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e2e27aa57ff23126/Documents/"/>
    </mc:Choice>
  </mc:AlternateContent>
  <xr:revisionPtr revIDLastSave="0" documentId="8_{EA4D7F1C-82D0-47E0-AB6C-FFFD1F87F721}" xr6:coauthVersionLast="47" xr6:coauthVersionMax="47" xr10:uidLastSave="{00000000-0000-0000-0000-000000000000}"/>
  <bookViews>
    <workbookView xWindow="-108" yWindow="-108" windowWidth="23256" windowHeight="12456" activeTab="2" xr2:uid="{898BC839-F2CA-4348-948C-D75AD4BD2CFC}"/>
  </bookViews>
  <sheets>
    <sheet name="Data" sheetId="1" r:id="rId1"/>
    <sheet name="PIVOT TABLES" sheetId="2" r:id="rId2"/>
    <sheet name="DASHBOARD" sheetId="3" r:id="rId3"/>
  </sheets>
  <definedNames>
    <definedName name="_xlchart.v5.0" hidden="1">'PIVOT TABLES'!$E$43</definedName>
    <definedName name="_xlchart.v5.1" hidden="1">'PIVOT TABLES'!$E$44:$E$60</definedName>
    <definedName name="_xlchart.v5.2" hidden="1">'PIVOT TABLES'!$F$43</definedName>
    <definedName name="_xlchart.v5.3" hidden="1">'PIVOT TABLES'!$F$44:$F$60</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52" r:id="rId4"/>
    <pivotCache cacheId="5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43" i="2" l="1"/>
  <c r="F43" i="2"/>
  <c r="E44" i="2"/>
  <c r="F44" i="2"/>
  <c r="E45" i="2"/>
  <c r="F45" i="2"/>
  <c r="E46" i="2"/>
  <c r="F46" i="2"/>
  <c r="E47" i="2"/>
  <c r="F47" i="2"/>
  <c r="E48" i="2"/>
  <c r="F48" i="2"/>
  <c r="E49" i="2"/>
  <c r="F49" i="2"/>
  <c r="E50" i="2"/>
  <c r="F50" i="2"/>
  <c r="E51" i="2"/>
  <c r="F51" i="2"/>
  <c r="E52" i="2"/>
  <c r="F52" i="2"/>
  <c r="E53" i="2"/>
  <c r="F53" i="2"/>
  <c r="E54" i="2"/>
  <c r="F54" i="2"/>
  <c r="E55" i="2"/>
  <c r="F55" i="2"/>
  <c r="E56" i="2"/>
  <c r="F56" i="2"/>
  <c r="E57" i="2"/>
  <c r="F57" i="2"/>
  <c r="E58" i="2"/>
  <c r="F58" i="2"/>
  <c r="E59" i="2"/>
  <c r="F59" i="2"/>
  <c r="E60" i="2"/>
  <c r="F60" i="2"/>
  <c r="D11" i="2"/>
  <c r="Q2" i="1"/>
  <c r="R2" i="1"/>
  <c r="S2" i="1"/>
  <c r="T2" i="1"/>
  <c r="Q3" i="1"/>
  <c r="R3" i="1"/>
  <c r="S3" i="1"/>
  <c r="T3" i="1"/>
  <c r="Q4" i="1"/>
  <c r="R4" i="1"/>
  <c r="S4" i="1"/>
  <c r="T4" i="1"/>
  <c r="Q5" i="1"/>
  <c r="R5" i="1"/>
  <c r="S5" i="1"/>
  <c r="T5" i="1"/>
  <c r="Q6" i="1"/>
  <c r="R6" i="1"/>
  <c r="S6" i="1"/>
  <c r="T6" i="1"/>
  <c r="Q7" i="1"/>
  <c r="R7" i="1"/>
  <c r="S7" i="1"/>
  <c r="T7" i="1"/>
  <c r="Q8" i="1"/>
  <c r="R8" i="1"/>
  <c r="S8" i="1"/>
  <c r="T8" i="1"/>
  <c r="Q9" i="1"/>
  <c r="R9" i="1"/>
  <c r="S9" i="1"/>
  <c r="T9" i="1"/>
  <c r="Q10" i="1"/>
  <c r="R10" i="1"/>
  <c r="S10" i="1"/>
  <c r="T10" i="1"/>
  <c r="Q11" i="1"/>
  <c r="R11" i="1"/>
  <c r="S11" i="1"/>
  <c r="T11" i="1"/>
  <c r="Q12" i="1"/>
  <c r="R12" i="1"/>
  <c r="S12" i="1"/>
  <c r="T12" i="1"/>
  <c r="Q13" i="1"/>
  <c r="R13" i="1"/>
  <c r="S13" i="1"/>
  <c r="T13" i="1"/>
  <c r="Q14" i="1"/>
  <c r="R14" i="1"/>
  <c r="S14" i="1"/>
  <c r="T14" i="1"/>
  <c r="Q15" i="1"/>
  <c r="R15" i="1"/>
  <c r="S15" i="1"/>
  <c r="T15" i="1"/>
  <c r="Q16" i="1"/>
  <c r="R16" i="1"/>
  <c r="S16" i="1"/>
  <c r="T16" i="1"/>
  <c r="Q17" i="1"/>
  <c r="R17" i="1"/>
  <c r="S17" i="1"/>
  <c r="T17" i="1"/>
  <c r="Q18" i="1"/>
  <c r="R18" i="1"/>
  <c r="S18" i="1"/>
  <c r="T18" i="1"/>
  <c r="Q19" i="1"/>
  <c r="R19" i="1"/>
  <c r="S19" i="1"/>
  <c r="T19" i="1"/>
  <c r="Q20" i="1"/>
  <c r="R20" i="1"/>
  <c r="S20" i="1"/>
  <c r="T20" i="1"/>
  <c r="Q21" i="1"/>
  <c r="R21" i="1"/>
  <c r="S21" i="1"/>
  <c r="T21" i="1"/>
  <c r="Q22" i="1"/>
  <c r="R22" i="1"/>
  <c r="S22" i="1"/>
  <c r="T22" i="1"/>
  <c r="Q23" i="1"/>
  <c r="R23" i="1"/>
  <c r="S23" i="1"/>
  <c r="T23" i="1"/>
  <c r="Q24" i="1"/>
  <c r="R24" i="1"/>
  <c r="S24" i="1"/>
  <c r="T24" i="1"/>
  <c r="Q25" i="1"/>
  <c r="R25" i="1"/>
  <c r="S25" i="1"/>
  <c r="T25" i="1"/>
  <c r="Q26" i="1"/>
  <c r="R26" i="1"/>
  <c r="S26" i="1"/>
  <c r="T26" i="1"/>
  <c r="Q27" i="1"/>
  <c r="R27" i="1"/>
  <c r="S27" i="1"/>
  <c r="T27" i="1"/>
  <c r="Q28" i="1"/>
  <c r="R28" i="1"/>
  <c r="S28" i="1"/>
  <c r="T28" i="1"/>
  <c r="Q29" i="1"/>
  <c r="R29" i="1"/>
  <c r="S29" i="1"/>
  <c r="T29" i="1"/>
  <c r="Q30" i="1"/>
  <c r="R30" i="1"/>
  <c r="S30" i="1"/>
  <c r="T30" i="1"/>
  <c r="Q31" i="1"/>
  <c r="R31" i="1"/>
  <c r="S31" i="1"/>
  <c r="T31" i="1"/>
  <c r="Q32" i="1"/>
  <c r="R32" i="1"/>
  <c r="S32" i="1"/>
  <c r="T32" i="1"/>
  <c r="Q33" i="1"/>
  <c r="R33" i="1"/>
  <c r="S33" i="1"/>
  <c r="T33" i="1"/>
  <c r="Q34" i="1"/>
  <c r="R34" i="1"/>
  <c r="S34" i="1"/>
  <c r="T34" i="1"/>
  <c r="Q35" i="1"/>
  <c r="R35" i="1"/>
  <c r="S35" i="1"/>
  <c r="T35" i="1"/>
  <c r="Q36" i="1"/>
  <c r="R36" i="1"/>
  <c r="S36" i="1"/>
  <c r="T36" i="1"/>
  <c r="Q37" i="1"/>
  <c r="R37" i="1"/>
  <c r="S37" i="1"/>
  <c r="T37" i="1"/>
  <c r="Q38" i="1"/>
  <c r="R38" i="1"/>
  <c r="S38" i="1"/>
  <c r="T38" i="1"/>
  <c r="Q39" i="1"/>
  <c r="R39" i="1"/>
  <c r="S39" i="1"/>
  <c r="T39" i="1"/>
  <c r="Q40" i="1"/>
  <c r="R40" i="1"/>
  <c r="S40" i="1"/>
  <c r="T40" i="1"/>
  <c r="Q41" i="1"/>
  <c r="R41" i="1"/>
  <c r="S41" i="1"/>
  <c r="T41" i="1"/>
  <c r="Q42" i="1"/>
  <c r="R42" i="1"/>
  <c r="S42" i="1"/>
  <c r="T42" i="1"/>
  <c r="Q43" i="1"/>
  <c r="R43" i="1"/>
  <c r="S43" i="1"/>
  <c r="T43" i="1"/>
  <c r="Q44" i="1"/>
  <c r="R44" i="1"/>
  <c r="S44" i="1"/>
  <c r="T44" i="1"/>
  <c r="Q45" i="1"/>
  <c r="R45" i="1"/>
  <c r="S45" i="1"/>
  <c r="T45" i="1"/>
  <c r="Q46" i="1"/>
  <c r="R46" i="1"/>
  <c r="S46" i="1"/>
  <c r="T46" i="1"/>
  <c r="Q47" i="1"/>
  <c r="R47" i="1"/>
  <c r="S47" i="1"/>
  <c r="T47" i="1"/>
  <c r="Q48" i="1"/>
  <c r="R48" i="1"/>
  <c r="S48" i="1"/>
  <c r="T48" i="1"/>
  <c r="Q49" i="1"/>
  <c r="R49" i="1"/>
  <c r="S49" i="1"/>
  <c r="T49" i="1"/>
  <c r="Q50" i="1"/>
  <c r="R50" i="1"/>
  <c r="S50" i="1"/>
  <c r="T50" i="1"/>
  <c r="Q51" i="1"/>
  <c r="R51" i="1"/>
  <c r="S51" i="1"/>
  <c r="T51" i="1"/>
  <c r="Q52" i="1"/>
  <c r="R52" i="1"/>
  <c r="S52" i="1"/>
  <c r="T52" i="1"/>
  <c r="Q53" i="1"/>
  <c r="R53" i="1"/>
  <c r="S53" i="1"/>
  <c r="T53" i="1"/>
  <c r="Q54" i="1"/>
  <c r="R54" i="1"/>
  <c r="S54" i="1"/>
  <c r="T54" i="1"/>
  <c r="Q55" i="1"/>
  <c r="R55" i="1"/>
  <c r="S55" i="1"/>
  <c r="T55" i="1"/>
  <c r="Q56" i="1"/>
  <c r="R56" i="1"/>
  <c r="S56" i="1"/>
  <c r="T56" i="1"/>
  <c r="Q57" i="1"/>
  <c r="R57" i="1"/>
  <c r="S57" i="1"/>
  <c r="T57" i="1"/>
  <c r="Q58" i="1"/>
  <c r="R58" i="1"/>
  <c r="S58" i="1"/>
  <c r="T58" i="1"/>
  <c r="Q59" i="1"/>
  <c r="R59" i="1"/>
  <c r="S59" i="1"/>
  <c r="T59" i="1"/>
  <c r="Q60" i="1"/>
  <c r="R60" i="1"/>
  <c r="S60" i="1"/>
  <c r="T60" i="1"/>
  <c r="Q61" i="1"/>
  <c r="R61" i="1"/>
  <c r="S61" i="1"/>
  <c r="T61" i="1"/>
  <c r="Q62" i="1"/>
  <c r="R62" i="1"/>
  <c r="S62" i="1"/>
  <c r="T62" i="1"/>
  <c r="Q63" i="1"/>
  <c r="R63" i="1"/>
  <c r="S63" i="1"/>
  <c r="T63" i="1"/>
  <c r="Q64" i="1"/>
  <c r="R64" i="1"/>
  <c r="S64" i="1"/>
  <c r="T64" i="1"/>
  <c r="Q65" i="1"/>
  <c r="R65" i="1"/>
  <c r="S65" i="1"/>
  <c r="T65" i="1"/>
  <c r="Q66" i="1"/>
  <c r="R66" i="1"/>
  <c r="S66" i="1"/>
  <c r="T66" i="1"/>
  <c r="Q67" i="1"/>
  <c r="R67" i="1"/>
  <c r="S67" i="1"/>
  <c r="T67" i="1"/>
  <c r="Q68" i="1"/>
  <c r="R68" i="1"/>
  <c r="S68" i="1"/>
  <c r="T68" i="1"/>
  <c r="Q69" i="1"/>
  <c r="R69" i="1"/>
  <c r="S69" i="1"/>
  <c r="T69" i="1"/>
  <c r="Q70" i="1"/>
  <c r="R70" i="1"/>
  <c r="S70" i="1"/>
  <c r="T70" i="1"/>
  <c r="Q71" i="1"/>
  <c r="R71" i="1"/>
  <c r="S71" i="1"/>
  <c r="T71" i="1"/>
  <c r="Q72" i="1"/>
  <c r="R72" i="1"/>
  <c r="S72" i="1"/>
  <c r="T72" i="1"/>
  <c r="Q73" i="1"/>
  <c r="R73" i="1"/>
  <c r="S73" i="1"/>
  <c r="T73" i="1"/>
  <c r="Q74" i="1"/>
  <c r="R74" i="1"/>
  <c r="S74" i="1"/>
  <c r="T74" i="1"/>
  <c r="Q75" i="1"/>
  <c r="R75" i="1"/>
  <c r="S75" i="1"/>
  <c r="T75" i="1"/>
  <c r="Q76" i="1"/>
  <c r="R76" i="1"/>
  <c r="S76" i="1"/>
  <c r="T76" i="1"/>
  <c r="Q77" i="1"/>
  <c r="R77" i="1"/>
  <c r="S77" i="1"/>
  <c r="T77" i="1"/>
  <c r="Q78" i="1"/>
  <c r="R78" i="1"/>
  <c r="S78" i="1"/>
  <c r="T78" i="1"/>
  <c r="Q79" i="1"/>
  <c r="R79" i="1"/>
  <c r="S79" i="1"/>
  <c r="T79" i="1"/>
  <c r="Q80" i="1"/>
  <c r="R80" i="1"/>
  <c r="S80" i="1"/>
  <c r="T80" i="1"/>
  <c r="Q81" i="1"/>
  <c r="R81" i="1"/>
  <c r="S81" i="1"/>
  <c r="T81" i="1"/>
  <c r="Q82" i="1"/>
  <c r="R82" i="1"/>
  <c r="S82" i="1"/>
  <c r="T82" i="1"/>
  <c r="Q83" i="1"/>
  <c r="R83" i="1"/>
  <c r="S83" i="1"/>
  <c r="T83" i="1"/>
  <c r="Q84" i="1"/>
  <c r="R84" i="1"/>
  <c r="S84" i="1"/>
  <c r="T84" i="1"/>
  <c r="Q85" i="1"/>
  <c r="R85" i="1"/>
  <c r="S85" i="1"/>
  <c r="T85" i="1"/>
  <c r="Q86" i="1"/>
  <c r="R86" i="1"/>
  <c r="S86" i="1"/>
  <c r="T86" i="1"/>
  <c r="Q87" i="1"/>
  <c r="R87" i="1"/>
  <c r="S87" i="1"/>
  <c r="T87" i="1"/>
  <c r="Q88" i="1"/>
  <c r="R88" i="1"/>
  <c r="S88" i="1"/>
  <c r="T88" i="1"/>
  <c r="Q89" i="1"/>
  <c r="R89" i="1"/>
  <c r="S89" i="1"/>
  <c r="T89" i="1"/>
  <c r="Q90" i="1"/>
  <c r="R90" i="1"/>
  <c r="S90" i="1"/>
  <c r="T90" i="1"/>
  <c r="Q91" i="1"/>
  <c r="R91" i="1"/>
  <c r="S91" i="1"/>
  <c r="T91" i="1"/>
  <c r="Q92" i="1"/>
  <c r="R92" i="1"/>
  <c r="S92" i="1"/>
  <c r="T92" i="1"/>
  <c r="Q93" i="1"/>
  <c r="R93" i="1"/>
  <c r="S93" i="1"/>
  <c r="T93" i="1"/>
  <c r="Q94" i="1"/>
  <c r="R94" i="1"/>
  <c r="S94" i="1"/>
  <c r="T94" i="1"/>
  <c r="Q95" i="1"/>
  <c r="R95" i="1"/>
  <c r="S95" i="1"/>
  <c r="T95" i="1"/>
  <c r="Q96" i="1"/>
  <c r="R96" i="1"/>
  <c r="S96" i="1"/>
  <c r="T96" i="1"/>
  <c r="Q97" i="1"/>
  <c r="R97" i="1"/>
  <c r="S97" i="1"/>
  <c r="T97" i="1"/>
  <c r="Q98" i="1"/>
  <c r="R98" i="1"/>
  <c r="S98" i="1"/>
  <c r="T98" i="1"/>
  <c r="Q99" i="1"/>
  <c r="R99" i="1"/>
  <c r="S99" i="1"/>
  <c r="T99" i="1"/>
  <c r="Q100" i="1"/>
  <c r="R100" i="1"/>
  <c r="S100" i="1"/>
  <c r="T100" i="1"/>
  <c r="Q101" i="1"/>
  <c r="R101" i="1"/>
  <c r="S101" i="1"/>
  <c r="T101" i="1"/>
  <c r="Q102" i="1"/>
  <c r="R102" i="1"/>
  <c r="S102" i="1"/>
  <c r="T102" i="1"/>
  <c r="Q103" i="1"/>
  <c r="R103" i="1"/>
  <c r="S103" i="1"/>
  <c r="T103" i="1"/>
  <c r="Q104" i="1"/>
  <c r="R104" i="1"/>
  <c r="S104" i="1"/>
  <c r="T104" i="1"/>
  <c r="Q105" i="1"/>
  <c r="R105" i="1"/>
  <c r="S105" i="1"/>
  <c r="T105" i="1"/>
  <c r="Q106" i="1"/>
  <c r="R106" i="1"/>
  <c r="S106" i="1"/>
  <c r="T106" i="1"/>
  <c r="Q107" i="1"/>
  <c r="R107" i="1"/>
  <c r="S107" i="1"/>
  <c r="T107" i="1"/>
  <c r="Q108" i="1"/>
  <c r="R108" i="1"/>
  <c r="S108" i="1"/>
  <c r="T108" i="1"/>
  <c r="Q109" i="1"/>
  <c r="R109" i="1"/>
  <c r="S109" i="1"/>
  <c r="T109" i="1"/>
  <c r="Q110" i="1"/>
  <c r="R110" i="1"/>
  <c r="S110" i="1"/>
  <c r="T110" i="1"/>
  <c r="Q111" i="1"/>
  <c r="R111" i="1"/>
  <c r="S111" i="1"/>
  <c r="T111" i="1"/>
  <c r="Q112" i="1"/>
  <c r="R112" i="1"/>
  <c r="S112" i="1"/>
  <c r="T112" i="1"/>
  <c r="Q113" i="1"/>
  <c r="R113" i="1"/>
  <c r="S113" i="1"/>
  <c r="T113" i="1"/>
  <c r="Q114" i="1"/>
  <c r="R114" i="1"/>
  <c r="S114" i="1"/>
  <c r="T114" i="1"/>
  <c r="Q115" i="1"/>
  <c r="R115" i="1"/>
  <c r="S115" i="1"/>
  <c r="T115" i="1"/>
  <c r="Q116" i="1"/>
  <c r="R116" i="1"/>
  <c r="S116" i="1"/>
  <c r="T116" i="1"/>
  <c r="Q117" i="1"/>
  <c r="R117" i="1"/>
  <c r="S117" i="1"/>
  <c r="T117" i="1"/>
  <c r="Q118" i="1"/>
  <c r="R118" i="1"/>
  <c r="S118" i="1"/>
  <c r="T118" i="1"/>
  <c r="Q119" i="1"/>
  <c r="R119" i="1"/>
  <c r="S119" i="1"/>
  <c r="T119" i="1"/>
  <c r="Q120" i="1"/>
  <c r="R120" i="1"/>
  <c r="S120" i="1"/>
  <c r="T120" i="1"/>
  <c r="Q121" i="1"/>
  <c r="R121" i="1"/>
  <c r="S121" i="1"/>
  <c r="T121" i="1"/>
  <c r="Q122" i="1"/>
  <c r="R122" i="1"/>
  <c r="S122" i="1"/>
  <c r="T122" i="1"/>
  <c r="Q123" i="1"/>
  <c r="R123" i="1"/>
  <c r="S123" i="1"/>
  <c r="T123" i="1"/>
  <c r="Q124" i="1"/>
  <c r="R124" i="1"/>
  <c r="S124" i="1"/>
  <c r="T124" i="1"/>
  <c r="Q125" i="1"/>
  <c r="R125" i="1"/>
  <c r="S125" i="1"/>
  <c r="T125" i="1"/>
  <c r="Q126" i="1"/>
  <c r="R126" i="1"/>
  <c r="S126" i="1"/>
  <c r="T126" i="1"/>
  <c r="Q127" i="1"/>
  <c r="R127" i="1"/>
  <c r="S127" i="1"/>
  <c r="T127" i="1"/>
  <c r="Q128" i="1"/>
  <c r="R128" i="1"/>
  <c r="S128" i="1"/>
  <c r="T128" i="1"/>
  <c r="Q129" i="1"/>
  <c r="R129" i="1"/>
  <c r="S129" i="1"/>
  <c r="T129" i="1"/>
  <c r="Q130" i="1"/>
  <c r="R130" i="1"/>
  <c r="S130" i="1"/>
  <c r="T130" i="1"/>
  <c r="Q131" i="1"/>
  <c r="R131" i="1"/>
  <c r="S131" i="1"/>
  <c r="T131" i="1"/>
  <c r="Q132" i="1"/>
  <c r="R132" i="1"/>
  <c r="S132" i="1"/>
  <c r="T132" i="1"/>
  <c r="Q133" i="1"/>
  <c r="R133" i="1"/>
  <c r="S133" i="1"/>
  <c r="T133" i="1"/>
  <c r="Q134" i="1"/>
  <c r="R134" i="1"/>
  <c r="S134" i="1"/>
  <c r="T134" i="1"/>
  <c r="Q135" i="1"/>
  <c r="R135" i="1"/>
  <c r="S135" i="1"/>
  <c r="T135" i="1"/>
  <c r="Q136" i="1"/>
  <c r="R136" i="1"/>
  <c r="S136" i="1"/>
  <c r="T136" i="1"/>
  <c r="Q137" i="1"/>
  <c r="R137" i="1"/>
  <c r="S137" i="1"/>
  <c r="T137" i="1"/>
  <c r="Q138" i="1"/>
  <c r="R138" i="1"/>
  <c r="S138" i="1"/>
  <c r="T138" i="1"/>
  <c r="Q139" i="1"/>
  <c r="R139" i="1"/>
  <c r="S139" i="1"/>
  <c r="T139" i="1"/>
  <c r="Q140" i="1"/>
  <c r="R140" i="1"/>
  <c r="S140" i="1"/>
  <c r="T140" i="1"/>
  <c r="Q141" i="1"/>
  <c r="R141" i="1"/>
  <c r="S141" i="1"/>
  <c r="T141" i="1"/>
  <c r="Q142" i="1"/>
  <c r="R142" i="1"/>
  <c r="S142" i="1"/>
  <c r="T142" i="1"/>
  <c r="Q143" i="1"/>
  <c r="R143" i="1"/>
  <c r="S143" i="1"/>
  <c r="T143" i="1"/>
  <c r="Q144" i="1"/>
  <c r="R144" i="1"/>
  <c r="S144" i="1"/>
  <c r="T144" i="1"/>
  <c r="Q145" i="1"/>
  <c r="R145" i="1"/>
  <c r="S145" i="1"/>
  <c r="T145" i="1"/>
  <c r="Q146" i="1"/>
  <c r="R146" i="1"/>
  <c r="S146" i="1"/>
  <c r="T146" i="1"/>
  <c r="Q147" i="1"/>
  <c r="R147" i="1"/>
  <c r="S147" i="1"/>
  <c r="T147" i="1"/>
  <c r="Q148" i="1"/>
  <c r="R148" i="1"/>
  <c r="S148" i="1"/>
  <c r="T148" i="1"/>
  <c r="Q149" i="1"/>
  <c r="R149" i="1"/>
  <c r="S149" i="1"/>
  <c r="T149" i="1"/>
  <c r="Q150" i="1"/>
  <c r="R150" i="1"/>
  <c r="S150" i="1"/>
  <c r="T150" i="1"/>
  <c r="Q151" i="1"/>
  <c r="R151" i="1"/>
  <c r="S151" i="1"/>
  <c r="T151" i="1"/>
  <c r="Q152" i="1"/>
  <c r="R152" i="1"/>
  <c r="S152" i="1"/>
  <c r="T152" i="1"/>
  <c r="Q153" i="1"/>
  <c r="R153" i="1"/>
  <c r="S153" i="1"/>
  <c r="T153" i="1"/>
  <c r="Q154" i="1"/>
  <c r="R154" i="1"/>
  <c r="S154" i="1"/>
  <c r="T154" i="1"/>
  <c r="Q155" i="1"/>
  <c r="R155" i="1"/>
  <c r="S155" i="1"/>
  <c r="T155" i="1"/>
  <c r="Q156" i="1"/>
  <c r="R156" i="1"/>
  <c r="S156" i="1"/>
  <c r="T156" i="1"/>
  <c r="Q157" i="1"/>
  <c r="R157" i="1"/>
  <c r="S157" i="1"/>
  <c r="T157" i="1"/>
  <c r="Q158" i="1"/>
  <c r="R158" i="1"/>
  <c r="S158" i="1"/>
  <c r="T158" i="1"/>
  <c r="Q159" i="1"/>
  <c r="R159" i="1"/>
  <c r="S159" i="1"/>
  <c r="T159" i="1"/>
  <c r="Q160" i="1"/>
  <c r="R160" i="1"/>
  <c r="S160" i="1"/>
  <c r="T160" i="1"/>
  <c r="Q161" i="1"/>
  <c r="R161" i="1"/>
  <c r="S161" i="1"/>
  <c r="T161" i="1"/>
  <c r="Q162" i="1"/>
  <c r="R162" i="1"/>
  <c r="S162" i="1"/>
  <c r="T162" i="1"/>
  <c r="Q163" i="1"/>
  <c r="R163" i="1"/>
  <c r="S163" i="1"/>
  <c r="T163" i="1"/>
  <c r="Q164" i="1"/>
  <c r="R164" i="1"/>
  <c r="S164" i="1"/>
  <c r="T164" i="1"/>
  <c r="Q165" i="1"/>
  <c r="R165" i="1"/>
  <c r="S165" i="1"/>
  <c r="T165" i="1"/>
  <c r="Q166" i="1"/>
  <c r="R166" i="1"/>
  <c r="S166" i="1"/>
  <c r="T166" i="1"/>
  <c r="Q167" i="1"/>
  <c r="R167" i="1"/>
  <c r="S167" i="1"/>
  <c r="T167" i="1"/>
  <c r="Q168" i="1"/>
  <c r="R168" i="1"/>
  <c r="S168" i="1"/>
  <c r="T168" i="1"/>
  <c r="Q169" i="1"/>
  <c r="R169" i="1"/>
  <c r="S169" i="1"/>
  <c r="T169" i="1"/>
  <c r="Q170" i="1"/>
  <c r="R170" i="1"/>
  <c r="S170" i="1"/>
  <c r="T170" i="1"/>
  <c r="Q171" i="1"/>
  <c r="R171" i="1"/>
  <c r="S171" i="1"/>
  <c r="T171" i="1"/>
  <c r="Q172" i="1"/>
  <c r="R172" i="1"/>
  <c r="S172" i="1"/>
  <c r="T172" i="1"/>
  <c r="Q173" i="1"/>
  <c r="R173" i="1"/>
  <c r="S173" i="1"/>
  <c r="T173" i="1"/>
  <c r="Q174" i="1"/>
  <c r="R174" i="1"/>
  <c r="S174" i="1"/>
  <c r="T174" i="1"/>
  <c r="Q175" i="1"/>
  <c r="R175" i="1"/>
  <c r="S175" i="1"/>
  <c r="T175" i="1"/>
  <c r="Q176" i="1"/>
  <c r="R176" i="1"/>
  <c r="S176" i="1"/>
  <c r="T176" i="1"/>
  <c r="Q177" i="1"/>
  <c r="R177" i="1"/>
  <c r="S177" i="1"/>
  <c r="T177" i="1"/>
  <c r="Q178" i="1"/>
  <c r="R178" i="1"/>
  <c r="S178" i="1"/>
  <c r="T178" i="1"/>
  <c r="Q179" i="1"/>
  <c r="R179" i="1"/>
  <c r="S179" i="1"/>
  <c r="T179" i="1"/>
  <c r="Q180" i="1"/>
  <c r="R180" i="1"/>
  <c r="S180" i="1"/>
  <c r="T180" i="1"/>
  <c r="Q181" i="1"/>
  <c r="R181" i="1"/>
  <c r="S181" i="1"/>
  <c r="T181" i="1"/>
  <c r="Q182" i="1"/>
  <c r="R182" i="1"/>
  <c r="S182" i="1"/>
  <c r="T182" i="1"/>
  <c r="Q183" i="1"/>
  <c r="R183" i="1"/>
  <c r="S183" i="1"/>
  <c r="T183" i="1"/>
  <c r="Q184" i="1"/>
  <c r="R184" i="1"/>
  <c r="S184" i="1"/>
  <c r="T184" i="1"/>
  <c r="Q185" i="1"/>
  <c r="R185" i="1"/>
  <c r="S185" i="1"/>
  <c r="T185" i="1"/>
  <c r="Q186" i="1"/>
  <c r="R186" i="1"/>
  <c r="S186" i="1"/>
  <c r="T186" i="1"/>
  <c r="Q187" i="1"/>
  <c r="R187" i="1"/>
  <c r="S187" i="1"/>
  <c r="T187" i="1"/>
  <c r="Q188" i="1"/>
  <c r="R188" i="1"/>
  <c r="S188" i="1"/>
  <c r="T188" i="1"/>
  <c r="Q189" i="1"/>
  <c r="R189" i="1"/>
  <c r="S189" i="1"/>
  <c r="T189" i="1"/>
  <c r="Q190" i="1"/>
  <c r="R190" i="1"/>
  <c r="S190" i="1"/>
  <c r="T190" i="1"/>
  <c r="Q191" i="1"/>
  <c r="R191" i="1"/>
  <c r="S191" i="1"/>
  <c r="T191" i="1"/>
  <c r="Q192" i="1"/>
  <c r="R192" i="1"/>
  <c r="S192" i="1"/>
  <c r="T192" i="1"/>
  <c r="Q193" i="1"/>
  <c r="R193" i="1"/>
  <c r="S193" i="1"/>
  <c r="T193" i="1"/>
  <c r="Q194" i="1"/>
  <c r="R194" i="1"/>
  <c r="S194" i="1"/>
  <c r="T194" i="1"/>
  <c r="Q195" i="1"/>
  <c r="R195" i="1"/>
  <c r="S195" i="1"/>
  <c r="T195" i="1"/>
  <c r="Q196" i="1"/>
  <c r="R196" i="1"/>
  <c r="S196" i="1"/>
  <c r="T196" i="1"/>
  <c r="Q197" i="1"/>
  <c r="R197" i="1"/>
  <c r="S197" i="1"/>
  <c r="T197" i="1"/>
  <c r="Q198" i="1"/>
  <c r="R198" i="1"/>
  <c r="S198" i="1"/>
  <c r="T198" i="1"/>
  <c r="Q199" i="1"/>
  <c r="R199" i="1"/>
  <c r="S199" i="1"/>
  <c r="T199" i="1"/>
  <c r="Q200" i="1"/>
  <c r="R200" i="1"/>
  <c r="S200" i="1"/>
  <c r="T200" i="1"/>
  <c r="Q201" i="1"/>
  <c r="R201" i="1"/>
  <c r="S201" i="1"/>
  <c r="T201" i="1"/>
  <c r="Q202" i="1"/>
  <c r="R202" i="1"/>
  <c r="S202" i="1"/>
  <c r="T202" i="1"/>
  <c r="Q203" i="1"/>
  <c r="R203" i="1"/>
  <c r="S203" i="1"/>
  <c r="T203" i="1"/>
  <c r="Q204" i="1"/>
  <c r="R204" i="1"/>
  <c r="S204" i="1"/>
  <c r="T204" i="1"/>
  <c r="Q205" i="1"/>
  <c r="R205" i="1"/>
  <c r="S205" i="1"/>
  <c r="T205" i="1"/>
  <c r="Q206" i="1"/>
  <c r="R206" i="1"/>
  <c r="S206" i="1"/>
  <c r="T206" i="1"/>
  <c r="Q207" i="1"/>
  <c r="R207" i="1"/>
  <c r="S207" i="1"/>
  <c r="T207" i="1"/>
  <c r="Q208" i="1"/>
  <c r="R208" i="1"/>
  <c r="S208" i="1"/>
  <c r="T208" i="1"/>
  <c r="Q209" i="1"/>
  <c r="R209" i="1"/>
  <c r="S209" i="1"/>
  <c r="T209" i="1"/>
  <c r="Q210" i="1"/>
  <c r="R210" i="1"/>
  <c r="S210" i="1"/>
  <c r="T210" i="1"/>
  <c r="Q211" i="1"/>
  <c r="R211" i="1"/>
  <c r="S211" i="1"/>
  <c r="T211" i="1"/>
  <c r="Q212" i="1"/>
  <c r="R212" i="1"/>
  <c r="S212" i="1"/>
  <c r="T212" i="1"/>
  <c r="Q213" i="1"/>
  <c r="R213" i="1"/>
  <c r="S213" i="1"/>
  <c r="T213" i="1"/>
  <c r="Q214" i="1"/>
  <c r="R214" i="1"/>
  <c r="S214" i="1"/>
  <c r="T214" i="1"/>
  <c r="Q215" i="1"/>
  <c r="R215" i="1"/>
  <c r="S215" i="1"/>
  <c r="T215" i="1"/>
  <c r="Q216" i="1"/>
  <c r="R216" i="1"/>
  <c r="S216" i="1"/>
  <c r="T216" i="1"/>
  <c r="Q217" i="1"/>
  <c r="R217" i="1"/>
  <c r="S217" i="1"/>
  <c r="T217" i="1"/>
  <c r="Q218" i="1"/>
  <c r="R218" i="1"/>
  <c r="S218" i="1"/>
  <c r="T218" i="1"/>
  <c r="Q219" i="1"/>
  <c r="R219" i="1"/>
  <c r="S219" i="1"/>
  <c r="T219" i="1"/>
  <c r="Q220" i="1"/>
  <c r="R220" i="1"/>
  <c r="S220" i="1"/>
  <c r="T220" i="1"/>
  <c r="Q221" i="1"/>
  <c r="R221" i="1"/>
  <c r="S221" i="1"/>
  <c r="T221" i="1"/>
  <c r="Q222" i="1"/>
  <c r="R222" i="1"/>
  <c r="S222" i="1"/>
  <c r="T222" i="1"/>
  <c r="Q223" i="1"/>
  <c r="R223" i="1"/>
  <c r="S223" i="1"/>
  <c r="T223" i="1"/>
  <c r="Q224" i="1"/>
  <c r="R224" i="1"/>
  <c r="S224" i="1"/>
  <c r="T224" i="1"/>
  <c r="Q225" i="1"/>
  <c r="R225" i="1"/>
  <c r="S225" i="1"/>
  <c r="T225" i="1"/>
  <c r="Q226" i="1"/>
  <c r="R226" i="1"/>
  <c r="S226" i="1"/>
  <c r="T226" i="1"/>
  <c r="Q227" i="1"/>
  <c r="R227" i="1"/>
  <c r="S227" i="1"/>
  <c r="T227" i="1"/>
  <c r="Q228" i="1"/>
  <c r="R228" i="1"/>
  <c r="S228" i="1"/>
  <c r="T228" i="1"/>
  <c r="Q229" i="1"/>
  <c r="R229" i="1"/>
  <c r="S229" i="1"/>
  <c r="T229" i="1"/>
  <c r="Q230" i="1"/>
  <c r="R230" i="1"/>
  <c r="S230" i="1"/>
  <c r="T230" i="1"/>
  <c r="Q231" i="1"/>
  <c r="R231" i="1"/>
  <c r="S231" i="1"/>
  <c r="T231" i="1"/>
  <c r="Q232" i="1"/>
  <c r="R232" i="1"/>
  <c r="S232" i="1"/>
  <c r="T232" i="1"/>
  <c r="Q233" i="1"/>
  <c r="R233" i="1"/>
  <c r="S233" i="1"/>
  <c r="T233" i="1"/>
  <c r="Q234" i="1"/>
  <c r="R234" i="1"/>
  <c r="S234" i="1"/>
  <c r="T234" i="1"/>
  <c r="Q235" i="1"/>
  <c r="R235" i="1"/>
  <c r="S235" i="1"/>
  <c r="T235" i="1"/>
  <c r="Q236" i="1"/>
  <c r="R236" i="1"/>
  <c r="S236" i="1"/>
  <c r="T236" i="1"/>
  <c r="Q237" i="1"/>
  <c r="R237" i="1"/>
  <c r="S237" i="1"/>
  <c r="T237" i="1"/>
  <c r="Q238" i="1"/>
  <c r="R238" i="1"/>
  <c r="S238" i="1"/>
  <c r="T238" i="1"/>
  <c r="Q239" i="1"/>
  <c r="R239" i="1"/>
  <c r="S239" i="1"/>
  <c r="T239" i="1"/>
  <c r="Q240" i="1"/>
  <c r="R240" i="1"/>
  <c r="S240" i="1"/>
  <c r="T240" i="1"/>
  <c r="Q241" i="1"/>
  <c r="R241" i="1"/>
  <c r="S241" i="1"/>
  <c r="T241" i="1"/>
  <c r="Q242" i="1"/>
  <c r="R242" i="1"/>
  <c r="S242" i="1"/>
  <c r="T242" i="1"/>
  <c r="Q243" i="1"/>
  <c r="R243" i="1"/>
  <c r="S243" i="1"/>
  <c r="T243" i="1"/>
  <c r="Q244" i="1"/>
  <c r="R244" i="1"/>
  <c r="S244" i="1"/>
  <c r="T244" i="1"/>
  <c r="Q245" i="1"/>
  <c r="R245" i="1"/>
  <c r="S245" i="1"/>
  <c r="T245" i="1"/>
  <c r="Q246" i="1"/>
  <c r="R246" i="1"/>
  <c r="S246" i="1"/>
  <c r="T246" i="1"/>
  <c r="Q247" i="1"/>
  <c r="R247" i="1"/>
  <c r="S247" i="1"/>
  <c r="T247" i="1"/>
  <c r="Q248" i="1"/>
  <c r="R248" i="1"/>
  <c r="S248" i="1"/>
  <c r="T248" i="1"/>
  <c r="Q249" i="1"/>
  <c r="R249" i="1"/>
  <c r="S249" i="1"/>
  <c r="T249" i="1"/>
  <c r="Q250" i="1"/>
  <c r="R250" i="1"/>
  <c r="S250" i="1"/>
  <c r="T250" i="1"/>
  <c r="Q251" i="1"/>
  <c r="R251" i="1"/>
  <c r="S251" i="1"/>
  <c r="T251" i="1"/>
  <c r="Q252" i="1"/>
  <c r="R252" i="1"/>
  <c r="S252" i="1"/>
  <c r="T252" i="1"/>
  <c r="Q253" i="1"/>
  <c r="R253" i="1"/>
  <c r="S253" i="1"/>
  <c r="T253" i="1"/>
  <c r="Q254" i="1"/>
  <c r="R254" i="1"/>
  <c r="S254" i="1"/>
  <c r="T254" i="1"/>
  <c r="Q255" i="1"/>
  <c r="R255" i="1"/>
  <c r="S255" i="1"/>
  <c r="T255" i="1"/>
  <c r="Q256" i="1"/>
  <c r="R256" i="1"/>
  <c r="S256" i="1"/>
  <c r="T256" i="1"/>
  <c r="Q257" i="1"/>
  <c r="R257" i="1"/>
  <c r="S257" i="1"/>
  <c r="T257" i="1"/>
  <c r="Q258" i="1"/>
  <c r="R258" i="1"/>
  <c r="S258" i="1"/>
  <c r="T258" i="1"/>
  <c r="Q259" i="1"/>
  <c r="R259" i="1"/>
  <c r="S259" i="1"/>
  <c r="T259" i="1"/>
  <c r="Q260" i="1"/>
  <c r="R260" i="1"/>
  <c r="S260" i="1"/>
  <c r="T260" i="1"/>
  <c r="Q261" i="1"/>
  <c r="R261" i="1"/>
  <c r="S261" i="1"/>
  <c r="T261" i="1"/>
  <c r="Q262" i="1"/>
  <c r="R262" i="1"/>
  <c r="S262" i="1"/>
  <c r="T262" i="1"/>
  <c r="Q263" i="1"/>
  <c r="R263" i="1"/>
  <c r="S263" i="1"/>
  <c r="T263" i="1"/>
  <c r="Q264" i="1"/>
  <c r="R264" i="1"/>
  <c r="S264" i="1"/>
  <c r="T264" i="1"/>
  <c r="Q265" i="1"/>
  <c r="R265" i="1"/>
  <c r="S265" i="1"/>
  <c r="T265" i="1"/>
  <c r="Q266" i="1"/>
  <c r="R266" i="1"/>
  <c r="S266" i="1"/>
  <c r="T266" i="1"/>
  <c r="Q267" i="1"/>
  <c r="R267" i="1"/>
  <c r="S267" i="1"/>
  <c r="T267" i="1"/>
  <c r="Q268" i="1"/>
  <c r="R268" i="1"/>
  <c r="S268" i="1"/>
  <c r="T268" i="1"/>
  <c r="Q269" i="1"/>
  <c r="R269" i="1"/>
  <c r="S269" i="1"/>
  <c r="T269" i="1"/>
  <c r="Q270" i="1"/>
  <c r="R270" i="1"/>
  <c r="S270" i="1"/>
  <c r="T270" i="1"/>
  <c r="Q271" i="1"/>
  <c r="R271" i="1"/>
  <c r="S271" i="1"/>
  <c r="T271" i="1"/>
  <c r="Q272" i="1"/>
  <c r="R272" i="1"/>
  <c r="S272" i="1"/>
  <c r="T272" i="1"/>
  <c r="Q273" i="1"/>
  <c r="R273" i="1"/>
  <c r="S273" i="1"/>
  <c r="T273" i="1"/>
  <c r="Q274" i="1"/>
  <c r="R274" i="1"/>
  <c r="S274" i="1"/>
  <c r="T274" i="1"/>
  <c r="Q275" i="1"/>
  <c r="R275" i="1"/>
  <c r="S275" i="1"/>
  <c r="T275" i="1"/>
  <c r="Q276" i="1"/>
  <c r="R276" i="1"/>
  <c r="S276" i="1"/>
  <c r="T276" i="1"/>
  <c r="Q277" i="1"/>
  <c r="R277" i="1"/>
  <c r="S277" i="1"/>
  <c r="T277" i="1"/>
  <c r="Q278" i="1"/>
  <c r="R278" i="1"/>
  <c r="S278" i="1"/>
  <c r="T278" i="1"/>
  <c r="Q279" i="1"/>
  <c r="R279" i="1"/>
  <c r="S279" i="1"/>
  <c r="T279" i="1"/>
  <c r="Q280" i="1"/>
  <c r="R280" i="1"/>
  <c r="S280" i="1"/>
  <c r="T280" i="1"/>
  <c r="Q281" i="1"/>
  <c r="R281" i="1"/>
  <c r="S281" i="1"/>
  <c r="T281" i="1"/>
  <c r="Q282" i="1"/>
  <c r="R282" i="1"/>
  <c r="S282" i="1"/>
  <c r="T282" i="1"/>
  <c r="Q283" i="1"/>
  <c r="R283" i="1"/>
  <c r="S283" i="1"/>
  <c r="T283" i="1"/>
  <c r="Q284" i="1"/>
  <c r="R284" i="1"/>
  <c r="S284" i="1"/>
  <c r="T284" i="1"/>
  <c r="Q285" i="1"/>
  <c r="R285" i="1"/>
  <c r="S285" i="1"/>
  <c r="T285" i="1"/>
  <c r="Q286" i="1"/>
  <c r="R286" i="1"/>
  <c r="S286" i="1"/>
  <c r="T286" i="1"/>
  <c r="Q287" i="1"/>
  <c r="R287" i="1"/>
  <c r="S287" i="1"/>
  <c r="T287" i="1"/>
  <c r="Q288" i="1"/>
  <c r="R288" i="1"/>
  <c r="S288" i="1"/>
  <c r="T288" i="1"/>
  <c r="Q289" i="1"/>
  <c r="R289" i="1"/>
  <c r="S289" i="1"/>
  <c r="T289" i="1"/>
  <c r="Q290" i="1"/>
  <c r="R290" i="1"/>
  <c r="S290" i="1"/>
  <c r="T290" i="1"/>
  <c r="Q291" i="1"/>
  <c r="R291" i="1"/>
  <c r="S291" i="1"/>
  <c r="T291" i="1"/>
  <c r="Q292" i="1"/>
  <c r="R292" i="1"/>
  <c r="S292" i="1"/>
  <c r="T292" i="1"/>
  <c r="Q293" i="1"/>
  <c r="R293" i="1"/>
  <c r="S293" i="1"/>
  <c r="T293" i="1"/>
  <c r="Q294" i="1"/>
  <c r="R294" i="1"/>
  <c r="S294" i="1"/>
  <c r="T294" i="1"/>
  <c r="Q295" i="1"/>
  <c r="R295" i="1"/>
  <c r="S295" i="1"/>
  <c r="T295" i="1"/>
  <c r="Q296" i="1"/>
  <c r="R296" i="1"/>
  <c r="S296" i="1"/>
  <c r="T296" i="1"/>
  <c r="Q297" i="1"/>
  <c r="R297" i="1"/>
  <c r="S297" i="1"/>
  <c r="T297" i="1"/>
  <c r="Q298" i="1"/>
  <c r="R298" i="1"/>
  <c r="S298" i="1"/>
  <c r="T298" i="1"/>
  <c r="Q299" i="1"/>
  <c r="R299" i="1"/>
  <c r="S299" i="1"/>
  <c r="T299" i="1"/>
  <c r="Q300" i="1"/>
  <c r="R300" i="1"/>
  <c r="S300" i="1"/>
  <c r="T300" i="1"/>
  <c r="Q301" i="1"/>
  <c r="R301" i="1"/>
  <c r="S301" i="1"/>
  <c r="T301" i="1"/>
  <c r="Q302" i="1"/>
  <c r="R302" i="1"/>
  <c r="S302" i="1"/>
  <c r="T302" i="1"/>
  <c r="Q303" i="1"/>
  <c r="R303" i="1"/>
  <c r="S303" i="1"/>
  <c r="T303" i="1"/>
  <c r="Q304" i="1"/>
  <c r="R304" i="1"/>
  <c r="S304" i="1"/>
  <c r="T304" i="1"/>
  <c r="Q305" i="1"/>
  <c r="R305" i="1"/>
  <c r="S305" i="1"/>
  <c r="T305" i="1"/>
  <c r="Q306" i="1"/>
  <c r="R306" i="1"/>
  <c r="S306" i="1"/>
  <c r="T306" i="1"/>
  <c r="Q307" i="1"/>
  <c r="R307" i="1"/>
  <c r="S307" i="1"/>
  <c r="T307" i="1"/>
  <c r="Q308" i="1"/>
  <c r="R308" i="1"/>
  <c r="S308" i="1"/>
  <c r="T308" i="1"/>
  <c r="Q309" i="1"/>
  <c r="R309" i="1"/>
  <c r="S309" i="1"/>
  <c r="T309" i="1"/>
  <c r="Q310" i="1"/>
  <c r="R310" i="1"/>
  <c r="S310" i="1"/>
  <c r="T310" i="1"/>
  <c r="Q311" i="1"/>
  <c r="R311" i="1"/>
  <c r="S311" i="1"/>
  <c r="T311" i="1"/>
  <c r="Q312" i="1"/>
  <c r="R312" i="1"/>
  <c r="S312" i="1"/>
  <c r="T312" i="1"/>
  <c r="Q313" i="1"/>
  <c r="R313" i="1"/>
  <c r="S313" i="1"/>
  <c r="T313" i="1"/>
  <c r="Q314" i="1"/>
  <c r="R314" i="1"/>
  <c r="S314" i="1"/>
  <c r="T314" i="1"/>
  <c r="Q315" i="1"/>
  <c r="R315" i="1"/>
  <c r="S315" i="1"/>
  <c r="T315" i="1"/>
  <c r="Q316" i="1"/>
  <c r="R316" i="1"/>
  <c r="S316" i="1"/>
  <c r="T316" i="1"/>
  <c r="Q317" i="1"/>
  <c r="R317" i="1"/>
  <c r="S317" i="1"/>
  <c r="T317" i="1"/>
  <c r="Q318" i="1"/>
  <c r="R318" i="1"/>
  <c r="S318" i="1"/>
  <c r="T318" i="1"/>
  <c r="Q319" i="1"/>
  <c r="R319" i="1"/>
  <c r="S319" i="1"/>
  <c r="T319" i="1"/>
  <c r="Q320" i="1"/>
  <c r="R320" i="1"/>
  <c r="S320" i="1"/>
  <c r="T320" i="1"/>
  <c r="Q321" i="1"/>
  <c r="R321" i="1"/>
  <c r="S321" i="1"/>
  <c r="T321" i="1"/>
  <c r="Q322" i="1"/>
  <c r="R322" i="1"/>
  <c r="S322" i="1"/>
  <c r="T322" i="1"/>
  <c r="Q323" i="1"/>
  <c r="R323" i="1"/>
  <c r="S323" i="1"/>
  <c r="T323" i="1"/>
  <c r="Q324" i="1"/>
  <c r="R324" i="1"/>
  <c r="S324" i="1"/>
  <c r="T324" i="1"/>
  <c r="Q325" i="1"/>
  <c r="R325" i="1"/>
  <c r="S325" i="1"/>
  <c r="T325" i="1"/>
  <c r="Q326" i="1"/>
  <c r="R326" i="1"/>
  <c r="S326" i="1"/>
  <c r="T326" i="1"/>
  <c r="Q327" i="1"/>
  <c r="R327" i="1"/>
  <c r="S327" i="1"/>
  <c r="T327" i="1"/>
  <c r="Q328" i="1"/>
  <c r="R328" i="1"/>
  <c r="S328" i="1"/>
  <c r="T328" i="1"/>
  <c r="Q329" i="1"/>
  <c r="R329" i="1"/>
  <c r="S329" i="1"/>
  <c r="T329" i="1"/>
  <c r="Q330" i="1"/>
  <c r="R330" i="1"/>
  <c r="S330" i="1"/>
  <c r="T330" i="1"/>
  <c r="Q331" i="1"/>
  <c r="R331" i="1"/>
  <c r="S331" i="1"/>
  <c r="T331" i="1"/>
  <c r="Q332" i="1"/>
  <c r="R332" i="1"/>
  <c r="S332" i="1"/>
  <c r="T332" i="1"/>
  <c r="Q333" i="1"/>
  <c r="R333" i="1"/>
  <c r="S333" i="1"/>
  <c r="T333" i="1"/>
  <c r="Q334" i="1"/>
  <c r="R334" i="1"/>
  <c r="S334" i="1"/>
  <c r="T334" i="1"/>
  <c r="Q335" i="1"/>
  <c r="R335" i="1"/>
  <c r="S335" i="1"/>
  <c r="T335" i="1"/>
  <c r="Q336" i="1"/>
  <c r="R336" i="1"/>
  <c r="S336" i="1"/>
  <c r="T336" i="1"/>
  <c r="Q337" i="1"/>
  <c r="R337" i="1"/>
  <c r="S337" i="1"/>
  <c r="T337" i="1"/>
  <c r="Q338" i="1"/>
  <c r="R338" i="1"/>
  <c r="S338" i="1"/>
  <c r="T338" i="1"/>
  <c r="Q339" i="1"/>
  <c r="R339" i="1"/>
  <c r="S339" i="1"/>
  <c r="T339" i="1"/>
  <c r="Q340" i="1"/>
  <c r="R340" i="1"/>
  <c r="S340" i="1"/>
  <c r="T340" i="1"/>
  <c r="Q341" i="1"/>
  <c r="R341" i="1"/>
  <c r="S341" i="1"/>
  <c r="T341" i="1"/>
  <c r="Q342" i="1"/>
  <c r="R342" i="1"/>
  <c r="S342" i="1"/>
  <c r="T342" i="1"/>
  <c r="Q343" i="1"/>
  <c r="R343" i="1"/>
  <c r="S343" i="1"/>
  <c r="T343" i="1"/>
  <c r="Q344" i="1"/>
  <c r="R344" i="1"/>
  <c r="S344" i="1"/>
  <c r="T344" i="1"/>
  <c r="Q345" i="1"/>
  <c r="R345" i="1"/>
  <c r="S345" i="1"/>
  <c r="T345" i="1"/>
  <c r="Q346" i="1"/>
  <c r="R346" i="1"/>
  <c r="S346" i="1"/>
  <c r="T346" i="1"/>
  <c r="Q347" i="1"/>
  <c r="R347" i="1"/>
  <c r="S347" i="1"/>
  <c r="T347" i="1"/>
  <c r="Q348" i="1"/>
  <c r="R348" i="1"/>
  <c r="S348" i="1"/>
  <c r="T348" i="1"/>
  <c r="Q349" i="1"/>
  <c r="R349" i="1"/>
  <c r="S349" i="1"/>
  <c r="T349" i="1"/>
  <c r="Q350" i="1"/>
  <c r="R350" i="1"/>
  <c r="S350" i="1"/>
  <c r="T350" i="1"/>
  <c r="Q351" i="1"/>
  <c r="R351" i="1"/>
  <c r="S351" i="1"/>
  <c r="T351" i="1"/>
  <c r="Q352" i="1"/>
  <c r="R352" i="1"/>
  <c r="S352" i="1"/>
  <c r="T352" i="1"/>
  <c r="Q353" i="1"/>
  <c r="R353" i="1"/>
  <c r="S353" i="1"/>
  <c r="T353" i="1"/>
  <c r="Q354" i="1"/>
  <c r="R354" i="1"/>
  <c r="S354" i="1"/>
  <c r="T354" i="1"/>
  <c r="Q355" i="1"/>
  <c r="R355" i="1"/>
  <c r="S355" i="1"/>
  <c r="T355" i="1"/>
  <c r="Q356" i="1"/>
  <c r="R356" i="1"/>
  <c r="S356" i="1"/>
  <c r="T356" i="1"/>
  <c r="Q357" i="1"/>
  <c r="R357" i="1"/>
  <c r="S357" i="1"/>
  <c r="T357" i="1"/>
  <c r="Q358" i="1"/>
  <c r="R358" i="1"/>
  <c r="S358" i="1"/>
  <c r="T358" i="1"/>
  <c r="Q359" i="1"/>
  <c r="R359" i="1"/>
  <c r="S359" i="1"/>
  <c r="T359" i="1"/>
  <c r="Q360" i="1"/>
  <c r="R360" i="1"/>
  <c r="S360" i="1"/>
  <c r="T360" i="1"/>
  <c r="Q361" i="1"/>
  <c r="R361" i="1"/>
  <c r="S361" i="1"/>
  <c r="T361" i="1"/>
  <c r="Q362" i="1"/>
  <c r="R362" i="1"/>
  <c r="S362" i="1"/>
  <c r="T362" i="1"/>
  <c r="Q363" i="1"/>
  <c r="R363" i="1"/>
  <c r="S363" i="1"/>
  <c r="T363" i="1"/>
  <c r="Q364" i="1"/>
  <c r="R364" i="1"/>
  <c r="S364" i="1"/>
  <c r="T364" i="1"/>
  <c r="Q365" i="1"/>
  <c r="R365" i="1"/>
  <c r="S365" i="1"/>
  <c r="T365" i="1"/>
  <c r="Q366" i="1"/>
  <c r="R366" i="1"/>
  <c r="S366" i="1"/>
  <c r="T366" i="1"/>
  <c r="Q367" i="1"/>
  <c r="R367" i="1"/>
  <c r="S367" i="1"/>
  <c r="T367" i="1"/>
  <c r="Q368" i="1"/>
  <c r="R368" i="1"/>
  <c r="S368" i="1"/>
  <c r="T368" i="1"/>
  <c r="Q369" i="1"/>
  <c r="R369" i="1"/>
  <c r="S369" i="1"/>
  <c r="T369" i="1"/>
  <c r="Q370" i="1"/>
  <c r="R370" i="1"/>
  <c r="S370" i="1"/>
  <c r="T370" i="1"/>
  <c r="Q371" i="1"/>
  <c r="R371" i="1"/>
  <c r="S371" i="1"/>
  <c r="T371" i="1"/>
  <c r="Q372" i="1"/>
  <c r="R372" i="1"/>
  <c r="S372" i="1"/>
  <c r="T372" i="1"/>
  <c r="Q373" i="1"/>
  <c r="R373" i="1"/>
  <c r="S373" i="1"/>
  <c r="T373" i="1"/>
  <c r="Q374" i="1"/>
  <c r="R374" i="1"/>
  <c r="S374" i="1"/>
  <c r="T374" i="1"/>
  <c r="Q375" i="1"/>
  <c r="R375" i="1"/>
  <c r="S375" i="1"/>
  <c r="T375" i="1"/>
  <c r="Q376" i="1"/>
  <c r="R376" i="1"/>
  <c r="S376" i="1"/>
  <c r="T376" i="1"/>
  <c r="Q377" i="1"/>
  <c r="R377" i="1"/>
  <c r="S377" i="1"/>
  <c r="T377" i="1"/>
  <c r="Q378" i="1"/>
  <c r="R378" i="1"/>
  <c r="S378" i="1"/>
  <c r="T378" i="1"/>
  <c r="Q379" i="1"/>
  <c r="R379" i="1"/>
  <c r="S379" i="1"/>
  <c r="T379" i="1"/>
  <c r="Q380" i="1"/>
  <c r="R380" i="1"/>
  <c r="S380" i="1"/>
  <c r="T380" i="1"/>
  <c r="Q381" i="1"/>
  <c r="R381" i="1"/>
  <c r="S381" i="1"/>
  <c r="T381" i="1"/>
  <c r="Q382" i="1"/>
  <c r="R382" i="1"/>
  <c r="S382" i="1"/>
  <c r="T382" i="1"/>
  <c r="Q383" i="1"/>
  <c r="R383" i="1"/>
  <c r="S383" i="1"/>
  <c r="T383" i="1"/>
  <c r="Q384" i="1"/>
  <c r="R384" i="1"/>
  <c r="S384" i="1"/>
  <c r="T384" i="1"/>
  <c r="Q385" i="1"/>
  <c r="R385" i="1"/>
  <c r="S385" i="1"/>
  <c r="T385" i="1"/>
  <c r="Q386" i="1"/>
  <c r="R386" i="1"/>
  <c r="S386" i="1"/>
  <c r="T386" i="1"/>
  <c r="Q387" i="1"/>
  <c r="R387" i="1"/>
  <c r="S387" i="1"/>
  <c r="T387" i="1"/>
  <c r="Q388" i="1"/>
  <c r="R388" i="1"/>
  <c r="S388" i="1"/>
  <c r="T388" i="1"/>
  <c r="Q389" i="1"/>
  <c r="R389" i="1"/>
  <c r="S389" i="1"/>
  <c r="T389" i="1"/>
  <c r="Q390" i="1"/>
  <c r="R390" i="1"/>
  <c r="S390" i="1"/>
  <c r="T390" i="1"/>
  <c r="Q391" i="1"/>
  <c r="R391" i="1"/>
  <c r="S391" i="1"/>
  <c r="T391" i="1"/>
  <c r="Q392" i="1"/>
  <c r="R392" i="1"/>
  <c r="S392" i="1"/>
  <c r="T392" i="1"/>
  <c r="Q393" i="1"/>
  <c r="R393" i="1"/>
  <c r="S393" i="1"/>
  <c r="T393" i="1"/>
  <c r="Q394" i="1"/>
  <c r="R394" i="1"/>
  <c r="S394" i="1"/>
  <c r="T394" i="1"/>
  <c r="Q395" i="1"/>
  <c r="R395" i="1"/>
  <c r="S395" i="1"/>
  <c r="T395" i="1"/>
  <c r="Q396" i="1"/>
  <c r="R396" i="1"/>
  <c r="S396" i="1"/>
  <c r="T396" i="1"/>
  <c r="Q397" i="1"/>
  <c r="R397" i="1"/>
  <c r="S397" i="1"/>
  <c r="T397" i="1"/>
  <c r="Q398" i="1"/>
  <c r="R398" i="1"/>
  <c r="S398" i="1"/>
  <c r="T398" i="1"/>
  <c r="Q399" i="1"/>
  <c r="R399" i="1"/>
  <c r="S399" i="1"/>
  <c r="T399" i="1"/>
  <c r="Q400" i="1"/>
  <c r="R400" i="1"/>
  <c r="S400" i="1"/>
  <c r="T400" i="1"/>
  <c r="Q401" i="1"/>
  <c r="R401" i="1"/>
  <c r="S401" i="1"/>
  <c r="T401" i="1"/>
  <c r="Q402" i="1"/>
  <c r="R402" i="1"/>
  <c r="S402" i="1"/>
  <c r="T402" i="1"/>
  <c r="Q403" i="1"/>
  <c r="R403" i="1"/>
  <c r="S403" i="1"/>
  <c r="T403" i="1"/>
  <c r="Q404" i="1"/>
  <c r="R404" i="1"/>
  <c r="S404" i="1"/>
  <c r="T404" i="1"/>
  <c r="Q405" i="1"/>
  <c r="R405" i="1"/>
  <c r="S405" i="1"/>
  <c r="T405" i="1"/>
  <c r="Q406" i="1"/>
  <c r="R406" i="1"/>
  <c r="S406" i="1"/>
  <c r="T406" i="1"/>
  <c r="Q407" i="1"/>
  <c r="R407" i="1"/>
  <c r="S407" i="1"/>
  <c r="T407" i="1"/>
  <c r="Q408" i="1"/>
  <c r="R408" i="1"/>
  <c r="S408" i="1"/>
  <c r="T408" i="1"/>
  <c r="Q409" i="1"/>
  <c r="R409" i="1"/>
  <c r="S409" i="1"/>
  <c r="T409" i="1"/>
  <c r="Q410" i="1"/>
  <c r="R410" i="1"/>
  <c r="S410" i="1"/>
  <c r="T410" i="1"/>
  <c r="Q411" i="1"/>
  <c r="R411" i="1"/>
  <c r="S411" i="1"/>
  <c r="T411" i="1"/>
  <c r="Q412" i="1"/>
  <c r="R412" i="1"/>
  <c r="S412" i="1"/>
  <c r="T412" i="1"/>
  <c r="Q413" i="1"/>
  <c r="R413" i="1"/>
  <c r="S413" i="1"/>
  <c r="T413" i="1"/>
  <c r="Q414" i="1"/>
  <c r="R414" i="1"/>
  <c r="S414" i="1"/>
  <c r="T414" i="1"/>
  <c r="Q415" i="1"/>
  <c r="R415" i="1"/>
  <c r="S415" i="1"/>
  <c r="T415" i="1"/>
  <c r="Q416" i="1"/>
  <c r="R416" i="1"/>
  <c r="S416" i="1"/>
  <c r="T416" i="1"/>
  <c r="Q417" i="1"/>
  <c r="R417" i="1"/>
  <c r="S417" i="1"/>
  <c r="T417" i="1"/>
  <c r="Q418" i="1"/>
  <c r="R418" i="1"/>
  <c r="S418" i="1"/>
  <c r="T418" i="1"/>
  <c r="Q419" i="1"/>
  <c r="R419" i="1"/>
  <c r="S419" i="1"/>
  <c r="T419" i="1"/>
  <c r="Q420" i="1"/>
  <c r="R420" i="1"/>
  <c r="S420" i="1"/>
  <c r="T420" i="1"/>
  <c r="Q421" i="1"/>
  <c r="R421" i="1"/>
  <c r="S421" i="1"/>
  <c r="T421" i="1"/>
  <c r="Q422" i="1"/>
  <c r="R422" i="1"/>
  <c r="S422" i="1"/>
  <c r="T422" i="1"/>
  <c r="Q423" i="1"/>
  <c r="R423" i="1"/>
  <c r="S423" i="1"/>
  <c r="T423" i="1"/>
  <c r="Q424" i="1"/>
  <c r="R424" i="1"/>
  <c r="S424" i="1"/>
  <c r="T424" i="1"/>
  <c r="Q425" i="1"/>
  <c r="R425" i="1"/>
  <c r="S425" i="1"/>
  <c r="T425" i="1"/>
  <c r="Q426" i="1"/>
  <c r="R426" i="1"/>
  <c r="S426" i="1"/>
  <c r="T426" i="1"/>
  <c r="Q427" i="1"/>
  <c r="R427" i="1"/>
  <c r="S427" i="1"/>
  <c r="T427" i="1"/>
  <c r="Q428" i="1"/>
  <c r="R428" i="1"/>
  <c r="S428" i="1"/>
  <c r="T428" i="1"/>
  <c r="Q429" i="1"/>
  <c r="R429" i="1"/>
  <c r="S429" i="1"/>
  <c r="T429" i="1"/>
  <c r="Q430" i="1"/>
  <c r="R430" i="1"/>
  <c r="S430" i="1"/>
  <c r="T430" i="1"/>
  <c r="Q431" i="1"/>
  <c r="R431" i="1"/>
  <c r="S431" i="1"/>
  <c r="T431" i="1"/>
  <c r="Q432" i="1"/>
  <c r="R432" i="1"/>
  <c r="S432" i="1"/>
  <c r="T432" i="1"/>
  <c r="Q433" i="1"/>
  <c r="R433" i="1"/>
  <c r="S433" i="1"/>
  <c r="T433" i="1"/>
  <c r="Q434" i="1"/>
  <c r="R434" i="1"/>
  <c r="S434" i="1"/>
  <c r="T434" i="1"/>
  <c r="Q435" i="1"/>
  <c r="R435" i="1"/>
  <c r="S435" i="1"/>
  <c r="T435" i="1"/>
  <c r="Q436" i="1"/>
  <c r="R436" i="1"/>
  <c r="S436" i="1"/>
  <c r="T436" i="1"/>
  <c r="Q437" i="1"/>
  <c r="R437" i="1"/>
  <c r="S437" i="1"/>
  <c r="T437" i="1"/>
  <c r="Q438" i="1"/>
  <c r="R438" i="1"/>
  <c r="S438" i="1"/>
  <c r="T438" i="1"/>
  <c r="Q439" i="1"/>
  <c r="R439" i="1"/>
  <c r="S439" i="1"/>
  <c r="T439" i="1"/>
  <c r="Q440" i="1"/>
  <c r="R440" i="1"/>
  <c r="S440" i="1"/>
  <c r="T440" i="1"/>
  <c r="Q441" i="1"/>
  <c r="R441" i="1"/>
  <c r="S441" i="1"/>
  <c r="T441" i="1"/>
  <c r="Q442" i="1"/>
  <c r="R442" i="1"/>
  <c r="S442" i="1"/>
  <c r="T442" i="1"/>
  <c r="Q443" i="1"/>
  <c r="R443" i="1"/>
  <c r="S443" i="1"/>
  <c r="T443" i="1"/>
  <c r="Q444" i="1"/>
  <c r="R444" i="1"/>
  <c r="S444" i="1"/>
  <c r="T444" i="1"/>
  <c r="Q445" i="1"/>
  <c r="R445" i="1"/>
  <c r="S445" i="1"/>
  <c r="T445" i="1"/>
  <c r="Q446" i="1"/>
  <c r="R446" i="1"/>
  <c r="S446" i="1"/>
  <c r="T446" i="1"/>
  <c r="Q447" i="1"/>
  <c r="R447" i="1"/>
  <c r="S447" i="1"/>
  <c r="T447" i="1"/>
  <c r="Q448" i="1"/>
  <c r="R448" i="1"/>
  <c r="S448" i="1"/>
  <c r="T448" i="1"/>
  <c r="Q449" i="1"/>
  <c r="R449" i="1"/>
  <c r="S449" i="1"/>
  <c r="T449" i="1"/>
  <c r="Q450" i="1"/>
  <c r="R450" i="1"/>
  <c r="S450" i="1"/>
  <c r="T450" i="1"/>
  <c r="Q451" i="1"/>
  <c r="R451" i="1"/>
  <c r="S451" i="1"/>
  <c r="T451" i="1"/>
  <c r="Q452" i="1"/>
  <c r="R452" i="1"/>
  <c r="S452" i="1"/>
  <c r="T452" i="1"/>
  <c r="Q453" i="1"/>
  <c r="R453" i="1"/>
  <c r="S453" i="1"/>
  <c r="T453" i="1"/>
  <c r="Q454" i="1"/>
  <c r="R454" i="1"/>
  <c r="S454" i="1"/>
  <c r="T454" i="1"/>
  <c r="Q455" i="1"/>
  <c r="R455" i="1"/>
  <c r="S455" i="1"/>
  <c r="T455" i="1"/>
  <c r="Q456" i="1"/>
  <c r="R456" i="1"/>
  <c r="S456" i="1"/>
  <c r="T456" i="1"/>
  <c r="Q457" i="1"/>
  <c r="R457" i="1"/>
  <c r="S457" i="1"/>
  <c r="T457" i="1"/>
  <c r="Q458" i="1"/>
  <c r="R458" i="1"/>
  <c r="S458" i="1"/>
  <c r="T458" i="1"/>
  <c r="Q459" i="1"/>
  <c r="R459" i="1"/>
  <c r="S459" i="1"/>
  <c r="T459" i="1"/>
  <c r="Q460" i="1"/>
  <c r="R460" i="1"/>
  <c r="S460" i="1"/>
  <c r="T460" i="1"/>
  <c r="Q461" i="1"/>
  <c r="R461" i="1"/>
  <c r="S461" i="1"/>
  <c r="T461" i="1"/>
  <c r="Q462" i="1"/>
  <c r="R462" i="1"/>
  <c r="S462" i="1"/>
  <c r="T462" i="1"/>
  <c r="Q463" i="1"/>
  <c r="R463" i="1"/>
  <c r="S463" i="1"/>
  <c r="T463" i="1"/>
  <c r="Q464" i="1"/>
  <c r="R464" i="1"/>
  <c r="S464" i="1"/>
  <c r="T464" i="1"/>
  <c r="Q465" i="1"/>
  <c r="R465" i="1"/>
  <c r="S465" i="1"/>
  <c r="T465" i="1"/>
  <c r="Q466" i="1"/>
  <c r="R466" i="1"/>
  <c r="S466" i="1"/>
  <c r="T466" i="1"/>
  <c r="Q467" i="1"/>
  <c r="R467" i="1"/>
  <c r="S467" i="1"/>
  <c r="T467" i="1"/>
  <c r="Q468" i="1"/>
  <c r="R468" i="1"/>
  <c r="S468" i="1"/>
  <c r="T468" i="1"/>
  <c r="Q469" i="1"/>
  <c r="R469" i="1"/>
  <c r="S469" i="1"/>
  <c r="T469" i="1"/>
  <c r="Q470" i="1"/>
  <c r="R470" i="1"/>
  <c r="S470" i="1"/>
  <c r="T470" i="1"/>
  <c r="Q471" i="1"/>
  <c r="R471" i="1"/>
  <c r="S471" i="1"/>
  <c r="T471" i="1"/>
  <c r="Q472" i="1"/>
  <c r="R472" i="1"/>
  <c r="S472" i="1"/>
  <c r="T472" i="1"/>
  <c r="Q473" i="1"/>
  <c r="R473" i="1"/>
  <c r="S473" i="1"/>
  <c r="T473" i="1"/>
  <c r="Q474" i="1"/>
  <c r="R474" i="1"/>
  <c r="S474" i="1"/>
  <c r="T474" i="1"/>
  <c r="Q475" i="1"/>
  <c r="R475" i="1"/>
  <c r="S475" i="1"/>
  <c r="T475" i="1"/>
  <c r="Q476" i="1"/>
  <c r="R476" i="1"/>
  <c r="S476" i="1"/>
  <c r="T476" i="1"/>
  <c r="Q477" i="1"/>
  <c r="R477" i="1"/>
  <c r="S477" i="1"/>
  <c r="T477" i="1"/>
  <c r="Q478" i="1"/>
  <c r="R478" i="1"/>
  <c r="S478" i="1"/>
  <c r="T478" i="1"/>
  <c r="Q479" i="1"/>
  <c r="R479" i="1"/>
  <c r="S479" i="1"/>
  <c r="T479" i="1"/>
  <c r="Q480" i="1"/>
  <c r="R480" i="1"/>
  <c r="S480" i="1"/>
  <c r="T480" i="1"/>
  <c r="Q481" i="1"/>
  <c r="R481" i="1"/>
  <c r="S481" i="1"/>
  <c r="T481" i="1"/>
  <c r="Q482" i="1"/>
  <c r="R482" i="1"/>
  <c r="S482" i="1"/>
  <c r="T482" i="1"/>
  <c r="Q483" i="1"/>
  <c r="R483" i="1"/>
  <c r="S483" i="1"/>
  <c r="T483" i="1"/>
  <c r="Q484" i="1"/>
  <c r="R484" i="1"/>
  <c r="S484" i="1"/>
  <c r="T484" i="1"/>
  <c r="Q485" i="1"/>
  <c r="R485" i="1"/>
  <c r="S485" i="1"/>
  <c r="T485" i="1"/>
  <c r="Q486" i="1"/>
  <c r="R486" i="1"/>
  <c r="S486" i="1"/>
  <c r="T486" i="1"/>
  <c r="Q487" i="1"/>
  <c r="R487" i="1"/>
  <c r="S487" i="1"/>
  <c r="T487" i="1"/>
  <c r="Q488" i="1"/>
  <c r="R488" i="1"/>
  <c r="S488" i="1"/>
  <c r="T488" i="1"/>
  <c r="Q489" i="1"/>
  <c r="R489" i="1"/>
  <c r="S489" i="1"/>
  <c r="T489" i="1"/>
  <c r="Q490" i="1"/>
  <c r="R490" i="1"/>
  <c r="S490" i="1"/>
  <c r="T490" i="1"/>
  <c r="Q491" i="1"/>
  <c r="R491" i="1"/>
  <c r="S491" i="1"/>
  <c r="T491" i="1"/>
  <c r="Q492" i="1"/>
  <c r="R492" i="1"/>
  <c r="S492" i="1"/>
  <c r="T492" i="1"/>
  <c r="Q493" i="1"/>
  <c r="R493" i="1"/>
  <c r="S493" i="1"/>
  <c r="T493" i="1"/>
  <c r="Q494" i="1"/>
  <c r="R494" i="1"/>
  <c r="S494" i="1"/>
  <c r="T494" i="1"/>
  <c r="Q495" i="1"/>
  <c r="R495" i="1"/>
  <c r="S495" i="1"/>
  <c r="T495" i="1"/>
  <c r="Q496" i="1"/>
  <c r="R496" i="1"/>
  <c r="S496" i="1"/>
  <c r="T496" i="1"/>
  <c r="Q497" i="1"/>
  <c r="R497" i="1"/>
  <c r="S497" i="1"/>
  <c r="T497" i="1"/>
  <c r="Q498" i="1"/>
  <c r="R498" i="1"/>
  <c r="S498" i="1"/>
  <c r="T498" i="1"/>
  <c r="Q499" i="1"/>
  <c r="R499" i="1"/>
  <c r="S499" i="1"/>
  <c r="T499" i="1"/>
  <c r="Q500" i="1"/>
  <c r="R500" i="1"/>
  <c r="S500" i="1"/>
  <c r="T500" i="1"/>
  <c r="Q501" i="1"/>
  <c r="R501" i="1"/>
  <c r="S501" i="1"/>
  <c r="T501" i="1"/>
  <c r="Q502" i="1"/>
  <c r="R502" i="1"/>
  <c r="S502" i="1"/>
  <c r="T502" i="1"/>
  <c r="Q503" i="1"/>
  <c r="R503" i="1"/>
  <c r="S503" i="1"/>
  <c r="T503" i="1"/>
  <c r="Q504" i="1"/>
  <c r="R504" i="1"/>
  <c r="S504" i="1"/>
  <c r="T504" i="1"/>
  <c r="Q505" i="1"/>
  <c r="R505" i="1"/>
  <c r="S505" i="1"/>
  <c r="T505" i="1"/>
  <c r="Q506" i="1"/>
  <c r="R506" i="1"/>
  <c r="S506" i="1"/>
  <c r="T506" i="1"/>
  <c r="Q507" i="1"/>
  <c r="R507" i="1"/>
  <c r="S507" i="1"/>
  <c r="T507" i="1"/>
  <c r="Q508" i="1"/>
  <c r="R508" i="1"/>
  <c r="S508" i="1"/>
  <c r="T508" i="1"/>
  <c r="Q509" i="1"/>
  <c r="R509" i="1"/>
  <c r="S509" i="1"/>
  <c r="T509" i="1"/>
  <c r="Q510" i="1"/>
  <c r="R510" i="1"/>
  <c r="S510" i="1"/>
  <c r="T510" i="1"/>
  <c r="Q511" i="1"/>
  <c r="R511" i="1"/>
  <c r="S511" i="1"/>
  <c r="T511" i="1"/>
  <c r="Q512" i="1"/>
  <c r="R512" i="1"/>
  <c r="S512" i="1"/>
  <c r="T512" i="1"/>
  <c r="Q513" i="1"/>
  <c r="R513" i="1"/>
  <c r="S513" i="1"/>
  <c r="T513" i="1"/>
  <c r="Q514" i="1"/>
  <c r="R514" i="1"/>
  <c r="S514" i="1"/>
  <c r="T514" i="1"/>
  <c r="Q515" i="1"/>
  <c r="R515" i="1"/>
  <c r="S515" i="1"/>
  <c r="T515" i="1"/>
  <c r="Q516" i="1"/>
  <c r="R516" i="1"/>
  <c r="S516" i="1"/>
  <c r="T516" i="1"/>
  <c r="Q517" i="1"/>
  <c r="R517" i="1"/>
  <c r="S517" i="1"/>
  <c r="T517" i="1"/>
  <c r="Q518" i="1"/>
  <c r="R518" i="1"/>
  <c r="S518" i="1"/>
  <c r="T518" i="1"/>
  <c r="Q519" i="1"/>
  <c r="R519" i="1"/>
  <c r="S519" i="1"/>
  <c r="T519" i="1"/>
  <c r="Q520" i="1"/>
  <c r="R520" i="1"/>
  <c r="S520" i="1"/>
  <c r="T520" i="1"/>
  <c r="Q521" i="1"/>
  <c r="R521" i="1"/>
  <c r="S521" i="1"/>
  <c r="T521" i="1"/>
  <c r="Q522" i="1"/>
  <c r="R522" i="1"/>
  <c r="S522" i="1"/>
  <c r="T522" i="1"/>
  <c r="Q523" i="1"/>
  <c r="R523" i="1"/>
  <c r="S523" i="1"/>
  <c r="T523" i="1"/>
  <c r="Q524" i="1"/>
  <c r="R524" i="1"/>
  <c r="S524" i="1"/>
  <c r="T524" i="1"/>
  <c r="Q525" i="1"/>
  <c r="R525" i="1"/>
  <c r="S525" i="1"/>
  <c r="T525" i="1"/>
  <c r="Q526" i="1"/>
  <c r="R526" i="1"/>
  <c r="S526" i="1"/>
  <c r="T526" i="1"/>
  <c r="Q527" i="1"/>
  <c r="R527" i="1"/>
  <c r="S527" i="1"/>
  <c r="T527" i="1"/>
  <c r="Q528" i="1"/>
  <c r="R528" i="1"/>
  <c r="S528" i="1"/>
  <c r="T528" i="1"/>
  <c r="Q529" i="1"/>
  <c r="R529" i="1"/>
  <c r="S529" i="1"/>
  <c r="T529" i="1"/>
  <c r="Q530" i="1"/>
  <c r="R530" i="1"/>
  <c r="S530" i="1"/>
  <c r="T530" i="1"/>
  <c r="Q531" i="1"/>
  <c r="R531" i="1"/>
  <c r="S531" i="1"/>
  <c r="T531" i="1"/>
  <c r="Q532" i="1"/>
  <c r="R532" i="1"/>
  <c r="S532" i="1"/>
  <c r="T532" i="1"/>
  <c r="Q533" i="1"/>
  <c r="R533" i="1"/>
  <c r="S533" i="1"/>
  <c r="T533" i="1"/>
  <c r="Q534" i="1"/>
  <c r="R534" i="1"/>
  <c r="S534" i="1"/>
  <c r="T534" i="1"/>
  <c r="Q535" i="1"/>
  <c r="R535" i="1"/>
  <c r="S535" i="1"/>
  <c r="T535" i="1"/>
  <c r="Q536" i="1"/>
  <c r="R536" i="1"/>
  <c r="S536" i="1"/>
  <c r="T536" i="1"/>
  <c r="Q537" i="1"/>
  <c r="R537" i="1"/>
  <c r="S537" i="1"/>
  <c r="T537" i="1"/>
  <c r="Q538" i="1"/>
  <c r="R538" i="1"/>
  <c r="S538" i="1"/>
  <c r="T538" i="1"/>
  <c r="Q539" i="1"/>
  <c r="R539" i="1"/>
  <c r="S539" i="1"/>
  <c r="T539" i="1"/>
  <c r="Q540" i="1"/>
  <c r="R540" i="1"/>
  <c r="S540" i="1"/>
  <c r="T540" i="1"/>
  <c r="Q541" i="1"/>
  <c r="R541" i="1"/>
  <c r="S541" i="1"/>
  <c r="T541" i="1"/>
  <c r="Q542" i="1"/>
  <c r="R542" i="1"/>
  <c r="S542" i="1"/>
  <c r="T542" i="1"/>
  <c r="Q543" i="1"/>
  <c r="R543" i="1"/>
  <c r="S543" i="1"/>
  <c r="T543" i="1"/>
  <c r="Q544" i="1"/>
  <c r="R544" i="1"/>
  <c r="S544" i="1"/>
  <c r="T544" i="1"/>
  <c r="Q545" i="1"/>
  <c r="R545" i="1"/>
  <c r="S545" i="1"/>
  <c r="T545" i="1"/>
  <c r="Q546" i="1"/>
  <c r="R546" i="1"/>
  <c r="S546" i="1"/>
  <c r="T546" i="1"/>
  <c r="Q547" i="1"/>
  <c r="R547" i="1"/>
  <c r="S547" i="1"/>
  <c r="T547" i="1"/>
  <c r="Q548" i="1"/>
  <c r="R548" i="1"/>
  <c r="S548" i="1"/>
  <c r="T548" i="1"/>
  <c r="Q549" i="1"/>
  <c r="R549" i="1"/>
  <c r="S549" i="1"/>
  <c r="T549" i="1"/>
  <c r="Q550" i="1"/>
  <c r="R550" i="1"/>
  <c r="S550" i="1"/>
  <c r="T550" i="1"/>
  <c r="Q551" i="1"/>
  <c r="R551" i="1"/>
  <c r="S551" i="1"/>
  <c r="T551" i="1"/>
  <c r="Q552" i="1"/>
  <c r="R552" i="1"/>
  <c r="S552" i="1"/>
  <c r="T552" i="1"/>
  <c r="Q553" i="1"/>
  <c r="R553" i="1"/>
  <c r="S553" i="1"/>
  <c r="T553" i="1"/>
  <c r="Q554" i="1"/>
  <c r="R554" i="1"/>
  <c r="S554" i="1"/>
  <c r="T554" i="1"/>
  <c r="Q555" i="1"/>
  <c r="R555" i="1"/>
  <c r="S555" i="1"/>
  <c r="T555" i="1"/>
  <c r="Q556" i="1"/>
  <c r="R556" i="1"/>
  <c r="S556" i="1"/>
  <c r="T556" i="1"/>
  <c r="Q557" i="1"/>
  <c r="R557" i="1"/>
  <c r="S557" i="1"/>
  <c r="T557" i="1"/>
  <c r="Q558" i="1"/>
  <c r="R558" i="1"/>
  <c r="S558" i="1"/>
  <c r="T558" i="1"/>
  <c r="Q559" i="1"/>
  <c r="R559" i="1"/>
  <c r="S559" i="1"/>
  <c r="T559" i="1"/>
  <c r="Q560" i="1"/>
  <c r="R560" i="1"/>
  <c r="S560" i="1"/>
  <c r="T560" i="1"/>
  <c r="Q561" i="1"/>
  <c r="R561" i="1"/>
  <c r="S561" i="1"/>
  <c r="T561" i="1"/>
  <c r="Q562" i="1"/>
  <c r="R562" i="1"/>
  <c r="S562" i="1"/>
  <c r="T562" i="1"/>
  <c r="Q563" i="1"/>
  <c r="R563" i="1"/>
  <c r="S563" i="1"/>
  <c r="T563" i="1"/>
  <c r="Q564" i="1"/>
  <c r="R564" i="1"/>
  <c r="S564" i="1"/>
  <c r="T564" i="1"/>
  <c r="Q565" i="1"/>
  <c r="R565" i="1"/>
  <c r="S565" i="1"/>
  <c r="T565" i="1"/>
  <c r="Q566" i="1"/>
  <c r="R566" i="1"/>
  <c r="S566" i="1"/>
  <c r="T566" i="1"/>
  <c r="Q567" i="1"/>
  <c r="R567" i="1"/>
  <c r="S567" i="1"/>
  <c r="T567" i="1"/>
  <c r="Q568" i="1"/>
  <c r="R568" i="1"/>
  <c r="S568" i="1"/>
  <c r="T568" i="1"/>
  <c r="Q569" i="1"/>
  <c r="R569" i="1"/>
  <c r="S569" i="1"/>
  <c r="T569" i="1"/>
  <c r="Q570" i="1"/>
  <c r="R570" i="1"/>
  <c r="S570" i="1"/>
  <c r="T570" i="1"/>
  <c r="Q571" i="1"/>
  <c r="R571" i="1"/>
  <c r="S571" i="1"/>
  <c r="T571" i="1"/>
  <c r="Q572" i="1"/>
  <c r="R572" i="1"/>
  <c r="S572" i="1"/>
  <c r="T572" i="1"/>
  <c r="Q573" i="1"/>
  <c r="R573" i="1"/>
  <c r="S573" i="1"/>
  <c r="T573" i="1"/>
  <c r="Q574" i="1"/>
  <c r="R574" i="1"/>
  <c r="S574" i="1"/>
  <c r="T574" i="1"/>
  <c r="Q575" i="1"/>
  <c r="R575" i="1"/>
  <c r="S575" i="1"/>
  <c r="T575" i="1"/>
  <c r="Q576" i="1"/>
  <c r="R576" i="1"/>
  <c r="S576" i="1"/>
  <c r="T576" i="1"/>
  <c r="Q577" i="1"/>
  <c r="R577" i="1"/>
  <c r="S577" i="1"/>
  <c r="T577" i="1"/>
  <c r="Q578" i="1"/>
  <c r="R578" i="1"/>
  <c r="S578" i="1"/>
  <c r="T578" i="1"/>
  <c r="Q579" i="1"/>
  <c r="R579" i="1"/>
  <c r="S579" i="1"/>
  <c r="T579" i="1"/>
  <c r="Q580" i="1"/>
  <c r="R580" i="1"/>
  <c r="S580" i="1"/>
  <c r="T580" i="1"/>
  <c r="Q581" i="1"/>
  <c r="R581" i="1"/>
  <c r="S581" i="1"/>
  <c r="T581" i="1"/>
  <c r="Q582" i="1"/>
  <c r="R582" i="1"/>
  <c r="S582" i="1"/>
  <c r="T582" i="1"/>
  <c r="Q583" i="1"/>
  <c r="R583" i="1"/>
  <c r="S583" i="1"/>
  <c r="T583" i="1"/>
  <c r="Q584" i="1"/>
  <c r="R584" i="1"/>
  <c r="S584" i="1"/>
  <c r="T584" i="1"/>
  <c r="Q585" i="1"/>
  <c r="R585" i="1"/>
  <c r="S585" i="1"/>
  <c r="T585" i="1"/>
  <c r="Q586" i="1"/>
  <c r="R586" i="1"/>
  <c r="S586" i="1"/>
  <c r="T586" i="1"/>
  <c r="Q587" i="1"/>
  <c r="R587" i="1"/>
  <c r="S587" i="1"/>
  <c r="T587" i="1"/>
  <c r="Q588" i="1"/>
  <c r="R588" i="1"/>
  <c r="S588" i="1"/>
  <c r="T588" i="1"/>
  <c r="Q589" i="1"/>
  <c r="R589" i="1"/>
  <c r="S589" i="1"/>
  <c r="T589" i="1"/>
  <c r="Q590" i="1"/>
  <c r="R590" i="1"/>
  <c r="S590" i="1"/>
  <c r="T590" i="1"/>
  <c r="Q591" i="1"/>
  <c r="R591" i="1"/>
  <c r="S591" i="1"/>
  <c r="T591" i="1"/>
  <c r="Q592" i="1"/>
  <c r="R592" i="1"/>
  <c r="S592" i="1"/>
  <c r="T592" i="1"/>
  <c r="Q593" i="1"/>
  <c r="R593" i="1"/>
  <c r="S593" i="1"/>
  <c r="T593" i="1"/>
  <c r="Q594" i="1"/>
  <c r="R594" i="1"/>
  <c r="S594" i="1"/>
  <c r="T594" i="1"/>
  <c r="Q595" i="1"/>
  <c r="R595" i="1"/>
  <c r="S595" i="1"/>
  <c r="T595" i="1"/>
  <c r="Q596" i="1"/>
  <c r="R596" i="1"/>
  <c r="S596" i="1"/>
  <c r="T596" i="1"/>
  <c r="Q597" i="1"/>
  <c r="R597" i="1"/>
  <c r="S597" i="1"/>
  <c r="T597" i="1"/>
  <c r="Q598" i="1"/>
  <c r="R598" i="1"/>
  <c r="S598" i="1"/>
  <c r="T598" i="1"/>
  <c r="Q599" i="1"/>
  <c r="R599" i="1"/>
  <c r="S599" i="1"/>
  <c r="T599" i="1"/>
  <c r="Q600" i="1"/>
  <c r="R600" i="1"/>
  <c r="S600" i="1"/>
  <c r="T600" i="1"/>
  <c r="Q601" i="1"/>
  <c r="R601" i="1"/>
  <c r="S601" i="1"/>
  <c r="T601" i="1"/>
  <c r="Q602" i="1"/>
  <c r="R602" i="1"/>
  <c r="S602" i="1"/>
  <c r="T602" i="1"/>
  <c r="Q603" i="1"/>
  <c r="R603" i="1"/>
  <c r="S603" i="1"/>
  <c r="T603" i="1"/>
  <c r="Q604" i="1"/>
  <c r="R604" i="1"/>
  <c r="S604" i="1"/>
  <c r="T604" i="1"/>
  <c r="Q605" i="1"/>
  <c r="R605" i="1"/>
  <c r="S605" i="1"/>
  <c r="T605" i="1"/>
  <c r="Q606" i="1"/>
  <c r="R606" i="1"/>
  <c r="S606" i="1"/>
  <c r="T606" i="1"/>
  <c r="Q607" i="1"/>
  <c r="R607" i="1"/>
  <c r="S607" i="1"/>
  <c r="T607" i="1"/>
  <c r="Q608" i="1"/>
  <c r="R608" i="1"/>
  <c r="S608" i="1"/>
  <c r="T608" i="1"/>
  <c r="Q609" i="1"/>
  <c r="R609" i="1"/>
  <c r="S609" i="1"/>
  <c r="T609" i="1"/>
  <c r="Q610" i="1"/>
  <c r="R610" i="1"/>
  <c r="S610" i="1"/>
  <c r="T610" i="1"/>
  <c r="Q611" i="1"/>
  <c r="R611" i="1"/>
  <c r="S611" i="1"/>
  <c r="T611" i="1"/>
  <c r="Q612" i="1"/>
  <c r="R612" i="1"/>
  <c r="S612" i="1"/>
  <c r="T612" i="1"/>
  <c r="Q613" i="1"/>
  <c r="R613" i="1"/>
  <c r="S613" i="1"/>
  <c r="T613" i="1"/>
  <c r="Q614" i="1"/>
  <c r="R614" i="1"/>
  <c r="S614" i="1"/>
  <c r="T614" i="1"/>
  <c r="Q615" i="1"/>
  <c r="R615" i="1"/>
  <c r="S615" i="1"/>
  <c r="T615" i="1"/>
  <c r="Q616" i="1"/>
  <c r="R616" i="1"/>
  <c r="S616" i="1"/>
  <c r="T616" i="1"/>
  <c r="Q617" i="1"/>
  <c r="R617" i="1"/>
  <c r="S617" i="1"/>
  <c r="T617" i="1"/>
  <c r="Q618" i="1"/>
  <c r="R618" i="1"/>
  <c r="S618" i="1"/>
  <c r="T618" i="1"/>
  <c r="Q619" i="1"/>
  <c r="R619" i="1"/>
  <c r="S619" i="1"/>
  <c r="T619" i="1"/>
  <c r="Q620" i="1"/>
  <c r="R620" i="1"/>
  <c r="S620" i="1"/>
  <c r="T620" i="1"/>
  <c r="Q621" i="1"/>
  <c r="R621" i="1"/>
  <c r="S621" i="1"/>
  <c r="T621" i="1"/>
  <c r="Q622" i="1"/>
  <c r="R622" i="1"/>
  <c r="S622" i="1"/>
  <c r="T622" i="1"/>
  <c r="Q623" i="1"/>
  <c r="R623" i="1"/>
  <c r="S623" i="1"/>
  <c r="T623" i="1"/>
  <c r="Q624" i="1"/>
  <c r="R624" i="1"/>
  <c r="S624" i="1"/>
  <c r="T624" i="1"/>
  <c r="Q625" i="1"/>
  <c r="R625" i="1"/>
  <c r="S625" i="1"/>
  <c r="T625" i="1"/>
  <c r="Q626" i="1"/>
  <c r="R626" i="1"/>
  <c r="S626" i="1"/>
  <c r="T626" i="1"/>
  <c r="Q627" i="1"/>
  <c r="R627" i="1"/>
  <c r="S627" i="1"/>
  <c r="T627" i="1"/>
  <c r="Q628" i="1"/>
  <c r="R628" i="1"/>
  <c r="S628" i="1"/>
  <c r="T628" i="1"/>
  <c r="Q629" i="1"/>
  <c r="R629" i="1"/>
  <c r="S629" i="1"/>
  <c r="T629" i="1"/>
  <c r="Q630" i="1"/>
  <c r="R630" i="1"/>
  <c r="S630" i="1"/>
  <c r="T630" i="1"/>
  <c r="Q631" i="1"/>
  <c r="R631" i="1"/>
  <c r="S631" i="1"/>
  <c r="T631" i="1"/>
  <c r="Q632" i="1"/>
  <c r="R632" i="1"/>
  <c r="S632" i="1"/>
  <c r="T632" i="1"/>
  <c r="Q633" i="1"/>
  <c r="R633" i="1"/>
  <c r="S633" i="1"/>
  <c r="T633" i="1"/>
  <c r="Q634" i="1"/>
  <c r="R634" i="1"/>
  <c r="S634" i="1"/>
  <c r="T634" i="1"/>
  <c r="Q635" i="1"/>
  <c r="R635" i="1"/>
  <c r="S635" i="1"/>
  <c r="T635" i="1"/>
  <c r="Q636" i="1"/>
  <c r="R636" i="1"/>
  <c r="S636" i="1"/>
  <c r="T636" i="1"/>
  <c r="Q637" i="1"/>
  <c r="R637" i="1"/>
  <c r="S637" i="1"/>
  <c r="T637" i="1"/>
  <c r="Q638" i="1"/>
  <c r="R638" i="1"/>
  <c r="S638" i="1"/>
  <c r="T638" i="1"/>
  <c r="Q639" i="1"/>
  <c r="R639" i="1"/>
  <c r="S639" i="1"/>
  <c r="T639" i="1"/>
  <c r="Q640" i="1"/>
  <c r="R640" i="1"/>
  <c r="S640" i="1"/>
  <c r="T640" i="1"/>
  <c r="Q641" i="1"/>
  <c r="R641" i="1"/>
  <c r="S641" i="1"/>
  <c r="T641" i="1"/>
  <c r="Q642" i="1"/>
  <c r="R642" i="1"/>
  <c r="S642" i="1"/>
  <c r="T642" i="1"/>
  <c r="Q643" i="1"/>
  <c r="R643" i="1"/>
  <c r="S643" i="1"/>
  <c r="T643" i="1"/>
  <c r="Q644" i="1"/>
  <c r="R644" i="1"/>
  <c r="S644" i="1"/>
  <c r="T644" i="1"/>
  <c r="Q645" i="1"/>
  <c r="R645" i="1"/>
  <c r="S645" i="1"/>
  <c r="T645" i="1"/>
  <c r="Q646" i="1"/>
  <c r="R646" i="1"/>
  <c r="S646" i="1"/>
  <c r="T646" i="1"/>
  <c r="Q647" i="1"/>
  <c r="R647" i="1"/>
  <c r="S647" i="1"/>
  <c r="T647" i="1"/>
  <c r="Q648" i="1"/>
  <c r="R648" i="1"/>
  <c r="S648" i="1"/>
  <c r="T648" i="1"/>
  <c r="Q649" i="1"/>
  <c r="R649" i="1"/>
  <c r="S649" i="1"/>
  <c r="T649" i="1"/>
  <c r="Q650" i="1"/>
  <c r="R650" i="1"/>
  <c r="S650" i="1"/>
  <c r="T650" i="1"/>
  <c r="Q651" i="1"/>
  <c r="R651" i="1"/>
  <c r="S651" i="1"/>
  <c r="T651" i="1"/>
  <c r="Q652" i="1"/>
  <c r="R652" i="1"/>
  <c r="S652" i="1"/>
  <c r="T652" i="1"/>
  <c r="Q653" i="1"/>
  <c r="R653" i="1"/>
  <c r="S653" i="1"/>
  <c r="T653" i="1"/>
  <c r="Q654" i="1"/>
  <c r="R654" i="1"/>
  <c r="S654" i="1"/>
  <c r="T654" i="1"/>
  <c r="Q655" i="1"/>
  <c r="R655" i="1"/>
  <c r="S655" i="1"/>
  <c r="T655" i="1"/>
  <c r="Q656" i="1"/>
  <c r="R656" i="1"/>
  <c r="S656" i="1"/>
  <c r="T656" i="1"/>
  <c r="Q657" i="1"/>
  <c r="R657" i="1"/>
  <c r="S657" i="1"/>
  <c r="T657" i="1"/>
  <c r="Q658" i="1"/>
  <c r="R658" i="1"/>
  <c r="S658" i="1"/>
  <c r="T658" i="1"/>
  <c r="Q659" i="1"/>
  <c r="R659" i="1"/>
  <c r="S659" i="1"/>
  <c r="T659" i="1"/>
  <c r="Q660" i="1"/>
  <c r="R660" i="1"/>
  <c r="S660" i="1"/>
  <c r="T660" i="1"/>
  <c r="Q661" i="1"/>
  <c r="R661" i="1"/>
  <c r="S661" i="1"/>
  <c r="T661" i="1"/>
  <c r="Q662" i="1"/>
  <c r="R662" i="1"/>
  <c r="S662" i="1"/>
  <c r="T662" i="1"/>
  <c r="Q663" i="1"/>
  <c r="R663" i="1"/>
  <c r="S663" i="1"/>
  <c r="T663" i="1"/>
  <c r="Q664" i="1"/>
  <c r="R664" i="1"/>
  <c r="S664" i="1"/>
  <c r="T664" i="1"/>
  <c r="Q665" i="1"/>
  <c r="R665" i="1"/>
  <c r="S665" i="1"/>
  <c r="T665" i="1"/>
  <c r="Q666" i="1"/>
  <c r="R666" i="1"/>
  <c r="S666" i="1"/>
  <c r="T666" i="1"/>
  <c r="Q667" i="1"/>
  <c r="R667" i="1"/>
  <c r="S667" i="1"/>
  <c r="T667" i="1"/>
  <c r="Q668" i="1"/>
  <c r="R668" i="1"/>
  <c r="S668" i="1"/>
  <c r="T668" i="1"/>
  <c r="Q669" i="1"/>
  <c r="R669" i="1"/>
  <c r="S669" i="1"/>
  <c r="T669" i="1"/>
  <c r="Q670" i="1"/>
  <c r="R670" i="1"/>
  <c r="S670" i="1"/>
  <c r="T670" i="1"/>
  <c r="Q671" i="1"/>
  <c r="R671" i="1"/>
  <c r="S671" i="1"/>
  <c r="T671" i="1"/>
  <c r="Q672" i="1"/>
  <c r="R672" i="1"/>
  <c r="S672" i="1"/>
  <c r="T672" i="1"/>
  <c r="Q673" i="1"/>
  <c r="R673" i="1"/>
  <c r="S673" i="1"/>
  <c r="T673" i="1"/>
  <c r="Q674" i="1"/>
  <c r="R674" i="1"/>
  <c r="S674" i="1"/>
  <c r="T674" i="1"/>
  <c r="Q675" i="1"/>
  <c r="R675" i="1"/>
  <c r="S675" i="1"/>
  <c r="T675" i="1"/>
  <c r="Q676" i="1"/>
  <c r="R676" i="1"/>
  <c r="S676" i="1"/>
  <c r="T676" i="1"/>
  <c r="Q677" i="1"/>
  <c r="R677" i="1"/>
  <c r="S677" i="1"/>
  <c r="T677" i="1"/>
  <c r="Q678" i="1"/>
  <c r="R678" i="1"/>
  <c r="S678" i="1"/>
  <c r="T678" i="1"/>
  <c r="Q679" i="1"/>
  <c r="R679" i="1"/>
  <c r="S679" i="1"/>
  <c r="T679" i="1"/>
  <c r="Q680" i="1"/>
  <c r="R680" i="1"/>
  <c r="S680" i="1"/>
  <c r="T680" i="1"/>
  <c r="Q681" i="1"/>
  <c r="R681" i="1"/>
  <c r="S681" i="1"/>
  <c r="T681" i="1"/>
  <c r="Q682" i="1"/>
  <c r="R682" i="1"/>
  <c r="S682" i="1"/>
  <c r="T682" i="1"/>
  <c r="Q683" i="1"/>
  <c r="R683" i="1"/>
  <c r="S683" i="1"/>
  <c r="T683" i="1"/>
  <c r="Q684" i="1"/>
  <c r="R684" i="1"/>
  <c r="S684" i="1"/>
  <c r="T684" i="1"/>
  <c r="Q685" i="1"/>
  <c r="R685" i="1"/>
  <c r="S685" i="1"/>
  <c r="T685" i="1"/>
  <c r="Q686" i="1"/>
  <c r="R686" i="1"/>
  <c r="S686" i="1"/>
  <c r="T686" i="1"/>
  <c r="Q687" i="1"/>
  <c r="R687" i="1"/>
  <c r="S687" i="1"/>
  <c r="T687" i="1"/>
  <c r="Q688" i="1"/>
  <c r="R688" i="1"/>
  <c r="S688" i="1"/>
  <c r="T688" i="1"/>
  <c r="Q689" i="1"/>
  <c r="R689" i="1"/>
  <c r="S689" i="1"/>
  <c r="T689" i="1"/>
  <c r="Q690" i="1"/>
  <c r="R690" i="1"/>
  <c r="S690" i="1"/>
  <c r="T690" i="1"/>
  <c r="Q691" i="1"/>
  <c r="R691" i="1"/>
  <c r="S691" i="1"/>
  <c r="T691" i="1"/>
  <c r="Q692" i="1"/>
  <c r="R692" i="1"/>
  <c r="S692" i="1"/>
  <c r="T692" i="1"/>
  <c r="Q693" i="1"/>
  <c r="R693" i="1"/>
  <c r="S693" i="1"/>
  <c r="T693" i="1"/>
  <c r="Q694" i="1"/>
  <c r="R694" i="1"/>
  <c r="S694" i="1"/>
  <c r="T694" i="1"/>
  <c r="Q695" i="1"/>
  <c r="R695" i="1"/>
  <c r="S695" i="1"/>
  <c r="T695" i="1"/>
  <c r="Q696" i="1"/>
  <c r="R696" i="1"/>
  <c r="S696" i="1"/>
  <c r="T696" i="1"/>
  <c r="Q697" i="1"/>
  <c r="R697" i="1"/>
  <c r="S697" i="1"/>
  <c r="T697" i="1"/>
  <c r="Q698" i="1"/>
  <c r="R698" i="1"/>
  <c r="S698" i="1"/>
  <c r="T698" i="1"/>
  <c r="Q699" i="1"/>
  <c r="R699" i="1"/>
  <c r="S699" i="1"/>
  <c r="T699" i="1"/>
  <c r="Q700" i="1"/>
  <c r="R700" i="1"/>
  <c r="S700" i="1"/>
  <c r="T700" i="1"/>
  <c r="Q701" i="1"/>
  <c r="R701" i="1"/>
  <c r="S701" i="1"/>
  <c r="T701" i="1"/>
  <c r="Q702" i="1"/>
  <c r="R702" i="1"/>
  <c r="S702" i="1"/>
  <c r="T702" i="1"/>
  <c r="Q703" i="1"/>
  <c r="R703" i="1"/>
  <c r="S703" i="1"/>
  <c r="T703" i="1"/>
  <c r="Q704" i="1"/>
  <c r="R704" i="1"/>
  <c r="S704" i="1"/>
  <c r="T704" i="1"/>
  <c r="Q705" i="1"/>
  <c r="R705" i="1"/>
  <c r="S705" i="1"/>
  <c r="T705" i="1"/>
  <c r="Q706" i="1"/>
  <c r="R706" i="1"/>
  <c r="S706" i="1"/>
  <c r="T706" i="1"/>
  <c r="Q707" i="1"/>
  <c r="R707" i="1"/>
  <c r="S707" i="1"/>
  <c r="T707" i="1"/>
  <c r="Q708" i="1"/>
  <c r="R708" i="1"/>
  <c r="S708" i="1"/>
  <c r="T708" i="1"/>
  <c r="Q709" i="1"/>
  <c r="R709" i="1"/>
  <c r="S709" i="1"/>
  <c r="T709" i="1"/>
  <c r="Q710" i="1"/>
  <c r="R710" i="1"/>
  <c r="S710" i="1"/>
  <c r="T710" i="1"/>
  <c r="Q711" i="1"/>
  <c r="R711" i="1"/>
  <c r="S711" i="1"/>
  <c r="T711" i="1"/>
  <c r="Q712" i="1"/>
  <c r="R712" i="1"/>
  <c r="S712" i="1"/>
  <c r="T712" i="1"/>
  <c r="Q713" i="1"/>
  <c r="R713" i="1"/>
  <c r="S713" i="1"/>
  <c r="T713" i="1"/>
  <c r="Q714" i="1"/>
  <c r="R714" i="1"/>
  <c r="S714" i="1"/>
  <c r="T714" i="1"/>
  <c r="Q715" i="1"/>
  <c r="R715" i="1"/>
  <c r="S715" i="1"/>
  <c r="T715" i="1"/>
  <c r="Q716" i="1"/>
  <c r="R716" i="1"/>
  <c r="S716" i="1"/>
  <c r="T716" i="1"/>
  <c r="Q717" i="1"/>
  <c r="R717" i="1"/>
  <c r="S717" i="1"/>
  <c r="T717" i="1"/>
  <c r="Q718" i="1"/>
  <c r="R718" i="1"/>
  <c r="S718" i="1"/>
  <c r="T718" i="1"/>
  <c r="Q719" i="1"/>
  <c r="R719" i="1"/>
  <c r="S719" i="1"/>
  <c r="T719" i="1"/>
  <c r="Q720" i="1"/>
  <c r="R720" i="1"/>
  <c r="S720" i="1"/>
  <c r="T720" i="1"/>
  <c r="Q721" i="1"/>
  <c r="R721" i="1"/>
  <c r="S721" i="1"/>
  <c r="T721" i="1"/>
  <c r="Q722" i="1"/>
  <c r="R722" i="1"/>
  <c r="S722" i="1"/>
  <c r="T722" i="1"/>
  <c r="Q723" i="1"/>
  <c r="R723" i="1"/>
  <c r="S723" i="1"/>
  <c r="T723" i="1"/>
  <c r="Q724" i="1"/>
  <c r="R724" i="1"/>
  <c r="S724" i="1"/>
  <c r="T724" i="1"/>
  <c r="Q725" i="1"/>
  <c r="R725" i="1"/>
  <c r="S725" i="1"/>
  <c r="T725" i="1"/>
  <c r="Q726" i="1"/>
  <c r="R726" i="1"/>
  <c r="S726" i="1"/>
  <c r="T726" i="1"/>
  <c r="Q727" i="1"/>
  <c r="R727" i="1"/>
  <c r="S727" i="1"/>
  <c r="T727" i="1"/>
  <c r="Q728" i="1"/>
  <c r="R728" i="1"/>
  <c r="S728" i="1"/>
  <c r="T728" i="1"/>
  <c r="Q729" i="1"/>
  <c r="R729" i="1"/>
  <c r="S729" i="1"/>
  <c r="T729" i="1"/>
  <c r="Q730" i="1"/>
  <c r="R730" i="1"/>
  <c r="S730" i="1"/>
  <c r="T730" i="1"/>
  <c r="Q731" i="1"/>
  <c r="R731" i="1"/>
  <c r="S731" i="1"/>
  <c r="T731" i="1"/>
  <c r="Q732" i="1"/>
  <c r="R732" i="1"/>
  <c r="S732" i="1"/>
  <c r="T732" i="1"/>
  <c r="Q733" i="1"/>
  <c r="R733" i="1"/>
  <c r="S733" i="1"/>
  <c r="T733" i="1"/>
  <c r="Q734" i="1"/>
  <c r="R734" i="1"/>
  <c r="S734" i="1"/>
  <c r="T734" i="1"/>
  <c r="Q735" i="1"/>
  <c r="R735" i="1"/>
  <c r="S735" i="1"/>
  <c r="T735" i="1"/>
  <c r="Q736" i="1"/>
  <c r="R736" i="1"/>
  <c r="S736" i="1"/>
  <c r="T736" i="1"/>
  <c r="Q737" i="1"/>
  <c r="R737" i="1"/>
  <c r="S737" i="1"/>
  <c r="T737" i="1"/>
  <c r="Q738" i="1"/>
  <c r="R738" i="1"/>
  <c r="S738" i="1"/>
  <c r="T738" i="1"/>
  <c r="Q739" i="1"/>
  <c r="R739" i="1"/>
  <c r="S739" i="1"/>
  <c r="T739" i="1"/>
  <c r="Q740" i="1"/>
  <c r="R740" i="1"/>
  <c r="S740" i="1"/>
  <c r="T740" i="1"/>
  <c r="Q741" i="1"/>
  <c r="R741" i="1"/>
  <c r="S741" i="1"/>
  <c r="T741" i="1"/>
  <c r="Q742" i="1"/>
  <c r="R742" i="1"/>
  <c r="S742" i="1"/>
  <c r="T742" i="1"/>
  <c r="Q743" i="1"/>
  <c r="R743" i="1"/>
  <c r="S743" i="1"/>
  <c r="T743" i="1"/>
  <c r="Q744" i="1"/>
  <c r="R744" i="1"/>
  <c r="S744" i="1"/>
  <c r="T744" i="1"/>
  <c r="Q745" i="1"/>
  <c r="R745" i="1"/>
  <c r="S745" i="1"/>
  <c r="T745" i="1"/>
  <c r="Q746" i="1"/>
  <c r="R746" i="1"/>
  <c r="S746" i="1"/>
  <c r="T746" i="1"/>
  <c r="Q747" i="1"/>
  <c r="R747" i="1"/>
  <c r="S747" i="1"/>
  <c r="T747" i="1"/>
  <c r="Q748" i="1"/>
  <c r="R748" i="1"/>
  <c r="S748" i="1"/>
  <c r="T748" i="1"/>
  <c r="Q749" i="1"/>
  <c r="R749" i="1"/>
  <c r="S749" i="1"/>
  <c r="T749" i="1"/>
  <c r="Q750" i="1"/>
  <c r="R750" i="1"/>
  <c r="S750" i="1"/>
  <c r="T750" i="1"/>
  <c r="Q751" i="1"/>
  <c r="R751" i="1"/>
  <c r="S751" i="1"/>
  <c r="T751" i="1"/>
  <c r="Q752" i="1"/>
  <c r="R752" i="1"/>
  <c r="S752" i="1"/>
  <c r="T752" i="1"/>
  <c r="Q753" i="1"/>
  <c r="R753" i="1"/>
  <c r="S753" i="1"/>
  <c r="T753" i="1"/>
  <c r="Q754" i="1"/>
  <c r="R754" i="1"/>
  <c r="S754" i="1"/>
  <c r="T754" i="1"/>
  <c r="Q755" i="1"/>
  <c r="R755" i="1"/>
  <c r="S755" i="1"/>
  <c r="T755" i="1"/>
  <c r="Q756" i="1"/>
  <c r="R756" i="1"/>
  <c r="S756" i="1"/>
  <c r="T756" i="1"/>
  <c r="Q757" i="1"/>
  <c r="R757" i="1"/>
  <c r="S757" i="1"/>
  <c r="T757" i="1"/>
  <c r="Q758" i="1"/>
  <c r="R758" i="1"/>
  <c r="S758" i="1"/>
  <c r="T758" i="1"/>
  <c r="Q759" i="1"/>
  <c r="R759" i="1"/>
  <c r="S759" i="1"/>
  <c r="T759" i="1"/>
  <c r="Q760" i="1"/>
  <c r="R760" i="1"/>
  <c r="S760" i="1"/>
  <c r="T760" i="1"/>
  <c r="Q761" i="1"/>
  <c r="R761" i="1"/>
  <c r="S761" i="1"/>
  <c r="T761" i="1"/>
  <c r="Q762" i="1"/>
  <c r="R762" i="1"/>
  <c r="S762" i="1"/>
  <c r="T762" i="1"/>
  <c r="Q763" i="1"/>
  <c r="R763" i="1"/>
  <c r="S763" i="1"/>
  <c r="T763" i="1"/>
  <c r="Q764" i="1"/>
  <c r="R764" i="1"/>
  <c r="S764" i="1"/>
  <c r="T764" i="1"/>
  <c r="Q765" i="1"/>
  <c r="R765" i="1"/>
  <c r="S765" i="1"/>
  <c r="T765" i="1"/>
  <c r="Q766" i="1"/>
  <c r="R766" i="1"/>
  <c r="S766" i="1"/>
  <c r="T766" i="1"/>
  <c r="Q767" i="1"/>
  <c r="R767" i="1"/>
  <c r="S767" i="1"/>
  <c r="T767" i="1"/>
  <c r="Q768" i="1"/>
  <c r="R768" i="1"/>
  <c r="S768" i="1"/>
  <c r="T768" i="1"/>
  <c r="Q769" i="1"/>
  <c r="R769" i="1"/>
  <c r="S769" i="1"/>
  <c r="T769" i="1"/>
  <c r="Q770" i="1"/>
  <c r="R770" i="1"/>
  <c r="S770" i="1"/>
  <c r="T770" i="1"/>
  <c r="Q771" i="1"/>
  <c r="R771" i="1"/>
  <c r="S771" i="1"/>
  <c r="T771" i="1"/>
  <c r="Q772" i="1"/>
  <c r="R772" i="1"/>
  <c r="S772" i="1"/>
  <c r="T772" i="1"/>
  <c r="Q773" i="1"/>
  <c r="R773" i="1"/>
  <c r="S773" i="1"/>
  <c r="T773" i="1"/>
  <c r="Q774" i="1"/>
  <c r="R774" i="1"/>
  <c r="S774" i="1"/>
  <c r="T774" i="1"/>
  <c r="Q775" i="1"/>
  <c r="R775" i="1"/>
  <c r="S775" i="1"/>
  <c r="T775" i="1"/>
  <c r="Q776" i="1"/>
  <c r="R776" i="1"/>
  <c r="S776" i="1"/>
  <c r="T776" i="1"/>
  <c r="Q777" i="1"/>
  <c r="R777" i="1"/>
  <c r="S777" i="1"/>
  <c r="T777" i="1"/>
  <c r="Q778" i="1"/>
  <c r="R778" i="1"/>
  <c r="S778" i="1"/>
  <c r="T778" i="1"/>
  <c r="Q779" i="1"/>
  <c r="R779" i="1"/>
  <c r="S779" i="1"/>
  <c r="T779" i="1"/>
  <c r="Q780" i="1"/>
  <c r="R780" i="1"/>
  <c r="S780" i="1"/>
  <c r="T780" i="1"/>
  <c r="Q781" i="1"/>
  <c r="R781" i="1"/>
  <c r="S781" i="1"/>
  <c r="T781" i="1"/>
  <c r="Q782" i="1"/>
  <c r="R782" i="1"/>
  <c r="S782" i="1"/>
  <c r="T782" i="1"/>
  <c r="Q783" i="1"/>
  <c r="R783" i="1"/>
  <c r="S783" i="1"/>
  <c r="T783" i="1"/>
  <c r="Q784" i="1"/>
  <c r="R784" i="1"/>
  <c r="S784" i="1"/>
  <c r="T784" i="1"/>
  <c r="Q785" i="1"/>
  <c r="R785" i="1"/>
  <c r="S785" i="1"/>
  <c r="T785" i="1"/>
  <c r="Q786" i="1"/>
  <c r="R786" i="1"/>
  <c r="S786" i="1"/>
  <c r="T786" i="1"/>
  <c r="Q787" i="1"/>
  <c r="R787" i="1"/>
  <c r="S787" i="1"/>
  <c r="T787" i="1"/>
  <c r="Q788" i="1"/>
  <c r="R788" i="1"/>
  <c r="S788" i="1"/>
  <c r="T788" i="1"/>
  <c r="Q789" i="1"/>
  <c r="R789" i="1"/>
  <c r="S789" i="1"/>
  <c r="T789" i="1"/>
  <c r="Q790" i="1"/>
  <c r="R790" i="1"/>
  <c r="S790" i="1"/>
  <c r="T790" i="1"/>
  <c r="Q791" i="1"/>
  <c r="R791" i="1"/>
  <c r="S791" i="1"/>
  <c r="T791" i="1"/>
  <c r="Q792" i="1"/>
  <c r="R792" i="1"/>
  <c r="S792" i="1"/>
  <c r="T792" i="1"/>
  <c r="Q793" i="1"/>
  <c r="R793" i="1"/>
  <c r="S793" i="1"/>
  <c r="T793" i="1"/>
  <c r="Q794" i="1"/>
  <c r="R794" i="1"/>
  <c r="S794" i="1"/>
  <c r="T794" i="1"/>
  <c r="Q795" i="1"/>
  <c r="R795" i="1"/>
  <c r="S795" i="1"/>
  <c r="T795" i="1"/>
  <c r="Q796" i="1"/>
  <c r="R796" i="1"/>
  <c r="S796" i="1"/>
  <c r="T796" i="1"/>
  <c r="Q797" i="1"/>
  <c r="R797" i="1"/>
  <c r="S797" i="1"/>
  <c r="T797" i="1"/>
  <c r="Q798" i="1"/>
  <c r="R798" i="1"/>
  <c r="S798" i="1"/>
  <c r="T798" i="1"/>
  <c r="Q799" i="1"/>
  <c r="R799" i="1"/>
  <c r="S799" i="1"/>
  <c r="T799" i="1"/>
  <c r="Q800" i="1"/>
  <c r="R800" i="1"/>
  <c r="S800" i="1"/>
  <c r="T800" i="1"/>
  <c r="Q801" i="1"/>
  <c r="R801" i="1"/>
  <c r="S801" i="1"/>
  <c r="T801" i="1"/>
  <c r="Q802" i="1"/>
  <c r="R802" i="1"/>
  <c r="S802" i="1"/>
  <c r="T802" i="1"/>
  <c r="Q803" i="1"/>
  <c r="R803" i="1"/>
  <c r="S803" i="1"/>
  <c r="T803" i="1"/>
  <c r="Q804" i="1"/>
  <c r="R804" i="1"/>
  <c r="S804" i="1"/>
  <c r="T804" i="1"/>
  <c r="Q805" i="1"/>
  <c r="R805" i="1"/>
  <c r="S805" i="1"/>
  <c r="T805" i="1"/>
  <c r="Q806" i="1"/>
  <c r="R806" i="1"/>
  <c r="S806" i="1"/>
  <c r="T806" i="1"/>
  <c r="Q807" i="1"/>
  <c r="R807" i="1"/>
  <c r="S807" i="1"/>
  <c r="T807" i="1"/>
  <c r="Q808" i="1"/>
  <c r="R808" i="1"/>
  <c r="S808" i="1"/>
  <c r="T808" i="1"/>
  <c r="Q809" i="1"/>
  <c r="R809" i="1"/>
  <c r="S809" i="1"/>
  <c r="T809" i="1"/>
  <c r="Q810" i="1"/>
  <c r="R810" i="1"/>
  <c r="S810" i="1"/>
  <c r="T810" i="1"/>
  <c r="Q811" i="1"/>
  <c r="R811" i="1"/>
  <c r="S811" i="1"/>
  <c r="T811" i="1"/>
  <c r="Q812" i="1"/>
  <c r="R812" i="1"/>
  <c r="S812" i="1"/>
  <c r="T812" i="1"/>
  <c r="Q813" i="1"/>
  <c r="R813" i="1"/>
  <c r="S813" i="1"/>
  <c r="T813" i="1"/>
  <c r="Q814" i="1"/>
  <c r="R814" i="1"/>
  <c r="S814" i="1"/>
  <c r="T814" i="1"/>
  <c r="Q815" i="1"/>
  <c r="R815" i="1"/>
  <c r="S815" i="1"/>
  <c r="T815" i="1"/>
  <c r="Q816" i="1"/>
  <c r="R816" i="1"/>
  <c r="S816" i="1"/>
  <c r="T816" i="1"/>
  <c r="Q817" i="1"/>
  <c r="R817" i="1"/>
  <c r="S817" i="1"/>
  <c r="T817" i="1"/>
  <c r="Q818" i="1"/>
  <c r="R818" i="1"/>
  <c r="S818" i="1"/>
  <c r="T818" i="1"/>
  <c r="Q819" i="1"/>
  <c r="R819" i="1"/>
  <c r="S819" i="1"/>
  <c r="T819" i="1"/>
  <c r="Q820" i="1"/>
  <c r="R820" i="1"/>
  <c r="S820" i="1"/>
  <c r="T820" i="1"/>
  <c r="Q821" i="1"/>
  <c r="R821" i="1"/>
  <c r="S821" i="1"/>
  <c r="T821" i="1"/>
  <c r="Q822" i="1"/>
  <c r="R822" i="1"/>
  <c r="S822" i="1"/>
  <c r="T822" i="1"/>
  <c r="Q823" i="1"/>
  <c r="R823" i="1"/>
  <c r="S823" i="1"/>
  <c r="T823" i="1"/>
  <c r="Q824" i="1"/>
  <c r="R824" i="1"/>
  <c r="S824" i="1"/>
  <c r="T824" i="1"/>
  <c r="Q825" i="1"/>
  <c r="R825" i="1"/>
  <c r="S825" i="1"/>
  <c r="T825" i="1"/>
  <c r="Q826" i="1"/>
  <c r="R826" i="1"/>
  <c r="S826" i="1"/>
  <c r="T826" i="1"/>
  <c r="Q827" i="1"/>
  <c r="R827" i="1"/>
  <c r="S827" i="1"/>
  <c r="T827" i="1"/>
  <c r="Q828" i="1"/>
  <c r="R828" i="1"/>
  <c r="S828" i="1"/>
  <c r="T828" i="1"/>
  <c r="Q829" i="1"/>
  <c r="R829" i="1"/>
  <c r="S829" i="1"/>
  <c r="T829" i="1"/>
  <c r="Q830" i="1"/>
  <c r="R830" i="1"/>
  <c r="S830" i="1"/>
  <c r="T830" i="1"/>
  <c r="Q831" i="1"/>
  <c r="R831" i="1"/>
  <c r="S831" i="1"/>
  <c r="T831" i="1"/>
  <c r="Q832" i="1"/>
  <c r="R832" i="1"/>
  <c r="S832" i="1"/>
  <c r="T832" i="1"/>
  <c r="Q833" i="1"/>
  <c r="R833" i="1"/>
  <c r="S833" i="1"/>
  <c r="T833" i="1"/>
  <c r="Q834" i="1"/>
  <c r="R834" i="1"/>
  <c r="S834" i="1"/>
  <c r="T834" i="1"/>
  <c r="Q835" i="1"/>
  <c r="R835" i="1"/>
  <c r="S835" i="1"/>
  <c r="T835" i="1"/>
  <c r="Q836" i="1"/>
  <c r="R836" i="1"/>
  <c r="S836" i="1"/>
  <c r="T836" i="1"/>
  <c r="Q837" i="1"/>
  <c r="R837" i="1"/>
  <c r="S837" i="1"/>
  <c r="T837" i="1"/>
  <c r="Q838" i="1"/>
  <c r="R838" i="1"/>
  <c r="S838" i="1"/>
  <c r="T838" i="1"/>
  <c r="Q839" i="1"/>
  <c r="R839" i="1"/>
  <c r="S839" i="1"/>
  <c r="T839" i="1"/>
  <c r="Q840" i="1"/>
  <c r="R840" i="1"/>
  <c r="S840" i="1"/>
  <c r="T840" i="1"/>
  <c r="Q841" i="1"/>
  <c r="R841" i="1"/>
  <c r="S841" i="1"/>
  <c r="T841" i="1"/>
  <c r="Q842" i="1"/>
  <c r="R842" i="1"/>
  <c r="S842" i="1"/>
  <c r="T842" i="1"/>
  <c r="Q843" i="1"/>
  <c r="R843" i="1"/>
  <c r="S843" i="1"/>
  <c r="T843" i="1"/>
  <c r="Q844" i="1"/>
  <c r="R844" i="1"/>
  <c r="S844" i="1"/>
  <c r="T844" i="1"/>
  <c r="Q845" i="1"/>
  <c r="R845" i="1"/>
  <c r="S845" i="1"/>
  <c r="T845" i="1"/>
  <c r="Q846" i="1"/>
  <c r="R846" i="1"/>
  <c r="S846" i="1"/>
  <c r="T846" i="1"/>
  <c r="Q847" i="1"/>
  <c r="R847" i="1"/>
  <c r="S847" i="1"/>
  <c r="T847" i="1"/>
  <c r="Q848" i="1"/>
  <c r="R848" i="1"/>
  <c r="S848" i="1"/>
  <c r="T848" i="1"/>
  <c r="Q849" i="1"/>
  <c r="R849" i="1"/>
  <c r="S849" i="1"/>
  <c r="T849" i="1"/>
  <c r="Q850" i="1"/>
  <c r="R850" i="1"/>
  <c r="S850" i="1"/>
  <c r="T850" i="1"/>
  <c r="Q851" i="1"/>
  <c r="R851" i="1"/>
  <c r="S851" i="1"/>
  <c r="T851" i="1"/>
  <c r="Q852" i="1"/>
  <c r="R852" i="1"/>
  <c r="S852" i="1"/>
  <c r="T852" i="1"/>
  <c r="Q853" i="1"/>
  <c r="R853" i="1"/>
  <c r="S853" i="1"/>
  <c r="T853" i="1"/>
  <c r="Q854" i="1"/>
  <c r="R854" i="1"/>
  <c r="S854" i="1"/>
  <c r="T854" i="1"/>
  <c r="Q855" i="1"/>
  <c r="R855" i="1"/>
  <c r="S855" i="1"/>
  <c r="T855" i="1"/>
  <c r="Q856" i="1"/>
  <c r="R856" i="1"/>
  <c r="S856" i="1"/>
  <c r="T856" i="1"/>
  <c r="Q857" i="1"/>
  <c r="R857" i="1"/>
  <c r="S857" i="1"/>
  <c r="T857" i="1"/>
  <c r="Q858" i="1"/>
  <c r="R858" i="1"/>
  <c r="S858" i="1"/>
  <c r="T858" i="1"/>
  <c r="Q859" i="1"/>
  <c r="R859" i="1"/>
  <c r="S859" i="1"/>
  <c r="T859" i="1"/>
  <c r="Q860" i="1"/>
  <c r="R860" i="1"/>
  <c r="S860" i="1"/>
  <c r="T860" i="1"/>
  <c r="Q861" i="1"/>
  <c r="R861" i="1"/>
  <c r="S861" i="1"/>
  <c r="T861" i="1"/>
  <c r="Q862" i="1"/>
  <c r="R862" i="1"/>
  <c r="S862" i="1"/>
  <c r="T862" i="1"/>
  <c r="Q863" i="1"/>
  <c r="R863" i="1"/>
  <c r="S863" i="1"/>
  <c r="T863" i="1"/>
  <c r="Q864" i="1"/>
  <c r="R864" i="1"/>
  <c r="S864" i="1"/>
  <c r="T864" i="1"/>
  <c r="Q865" i="1"/>
  <c r="R865" i="1"/>
  <c r="S865" i="1"/>
  <c r="T865" i="1"/>
  <c r="Q866" i="1"/>
  <c r="R866" i="1"/>
  <c r="S866" i="1"/>
  <c r="T866" i="1"/>
  <c r="Q867" i="1"/>
  <c r="R867" i="1"/>
  <c r="S867" i="1"/>
  <c r="T867" i="1"/>
  <c r="Q868" i="1"/>
  <c r="R868" i="1"/>
  <c r="S868" i="1"/>
  <c r="T868" i="1"/>
  <c r="Q869" i="1"/>
  <c r="R869" i="1"/>
  <c r="S869" i="1"/>
  <c r="T869" i="1"/>
  <c r="Q870" i="1"/>
  <c r="R870" i="1"/>
  <c r="S870" i="1"/>
  <c r="T870" i="1"/>
  <c r="Q871" i="1"/>
  <c r="R871" i="1"/>
  <c r="S871" i="1"/>
  <c r="T871" i="1"/>
  <c r="Q872" i="1"/>
  <c r="R872" i="1"/>
  <c r="S872" i="1"/>
  <c r="T872" i="1"/>
  <c r="Q873" i="1"/>
  <c r="R873" i="1"/>
  <c r="S873" i="1"/>
  <c r="T873" i="1"/>
  <c r="Q874" i="1"/>
  <c r="R874" i="1"/>
  <c r="S874" i="1"/>
  <c r="T874" i="1"/>
  <c r="Q875" i="1"/>
  <c r="R875" i="1"/>
  <c r="S875" i="1"/>
  <c r="T875" i="1"/>
  <c r="Q876" i="1"/>
  <c r="R876" i="1"/>
  <c r="S876" i="1"/>
  <c r="T876" i="1"/>
  <c r="Q877" i="1"/>
  <c r="R877" i="1"/>
  <c r="S877" i="1"/>
  <c r="T877" i="1"/>
  <c r="Q878" i="1"/>
  <c r="R878" i="1"/>
  <c r="S878" i="1"/>
  <c r="T878" i="1"/>
  <c r="Q879" i="1"/>
  <c r="R879" i="1"/>
  <c r="S879" i="1"/>
  <c r="T879" i="1"/>
  <c r="Q880" i="1"/>
  <c r="R880" i="1"/>
  <c r="S880" i="1"/>
  <c r="T880" i="1"/>
  <c r="Q881" i="1"/>
  <c r="R881" i="1"/>
  <c r="S881" i="1"/>
  <c r="T881" i="1"/>
  <c r="Q882" i="1"/>
  <c r="R882" i="1"/>
  <c r="S882" i="1"/>
  <c r="T882" i="1"/>
  <c r="Q883" i="1"/>
  <c r="R883" i="1"/>
  <c r="S883" i="1"/>
  <c r="T883" i="1"/>
  <c r="Q884" i="1"/>
  <c r="R884" i="1"/>
  <c r="S884" i="1"/>
  <c r="T884" i="1"/>
  <c r="Q885" i="1"/>
  <c r="R885" i="1"/>
  <c r="S885" i="1"/>
  <c r="T885" i="1"/>
  <c r="Q886" i="1"/>
  <c r="R886" i="1"/>
  <c r="S886" i="1"/>
  <c r="T886" i="1"/>
  <c r="Q887" i="1"/>
  <c r="R887" i="1"/>
  <c r="S887" i="1"/>
  <c r="T887" i="1"/>
  <c r="Q888" i="1"/>
  <c r="R888" i="1"/>
  <c r="S888" i="1"/>
  <c r="T888" i="1"/>
  <c r="Q889" i="1"/>
  <c r="R889" i="1"/>
  <c r="S889" i="1"/>
  <c r="T889" i="1"/>
  <c r="Q890" i="1"/>
  <c r="R890" i="1"/>
  <c r="S890" i="1"/>
  <c r="T890" i="1"/>
  <c r="Q891" i="1"/>
  <c r="R891" i="1"/>
  <c r="S891" i="1"/>
  <c r="T891" i="1"/>
  <c r="Q892" i="1"/>
  <c r="R892" i="1"/>
  <c r="S892" i="1"/>
  <c r="T892" i="1"/>
  <c r="Q893" i="1"/>
  <c r="R893" i="1"/>
  <c r="S893" i="1"/>
  <c r="T893" i="1"/>
  <c r="Q894" i="1"/>
  <c r="R894" i="1"/>
  <c r="S894" i="1"/>
  <c r="T894" i="1"/>
  <c r="Q895" i="1"/>
  <c r="R895" i="1"/>
  <c r="S895" i="1"/>
  <c r="T895" i="1"/>
  <c r="Q896" i="1"/>
  <c r="R896" i="1"/>
  <c r="S896" i="1"/>
  <c r="T896" i="1"/>
  <c r="Q897" i="1"/>
  <c r="R897" i="1"/>
  <c r="S897" i="1"/>
  <c r="T897" i="1"/>
  <c r="Q898" i="1"/>
  <c r="R898" i="1"/>
  <c r="S898" i="1"/>
  <c r="T898" i="1"/>
  <c r="Q899" i="1"/>
  <c r="R899" i="1"/>
  <c r="S899" i="1"/>
  <c r="T899" i="1"/>
  <c r="Q900" i="1"/>
  <c r="R900" i="1"/>
  <c r="S900" i="1"/>
  <c r="T900" i="1"/>
  <c r="Q901" i="1"/>
  <c r="R901" i="1"/>
  <c r="S901" i="1"/>
  <c r="T901" i="1"/>
  <c r="Q902" i="1"/>
  <c r="R902" i="1"/>
  <c r="S902" i="1"/>
  <c r="T902" i="1"/>
  <c r="Q903" i="1"/>
  <c r="R903" i="1"/>
  <c r="S903" i="1"/>
  <c r="T903" i="1"/>
  <c r="Q904" i="1"/>
  <c r="R904" i="1"/>
  <c r="S904" i="1"/>
  <c r="T904" i="1"/>
  <c r="Q905" i="1"/>
  <c r="R905" i="1"/>
  <c r="S905" i="1"/>
  <c r="T905" i="1"/>
  <c r="Q906" i="1"/>
  <c r="R906" i="1"/>
  <c r="S906" i="1"/>
  <c r="T906" i="1"/>
  <c r="Q907" i="1"/>
  <c r="R907" i="1"/>
  <c r="S907" i="1"/>
  <c r="T907" i="1"/>
  <c r="Q908" i="1"/>
  <c r="R908" i="1"/>
  <c r="S908" i="1"/>
  <c r="T908" i="1"/>
  <c r="Q909" i="1"/>
  <c r="R909" i="1"/>
  <c r="S909" i="1"/>
  <c r="T909" i="1"/>
  <c r="Q910" i="1"/>
  <c r="R910" i="1"/>
  <c r="S910" i="1"/>
  <c r="T910" i="1"/>
  <c r="Q911" i="1"/>
  <c r="R911" i="1"/>
  <c r="S911" i="1"/>
  <c r="T911" i="1"/>
  <c r="Q912" i="1"/>
  <c r="R912" i="1"/>
  <c r="S912" i="1"/>
  <c r="T912" i="1"/>
  <c r="Q913" i="1"/>
  <c r="R913" i="1"/>
  <c r="S913" i="1"/>
  <c r="T913" i="1"/>
  <c r="Q914" i="1"/>
  <c r="R914" i="1"/>
  <c r="S914" i="1"/>
  <c r="T914" i="1"/>
  <c r="Q915" i="1"/>
  <c r="R915" i="1"/>
  <c r="S915" i="1"/>
  <c r="T915" i="1"/>
  <c r="Q916" i="1"/>
  <c r="R916" i="1"/>
  <c r="S916" i="1"/>
  <c r="T916" i="1"/>
  <c r="Q917" i="1"/>
  <c r="R917" i="1"/>
  <c r="S917" i="1"/>
  <c r="T917" i="1"/>
  <c r="Q918" i="1"/>
  <c r="R918" i="1"/>
  <c r="S918" i="1"/>
  <c r="T918" i="1"/>
  <c r="Q919" i="1"/>
  <c r="R919" i="1"/>
  <c r="S919" i="1"/>
  <c r="T919" i="1"/>
  <c r="Q920" i="1"/>
  <c r="R920" i="1"/>
  <c r="S920" i="1"/>
  <c r="T920" i="1"/>
  <c r="Q921" i="1"/>
  <c r="R921" i="1"/>
  <c r="S921" i="1"/>
  <c r="T921" i="1"/>
  <c r="Q922" i="1"/>
  <c r="R922" i="1"/>
  <c r="S922" i="1"/>
  <c r="T922" i="1"/>
  <c r="Q923" i="1"/>
  <c r="R923" i="1"/>
  <c r="S923" i="1"/>
  <c r="T923" i="1"/>
  <c r="Q924" i="1"/>
  <c r="R924" i="1"/>
  <c r="S924" i="1"/>
  <c r="T924" i="1"/>
  <c r="Q925" i="1"/>
  <c r="R925" i="1"/>
  <c r="S925" i="1"/>
  <c r="T925" i="1"/>
  <c r="Q926" i="1"/>
  <c r="R926" i="1"/>
  <c r="S926" i="1"/>
  <c r="T926" i="1"/>
  <c r="Q927" i="1"/>
  <c r="R927" i="1"/>
  <c r="S927" i="1"/>
  <c r="T927" i="1"/>
  <c r="Q928" i="1"/>
  <c r="R928" i="1"/>
  <c r="S928" i="1"/>
  <c r="T928" i="1"/>
  <c r="Q929" i="1"/>
  <c r="R929" i="1"/>
  <c r="S929" i="1"/>
  <c r="T929" i="1"/>
  <c r="Q930" i="1"/>
  <c r="R930" i="1"/>
  <c r="S930" i="1"/>
  <c r="T930" i="1"/>
  <c r="Q931" i="1"/>
  <c r="R931" i="1"/>
  <c r="S931" i="1"/>
  <c r="T931" i="1"/>
  <c r="Q932" i="1"/>
  <c r="R932" i="1"/>
  <c r="S932" i="1"/>
  <c r="T932" i="1"/>
  <c r="Q933" i="1"/>
  <c r="R933" i="1"/>
  <c r="S933" i="1"/>
  <c r="T933" i="1"/>
  <c r="Q934" i="1"/>
  <c r="R934" i="1"/>
  <c r="S934" i="1"/>
  <c r="T934" i="1"/>
  <c r="Q935" i="1"/>
  <c r="R935" i="1"/>
  <c r="S935" i="1"/>
  <c r="T935" i="1"/>
  <c r="Q936" i="1"/>
  <c r="R936" i="1"/>
  <c r="S936" i="1"/>
  <c r="T936" i="1"/>
  <c r="Q937" i="1"/>
  <c r="R937" i="1"/>
  <c r="S937" i="1"/>
  <c r="T937" i="1"/>
  <c r="Q938" i="1"/>
  <c r="R938" i="1"/>
  <c r="S938" i="1"/>
  <c r="T938" i="1"/>
  <c r="Q939" i="1"/>
  <c r="R939" i="1"/>
  <c r="S939" i="1"/>
  <c r="T939" i="1"/>
  <c r="Q940" i="1"/>
  <c r="R940" i="1"/>
  <c r="S940" i="1"/>
  <c r="T940" i="1"/>
  <c r="Q941" i="1"/>
  <c r="R941" i="1"/>
  <c r="S941" i="1"/>
  <c r="T941" i="1"/>
  <c r="Q942" i="1"/>
  <c r="R942" i="1"/>
  <c r="S942" i="1"/>
  <c r="T942" i="1"/>
  <c r="Q943" i="1"/>
  <c r="R943" i="1"/>
  <c r="S943" i="1"/>
  <c r="T943" i="1"/>
  <c r="Q944" i="1"/>
  <c r="R944" i="1"/>
  <c r="S944" i="1"/>
  <c r="T944" i="1"/>
  <c r="Q945" i="1"/>
  <c r="R945" i="1"/>
  <c r="S945" i="1"/>
  <c r="T945" i="1"/>
  <c r="Q946" i="1"/>
  <c r="R946" i="1"/>
  <c r="S946" i="1"/>
  <c r="T946" i="1"/>
  <c r="Q947" i="1"/>
  <c r="R947" i="1"/>
  <c r="S947" i="1"/>
  <c r="T947" i="1"/>
  <c r="Q948" i="1"/>
  <c r="R948" i="1"/>
  <c r="S948" i="1"/>
  <c r="T948" i="1"/>
  <c r="Q949" i="1"/>
  <c r="R949" i="1"/>
  <c r="S949" i="1"/>
  <c r="T949" i="1"/>
  <c r="Q950" i="1"/>
  <c r="R950" i="1"/>
  <c r="S950" i="1"/>
  <c r="T950" i="1"/>
  <c r="Q951" i="1"/>
  <c r="R951" i="1"/>
  <c r="S951" i="1"/>
  <c r="T951" i="1"/>
  <c r="Q952" i="1"/>
  <c r="R952" i="1"/>
  <c r="S952" i="1"/>
  <c r="T952" i="1"/>
  <c r="Q953" i="1"/>
  <c r="R953" i="1"/>
  <c r="S953" i="1"/>
  <c r="T953" i="1"/>
  <c r="Q954" i="1"/>
  <c r="R954" i="1"/>
  <c r="S954" i="1"/>
  <c r="T954" i="1"/>
  <c r="Q955" i="1"/>
  <c r="R955" i="1"/>
  <c r="S955" i="1"/>
  <c r="T955" i="1"/>
  <c r="Q956" i="1"/>
  <c r="R956" i="1"/>
  <c r="S956" i="1"/>
  <c r="T956" i="1"/>
  <c r="Q957" i="1"/>
  <c r="R957" i="1"/>
  <c r="S957" i="1"/>
  <c r="T957" i="1"/>
  <c r="Q958" i="1"/>
  <c r="R958" i="1"/>
  <c r="S958" i="1"/>
  <c r="T958" i="1"/>
  <c r="Q959" i="1"/>
  <c r="R959" i="1"/>
  <c r="S959" i="1"/>
  <c r="T959" i="1"/>
  <c r="Q960" i="1"/>
  <c r="R960" i="1"/>
  <c r="S960" i="1"/>
  <c r="T960" i="1"/>
  <c r="Q961" i="1"/>
  <c r="R961" i="1"/>
  <c r="S961" i="1"/>
  <c r="T961" i="1"/>
  <c r="Q962" i="1"/>
  <c r="R962" i="1"/>
  <c r="S962" i="1"/>
  <c r="T962" i="1"/>
  <c r="Q963" i="1"/>
  <c r="R963" i="1"/>
  <c r="S963" i="1"/>
  <c r="T963" i="1"/>
  <c r="Q964" i="1"/>
  <c r="R964" i="1"/>
  <c r="S964" i="1"/>
  <c r="T964" i="1"/>
  <c r="Q965" i="1"/>
  <c r="R965" i="1"/>
  <c r="S965" i="1"/>
  <c r="T965" i="1"/>
  <c r="Q966" i="1"/>
  <c r="R966" i="1"/>
  <c r="S966" i="1"/>
  <c r="T966" i="1"/>
  <c r="Q967" i="1"/>
  <c r="R967" i="1"/>
  <c r="S967" i="1"/>
  <c r="T967" i="1"/>
  <c r="Q968" i="1"/>
  <c r="R968" i="1"/>
  <c r="S968" i="1"/>
  <c r="T968" i="1"/>
  <c r="Q969" i="1"/>
  <c r="R969" i="1"/>
  <c r="S969" i="1"/>
  <c r="T969" i="1"/>
  <c r="Q970" i="1"/>
  <c r="R970" i="1"/>
  <c r="S970" i="1"/>
  <c r="T970" i="1"/>
  <c r="Q971" i="1"/>
  <c r="R971" i="1"/>
  <c r="S971" i="1"/>
  <c r="T971" i="1"/>
  <c r="Q972" i="1"/>
  <c r="R972" i="1"/>
  <c r="S972" i="1"/>
  <c r="T972" i="1"/>
  <c r="Q973" i="1"/>
  <c r="R973" i="1"/>
  <c r="S973" i="1"/>
  <c r="T973" i="1"/>
  <c r="Q974" i="1"/>
  <c r="R974" i="1"/>
  <c r="S974" i="1"/>
  <c r="T974" i="1"/>
  <c r="Q975" i="1"/>
  <c r="R975" i="1"/>
  <c r="S975" i="1"/>
  <c r="T975" i="1"/>
  <c r="Q976" i="1"/>
  <c r="R976" i="1"/>
  <c r="S976" i="1"/>
  <c r="T976" i="1"/>
  <c r="Q977" i="1"/>
  <c r="R977" i="1"/>
  <c r="S977" i="1"/>
  <c r="T977" i="1"/>
  <c r="Q978" i="1"/>
  <c r="R978" i="1"/>
  <c r="S978" i="1"/>
  <c r="T978" i="1"/>
  <c r="Q979" i="1"/>
  <c r="R979" i="1"/>
  <c r="S979" i="1"/>
  <c r="T979" i="1"/>
  <c r="Q980" i="1"/>
  <c r="R980" i="1"/>
  <c r="S980" i="1"/>
  <c r="T980" i="1"/>
  <c r="Q981" i="1"/>
  <c r="R981" i="1"/>
  <c r="S981" i="1"/>
  <c r="T981" i="1"/>
  <c r="Q982" i="1"/>
  <c r="R982" i="1"/>
  <c r="S982" i="1"/>
  <c r="T982" i="1"/>
  <c r="Q983" i="1"/>
  <c r="R983" i="1"/>
  <c r="S983" i="1"/>
  <c r="T983" i="1"/>
  <c r="Q984" i="1"/>
  <c r="R984" i="1"/>
  <c r="S984" i="1"/>
  <c r="T984" i="1"/>
  <c r="Q985" i="1"/>
  <c r="R985" i="1"/>
  <c r="S985" i="1"/>
  <c r="T985" i="1"/>
  <c r="Q986" i="1"/>
  <c r="R986" i="1"/>
  <c r="S986" i="1"/>
  <c r="T986" i="1"/>
  <c r="Q987" i="1"/>
  <c r="R987" i="1"/>
  <c r="S987" i="1"/>
  <c r="T987" i="1"/>
  <c r="Q988" i="1"/>
  <c r="R988" i="1"/>
  <c r="S988" i="1"/>
  <c r="T988" i="1"/>
  <c r="Q989" i="1"/>
  <c r="R989" i="1"/>
  <c r="S989" i="1"/>
  <c r="T989" i="1"/>
  <c r="Q990" i="1"/>
  <c r="R990" i="1"/>
  <c r="S990" i="1"/>
  <c r="T990" i="1"/>
  <c r="Q991" i="1"/>
  <c r="R991" i="1"/>
  <c r="S991" i="1"/>
  <c r="T991" i="1"/>
  <c r="Q992" i="1"/>
  <c r="R992" i="1"/>
  <c r="S992" i="1"/>
  <c r="T992" i="1"/>
  <c r="Q993" i="1"/>
  <c r="R993" i="1"/>
  <c r="S993" i="1"/>
  <c r="T993" i="1"/>
  <c r="Q994" i="1"/>
  <c r="R994" i="1"/>
  <c r="S994" i="1"/>
  <c r="T994" i="1"/>
  <c r="Q995" i="1"/>
  <c r="R995" i="1"/>
  <c r="S995" i="1"/>
  <c r="T995" i="1"/>
  <c r="Q996" i="1"/>
  <c r="R996" i="1"/>
  <c r="S996" i="1"/>
  <c r="T996" i="1"/>
  <c r="Q997" i="1"/>
  <c r="R997" i="1"/>
  <c r="S997" i="1"/>
  <c r="T997" i="1"/>
  <c r="Q998" i="1"/>
  <c r="R998" i="1"/>
  <c r="S998" i="1"/>
  <c r="T998" i="1"/>
  <c r="Q999" i="1"/>
  <c r="R999" i="1"/>
  <c r="S999" i="1"/>
  <c r="T999" i="1"/>
  <c r="Q1000" i="1"/>
  <c r="R1000" i="1"/>
  <c r="S1000" i="1"/>
  <c r="T1000" i="1"/>
  <c r="Q1001" i="1"/>
  <c r="R1001" i="1"/>
  <c r="S1001" i="1"/>
  <c r="T1001" i="1"/>
  <c r="Q1002" i="1"/>
  <c r="R1002" i="1"/>
  <c r="S1002" i="1"/>
  <c r="T1002" i="1"/>
  <c r="Q1003" i="1"/>
  <c r="R1003" i="1"/>
  <c r="S1003" i="1"/>
  <c r="T1003" i="1"/>
  <c r="Q1004" i="1"/>
  <c r="R1004" i="1"/>
  <c r="S1004" i="1"/>
  <c r="T1004" i="1"/>
  <c r="Q1005" i="1"/>
  <c r="R1005" i="1"/>
  <c r="S1005" i="1"/>
  <c r="T1005" i="1"/>
  <c r="Q1006" i="1"/>
  <c r="R1006" i="1"/>
  <c r="S1006" i="1"/>
  <c r="T1006" i="1"/>
  <c r="Q1007" i="1"/>
  <c r="R1007" i="1"/>
  <c r="S1007" i="1"/>
  <c r="T1007" i="1"/>
  <c r="Q1008" i="1"/>
  <c r="R1008" i="1"/>
  <c r="S1008" i="1"/>
  <c r="T1008" i="1"/>
  <c r="Q1009" i="1"/>
  <c r="R1009" i="1"/>
  <c r="S1009" i="1"/>
  <c r="T1009" i="1"/>
  <c r="Q1010" i="1"/>
  <c r="R1010" i="1"/>
  <c r="S1010" i="1"/>
  <c r="T1010" i="1"/>
  <c r="Q1011" i="1"/>
  <c r="R1011" i="1"/>
  <c r="S1011" i="1"/>
  <c r="T1011" i="1"/>
  <c r="Q1012" i="1"/>
  <c r="R1012" i="1"/>
  <c r="S1012" i="1"/>
  <c r="T1012" i="1"/>
  <c r="Q1013" i="1"/>
  <c r="R1013" i="1"/>
  <c r="S1013" i="1"/>
  <c r="T1013" i="1"/>
  <c r="Q1014" i="1"/>
  <c r="R1014" i="1"/>
  <c r="S1014" i="1"/>
  <c r="T1014" i="1"/>
  <c r="Q1015" i="1"/>
  <c r="R1015" i="1"/>
  <c r="S1015" i="1"/>
  <c r="T1015" i="1"/>
  <c r="Q1016" i="1"/>
  <c r="R1016" i="1"/>
  <c r="S1016" i="1"/>
  <c r="T1016" i="1"/>
  <c r="Q1017" i="1"/>
  <c r="R1017" i="1"/>
  <c r="S1017" i="1"/>
  <c r="T1017" i="1"/>
  <c r="Q1018" i="1"/>
  <c r="R1018" i="1"/>
  <c r="S1018" i="1"/>
  <c r="T1018" i="1"/>
  <c r="Q1019" i="1"/>
  <c r="R1019" i="1"/>
  <c r="S1019" i="1"/>
  <c r="T1019" i="1"/>
  <c r="Q1020" i="1"/>
  <c r="R1020" i="1"/>
  <c r="S1020" i="1"/>
  <c r="T1020" i="1"/>
  <c r="Q1021" i="1"/>
  <c r="R1021" i="1"/>
  <c r="S1021" i="1"/>
  <c r="T1021" i="1"/>
  <c r="Q1022" i="1"/>
  <c r="R1022" i="1"/>
  <c r="S1022" i="1"/>
  <c r="T1022" i="1"/>
  <c r="Q1023" i="1"/>
  <c r="R1023" i="1"/>
  <c r="S1023" i="1"/>
  <c r="T1023" i="1"/>
  <c r="Q1024" i="1"/>
  <c r="R1024" i="1"/>
  <c r="S1024" i="1"/>
  <c r="T1024" i="1"/>
  <c r="Q1025" i="1"/>
  <c r="R1025" i="1"/>
  <c r="S1025" i="1"/>
  <c r="T1025" i="1"/>
  <c r="Q1026" i="1"/>
  <c r="R1026" i="1"/>
  <c r="S1026" i="1"/>
  <c r="T1026" i="1"/>
  <c r="Q1027" i="1"/>
  <c r="R1027" i="1"/>
  <c r="S1027" i="1"/>
  <c r="T1027" i="1"/>
  <c r="Q1028" i="1"/>
  <c r="R1028" i="1"/>
  <c r="S1028" i="1"/>
  <c r="T1028" i="1"/>
  <c r="Q1029" i="1"/>
  <c r="R1029" i="1"/>
  <c r="S1029" i="1"/>
  <c r="T1029" i="1"/>
  <c r="Q1030" i="1"/>
  <c r="R1030" i="1"/>
  <c r="S1030" i="1"/>
  <c r="T1030" i="1"/>
  <c r="Q1031" i="1"/>
  <c r="R1031" i="1"/>
  <c r="S1031" i="1"/>
  <c r="T1031" i="1"/>
  <c r="Q1032" i="1"/>
  <c r="R1032" i="1"/>
  <c r="S1032" i="1"/>
  <c r="T1032" i="1"/>
  <c r="Q1033" i="1"/>
  <c r="R1033" i="1"/>
  <c r="S1033" i="1"/>
  <c r="T1033" i="1"/>
  <c r="Q1034" i="1"/>
  <c r="R1034" i="1"/>
  <c r="S1034" i="1"/>
  <c r="T1034" i="1"/>
  <c r="Q1035" i="1"/>
  <c r="R1035" i="1"/>
  <c r="S1035" i="1"/>
  <c r="T1035" i="1"/>
  <c r="Q1036" i="1"/>
  <c r="R1036" i="1"/>
  <c r="S1036" i="1"/>
  <c r="T1036" i="1"/>
  <c r="Q1037" i="1"/>
  <c r="R1037" i="1"/>
  <c r="S1037" i="1"/>
  <c r="T1037" i="1"/>
  <c r="Q1038" i="1"/>
  <c r="R1038" i="1"/>
  <c r="S1038" i="1"/>
  <c r="T1038" i="1"/>
  <c r="Q1039" i="1"/>
  <c r="R1039" i="1"/>
  <c r="S1039" i="1"/>
  <c r="T1039" i="1"/>
  <c r="Q1040" i="1"/>
  <c r="R1040" i="1"/>
  <c r="S1040" i="1"/>
  <c r="T1040" i="1"/>
  <c r="Q1041" i="1"/>
  <c r="R1041" i="1"/>
  <c r="S1041" i="1"/>
  <c r="T1041" i="1"/>
  <c r="Q1042" i="1"/>
  <c r="R1042" i="1"/>
  <c r="S1042" i="1"/>
  <c r="T1042" i="1"/>
  <c r="Q1043" i="1"/>
  <c r="R1043" i="1"/>
  <c r="S1043" i="1"/>
  <c r="T1043" i="1"/>
  <c r="Q1044" i="1"/>
  <c r="R1044" i="1"/>
  <c r="S1044" i="1"/>
  <c r="T1044" i="1"/>
  <c r="Q1045" i="1"/>
  <c r="R1045" i="1"/>
  <c r="S1045" i="1"/>
  <c r="T1045" i="1"/>
  <c r="Q1046" i="1"/>
  <c r="R1046" i="1"/>
  <c r="S1046" i="1"/>
  <c r="T1046" i="1"/>
  <c r="Q1047" i="1"/>
  <c r="R1047" i="1"/>
  <c r="S1047" i="1"/>
  <c r="T1047" i="1"/>
  <c r="Q1048" i="1"/>
  <c r="R1048" i="1"/>
  <c r="S1048" i="1"/>
  <c r="T1048" i="1"/>
  <c r="Q1049" i="1"/>
  <c r="R1049" i="1"/>
  <c r="S1049" i="1"/>
  <c r="T1049" i="1"/>
  <c r="Q1050" i="1"/>
  <c r="R1050" i="1"/>
  <c r="S1050" i="1"/>
  <c r="T1050" i="1"/>
  <c r="Q1051" i="1"/>
  <c r="R1051" i="1"/>
  <c r="S1051" i="1"/>
  <c r="T1051" i="1"/>
  <c r="Q1052" i="1"/>
  <c r="R1052" i="1"/>
  <c r="S1052" i="1"/>
  <c r="T1052" i="1"/>
  <c r="Q1053" i="1"/>
  <c r="R1053" i="1"/>
  <c r="S1053" i="1"/>
  <c r="T1053" i="1"/>
  <c r="Q1054" i="1"/>
  <c r="R1054" i="1"/>
  <c r="S1054" i="1"/>
  <c r="T1054" i="1"/>
  <c r="Q1055" i="1"/>
  <c r="R1055" i="1"/>
  <c r="S1055" i="1"/>
  <c r="T1055" i="1"/>
  <c r="Q1056" i="1"/>
  <c r="R1056" i="1"/>
  <c r="S1056" i="1"/>
  <c r="T1056" i="1"/>
  <c r="Q1057" i="1"/>
  <c r="R1057" i="1"/>
  <c r="S1057" i="1"/>
  <c r="T1057" i="1"/>
  <c r="Q1058" i="1"/>
  <c r="R1058" i="1"/>
  <c r="S1058" i="1"/>
  <c r="T1058" i="1"/>
  <c r="Q1059" i="1"/>
  <c r="R1059" i="1"/>
  <c r="S1059" i="1"/>
  <c r="T1059" i="1"/>
  <c r="Q1060" i="1"/>
  <c r="R1060" i="1"/>
  <c r="S1060" i="1"/>
  <c r="T1060" i="1"/>
  <c r="Q1061" i="1"/>
  <c r="R1061" i="1"/>
  <c r="S1061" i="1"/>
  <c r="T1061" i="1"/>
  <c r="Q1062" i="1"/>
  <c r="R1062" i="1"/>
  <c r="S1062" i="1"/>
  <c r="T1062" i="1"/>
  <c r="Q1063" i="1"/>
  <c r="R1063" i="1"/>
  <c r="S1063" i="1"/>
  <c r="T1063" i="1"/>
  <c r="Q1064" i="1"/>
  <c r="R1064" i="1"/>
  <c r="S1064" i="1"/>
  <c r="T1064" i="1"/>
  <c r="Q1065" i="1"/>
  <c r="R1065" i="1"/>
  <c r="S1065" i="1"/>
  <c r="T1065" i="1"/>
  <c r="Q1066" i="1"/>
  <c r="R1066" i="1"/>
  <c r="S1066" i="1"/>
  <c r="T1066" i="1"/>
  <c r="Q1067" i="1"/>
  <c r="R1067" i="1"/>
  <c r="S1067" i="1"/>
  <c r="T1067" i="1"/>
  <c r="Q1068" i="1"/>
  <c r="R1068" i="1"/>
  <c r="S1068" i="1"/>
  <c r="T1068" i="1"/>
  <c r="Q1069" i="1"/>
  <c r="R1069" i="1"/>
  <c r="S1069" i="1"/>
  <c r="T1069" i="1"/>
  <c r="Q1070" i="1"/>
  <c r="R1070" i="1"/>
  <c r="S1070" i="1"/>
  <c r="T1070" i="1"/>
  <c r="Q1071" i="1"/>
  <c r="R1071" i="1"/>
  <c r="S1071" i="1"/>
  <c r="T1071" i="1"/>
  <c r="Q1072" i="1"/>
  <c r="R1072" i="1"/>
  <c r="S1072" i="1"/>
  <c r="T1072" i="1"/>
  <c r="Q1073" i="1"/>
  <c r="R1073" i="1"/>
  <c r="S1073" i="1"/>
  <c r="T1073" i="1"/>
  <c r="Q1074" i="1"/>
  <c r="R1074" i="1"/>
  <c r="S1074" i="1"/>
  <c r="T1074" i="1"/>
  <c r="Q1075" i="1"/>
  <c r="R1075" i="1"/>
  <c r="S1075" i="1"/>
  <c r="T1075" i="1"/>
  <c r="Q1076" i="1"/>
  <c r="R1076" i="1"/>
  <c r="S1076" i="1"/>
  <c r="T1076" i="1"/>
  <c r="Q1077" i="1"/>
  <c r="R1077" i="1"/>
  <c r="S1077" i="1"/>
  <c r="T1077" i="1"/>
  <c r="Q1078" i="1"/>
  <c r="R1078" i="1"/>
  <c r="S1078" i="1"/>
  <c r="T1078" i="1"/>
  <c r="Q1079" i="1"/>
  <c r="R1079" i="1"/>
  <c r="S1079" i="1"/>
  <c r="T1079" i="1"/>
  <c r="Q1080" i="1"/>
  <c r="R1080" i="1"/>
  <c r="S1080" i="1"/>
  <c r="T1080" i="1"/>
  <c r="Q1081" i="1"/>
  <c r="R1081" i="1"/>
  <c r="S1081" i="1"/>
  <c r="T1081" i="1"/>
  <c r="Q1082" i="1"/>
  <c r="R1082" i="1"/>
  <c r="S1082" i="1"/>
  <c r="T1082" i="1"/>
  <c r="Q1083" i="1"/>
  <c r="R1083" i="1"/>
  <c r="S1083" i="1"/>
  <c r="T1083" i="1"/>
  <c r="Q1084" i="1"/>
  <c r="R1084" i="1"/>
  <c r="S1084" i="1"/>
  <c r="T1084" i="1"/>
  <c r="Q1085" i="1"/>
  <c r="R1085" i="1"/>
  <c r="S1085" i="1"/>
  <c r="T1085" i="1"/>
  <c r="Q1086" i="1"/>
  <c r="R1086" i="1"/>
  <c r="S1086" i="1"/>
  <c r="T1086" i="1"/>
  <c r="Q1087" i="1"/>
  <c r="R1087" i="1"/>
  <c r="S1087" i="1"/>
  <c r="T1087" i="1"/>
  <c r="Q1088" i="1"/>
  <c r="R1088" i="1"/>
  <c r="S1088" i="1"/>
  <c r="T1088" i="1"/>
  <c r="Q1089" i="1"/>
  <c r="R1089" i="1"/>
  <c r="S1089" i="1"/>
  <c r="T1089" i="1"/>
  <c r="Q1090" i="1"/>
  <c r="R1090" i="1"/>
  <c r="S1090" i="1"/>
  <c r="T1090" i="1"/>
  <c r="Q1091" i="1"/>
  <c r="R1091" i="1"/>
  <c r="S1091" i="1"/>
  <c r="T1091" i="1"/>
  <c r="Q1092" i="1"/>
  <c r="R1092" i="1"/>
  <c r="S1092" i="1"/>
  <c r="T1092" i="1"/>
  <c r="Q1093" i="1"/>
  <c r="R1093" i="1"/>
  <c r="S1093" i="1"/>
  <c r="T1093" i="1"/>
  <c r="Q1094" i="1"/>
  <c r="R1094" i="1"/>
  <c r="S1094" i="1"/>
  <c r="T1094" i="1"/>
  <c r="Q1095" i="1"/>
  <c r="R1095" i="1"/>
  <c r="S1095" i="1"/>
  <c r="T1095" i="1"/>
  <c r="Q1096" i="1"/>
  <c r="R1096" i="1"/>
  <c r="S1096" i="1"/>
  <c r="T1096" i="1"/>
  <c r="Q1097" i="1"/>
  <c r="R1097" i="1"/>
  <c r="S1097" i="1"/>
  <c r="T1097" i="1"/>
  <c r="Q1098" i="1"/>
  <c r="R1098" i="1"/>
  <c r="S1098" i="1"/>
  <c r="T1098" i="1"/>
  <c r="Q1099" i="1"/>
  <c r="R1099" i="1"/>
  <c r="S1099" i="1"/>
  <c r="T1099" i="1"/>
  <c r="Q1100" i="1"/>
  <c r="R1100" i="1"/>
  <c r="S1100" i="1"/>
  <c r="T1100" i="1"/>
  <c r="Q1101" i="1"/>
  <c r="R1101" i="1"/>
  <c r="S1101" i="1"/>
  <c r="T1101" i="1"/>
  <c r="Q1102" i="1"/>
  <c r="R1102" i="1"/>
  <c r="S1102" i="1"/>
  <c r="T1102" i="1"/>
  <c r="Q1103" i="1"/>
  <c r="R1103" i="1"/>
  <c r="S1103" i="1"/>
  <c r="T1103" i="1"/>
  <c r="Q1104" i="1"/>
  <c r="R1104" i="1"/>
  <c r="S1104" i="1"/>
  <c r="T1104" i="1"/>
  <c r="Q1105" i="1"/>
  <c r="R1105" i="1"/>
  <c r="S1105" i="1"/>
  <c r="T1105" i="1"/>
  <c r="Q1106" i="1"/>
  <c r="R1106" i="1"/>
  <c r="S1106" i="1"/>
  <c r="T1106" i="1"/>
  <c r="Q1107" i="1"/>
  <c r="R1107" i="1"/>
  <c r="S1107" i="1"/>
  <c r="T1107" i="1"/>
  <c r="Q1108" i="1"/>
  <c r="R1108" i="1"/>
  <c r="S1108" i="1"/>
  <c r="T1108" i="1"/>
  <c r="Q1109" i="1"/>
  <c r="R1109" i="1"/>
  <c r="S1109" i="1"/>
  <c r="T1109" i="1"/>
  <c r="Q1110" i="1"/>
  <c r="R1110" i="1"/>
  <c r="S1110" i="1"/>
  <c r="T1110" i="1"/>
  <c r="Q1111" i="1"/>
  <c r="R1111" i="1"/>
  <c r="S1111" i="1"/>
  <c r="T1111" i="1"/>
  <c r="Q1112" i="1"/>
  <c r="R1112" i="1"/>
  <c r="S1112" i="1"/>
  <c r="T1112" i="1"/>
  <c r="Q1113" i="1"/>
  <c r="R1113" i="1"/>
  <c r="S1113" i="1"/>
  <c r="T1113" i="1"/>
  <c r="Q1114" i="1"/>
  <c r="R1114" i="1"/>
  <c r="S1114" i="1"/>
  <c r="T1114" i="1"/>
  <c r="Q1115" i="1"/>
  <c r="R1115" i="1"/>
  <c r="S1115" i="1"/>
  <c r="T1115" i="1"/>
  <c r="Q1116" i="1"/>
  <c r="R1116" i="1"/>
  <c r="S1116" i="1"/>
  <c r="T1116" i="1"/>
  <c r="Q1117" i="1"/>
  <c r="R1117" i="1"/>
  <c r="S1117" i="1"/>
  <c r="T1117" i="1"/>
  <c r="Q1118" i="1"/>
  <c r="R1118" i="1"/>
  <c r="S1118" i="1"/>
  <c r="T1118" i="1"/>
  <c r="Q1119" i="1"/>
  <c r="R1119" i="1"/>
  <c r="S1119" i="1"/>
  <c r="T1119" i="1"/>
  <c r="Q1120" i="1"/>
  <c r="R1120" i="1"/>
  <c r="S1120" i="1"/>
  <c r="T1120" i="1"/>
  <c r="Q1121" i="1"/>
  <c r="R1121" i="1"/>
  <c r="S1121" i="1"/>
  <c r="T1121" i="1"/>
  <c r="Q1122" i="1"/>
  <c r="R1122" i="1"/>
  <c r="S1122" i="1"/>
  <c r="T1122" i="1"/>
  <c r="Q1123" i="1"/>
  <c r="R1123" i="1"/>
  <c r="S1123" i="1"/>
  <c r="T1123" i="1"/>
  <c r="Q1124" i="1"/>
  <c r="R1124" i="1"/>
  <c r="S1124" i="1"/>
  <c r="T1124" i="1"/>
  <c r="Q1125" i="1"/>
  <c r="R1125" i="1"/>
  <c r="S1125" i="1"/>
  <c r="T1125" i="1"/>
  <c r="Q1126" i="1"/>
  <c r="R1126" i="1"/>
  <c r="S1126" i="1"/>
  <c r="T1126" i="1"/>
  <c r="Q1127" i="1"/>
  <c r="R1127" i="1"/>
  <c r="S1127" i="1"/>
  <c r="T1127" i="1"/>
  <c r="Q1128" i="1"/>
  <c r="R1128" i="1"/>
  <c r="S1128" i="1"/>
  <c r="T1128" i="1"/>
  <c r="Q1129" i="1"/>
  <c r="R1129" i="1"/>
  <c r="S1129" i="1"/>
  <c r="T1129" i="1"/>
  <c r="Q1130" i="1"/>
  <c r="R1130" i="1"/>
  <c r="S1130" i="1"/>
  <c r="T1130" i="1"/>
  <c r="Q1131" i="1"/>
  <c r="R1131" i="1"/>
  <c r="S1131" i="1"/>
  <c r="T1131" i="1"/>
  <c r="Q1132" i="1"/>
  <c r="R1132" i="1"/>
  <c r="S1132" i="1"/>
  <c r="T1132" i="1"/>
  <c r="Q1133" i="1"/>
  <c r="R1133" i="1"/>
  <c r="S1133" i="1"/>
  <c r="T1133" i="1"/>
  <c r="Q1134" i="1"/>
  <c r="R1134" i="1"/>
  <c r="S1134" i="1"/>
  <c r="T1134" i="1"/>
  <c r="Q1135" i="1"/>
  <c r="R1135" i="1"/>
  <c r="S1135" i="1"/>
  <c r="T1135" i="1"/>
  <c r="Q1136" i="1"/>
  <c r="R1136" i="1"/>
  <c r="S1136" i="1"/>
  <c r="T1136" i="1"/>
  <c r="Q1137" i="1"/>
  <c r="R1137" i="1"/>
  <c r="S1137" i="1"/>
  <c r="T1137" i="1"/>
  <c r="Q1138" i="1"/>
  <c r="R1138" i="1"/>
  <c r="S1138" i="1"/>
  <c r="T1138" i="1"/>
  <c r="Q1139" i="1"/>
  <c r="R1139" i="1"/>
  <c r="S1139" i="1"/>
  <c r="T1139" i="1"/>
  <c r="Q1140" i="1"/>
  <c r="R1140" i="1"/>
  <c r="S1140" i="1"/>
  <c r="T1140" i="1"/>
  <c r="Q1141" i="1"/>
  <c r="R1141" i="1"/>
  <c r="S1141" i="1"/>
  <c r="T1141" i="1"/>
  <c r="Q1142" i="1"/>
  <c r="R1142" i="1"/>
  <c r="S1142" i="1"/>
  <c r="T1142" i="1"/>
  <c r="Q1143" i="1"/>
  <c r="R1143" i="1"/>
  <c r="S1143" i="1"/>
  <c r="T1143" i="1"/>
  <c r="Q1144" i="1"/>
  <c r="R1144" i="1"/>
  <c r="S1144" i="1"/>
  <c r="T1144" i="1"/>
  <c r="Q1145" i="1"/>
  <c r="R1145" i="1"/>
  <c r="S1145" i="1"/>
  <c r="T1145" i="1"/>
  <c r="Q1146" i="1"/>
  <c r="R1146" i="1"/>
  <c r="S1146" i="1"/>
  <c r="T1146" i="1"/>
  <c r="Q1147" i="1"/>
  <c r="R1147" i="1"/>
  <c r="S1147" i="1"/>
  <c r="T1147" i="1"/>
  <c r="Q1148" i="1"/>
  <c r="R1148" i="1"/>
  <c r="S1148" i="1"/>
  <c r="T1148" i="1"/>
  <c r="Q1149" i="1"/>
  <c r="R1149" i="1"/>
  <c r="S1149" i="1"/>
  <c r="T1149" i="1"/>
  <c r="Q1150" i="1"/>
  <c r="R1150" i="1"/>
  <c r="S1150" i="1"/>
  <c r="T1150" i="1"/>
  <c r="Q1151" i="1"/>
  <c r="R1151" i="1"/>
  <c r="S1151" i="1"/>
  <c r="T1151" i="1"/>
  <c r="Q1152" i="1"/>
  <c r="R1152" i="1"/>
  <c r="S1152" i="1"/>
  <c r="T1152" i="1"/>
  <c r="Q1153" i="1"/>
  <c r="R1153" i="1"/>
  <c r="S1153" i="1"/>
  <c r="T1153" i="1"/>
  <c r="Q1154" i="1"/>
  <c r="R1154" i="1"/>
  <c r="S1154" i="1"/>
  <c r="T1154" i="1"/>
  <c r="Q1155" i="1"/>
  <c r="R1155" i="1"/>
  <c r="S1155" i="1"/>
  <c r="T1155" i="1"/>
  <c r="Q1156" i="1"/>
  <c r="R1156" i="1"/>
  <c r="S1156" i="1"/>
  <c r="T1156" i="1"/>
  <c r="Q1157" i="1"/>
  <c r="R1157" i="1"/>
  <c r="S1157" i="1"/>
  <c r="T1157" i="1"/>
  <c r="Q1158" i="1"/>
  <c r="R1158" i="1"/>
  <c r="S1158" i="1"/>
  <c r="T1158" i="1"/>
  <c r="Q1159" i="1"/>
  <c r="R1159" i="1"/>
  <c r="S1159" i="1"/>
  <c r="T1159" i="1"/>
  <c r="Q1160" i="1"/>
  <c r="R1160" i="1"/>
  <c r="S1160" i="1"/>
  <c r="T1160" i="1"/>
  <c r="Q1161" i="1"/>
  <c r="R1161" i="1"/>
  <c r="S1161" i="1"/>
  <c r="T1161" i="1"/>
  <c r="Q1162" i="1"/>
  <c r="R1162" i="1"/>
  <c r="S1162" i="1"/>
  <c r="T1162" i="1"/>
  <c r="Q1163" i="1"/>
  <c r="R1163" i="1"/>
  <c r="S1163" i="1"/>
  <c r="T1163" i="1"/>
  <c r="Q1164" i="1"/>
  <c r="R1164" i="1"/>
  <c r="S1164" i="1"/>
  <c r="T1164" i="1"/>
  <c r="Q1165" i="1"/>
  <c r="R1165" i="1"/>
  <c r="S1165" i="1"/>
  <c r="T1165" i="1"/>
  <c r="Q1166" i="1"/>
  <c r="R1166" i="1"/>
  <c r="S1166" i="1"/>
  <c r="T1166" i="1"/>
  <c r="Q1167" i="1"/>
  <c r="R1167" i="1"/>
  <c r="S1167" i="1"/>
  <c r="T1167" i="1"/>
  <c r="Q1168" i="1"/>
  <c r="R1168" i="1"/>
  <c r="S1168" i="1"/>
  <c r="T1168" i="1"/>
  <c r="Q1169" i="1"/>
  <c r="R1169" i="1"/>
  <c r="S1169" i="1"/>
  <c r="T1169" i="1"/>
  <c r="Q1170" i="1"/>
  <c r="R1170" i="1"/>
  <c r="S1170" i="1"/>
  <c r="T1170" i="1"/>
  <c r="Q1171" i="1"/>
  <c r="R1171" i="1"/>
  <c r="S1171" i="1"/>
  <c r="T1171" i="1"/>
  <c r="Q1172" i="1"/>
  <c r="R1172" i="1"/>
  <c r="S1172" i="1"/>
  <c r="T1172" i="1"/>
  <c r="Q1173" i="1"/>
  <c r="R1173" i="1"/>
  <c r="S1173" i="1"/>
  <c r="T1173" i="1"/>
  <c r="Q1174" i="1"/>
  <c r="R1174" i="1"/>
  <c r="S1174" i="1"/>
  <c r="T1174" i="1"/>
  <c r="Q1175" i="1"/>
  <c r="R1175" i="1"/>
  <c r="S1175" i="1"/>
  <c r="T1175" i="1"/>
  <c r="Q1176" i="1"/>
  <c r="R1176" i="1"/>
  <c r="S1176" i="1"/>
  <c r="T1176" i="1"/>
  <c r="Q1177" i="1"/>
  <c r="R1177" i="1"/>
  <c r="S1177" i="1"/>
  <c r="T1177" i="1"/>
  <c r="Q1178" i="1"/>
  <c r="R1178" i="1"/>
  <c r="S1178" i="1"/>
  <c r="T1178" i="1"/>
  <c r="Q1179" i="1"/>
  <c r="R1179" i="1"/>
  <c r="S1179" i="1"/>
  <c r="T1179" i="1"/>
  <c r="Q1180" i="1"/>
  <c r="R1180" i="1"/>
  <c r="S1180" i="1"/>
  <c r="T1180" i="1"/>
  <c r="Q1181" i="1"/>
  <c r="R1181" i="1"/>
  <c r="S1181" i="1"/>
  <c r="T1181" i="1"/>
  <c r="Q1182" i="1"/>
  <c r="R1182" i="1"/>
  <c r="S1182" i="1"/>
  <c r="T1182" i="1"/>
  <c r="Q1183" i="1"/>
  <c r="R1183" i="1"/>
  <c r="S1183" i="1"/>
  <c r="T1183" i="1"/>
  <c r="Q1184" i="1"/>
  <c r="R1184" i="1"/>
  <c r="S1184" i="1"/>
  <c r="T1184" i="1"/>
  <c r="Q1185" i="1"/>
  <c r="R1185" i="1"/>
  <c r="S1185" i="1"/>
  <c r="T1185" i="1"/>
  <c r="Q1186" i="1"/>
  <c r="R1186" i="1"/>
  <c r="S1186" i="1"/>
  <c r="T1186" i="1"/>
  <c r="Q1187" i="1"/>
  <c r="R1187" i="1"/>
  <c r="S1187" i="1"/>
  <c r="T1187" i="1"/>
  <c r="Q1188" i="1"/>
  <c r="R1188" i="1"/>
  <c r="S1188" i="1"/>
  <c r="T1188" i="1"/>
  <c r="Q1189" i="1"/>
  <c r="R1189" i="1"/>
  <c r="S1189" i="1"/>
  <c r="T1189" i="1"/>
  <c r="Q1190" i="1"/>
  <c r="R1190" i="1"/>
  <c r="S1190" i="1"/>
  <c r="T1190" i="1"/>
  <c r="Q1191" i="1"/>
  <c r="R1191" i="1"/>
  <c r="S1191" i="1"/>
  <c r="T1191" i="1"/>
  <c r="Q1192" i="1"/>
  <c r="R1192" i="1"/>
  <c r="S1192" i="1"/>
  <c r="T1192" i="1"/>
  <c r="Q1193" i="1"/>
  <c r="R1193" i="1"/>
  <c r="S1193" i="1"/>
  <c r="T1193" i="1"/>
  <c r="Q1194" i="1"/>
  <c r="R1194" i="1"/>
  <c r="S1194" i="1"/>
  <c r="T1194" i="1"/>
  <c r="Q1195" i="1"/>
  <c r="R1195" i="1"/>
  <c r="S1195" i="1"/>
  <c r="T1195" i="1"/>
  <c r="Q1196" i="1"/>
  <c r="R1196" i="1"/>
  <c r="S1196" i="1"/>
  <c r="T1196" i="1"/>
  <c r="Q1197" i="1"/>
  <c r="R1197" i="1"/>
  <c r="S1197" i="1"/>
  <c r="T1197" i="1"/>
  <c r="Q1198" i="1"/>
  <c r="R1198" i="1"/>
  <c r="S1198" i="1"/>
  <c r="T1198" i="1"/>
  <c r="Q1199" i="1"/>
  <c r="R1199" i="1"/>
  <c r="S1199" i="1"/>
  <c r="T1199" i="1"/>
  <c r="Q1200" i="1"/>
  <c r="R1200" i="1"/>
  <c r="S1200" i="1"/>
  <c r="T1200" i="1"/>
  <c r="Q1201" i="1"/>
  <c r="R1201" i="1"/>
  <c r="S1201" i="1"/>
  <c r="T1201" i="1"/>
  <c r="Q1202" i="1"/>
  <c r="R1202" i="1"/>
  <c r="S1202" i="1"/>
  <c r="T1202" i="1"/>
  <c r="Q1203" i="1"/>
  <c r="R1203" i="1"/>
  <c r="S1203" i="1"/>
  <c r="T1203" i="1"/>
  <c r="Q1204" i="1"/>
  <c r="R1204" i="1"/>
  <c r="S1204" i="1"/>
  <c r="T1204" i="1"/>
  <c r="Q1205" i="1"/>
  <c r="R1205" i="1"/>
  <c r="S1205" i="1"/>
  <c r="T1205" i="1"/>
  <c r="Q1206" i="1"/>
  <c r="R1206" i="1"/>
  <c r="S1206" i="1"/>
  <c r="T1206" i="1"/>
  <c r="Q1207" i="1"/>
  <c r="R1207" i="1"/>
  <c r="S1207" i="1"/>
  <c r="T1207" i="1"/>
  <c r="Q1208" i="1"/>
  <c r="R1208" i="1"/>
  <c r="S1208" i="1"/>
  <c r="T1208" i="1"/>
  <c r="Q1209" i="1"/>
  <c r="R1209" i="1"/>
  <c r="S1209" i="1"/>
  <c r="T1209" i="1"/>
  <c r="Q1210" i="1"/>
  <c r="R1210" i="1"/>
  <c r="S1210" i="1"/>
  <c r="T1210" i="1"/>
  <c r="Q1211" i="1"/>
  <c r="R1211" i="1"/>
  <c r="S1211" i="1"/>
  <c r="T1211" i="1"/>
  <c r="Q1212" i="1"/>
  <c r="R1212" i="1"/>
  <c r="S1212" i="1"/>
  <c r="T1212" i="1"/>
  <c r="Q1213" i="1"/>
  <c r="R1213" i="1"/>
  <c r="S1213" i="1"/>
  <c r="T1213" i="1"/>
  <c r="Q1214" i="1"/>
  <c r="R1214" i="1"/>
  <c r="S1214" i="1"/>
  <c r="T1214" i="1"/>
  <c r="Q1215" i="1"/>
  <c r="R1215" i="1"/>
  <c r="S1215" i="1"/>
  <c r="T1215" i="1"/>
  <c r="Q1216" i="1"/>
  <c r="R1216" i="1"/>
  <c r="S1216" i="1"/>
  <c r="T1216" i="1"/>
  <c r="Q1217" i="1"/>
  <c r="R1217" i="1"/>
  <c r="S1217" i="1"/>
  <c r="T1217" i="1"/>
  <c r="Q1218" i="1"/>
  <c r="R1218" i="1"/>
  <c r="S1218" i="1"/>
  <c r="T1218" i="1"/>
  <c r="Q1219" i="1"/>
  <c r="R1219" i="1"/>
  <c r="S1219" i="1"/>
  <c r="T1219" i="1"/>
  <c r="Q1220" i="1"/>
  <c r="R1220" i="1"/>
  <c r="S1220" i="1"/>
  <c r="T1220" i="1"/>
  <c r="Q1221" i="1"/>
  <c r="R1221" i="1"/>
  <c r="S1221" i="1"/>
  <c r="T1221" i="1"/>
  <c r="Q1222" i="1"/>
  <c r="R1222" i="1"/>
  <c r="S1222" i="1"/>
  <c r="T1222" i="1"/>
  <c r="Q1223" i="1"/>
  <c r="R1223" i="1"/>
  <c r="S1223" i="1"/>
  <c r="T1223" i="1"/>
  <c r="Q1224" i="1"/>
  <c r="R1224" i="1"/>
  <c r="S1224" i="1"/>
  <c r="T1224" i="1"/>
  <c r="Q1225" i="1"/>
  <c r="R1225" i="1"/>
  <c r="S1225" i="1"/>
  <c r="T1225" i="1"/>
  <c r="Q1226" i="1"/>
  <c r="R1226" i="1"/>
  <c r="S1226" i="1"/>
  <c r="T1226" i="1"/>
  <c r="Q1227" i="1"/>
  <c r="R1227" i="1"/>
  <c r="S1227" i="1"/>
  <c r="T1227" i="1"/>
  <c r="Q1228" i="1"/>
  <c r="R1228" i="1"/>
  <c r="S1228" i="1"/>
  <c r="T1228" i="1"/>
  <c r="Q1229" i="1"/>
  <c r="R1229" i="1"/>
  <c r="S1229" i="1"/>
  <c r="T1229" i="1"/>
  <c r="Q1230" i="1"/>
  <c r="R1230" i="1"/>
  <c r="S1230" i="1"/>
  <c r="T1230" i="1"/>
  <c r="Q1231" i="1"/>
  <c r="R1231" i="1"/>
  <c r="S1231" i="1"/>
  <c r="T1231" i="1"/>
  <c r="Q1232" i="1"/>
  <c r="R1232" i="1"/>
  <c r="S1232" i="1"/>
  <c r="T1232" i="1"/>
  <c r="Q1233" i="1"/>
  <c r="R1233" i="1"/>
  <c r="S1233" i="1"/>
  <c r="T1233" i="1"/>
  <c r="Q1234" i="1"/>
  <c r="R1234" i="1"/>
  <c r="S1234" i="1"/>
  <c r="T1234" i="1"/>
  <c r="Q1235" i="1"/>
  <c r="R1235" i="1"/>
  <c r="S1235" i="1"/>
  <c r="T1235" i="1"/>
  <c r="Q1236" i="1"/>
  <c r="R1236" i="1"/>
  <c r="S1236" i="1"/>
  <c r="T1236" i="1"/>
  <c r="Q1237" i="1"/>
  <c r="R1237" i="1"/>
  <c r="S1237" i="1"/>
  <c r="T1237" i="1"/>
  <c r="Q1238" i="1"/>
  <c r="R1238" i="1"/>
  <c r="S1238" i="1"/>
  <c r="T1238" i="1"/>
  <c r="Q1239" i="1"/>
  <c r="R1239" i="1"/>
  <c r="S1239" i="1"/>
  <c r="T1239" i="1"/>
  <c r="Q1240" i="1"/>
  <c r="R1240" i="1"/>
  <c r="S1240" i="1"/>
  <c r="T1240" i="1"/>
  <c r="Q1241" i="1"/>
  <c r="R1241" i="1"/>
  <c r="S1241" i="1"/>
  <c r="T1241" i="1"/>
  <c r="Q1242" i="1"/>
  <c r="R1242" i="1"/>
  <c r="S1242" i="1"/>
  <c r="T1242" i="1"/>
  <c r="Q1243" i="1"/>
  <c r="R1243" i="1"/>
  <c r="S1243" i="1"/>
  <c r="T1243" i="1"/>
  <c r="Q1244" i="1"/>
  <c r="R1244" i="1"/>
  <c r="S1244" i="1"/>
  <c r="T1244" i="1"/>
  <c r="Q1245" i="1"/>
  <c r="R1245" i="1"/>
  <c r="S1245" i="1"/>
  <c r="T1245" i="1"/>
  <c r="Q1246" i="1"/>
  <c r="R1246" i="1"/>
  <c r="S1246" i="1"/>
  <c r="T1246" i="1"/>
  <c r="Q1247" i="1"/>
  <c r="R1247" i="1"/>
  <c r="S1247" i="1"/>
  <c r="T1247" i="1"/>
  <c r="Q1248" i="1"/>
  <c r="R1248" i="1"/>
  <c r="S1248" i="1"/>
  <c r="T1248" i="1"/>
  <c r="Q1249" i="1"/>
  <c r="R1249" i="1"/>
  <c r="S1249" i="1"/>
  <c r="T1249" i="1"/>
  <c r="Q1250" i="1"/>
  <c r="R1250" i="1"/>
  <c r="S1250" i="1"/>
  <c r="T1250" i="1"/>
  <c r="Q1251" i="1"/>
  <c r="R1251" i="1"/>
  <c r="S1251" i="1"/>
  <c r="T1251" i="1"/>
  <c r="Q1252" i="1"/>
  <c r="R1252" i="1"/>
  <c r="S1252" i="1"/>
  <c r="T1252" i="1"/>
  <c r="Q1253" i="1"/>
  <c r="R1253" i="1"/>
  <c r="S1253" i="1"/>
  <c r="T1253" i="1"/>
  <c r="Q1254" i="1"/>
  <c r="R1254" i="1"/>
  <c r="S1254" i="1"/>
  <c r="T1254" i="1"/>
  <c r="Q1255" i="1"/>
  <c r="R1255" i="1"/>
  <c r="S1255" i="1"/>
  <c r="T1255" i="1"/>
  <c r="Q1256" i="1"/>
  <c r="R1256" i="1"/>
  <c r="S1256" i="1"/>
  <c r="T1256" i="1"/>
  <c r="Q1257" i="1"/>
  <c r="R1257" i="1"/>
  <c r="S1257" i="1"/>
  <c r="T1257" i="1"/>
  <c r="Q1258" i="1"/>
  <c r="R1258" i="1"/>
  <c r="S1258" i="1"/>
  <c r="T1258" i="1"/>
  <c r="Q1259" i="1"/>
  <c r="R1259" i="1"/>
  <c r="S1259" i="1"/>
  <c r="T1259" i="1"/>
  <c r="Q1260" i="1"/>
  <c r="R1260" i="1"/>
  <c r="S1260" i="1"/>
  <c r="T1260" i="1"/>
  <c r="Q1261" i="1"/>
  <c r="R1261" i="1"/>
  <c r="S1261" i="1"/>
  <c r="T1261" i="1"/>
  <c r="Q1262" i="1"/>
  <c r="R1262" i="1"/>
  <c r="S1262" i="1"/>
  <c r="T1262" i="1"/>
  <c r="Q1263" i="1"/>
  <c r="R1263" i="1"/>
  <c r="S1263" i="1"/>
  <c r="T1263" i="1"/>
  <c r="Q1264" i="1"/>
  <c r="R1264" i="1"/>
  <c r="S1264" i="1"/>
  <c r="T1264" i="1"/>
  <c r="Q1265" i="1"/>
  <c r="R1265" i="1"/>
  <c r="S1265" i="1"/>
  <c r="T1265" i="1"/>
  <c r="Q1266" i="1"/>
  <c r="R1266" i="1"/>
  <c r="S1266" i="1"/>
  <c r="T1266" i="1"/>
  <c r="Q1267" i="1"/>
  <c r="R1267" i="1"/>
  <c r="S1267" i="1"/>
  <c r="T1267" i="1"/>
  <c r="Q1268" i="1"/>
  <c r="R1268" i="1"/>
  <c r="S1268" i="1"/>
  <c r="T1268" i="1"/>
  <c r="Q1269" i="1"/>
  <c r="R1269" i="1"/>
  <c r="S1269" i="1"/>
  <c r="T1269" i="1"/>
  <c r="Q1270" i="1"/>
  <c r="R1270" i="1"/>
  <c r="S1270" i="1"/>
  <c r="T1270" i="1"/>
  <c r="Q1271" i="1"/>
  <c r="R1271" i="1"/>
  <c r="S1271" i="1"/>
  <c r="T1271" i="1"/>
  <c r="Q1272" i="1"/>
  <c r="R1272" i="1"/>
  <c r="S1272" i="1"/>
  <c r="T1272" i="1"/>
  <c r="Q1273" i="1"/>
  <c r="R1273" i="1"/>
  <c r="S1273" i="1"/>
  <c r="T1273" i="1"/>
  <c r="Q1274" i="1"/>
  <c r="R1274" i="1"/>
  <c r="S1274" i="1"/>
  <c r="T1274" i="1"/>
  <c r="Q1275" i="1"/>
  <c r="R1275" i="1"/>
  <c r="S1275" i="1"/>
  <c r="T1275" i="1"/>
  <c r="Q1276" i="1"/>
  <c r="R1276" i="1"/>
  <c r="S1276" i="1"/>
  <c r="T1276" i="1"/>
  <c r="Q1277" i="1"/>
  <c r="R1277" i="1"/>
  <c r="S1277" i="1"/>
  <c r="T1277" i="1"/>
  <c r="Q1278" i="1"/>
  <c r="R1278" i="1"/>
  <c r="S1278" i="1"/>
  <c r="T1278" i="1"/>
  <c r="Q1279" i="1"/>
  <c r="R1279" i="1"/>
  <c r="S1279" i="1"/>
  <c r="T1279" i="1"/>
  <c r="Q1280" i="1"/>
  <c r="R1280" i="1"/>
  <c r="S1280" i="1"/>
  <c r="T1280" i="1"/>
  <c r="Q1281" i="1"/>
  <c r="R1281" i="1"/>
  <c r="S1281" i="1"/>
  <c r="T1281" i="1"/>
  <c r="Q1282" i="1"/>
  <c r="R1282" i="1"/>
  <c r="S1282" i="1"/>
  <c r="T1282" i="1"/>
  <c r="Q1283" i="1"/>
  <c r="R1283" i="1"/>
  <c r="S1283" i="1"/>
  <c r="T1283" i="1"/>
  <c r="Q1284" i="1"/>
  <c r="R1284" i="1"/>
  <c r="S1284" i="1"/>
  <c r="T1284" i="1"/>
  <c r="Q1285" i="1"/>
  <c r="R1285" i="1"/>
  <c r="S1285" i="1"/>
  <c r="T1285" i="1"/>
  <c r="Q1286" i="1"/>
  <c r="R1286" i="1"/>
  <c r="S1286" i="1"/>
  <c r="T1286" i="1"/>
  <c r="Q1287" i="1"/>
  <c r="R1287" i="1"/>
  <c r="S1287" i="1"/>
  <c r="T1287" i="1"/>
  <c r="Q1288" i="1"/>
  <c r="R1288" i="1"/>
  <c r="S1288" i="1"/>
  <c r="T1288" i="1"/>
  <c r="Q1289" i="1"/>
  <c r="R1289" i="1"/>
  <c r="S1289" i="1"/>
  <c r="T1289" i="1"/>
  <c r="Q1290" i="1"/>
  <c r="R1290" i="1"/>
  <c r="S1290" i="1"/>
  <c r="T1290" i="1"/>
  <c r="Q1291" i="1"/>
  <c r="R1291" i="1"/>
  <c r="S1291" i="1"/>
  <c r="T1291" i="1"/>
  <c r="Q1292" i="1"/>
  <c r="R1292" i="1"/>
  <c r="S1292" i="1"/>
  <c r="T1292" i="1"/>
  <c r="Q1293" i="1"/>
  <c r="R1293" i="1"/>
  <c r="S1293" i="1"/>
  <c r="T1293" i="1"/>
  <c r="Q1294" i="1"/>
  <c r="R1294" i="1"/>
  <c r="S1294" i="1"/>
  <c r="T1294" i="1"/>
  <c r="Q1295" i="1"/>
  <c r="R1295" i="1"/>
  <c r="S1295" i="1"/>
  <c r="T1295" i="1"/>
  <c r="Q1296" i="1"/>
  <c r="R1296" i="1"/>
  <c r="S1296" i="1"/>
  <c r="T1296" i="1"/>
  <c r="Q1297" i="1"/>
  <c r="R1297" i="1"/>
  <c r="S1297" i="1"/>
  <c r="T1297" i="1"/>
  <c r="Q1298" i="1"/>
  <c r="R1298" i="1"/>
  <c r="S1298" i="1"/>
  <c r="T1298" i="1"/>
  <c r="Q1299" i="1"/>
  <c r="R1299" i="1"/>
  <c r="S1299" i="1"/>
  <c r="T1299" i="1"/>
  <c r="Q1300" i="1"/>
  <c r="R1300" i="1"/>
  <c r="S1300" i="1"/>
  <c r="T1300" i="1"/>
  <c r="Q1301" i="1"/>
  <c r="R1301" i="1"/>
  <c r="S1301" i="1"/>
  <c r="T1301" i="1"/>
  <c r="Q1302" i="1"/>
  <c r="R1302" i="1"/>
  <c r="S1302" i="1"/>
  <c r="T1302" i="1"/>
  <c r="Q1303" i="1"/>
  <c r="R1303" i="1"/>
  <c r="S1303" i="1"/>
  <c r="T1303" i="1"/>
  <c r="Q1304" i="1"/>
  <c r="R1304" i="1"/>
  <c r="S1304" i="1"/>
  <c r="T1304" i="1"/>
  <c r="Q1305" i="1"/>
  <c r="R1305" i="1"/>
  <c r="S1305" i="1"/>
  <c r="T1305" i="1"/>
  <c r="Q1306" i="1"/>
  <c r="R1306" i="1"/>
  <c r="S1306" i="1"/>
  <c r="T1306" i="1"/>
  <c r="Q1307" i="1"/>
  <c r="R1307" i="1"/>
  <c r="S1307" i="1"/>
  <c r="T1307" i="1"/>
  <c r="Q1308" i="1"/>
  <c r="R1308" i="1"/>
  <c r="S1308" i="1"/>
  <c r="T1308" i="1"/>
  <c r="Q1309" i="1"/>
  <c r="R1309" i="1"/>
  <c r="S1309" i="1"/>
  <c r="T1309" i="1"/>
  <c r="Q1310" i="1"/>
  <c r="R1310" i="1"/>
  <c r="S1310" i="1"/>
  <c r="T1310" i="1"/>
  <c r="Q1311" i="1"/>
  <c r="R1311" i="1"/>
  <c r="S1311" i="1"/>
  <c r="T1311" i="1"/>
  <c r="Q1312" i="1"/>
  <c r="R1312" i="1"/>
  <c r="S1312" i="1"/>
  <c r="T1312" i="1"/>
  <c r="Q1313" i="1"/>
  <c r="R1313" i="1"/>
  <c r="S1313" i="1"/>
  <c r="T1313" i="1"/>
  <c r="Q1314" i="1"/>
  <c r="R1314" i="1"/>
  <c r="S1314" i="1"/>
  <c r="T1314" i="1"/>
  <c r="Q1315" i="1"/>
  <c r="R1315" i="1"/>
  <c r="S1315" i="1"/>
  <c r="T1315" i="1"/>
  <c r="Q1316" i="1"/>
  <c r="R1316" i="1"/>
  <c r="S1316" i="1"/>
  <c r="T1316" i="1"/>
  <c r="Q1317" i="1"/>
  <c r="R1317" i="1"/>
  <c r="S1317" i="1"/>
  <c r="T1317" i="1"/>
  <c r="Q1318" i="1"/>
  <c r="R1318" i="1"/>
  <c r="S1318" i="1"/>
  <c r="T1318" i="1"/>
  <c r="Q1319" i="1"/>
  <c r="R1319" i="1"/>
  <c r="S1319" i="1"/>
  <c r="T1319" i="1"/>
  <c r="Q1320" i="1"/>
  <c r="R1320" i="1"/>
  <c r="S1320" i="1"/>
  <c r="T1320" i="1"/>
  <c r="Q1321" i="1"/>
  <c r="R1321" i="1"/>
  <c r="S1321" i="1"/>
  <c r="T1321" i="1"/>
  <c r="Q1322" i="1"/>
  <c r="R1322" i="1"/>
  <c r="S1322" i="1"/>
  <c r="T1322" i="1"/>
  <c r="Q1323" i="1"/>
  <c r="R1323" i="1"/>
  <c r="S1323" i="1"/>
  <c r="T1323" i="1"/>
  <c r="Q1324" i="1"/>
  <c r="R1324" i="1"/>
  <c r="S1324" i="1"/>
  <c r="T1324" i="1"/>
  <c r="Q1325" i="1"/>
  <c r="R1325" i="1"/>
  <c r="S1325" i="1"/>
  <c r="T1325" i="1"/>
  <c r="Q1326" i="1"/>
  <c r="R1326" i="1"/>
  <c r="S1326" i="1"/>
  <c r="T1326" i="1"/>
  <c r="Q1327" i="1"/>
  <c r="R1327" i="1"/>
  <c r="S1327" i="1"/>
  <c r="T1327" i="1"/>
  <c r="Q1328" i="1"/>
  <c r="R1328" i="1"/>
  <c r="S1328" i="1"/>
  <c r="T1328" i="1"/>
  <c r="Q1329" i="1"/>
  <c r="R1329" i="1"/>
  <c r="S1329" i="1"/>
  <c r="T1329" i="1"/>
  <c r="Q1330" i="1"/>
  <c r="R1330" i="1"/>
  <c r="S1330" i="1"/>
  <c r="T1330" i="1"/>
  <c r="Q1331" i="1"/>
  <c r="R1331" i="1"/>
  <c r="S1331" i="1"/>
  <c r="T1331" i="1"/>
  <c r="Q1332" i="1"/>
  <c r="R1332" i="1"/>
  <c r="S1332" i="1"/>
  <c r="T1332" i="1"/>
  <c r="Q1333" i="1"/>
  <c r="R1333" i="1"/>
  <c r="S1333" i="1"/>
  <c r="T1333" i="1"/>
  <c r="Q1334" i="1"/>
  <c r="R1334" i="1"/>
  <c r="S1334" i="1"/>
  <c r="T1334" i="1"/>
  <c r="Q1335" i="1"/>
  <c r="R1335" i="1"/>
  <c r="S1335" i="1"/>
  <c r="T1335" i="1"/>
  <c r="Q1336" i="1"/>
  <c r="R1336" i="1"/>
  <c r="S1336" i="1"/>
  <c r="T1336" i="1"/>
  <c r="Q1337" i="1"/>
  <c r="R1337" i="1"/>
  <c r="S1337" i="1"/>
  <c r="T1337" i="1"/>
  <c r="Q1338" i="1"/>
  <c r="R1338" i="1"/>
  <c r="S1338" i="1"/>
  <c r="T1338" i="1"/>
  <c r="Q1339" i="1"/>
  <c r="R1339" i="1"/>
  <c r="S1339" i="1"/>
  <c r="T1339" i="1"/>
  <c r="Q1340" i="1"/>
  <c r="R1340" i="1"/>
  <c r="S1340" i="1"/>
  <c r="T1340" i="1"/>
  <c r="Q1341" i="1"/>
  <c r="R1341" i="1"/>
  <c r="S1341" i="1"/>
  <c r="T1341" i="1"/>
  <c r="Q1342" i="1"/>
  <c r="R1342" i="1"/>
  <c r="S1342" i="1"/>
  <c r="T1342" i="1"/>
  <c r="Q1343" i="1"/>
  <c r="R1343" i="1"/>
  <c r="S1343" i="1"/>
  <c r="T1343" i="1"/>
  <c r="Q1344" i="1"/>
  <c r="R1344" i="1"/>
  <c r="S1344" i="1"/>
  <c r="T1344" i="1"/>
  <c r="Q1345" i="1"/>
  <c r="R1345" i="1"/>
  <c r="S1345" i="1"/>
  <c r="T1345" i="1"/>
  <c r="Q1346" i="1"/>
  <c r="R1346" i="1"/>
  <c r="S1346" i="1"/>
  <c r="T1346" i="1"/>
  <c r="Q1347" i="1"/>
  <c r="R1347" i="1"/>
  <c r="S1347" i="1"/>
  <c r="T1347" i="1"/>
  <c r="Q1348" i="1"/>
  <c r="R1348" i="1"/>
  <c r="S1348" i="1"/>
  <c r="T1348" i="1"/>
  <c r="Q1349" i="1"/>
  <c r="R1349" i="1"/>
  <c r="S1349" i="1"/>
  <c r="T1349" i="1"/>
  <c r="Q1350" i="1"/>
  <c r="R1350" i="1"/>
  <c r="S1350" i="1"/>
  <c r="T1350" i="1"/>
  <c r="Q1351" i="1"/>
  <c r="R1351" i="1"/>
  <c r="S1351" i="1"/>
  <c r="T1351" i="1"/>
  <c r="Q1352" i="1"/>
  <c r="R1352" i="1"/>
  <c r="S1352" i="1"/>
  <c r="T1352" i="1"/>
  <c r="Q1353" i="1"/>
  <c r="R1353" i="1"/>
  <c r="S1353" i="1"/>
  <c r="T1353" i="1"/>
  <c r="Q1354" i="1"/>
  <c r="R1354" i="1"/>
  <c r="S1354" i="1"/>
  <c r="T1354" i="1"/>
  <c r="Q1355" i="1"/>
  <c r="R1355" i="1"/>
  <c r="S1355" i="1"/>
  <c r="T1355" i="1"/>
  <c r="Q1356" i="1"/>
  <c r="R1356" i="1"/>
  <c r="S1356" i="1"/>
  <c r="T1356" i="1"/>
  <c r="Q1357" i="1"/>
  <c r="R1357" i="1"/>
  <c r="S1357" i="1"/>
  <c r="T1357" i="1"/>
  <c r="Q1358" i="1"/>
  <c r="R1358" i="1"/>
  <c r="S1358" i="1"/>
  <c r="T1358" i="1"/>
  <c r="Q1359" i="1"/>
  <c r="R1359" i="1"/>
  <c r="S1359" i="1"/>
  <c r="T1359" i="1"/>
  <c r="Q1360" i="1"/>
  <c r="R1360" i="1"/>
  <c r="S1360" i="1"/>
  <c r="T1360" i="1"/>
  <c r="Q1361" i="1"/>
  <c r="R1361" i="1"/>
  <c r="S1361" i="1"/>
  <c r="T1361" i="1"/>
  <c r="Q1362" i="1"/>
  <c r="R1362" i="1"/>
  <c r="S1362" i="1"/>
  <c r="T1362" i="1"/>
  <c r="Q1363" i="1"/>
  <c r="R1363" i="1"/>
  <c r="S1363" i="1"/>
  <c r="T1363" i="1"/>
  <c r="Q1364" i="1"/>
  <c r="R1364" i="1"/>
  <c r="S1364" i="1"/>
  <c r="T1364" i="1"/>
  <c r="Q1365" i="1"/>
  <c r="R1365" i="1"/>
  <c r="S1365" i="1"/>
  <c r="T1365" i="1"/>
  <c r="Q1366" i="1"/>
  <c r="R1366" i="1"/>
  <c r="S1366" i="1"/>
  <c r="T1366" i="1"/>
  <c r="Q1367" i="1"/>
  <c r="R1367" i="1"/>
  <c r="S1367" i="1"/>
  <c r="T1367" i="1"/>
  <c r="Q1368" i="1"/>
  <c r="R1368" i="1"/>
  <c r="S1368" i="1"/>
  <c r="T1368" i="1"/>
  <c r="Q1369" i="1"/>
  <c r="R1369" i="1"/>
  <c r="S1369" i="1"/>
  <c r="T1369" i="1"/>
  <c r="Q1370" i="1"/>
  <c r="R1370" i="1"/>
  <c r="S1370" i="1"/>
  <c r="T1370" i="1"/>
  <c r="Q1371" i="1"/>
  <c r="R1371" i="1"/>
  <c r="S1371" i="1"/>
  <c r="T1371" i="1"/>
  <c r="Q1372" i="1"/>
  <c r="R1372" i="1"/>
  <c r="S1372" i="1"/>
  <c r="T1372" i="1"/>
  <c r="Q1373" i="1"/>
  <c r="R1373" i="1"/>
  <c r="S1373" i="1"/>
  <c r="T1373" i="1"/>
  <c r="Q1374" i="1"/>
  <c r="R1374" i="1"/>
  <c r="S1374" i="1"/>
  <c r="T1374" i="1"/>
  <c r="Q1375" i="1"/>
  <c r="R1375" i="1"/>
  <c r="S1375" i="1"/>
  <c r="T1375" i="1"/>
  <c r="Q1376" i="1"/>
  <c r="R1376" i="1"/>
  <c r="S1376" i="1"/>
  <c r="T1376" i="1"/>
  <c r="Q1377" i="1"/>
  <c r="R1377" i="1"/>
  <c r="S1377" i="1"/>
  <c r="T1377" i="1"/>
  <c r="Q1378" i="1"/>
  <c r="R1378" i="1"/>
  <c r="S1378" i="1"/>
  <c r="T1378" i="1"/>
  <c r="Q1379" i="1"/>
  <c r="R1379" i="1"/>
  <c r="S1379" i="1"/>
  <c r="T1379" i="1"/>
  <c r="Q1380" i="1"/>
  <c r="R1380" i="1"/>
  <c r="S1380" i="1"/>
  <c r="T1380" i="1"/>
  <c r="Q1381" i="1"/>
  <c r="R1381" i="1"/>
  <c r="S1381" i="1"/>
  <c r="T1381" i="1"/>
  <c r="Q1382" i="1"/>
  <c r="R1382" i="1"/>
  <c r="S1382" i="1"/>
  <c r="T1382" i="1"/>
  <c r="Q1383" i="1"/>
  <c r="R1383" i="1"/>
  <c r="S1383" i="1"/>
  <c r="T1383" i="1"/>
  <c r="Q1384" i="1"/>
  <c r="R1384" i="1"/>
  <c r="S1384" i="1"/>
  <c r="T1384" i="1"/>
  <c r="Q1385" i="1"/>
  <c r="R1385" i="1"/>
  <c r="S1385" i="1"/>
  <c r="T1385" i="1"/>
  <c r="Q1386" i="1"/>
  <c r="R1386" i="1"/>
  <c r="S1386" i="1"/>
  <c r="T1386" i="1"/>
  <c r="Q1387" i="1"/>
  <c r="R1387" i="1"/>
  <c r="S1387" i="1"/>
  <c r="T1387" i="1"/>
  <c r="Q1388" i="1"/>
  <c r="R1388" i="1"/>
  <c r="S1388" i="1"/>
  <c r="T1388" i="1"/>
  <c r="Q1389" i="1"/>
  <c r="R1389" i="1"/>
  <c r="S1389" i="1"/>
  <c r="T1389" i="1"/>
  <c r="Q1390" i="1"/>
  <c r="R1390" i="1"/>
  <c r="S1390" i="1"/>
  <c r="T1390" i="1"/>
  <c r="Q1391" i="1"/>
  <c r="R1391" i="1"/>
  <c r="S1391" i="1"/>
  <c r="T1391" i="1"/>
  <c r="Q1392" i="1"/>
  <c r="R1392" i="1"/>
  <c r="S1392" i="1"/>
  <c r="T1392" i="1"/>
  <c r="Q1393" i="1"/>
  <c r="R1393" i="1"/>
  <c r="S1393" i="1"/>
  <c r="T1393" i="1"/>
  <c r="Q1394" i="1"/>
  <c r="R1394" i="1"/>
  <c r="S1394" i="1"/>
  <c r="T1394" i="1"/>
  <c r="Q1395" i="1"/>
  <c r="R1395" i="1"/>
  <c r="S1395" i="1"/>
  <c r="T1395" i="1"/>
  <c r="Q1396" i="1"/>
  <c r="R1396" i="1"/>
  <c r="S1396" i="1"/>
  <c r="T1396" i="1"/>
  <c r="Q1397" i="1"/>
  <c r="R1397" i="1"/>
  <c r="S1397" i="1"/>
  <c r="T1397" i="1"/>
  <c r="Q1398" i="1"/>
  <c r="R1398" i="1"/>
  <c r="S1398" i="1"/>
  <c r="T1398" i="1"/>
  <c r="Q1399" i="1"/>
  <c r="R1399" i="1"/>
  <c r="S1399" i="1"/>
  <c r="T1399" i="1"/>
  <c r="Q1400" i="1"/>
  <c r="R1400" i="1"/>
  <c r="S1400" i="1"/>
  <c r="T1400" i="1"/>
  <c r="Q1401" i="1"/>
  <c r="R1401" i="1"/>
  <c r="S1401" i="1"/>
  <c r="T1401" i="1"/>
  <c r="Q1402" i="1"/>
  <c r="R1402" i="1"/>
  <c r="S1402" i="1"/>
  <c r="T1402" i="1"/>
  <c r="Q1403" i="1"/>
  <c r="R1403" i="1"/>
  <c r="S1403" i="1"/>
  <c r="T1403" i="1"/>
  <c r="Q1404" i="1"/>
  <c r="R1404" i="1"/>
  <c r="S1404" i="1"/>
  <c r="T1404" i="1"/>
  <c r="Q1405" i="1"/>
  <c r="R1405" i="1"/>
  <c r="S1405" i="1"/>
  <c r="T1405" i="1"/>
  <c r="Q1406" i="1"/>
  <c r="R1406" i="1"/>
  <c r="S1406" i="1"/>
  <c r="T1406" i="1"/>
  <c r="Q1407" i="1"/>
  <c r="R1407" i="1"/>
  <c r="S1407" i="1"/>
  <c r="T1407" i="1"/>
  <c r="Q1408" i="1"/>
  <c r="R1408" i="1"/>
  <c r="S1408" i="1"/>
  <c r="T1408" i="1"/>
  <c r="Q1409" i="1"/>
  <c r="R1409" i="1"/>
  <c r="S1409" i="1"/>
  <c r="T1409" i="1"/>
  <c r="Q1410" i="1"/>
  <c r="R1410" i="1"/>
  <c r="S1410" i="1"/>
  <c r="T1410" i="1"/>
  <c r="Q1411" i="1"/>
  <c r="R1411" i="1"/>
  <c r="S1411" i="1"/>
  <c r="T1411" i="1"/>
  <c r="Q1412" i="1"/>
  <c r="R1412" i="1"/>
  <c r="S1412" i="1"/>
  <c r="T1412" i="1"/>
  <c r="Q1413" i="1"/>
  <c r="R1413" i="1"/>
  <c r="S1413" i="1"/>
  <c r="T1413" i="1"/>
  <c r="Q1414" i="1"/>
  <c r="R1414" i="1"/>
  <c r="S1414" i="1"/>
  <c r="T1414" i="1"/>
  <c r="Q1415" i="1"/>
  <c r="R1415" i="1"/>
  <c r="S1415" i="1"/>
  <c r="T1415" i="1"/>
  <c r="Q1416" i="1"/>
  <c r="R1416" i="1"/>
  <c r="S1416" i="1"/>
  <c r="T1416" i="1"/>
  <c r="Q1417" i="1"/>
  <c r="R1417" i="1"/>
  <c r="S1417" i="1"/>
  <c r="T1417" i="1"/>
  <c r="Q1418" i="1"/>
  <c r="R1418" i="1"/>
  <c r="S1418" i="1"/>
  <c r="T1418" i="1"/>
  <c r="Q1419" i="1"/>
  <c r="R1419" i="1"/>
  <c r="S1419" i="1"/>
  <c r="T1419" i="1"/>
  <c r="Q1420" i="1"/>
  <c r="R1420" i="1"/>
  <c r="S1420" i="1"/>
  <c r="T1420" i="1"/>
  <c r="Q1421" i="1"/>
  <c r="R1421" i="1"/>
  <c r="S1421" i="1"/>
  <c r="T1421" i="1"/>
  <c r="Q1422" i="1"/>
  <c r="R1422" i="1"/>
  <c r="S1422" i="1"/>
  <c r="T1422" i="1"/>
  <c r="Q1423" i="1"/>
  <c r="R1423" i="1"/>
  <c r="S1423" i="1"/>
  <c r="T1423" i="1"/>
  <c r="Q1424" i="1"/>
  <c r="R1424" i="1"/>
  <c r="S1424" i="1"/>
  <c r="T1424" i="1"/>
  <c r="Q1425" i="1"/>
  <c r="R1425" i="1"/>
  <c r="S1425" i="1"/>
  <c r="T1425" i="1"/>
  <c r="Q1426" i="1"/>
  <c r="R1426" i="1"/>
  <c r="S1426" i="1"/>
  <c r="T1426" i="1"/>
  <c r="Q1427" i="1"/>
  <c r="R1427" i="1"/>
  <c r="S1427" i="1"/>
  <c r="T1427" i="1"/>
  <c r="Q1428" i="1"/>
  <c r="R1428" i="1"/>
  <c r="S1428" i="1"/>
  <c r="T1428" i="1"/>
  <c r="Q1429" i="1"/>
  <c r="R1429" i="1"/>
  <c r="S1429" i="1"/>
  <c r="T1429" i="1"/>
  <c r="Q1430" i="1"/>
  <c r="R1430" i="1"/>
  <c r="S1430" i="1"/>
  <c r="T1430" i="1"/>
  <c r="Q1431" i="1"/>
  <c r="R1431" i="1"/>
  <c r="S1431" i="1"/>
  <c r="T1431" i="1"/>
  <c r="Q1432" i="1"/>
  <c r="R1432" i="1"/>
  <c r="S1432" i="1"/>
  <c r="T1432" i="1"/>
  <c r="Q1433" i="1"/>
  <c r="R1433" i="1"/>
  <c r="S1433" i="1"/>
  <c r="T1433" i="1"/>
  <c r="Q1434" i="1"/>
  <c r="R1434" i="1"/>
  <c r="S1434" i="1"/>
  <c r="T1434" i="1"/>
  <c r="Q1435" i="1"/>
  <c r="R1435" i="1"/>
  <c r="S1435" i="1"/>
  <c r="T1435" i="1"/>
  <c r="Q1436" i="1"/>
  <c r="R1436" i="1"/>
  <c r="S1436" i="1"/>
  <c r="T1436" i="1"/>
  <c r="Q1437" i="1"/>
  <c r="R1437" i="1"/>
  <c r="S1437" i="1"/>
  <c r="T1437" i="1"/>
  <c r="Q1438" i="1"/>
  <c r="R1438" i="1"/>
  <c r="S1438" i="1"/>
  <c r="T1438" i="1"/>
  <c r="Q1439" i="1"/>
  <c r="R1439" i="1"/>
  <c r="S1439" i="1"/>
  <c r="T1439" i="1"/>
  <c r="Q1440" i="1"/>
  <c r="R1440" i="1"/>
  <c r="S1440" i="1"/>
  <c r="T1440" i="1"/>
  <c r="Q1441" i="1"/>
  <c r="R1441" i="1"/>
  <c r="S1441" i="1"/>
  <c r="T1441" i="1"/>
  <c r="Q1442" i="1"/>
  <c r="R1442" i="1"/>
  <c r="S1442" i="1"/>
  <c r="T1442" i="1"/>
  <c r="Q1443" i="1"/>
  <c r="R1443" i="1"/>
  <c r="S1443" i="1"/>
  <c r="T1443" i="1"/>
  <c r="Q1444" i="1"/>
  <c r="R1444" i="1"/>
  <c r="S1444" i="1"/>
  <c r="T1444" i="1"/>
  <c r="Q1445" i="1"/>
  <c r="R1445" i="1"/>
  <c r="S1445" i="1"/>
  <c r="T1445" i="1"/>
  <c r="Q1446" i="1"/>
  <c r="R1446" i="1"/>
  <c r="S1446" i="1"/>
  <c r="T1446" i="1"/>
  <c r="Q1447" i="1"/>
  <c r="R1447" i="1"/>
  <c r="S1447" i="1"/>
  <c r="T1447" i="1"/>
  <c r="Q1448" i="1"/>
  <c r="R1448" i="1"/>
  <c r="S1448" i="1"/>
  <c r="T1448" i="1"/>
  <c r="Q1449" i="1"/>
  <c r="R1449" i="1"/>
  <c r="S1449" i="1"/>
  <c r="T1449" i="1"/>
  <c r="Q1450" i="1"/>
  <c r="R1450" i="1"/>
  <c r="S1450" i="1"/>
  <c r="T1450" i="1"/>
  <c r="Q1451" i="1"/>
  <c r="R1451" i="1"/>
  <c r="S1451" i="1"/>
  <c r="T1451" i="1"/>
  <c r="Q1452" i="1"/>
  <c r="R1452" i="1"/>
  <c r="S1452" i="1"/>
  <c r="T1452" i="1"/>
  <c r="Q1453" i="1"/>
  <c r="R1453" i="1"/>
  <c r="S1453" i="1"/>
  <c r="T1453" i="1"/>
  <c r="Q1454" i="1"/>
  <c r="R1454" i="1"/>
  <c r="S1454" i="1"/>
  <c r="T1454" i="1"/>
  <c r="Q1455" i="1"/>
  <c r="R1455" i="1"/>
  <c r="S1455" i="1"/>
  <c r="T1455" i="1"/>
  <c r="Q1456" i="1"/>
  <c r="R1456" i="1"/>
  <c r="S1456" i="1"/>
  <c r="T1456" i="1"/>
  <c r="Q1457" i="1"/>
  <c r="R1457" i="1"/>
  <c r="S1457" i="1"/>
  <c r="T1457" i="1"/>
  <c r="Q1458" i="1"/>
  <c r="R1458" i="1"/>
  <c r="S1458" i="1"/>
  <c r="T1458" i="1"/>
  <c r="Q1459" i="1"/>
  <c r="R1459" i="1"/>
  <c r="S1459" i="1"/>
  <c r="T1459" i="1"/>
  <c r="Q1460" i="1"/>
  <c r="R1460" i="1"/>
  <c r="S1460" i="1"/>
  <c r="T1460" i="1"/>
  <c r="Q1461" i="1"/>
  <c r="R1461" i="1"/>
  <c r="S1461" i="1"/>
  <c r="T1461" i="1"/>
  <c r="Q1462" i="1"/>
  <c r="R1462" i="1"/>
  <c r="S1462" i="1"/>
  <c r="T1462" i="1"/>
  <c r="Q1463" i="1"/>
  <c r="R1463" i="1"/>
  <c r="S1463" i="1"/>
  <c r="T1463" i="1"/>
  <c r="Q1464" i="1"/>
  <c r="R1464" i="1"/>
  <c r="S1464" i="1"/>
  <c r="T1464" i="1"/>
  <c r="Q1465" i="1"/>
  <c r="R1465" i="1"/>
  <c r="S1465" i="1"/>
  <c r="T1465" i="1"/>
  <c r="Q1466" i="1"/>
  <c r="R1466" i="1"/>
  <c r="S1466" i="1"/>
  <c r="T1466" i="1"/>
  <c r="Q1467" i="1"/>
  <c r="R1467" i="1"/>
  <c r="S1467" i="1"/>
  <c r="T1467" i="1"/>
  <c r="Q1468" i="1"/>
  <c r="R1468" i="1"/>
  <c r="S1468" i="1"/>
  <c r="T1468" i="1"/>
  <c r="Q1469" i="1"/>
  <c r="R1469" i="1"/>
  <c r="S1469" i="1"/>
  <c r="T1469" i="1"/>
  <c r="Q1470" i="1"/>
  <c r="R1470" i="1"/>
  <c r="S1470" i="1"/>
  <c r="T1470" i="1"/>
  <c r="Q1471" i="1"/>
  <c r="R1471" i="1"/>
  <c r="S1471" i="1"/>
  <c r="T1471" i="1"/>
  <c r="Q1472" i="1"/>
  <c r="R1472" i="1"/>
  <c r="S1472" i="1"/>
  <c r="T1472" i="1"/>
  <c r="Q1473" i="1"/>
  <c r="R1473" i="1"/>
  <c r="S1473" i="1"/>
  <c r="T1473" i="1"/>
  <c r="Q1474" i="1"/>
  <c r="R1474" i="1"/>
  <c r="S1474" i="1"/>
  <c r="T1474" i="1"/>
  <c r="Q1475" i="1"/>
  <c r="R1475" i="1"/>
  <c r="S1475" i="1"/>
  <c r="T1475" i="1"/>
  <c r="Q1476" i="1"/>
  <c r="R1476" i="1"/>
  <c r="S1476" i="1"/>
  <c r="T1476" i="1"/>
  <c r="Q1477" i="1"/>
  <c r="R1477" i="1"/>
  <c r="S1477" i="1"/>
  <c r="T1477" i="1"/>
  <c r="Q1478" i="1"/>
  <c r="R1478" i="1"/>
  <c r="S1478" i="1"/>
  <c r="T1478" i="1"/>
  <c r="Q1479" i="1"/>
  <c r="R1479" i="1"/>
  <c r="S1479" i="1"/>
  <c r="T1479" i="1"/>
  <c r="Q1480" i="1"/>
  <c r="R1480" i="1"/>
  <c r="S1480" i="1"/>
  <c r="T1480" i="1"/>
  <c r="Q1481" i="1"/>
  <c r="R1481" i="1"/>
  <c r="S1481" i="1"/>
  <c r="T1481" i="1"/>
  <c r="Q1482" i="1"/>
  <c r="R1482" i="1"/>
  <c r="S1482" i="1"/>
  <c r="T1482" i="1"/>
  <c r="Q1483" i="1"/>
  <c r="R1483" i="1"/>
  <c r="S1483" i="1"/>
  <c r="T1483" i="1"/>
  <c r="Q1484" i="1"/>
  <c r="R1484" i="1"/>
  <c r="S1484" i="1"/>
  <c r="T1484" i="1"/>
  <c r="Q1485" i="1"/>
  <c r="R1485" i="1"/>
  <c r="S1485" i="1"/>
  <c r="T1485" i="1"/>
  <c r="Q1486" i="1"/>
  <c r="R1486" i="1"/>
  <c r="S1486" i="1"/>
  <c r="T1486" i="1"/>
  <c r="Q1487" i="1"/>
  <c r="R1487" i="1"/>
  <c r="S1487" i="1"/>
  <c r="T1487" i="1"/>
  <c r="Q1488" i="1"/>
  <c r="R1488" i="1"/>
  <c r="S1488" i="1"/>
  <c r="T1488" i="1"/>
  <c r="Q1489" i="1"/>
  <c r="R1489" i="1"/>
  <c r="S1489" i="1"/>
  <c r="T1489" i="1"/>
  <c r="Q1490" i="1"/>
  <c r="R1490" i="1"/>
  <c r="S1490" i="1"/>
  <c r="T1490" i="1"/>
  <c r="Q1491" i="1"/>
  <c r="R1491" i="1"/>
  <c r="S1491" i="1"/>
  <c r="T1491" i="1"/>
  <c r="Q1492" i="1"/>
  <c r="R1492" i="1"/>
  <c r="S1492" i="1"/>
  <c r="T1492" i="1"/>
  <c r="Q1493" i="1"/>
  <c r="R1493" i="1"/>
  <c r="S1493" i="1"/>
  <c r="T1493" i="1"/>
  <c r="Q1494" i="1"/>
  <c r="R1494" i="1"/>
  <c r="S1494" i="1"/>
  <c r="T1494" i="1"/>
  <c r="Q1495" i="1"/>
  <c r="R1495" i="1"/>
  <c r="S1495" i="1"/>
  <c r="T1495" i="1"/>
  <c r="Q1496" i="1"/>
  <c r="R1496" i="1"/>
  <c r="S1496" i="1"/>
  <c r="T1496" i="1"/>
  <c r="Q1497" i="1"/>
  <c r="R1497" i="1"/>
  <c r="S1497" i="1"/>
  <c r="T1497" i="1"/>
  <c r="Q1498" i="1"/>
  <c r="R1498" i="1"/>
  <c r="S1498" i="1"/>
  <c r="T1498" i="1"/>
  <c r="Q1499" i="1"/>
  <c r="R1499" i="1"/>
  <c r="S1499" i="1"/>
  <c r="T1499" i="1"/>
  <c r="Q1500" i="1"/>
  <c r="R1500" i="1"/>
  <c r="S1500" i="1"/>
  <c r="T1500" i="1"/>
  <c r="Q1501" i="1"/>
  <c r="R1501" i="1"/>
  <c r="S1501" i="1"/>
  <c r="T1501" i="1"/>
  <c r="Q1502" i="1"/>
  <c r="R1502" i="1"/>
  <c r="S1502" i="1"/>
  <c r="T1502" i="1"/>
  <c r="Q1503" i="1"/>
  <c r="R1503" i="1"/>
  <c r="S1503" i="1"/>
  <c r="T1503" i="1"/>
  <c r="Q1504" i="1"/>
  <c r="R1504" i="1"/>
  <c r="S1504" i="1"/>
  <c r="T1504" i="1"/>
  <c r="Q1505" i="1"/>
  <c r="R1505" i="1"/>
  <c r="S1505" i="1"/>
  <c r="T1505" i="1"/>
  <c r="Q1506" i="1"/>
  <c r="R1506" i="1"/>
  <c r="S1506" i="1"/>
  <c r="T1506" i="1"/>
  <c r="Q1507" i="1"/>
  <c r="R1507" i="1"/>
  <c r="S1507" i="1"/>
  <c r="T1507" i="1"/>
  <c r="Q1508" i="1"/>
  <c r="R1508" i="1"/>
  <c r="S1508" i="1"/>
  <c r="T1508" i="1"/>
  <c r="Q1509" i="1"/>
  <c r="R1509" i="1"/>
  <c r="S1509" i="1"/>
  <c r="T1509" i="1"/>
  <c r="Q1510" i="1"/>
  <c r="R1510" i="1"/>
  <c r="S1510" i="1"/>
  <c r="T1510" i="1"/>
  <c r="Q1511" i="1"/>
  <c r="R1511" i="1"/>
  <c r="S1511" i="1"/>
  <c r="T1511" i="1"/>
  <c r="Q1512" i="1"/>
  <c r="R1512" i="1"/>
  <c r="S1512" i="1"/>
  <c r="T1512" i="1"/>
  <c r="Q1513" i="1"/>
  <c r="R1513" i="1"/>
  <c r="S1513" i="1"/>
  <c r="T1513" i="1"/>
  <c r="Q1514" i="1"/>
  <c r="R1514" i="1"/>
  <c r="S1514" i="1"/>
  <c r="T1514" i="1"/>
  <c r="Q1515" i="1"/>
  <c r="R1515" i="1"/>
  <c r="S1515" i="1"/>
  <c r="T1515" i="1"/>
  <c r="Q1516" i="1"/>
  <c r="R1516" i="1"/>
  <c r="S1516" i="1"/>
  <c r="T1516" i="1"/>
  <c r="Q1517" i="1"/>
  <c r="R1517" i="1"/>
  <c r="S1517" i="1"/>
  <c r="T1517" i="1"/>
  <c r="Q1518" i="1"/>
  <c r="R1518" i="1"/>
  <c r="S1518" i="1"/>
  <c r="T1518" i="1"/>
  <c r="Q1519" i="1"/>
  <c r="R1519" i="1"/>
  <c r="S1519" i="1"/>
  <c r="T1519" i="1"/>
  <c r="Q1520" i="1"/>
  <c r="R1520" i="1"/>
  <c r="S1520" i="1"/>
  <c r="T1520" i="1"/>
  <c r="Q1521" i="1"/>
  <c r="R1521" i="1"/>
  <c r="S1521" i="1"/>
  <c r="T1521" i="1"/>
  <c r="Q1522" i="1"/>
  <c r="R1522" i="1"/>
  <c r="S1522" i="1"/>
  <c r="T1522" i="1"/>
  <c r="Q1523" i="1"/>
  <c r="R1523" i="1"/>
  <c r="S1523" i="1"/>
  <c r="T1523" i="1"/>
  <c r="Q1524" i="1"/>
  <c r="R1524" i="1"/>
  <c r="S1524" i="1"/>
  <c r="T1524" i="1"/>
  <c r="Q1525" i="1"/>
  <c r="R1525" i="1"/>
  <c r="S1525" i="1"/>
  <c r="T1525" i="1"/>
  <c r="Q1526" i="1"/>
  <c r="R1526" i="1"/>
  <c r="S1526" i="1"/>
  <c r="T1526" i="1"/>
  <c r="Q1527" i="1"/>
  <c r="R1527" i="1"/>
  <c r="S1527" i="1"/>
  <c r="T1527" i="1"/>
  <c r="Q1528" i="1"/>
  <c r="R1528" i="1"/>
  <c r="S1528" i="1"/>
  <c r="T1528" i="1"/>
  <c r="Q1529" i="1"/>
  <c r="R1529" i="1"/>
  <c r="S1529" i="1"/>
  <c r="T1529" i="1"/>
  <c r="Q1530" i="1"/>
  <c r="R1530" i="1"/>
  <c r="S1530" i="1"/>
  <c r="T1530" i="1"/>
  <c r="Q1531" i="1"/>
  <c r="R1531" i="1"/>
  <c r="S1531" i="1"/>
  <c r="T1531" i="1"/>
  <c r="Q1532" i="1"/>
  <c r="R1532" i="1"/>
  <c r="S1532" i="1"/>
  <c r="T1532" i="1"/>
  <c r="Q1533" i="1"/>
  <c r="R1533" i="1"/>
  <c r="S1533" i="1"/>
  <c r="T1533" i="1"/>
  <c r="Q1534" i="1"/>
  <c r="R1534" i="1"/>
  <c r="S1534" i="1"/>
  <c r="T1534" i="1"/>
  <c r="Q1535" i="1"/>
  <c r="R1535" i="1"/>
  <c r="S1535" i="1"/>
  <c r="T1535" i="1"/>
  <c r="Q1536" i="1"/>
  <c r="R1536" i="1"/>
  <c r="S1536" i="1"/>
  <c r="T1536" i="1"/>
  <c r="Q1537" i="1"/>
  <c r="R1537" i="1"/>
  <c r="S1537" i="1"/>
  <c r="T1537" i="1"/>
  <c r="Q1538" i="1"/>
  <c r="R1538" i="1"/>
  <c r="S1538" i="1"/>
  <c r="T1538" i="1"/>
  <c r="Q1539" i="1"/>
  <c r="R1539" i="1"/>
  <c r="S1539" i="1"/>
  <c r="T1539" i="1"/>
  <c r="Q1540" i="1"/>
  <c r="R1540" i="1"/>
  <c r="S1540" i="1"/>
  <c r="T1540" i="1"/>
  <c r="Q1541" i="1"/>
  <c r="R1541" i="1"/>
  <c r="S1541" i="1"/>
  <c r="T1541" i="1"/>
  <c r="Q1542" i="1"/>
  <c r="R1542" i="1"/>
  <c r="S1542" i="1"/>
  <c r="T1542" i="1"/>
  <c r="Q1543" i="1"/>
  <c r="R1543" i="1"/>
  <c r="S1543" i="1"/>
  <c r="T1543" i="1"/>
  <c r="Q1544" i="1"/>
  <c r="R1544" i="1"/>
  <c r="S1544" i="1"/>
  <c r="T1544" i="1"/>
  <c r="Q1545" i="1"/>
  <c r="R1545" i="1"/>
  <c r="S1545" i="1"/>
  <c r="T1545" i="1"/>
  <c r="Q1546" i="1"/>
  <c r="R1546" i="1"/>
  <c r="S1546" i="1"/>
  <c r="T1546" i="1"/>
  <c r="Q1547" i="1"/>
  <c r="R1547" i="1"/>
  <c r="S1547" i="1"/>
  <c r="T1547" i="1"/>
  <c r="Q1548" i="1"/>
  <c r="R1548" i="1"/>
  <c r="S1548" i="1"/>
  <c r="T1548" i="1"/>
  <c r="Q1549" i="1"/>
  <c r="R1549" i="1"/>
  <c r="S1549" i="1"/>
  <c r="T1549" i="1"/>
  <c r="Q1550" i="1"/>
  <c r="R1550" i="1"/>
  <c r="S1550" i="1"/>
  <c r="T1550" i="1"/>
  <c r="Q1551" i="1"/>
  <c r="R1551" i="1"/>
  <c r="S1551" i="1"/>
  <c r="T1551" i="1"/>
  <c r="Q1552" i="1"/>
  <c r="R1552" i="1"/>
  <c r="S1552" i="1"/>
  <c r="T1552" i="1"/>
  <c r="Q1553" i="1"/>
  <c r="R1553" i="1"/>
  <c r="S1553" i="1"/>
  <c r="T1553" i="1"/>
  <c r="Q1554" i="1"/>
  <c r="R1554" i="1"/>
  <c r="S1554" i="1"/>
  <c r="T1554" i="1"/>
  <c r="Q1555" i="1"/>
  <c r="R1555" i="1"/>
  <c r="S1555" i="1"/>
  <c r="T1555" i="1"/>
  <c r="Q1556" i="1"/>
  <c r="R1556" i="1"/>
  <c r="S1556" i="1"/>
  <c r="T1556" i="1"/>
  <c r="Q1557" i="1"/>
  <c r="R1557" i="1"/>
  <c r="S1557" i="1"/>
  <c r="T1557" i="1"/>
  <c r="Q1558" i="1"/>
  <c r="R1558" i="1"/>
  <c r="S1558" i="1"/>
  <c r="T1558" i="1"/>
  <c r="Q1559" i="1"/>
  <c r="R1559" i="1"/>
  <c r="S1559" i="1"/>
  <c r="T1559" i="1"/>
  <c r="Q1560" i="1"/>
  <c r="R1560" i="1"/>
  <c r="S1560" i="1"/>
  <c r="T1560" i="1"/>
  <c r="Q1561" i="1"/>
  <c r="R1561" i="1"/>
  <c r="S1561" i="1"/>
  <c r="T1561" i="1"/>
  <c r="Q1562" i="1"/>
  <c r="R1562" i="1"/>
  <c r="S1562" i="1"/>
  <c r="T1562" i="1"/>
  <c r="Q1563" i="1"/>
  <c r="R1563" i="1"/>
  <c r="S1563" i="1"/>
  <c r="T1563" i="1"/>
  <c r="Q1564" i="1"/>
  <c r="R1564" i="1"/>
  <c r="S1564" i="1"/>
  <c r="T1564" i="1"/>
  <c r="Q1565" i="1"/>
  <c r="R1565" i="1"/>
  <c r="S1565" i="1"/>
  <c r="T1565" i="1"/>
  <c r="Q1566" i="1"/>
  <c r="R1566" i="1"/>
  <c r="S1566" i="1"/>
  <c r="T1566" i="1"/>
  <c r="Q1567" i="1"/>
  <c r="R1567" i="1"/>
  <c r="S1567" i="1"/>
  <c r="T1567" i="1"/>
  <c r="Q1568" i="1"/>
  <c r="R1568" i="1"/>
  <c r="S1568" i="1"/>
  <c r="T1568" i="1"/>
  <c r="Q1569" i="1"/>
  <c r="R1569" i="1"/>
  <c r="S1569" i="1"/>
  <c r="T1569" i="1"/>
  <c r="Q1570" i="1"/>
  <c r="R1570" i="1"/>
  <c r="S1570" i="1"/>
  <c r="T1570" i="1"/>
  <c r="Q1571" i="1"/>
  <c r="R1571" i="1"/>
  <c r="S1571" i="1"/>
  <c r="T1571" i="1"/>
  <c r="Q1572" i="1"/>
  <c r="R1572" i="1"/>
  <c r="S1572" i="1"/>
  <c r="T1572" i="1"/>
  <c r="Q1573" i="1"/>
  <c r="R1573" i="1"/>
  <c r="S1573" i="1"/>
  <c r="T1573" i="1"/>
  <c r="Q1574" i="1"/>
  <c r="R1574" i="1"/>
  <c r="S1574" i="1"/>
  <c r="T1574" i="1"/>
  <c r="Q1575" i="1"/>
  <c r="R1575" i="1"/>
  <c r="S1575" i="1"/>
  <c r="T1575" i="1"/>
  <c r="Q1576" i="1"/>
  <c r="R1576" i="1"/>
  <c r="S1576" i="1"/>
  <c r="T1576" i="1"/>
  <c r="Q1577" i="1"/>
  <c r="R1577" i="1"/>
  <c r="S1577" i="1"/>
  <c r="T1577" i="1"/>
  <c r="Q1578" i="1"/>
  <c r="R1578" i="1"/>
  <c r="S1578" i="1"/>
  <c r="T1578" i="1"/>
  <c r="Q1579" i="1"/>
  <c r="R1579" i="1"/>
  <c r="S1579" i="1"/>
  <c r="T1579" i="1"/>
  <c r="Q1580" i="1"/>
  <c r="R1580" i="1"/>
  <c r="S1580" i="1"/>
  <c r="T1580" i="1"/>
  <c r="Q1581" i="1"/>
  <c r="R1581" i="1"/>
  <c r="S1581" i="1"/>
  <c r="T1581" i="1"/>
  <c r="Q1582" i="1"/>
  <c r="R1582" i="1"/>
  <c r="S1582" i="1"/>
  <c r="T1582" i="1"/>
  <c r="Q1583" i="1"/>
  <c r="R1583" i="1"/>
  <c r="S1583" i="1"/>
  <c r="T1583" i="1"/>
  <c r="Q1584" i="1"/>
  <c r="R1584" i="1"/>
  <c r="S1584" i="1"/>
  <c r="T1584" i="1"/>
  <c r="Q1585" i="1"/>
  <c r="R1585" i="1"/>
  <c r="S1585" i="1"/>
  <c r="T1585" i="1"/>
  <c r="Q1586" i="1"/>
  <c r="R1586" i="1"/>
  <c r="S1586" i="1"/>
  <c r="T1586" i="1"/>
  <c r="Q1587" i="1"/>
  <c r="R1587" i="1"/>
  <c r="S1587" i="1"/>
  <c r="T1587" i="1"/>
  <c r="Q1588" i="1"/>
  <c r="R1588" i="1"/>
  <c r="S1588" i="1"/>
  <c r="T1588" i="1"/>
  <c r="Q1589" i="1"/>
  <c r="R1589" i="1"/>
  <c r="S1589" i="1"/>
  <c r="T1589" i="1"/>
  <c r="Q1590" i="1"/>
  <c r="R1590" i="1"/>
  <c r="S1590" i="1"/>
  <c r="T1590" i="1"/>
  <c r="Q1591" i="1"/>
  <c r="R1591" i="1"/>
  <c r="S1591" i="1"/>
  <c r="T1591" i="1"/>
  <c r="Q1592" i="1"/>
  <c r="R1592" i="1"/>
  <c r="S1592" i="1"/>
  <c r="T1592" i="1"/>
  <c r="Q1593" i="1"/>
  <c r="R1593" i="1"/>
  <c r="S1593" i="1"/>
  <c r="T1593" i="1"/>
  <c r="Q1594" i="1"/>
  <c r="R1594" i="1"/>
  <c r="S1594" i="1"/>
  <c r="T1594" i="1"/>
  <c r="Q1595" i="1"/>
  <c r="R1595" i="1"/>
  <c r="S1595" i="1"/>
  <c r="T1595" i="1"/>
  <c r="Q1596" i="1"/>
  <c r="R1596" i="1"/>
  <c r="S1596" i="1"/>
  <c r="T1596" i="1"/>
  <c r="Q1597" i="1"/>
  <c r="R1597" i="1"/>
  <c r="S1597" i="1"/>
  <c r="T1597" i="1"/>
  <c r="Q1598" i="1"/>
  <c r="R1598" i="1"/>
  <c r="S1598" i="1"/>
  <c r="T1598" i="1"/>
  <c r="Q1599" i="1"/>
  <c r="R1599" i="1"/>
  <c r="S1599" i="1"/>
  <c r="T1599" i="1"/>
  <c r="Q1600" i="1"/>
  <c r="R1600" i="1"/>
  <c r="S1600" i="1"/>
  <c r="T1600" i="1"/>
  <c r="Q1601" i="1"/>
  <c r="R1601" i="1"/>
  <c r="S1601" i="1"/>
  <c r="T1601" i="1"/>
  <c r="Q1602" i="1"/>
  <c r="R1602" i="1"/>
  <c r="S1602" i="1"/>
  <c r="T1602" i="1"/>
  <c r="Q1603" i="1"/>
  <c r="R1603" i="1"/>
  <c r="S1603" i="1"/>
  <c r="T1603" i="1"/>
  <c r="Q1604" i="1"/>
  <c r="R1604" i="1"/>
  <c r="S1604" i="1"/>
  <c r="T1604" i="1"/>
  <c r="Q1605" i="1"/>
  <c r="R1605" i="1"/>
  <c r="S1605" i="1"/>
  <c r="T1605" i="1"/>
  <c r="Q1606" i="1"/>
  <c r="R1606" i="1"/>
  <c r="S1606" i="1"/>
  <c r="T1606" i="1"/>
  <c r="Q1607" i="1"/>
  <c r="R1607" i="1"/>
  <c r="S1607" i="1"/>
  <c r="T1607" i="1"/>
  <c r="Q1608" i="1"/>
  <c r="R1608" i="1"/>
  <c r="S1608" i="1"/>
  <c r="T1608" i="1"/>
  <c r="Q1609" i="1"/>
  <c r="R1609" i="1"/>
  <c r="S1609" i="1"/>
  <c r="T1609" i="1"/>
  <c r="Q1610" i="1"/>
  <c r="R1610" i="1"/>
  <c r="S1610" i="1"/>
  <c r="T1610" i="1"/>
  <c r="Q1611" i="1"/>
  <c r="R1611" i="1"/>
  <c r="S1611" i="1"/>
  <c r="T1611" i="1"/>
  <c r="Q1612" i="1"/>
  <c r="R1612" i="1"/>
  <c r="S1612" i="1"/>
  <c r="T1612" i="1"/>
  <c r="Q1613" i="1"/>
  <c r="R1613" i="1"/>
  <c r="S1613" i="1"/>
  <c r="T1613" i="1"/>
  <c r="Q1614" i="1"/>
  <c r="R1614" i="1"/>
  <c r="S1614" i="1"/>
  <c r="T1614" i="1"/>
  <c r="Q1615" i="1"/>
  <c r="R1615" i="1"/>
  <c r="S1615" i="1"/>
  <c r="T1615" i="1"/>
  <c r="Q1616" i="1"/>
  <c r="R1616" i="1"/>
  <c r="S1616" i="1"/>
  <c r="T1616" i="1"/>
  <c r="Q1617" i="1"/>
  <c r="R1617" i="1"/>
  <c r="S1617" i="1"/>
  <c r="T1617" i="1"/>
  <c r="Q1618" i="1"/>
  <c r="R1618" i="1"/>
  <c r="S1618" i="1"/>
  <c r="T1618" i="1"/>
  <c r="Q1619" i="1"/>
  <c r="R1619" i="1"/>
  <c r="S1619" i="1"/>
  <c r="T1619" i="1"/>
  <c r="Q1620" i="1"/>
  <c r="R1620" i="1"/>
  <c r="S1620" i="1"/>
  <c r="T1620" i="1"/>
  <c r="Q1621" i="1"/>
  <c r="R1621" i="1"/>
  <c r="S1621" i="1"/>
  <c r="T1621" i="1"/>
  <c r="Q1622" i="1"/>
  <c r="R1622" i="1"/>
  <c r="S1622" i="1"/>
  <c r="T1622" i="1"/>
  <c r="Q1623" i="1"/>
  <c r="R1623" i="1"/>
  <c r="S1623" i="1"/>
  <c r="T1623" i="1"/>
  <c r="Q1624" i="1"/>
  <c r="R1624" i="1"/>
  <c r="S1624" i="1"/>
  <c r="T1624" i="1"/>
  <c r="Q1625" i="1"/>
  <c r="R1625" i="1"/>
  <c r="S1625" i="1"/>
  <c r="T1625" i="1"/>
  <c r="Q1626" i="1"/>
  <c r="R1626" i="1"/>
  <c r="S1626" i="1"/>
  <c r="T1626" i="1"/>
  <c r="Q1627" i="1"/>
  <c r="R1627" i="1"/>
  <c r="S1627" i="1"/>
  <c r="T1627" i="1"/>
  <c r="Q1628" i="1"/>
  <c r="R1628" i="1"/>
  <c r="S1628" i="1"/>
  <c r="T1628" i="1"/>
  <c r="Q1629" i="1"/>
  <c r="R1629" i="1"/>
  <c r="S1629" i="1"/>
  <c r="T1629" i="1"/>
  <c r="Q1630" i="1"/>
  <c r="R1630" i="1"/>
  <c r="S1630" i="1"/>
  <c r="T1630" i="1"/>
  <c r="Q1631" i="1"/>
  <c r="R1631" i="1"/>
  <c r="S1631" i="1"/>
  <c r="T1631" i="1"/>
  <c r="Q1632" i="1"/>
  <c r="R1632" i="1"/>
  <c r="S1632" i="1"/>
  <c r="T1632" i="1"/>
  <c r="Q1633" i="1"/>
  <c r="R1633" i="1"/>
  <c r="S1633" i="1"/>
  <c r="T1633" i="1"/>
  <c r="Q1634" i="1"/>
  <c r="R1634" i="1"/>
  <c r="S1634" i="1"/>
  <c r="T1634" i="1"/>
  <c r="Q1635" i="1"/>
  <c r="R1635" i="1"/>
  <c r="S1635" i="1"/>
  <c r="T1635" i="1"/>
  <c r="Q1636" i="1"/>
  <c r="R1636" i="1"/>
  <c r="S1636" i="1"/>
  <c r="T1636" i="1"/>
  <c r="Q1637" i="1"/>
  <c r="R1637" i="1"/>
  <c r="S1637" i="1"/>
  <c r="T1637" i="1"/>
  <c r="Q1638" i="1"/>
  <c r="R1638" i="1"/>
  <c r="S1638" i="1"/>
  <c r="T1638" i="1"/>
  <c r="Q1639" i="1"/>
  <c r="R1639" i="1"/>
  <c r="S1639" i="1"/>
  <c r="T1639" i="1"/>
  <c r="Q1640" i="1"/>
  <c r="R1640" i="1"/>
  <c r="S1640" i="1"/>
  <c r="T1640" i="1"/>
  <c r="Q1641" i="1"/>
  <c r="R1641" i="1"/>
  <c r="S1641" i="1"/>
  <c r="T1641" i="1"/>
  <c r="Q1642" i="1"/>
  <c r="R1642" i="1"/>
  <c r="S1642" i="1"/>
  <c r="T1642" i="1"/>
  <c r="Q1643" i="1"/>
  <c r="R1643" i="1"/>
  <c r="S1643" i="1"/>
  <c r="T1643" i="1"/>
  <c r="Q1644" i="1"/>
  <c r="R1644" i="1"/>
  <c r="S1644" i="1"/>
  <c r="T1644" i="1"/>
  <c r="Q1645" i="1"/>
  <c r="R1645" i="1"/>
  <c r="S1645" i="1"/>
  <c r="T1645" i="1"/>
  <c r="Q1646" i="1"/>
  <c r="R1646" i="1"/>
  <c r="S1646" i="1"/>
  <c r="T1646" i="1"/>
  <c r="Q1647" i="1"/>
  <c r="R1647" i="1"/>
  <c r="S1647" i="1"/>
  <c r="T1647" i="1"/>
  <c r="Q1648" i="1"/>
  <c r="R1648" i="1"/>
  <c r="S1648" i="1"/>
  <c r="T1648" i="1"/>
  <c r="Q1649" i="1"/>
  <c r="R1649" i="1"/>
  <c r="S1649" i="1"/>
  <c r="T1649" i="1"/>
  <c r="Q1650" i="1"/>
  <c r="R1650" i="1"/>
  <c r="S1650" i="1"/>
  <c r="T1650" i="1"/>
  <c r="Q1651" i="1"/>
  <c r="R1651" i="1"/>
  <c r="S1651" i="1"/>
  <c r="T1651" i="1"/>
  <c r="Q1652" i="1"/>
  <c r="R1652" i="1"/>
  <c r="S1652" i="1"/>
  <c r="T1652" i="1"/>
  <c r="Q1653" i="1"/>
  <c r="R1653" i="1"/>
  <c r="S1653" i="1"/>
  <c r="T1653" i="1"/>
  <c r="Q1654" i="1"/>
  <c r="R1654" i="1"/>
  <c r="S1654" i="1"/>
  <c r="T1654" i="1"/>
  <c r="Q1655" i="1"/>
  <c r="R1655" i="1"/>
  <c r="S1655" i="1"/>
  <c r="T1655" i="1"/>
  <c r="Q1656" i="1"/>
  <c r="R1656" i="1"/>
  <c r="S1656" i="1"/>
  <c r="T1656" i="1"/>
  <c r="Q1657" i="1"/>
  <c r="R1657" i="1"/>
  <c r="S1657" i="1"/>
  <c r="T1657" i="1"/>
  <c r="Q1658" i="1"/>
  <c r="R1658" i="1"/>
  <c r="S1658" i="1"/>
  <c r="T1658" i="1"/>
  <c r="Q1659" i="1"/>
  <c r="R1659" i="1"/>
  <c r="S1659" i="1"/>
  <c r="T1659" i="1"/>
  <c r="Q1660" i="1"/>
  <c r="R1660" i="1"/>
  <c r="S1660" i="1"/>
  <c r="T1660" i="1"/>
  <c r="Q1661" i="1"/>
  <c r="R1661" i="1"/>
  <c r="S1661" i="1"/>
  <c r="T1661" i="1"/>
  <c r="Q1662" i="1"/>
  <c r="R1662" i="1"/>
  <c r="S1662" i="1"/>
  <c r="T1662" i="1"/>
  <c r="Q1663" i="1"/>
  <c r="R1663" i="1"/>
  <c r="S1663" i="1"/>
  <c r="T1663" i="1"/>
  <c r="Q1664" i="1"/>
  <c r="R1664" i="1"/>
  <c r="S1664" i="1"/>
  <c r="T1664" i="1"/>
  <c r="Q1665" i="1"/>
  <c r="R1665" i="1"/>
  <c r="S1665" i="1"/>
  <c r="T1665" i="1"/>
  <c r="Q1666" i="1"/>
  <c r="R1666" i="1"/>
  <c r="S1666" i="1"/>
  <c r="T1666" i="1"/>
  <c r="Q1667" i="1"/>
  <c r="R1667" i="1"/>
  <c r="S1667" i="1"/>
  <c r="T1667" i="1"/>
  <c r="Q1668" i="1"/>
  <c r="R1668" i="1"/>
  <c r="S1668" i="1"/>
  <c r="T1668" i="1"/>
  <c r="Q1669" i="1"/>
  <c r="R1669" i="1"/>
  <c r="S1669" i="1"/>
  <c r="T1669" i="1"/>
  <c r="Q1670" i="1"/>
  <c r="R1670" i="1"/>
  <c r="S1670" i="1"/>
  <c r="T1670" i="1"/>
  <c r="Q1671" i="1"/>
  <c r="R1671" i="1"/>
  <c r="S1671" i="1"/>
  <c r="T1671" i="1"/>
  <c r="Q1672" i="1"/>
  <c r="R1672" i="1"/>
  <c r="S1672" i="1"/>
  <c r="T1672" i="1"/>
  <c r="Q1673" i="1"/>
  <c r="R1673" i="1"/>
  <c r="S1673" i="1"/>
  <c r="T1673" i="1"/>
  <c r="Q1674" i="1"/>
  <c r="R1674" i="1"/>
  <c r="S1674" i="1"/>
  <c r="T1674" i="1"/>
  <c r="Q1675" i="1"/>
  <c r="R1675" i="1"/>
  <c r="S1675" i="1"/>
  <c r="T1675" i="1"/>
  <c r="Q1676" i="1"/>
  <c r="R1676" i="1"/>
  <c r="S1676" i="1"/>
  <c r="T1676" i="1"/>
  <c r="Q1677" i="1"/>
  <c r="R1677" i="1"/>
  <c r="S1677" i="1"/>
  <c r="T1677" i="1"/>
  <c r="Q1678" i="1"/>
  <c r="R1678" i="1"/>
  <c r="S1678" i="1"/>
  <c r="T1678" i="1"/>
  <c r="Q1679" i="1"/>
  <c r="R1679" i="1"/>
  <c r="S1679" i="1"/>
  <c r="T1679" i="1"/>
  <c r="Q1680" i="1"/>
  <c r="R1680" i="1"/>
  <c r="S1680" i="1"/>
  <c r="T1680" i="1"/>
  <c r="Q1681" i="1"/>
  <c r="R1681" i="1"/>
  <c r="S1681" i="1"/>
  <c r="T1681" i="1"/>
  <c r="Q1682" i="1"/>
  <c r="R1682" i="1"/>
  <c r="S1682" i="1"/>
  <c r="T1682" i="1"/>
  <c r="Q1683" i="1"/>
  <c r="R1683" i="1"/>
  <c r="S1683" i="1"/>
  <c r="T1683" i="1"/>
  <c r="Q1684" i="1"/>
  <c r="R1684" i="1"/>
  <c r="S1684" i="1"/>
  <c r="T1684" i="1"/>
  <c r="Q1685" i="1"/>
  <c r="R1685" i="1"/>
  <c r="S1685" i="1"/>
  <c r="T1685" i="1"/>
  <c r="Q1686" i="1"/>
  <c r="R1686" i="1"/>
  <c r="S1686" i="1"/>
  <c r="T1686" i="1"/>
  <c r="Q1687" i="1"/>
  <c r="R1687" i="1"/>
  <c r="S1687" i="1"/>
  <c r="T1687" i="1"/>
  <c r="Q1688" i="1"/>
  <c r="R1688" i="1"/>
  <c r="S1688" i="1"/>
  <c r="T1688" i="1"/>
  <c r="Q1689" i="1"/>
  <c r="R1689" i="1"/>
  <c r="S1689" i="1"/>
  <c r="T1689" i="1"/>
  <c r="Q1690" i="1"/>
  <c r="R1690" i="1"/>
  <c r="S1690" i="1"/>
  <c r="T1690" i="1"/>
  <c r="Q1691" i="1"/>
  <c r="R1691" i="1"/>
  <c r="S1691" i="1"/>
  <c r="T1691" i="1"/>
  <c r="Q1692" i="1"/>
  <c r="R1692" i="1"/>
  <c r="S1692" i="1"/>
  <c r="T1692" i="1"/>
  <c r="Q1693" i="1"/>
  <c r="R1693" i="1"/>
  <c r="S1693" i="1"/>
  <c r="T1693" i="1"/>
  <c r="Q1694" i="1"/>
  <c r="R1694" i="1"/>
  <c r="S1694" i="1"/>
  <c r="T1694" i="1"/>
  <c r="Q1695" i="1"/>
  <c r="R1695" i="1"/>
  <c r="S1695" i="1"/>
  <c r="T1695" i="1"/>
  <c r="Q1696" i="1"/>
  <c r="R1696" i="1"/>
  <c r="S1696" i="1"/>
  <c r="T1696" i="1"/>
  <c r="Q1697" i="1"/>
  <c r="R1697" i="1"/>
  <c r="S1697" i="1"/>
  <c r="T1697" i="1"/>
  <c r="Q1698" i="1"/>
  <c r="R1698" i="1"/>
  <c r="S1698" i="1"/>
  <c r="T1698" i="1"/>
  <c r="Q1699" i="1"/>
  <c r="R1699" i="1"/>
  <c r="S1699" i="1"/>
  <c r="T1699" i="1"/>
  <c r="Q1700" i="1"/>
  <c r="R1700" i="1"/>
  <c r="S1700" i="1"/>
  <c r="T1700" i="1"/>
  <c r="Q1701" i="1"/>
  <c r="R1701" i="1"/>
  <c r="S1701" i="1"/>
  <c r="T1701" i="1"/>
  <c r="Q1702" i="1"/>
  <c r="R1702" i="1"/>
  <c r="S1702" i="1"/>
  <c r="T1702" i="1"/>
  <c r="Q1703" i="1"/>
  <c r="R1703" i="1"/>
  <c r="S1703" i="1"/>
  <c r="T1703" i="1"/>
  <c r="Q1704" i="1"/>
  <c r="R1704" i="1"/>
  <c r="S1704" i="1"/>
  <c r="T1704" i="1"/>
  <c r="Q1705" i="1"/>
  <c r="R1705" i="1"/>
  <c r="S1705" i="1"/>
  <c r="T1705" i="1"/>
  <c r="Q1706" i="1"/>
  <c r="R1706" i="1"/>
  <c r="S1706" i="1"/>
  <c r="T1706" i="1"/>
  <c r="Q1707" i="1"/>
  <c r="R1707" i="1"/>
  <c r="S1707" i="1"/>
  <c r="T1707" i="1"/>
  <c r="Q1708" i="1"/>
  <c r="R1708" i="1"/>
  <c r="S1708" i="1"/>
  <c r="T1708" i="1"/>
  <c r="Q1709" i="1"/>
  <c r="R1709" i="1"/>
  <c r="S1709" i="1"/>
  <c r="T1709" i="1"/>
  <c r="Q1710" i="1"/>
  <c r="R1710" i="1"/>
  <c r="S1710" i="1"/>
  <c r="T1710" i="1"/>
  <c r="Q1711" i="1"/>
  <c r="R1711" i="1"/>
  <c r="S1711" i="1"/>
  <c r="T1711" i="1"/>
  <c r="Q1712" i="1"/>
  <c r="R1712" i="1"/>
  <c r="S1712" i="1"/>
  <c r="T1712" i="1"/>
  <c r="Q1713" i="1"/>
  <c r="R1713" i="1"/>
  <c r="S1713" i="1"/>
  <c r="T1713" i="1"/>
  <c r="Q1714" i="1"/>
  <c r="R1714" i="1"/>
  <c r="S1714" i="1"/>
  <c r="T1714" i="1"/>
  <c r="Q1715" i="1"/>
  <c r="R1715" i="1"/>
  <c r="S1715" i="1"/>
  <c r="T1715" i="1"/>
  <c r="Q1716" i="1"/>
  <c r="R1716" i="1"/>
  <c r="S1716" i="1"/>
  <c r="T1716" i="1"/>
  <c r="Q1717" i="1"/>
  <c r="R1717" i="1"/>
  <c r="S1717" i="1"/>
  <c r="T1717" i="1"/>
  <c r="Q1718" i="1"/>
  <c r="R1718" i="1"/>
  <c r="S1718" i="1"/>
  <c r="T1718" i="1"/>
  <c r="Q1719" i="1"/>
  <c r="R1719" i="1"/>
  <c r="S1719" i="1"/>
  <c r="T1719" i="1"/>
  <c r="Q1720" i="1"/>
  <c r="R1720" i="1"/>
  <c r="S1720" i="1"/>
  <c r="T1720" i="1"/>
  <c r="Q1721" i="1"/>
  <c r="R1721" i="1"/>
  <c r="S1721" i="1"/>
  <c r="T1721" i="1"/>
  <c r="Q1722" i="1"/>
  <c r="R1722" i="1"/>
  <c r="S1722" i="1"/>
  <c r="T1722" i="1"/>
  <c r="Q1723" i="1"/>
  <c r="R1723" i="1"/>
  <c r="S1723" i="1"/>
  <c r="T1723" i="1"/>
  <c r="Q1724" i="1"/>
  <c r="R1724" i="1"/>
  <c r="S1724" i="1"/>
  <c r="T1724" i="1"/>
  <c r="Q1725" i="1"/>
  <c r="R1725" i="1"/>
  <c r="S1725" i="1"/>
  <c r="T1725" i="1"/>
  <c r="Q1726" i="1"/>
  <c r="R1726" i="1"/>
  <c r="S1726" i="1"/>
  <c r="T1726" i="1"/>
  <c r="Q1727" i="1"/>
  <c r="R1727" i="1"/>
  <c r="S1727" i="1"/>
  <c r="T1727" i="1"/>
  <c r="Q1728" i="1"/>
  <c r="R1728" i="1"/>
  <c r="S1728" i="1"/>
  <c r="T1728" i="1"/>
  <c r="Q1729" i="1"/>
  <c r="R1729" i="1"/>
  <c r="S1729" i="1"/>
  <c r="T1729" i="1"/>
  <c r="Q1730" i="1"/>
  <c r="R1730" i="1"/>
  <c r="S1730" i="1"/>
  <c r="T1730" i="1"/>
  <c r="Q1731" i="1"/>
  <c r="R1731" i="1"/>
  <c r="S1731" i="1"/>
  <c r="T1731" i="1"/>
  <c r="Q1732" i="1"/>
  <c r="R1732" i="1"/>
  <c r="S1732" i="1"/>
  <c r="T1732" i="1"/>
  <c r="Q1733" i="1"/>
  <c r="R1733" i="1"/>
  <c r="S1733" i="1"/>
  <c r="T1733" i="1"/>
  <c r="Q1734" i="1"/>
  <c r="R1734" i="1"/>
  <c r="S1734" i="1"/>
  <c r="T1734" i="1"/>
  <c r="Q1735" i="1"/>
  <c r="R1735" i="1"/>
  <c r="S1735" i="1"/>
  <c r="T1735" i="1"/>
  <c r="Q1736" i="1"/>
  <c r="R1736" i="1"/>
  <c r="S1736" i="1"/>
  <c r="T1736" i="1"/>
  <c r="Q1737" i="1"/>
  <c r="R1737" i="1"/>
  <c r="S1737" i="1"/>
  <c r="T1737" i="1"/>
  <c r="Q1738" i="1"/>
  <c r="R1738" i="1"/>
  <c r="S1738" i="1"/>
  <c r="T1738" i="1"/>
  <c r="Q1739" i="1"/>
  <c r="R1739" i="1"/>
  <c r="S1739" i="1"/>
  <c r="T1739" i="1"/>
  <c r="Q1740" i="1"/>
  <c r="R1740" i="1"/>
  <c r="S1740" i="1"/>
  <c r="T1740" i="1"/>
  <c r="Q1741" i="1"/>
  <c r="R1741" i="1"/>
  <c r="S1741" i="1"/>
  <c r="T1741" i="1"/>
  <c r="Q1742" i="1"/>
  <c r="R1742" i="1"/>
  <c r="S1742" i="1"/>
  <c r="T1742" i="1"/>
  <c r="Q1743" i="1"/>
  <c r="R1743" i="1"/>
  <c r="S1743" i="1"/>
  <c r="T1743" i="1"/>
  <c r="Q1744" i="1"/>
  <c r="R1744" i="1"/>
  <c r="S1744" i="1"/>
  <c r="T1744" i="1"/>
  <c r="Q1745" i="1"/>
  <c r="R1745" i="1"/>
  <c r="S1745" i="1"/>
  <c r="T1745" i="1"/>
  <c r="Q1746" i="1"/>
  <c r="R1746" i="1"/>
  <c r="S1746" i="1"/>
  <c r="T1746" i="1"/>
  <c r="Q1747" i="1"/>
  <c r="R1747" i="1"/>
  <c r="S1747" i="1"/>
  <c r="T1747" i="1"/>
  <c r="Q1748" i="1"/>
  <c r="R1748" i="1"/>
  <c r="S1748" i="1"/>
  <c r="T1748" i="1"/>
  <c r="Q1749" i="1"/>
  <c r="R1749" i="1"/>
  <c r="S1749" i="1"/>
  <c r="T1749" i="1"/>
  <c r="Q1750" i="1"/>
  <c r="R1750" i="1"/>
  <c r="S1750" i="1"/>
  <c r="T1750" i="1"/>
  <c r="Q1751" i="1"/>
  <c r="R1751" i="1"/>
  <c r="S1751" i="1"/>
  <c r="T1751" i="1"/>
  <c r="Q1752" i="1"/>
  <c r="R1752" i="1"/>
  <c r="S1752" i="1"/>
  <c r="T1752" i="1"/>
  <c r="Q1753" i="1"/>
  <c r="R1753" i="1"/>
  <c r="S1753" i="1"/>
  <c r="T1753" i="1"/>
  <c r="Q1754" i="1"/>
  <c r="R1754" i="1"/>
  <c r="S1754" i="1"/>
  <c r="T1754" i="1"/>
  <c r="Q1755" i="1"/>
  <c r="R1755" i="1"/>
  <c r="S1755" i="1"/>
  <c r="T1755" i="1"/>
  <c r="Q1756" i="1"/>
  <c r="R1756" i="1"/>
  <c r="S1756" i="1"/>
  <c r="T1756" i="1"/>
  <c r="Q1757" i="1"/>
  <c r="R1757" i="1"/>
  <c r="S1757" i="1"/>
  <c r="T1757" i="1"/>
  <c r="Q1758" i="1"/>
  <c r="R1758" i="1"/>
  <c r="S1758" i="1"/>
  <c r="T1758" i="1"/>
  <c r="Q1759" i="1"/>
  <c r="R1759" i="1"/>
  <c r="S1759" i="1"/>
  <c r="T1759" i="1"/>
  <c r="Q1760" i="1"/>
  <c r="R1760" i="1"/>
  <c r="S1760" i="1"/>
  <c r="T1760" i="1"/>
  <c r="Q1761" i="1"/>
  <c r="R1761" i="1"/>
  <c r="S1761" i="1"/>
  <c r="T1761" i="1"/>
  <c r="Q1762" i="1"/>
  <c r="R1762" i="1"/>
  <c r="S1762" i="1"/>
  <c r="T1762" i="1"/>
  <c r="Q1763" i="1"/>
  <c r="R1763" i="1"/>
  <c r="S1763" i="1"/>
  <c r="T1763" i="1"/>
  <c r="Q1764" i="1"/>
  <c r="R1764" i="1"/>
  <c r="S1764" i="1"/>
  <c r="T1764" i="1"/>
  <c r="Q1765" i="1"/>
  <c r="R1765" i="1"/>
  <c r="S1765" i="1"/>
  <c r="T1765" i="1"/>
  <c r="Q1766" i="1"/>
  <c r="R1766" i="1"/>
  <c r="S1766" i="1"/>
  <c r="T1766" i="1"/>
  <c r="Q1767" i="1"/>
  <c r="R1767" i="1"/>
  <c r="S1767" i="1"/>
  <c r="T1767" i="1"/>
  <c r="Q1768" i="1"/>
  <c r="R1768" i="1"/>
  <c r="S1768" i="1"/>
  <c r="T1768" i="1"/>
  <c r="Q1769" i="1"/>
  <c r="R1769" i="1"/>
  <c r="S1769" i="1"/>
  <c r="T1769" i="1"/>
  <c r="Q1770" i="1"/>
  <c r="R1770" i="1"/>
  <c r="S1770" i="1"/>
  <c r="T1770" i="1"/>
  <c r="Q1771" i="1"/>
  <c r="R1771" i="1"/>
  <c r="S1771" i="1"/>
  <c r="T1771" i="1"/>
  <c r="Q1772" i="1"/>
  <c r="R1772" i="1"/>
  <c r="S1772" i="1"/>
  <c r="T1772" i="1"/>
  <c r="Q1773" i="1"/>
  <c r="R1773" i="1"/>
  <c r="S1773" i="1"/>
  <c r="T1773" i="1"/>
  <c r="Q1774" i="1"/>
  <c r="R1774" i="1"/>
  <c r="S1774" i="1"/>
  <c r="T1774" i="1"/>
  <c r="Q1775" i="1"/>
  <c r="R1775" i="1"/>
  <c r="S1775" i="1"/>
  <c r="T1775" i="1"/>
  <c r="Q1776" i="1"/>
  <c r="R1776" i="1"/>
  <c r="S1776" i="1"/>
  <c r="T1776" i="1"/>
  <c r="Q1777" i="1"/>
  <c r="R1777" i="1"/>
  <c r="S1777" i="1"/>
  <c r="T1777" i="1"/>
  <c r="Q1778" i="1"/>
  <c r="R1778" i="1"/>
  <c r="S1778" i="1"/>
  <c r="T1778" i="1"/>
  <c r="Q1779" i="1"/>
  <c r="R1779" i="1"/>
  <c r="S1779" i="1"/>
  <c r="T1779" i="1"/>
  <c r="Q1780" i="1"/>
  <c r="R1780" i="1"/>
  <c r="S1780" i="1"/>
  <c r="T1780" i="1"/>
  <c r="Q1781" i="1"/>
  <c r="R1781" i="1"/>
  <c r="S1781" i="1"/>
  <c r="T1781" i="1"/>
  <c r="Q1782" i="1"/>
  <c r="R1782" i="1"/>
  <c r="S1782" i="1"/>
  <c r="T1782" i="1"/>
  <c r="Q1783" i="1"/>
  <c r="R1783" i="1"/>
  <c r="S1783" i="1"/>
  <c r="T1783" i="1"/>
  <c r="Q1784" i="1"/>
  <c r="R1784" i="1"/>
  <c r="S1784" i="1"/>
  <c r="T1784" i="1"/>
  <c r="Q1785" i="1"/>
  <c r="R1785" i="1"/>
  <c r="S1785" i="1"/>
  <c r="T1785" i="1"/>
  <c r="Q1786" i="1"/>
  <c r="R1786" i="1"/>
  <c r="S1786" i="1"/>
  <c r="T1786" i="1"/>
  <c r="Q1787" i="1"/>
  <c r="R1787" i="1"/>
  <c r="S1787" i="1"/>
  <c r="T1787" i="1"/>
  <c r="Q1788" i="1"/>
  <c r="R1788" i="1"/>
  <c r="S1788" i="1"/>
  <c r="T1788" i="1"/>
  <c r="Q1789" i="1"/>
  <c r="R1789" i="1"/>
  <c r="S1789" i="1"/>
  <c r="T1789" i="1"/>
  <c r="Q1790" i="1"/>
  <c r="R1790" i="1"/>
  <c r="S1790" i="1"/>
  <c r="T1790" i="1"/>
  <c r="Q1791" i="1"/>
  <c r="R1791" i="1"/>
  <c r="S1791" i="1"/>
  <c r="T1791" i="1"/>
  <c r="Q1792" i="1"/>
  <c r="R1792" i="1"/>
  <c r="S1792" i="1"/>
  <c r="T1792" i="1"/>
  <c r="Q1793" i="1"/>
  <c r="R1793" i="1"/>
  <c r="S1793" i="1"/>
  <c r="T1793" i="1"/>
  <c r="Q1794" i="1"/>
  <c r="R1794" i="1"/>
  <c r="S1794" i="1"/>
  <c r="T1794" i="1"/>
  <c r="Q1795" i="1"/>
  <c r="R1795" i="1"/>
  <c r="S1795" i="1"/>
  <c r="T1795" i="1"/>
  <c r="Q1796" i="1"/>
  <c r="R1796" i="1"/>
  <c r="S1796" i="1"/>
  <c r="T1796" i="1"/>
  <c r="Q1797" i="1"/>
  <c r="R1797" i="1"/>
  <c r="S1797" i="1"/>
  <c r="T1797" i="1"/>
  <c r="Q1798" i="1"/>
  <c r="R1798" i="1"/>
  <c r="S1798" i="1"/>
  <c r="T1798" i="1"/>
  <c r="Q1799" i="1"/>
  <c r="R1799" i="1"/>
  <c r="S1799" i="1"/>
  <c r="T1799" i="1"/>
  <c r="Q1800" i="1"/>
  <c r="R1800" i="1"/>
  <c r="S1800" i="1"/>
  <c r="T1800" i="1"/>
  <c r="Q1801" i="1"/>
  <c r="R1801" i="1"/>
  <c r="S1801" i="1"/>
  <c r="T1801" i="1"/>
  <c r="Q1802" i="1"/>
  <c r="R1802" i="1"/>
  <c r="S1802" i="1"/>
  <c r="T1802" i="1"/>
  <c r="Q1803" i="1"/>
  <c r="R1803" i="1"/>
  <c r="S1803" i="1"/>
  <c r="T1803" i="1"/>
  <c r="Q1804" i="1"/>
  <c r="R1804" i="1"/>
  <c r="S1804" i="1"/>
  <c r="T1804" i="1"/>
  <c r="Q1805" i="1"/>
  <c r="R1805" i="1"/>
  <c r="S1805" i="1"/>
  <c r="T1805" i="1"/>
  <c r="Q1806" i="1"/>
  <c r="R1806" i="1"/>
  <c r="S1806" i="1"/>
  <c r="T1806" i="1"/>
  <c r="Q1807" i="1"/>
  <c r="R1807" i="1"/>
  <c r="S1807" i="1"/>
  <c r="T1807" i="1"/>
  <c r="Q1808" i="1"/>
  <c r="R1808" i="1"/>
  <c r="S1808" i="1"/>
  <c r="T1808" i="1"/>
  <c r="Q1809" i="1"/>
  <c r="R1809" i="1"/>
  <c r="S1809" i="1"/>
  <c r="T1809" i="1"/>
  <c r="Q1810" i="1"/>
  <c r="R1810" i="1"/>
  <c r="S1810" i="1"/>
  <c r="T1810" i="1"/>
  <c r="Q1811" i="1"/>
  <c r="R1811" i="1"/>
  <c r="S1811" i="1"/>
  <c r="T1811" i="1"/>
  <c r="Q1812" i="1"/>
  <c r="R1812" i="1"/>
  <c r="S1812" i="1"/>
  <c r="T1812" i="1"/>
  <c r="Q1813" i="1"/>
  <c r="R1813" i="1"/>
  <c r="S1813" i="1"/>
  <c r="T1813" i="1"/>
  <c r="Q1814" i="1"/>
  <c r="R1814" i="1"/>
  <c r="S1814" i="1"/>
  <c r="T1814" i="1"/>
  <c r="Q1815" i="1"/>
  <c r="R1815" i="1"/>
  <c r="S1815" i="1"/>
  <c r="T1815" i="1"/>
  <c r="Q1816" i="1"/>
  <c r="R1816" i="1"/>
  <c r="S1816" i="1"/>
  <c r="T1816" i="1"/>
  <c r="Q1817" i="1"/>
  <c r="R1817" i="1"/>
  <c r="S1817" i="1"/>
  <c r="T1817" i="1"/>
  <c r="Q1818" i="1"/>
  <c r="R1818" i="1"/>
  <c r="S1818" i="1"/>
  <c r="T1818" i="1"/>
  <c r="Q1819" i="1"/>
  <c r="R1819" i="1"/>
  <c r="S1819" i="1"/>
  <c r="T1819" i="1"/>
  <c r="Q1820" i="1"/>
  <c r="R1820" i="1"/>
  <c r="S1820" i="1"/>
  <c r="T1820" i="1"/>
  <c r="Q1821" i="1"/>
  <c r="R1821" i="1"/>
  <c r="S1821" i="1"/>
  <c r="T1821" i="1"/>
  <c r="Q1822" i="1"/>
  <c r="R1822" i="1"/>
  <c r="S1822" i="1"/>
  <c r="T1822" i="1"/>
  <c r="Q1823" i="1"/>
  <c r="R1823" i="1"/>
  <c r="S1823" i="1"/>
  <c r="T1823" i="1"/>
  <c r="Q1824" i="1"/>
  <c r="R1824" i="1"/>
  <c r="S1824" i="1"/>
  <c r="T1824" i="1"/>
  <c r="Q1825" i="1"/>
  <c r="R1825" i="1"/>
  <c r="S1825" i="1"/>
  <c r="T1825" i="1"/>
  <c r="Q1826" i="1"/>
  <c r="R1826" i="1"/>
  <c r="S1826" i="1"/>
  <c r="T1826" i="1"/>
  <c r="Q1827" i="1"/>
  <c r="R1827" i="1"/>
  <c r="S1827" i="1"/>
  <c r="T1827" i="1"/>
  <c r="Q1828" i="1"/>
  <c r="R1828" i="1"/>
  <c r="S1828" i="1"/>
  <c r="T1828" i="1"/>
  <c r="Q1829" i="1"/>
  <c r="R1829" i="1"/>
  <c r="S1829" i="1"/>
  <c r="T1829" i="1"/>
  <c r="Q1830" i="1"/>
  <c r="R1830" i="1"/>
  <c r="S1830" i="1"/>
  <c r="T1830" i="1"/>
  <c r="Q1831" i="1"/>
  <c r="R1831" i="1"/>
  <c r="S1831" i="1"/>
  <c r="T1831" i="1"/>
  <c r="Q1832" i="1"/>
  <c r="R1832" i="1"/>
  <c r="S1832" i="1"/>
  <c r="T1832" i="1"/>
  <c r="Q1833" i="1"/>
  <c r="R1833" i="1"/>
  <c r="S1833" i="1"/>
  <c r="T1833" i="1"/>
  <c r="Q1834" i="1"/>
  <c r="R1834" i="1"/>
  <c r="S1834" i="1"/>
  <c r="T1834" i="1"/>
  <c r="Q1835" i="1"/>
  <c r="R1835" i="1"/>
  <c r="S1835" i="1"/>
  <c r="T1835" i="1"/>
  <c r="Q1836" i="1"/>
  <c r="R1836" i="1"/>
  <c r="S1836" i="1"/>
  <c r="T1836" i="1"/>
  <c r="Q1837" i="1"/>
  <c r="R1837" i="1"/>
  <c r="S1837" i="1"/>
  <c r="T1837" i="1"/>
  <c r="Q1838" i="1"/>
  <c r="R1838" i="1"/>
  <c r="S1838" i="1"/>
  <c r="T1838" i="1"/>
  <c r="Q1839" i="1"/>
  <c r="R1839" i="1"/>
  <c r="S1839" i="1"/>
  <c r="T1839" i="1"/>
  <c r="Q1840" i="1"/>
  <c r="R1840" i="1"/>
  <c r="S1840" i="1"/>
  <c r="T1840" i="1"/>
  <c r="Q1841" i="1"/>
  <c r="R1841" i="1"/>
  <c r="S1841" i="1"/>
  <c r="T1841" i="1"/>
  <c r="Q1842" i="1"/>
  <c r="R1842" i="1"/>
  <c r="S1842" i="1"/>
  <c r="T1842" i="1"/>
  <c r="Q1843" i="1"/>
  <c r="R1843" i="1"/>
  <c r="S1843" i="1"/>
  <c r="T1843" i="1"/>
  <c r="Q1844" i="1"/>
  <c r="R1844" i="1"/>
  <c r="S1844" i="1"/>
  <c r="T1844" i="1"/>
  <c r="Q1845" i="1"/>
  <c r="R1845" i="1"/>
  <c r="S1845" i="1"/>
  <c r="T1845" i="1"/>
  <c r="Q1846" i="1"/>
  <c r="R1846" i="1"/>
  <c r="S1846" i="1"/>
  <c r="T1846" i="1"/>
  <c r="Q1847" i="1"/>
  <c r="R1847" i="1"/>
  <c r="S1847" i="1"/>
  <c r="T1847" i="1"/>
  <c r="Q1848" i="1"/>
  <c r="R1848" i="1"/>
  <c r="S1848" i="1"/>
  <c r="T1848" i="1"/>
  <c r="Q1849" i="1"/>
  <c r="R1849" i="1"/>
  <c r="S1849" i="1"/>
  <c r="T1849" i="1"/>
  <c r="Q1850" i="1"/>
  <c r="R1850" i="1"/>
  <c r="S1850" i="1"/>
  <c r="T1850" i="1"/>
  <c r="Q1851" i="1"/>
  <c r="R1851" i="1"/>
  <c r="S1851" i="1"/>
  <c r="T1851" i="1"/>
  <c r="Q1852" i="1"/>
  <c r="R1852" i="1"/>
  <c r="S1852" i="1"/>
  <c r="T1852" i="1"/>
  <c r="Q1853" i="1"/>
  <c r="R1853" i="1"/>
  <c r="S1853" i="1"/>
  <c r="T1853" i="1"/>
  <c r="Q1854" i="1"/>
  <c r="R1854" i="1"/>
  <c r="S1854" i="1"/>
  <c r="T1854" i="1"/>
  <c r="Q1855" i="1"/>
  <c r="R1855" i="1"/>
  <c r="S1855" i="1"/>
  <c r="T1855" i="1"/>
  <c r="Q1856" i="1"/>
  <c r="R1856" i="1"/>
  <c r="S1856" i="1"/>
  <c r="T1856" i="1"/>
  <c r="Q1857" i="1"/>
  <c r="R1857" i="1"/>
  <c r="S1857" i="1"/>
  <c r="T1857" i="1"/>
  <c r="Q1858" i="1"/>
  <c r="R1858" i="1"/>
  <c r="S1858" i="1"/>
  <c r="T1858" i="1"/>
  <c r="Q1859" i="1"/>
  <c r="R1859" i="1"/>
  <c r="S1859" i="1"/>
  <c r="T1859" i="1"/>
  <c r="Q1860" i="1"/>
  <c r="R1860" i="1"/>
  <c r="S1860" i="1"/>
  <c r="T1860" i="1"/>
  <c r="Q1861" i="1"/>
  <c r="R1861" i="1"/>
  <c r="S1861" i="1"/>
  <c r="T1861" i="1"/>
  <c r="Q1862" i="1"/>
  <c r="R1862" i="1"/>
  <c r="S1862" i="1"/>
  <c r="T1862" i="1"/>
  <c r="Q1863" i="1"/>
  <c r="R1863" i="1"/>
  <c r="S1863" i="1"/>
  <c r="T1863" i="1"/>
  <c r="Q1864" i="1"/>
  <c r="R1864" i="1"/>
  <c r="S1864" i="1"/>
  <c r="T1864" i="1"/>
  <c r="Q1865" i="1"/>
  <c r="R1865" i="1"/>
  <c r="S1865" i="1"/>
  <c r="T1865" i="1"/>
  <c r="Q1866" i="1"/>
  <c r="R1866" i="1"/>
  <c r="S1866" i="1"/>
  <c r="T1866" i="1"/>
  <c r="Q1867" i="1"/>
  <c r="R1867" i="1"/>
  <c r="S1867" i="1"/>
  <c r="T1867" i="1"/>
  <c r="Q1868" i="1"/>
  <c r="R1868" i="1"/>
  <c r="S1868" i="1"/>
  <c r="T1868" i="1"/>
  <c r="Q1869" i="1"/>
  <c r="R1869" i="1"/>
  <c r="S1869" i="1"/>
  <c r="T1869" i="1"/>
  <c r="Q1870" i="1"/>
  <c r="R1870" i="1"/>
  <c r="S1870" i="1"/>
  <c r="T1870" i="1"/>
  <c r="Q1871" i="1"/>
  <c r="R1871" i="1"/>
  <c r="S1871" i="1"/>
  <c r="T1871" i="1"/>
  <c r="Q1872" i="1"/>
  <c r="R1872" i="1"/>
  <c r="S1872" i="1"/>
  <c r="T1872" i="1"/>
  <c r="Q1873" i="1"/>
  <c r="R1873" i="1"/>
  <c r="S1873" i="1"/>
  <c r="T1873" i="1"/>
  <c r="Q1874" i="1"/>
  <c r="R1874" i="1"/>
  <c r="S1874" i="1"/>
  <c r="T1874" i="1"/>
  <c r="Q1875" i="1"/>
  <c r="R1875" i="1"/>
  <c r="S1875" i="1"/>
  <c r="T1875" i="1"/>
  <c r="Q1876" i="1"/>
  <c r="R1876" i="1"/>
  <c r="S1876" i="1"/>
  <c r="T1876" i="1"/>
  <c r="Q1877" i="1"/>
  <c r="R1877" i="1"/>
  <c r="S1877" i="1"/>
  <c r="T1877" i="1"/>
  <c r="Q1878" i="1"/>
  <c r="R1878" i="1"/>
  <c r="S1878" i="1"/>
  <c r="T1878" i="1"/>
  <c r="Q1879" i="1"/>
  <c r="R1879" i="1"/>
  <c r="S1879" i="1"/>
  <c r="T1879" i="1"/>
  <c r="Q1880" i="1"/>
  <c r="R1880" i="1"/>
  <c r="S1880" i="1"/>
  <c r="T1880" i="1"/>
  <c r="Q1881" i="1"/>
  <c r="R1881" i="1"/>
  <c r="S1881" i="1"/>
  <c r="T1881" i="1"/>
  <c r="Q1882" i="1"/>
  <c r="R1882" i="1"/>
  <c r="S1882" i="1"/>
  <c r="T1882" i="1"/>
  <c r="Q1883" i="1"/>
  <c r="R1883" i="1"/>
  <c r="S1883" i="1"/>
  <c r="T1883" i="1"/>
  <c r="Q1884" i="1"/>
  <c r="R1884" i="1"/>
  <c r="S1884" i="1"/>
  <c r="T1884" i="1"/>
  <c r="Q1885" i="1"/>
  <c r="R1885" i="1"/>
  <c r="S1885" i="1"/>
  <c r="T1885" i="1"/>
  <c r="Q1886" i="1"/>
  <c r="R1886" i="1"/>
  <c r="S1886" i="1"/>
  <c r="T1886" i="1"/>
  <c r="Q1887" i="1"/>
  <c r="R1887" i="1"/>
  <c r="S1887" i="1"/>
  <c r="T1887" i="1"/>
  <c r="Q1888" i="1"/>
  <c r="R1888" i="1"/>
  <c r="S1888" i="1"/>
  <c r="T1888" i="1"/>
  <c r="Q1889" i="1"/>
  <c r="R1889" i="1"/>
  <c r="S1889" i="1"/>
  <c r="T1889" i="1"/>
  <c r="Q1890" i="1"/>
  <c r="R1890" i="1"/>
  <c r="S1890" i="1"/>
  <c r="T1890" i="1"/>
  <c r="Q1891" i="1"/>
  <c r="R1891" i="1"/>
  <c r="S1891" i="1"/>
  <c r="T1891" i="1"/>
  <c r="Q1892" i="1"/>
  <c r="R1892" i="1"/>
  <c r="S1892" i="1"/>
  <c r="T1892" i="1"/>
  <c r="Q1893" i="1"/>
  <c r="R1893" i="1"/>
  <c r="S1893" i="1"/>
  <c r="T1893" i="1"/>
  <c r="Q1894" i="1"/>
  <c r="R1894" i="1"/>
  <c r="S1894" i="1"/>
  <c r="T1894" i="1"/>
  <c r="Q1895" i="1"/>
  <c r="R1895" i="1"/>
  <c r="S1895" i="1"/>
  <c r="T1895" i="1"/>
  <c r="Q1896" i="1"/>
  <c r="R1896" i="1"/>
  <c r="S1896" i="1"/>
  <c r="T1896" i="1"/>
  <c r="Q1897" i="1"/>
  <c r="R1897" i="1"/>
  <c r="S1897" i="1"/>
  <c r="T1897" i="1"/>
  <c r="Q1898" i="1"/>
  <c r="R1898" i="1"/>
  <c r="S1898" i="1"/>
  <c r="T1898" i="1"/>
  <c r="Q1899" i="1"/>
  <c r="R1899" i="1"/>
  <c r="S1899" i="1"/>
  <c r="T1899" i="1"/>
  <c r="Q1900" i="1"/>
  <c r="R1900" i="1"/>
  <c r="S1900" i="1"/>
  <c r="T1900" i="1"/>
  <c r="Q1901" i="1"/>
  <c r="R1901" i="1"/>
  <c r="S1901" i="1"/>
  <c r="T1901" i="1"/>
  <c r="Q1902" i="1"/>
  <c r="R1902" i="1"/>
  <c r="S1902" i="1"/>
  <c r="T1902" i="1"/>
  <c r="Q1903" i="1"/>
  <c r="R1903" i="1"/>
  <c r="S1903" i="1"/>
  <c r="T1903" i="1"/>
  <c r="Q1904" i="1"/>
  <c r="R1904" i="1"/>
  <c r="S1904" i="1"/>
  <c r="T1904" i="1"/>
  <c r="Q1905" i="1"/>
  <c r="R1905" i="1"/>
  <c r="S1905" i="1"/>
  <c r="T1905" i="1"/>
  <c r="Q1906" i="1"/>
  <c r="R1906" i="1"/>
  <c r="S1906" i="1"/>
  <c r="T1906" i="1"/>
  <c r="Q1907" i="1"/>
  <c r="R1907" i="1"/>
  <c r="S1907" i="1"/>
  <c r="T1907" i="1"/>
  <c r="Q1908" i="1"/>
  <c r="R1908" i="1"/>
  <c r="S1908" i="1"/>
  <c r="T1908" i="1"/>
  <c r="Q1909" i="1"/>
  <c r="R1909" i="1"/>
  <c r="S1909" i="1"/>
  <c r="T1909" i="1"/>
  <c r="Q1910" i="1"/>
  <c r="R1910" i="1"/>
  <c r="S1910" i="1"/>
  <c r="T1910" i="1"/>
  <c r="Q1911" i="1"/>
  <c r="R1911" i="1"/>
  <c r="S1911" i="1"/>
  <c r="T1911" i="1"/>
  <c r="Q1912" i="1"/>
  <c r="R1912" i="1"/>
  <c r="S1912" i="1"/>
  <c r="T1912" i="1"/>
  <c r="Q1913" i="1"/>
  <c r="R1913" i="1"/>
  <c r="S1913" i="1"/>
  <c r="T1913" i="1"/>
  <c r="Q1914" i="1"/>
  <c r="R1914" i="1"/>
  <c r="S1914" i="1"/>
  <c r="T1914" i="1"/>
  <c r="Q1915" i="1"/>
  <c r="R1915" i="1"/>
  <c r="S1915" i="1"/>
  <c r="T1915" i="1"/>
  <c r="Q1916" i="1"/>
  <c r="R1916" i="1"/>
  <c r="S1916" i="1"/>
  <c r="T1916" i="1"/>
  <c r="Q1917" i="1"/>
  <c r="R1917" i="1"/>
  <c r="S1917" i="1"/>
  <c r="T1917" i="1"/>
  <c r="Q1918" i="1"/>
  <c r="R1918" i="1"/>
  <c r="S1918" i="1"/>
  <c r="T1918" i="1"/>
  <c r="Q1919" i="1"/>
  <c r="R1919" i="1"/>
  <c r="S1919" i="1"/>
  <c r="T1919" i="1"/>
  <c r="Q1920" i="1"/>
  <c r="R1920" i="1"/>
  <c r="S1920" i="1"/>
  <c r="T1920" i="1"/>
  <c r="Q1921" i="1"/>
  <c r="R1921" i="1"/>
  <c r="S1921" i="1"/>
  <c r="T1921" i="1"/>
  <c r="Q1922" i="1"/>
  <c r="R1922" i="1"/>
  <c r="S1922" i="1"/>
  <c r="T1922" i="1"/>
  <c r="Q1923" i="1"/>
  <c r="R1923" i="1"/>
  <c r="S1923" i="1"/>
  <c r="T1923" i="1"/>
  <c r="Q1924" i="1"/>
  <c r="R1924" i="1"/>
  <c r="S1924" i="1"/>
  <c r="T1924" i="1"/>
  <c r="Q1925" i="1"/>
  <c r="R1925" i="1"/>
  <c r="S1925" i="1"/>
  <c r="T1925" i="1"/>
  <c r="Q1926" i="1"/>
  <c r="R1926" i="1"/>
  <c r="S1926" i="1"/>
  <c r="T1926" i="1"/>
  <c r="Q1927" i="1"/>
  <c r="R1927" i="1"/>
  <c r="S1927" i="1"/>
  <c r="T1927" i="1"/>
  <c r="Q1928" i="1"/>
  <c r="R1928" i="1"/>
  <c r="S1928" i="1"/>
  <c r="T1928" i="1"/>
  <c r="Q1929" i="1"/>
  <c r="R1929" i="1"/>
  <c r="S1929" i="1"/>
  <c r="T1929" i="1"/>
  <c r="Q1930" i="1"/>
  <c r="R1930" i="1"/>
  <c r="S1930" i="1"/>
  <c r="T1930" i="1"/>
  <c r="Q1931" i="1"/>
  <c r="R1931" i="1"/>
  <c r="S1931" i="1"/>
  <c r="T1931" i="1"/>
  <c r="Q1932" i="1"/>
  <c r="R1932" i="1"/>
  <c r="S1932" i="1"/>
  <c r="T1932" i="1"/>
  <c r="Q1933" i="1"/>
  <c r="R1933" i="1"/>
  <c r="S1933" i="1"/>
  <c r="T1933" i="1"/>
  <c r="Q1934" i="1"/>
  <c r="R1934" i="1"/>
  <c r="S1934" i="1"/>
  <c r="T1934" i="1"/>
  <c r="Q1935" i="1"/>
  <c r="R1935" i="1"/>
  <c r="S1935" i="1"/>
  <c r="T1935" i="1"/>
  <c r="Q1936" i="1"/>
  <c r="R1936" i="1"/>
  <c r="S1936" i="1"/>
  <c r="T1936" i="1"/>
  <c r="Q1937" i="1"/>
  <c r="R1937" i="1"/>
  <c r="S1937" i="1"/>
  <c r="T1937" i="1"/>
  <c r="Q1938" i="1"/>
  <c r="R1938" i="1"/>
  <c r="S1938" i="1"/>
  <c r="T1938" i="1"/>
  <c r="Q1939" i="1"/>
  <c r="R1939" i="1"/>
  <c r="S1939" i="1"/>
  <c r="T1939" i="1"/>
  <c r="Q1940" i="1"/>
  <c r="R1940" i="1"/>
  <c r="S1940" i="1"/>
  <c r="T1940" i="1"/>
  <c r="Q1941" i="1"/>
  <c r="R1941" i="1"/>
  <c r="S1941" i="1"/>
  <c r="T1941" i="1"/>
  <c r="Q1942" i="1"/>
  <c r="R1942" i="1"/>
  <c r="S1942" i="1"/>
  <c r="T1942" i="1"/>
  <c r="Q1943" i="1"/>
  <c r="R1943" i="1"/>
  <c r="S1943" i="1"/>
  <c r="T1943" i="1"/>
  <c r="Q1944" i="1"/>
  <c r="R1944" i="1"/>
  <c r="S1944" i="1"/>
  <c r="T1944" i="1"/>
  <c r="Q1945" i="1"/>
  <c r="R1945" i="1"/>
  <c r="S1945" i="1"/>
  <c r="T1945" i="1"/>
  <c r="Q1946" i="1"/>
  <c r="R1946" i="1"/>
  <c r="S1946" i="1"/>
  <c r="T1946" i="1"/>
  <c r="Q1947" i="1"/>
  <c r="R1947" i="1"/>
  <c r="S1947" i="1"/>
  <c r="T1947" i="1"/>
  <c r="Q1948" i="1"/>
  <c r="R1948" i="1"/>
  <c r="S1948" i="1"/>
  <c r="T1948" i="1"/>
  <c r="Q1949" i="1"/>
  <c r="R1949" i="1"/>
  <c r="S1949" i="1"/>
  <c r="T1949" i="1"/>
  <c r="Q1950" i="1"/>
  <c r="R1950" i="1"/>
  <c r="S1950" i="1"/>
  <c r="T1950" i="1"/>
  <c r="Q1951" i="1"/>
  <c r="R1951" i="1"/>
  <c r="S1951" i="1"/>
  <c r="T1951" i="1"/>
  <c r="Q1952" i="1"/>
  <c r="R1952" i="1"/>
  <c r="S1952" i="1"/>
  <c r="T1952" i="1"/>
  <c r="Q1953" i="1"/>
  <c r="R1953" i="1"/>
  <c r="S1953" i="1"/>
  <c r="T1953" i="1"/>
  <c r="Q1954" i="1"/>
  <c r="R1954" i="1"/>
  <c r="S1954" i="1"/>
  <c r="T1954" i="1"/>
  <c r="Q1955" i="1"/>
  <c r="R1955" i="1"/>
  <c r="S1955" i="1"/>
  <c r="T1955" i="1"/>
  <c r="Q1956" i="1"/>
  <c r="R1956" i="1"/>
  <c r="S1956" i="1"/>
  <c r="T1956" i="1"/>
  <c r="Q1957" i="1"/>
  <c r="R1957" i="1"/>
  <c r="S1957" i="1"/>
  <c r="T1957" i="1"/>
  <c r="Q1958" i="1"/>
  <c r="R1958" i="1"/>
  <c r="S1958" i="1"/>
  <c r="T1958" i="1"/>
  <c r="Q1959" i="1"/>
  <c r="R1959" i="1"/>
  <c r="S1959" i="1"/>
  <c r="T1959" i="1"/>
  <c r="Q1960" i="1"/>
  <c r="R1960" i="1"/>
  <c r="S1960" i="1"/>
  <c r="T1960" i="1"/>
  <c r="Q1961" i="1"/>
  <c r="R1961" i="1"/>
  <c r="S1961" i="1"/>
  <c r="T1961" i="1"/>
  <c r="Q1962" i="1"/>
  <c r="R1962" i="1"/>
  <c r="S1962" i="1"/>
  <c r="T1962" i="1"/>
  <c r="Q1963" i="1"/>
  <c r="R1963" i="1"/>
  <c r="S1963" i="1"/>
  <c r="T1963" i="1"/>
  <c r="Q1964" i="1"/>
  <c r="R1964" i="1"/>
  <c r="S1964" i="1"/>
  <c r="T1964" i="1"/>
  <c r="Q1965" i="1"/>
  <c r="R1965" i="1"/>
  <c r="S1965" i="1"/>
  <c r="T1965" i="1"/>
  <c r="Q1966" i="1"/>
  <c r="R1966" i="1"/>
  <c r="S1966" i="1"/>
  <c r="T1966" i="1"/>
  <c r="Q1967" i="1"/>
  <c r="R1967" i="1"/>
  <c r="S1967" i="1"/>
  <c r="T1967" i="1"/>
  <c r="Q1968" i="1"/>
  <c r="R1968" i="1"/>
  <c r="S1968" i="1"/>
  <c r="T1968" i="1"/>
  <c r="Q1969" i="1"/>
  <c r="R1969" i="1"/>
  <c r="S1969" i="1"/>
  <c r="T1969" i="1"/>
  <c r="Q1970" i="1"/>
  <c r="R1970" i="1"/>
  <c r="S1970" i="1"/>
  <c r="T1970" i="1"/>
  <c r="Q1971" i="1"/>
  <c r="R1971" i="1"/>
  <c r="S1971" i="1"/>
  <c r="T1971" i="1"/>
  <c r="Q1972" i="1"/>
  <c r="R1972" i="1"/>
  <c r="S1972" i="1"/>
  <c r="T1972" i="1"/>
  <c r="Q1973" i="1"/>
  <c r="R1973" i="1"/>
  <c r="S1973" i="1"/>
  <c r="T1973" i="1"/>
  <c r="Q1974" i="1"/>
  <c r="R1974" i="1"/>
  <c r="S1974" i="1"/>
  <c r="T1974" i="1"/>
  <c r="Q1975" i="1"/>
  <c r="R1975" i="1"/>
  <c r="S1975" i="1"/>
  <c r="T1975" i="1"/>
  <c r="Q1976" i="1"/>
  <c r="R1976" i="1"/>
  <c r="S1976" i="1"/>
  <c r="T1976" i="1"/>
  <c r="Q1977" i="1"/>
  <c r="R1977" i="1"/>
  <c r="S1977" i="1"/>
  <c r="T1977" i="1"/>
  <c r="Q1978" i="1"/>
  <c r="R1978" i="1"/>
  <c r="S1978" i="1"/>
  <c r="T1978" i="1"/>
  <c r="Q1979" i="1"/>
  <c r="R1979" i="1"/>
  <c r="S1979" i="1"/>
  <c r="T1979" i="1"/>
  <c r="Q1980" i="1"/>
  <c r="R1980" i="1"/>
  <c r="S1980" i="1"/>
  <c r="T1980" i="1"/>
  <c r="Q1981" i="1"/>
  <c r="R1981" i="1"/>
  <c r="S1981" i="1"/>
  <c r="T1981" i="1"/>
  <c r="Q1982" i="1"/>
  <c r="R1982" i="1"/>
  <c r="S1982" i="1"/>
  <c r="T1982" i="1"/>
  <c r="Q1983" i="1"/>
  <c r="R1983" i="1"/>
  <c r="S1983" i="1"/>
  <c r="T1983" i="1"/>
  <c r="Q1984" i="1"/>
  <c r="R1984" i="1"/>
  <c r="S1984" i="1"/>
  <c r="T1984" i="1"/>
  <c r="Q1985" i="1"/>
  <c r="R1985" i="1"/>
  <c r="S1985" i="1"/>
  <c r="T1985" i="1"/>
  <c r="Q1986" i="1"/>
  <c r="R1986" i="1"/>
  <c r="S1986" i="1"/>
  <c r="T1986" i="1"/>
  <c r="Q1987" i="1"/>
  <c r="R1987" i="1"/>
  <c r="S1987" i="1"/>
  <c r="T1987" i="1"/>
  <c r="Q1988" i="1"/>
  <c r="R1988" i="1"/>
  <c r="S1988" i="1"/>
  <c r="T1988" i="1"/>
  <c r="Q1989" i="1"/>
  <c r="R1989" i="1"/>
  <c r="S1989" i="1"/>
  <c r="T1989" i="1"/>
  <c r="Q1990" i="1"/>
  <c r="R1990" i="1"/>
  <c r="S1990" i="1"/>
  <c r="T1990" i="1"/>
  <c r="Q1991" i="1"/>
  <c r="R1991" i="1"/>
  <c r="S1991" i="1"/>
  <c r="T1991" i="1"/>
  <c r="Q1992" i="1"/>
  <c r="R1992" i="1"/>
  <c r="S1992" i="1"/>
  <c r="T1992" i="1"/>
  <c r="Q1993" i="1"/>
  <c r="R1993" i="1"/>
  <c r="S1993" i="1"/>
  <c r="T1993" i="1"/>
  <c r="Q1994" i="1"/>
  <c r="R1994" i="1"/>
  <c r="S1994" i="1"/>
  <c r="T1994" i="1"/>
  <c r="Q1995" i="1"/>
  <c r="R1995" i="1"/>
  <c r="S1995" i="1"/>
  <c r="T1995" i="1"/>
  <c r="Q1996" i="1"/>
  <c r="R1996" i="1"/>
  <c r="S1996" i="1"/>
  <c r="T1996" i="1"/>
  <c r="Q1997" i="1"/>
  <c r="R1997" i="1"/>
  <c r="S1997" i="1"/>
  <c r="T1997" i="1"/>
  <c r="Q1998" i="1"/>
  <c r="R1998" i="1"/>
  <c r="S1998" i="1"/>
  <c r="T1998" i="1"/>
  <c r="Q1999" i="1"/>
  <c r="R1999" i="1"/>
  <c r="S1999" i="1"/>
  <c r="T1999" i="1"/>
  <c r="Q2000" i="1"/>
  <c r="R2000" i="1"/>
  <c r="S2000" i="1"/>
  <c r="T2000" i="1"/>
  <c r="Q2001" i="1"/>
  <c r="R2001" i="1"/>
  <c r="S2001" i="1"/>
  <c r="T2001" i="1"/>
  <c r="Q2002" i="1"/>
  <c r="R2002" i="1"/>
  <c r="S2002" i="1"/>
  <c r="T2002" i="1"/>
  <c r="Q2003" i="1"/>
  <c r="R2003" i="1"/>
  <c r="S2003" i="1"/>
  <c r="T2003" i="1"/>
  <c r="Q2004" i="1"/>
  <c r="R2004" i="1"/>
  <c r="S2004" i="1"/>
  <c r="T2004" i="1"/>
  <c r="Q2005" i="1"/>
  <c r="R2005" i="1"/>
  <c r="S2005" i="1"/>
  <c r="T2005" i="1"/>
  <c r="Q2006" i="1"/>
  <c r="R2006" i="1"/>
  <c r="S2006" i="1"/>
  <c r="T2006" i="1"/>
  <c r="Q2007" i="1"/>
  <c r="R2007" i="1"/>
  <c r="S2007" i="1"/>
  <c r="T2007" i="1"/>
  <c r="Q2008" i="1"/>
  <c r="R2008" i="1"/>
  <c r="S2008" i="1"/>
  <c r="T2008" i="1"/>
  <c r="Q2009" i="1"/>
  <c r="R2009" i="1"/>
  <c r="S2009" i="1"/>
  <c r="T2009" i="1"/>
  <c r="Q2010" i="1"/>
  <c r="R2010" i="1"/>
  <c r="S2010" i="1"/>
  <c r="T2010" i="1"/>
  <c r="Q2011" i="1"/>
  <c r="R2011" i="1"/>
  <c r="S2011" i="1"/>
  <c r="T2011" i="1"/>
  <c r="Q2012" i="1"/>
  <c r="R2012" i="1"/>
  <c r="S2012" i="1"/>
  <c r="T2012" i="1"/>
  <c r="Q2013" i="1"/>
  <c r="R2013" i="1"/>
  <c r="S2013" i="1"/>
  <c r="T2013" i="1"/>
  <c r="Q2014" i="1"/>
  <c r="R2014" i="1"/>
  <c r="S2014" i="1"/>
  <c r="T2014" i="1"/>
  <c r="Q2015" i="1"/>
  <c r="R2015" i="1"/>
  <c r="S2015" i="1"/>
  <c r="T2015" i="1"/>
  <c r="Q2016" i="1"/>
  <c r="R2016" i="1"/>
  <c r="S2016" i="1"/>
  <c r="T2016" i="1"/>
  <c r="Q2017" i="1"/>
  <c r="R2017" i="1"/>
  <c r="S2017" i="1"/>
  <c r="T2017" i="1"/>
  <c r="Q2018" i="1"/>
  <c r="R2018" i="1"/>
  <c r="S2018" i="1"/>
  <c r="T2018" i="1"/>
  <c r="Q2019" i="1"/>
  <c r="R2019" i="1"/>
  <c r="S2019" i="1"/>
  <c r="T2019" i="1"/>
  <c r="Q2020" i="1"/>
  <c r="R2020" i="1"/>
  <c r="S2020" i="1"/>
  <c r="T2020" i="1"/>
  <c r="Q2021" i="1"/>
  <c r="R2021" i="1"/>
  <c r="S2021" i="1"/>
  <c r="T2021" i="1"/>
  <c r="Q2022" i="1"/>
  <c r="R2022" i="1"/>
  <c r="S2022" i="1"/>
  <c r="T2022" i="1"/>
  <c r="Q2023" i="1"/>
  <c r="R2023" i="1"/>
  <c r="S2023" i="1"/>
  <c r="T2023" i="1"/>
  <c r="Q2024" i="1"/>
  <c r="R2024" i="1"/>
  <c r="S2024" i="1"/>
  <c r="T2024" i="1"/>
  <c r="Q2025" i="1"/>
  <c r="R2025" i="1"/>
  <c r="S2025" i="1"/>
  <c r="T2025" i="1"/>
  <c r="Q2026" i="1"/>
  <c r="R2026" i="1"/>
  <c r="S2026" i="1"/>
  <c r="T2026" i="1"/>
  <c r="Q2027" i="1"/>
  <c r="R2027" i="1"/>
  <c r="S2027" i="1"/>
  <c r="T2027" i="1"/>
  <c r="Q2028" i="1"/>
  <c r="R2028" i="1"/>
  <c r="S2028" i="1"/>
  <c r="T2028" i="1"/>
  <c r="Q2029" i="1"/>
  <c r="R2029" i="1"/>
  <c r="S2029" i="1"/>
  <c r="T2029" i="1"/>
  <c r="Q2030" i="1"/>
  <c r="R2030" i="1"/>
  <c r="S2030" i="1"/>
  <c r="T2030" i="1"/>
  <c r="Q2031" i="1"/>
  <c r="R2031" i="1"/>
  <c r="S2031" i="1"/>
  <c r="T2031" i="1"/>
  <c r="Q2032" i="1"/>
  <c r="R2032" i="1"/>
  <c r="S2032" i="1"/>
  <c r="T2032" i="1"/>
  <c r="Q2033" i="1"/>
  <c r="R2033" i="1"/>
  <c r="S2033" i="1"/>
  <c r="T2033" i="1"/>
  <c r="Q2034" i="1"/>
  <c r="R2034" i="1"/>
  <c r="S2034" i="1"/>
  <c r="T2034" i="1"/>
  <c r="Q2035" i="1"/>
  <c r="R2035" i="1"/>
  <c r="S2035" i="1"/>
  <c r="T2035" i="1"/>
  <c r="Q2036" i="1"/>
  <c r="R2036" i="1"/>
  <c r="S2036" i="1"/>
  <c r="T2036" i="1"/>
  <c r="Q2037" i="1"/>
  <c r="R2037" i="1"/>
  <c r="S2037" i="1"/>
  <c r="T2037" i="1"/>
  <c r="Q2038" i="1"/>
  <c r="R2038" i="1"/>
  <c r="S2038" i="1"/>
  <c r="T2038" i="1"/>
  <c r="Q2039" i="1"/>
  <c r="R2039" i="1"/>
  <c r="S2039" i="1"/>
  <c r="T2039" i="1"/>
  <c r="Q2040" i="1"/>
  <c r="R2040" i="1"/>
  <c r="S2040" i="1"/>
  <c r="T2040" i="1"/>
  <c r="Q2041" i="1"/>
  <c r="R2041" i="1"/>
  <c r="S2041" i="1"/>
  <c r="T2041" i="1"/>
  <c r="Q2042" i="1"/>
  <c r="R2042" i="1"/>
  <c r="S2042" i="1"/>
  <c r="T2042" i="1"/>
  <c r="Q2043" i="1"/>
  <c r="R2043" i="1"/>
  <c r="S2043" i="1"/>
  <c r="T2043" i="1"/>
  <c r="Q2044" i="1"/>
  <c r="R2044" i="1"/>
  <c r="S2044" i="1"/>
  <c r="T2044" i="1"/>
  <c r="Q2045" i="1"/>
  <c r="R2045" i="1"/>
  <c r="S2045" i="1"/>
  <c r="T2045" i="1"/>
  <c r="Q2046" i="1"/>
  <c r="R2046" i="1"/>
  <c r="S2046" i="1"/>
  <c r="T2046" i="1"/>
  <c r="Q2047" i="1"/>
  <c r="R2047" i="1"/>
  <c r="S2047" i="1"/>
  <c r="T2047" i="1"/>
  <c r="Q2048" i="1"/>
  <c r="R2048" i="1"/>
  <c r="S2048" i="1"/>
  <c r="T2048" i="1"/>
  <c r="Q2049" i="1"/>
  <c r="R2049" i="1"/>
  <c r="S2049" i="1"/>
  <c r="T2049" i="1"/>
  <c r="Q2050" i="1"/>
  <c r="R2050" i="1"/>
  <c r="S2050" i="1"/>
  <c r="T2050" i="1"/>
  <c r="Q2051" i="1"/>
  <c r="R2051" i="1"/>
  <c r="S2051" i="1"/>
  <c r="T2051" i="1"/>
  <c r="Q2052" i="1"/>
  <c r="R2052" i="1"/>
  <c r="S2052" i="1"/>
  <c r="T2052" i="1"/>
  <c r="Q2053" i="1"/>
  <c r="R2053" i="1"/>
  <c r="S2053" i="1"/>
  <c r="T2053" i="1"/>
  <c r="Q2054" i="1"/>
  <c r="R2054" i="1"/>
  <c r="S2054" i="1"/>
  <c r="T2054" i="1"/>
  <c r="Q2055" i="1"/>
  <c r="R2055" i="1"/>
  <c r="S2055" i="1"/>
  <c r="T2055" i="1"/>
  <c r="Q2056" i="1"/>
  <c r="R2056" i="1"/>
  <c r="S2056" i="1"/>
  <c r="T2056" i="1"/>
  <c r="Q2057" i="1"/>
  <c r="R2057" i="1"/>
  <c r="S2057" i="1"/>
  <c r="T2057" i="1"/>
  <c r="Q2058" i="1"/>
  <c r="R2058" i="1"/>
  <c r="S2058" i="1"/>
  <c r="T2058" i="1"/>
  <c r="Q2059" i="1"/>
  <c r="R2059" i="1"/>
  <c r="S2059" i="1"/>
  <c r="T2059" i="1"/>
  <c r="Q2060" i="1"/>
  <c r="R2060" i="1"/>
  <c r="S2060" i="1"/>
  <c r="T2060" i="1"/>
  <c r="Q2061" i="1"/>
  <c r="R2061" i="1"/>
  <c r="S2061" i="1"/>
  <c r="T2061" i="1"/>
  <c r="Q2062" i="1"/>
  <c r="R2062" i="1"/>
  <c r="S2062" i="1"/>
  <c r="T2062" i="1"/>
  <c r="Q2063" i="1"/>
  <c r="R2063" i="1"/>
  <c r="S2063" i="1"/>
  <c r="T2063" i="1"/>
  <c r="Q2064" i="1"/>
  <c r="R2064" i="1"/>
  <c r="S2064" i="1"/>
  <c r="T2064" i="1"/>
  <c r="Q2065" i="1"/>
  <c r="R2065" i="1"/>
  <c r="S2065" i="1"/>
  <c r="T2065" i="1"/>
  <c r="Q2066" i="1"/>
  <c r="R2066" i="1"/>
  <c r="S2066" i="1"/>
  <c r="T2066" i="1"/>
  <c r="Q2067" i="1"/>
  <c r="R2067" i="1"/>
  <c r="S2067" i="1"/>
  <c r="T2067" i="1"/>
  <c r="Q2068" i="1"/>
  <c r="R2068" i="1"/>
  <c r="S2068" i="1"/>
  <c r="T2068" i="1"/>
  <c r="Q2069" i="1"/>
  <c r="R2069" i="1"/>
  <c r="S2069" i="1"/>
  <c r="T2069" i="1"/>
  <c r="Q2070" i="1"/>
  <c r="R2070" i="1"/>
  <c r="S2070" i="1"/>
  <c r="T2070" i="1"/>
  <c r="Q2071" i="1"/>
  <c r="R2071" i="1"/>
  <c r="S2071" i="1"/>
  <c r="T2071" i="1"/>
  <c r="Q2072" i="1"/>
  <c r="R2072" i="1"/>
  <c r="S2072" i="1"/>
  <c r="T2072" i="1"/>
  <c r="Q2073" i="1"/>
  <c r="R2073" i="1"/>
  <c r="S2073" i="1"/>
  <c r="T2073" i="1"/>
  <c r="Q2074" i="1"/>
  <c r="R2074" i="1"/>
  <c r="S2074" i="1"/>
  <c r="T2074" i="1"/>
  <c r="Q2075" i="1"/>
  <c r="R2075" i="1"/>
  <c r="S2075" i="1"/>
  <c r="T2075" i="1"/>
  <c r="Q2076" i="1"/>
  <c r="R2076" i="1"/>
  <c r="S2076" i="1"/>
  <c r="T2076" i="1"/>
  <c r="Q2077" i="1"/>
  <c r="R2077" i="1"/>
  <c r="S2077" i="1"/>
  <c r="T2077" i="1"/>
  <c r="Q2078" i="1"/>
  <c r="R2078" i="1"/>
  <c r="S2078" i="1"/>
  <c r="T2078" i="1"/>
  <c r="Q2079" i="1"/>
  <c r="R2079" i="1"/>
  <c r="S2079" i="1"/>
  <c r="T2079" i="1"/>
  <c r="Q2080" i="1"/>
  <c r="R2080" i="1"/>
  <c r="S2080" i="1"/>
  <c r="T2080" i="1"/>
  <c r="Q2081" i="1"/>
  <c r="R2081" i="1"/>
  <c r="S2081" i="1"/>
  <c r="T2081" i="1"/>
  <c r="Q2082" i="1"/>
  <c r="R2082" i="1"/>
  <c r="S2082" i="1"/>
  <c r="T2082" i="1"/>
  <c r="Q2083" i="1"/>
  <c r="R2083" i="1"/>
  <c r="S2083" i="1"/>
  <c r="T2083" i="1"/>
  <c r="Q2084" i="1"/>
  <c r="R2084" i="1"/>
  <c r="S2084" i="1"/>
  <c r="T2084" i="1"/>
  <c r="Q2085" i="1"/>
  <c r="R2085" i="1"/>
  <c r="S2085" i="1"/>
  <c r="T2085" i="1"/>
  <c r="Q2086" i="1"/>
  <c r="R2086" i="1"/>
  <c r="S2086" i="1"/>
  <c r="T2086" i="1"/>
  <c r="Q2087" i="1"/>
  <c r="R2087" i="1"/>
  <c r="S2087" i="1"/>
  <c r="T2087" i="1"/>
  <c r="Q2088" i="1"/>
  <c r="R2088" i="1"/>
  <c r="S2088" i="1"/>
  <c r="T2088" i="1"/>
  <c r="Q2089" i="1"/>
  <c r="R2089" i="1"/>
  <c r="S2089" i="1"/>
  <c r="T2089" i="1"/>
  <c r="Q2090" i="1"/>
  <c r="R2090" i="1"/>
  <c r="S2090" i="1"/>
  <c r="T2090" i="1"/>
  <c r="Q2091" i="1"/>
  <c r="R2091" i="1"/>
  <c r="S2091" i="1"/>
  <c r="T2091" i="1"/>
  <c r="Q2092" i="1"/>
  <c r="R2092" i="1"/>
  <c r="S2092" i="1"/>
  <c r="T2092" i="1"/>
  <c r="Q2093" i="1"/>
  <c r="R2093" i="1"/>
  <c r="S2093" i="1"/>
  <c r="T2093" i="1"/>
  <c r="Q2094" i="1"/>
  <c r="R2094" i="1"/>
  <c r="S2094" i="1"/>
  <c r="T2094" i="1"/>
  <c r="Q2095" i="1"/>
  <c r="R2095" i="1"/>
  <c r="S2095" i="1"/>
  <c r="T2095" i="1"/>
  <c r="Q2096" i="1"/>
  <c r="R2096" i="1"/>
  <c r="S2096" i="1"/>
  <c r="T2096" i="1"/>
  <c r="Q2097" i="1"/>
  <c r="R2097" i="1"/>
  <c r="S2097" i="1"/>
  <c r="T2097" i="1"/>
  <c r="Q2098" i="1"/>
  <c r="R2098" i="1"/>
  <c r="S2098" i="1"/>
  <c r="T2098" i="1"/>
  <c r="Q2099" i="1"/>
  <c r="R2099" i="1"/>
  <c r="S2099" i="1"/>
  <c r="T2099" i="1"/>
  <c r="Q2100" i="1"/>
  <c r="R2100" i="1"/>
  <c r="S2100" i="1"/>
  <c r="T2100" i="1"/>
  <c r="Q2101" i="1"/>
  <c r="R2101" i="1"/>
  <c r="S2101" i="1"/>
  <c r="T2101" i="1"/>
  <c r="Q2102" i="1"/>
  <c r="R2102" i="1"/>
  <c r="S2102" i="1"/>
  <c r="T2102" i="1"/>
  <c r="Q2103" i="1"/>
  <c r="R2103" i="1"/>
  <c r="S2103" i="1"/>
  <c r="T2103" i="1"/>
  <c r="Q2104" i="1"/>
  <c r="R2104" i="1"/>
  <c r="S2104" i="1"/>
  <c r="T2104" i="1"/>
  <c r="Q2105" i="1"/>
  <c r="R2105" i="1"/>
  <c r="S2105" i="1"/>
  <c r="T2105" i="1"/>
  <c r="Q2106" i="1"/>
  <c r="R2106" i="1"/>
  <c r="S2106" i="1"/>
  <c r="T2106" i="1"/>
  <c r="Q2107" i="1"/>
  <c r="R2107" i="1"/>
  <c r="S2107" i="1"/>
  <c r="T2107" i="1"/>
  <c r="Q2108" i="1"/>
  <c r="R2108" i="1"/>
  <c r="S2108" i="1"/>
  <c r="T2108" i="1"/>
  <c r="Q2109" i="1"/>
  <c r="R2109" i="1"/>
  <c r="S2109" i="1"/>
  <c r="T2109" i="1"/>
  <c r="Q2110" i="1"/>
  <c r="R2110" i="1"/>
  <c r="S2110" i="1"/>
  <c r="T2110" i="1"/>
  <c r="Q2111" i="1"/>
  <c r="R2111" i="1"/>
  <c r="S2111" i="1"/>
  <c r="T2111" i="1"/>
  <c r="Q2112" i="1"/>
  <c r="R2112" i="1"/>
  <c r="S2112" i="1"/>
  <c r="T2112" i="1"/>
  <c r="Q2113" i="1"/>
  <c r="R2113" i="1"/>
  <c r="S2113" i="1"/>
  <c r="T2113" i="1"/>
  <c r="Q2114" i="1"/>
  <c r="R2114" i="1"/>
  <c r="S2114" i="1"/>
  <c r="T2114" i="1"/>
  <c r="Q2115" i="1"/>
  <c r="R2115" i="1"/>
  <c r="S2115" i="1"/>
  <c r="T2115" i="1"/>
  <c r="Q2116" i="1"/>
  <c r="R2116" i="1"/>
  <c r="S2116" i="1"/>
  <c r="T2116" i="1"/>
  <c r="Q2117" i="1"/>
  <c r="R2117" i="1"/>
  <c r="S2117" i="1"/>
  <c r="T2117" i="1"/>
  <c r="Q2118" i="1"/>
  <c r="R2118" i="1"/>
  <c r="S2118" i="1"/>
  <c r="T2118" i="1"/>
  <c r="Q2119" i="1"/>
  <c r="R2119" i="1"/>
  <c r="S2119" i="1"/>
  <c r="T2119" i="1"/>
  <c r="Q2120" i="1"/>
  <c r="R2120" i="1"/>
  <c r="S2120" i="1"/>
  <c r="T2120" i="1"/>
  <c r="Q2121" i="1"/>
  <c r="R2121" i="1"/>
  <c r="S2121" i="1"/>
  <c r="T2121" i="1"/>
  <c r="Q2122" i="1"/>
  <c r="R2122" i="1"/>
  <c r="S2122" i="1"/>
  <c r="T2122" i="1"/>
  <c r="Q2123" i="1"/>
  <c r="R2123" i="1"/>
  <c r="S2123" i="1"/>
  <c r="T2123" i="1"/>
  <c r="Q2124" i="1"/>
  <c r="R2124" i="1"/>
  <c r="S2124" i="1"/>
  <c r="T2124" i="1"/>
  <c r="Q2125" i="1"/>
  <c r="R2125" i="1"/>
  <c r="S2125" i="1"/>
  <c r="T2125" i="1"/>
  <c r="Q2126" i="1"/>
  <c r="R2126" i="1"/>
  <c r="S2126" i="1"/>
  <c r="T2126" i="1"/>
  <c r="Q2127" i="1"/>
  <c r="R2127" i="1"/>
  <c r="S2127" i="1"/>
  <c r="T2127" i="1"/>
  <c r="Q2128" i="1"/>
  <c r="R2128" i="1"/>
  <c r="S2128" i="1"/>
  <c r="T2128" i="1"/>
  <c r="Q2129" i="1"/>
  <c r="R2129" i="1"/>
  <c r="S2129" i="1"/>
  <c r="T2129" i="1"/>
  <c r="Q2130" i="1"/>
  <c r="R2130" i="1"/>
  <c r="S2130" i="1"/>
  <c r="T2130" i="1"/>
  <c r="Q2131" i="1"/>
  <c r="R2131" i="1"/>
  <c r="S2131" i="1"/>
  <c r="T2131" i="1"/>
  <c r="Q2132" i="1"/>
  <c r="R2132" i="1"/>
  <c r="S2132" i="1"/>
  <c r="T2132" i="1"/>
  <c r="Q2133" i="1"/>
  <c r="R2133" i="1"/>
  <c r="S2133" i="1"/>
  <c r="T2133" i="1"/>
  <c r="Q2134" i="1"/>
  <c r="R2134" i="1"/>
  <c r="S2134" i="1"/>
  <c r="T2134" i="1"/>
  <c r="Q2135" i="1"/>
  <c r="R2135" i="1"/>
  <c r="S2135" i="1"/>
  <c r="T2135" i="1"/>
  <c r="Q2136" i="1"/>
  <c r="R2136" i="1"/>
  <c r="S2136" i="1"/>
  <c r="T2136" i="1"/>
  <c r="Q2137" i="1"/>
  <c r="R2137" i="1"/>
  <c r="S2137" i="1"/>
  <c r="T2137" i="1"/>
  <c r="Q2138" i="1"/>
  <c r="R2138" i="1"/>
  <c r="S2138" i="1"/>
  <c r="T2138" i="1"/>
  <c r="Q2139" i="1"/>
  <c r="R2139" i="1"/>
  <c r="S2139" i="1"/>
  <c r="T2139" i="1"/>
  <c r="Q2140" i="1"/>
  <c r="R2140" i="1"/>
  <c r="S2140" i="1"/>
  <c r="T2140" i="1"/>
  <c r="Q2141" i="1"/>
  <c r="R2141" i="1"/>
  <c r="S2141" i="1"/>
  <c r="T2141" i="1"/>
  <c r="Q2142" i="1"/>
  <c r="R2142" i="1"/>
  <c r="S2142" i="1"/>
  <c r="T2142" i="1"/>
  <c r="Q2143" i="1"/>
  <c r="R2143" i="1"/>
  <c r="S2143" i="1"/>
  <c r="T2143" i="1"/>
  <c r="Q2144" i="1"/>
  <c r="R2144" i="1"/>
  <c r="S2144" i="1"/>
  <c r="T2144" i="1"/>
  <c r="Q2145" i="1"/>
  <c r="R2145" i="1"/>
  <c r="S2145" i="1"/>
  <c r="T2145" i="1"/>
  <c r="Q2146" i="1"/>
  <c r="R2146" i="1"/>
  <c r="S2146" i="1"/>
  <c r="T2146" i="1"/>
  <c r="Q2147" i="1"/>
  <c r="R2147" i="1"/>
  <c r="S2147" i="1"/>
  <c r="T2147" i="1"/>
  <c r="Q2148" i="1"/>
  <c r="R2148" i="1"/>
  <c r="S2148" i="1"/>
  <c r="T2148" i="1"/>
  <c r="Q2149" i="1"/>
  <c r="R2149" i="1"/>
  <c r="S2149" i="1"/>
  <c r="T2149" i="1"/>
  <c r="Q2150" i="1"/>
  <c r="R2150" i="1"/>
  <c r="S2150" i="1"/>
  <c r="T2150" i="1"/>
  <c r="Q2151" i="1"/>
  <c r="R2151" i="1"/>
  <c r="S2151" i="1"/>
  <c r="T2151" i="1"/>
  <c r="Q2152" i="1"/>
  <c r="R2152" i="1"/>
  <c r="S2152" i="1"/>
  <c r="T2152" i="1"/>
  <c r="Q2153" i="1"/>
  <c r="R2153" i="1"/>
  <c r="S2153" i="1"/>
  <c r="T2153" i="1"/>
  <c r="Q2154" i="1"/>
  <c r="R2154" i="1"/>
  <c r="S2154" i="1"/>
  <c r="T2154" i="1"/>
  <c r="Q2155" i="1"/>
  <c r="R2155" i="1"/>
  <c r="S2155" i="1"/>
  <c r="T2155" i="1"/>
  <c r="Q2156" i="1"/>
  <c r="R2156" i="1"/>
  <c r="S2156" i="1"/>
  <c r="T2156" i="1"/>
  <c r="Q2157" i="1"/>
  <c r="R2157" i="1"/>
  <c r="S2157" i="1"/>
  <c r="T2157" i="1"/>
  <c r="Q2158" i="1"/>
  <c r="R2158" i="1"/>
  <c r="S2158" i="1"/>
  <c r="T2158" i="1"/>
  <c r="Q2159" i="1"/>
  <c r="R2159" i="1"/>
  <c r="S2159" i="1"/>
  <c r="T2159" i="1"/>
  <c r="Q2160" i="1"/>
  <c r="R2160" i="1"/>
  <c r="S2160" i="1"/>
  <c r="T2160" i="1"/>
  <c r="Q2161" i="1"/>
  <c r="R2161" i="1"/>
  <c r="S2161" i="1"/>
  <c r="T2161" i="1"/>
  <c r="Q2162" i="1"/>
  <c r="R2162" i="1"/>
  <c r="S2162" i="1"/>
  <c r="T2162" i="1"/>
  <c r="Q2163" i="1"/>
  <c r="R2163" i="1"/>
  <c r="S2163" i="1"/>
  <c r="T2163" i="1"/>
  <c r="Q2164" i="1"/>
  <c r="R2164" i="1"/>
  <c r="S2164" i="1"/>
  <c r="T2164" i="1"/>
  <c r="Q2165" i="1"/>
  <c r="R2165" i="1"/>
  <c r="S2165" i="1"/>
  <c r="T2165" i="1"/>
  <c r="Q2166" i="1"/>
  <c r="R2166" i="1"/>
  <c r="S2166" i="1"/>
  <c r="T2166" i="1"/>
  <c r="Q2167" i="1"/>
  <c r="R2167" i="1"/>
  <c r="S2167" i="1"/>
  <c r="T2167" i="1"/>
  <c r="Q2168" i="1"/>
  <c r="R2168" i="1"/>
  <c r="S2168" i="1"/>
  <c r="T2168" i="1"/>
  <c r="Q2169" i="1"/>
  <c r="R2169" i="1"/>
  <c r="S2169" i="1"/>
  <c r="T2169" i="1"/>
  <c r="Q2170" i="1"/>
  <c r="R2170" i="1"/>
  <c r="S2170" i="1"/>
  <c r="T2170" i="1"/>
  <c r="Q2171" i="1"/>
  <c r="R2171" i="1"/>
  <c r="S2171" i="1"/>
  <c r="T2171" i="1"/>
  <c r="Q2172" i="1"/>
  <c r="R2172" i="1"/>
  <c r="S2172" i="1"/>
  <c r="T2172" i="1"/>
  <c r="Q2173" i="1"/>
  <c r="R2173" i="1"/>
  <c r="S2173" i="1"/>
  <c r="T2173" i="1"/>
  <c r="Q2174" i="1"/>
  <c r="R2174" i="1"/>
  <c r="S2174" i="1"/>
  <c r="T2174" i="1"/>
  <c r="Q2175" i="1"/>
  <c r="R2175" i="1"/>
  <c r="S2175" i="1"/>
  <c r="T2175" i="1"/>
  <c r="Q2176" i="1"/>
  <c r="R2176" i="1"/>
  <c r="S2176" i="1"/>
  <c r="T2176" i="1"/>
  <c r="Q2177" i="1"/>
  <c r="R2177" i="1"/>
  <c r="S2177" i="1"/>
  <c r="T2177" i="1"/>
  <c r="Q2178" i="1"/>
  <c r="R2178" i="1"/>
  <c r="S2178" i="1"/>
  <c r="T2178" i="1"/>
  <c r="Q2179" i="1"/>
  <c r="R2179" i="1"/>
  <c r="S2179" i="1"/>
  <c r="T2179" i="1"/>
  <c r="Q2180" i="1"/>
  <c r="R2180" i="1"/>
  <c r="S2180" i="1"/>
  <c r="T2180" i="1"/>
  <c r="Q2181" i="1"/>
  <c r="R2181" i="1"/>
  <c r="S2181" i="1"/>
  <c r="T2181" i="1"/>
  <c r="Q2182" i="1"/>
  <c r="R2182" i="1"/>
  <c r="S2182" i="1"/>
  <c r="T2182" i="1"/>
  <c r="Q2183" i="1"/>
  <c r="R2183" i="1"/>
  <c r="S2183" i="1"/>
  <c r="T2183" i="1"/>
  <c r="Q2184" i="1"/>
  <c r="R2184" i="1"/>
  <c r="S2184" i="1"/>
  <c r="T2184" i="1"/>
  <c r="Q2185" i="1"/>
  <c r="R2185" i="1"/>
  <c r="S2185" i="1"/>
  <c r="T2185" i="1"/>
  <c r="Q2186" i="1"/>
  <c r="R2186" i="1"/>
  <c r="S2186" i="1"/>
  <c r="T2186" i="1"/>
  <c r="Q2187" i="1"/>
  <c r="R2187" i="1"/>
  <c r="S2187" i="1"/>
  <c r="T2187" i="1"/>
  <c r="Q2188" i="1"/>
  <c r="R2188" i="1"/>
  <c r="S2188" i="1"/>
  <c r="T2188" i="1"/>
  <c r="Q2189" i="1"/>
  <c r="R2189" i="1"/>
  <c r="S2189" i="1"/>
  <c r="T2189" i="1"/>
  <c r="Q2190" i="1"/>
  <c r="R2190" i="1"/>
  <c r="S2190" i="1"/>
  <c r="T2190" i="1"/>
  <c r="Q2191" i="1"/>
  <c r="R2191" i="1"/>
  <c r="S2191" i="1"/>
  <c r="T2191" i="1"/>
  <c r="Q2192" i="1"/>
  <c r="R2192" i="1"/>
  <c r="S2192" i="1"/>
  <c r="T2192" i="1"/>
  <c r="Q2193" i="1"/>
  <c r="R2193" i="1"/>
  <c r="S2193" i="1"/>
  <c r="T2193" i="1"/>
  <c r="Q2194" i="1"/>
  <c r="R2194" i="1"/>
  <c r="S2194" i="1"/>
  <c r="T2194" i="1"/>
  <c r="Q2195" i="1"/>
  <c r="R2195" i="1"/>
  <c r="S2195" i="1"/>
  <c r="T2195" i="1"/>
  <c r="Q2196" i="1"/>
  <c r="R2196" i="1"/>
  <c r="S2196" i="1"/>
  <c r="T2196" i="1"/>
  <c r="Q2197" i="1"/>
  <c r="R2197" i="1"/>
  <c r="S2197" i="1"/>
  <c r="T2197" i="1"/>
  <c r="Q2198" i="1"/>
  <c r="R2198" i="1"/>
  <c r="S2198" i="1"/>
  <c r="T2198" i="1"/>
  <c r="Q2199" i="1"/>
  <c r="R2199" i="1"/>
  <c r="S2199" i="1"/>
  <c r="T2199" i="1"/>
  <c r="Q2200" i="1"/>
  <c r="R2200" i="1"/>
  <c r="S2200" i="1"/>
  <c r="T2200" i="1"/>
  <c r="Q2201" i="1"/>
  <c r="R2201" i="1"/>
  <c r="S2201" i="1"/>
  <c r="T2201" i="1"/>
  <c r="Q2202" i="1"/>
  <c r="R2202" i="1"/>
  <c r="S2202" i="1"/>
  <c r="T2202" i="1"/>
  <c r="Q2203" i="1"/>
  <c r="R2203" i="1"/>
  <c r="S2203" i="1"/>
  <c r="T2203" i="1"/>
  <c r="Q2204" i="1"/>
  <c r="R2204" i="1"/>
  <c r="S2204" i="1"/>
  <c r="T2204" i="1"/>
  <c r="Q2205" i="1"/>
  <c r="R2205" i="1"/>
  <c r="S2205" i="1"/>
  <c r="T2205" i="1"/>
  <c r="Q2206" i="1"/>
  <c r="R2206" i="1"/>
  <c r="S2206" i="1"/>
  <c r="T2206" i="1"/>
  <c r="Q2207" i="1"/>
  <c r="R2207" i="1"/>
  <c r="S2207" i="1"/>
  <c r="T2207" i="1"/>
  <c r="Q2208" i="1"/>
  <c r="R2208" i="1"/>
  <c r="S2208" i="1"/>
  <c r="T2208" i="1"/>
  <c r="Q2209" i="1"/>
  <c r="R2209" i="1"/>
  <c r="S2209" i="1"/>
  <c r="T2209" i="1"/>
  <c r="Q2210" i="1"/>
  <c r="R2210" i="1"/>
  <c r="S2210" i="1"/>
  <c r="T2210" i="1"/>
  <c r="Q2211" i="1"/>
  <c r="R2211" i="1"/>
  <c r="S2211" i="1"/>
  <c r="T2211" i="1"/>
  <c r="Q2212" i="1"/>
  <c r="R2212" i="1"/>
  <c r="S2212" i="1"/>
  <c r="T2212" i="1"/>
  <c r="Q2213" i="1"/>
  <c r="R2213" i="1"/>
  <c r="S2213" i="1"/>
  <c r="T2213" i="1"/>
  <c r="Q2214" i="1"/>
  <c r="R2214" i="1"/>
  <c r="S2214" i="1"/>
  <c r="T2214" i="1"/>
  <c r="Q2215" i="1"/>
  <c r="R2215" i="1"/>
  <c r="S2215" i="1"/>
  <c r="T2215" i="1"/>
  <c r="Q2216" i="1"/>
  <c r="R2216" i="1"/>
  <c r="S2216" i="1"/>
  <c r="T2216" i="1"/>
  <c r="Q2217" i="1"/>
  <c r="R2217" i="1"/>
  <c r="S2217" i="1"/>
  <c r="T2217" i="1"/>
  <c r="Q2218" i="1"/>
  <c r="R2218" i="1"/>
  <c r="S2218" i="1"/>
  <c r="T2218" i="1"/>
  <c r="Q2219" i="1"/>
  <c r="R2219" i="1"/>
  <c r="S2219" i="1"/>
  <c r="T2219" i="1"/>
  <c r="Q2220" i="1"/>
  <c r="R2220" i="1"/>
  <c r="S2220" i="1"/>
  <c r="T2220" i="1"/>
  <c r="Q2221" i="1"/>
  <c r="R2221" i="1"/>
  <c r="S2221" i="1"/>
  <c r="T2221" i="1"/>
  <c r="Q2222" i="1"/>
  <c r="R2222" i="1"/>
  <c r="S2222" i="1"/>
  <c r="T2222" i="1"/>
  <c r="Q2223" i="1"/>
  <c r="R2223" i="1"/>
  <c r="S2223" i="1"/>
  <c r="T2223" i="1"/>
  <c r="Q2224" i="1"/>
  <c r="R2224" i="1"/>
  <c r="S2224" i="1"/>
  <c r="T2224" i="1"/>
  <c r="Q2225" i="1"/>
  <c r="R2225" i="1"/>
  <c r="S2225" i="1"/>
  <c r="T2225" i="1"/>
  <c r="Q2226" i="1"/>
  <c r="R2226" i="1"/>
  <c r="S2226" i="1"/>
  <c r="T2226" i="1"/>
  <c r="Q2227" i="1"/>
  <c r="R2227" i="1"/>
  <c r="S2227" i="1"/>
  <c r="T2227" i="1"/>
  <c r="Q2228" i="1"/>
  <c r="R2228" i="1"/>
  <c r="S2228" i="1"/>
  <c r="T2228" i="1"/>
  <c r="Q2229" i="1"/>
  <c r="R2229" i="1"/>
  <c r="S2229" i="1"/>
  <c r="T2229" i="1"/>
  <c r="Q2230" i="1"/>
  <c r="R2230" i="1"/>
  <c r="S2230" i="1"/>
  <c r="T2230" i="1"/>
  <c r="Q2231" i="1"/>
  <c r="R2231" i="1"/>
  <c r="S2231" i="1"/>
  <c r="T2231" i="1"/>
  <c r="Q2232" i="1"/>
  <c r="R2232" i="1"/>
  <c r="S2232" i="1"/>
  <c r="T2232" i="1"/>
  <c r="Q2233" i="1"/>
  <c r="R2233" i="1"/>
  <c r="S2233" i="1"/>
  <c r="T2233" i="1"/>
  <c r="Q2234" i="1"/>
  <c r="R2234" i="1"/>
  <c r="S2234" i="1"/>
  <c r="T2234" i="1"/>
  <c r="Q2235" i="1"/>
  <c r="R2235" i="1"/>
  <c r="S2235" i="1"/>
  <c r="T2235" i="1"/>
  <c r="Q2236" i="1"/>
  <c r="R2236" i="1"/>
  <c r="S2236" i="1"/>
  <c r="T2236" i="1"/>
  <c r="Q2237" i="1"/>
  <c r="R2237" i="1"/>
  <c r="S2237" i="1"/>
  <c r="T2237" i="1"/>
  <c r="Q2238" i="1"/>
  <c r="R2238" i="1"/>
  <c r="S2238" i="1"/>
  <c r="T2238" i="1"/>
  <c r="Q2239" i="1"/>
  <c r="R2239" i="1"/>
  <c r="S2239" i="1"/>
  <c r="T2239" i="1"/>
  <c r="Q2240" i="1"/>
  <c r="R2240" i="1"/>
  <c r="S2240" i="1"/>
  <c r="T2240" i="1"/>
  <c r="Q2241" i="1"/>
  <c r="R2241" i="1"/>
  <c r="S2241" i="1"/>
  <c r="T2241" i="1"/>
  <c r="Q2242" i="1"/>
  <c r="R2242" i="1"/>
  <c r="S2242" i="1"/>
  <c r="T2242" i="1"/>
  <c r="Q2243" i="1"/>
  <c r="R2243" i="1"/>
  <c r="S2243" i="1"/>
  <c r="T2243" i="1"/>
  <c r="Q2244" i="1"/>
  <c r="R2244" i="1"/>
  <c r="S2244" i="1"/>
  <c r="T2244" i="1"/>
  <c r="Q2245" i="1"/>
  <c r="R2245" i="1"/>
  <c r="S2245" i="1"/>
  <c r="T2245" i="1"/>
  <c r="Q2246" i="1"/>
  <c r="R2246" i="1"/>
  <c r="S2246" i="1"/>
  <c r="T2246" i="1"/>
  <c r="Q2247" i="1"/>
  <c r="R2247" i="1"/>
  <c r="S2247" i="1"/>
  <c r="T2247" i="1"/>
  <c r="Q2248" i="1"/>
  <c r="R2248" i="1"/>
  <c r="S2248" i="1"/>
  <c r="T2248" i="1"/>
  <c r="Q2249" i="1"/>
  <c r="R2249" i="1"/>
  <c r="S2249" i="1"/>
  <c r="T2249" i="1"/>
  <c r="Q2250" i="1"/>
  <c r="R2250" i="1"/>
  <c r="S2250" i="1"/>
  <c r="T2250" i="1"/>
  <c r="Q2251" i="1"/>
  <c r="R2251" i="1"/>
  <c r="S2251" i="1"/>
  <c r="T2251" i="1"/>
  <c r="Q2252" i="1"/>
  <c r="R2252" i="1"/>
  <c r="S2252" i="1"/>
  <c r="T2252" i="1"/>
  <c r="Q2253" i="1"/>
  <c r="R2253" i="1"/>
  <c r="S2253" i="1"/>
  <c r="T2253" i="1"/>
  <c r="Q2254" i="1"/>
  <c r="R2254" i="1"/>
  <c r="S2254" i="1"/>
  <c r="T2254" i="1"/>
  <c r="Q2255" i="1"/>
  <c r="R2255" i="1"/>
  <c r="S2255" i="1"/>
  <c r="T2255" i="1"/>
  <c r="Q2256" i="1"/>
  <c r="R2256" i="1"/>
  <c r="S2256" i="1"/>
  <c r="T2256" i="1"/>
  <c r="Q2257" i="1"/>
  <c r="R2257" i="1"/>
  <c r="S2257" i="1"/>
  <c r="T2257" i="1"/>
  <c r="Q2258" i="1"/>
  <c r="R2258" i="1"/>
  <c r="S2258" i="1"/>
  <c r="T2258" i="1"/>
  <c r="Q2259" i="1"/>
  <c r="R2259" i="1"/>
  <c r="S2259" i="1"/>
  <c r="T2259" i="1"/>
  <c r="Q2260" i="1"/>
  <c r="R2260" i="1"/>
  <c r="S2260" i="1"/>
  <c r="T2260" i="1"/>
  <c r="Q2261" i="1"/>
  <c r="R2261" i="1"/>
  <c r="S2261" i="1"/>
  <c r="T2261" i="1"/>
  <c r="Q2262" i="1"/>
  <c r="R2262" i="1"/>
  <c r="S2262" i="1"/>
  <c r="T2262" i="1"/>
  <c r="Q2263" i="1"/>
  <c r="R2263" i="1"/>
  <c r="S2263" i="1"/>
  <c r="T2263" i="1"/>
  <c r="Q2264" i="1"/>
  <c r="R2264" i="1"/>
  <c r="S2264" i="1"/>
  <c r="T2264" i="1"/>
  <c r="Q2265" i="1"/>
  <c r="R2265" i="1"/>
  <c r="S2265" i="1"/>
  <c r="T2265" i="1"/>
  <c r="Q2266" i="1"/>
  <c r="R2266" i="1"/>
  <c r="S2266" i="1"/>
  <c r="T2266" i="1"/>
  <c r="Q2267" i="1"/>
  <c r="R2267" i="1"/>
  <c r="S2267" i="1"/>
  <c r="T2267" i="1"/>
  <c r="Q2268" i="1"/>
  <c r="R2268" i="1"/>
  <c r="S2268" i="1"/>
  <c r="T2268" i="1"/>
  <c r="Q2269" i="1"/>
  <c r="R2269" i="1"/>
  <c r="S2269" i="1"/>
  <c r="T2269" i="1"/>
  <c r="Q2270" i="1"/>
  <c r="R2270" i="1"/>
  <c r="S2270" i="1"/>
  <c r="T2270" i="1"/>
  <c r="Q2271" i="1"/>
  <c r="R2271" i="1"/>
  <c r="S2271" i="1"/>
  <c r="T2271" i="1"/>
  <c r="Q2272" i="1"/>
  <c r="R2272" i="1"/>
  <c r="S2272" i="1"/>
  <c r="T2272" i="1"/>
  <c r="Q2273" i="1"/>
  <c r="R2273" i="1"/>
  <c r="S2273" i="1"/>
  <c r="T2273" i="1"/>
  <c r="Q2274" i="1"/>
  <c r="R2274" i="1"/>
  <c r="S2274" i="1"/>
  <c r="T2274" i="1"/>
  <c r="Q2275" i="1"/>
  <c r="R2275" i="1"/>
  <c r="S2275" i="1"/>
  <c r="T2275" i="1"/>
  <c r="Q2276" i="1"/>
  <c r="R2276" i="1"/>
  <c r="S2276" i="1"/>
  <c r="T2276" i="1"/>
  <c r="Q2277" i="1"/>
  <c r="R2277" i="1"/>
  <c r="S2277" i="1"/>
  <c r="T2277" i="1"/>
  <c r="Q2278" i="1"/>
  <c r="R2278" i="1"/>
  <c r="S2278" i="1"/>
  <c r="T2278" i="1"/>
  <c r="Q2279" i="1"/>
  <c r="R2279" i="1"/>
  <c r="S2279" i="1"/>
  <c r="T2279" i="1"/>
  <c r="Q2280" i="1"/>
  <c r="R2280" i="1"/>
  <c r="S2280" i="1"/>
  <c r="T2280" i="1"/>
  <c r="Q2281" i="1"/>
  <c r="R2281" i="1"/>
  <c r="S2281" i="1"/>
  <c r="T2281" i="1"/>
  <c r="Q2282" i="1"/>
  <c r="R2282" i="1"/>
  <c r="S2282" i="1"/>
  <c r="T2282" i="1"/>
  <c r="Q2283" i="1"/>
  <c r="R2283" i="1"/>
  <c r="S2283" i="1"/>
  <c r="T2283" i="1"/>
  <c r="Q2284" i="1"/>
  <c r="R2284" i="1"/>
  <c r="S2284" i="1"/>
  <c r="T2284" i="1"/>
  <c r="Q2285" i="1"/>
  <c r="R2285" i="1"/>
  <c r="S2285" i="1"/>
  <c r="T2285" i="1"/>
  <c r="Q2286" i="1"/>
  <c r="R2286" i="1"/>
  <c r="S2286" i="1"/>
  <c r="T2286" i="1"/>
  <c r="Q2287" i="1"/>
  <c r="R2287" i="1"/>
  <c r="S2287" i="1"/>
  <c r="T2287" i="1"/>
  <c r="Q2288" i="1"/>
  <c r="R2288" i="1"/>
  <c r="S2288" i="1"/>
  <c r="T2288" i="1"/>
  <c r="Q2289" i="1"/>
  <c r="R2289" i="1"/>
  <c r="S2289" i="1"/>
  <c r="T2289" i="1"/>
  <c r="Q2290" i="1"/>
  <c r="R2290" i="1"/>
  <c r="S2290" i="1"/>
  <c r="T2290" i="1"/>
  <c r="Q2291" i="1"/>
  <c r="R2291" i="1"/>
  <c r="S2291" i="1"/>
  <c r="T2291" i="1"/>
  <c r="Q2292" i="1"/>
  <c r="R2292" i="1"/>
  <c r="S2292" i="1"/>
  <c r="T2292" i="1"/>
  <c r="Q2293" i="1"/>
  <c r="R2293" i="1"/>
  <c r="S2293" i="1"/>
  <c r="T2293" i="1"/>
  <c r="Q2294" i="1"/>
  <c r="R2294" i="1"/>
  <c r="S2294" i="1"/>
  <c r="T2294" i="1"/>
  <c r="Q2295" i="1"/>
  <c r="R2295" i="1"/>
  <c r="S2295" i="1"/>
  <c r="T2295" i="1"/>
  <c r="Q2296" i="1"/>
  <c r="R2296" i="1"/>
  <c r="S2296" i="1"/>
  <c r="T2296" i="1"/>
  <c r="Q2297" i="1"/>
  <c r="R2297" i="1"/>
  <c r="S2297" i="1"/>
  <c r="T2297" i="1"/>
  <c r="Q2298" i="1"/>
  <c r="R2298" i="1"/>
  <c r="S2298" i="1"/>
  <c r="T2298" i="1"/>
  <c r="Q2299" i="1"/>
  <c r="R2299" i="1"/>
  <c r="S2299" i="1"/>
  <c r="T2299" i="1"/>
  <c r="Q2300" i="1"/>
  <c r="R2300" i="1"/>
  <c r="S2300" i="1"/>
  <c r="T2300" i="1"/>
  <c r="Q2301" i="1"/>
  <c r="R2301" i="1"/>
  <c r="S2301" i="1"/>
  <c r="T2301" i="1"/>
  <c r="Q2302" i="1"/>
  <c r="R2302" i="1"/>
  <c r="S2302" i="1"/>
  <c r="T2302" i="1"/>
  <c r="Q2303" i="1"/>
  <c r="R2303" i="1"/>
  <c r="S2303" i="1"/>
  <c r="T2303" i="1"/>
  <c r="Q2304" i="1"/>
  <c r="R2304" i="1"/>
  <c r="S2304" i="1"/>
  <c r="T2304" i="1"/>
  <c r="Q2305" i="1"/>
  <c r="R2305" i="1"/>
  <c r="S2305" i="1"/>
  <c r="T2305" i="1"/>
  <c r="Q2306" i="1"/>
  <c r="R2306" i="1"/>
  <c r="S2306" i="1"/>
  <c r="T2306" i="1"/>
  <c r="Q2307" i="1"/>
  <c r="R2307" i="1"/>
  <c r="S2307" i="1"/>
  <c r="T2307" i="1"/>
  <c r="Q2308" i="1"/>
  <c r="R2308" i="1"/>
  <c r="S2308" i="1"/>
  <c r="T2308" i="1"/>
  <c r="Q2309" i="1"/>
  <c r="R2309" i="1"/>
  <c r="S2309" i="1"/>
  <c r="T2309" i="1"/>
  <c r="Q2310" i="1"/>
  <c r="R2310" i="1"/>
  <c r="S2310" i="1"/>
  <c r="T2310" i="1"/>
  <c r="Q2311" i="1"/>
  <c r="R2311" i="1"/>
  <c r="S2311" i="1"/>
  <c r="T2311" i="1"/>
  <c r="Q2312" i="1"/>
  <c r="R2312" i="1"/>
  <c r="S2312" i="1"/>
  <c r="T2312" i="1"/>
  <c r="Q2313" i="1"/>
  <c r="R2313" i="1"/>
  <c r="S2313" i="1"/>
  <c r="T2313" i="1"/>
  <c r="Q2314" i="1"/>
  <c r="R2314" i="1"/>
  <c r="S2314" i="1"/>
  <c r="T2314" i="1"/>
  <c r="Q2315" i="1"/>
  <c r="R2315" i="1"/>
  <c r="S2315" i="1"/>
  <c r="T2315" i="1"/>
  <c r="Q2316" i="1"/>
  <c r="R2316" i="1"/>
  <c r="S2316" i="1"/>
  <c r="T2316" i="1"/>
  <c r="Q2317" i="1"/>
  <c r="R2317" i="1"/>
  <c r="S2317" i="1"/>
  <c r="T2317" i="1"/>
  <c r="Q2318" i="1"/>
  <c r="R2318" i="1"/>
  <c r="S2318" i="1"/>
  <c r="T2318" i="1"/>
  <c r="Q2319" i="1"/>
  <c r="R2319" i="1"/>
  <c r="S2319" i="1"/>
  <c r="T2319" i="1"/>
  <c r="Q2320" i="1"/>
  <c r="R2320" i="1"/>
  <c r="S2320" i="1"/>
  <c r="T2320" i="1"/>
  <c r="Q2321" i="1"/>
  <c r="R2321" i="1"/>
  <c r="S2321" i="1"/>
  <c r="T2321" i="1"/>
  <c r="Q2322" i="1"/>
  <c r="R2322" i="1"/>
  <c r="S2322" i="1"/>
  <c r="T2322" i="1"/>
  <c r="Q2323" i="1"/>
  <c r="R2323" i="1"/>
  <c r="S2323" i="1"/>
  <c r="T2323" i="1"/>
  <c r="Q2324" i="1"/>
  <c r="R2324" i="1"/>
  <c r="S2324" i="1"/>
  <c r="T2324" i="1"/>
  <c r="Q2325" i="1"/>
  <c r="R2325" i="1"/>
  <c r="S2325" i="1"/>
  <c r="T2325" i="1"/>
  <c r="Q2326" i="1"/>
  <c r="R2326" i="1"/>
  <c r="S2326" i="1"/>
  <c r="T2326" i="1"/>
  <c r="Q2327" i="1"/>
  <c r="R2327" i="1"/>
  <c r="S2327" i="1"/>
  <c r="T2327" i="1"/>
  <c r="Q2328" i="1"/>
  <c r="R2328" i="1"/>
  <c r="S2328" i="1"/>
  <c r="T2328" i="1"/>
  <c r="Q2329" i="1"/>
  <c r="R2329" i="1"/>
  <c r="S2329" i="1"/>
  <c r="T2329" i="1"/>
  <c r="Q2330" i="1"/>
  <c r="R2330" i="1"/>
  <c r="S2330" i="1"/>
  <c r="T2330" i="1"/>
  <c r="Q2331" i="1"/>
  <c r="R2331" i="1"/>
  <c r="S2331" i="1"/>
  <c r="T2331" i="1"/>
  <c r="Q2332" i="1"/>
  <c r="R2332" i="1"/>
  <c r="S2332" i="1"/>
  <c r="T2332" i="1"/>
  <c r="Q2333" i="1"/>
  <c r="R2333" i="1"/>
  <c r="S2333" i="1"/>
  <c r="T2333" i="1"/>
  <c r="Q2334" i="1"/>
  <c r="R2334" i="1"/>
  <c r="S2334" i="1"/>
  <c r="T2334" i="1"/>
  <c r="Q2335" i="1"/>
  <c r="R2335" i="1"/>
  <c r="S2335" i="1"/>
  <c r="T2335" i="1"/>
  <c r="Q2336" i="1"/>
  <c r="R2336" i="1"/>
  <c r="S2336" i="1"/>
  <c r="T2336" i="1"/>
  <c r="Q2337" i="1"/>
  <c r="R2337" i="1"/>
  <c r="S2337" i="1"/>
  <c r="T2337" i="1"/>
  <c r="Q2338" i="1"/>
  <c r="R2338" i="1"/>
  <c r="S2338" i="1"/>
  <c r="T2338" i="1"/>
  <c r="Q2339" i="1"/>
  <c r="R2339" i="1"/>
  <c r="S2339" i="1"/>
  <c r="T2339" i="1"/>
  <c r="Q2340" i="1"/>
  <c r="R2340" i="1"/>
  <c r="S2340" i="1"/>
  <c r="T2340" i="1"/>
  <c r="Q2341" i="1"/>
  <c r="R2341" i="1"/>
  <c r="S2341" i="1"/>
  <c r="T2341" i="1"/>
  <c r="Q2342" i="1"/>
  <c r="R2342" i="1"/>
  <c r="S2342" i="1"/>
  <c r="T2342" i="1"/>
  <c r="Q2343" i="1"/>
  <c r="R2343" i="1"/>
  <c r="S2343" i="1"/>
  <c r="T2343" i="1"/>
  <c r="Q2344" i="1"/>
  <c r="R2344" i="1"/>
  <c r="S2344" i="1"/>
  <c r="T2344" i="1"/>
  <c r="Q2345" i="1"/>
  <c r="R2345" i="1"/>
  <c r="S2345" i="1"/>
  <c r="T2345" i="1"/>
  <c r="Q2346" i="1"/>
  <c r="R2346" i="1"/>
  <c r="S2346" i="1"/>
  <c r="T2346" i="1"/>
  <c r="Q2347" i="1"/>
  <c r="R2347" i="1"/>
  <c r="S2347" i="1"/>
  <c r="T2347" i="1"/>
  <c r="Q2348" i="1"/>
  <c r="R2348" i="1"/>
  <c r="S2348" i="1"/>
  <c r="T2348" i="1"/>
  <c r="Q2349" i="1"/>
  <c r="R2349" i="1"/>
  <c r="S2349" i="1"/>
  <c r="T2349" i="1"/>
  <c r="Q2350" i="1"/>
  <c r="R2350" i="1"/>
  <c r="S2350" i="1"/>
  <c r="T2350" i="1"/>
  <c r="Q2351" i="1"/>
  <c r="R2351" i="1"/>
  <c r="S2351" i="1"/>
  <c r="T2351" i="1"/>
  <c r="Q2352" i="1"/>
  <c r="R2352" i="1"/>
  <c r="S2352" i="1"/>
  <c r="T2352" i="1"/>
  <c r="Q2353" i="1"/>
  <c r="R2353" i="1"/>
  <c r="S2353" i="1"/>
  <c r="T2353" i="1"/>
  <c r="Q2354" i="1"/>
  <c r="R2354" i="1"/>
  <c r="S2354" i="1"/>
  <c r="T2354" i="1"/>
  <c r="Q2355" i="1"/>
  <c r="R2355" i="1"/>
  <c r="S2355" i="1"/>
  <c r="T2355" i="1"/>
  <c r="Q2356" i="1"/>
  <c r="R2356" i="1"/>
  <c r="S2356" i="1"/>
  <c r="T2356" i="1"/>
  <c r="Q2357" i="1"/>
  <c r="R2357" i="1"/>
  <c r="S2357" i="1"/>
  <c r="T2357" i="1"/>
  <c r="Q2358" i="1"/>
  <c r="R2358" i="1"/>
  <c r="S2358" i="1"/>
  <c r="T2358" i="1"/>
  <c r="Q2359" i="1"/>
  <c r="R2359" i="1"/>
  <c r="S2359" i="1"/>
  <c r="T2359" i="1"/>
  <c r="Q2360" i="1"/>
  <c r="R2360" i="1"/>
  <c r="S2360" i="1"/>
  <c r="T2360" i="1"/>
  <c r="Q2361" i="1"/>
  <c r="R2361" i="1"/>
  <c r="S2361" i="1"/>
  <c r="T2361" i="1"/>
  <c r="Q2362" i="1"/>
  <c r="R2362" i="1"/>
  <c r="S2362" i="1"/>
  <c r="T2362" i="1"/>
  <c r="Q2363" i="1"/>
  <c r="R2363" i="1"/>
  <c r="S2363" i="1"/>
  <c r="T2363" i="1"/>
  <c r="Q2364" i="1"/>
  <c r="R2364" i="1"/>
  <c r="S2364" i="1"/>
  <c r="T2364" i="1"/>
  <c r="Q2365" i="1"/>
  <c r="R2365" i="1"/>
  <c r="S2365" i="1"/>
  <c r="T2365" i="1"/>
  <c r="Q2366" i="1"/>
  <c r="R2366" i="1"/>
  <c r="S2366" i="1"/>
  <c r="T2366" i="1"/>
  <c r="Q2367" i="1"/>
  <c r="R2367" i="1"/>
  <c r="S2367" i="1"/>
  <c r="T2367" i="1"/>
  <c r="Q2368" i="1"/>
  <c r="R2368" i="1"/>
  <c r="S2368" i="1"/>
  <c r="T2368" i="1"/>
  <c r="Q2369" i="1"/>
  <c r="R2369" i="1"/>
  <c r="S2369" i="1"/>
  <c r="T2369" i="1"/>
  <c r="Q2370" i="1"/>
  <c r="R2370" i="1"/>
  <c r="S2370" i="1"/>
  <c r="T2370" i="1"/>
  <c r="Q2371" i="1"/>
  <c r="R2371" i="1"/>
  <c r="S2371" i="1"/>
  <c r="T2371" i="1"/>
  <c r="Q2372" i="1"/>
  <c r="R2372" i="1"/>
  <c r="S2372" i="1"/>
  <c r="T2372" i="1"/>
  <c r="Q2373" i="1"/>
  <c r="R2373" i="1"/>
  <c r="S2373" i="1"/>
  <c r="T2373" i="1"/>
  <c r="Q2374" i="1"/>
  <c r="R2374" i="1"/>
  <c r="S2374" i="1"/>
  <c r="T2374" i="1"/>
  <c r="Q2375" i="1"/>
  <c r="R2375" i="1"/>
  <c r="S2375" i="1"/>
  <c r="T2375" i="1"/>
  <c r="Q2376" i="1"/>
  <c r="R2376" i="1"/>
  <c r="S2376" i="1"/>
  <c r="T2376" i="1"/>
  <c r="Q2377" i="1"/>
  <c r="R2377" i="1"/>
  <c r="S2377" i="1"/>
  <c r="T2377" i="1"/>
  <c r="Q2378" i="1"/>
  <c r="R2378" i="1"/>
  <c r="S2378" i="1"/>
  <c r="T2378" i="1"/>
  <c r="Q2379" i="1"/>
  <c r="R2379" i="1"/>
  <c r="S2379" i="1"/>
  <c r="T2379" i="1"/>
  <c r="Q2380" i="1"/>
  <c r="R2380" i="1"/>
  <c r="S2380" i="1"/>
  <c r="T2380" i="1"/>
  <c r="Q2381" i="1"/>
  <c r="R2381" i="1"/>
  <c r="S2381" i="1"/>
  <c r="T2381" i="1"/>
  <c r="Q2382" i="1"/>
  <c r="R2382" i="1"/>
  <c r="S2382" i="1"/>
  <c r="T2382" i="1"/>
  <c r="Q2383" i="1"/>
  <c r="R2383" i="1"/>
  <c r="S2383" i="1"/>
  <c r="T2383" i="1"/>
  <c r="Q2384" i="1"/>
  <c r="R2384" i="1"/>
  <c r="S2384" i="1"/>
  <c r="T2384" i="1"/>
  <c r="Q2385" i="1"/>
  <c r="R2385" i="1"/>
  <c r="S2385" i="1"/>
  <c r="T2385" i="1"/>
  <c r="Q2386" i="1"/>
  <c r="R2386" i="1"/>
  <c r="S2386" i="1"/>
  <c r="T2386" i="1"/>
  <c r="Q2387" i="1"/>
  <c r="R2387" i="1"/>
  <c r="S2387" i="1"/>
  <c r="T2387" i="1"/>
  <c r="Q2388" i="1"/>
  <c r="R2388" i="1"/>
  <c r="S2388" i="1"/>
  <c r="T2388" i="1"/>
  <c r="Q2389" i="1"/>
  <c r="R2389" i="1"/>
  <c r="S2389" i="1"/>
  <c r="T2389" i="1"/>
  <c r="Q2390" i="1"/>
  <c r="R2390" i="1"/>
  <c r="S2390" i="1"/>
  <c r="T2390" i="1"/>
  <c r="Q2391" i="1"/>
  <c r="R2391" i="1"/>
  <c r="S2391" i="1"/>
  <c r="T2391" i="1"/>
  <c r="Q2392" i="1"/>
  <c r="R2392" i="1"/>
  <c r="S2392" i="1"/>
  <c r="T2392" i="1"/>
  <c r="Q2393" i="1"/>
  <c r="R2393" i="1"/>
  <c r="S2393" i="1"/>
  <c r="T2393" i="1"/>
  <c r="Q2394" i="1"/>
  <c r="R2394" i="1"/>
  <c r="S2394" i="1"/>
  <c r="T2394" i="1"/>
  <c r="Q2395" i="1"/>
  <c r="R2395" i="1"/>
  <c r="S2395" i="1"/>
  <c r="T2395" i="1"/>
  <c r="Q2396" i="1"/>
  <c r="R2396" i="1"/>
  <c r="S2396" i="1"/>
  <c r="T2396" i="1"/>
  <c r="Q2397" i="1"/>
  <c r="R2397" i="1"/>
  <c r="S2397" i="1"/>
  <c r="T2397" i="1"/>
  <c r="Q2398" i="1"/>
  <c r="R2398" i="1"/>
  <c r="S2398" i="1"/>
  <c r="T2398" i="1"/>
  <c r="Q2399" i="1"/>
  <c r="R2399" i="1"/>
  <c r="S2399" i="1"/>
  <c r="T2399" i="1"/>
  <c r="Q2400" i="1"/>
  <c r="R2400" i="1"/>
  <c r="S2400" i="1"/>
  <c r="T2400" i="1"/>
  <c r="Q2401" i="1"/>
  <c r="R2401" i="1"/>
  <c r="S2401" i="1"/>
  <c r="T2401" i="1"/>
  <c r="Q2402" i="1"/>
  <c r="R2402" i="1"/>
  <c r="S2402" i="1"/>
  <c r="T2402" i="1"/>
  <c r="Q2403" i="1"/>
  <c r="R2403" i="1"/>
  <c r="S2403" i="1"/>
  <c r="T2403" i="1"/>
  <c r="Q2404" i="1"/>
  <c r="R2404" i="1"/>
  <c r="S2404" i="1"/>
  <c r="T2404" i="1"/>
  <c r="Q2405" i="1"/>
  <c r="R2405" i="1"/>
  <c r="S2405" i="1"/>
  <c r="T2405" i="1"/>
  <c r="Q2406" i="1"/>
  <c r="R2406" i="1"/>
  <c r="S2406" i="1"/>
  <c r="T2406" i="1"/>
  <c r="Q2407" i="1"/>
  <c r="R2407" i="1"/>
  <c r="S2407" i="1"/>
  <c r="T2407" i="1"/>
  <c r="Q2408" i="1"/>
  <c r="R2408" i="1"/>
  <c r="S2408" i="1"/>
  <c r="T2408" i="1"/>
  <c r="Q2409" i="1"/>
  <c r="R2409" i="1"/>
  <c r="S2409" i="1"/>
  <c r="T2409" i="1"/>
  <c r="Q2410" i="1"/>
  <c r="R2410" i="1"/>
  <c r="S2410" i="1"/>
  <c r="T2410" i="1"/>
  <c r="Q2411" i="1"/>
  <c r="R2411" i="1"/>
  <c r="S2411" i="1"/>
  <c r="T2411" i="1"/>
  <c r="Q2412" i="1"/>
  <c r="R2412" i="1"/>
  <c r="S2412" i="1"/>
  <c r="T2412" i="1"/>
  <c r="Q2413" i="1"/>
  <c r="R2413" i="1"/>
  <c r="S2413" i="1"/>
  <c r="T2413" i="1"/>
  <c r="Q2414" i="1"/>
  <c r="R2414" i="1"/>
  <c r="S2414" i="1"/>
  <c r="T2414" i="1"/>
  <c r="Q2415" i="1"/>
  <c r="R2415" i="1"/>
  <c r="S2415" i="1"/>
  <c r="T2415" i="1"/>
  <c r="Q2416" i="1"/>
  <c r="R2416" i="1"/>
  <c r="S2416" i="1"/>
  <c r="T2416" i="1"/>
  <c r="Q2417" i="1"/>
  <c r="R2417" i="1"/>
  <c r="S2417" i="1"/>
  <c r="T2417" i="1"/>
  <c r="Q2418" i="1"/>
  <c r="R2418" i="1"/>
  <c r="S2418" i="1"/>
  <c r="T2418" i="1"/>
  <c r="Q2419" i="1"/>
  <c r="R2419" i="1"/>
  <c r="S2419" i="1"/>
  <c r="T2419" i="1"/>
  <c r="Q2420" i="1"/>
  <c r="R2420" i="1"/>
  <c r="S2420" i="1"/>
  <c r="T2420" i="1"/>
  <c r="Q2421" i="1"/>
  <c r="R2421" i="1"/>
  <c r="S2421" i="1"/>
  <c r="T2421" i="1"/>
  <c r="Q2422" i="1"/>
  <c r="R2422" i="1"/>
  <c r="S2422" i="1"/>
  <c r="T2422" i="1"/>
  <c r="Q2423" i="1"/>
  <c r="R2423" i="1"/>
  <c r="S2423" i="1"/>
  <c r="T2423" i="1"/>
  <c r="Q2424" i="1"/>
  <c r="R2424" i="1"/>
  <c r="S2424" i="1"/>
  <c r="T2424" i="1"/>
  <c r="Q2425" i="1"/>
  <c r="R2425" i="1"/>
  <c r="S2425" i="1"/>
  <c r="T2425" i="1"/>
  <c r="Q2426" i="1"/>
  <c r="R2426" i="1"/>
  <c r="S2426" i="1"/>
  <c r="T2426" i="1"/>
  <c r="Q2427" i="1"/>
  <c r="R2427" i="1"/>
  <c r="S2427" i="1"/>
  <c r="T2427" i="1"/>
  <c r="Q2428" i="1"/>
  <c r="R2428" i="1"/>
  <c r="S2428" i="1"/>
  <c r="T2428" i="1"/>
  <c r="Q2429" i="1"/>
  <c r="R2429" i="1"/>
  <c r="S2429" i="1"/>
  <c r="T2429" i="1"/>
  <c r="Q2430" i="1"/>
  <c r="R2430" i="1"/>
  <c r="S2430" i="1"/>
  <c r="T2430" i="1"/>
  <c r="Q2431" i="1"/>
  <c r="R2431" i="1"/>
  <c r="S2431" i="1"/>
  <c r="T2431" i="1"/>
  <c r="Q2432" i="1"/>
  <c r="R2432" i="1"/>
  <c r="S2432" i="1"/>
  <c r="T2432" i="1"/>
  <c r="Q2433" i="1"/>
  <c r="R2433" i="1"/>
  <c r="S2433" i="1"/>
  <c r="T2433" i="1"/>
  <c r="Q2434" i="1"/>
  <c r="R2434" i="1"/>
  <c r="S2434" i="1"/>
  <c r="T2434" i="1"/>
  <c r="Q2435" i="1"/>
  <c r="R2435" i="1"/>
  <c r="S2435" i="1"/>
  <c r="T2435" i="1"/>
  <c r="Q2436" i="1"/>
  <c r="R2436" i="1"/>
  <c r="S2436" i="1"/>
  <c r="T2436" i="1"/>
  <c r="Q2437" i="1"/>
  <c r="R2437" i="1"/>
  <c r="S2437" i="1"/>
  <c r="T2437" i="1"/>
  <c r="Q2438" i="1"/>
  <c r="R2438" i="1"/>
  <c r="S2438" i="1"/>
  <c r="T2438" i="1"/>
  <c r="Q2439" i="1"/>
  <c r="R2439" i="1"/>
  <c r="S2439" i="1"/>
  <c r="T2439" i="1"/>
  <c r="Q2440" i="1"/>
  <c r="R2440" i="1"/>
  <c r="S2440" i="1"/>
  <c r="T2440" i="1"/>
  <c r="Q2441" i="1"/>
  <c r="R2441" i="1"/>
  <c r="S2441" i="1"/>
  <c r="T2441" i="1"/>
  <c r="Q2442" i="1"/>
  <c r="R2442" i="1"/>
  <c r="S2442" i="1"/>
  <c r="T2442" i="1"/>
  <c r="Q2443" i="1"/>
  <c r="R2443" i="1"/>
  <c r="S2443" i="1"/>
  <c r="T2443" i="1"/>
  <c r="Q2444" i="1"/>
  <c r="R2444" i="1"/>
  <c r="S2444" i="1"/>
  <c r="T2444" i="1"/>
  <c r="Q2445" i="1"/>
  <c r="R2445" i="1"/>
  <c r="S2445" i="1"/>
  <c r="T2445" i="1"/>
  <c r="Q2446" i="1"/>
  <c r="R2446" i="1"/>
  <c r="S2446" i="1"/>
  <c r="T2446" i="1"/>
  <c r="Q2447" i="1"/>
  <c r="R2447" i="1"/>
  <c r="S2447" i="1"/>
  <c r="T2447" i="1"/>
  <c r="Q2448" i="1"/>
  <c r="R2448" i="1"/>
  <c r="S2448" i="1"/>
  <c r="T2448" i="1"/>
  <c r="Q2449" i="1"/>
  <c r="R2449" i="1"/>
  <c r="S2449" i="1"/>
  <c r="T2449" i="1"/>
  <c r="Q2450" i="1"/>
  <c r="R2450" i="1"/>
  <c r="S2450" i="1"/>
  <c r="T2450" i="1"/>
  <c r="Q2451" i="1"/>
  <c r="R2451" i="1"/>
  <c r="S2451" i="1"/>
  <c r="T2451" i="1"/>
  <c r="Q2452" i="1"/>
  <c r="R2452" i="1"/>
  <c r="S2452" i="1"/>
  <c r="T2452" i="1"/>
  <c r="Q2453" i="1"/>
  <c r="R2453" i="1"/>
  <c r="S2453" i="1"/>
  <c r="T2453" i="1"/>
  <c r="Q2454" i="1"/>
  <c r="R2454" i="1"/>
  <c r="S2454" i="1"/>
  <c r="T2454" i="1"/>
  <c r="Q2455" i="1"/>
  <c r="R2455" i="1"/>
  <c r="S2455" i="1"/>
  <c r="T2455" i="1"/>
  <c r="Q2456" i="1"/>
  <c r="R2456" i="1"/>
  <c r="S2456" i="1"/>
  <c r="T2456" i="1"/>
  <c r="Q2457" i="1"/>
  <c r="R2457" i="1"/>
  <c r="S2457" i="1"/>
  <c r="T2457" i="1"/>
  <c r="Q2458" i="1"/>
  <c r="R2458" i="1"/>
  <c r="S2458" i="1"/>
  <c r="T2458" i="1"/>
  <c r="Q2459" i="1"/>
  <c r="R2459" i="1"/>
  <c r="S2459" i="1"/>
  <c r="T2459" i="1"/>
  <c r="Q2460" i="1"/>
  <c r="R2460" i="1"/>
  <c r="S2460" i="1"/>
  <c r="T2460" i="1"/>
  <c r="Q2461" i="1"/>
  <c r="R2461" i="1"/>
  <c r="S2461" i="1"/>
  <c r="T2461" i="1"/>
  <c r="Q2462" i="1"/>
  <c r="R2462" i="1"/>
  <c r="S2462" i="1"/>
  <c r="T2462" i="1"/>
  <c r="Q2463" i="1"/>
  <c r="R2463" i="1"/>
  <c r="S2463" i="1"/>
  <c r="T2463" i="1"/>
  <c r="Q2464" i="1"/>
  <c r="R2464" i="1"/>
  <c r="S2464" i="1"/>
  <c r="T2464" i="1"/>
  <c r="Q2465" i="1"/>
  <c r="R2465" i="1"/>
  <c r="S2465" i="1"/>
  <c r="T2465" i="1"/>
  <c r="Q2466" i="1"/>
  <c r="R2466" i="1"/>
  <c r="S2466" i="1"/>
  <c r="T2466" i="1"/>
  <c r="Q2467" i="1"/>
  <c r="R2467" i="1"/>
  <c r="S2467" i="1"/>
  <c r="T2467" i="1"/>
  <c r="Q2468" i="1"/>
  <c r="R2468" i="1"/>
  <c r="S2468" i="1"/>
  <c r="T2468" i="1"/>
  <c r="Q2469" i="1"/>
  <c r="R2469" i="1"/>
  <c r="S2469" i="1"/>
  <c r="T2469" i="1"/>
  <c r="Q2470" i="1"/>
  <c r="R2470" i="1"/>
  <c r="S2470" i="1"/>
  <c r="T2470" i="1"/>
  <c r="Q2471" i="1"/>
  <c r="R2471" i="1"/>
  <c r="S2471" i="1"/>
  <c r="T2471" i="1"/>
  <c r="Q2472" i="1"/>
  <c r="R2472" i="1"/>
  <c r="S2472" i="1"/>
  <c r="T2472" i="1"/>
  <c r="Q2473" i="1"/>
  <c r="R2473" i="1"/>
  <c r="S2473" i="1"/>
  <c r="T2473" i="1"/>
  <c r="Q2474" i="1"/>
  <c r="R2474" i="1"/>
  <c r="S2474" i="1"/>
  <c r="T2474" i="1"/>
  <c r="Q2475" i="1"/>
  <c r="R2475" i="1"/>
  <c r="S2475" i="1"/>
  <c r="T2475" i="1"/>
  <c r="Q2476" i="1"/>
  <c r="R2476" i="1"/>
  <c r="S2476" i="1"/>
  <c r="T2476" i="1"/>
  <c r="Q2477" i="1"/>
  <c r="R2477" i="1"/>
  <c r="S2477" i="1"/>
  <c r="T2477" i="1"/>
  <c r="Q2478" i="1"/>
  <c r="R2478" i="1"/>
  <c r="S2478" i="1"/>
  <c r="T2478" i="1"/>
  <c r="Q2479" i="1"/>
  <c r="R2479" i="1"/>
  <c r="S2479" i="1"/>
  <c r="T2479" i="1"/>
  <c r="Q2480" i="1"/>
  <c r="R2480" i="1"/>
  <c r="S2480" i="1"/>
  <c r="T2480" i="1"/>
  <c r="Q2481" i="1"/>
  <c r="R2481" i="1"/>
  <c r="S2481" i="1"/>
  <c r="T2481" i="1"/>
  <c r="Q2482" i="1"/>
  <c r="R2482" i="1"/>
  <c r="S2482" i="1"/>
  <c r="T2482" i="1"/>
  <c r="Q2483" i="1"/>
  <c r="R2483" i="1"/>
  <c r="S2483" i="1"/>
  <c r="T2483" i="1"/>
  <c r="Q2484" i="1"/>
  <c r="R2484" i="1"/>
  <c r="S2484" i="1"/>
  <c r="T2484" i="1"/>
  <c r="Q2485" i="1"/>
  <c r="R2485" i="1"/>
  <c r="S2485" i="1"/>
  <c r="T2485" i="1"/>
  <c r="Q2486" i="1"/>
  <c r="R2486" i="1"/>
  <c r="S2486" i="1"/>
  <c r="T2486" i="1"/>
  <c r="Q2487" i="1"/>
  <c r="R2487" i="1"/>
  <c r="S2487" i="1"/>
  <c r="T2487" i="1"/>
  <c r="Q2488" i="1"/>
  <c r="R2488" i="1"/>
  <c r="S2488" i="1"/>
  <c r="T2488" i="1"/>
  <c r="Q2489" i="1"/>
  <c r="R2489" i="1"/>
  <c r="S2489" i="1"/>
  <c r="T2489" i="1"/>
  <c r="Q2490" i="1"/>
  <c r="R2490" i="1"/>
  <c r="S2490" i="1"/>
  <c r="T2490" i="1"/>
  <c r="Q2491" i="1"/>
  <c r="R2491" i="1"/>
  <c r="S2491" i="1"/>
  <c r="T2491" i="1"/>
  <c r="Q2492" i="1"/>
  <c r="R2492" i="1"/>
  <c r="S2492" i="1"/>
  <c r="T2492" i="1"/>
  <c r="Q2493" i="1"/>
  <c r="R2493" i="1"/>
  <c r="S2493" i="1"/>
  <c r="T2493" i="1"/>
  <c r="Q2494" i="1"/>
  <c r="R2494" i="1"/>
  <c r="S2494" i="1"/>
  <c r="T2494" i="1"/>
  <c r="Q2495" i="1"/>
  <c r="R2495" i="1"/>
  <c r="S2495" i="1"/>
  <c r="T2495" i="1"/>
  <c r="Q2496" i="1"/>
  <c r="R2496" i="1"/>
  <c r="S2496" i="1"/>
  <c r="T2496" i="1"/>
  <c r="Q2497" i="1"/>
  <c r="R2497" i="1"/>
  <c r="S2497" i="1"/>
  <c r="T2497" i="1"/>
  <c r="Q2498" i="1"/>
  <c r="R2498" i="1"/>
  <c r="S2498" i="1"/>
  <c r="T2498" i="1"/>
  <c r="Q2499" i="1"/>
  <c r="R2499" i="1"/>
  <c r="S2499" i="1"/>
  <c r="T2499" i="1"/>
  <c r="Q2500" i="1"/>
  <c r="R2500" i="1"/>
  <c r="S2500" i="1"/>
  <c r="T2500" i="1"/>
  <c r="Q2501" i="1"/>
  <c r="R2501" i="1"/>
  <c r="S2501" i="1"/>
  <c r="T2501" i="1"/>
  <c r="Q2502" i="1"/>
  <c r="R2502" i="1"/>
  <c r="S2502" i="1"/>
  <c r="T2502" i="1"/>
  <c r="Q2503" i="1"/>
  <c r="R2503" i="1"/>
  <c r="S2503" i="1"/>
  <c r="T2503" i="1"/>
  <c r="Q2504" i="1"/>
  <c r="R2504" i="1"/>
  <c r="S2504" i="1"/>
  <c r="T2504" i="1"/>
  <c r="Q2505" i="1"/>
  <c r="R2505" i="1"/>
  <c r="S2505" i="1"/>
  <c r="T2505" i="1"/>
  <c r="Q2506" i="1"/>
  <c r="R2506" i="1"/>
  <c r="S2506" i="1"/>
  <c r="T2506" i="1"/>
  <c r="Q2507" i="1"/>
  <c r="R2507" i="1"/>
  <c r="S2507" i="1"/>
  <c r="T2507" i="1"/>
  <c r="Q2508" i="1"/>
  <c r="R2508" i="1"/>
  <c r="S2508" i="1"/>
  <c r="T2508" i="1"/>
  <c r="Q2509" i="1"/>
  <c r="R2509" i="1"/>
  <c r="S2509" i="1"/>
  <c r="T2509" i="1"/>
  <c r="Q2510" i="1"/>
  <c r="R2510" i="1"/>
  <c r="S2510" i="1"/>
  <c r="T2510" i="1"/>
  <c r="Q2511" i="1"/>
  <c r="R2511" i="1"/>
  <c r="S2511" i="1"/>
  <c r="T2511" i="1"/>
  <c r="Q2512" i="1"/>
  <c r="R2512" i="1"/>
  <c r="S2512" i="1"/>
  <c r="T2512" i="1"/>
  <c r="Q2513" i="1"/>
  <c r="R2513" i="1"/>
  <c r="S2513" i="1"/>
  <c r="T2513" i="1"/>
  <c r="Q2514" i="1"/>
  <c r="R2514" i="1"/>
  <c r="S2514" i="1"/>
  <c r="T2514" i="1"/>
  <c r="Q2515" i="1"/>
  <c r="R2515" i="1"/>
  <c r="S2515" i="1"/>
  <c r="T2515" i="1"/>
  <c r="Q2516" i="1"/>
  <c r="R2516" i="1"/>
  <c r="S2516" i="1"/>
  <c r="T2516" i="1"/>
  <c r="Q2517" i="1"/>
  <c r="R2517" i="1"/>
  <c r="S2517" i="1"/>
  <c r="T2517" i="1"/>
  <c r="Q2518" i="1"/>
  <c r="R2518" i="1"/>
  <c r="S2518" i="1"/>
  <c r="T2518" i="1"/>
  <c r="Q2519" i="1"/>
  <c r="R2519" i="1"/>
  <c r="S2519" i="1"/>
  <c r="T2519" i="1"/>
  <c r="Q2520" i="1"/>
  <c r="R2520" i="1"/>
  <c r="S2520" i="1"/>
  <c r="T2520" i="1"/>
  <c r="Q2521" i="1"/>
  <c r="R2521" i="1"/>
  <c r="S2521" i="1"/>
  <c r="T2521" i="1"/>
  <c r="Q2522" i="1"/>
  <c r="R2522" i="1"/>
  <c r="S2522" i="1"/>
  <c r="T2522" i="1"/>
  <c r="Q2523" i="1"/>
  <c r="R2523" i="1"/>
  <c r="S2523" i="1"/>
  <c r="T2523" i="1"/>
  <c r="Q2524" i="1"/>
  <c r="R2524" i="1"/>
  <c r="S2524" i="1"/>
  <c r="T2524" i="1"/>
  <c r="Q2525" i="1"/>
  <c r="R2525" i="1"/>
  <c r="S2525" i="1"/>
  <c r="T2525" i="1"/>
  <c r="Q2526" i="1"/>
  <c r="R2526" i="1"/>
  <c r="S2526" i="1"/>
  <c r="T2526" i="1"/>
  <c r="Q2527" i="1"/>
  <c r="R2527" i="1"/>
  <c r="S2527" i="1"/>
  <c r="T2527" i="1"/>
  <c r="Q2528" i="1"/>
  <c r="R2528" i="1"/>
  <c r="S2528" i="1"/>
  <c r="T2528" i="1"/>
  <c r="Q2529" i="1"/>
  <c r="R2529" i="1"/>
  <c r="S2529" i="1"/>
  <c r="T2529" i="1"/>
  <c r="Q2530" i="1"/>
  <c r="R2530" i="1"/>
  <c r="S2530" i="1"/>
  <c r="T2530" i="1"/>
  <c r="Q2531" i="1"/>
  <c r="R2531" i="1"/>
  <c r="S2531" i="1"/>
  <c r="T2531" i="1"/>
  <c r="Q2532" i="1"/>
  <c r="R2532" i="1"/>
  <c r="S2532" i="1"/>
  <c r="T2532" i="1"/>
  <c r="Q2533" i="1"/>
  <c r="R2533" i="1"/>
  <c r="S2533" i="1"/>
  <c r="T2533" i="1"/>
  <c r="Q2534" i="1"/>
  <c r="R2534" i="1"/>
  <c r="S2534" i="1"/>
  <c r="T2534" i="1"/>
  <c r="Q2535" i="1"/>
  <c r="R2535" i="1"/>
  <c r="S2535" i="1"/>
  <c r="T2535" i="1"/>
  <c r="Q2536" i="1"/>
  <c r="R2536" i="1"/>
  <c r="S2536" i="1"/>
  <c r="T2536" i="1"/>
  <c r="Q2537" i="1"/>
  <c r="R2537" i="1"/>
  <c r="S2537" i="1"/>
  <c r="T2537" i="1"/>
  <c r="Q2538" i="1"/>
  <c r="R2538" i="1"/>
  <c r="S2538" i="1"/>
  <c r="T2538" i="1"/>
  <c r="Q2539" i="1"/>
  <c r="R2539" i="1"/>
  <c r="S2539" i="1"/>
  <c r="T2539" i="1"/>
  <c r="Q2540" i="1"/>
  <c r="R2540" i="1"/>
  <c r="S2540" i="1"/>
  <c r="T2540" i="1"/>
  <c r="Q2541" i="1"/>
  <c r="R2541" i="1"/>
  <c r="S2541" i="1"/>
  <c r="T2541" i="1"/>
  <c r="Q2542" i="1"/>
  <c r="R2542" i="1"/>
  <c r="S2542" i="1"/>
  <c r="T2542" i="1"/>
  <c r="Q2543" i="1"/>
  <c r="R2543" i="1"/>
  <c r="S2543" i="1"/>
  <c r="T2543" i="1"/>
  <c r="Q2544" i="1"/>
  <c r="R2544" i="1"/>
  <c r="S2544" i="1"/>
  <c r="T2544" i="1"/>
  <c r="Q2545" i="1"/>
  <c r="R2545" i="1"/>
  <c r="S2545" i="1"/>
  <c r="T2545" i="1"/>
  <c r="Q2546" i="1"/>
  <c r="R2546" i="1"/>
  <c r="S2546" i="1"/>
  <c r="T2546" i="1"/>
  <c r="Q2547" i="1"/>
  <c r="R2547" i="1"/>
  <c r="S2547" i="1"/>
  <c r="T2547" i="1"/>
  <c r="Q2548" i="1"/>
  <c r="R2548" i="1"/>
  <c r="S2548" i="1"/>
  <c r="T2548" i="1"/>
  <c r="Q2549" i="1"/>
  <c r="R2549" i="1"/>
  <c r="S2549" i="1"/>
  <c r="T2549" i="1"/>
  <c r="Q2550" i="1"/>
  <c r="R2550" i="1"/>
  <c r="S2550" i="1"/>
  <c r="T2550" i="1"/>
  <c r="Q2551" i="1"/>
  <c r="R2551" i="1"/>
  <c r="S2551" i="1"/>
  <c r="T2551" i="1"/>
  <c r="Q2552" i="1"/>
  <c r="R2552" i="1"/>
  <c r="S2552" i="1"/>
  <c r="T2552" i="1"/>
  <c r="Q2553" i="1"/>
  <c r="R2553" i="1"/>
  <c r="S2553" i="1"/>
  <c r="T2553" i="1"/>
  <c r="Q2554" i="1"/>
  <c r="R2554" i="1"/>
  <c r="S2554" i="1"/>
  <c r="T2554" i="1"/>
  <c r="Q2555" i="1"/>
  <c r="R2555" i="1"/>
  <c r="S2555" i="1"/>
  <c r="T2555" i="1"/>
  <c r="Q2556" i="1"/>
  <c r="R2556" i="1"/>
  <c r="S2556" i="1"/>
  <c r="T2556" i="1"/>
  <c r="Q2557" i="1"/>
  <c r="R2557" i="1"/>
  <c r="S2557" i="1"/>
  <c r="T2557" i="1"/>
  <c r="Q2558" i="1"/>
  <c r="R2558" i="1"/>
  <c r="S2558" i="1"/>
  <c r="T2558" i="1"/>
  <c r="Q2559" i="1"/>
  <c r="R2559" i="1"/>
  <c r="S2559" i="1"/>
  <c r="T2559" i="1"/>
  <c r="Q2560" i="1"/>
  <c r="R2560" i="1"/>
  <c r="S2560" i="1"/>
  <c r="T2560" i="1"/>
  <c r="Q2561" i="1"/>
  <c r="R2561" i="1"/>
  <c r="S2561" i="1"/>
  <c r="T2561" i="1"/>
  <c r="Q2562" i="1"/>
  <c r="R2562" i="1"/>
  <c r="S2562" i="1"/>
  <c r="T2562" i="1"/>
  <c r="Q2563" i="1"/>
  <c r="R2563" i="1"/>
  <c r="S2563" i="1"/>
  <c r="T2563" i="1"/>
  <c r="Q2564" i="1"/>
  <c r="R2564" i="1"/>
  <c r="S2564" i="1"/>
  <c r="T2564" i="1"/>
  <c r="Q2565" i="1"/>
  <c r="R2565" i="1"/>
  <c r="S2565" i="1"/>
  <c r="T2565" i="1"/>
  <c r="Q2566" i="1"/>
  <c r="R2566" i="1"/>
  <c r="S2566" i="1"/>
  <c r="T2566" i="1"/>
  <c r="Q2567" i="1"/>
  <c r="R2567" i="1"/>
  <c r="S2567" i="1"/>
  <c r="T2567" i="1"/>
  <c r="Q2568" i="1"/>
  <c r="R2568" i="1"/>
  <c r="S2568" i="1"/>
  <c r="T2568" i="1"/>
  <c r="Q2569" i="1"/>
  <c r="R2569" i="1"/>
  <c r="S2569" i="1"/>
  <c r="T2569" i="1"/>
  <c r="Q2570" i="1"/>
  <c r="R2570" i="1"/>
  <c r="S2570" i="1"/>
  <c r="T2570" i="1"/>
  <c r="Q2571" i="1"/>
  <c r="R2571" i="1"/>
  <c r="S2571" i="1"/>
  <c r="T2571" i="1"/>
  <c r="Q2572" i="1"/>
  <c r="R2572" i="1"/>
  <c r="S2572" i="1"/>
  <c r="T2572" i="1"/>
  <c r="Q2573" i="1"/>
  <c r="R2573" i="1"/>
  <c r="S2573" i="1"/>
  <c r="T2573" i="1"/>
  <c r="Q2574" i="1"/>
  <c r="R2574" i="1"/>
  <c r="S2574" i="1"/>
  <c r="T2574" i="1"/>
  <c r="Q2575" i="1"/>
  <c r="R2575" i="1"/>
  <c r="S2575" i="1"/>
  <c r="T2575" i="1"/>
  <c r="Q2576" i="1"/>
  <c r="R2576" i="1"/>
  <c r="S2576" i="1"/>
  <c r="T2576" i="1"/>
  <c r="Q2577" i="1"/>
  <c r="R2577" i="1"/>
  <c r="S2577" i="1"/>
  <c r="T2577" i="1"/>
  <c r="Q2578" i="1"/>
  <c r="R2578" i="1"/>
  <c r="S2578" i="1"/>
  <c r="T2578" i="1"/>
  <c r="Q2579" i="1"/>
  <c r="R2579" i="1"/>
  <c r="S2579" i="1"/>
  <c r="T2579" i="1"/>
  <c r="Q2580" i="1"/>
  <c r="R2580" i="1"/>
  <c r="S2580" i="1"/>
  <c r="T2580" i="1"/>
  <c r="Q2581" i="1"/>
  <c r="R2581" i="1"/>
  <c r="S2581" i="1"/>
  <c r="T2581" i="1"/>
  <c r="Q2582" i="1"/>
  <c r="R2582" i="1"/>
  <c r="S2582" i="1"/>
  <c r="T2582" i="1"/>
  <c r="Q2583" i="1"/>
  <c r="R2583" i="1"/>
  <c r="S2583" i="1"/>
  <c r="T2583" i="1"/>
  <c r="Q2584" i="1"/>
  <c r="R2584" i="1"/>
  <c r="S2584" i="1"/>
  <c r="T2584" i="1"/>
  <c r="Q2585" i="1"/>
  <c r="R2585" i="1"/>
  <c r="S2585" i="1"/>
  <c r="T2585" i="1"/>
  <c r="Q2586" i="1"/>
  <c r="R2586" i="1"/>
  <c r="S2586" i="1"/>
  <c r="T2586" i="1"/>
  <c r="Q2587" i="1"/>
  <c r="R2587" i="1"/>
  <c r="S2587" i="1"/>
  <c r="T2587" i="1"/>
  <c r="Q2588" i="1"/>
  <c r="R2588" i="1"/>
  <c r="S2588" i="1"/>
  <c r="T2588" i="1"/>
  <c r="Q2589" i="1"/>
  <c r="R2589" i="1"/>
  <c r="S2589" i="1"/>
  <c r="T2589" i="1"/>
  <c r="Q2590" i="1"/>
  <c r="R2590" i="1"/>
  <c r="S2590" i="1"/>
  <c r="T2590" i="1"/>
  <c r="Q2591" i="1"/>
  <c r="R2591" i="1"/>
  <c r="S2591" i="1"/>
  <c r="T2591" i="1"/>
  <c r="Q2592" i="1"/>
  <c r="R2592" i="1"/>
  <c r="S2592" i="1"/>
  <c r="T2592" i="1"/>
  <c r="Q2593" i="1"/>
  <c r="R2593" i="1"/>
  <c r="S2593" i="1"/>
  <c r="T2593" i="1"/>
  <c r="Q2594" i="1"/>
  <c r="R2594" i="1"/>
  <c r="S2594" i="1"/>
  <c r="T2594" i="1"/>
  <c r="Q2595" i="1"/>
  <c r="R2595" i="1"/>
  <c r="S2595" i="1"/>
  <c r="T2595" i="1"/>
  <c r="Q2596" i="1"/>
  <c r="R2596" i="1"/>
  <c r="S2596" i="1"/>
  <c r="T2596" i="1"/>
  <c r="Q2597" i="1"/>
  <c r="R2597" i="1"/>
  <c r="S2597" i="1"/>
  <c r="T2597" i="1"/>
  <c r="Q2598" i="1"/>
  <c r="R2598" i="1"/>
  <c r="S2598" i="1"/>
  <c r="T2598" i="1"/>
  <c r="Q2599" i="1"/>
  <c r="R2599" i="1"/>
  <c r="S2599" i="1"/>
  <c r="T2599" i="1"/>
  <c r="Q2600" i="1"/>
  <c r="R2600" i="1"/>
  <c r="S2600" i="1"/>
  <c r="T2600" i="1"/>
  <c r="Q2601" i="1"/>
  <c r="R2601" i="1"/>
  <c r="S2601" i="1"/>
  <c r="T2601" i="1"/>
  <c r="Q2602" i="1"/>
  <c r="R2602" i="1"/>
  <c r="S2602" i="1"/>
  <c r="T2602" i="1"/>
  <c r="Q2603" i="1"/>
  <c r="R2603" i="1"/>
  <c r="S2603" i="1"/>
  <c r="T2603" i="1"/>
  <c r="Q2604" i="1"/>
  <c r="R2604" i="1"/>
  <c r="S2604" i="1"/>
  <c r="T2604" i="1"/>
  <c r="Q2605" i="1"/>
  <c r="R2605" i="1"/>
  <c r="S2605" i="1"/>
  <c r="T2605" i="1"/>
  <c r="Q2606" i="1"/>
  <c r="R2606" i="1"/>
  <c r="S2606" i="1"/>
  <c r="T2606" i="1"/>
  <c r="Q2607" i="1"/>
  <c r="R2607" i="1"/>
  <c r="S2607" i="1"/>
  <c r="T2607" i="1"/>
  <c r="Q2608" i="1"/>
  <c r="R2608" i="1"/>
  <c r="S2608" i="1"/>
  <c r="T2608" i="1"/>
  <c r="Q2609" i="1"/>
  <c r="R2609" i="1"/>
  <c r="S2609" i="1"/>
  <c r="T2609" i="1"/>
  <c r="Q2610" i="1"/>
  <c r="R2610" i="1"/>
  <c r="S2610" i="1"/>
  <c r="T2610" i="1"/>
  <c r="Q2611" i="1"/>
  <c r="R2611" i="1"/>
  <c r="S2611" i="1"/>
  <c r="T2611" i="1"/>
  <c r="Q2612" i="1"/>
  <c r="R2612" i="1"/>
  <c r="S2612" i="1"/>
  <c r="T2612" i="1"/>
  <c r="Q2613" i="1"/>
  <c r="R2613" i="1"/>
  <c r="S2613" i="1"/>
  <c r="T2613" i="1"/>
  <c r="Q2614" i="1"/>
  <c r="R2614" i="1"/>
  <c r="S2614" i="1"/>
  <c r="T2614" i="1"/>
  <c r="Q2615" i="1"/>
  <c r="R2615" i="1"/>
  <c r="S2615" i="1"/>
  <c r="T2615" i="1"/>
  <c r="Q2616" i="1"/>
  <c r="R2616" i="1"/>
  <c r="S2616" i="1"/>
  <c r="T2616" i="1"/>
  <c r="Q2617" i="1"/>
  <c r="R2617" i="1"/>
  <c r="S2617" i="1"/>
  <c r="T2617" i="1"/>
  <c r="Q2618" i="1"/>
  <c r="R2618" i="1"/>
  <c r="S2618" i="1"/>
  <c r="T2618" i="1"/>
  <c r="Q2619" i="1"/>
  <c r="R2619" i="1"/>
  <c r="S2619" i="1"/>
  <c r="T2619" i="1"/>
  <c r="Q2620" i="1"/>
  <c r="R2620" i="1"/>
  <c r="S2620" i="1"/>
  <c r="T2620" i="1"/>
  <c r="Q2621" i="1"/>
  <c r="R2621" i="1"/>
  <c r="S2621" i="1"/>
  <c r="T2621" i="1"/>
  <c r="Q2622" i="1"/>
  <c r="R2622" i="1"/>
  <c r="S2622" i="1"/>
  <c r="T2622" i="1"/>
  <c r="Q2623" i="1"/>
  <c r="R2623" i="1"/>
  <c r="S2623" i="1"/>
  <c r="T2623" i="1"/>
  <c r="Q2624" i="1"/>
  <c r="R2624" i="1"/>
  <c r="S2624" i="1"/>
  <c r="T2624" i="1"/>
  <c r="Q2625" i="1"/>
  <c r="R2625" i="1"/>
  <c r="S2625" i="1"/>
  <c r="T2625" i="1"/>
  <c r="Q2626" i="1"/>
  <c r="R2626" i="1"/>
  <c r="S2626" i="1"/>
  <c r="T2626" i="1"/>
  <c r="Q2627" i="1"/>
  <c r="R2627" i="1"/>
  <c r="S2627" i="1"/>
  <c r="T2627" i="1"/>
  <c r="Q2628" i="1"/>
  <c r="R2628" i="1"/>
  <c r="S2628" i="1"/>
  <c r="T2628" i="1"/>
  <c r="Q2629" i="1"/>
  <c r="R2629" i="1"/>
  <c r="S2629" i="1"/>
  <c r="T2629" i="1"/>
  <c r="Q2630" i="1"/>
  <c r="R2630" i="1"/>
  <c r="S2630" i="1"/>
  <c r="T2630" i="1"/>
  <c r="Q2631" i="1"/>
  <c r="R2631" i="1"/>
  <c r="S2631" i="1"/>
  <c r="T2631" i="1"/>
  <c r="Q2632" i="1"/>
  <c r="R2632" i="1"/>
  <c r="S2632" i="1"/>
  <c r="T2632" i="1"/>
  <c r="Q2633" i="1"/>
  <c r="R2633" i="1"/>
  <c r="S2633" i="1"/>
  <c r="T2633" i="1"/>
  <c r="Q2634" i="1"/>
  <c r="R2634" i="1"/>
  <c r="S2634" i="1"/>
  <c r="T2634" i="1"/>
  <c r="Q2635" i="1"/>
  <c r="R2635" i="1"/>
  <c r="S2635" i="1"/>
  <c r="T2635" i="1"/>
  <c r="Q2636" i="1"/>
  <c r="R2636" i="1"/>
  <c r="S2636" i="1"/>
  <c r="T2636" i="1"/>
  <c r="Q2637" i="1"/>
  <c r="R2637" i="1"/>
  <c r="S2637" i="1"/>
  <c r="T2637" i="1"/>
  <c r="Q2638" i="1"/>
  <c r="R2638" i="1"/>
  <c r="S2638" i="1"/>
  <c r="T2638" i="1"/>
  <c r="Q2639" i="1"/>
  <c r="R2639" i="1"/>
  <c r="S2639" i="1"/>
  <c r="T2639" i="1"/>
  <c r="Q2640" i="1"/>
  <c r="R2640" i="1"/>
  <c r="S2640" i="1"/>
  <c r="T2640" i="1"/>
  <c r="Q2641" i="1"/>
  <c r="R2641" i="1"/>
  <c r="S2641" i="1"/>
  <c r="T2641" i="1"/>
  <c r="Q2642" i="1"/>
  <c r="R2642" i="1"/>
  <c r="S2642" i="1"/>
  <c r="T2642" i="1"/>
  <c r="Q2643" i="1"/>
  <c r="R2643" i="1"/>
  <c r="S2643" i="1"/>
  <c r="T2643" i="1"/>
  <c r="Q2644" i="1"/>
  <c r="R2644" i="1"/>
  <c r="S2644" i="1"/>
  <c r="T2644" i="1"/>
  <c r="Q2645" i="1"/>
  <c r="R2645" i="1"/>
  <c r="S2645" i="1"/>
  <c r="T2645" i="1"/>
  <c r="Q2646" i="1"/>
  <c r="R2646" i="1"/>
  <c r="S2646" i="1"/>
  <c r="T2646" i="1"/>
  <c r="Q2647" i="1"/>
  <c r="R2647" i="1"/>
  <c r="S2647" i="1"/>
  <c r="T2647" i="1"/>
  <c r="Q2648" i="1"/>
  <c r="R2648" i="1"/>
  <c r="S2648" i="1"/>
  <c r="T2648" i="1"/>
  <c r="Q2649" i="1"/>
  <c r="R2649" i="1"/>
  <c r="S2649" i="1"/>
  <c r="T2649" i="1"/>
  <c r="Q2650" i="1"/>
  <c r="R2650" i="1"/>
  <c r="S2650" i="1"/>
  <c r="T2650" i="1"/>
  <c r="Q2651" i="1"/>
  <c r="R2651" i="1"/>
  <c r="S2651" i="1"/>
  <c r="T2651" i="1"/>
  <c r="Q2652" i="1"/>
  <c r="R2652" i="1"/>
  <c r="S2652" i="1"/>
  <c r="T2652" i="1"/>
  <c r="Q2653" i="1"/>
  <c r="R2653" i="1"/>
  <c r="S2653" i="1"/>
  <c r="T2653" i="1"/>
  <c r="Q2654" i="1"/>
  <c r="R2654" i="1"/>
  <c r="S2654" i="1"/>
  <c r="T2654" i="1"/>
  <c r="Q2655" i="1"/>
  <c r="R2655" i="1"/>
  <c r="S2655" i="1"/>
  <c r="T2655" i="1"/>
  <c r="Q2656" i="1"/>
  <c r="R2656" i="1"/>
  <c r="S2656" i="1"/>
  <c r="T2656" i="1"/>
  <c r="Q2657" i="1"/>
  <c r="R2657" i="1"/>
  <c r="S2657" i="1"/>
  <c r="T2657" i="1"/>
  <c r="Q2658" i="1"/>
  <c r="R2658" i="1"/>
  <c r="S2658" i="1"/>
  <c r="T2658" i="1"/>
  <c r="Q2659" i="1"/>
  <c r="R2659" i="1"/>
  <c r="S2659" i="1"/>
  <c r="T2659" i="1"/>
  <c r="Q2660" i="1"/>
  <c r="R2660" i="1"/>
  <c r="S2660" i="1"/>
  <c r="T2660" i="1"/>
  <c r="Q2661" i="1"/>
  <c r="R2661" i="1"/>
  <c r="S2661" i="1"/>
  <c r="T2661" i="1"/>
  <c r="Q2662" i="1"/>
  <c r="R2662" i="1"/>
  <c r="S2662" i="1"/>
  <c r="T2662" i="1"/>
  <c r="Q2663" i="1"/>
  <c r="R2663" i="1"/>
  <c r="S2663" i="1"/>
  <c r="T2663" i="1"/>
  <c r="Q2664" i="1"/>
  <c r="R2664" i="1"/>
  <c r="S2664" i="1"/>
  <c r="T2664" i="1"/>
  <c r="Q2665" i="1"/>
  <c r="R2665" i="1"/>
  <c r="S2665" i="1"/>
  <c r="T2665" i="1"/>
  <c r="Q2666" i="1"/>
  <c r="R2666" i="1"/>
  <c r="S2666" i="1"/>
  <c r="T2666" i="1"/>
  <c r="Q2667" i="1"/>
  <c r="R2667" i="1"/>
  <c r="S2667" i="1"/>
  <c r="T2667" i="1"/>
  <c r="Q2668" i="1"/>
  <c r="R2668" i="1"/>
  <c r="S2668" i="1"/>
  <c r="T2668" i="1"/>
  <c r="Q2669" i="1"/>
  <c r="R2669" i="1"/>
  <c r="S2669" i="1"/>
  <c r="T2669" i="1"/>
  <c r="Q2670" i="1"/>
  <c r="R2670" i="1"/>
  <c r="S2670" i="1"/>
  <c r="T2670" i="1"/>
  <c r="Q2671" i="1"/>
  <c r="R2671" i="1"/>
  <c r="S2671" i="1"/>
  <c r="T2671" i="1"/>
  <c r="Q2672" i="1"/>
  <c r="R2672" i="1"/>
  <c r="S2672" i="1"/>
  <c r="T2672" i="1"/>
  <c r="Q2673" i="1"/>
  <c r="R2673" i="1"/>
  <c r="S2673" i="1"/>
  <c r="T2673" i="1"/>
  <c r="Q2674" i="1"/>
  <c r="R2674" i="1"/>
  <c r="S2674" i="1"/>
  <c r="T2674" i="1"/>
  <c r="Q2675" i="1"/>
  <c r="R2675" i="1"/>
  <c r="S2675" i="1"/>
  <c r="T2675" i="1"/>
  <c r="Q2676" i="1"/>
  <c r="R2676" i="1"/>
  <c r="S2676" i="1"/>
  <c r="T2676" i="1"/>
  <c r="Q2677" i="1"/>
  <c r="R2677" i="1"/>
  <c r="S2677" i="1"/>
  <c r="T2677" i="1"/>
  <c r="Q2678" i="1"/>
  <c r="R2678" i="1"/>
  <c r="S2678" i="1"/>
  <c r="T2678" i="1"/>
  <c r="Q2679" i="1"/>
  <c r="R2679" i="1"/>
  <c r="S2679" i="1"/>
  <c r="T2679" i="1"/>
  <c r="Q2680" i="1"/>
  <c r="R2680" i="1"/>
  <c r="S2680" i="1"/>
  <c r="T2680" i="1"/>
  <c r="Q2681" i="1"/>
  <c r="R2681" i="1"/>
  <c r="S2681" i="1"/>
  <c r="T2681" i="1"/>
  <c r="Q2682" i="1"/>
  <c r="R2682" i="1"/>
  <c r="S2682" i="1"/>
  <c r="T2682" i="1"/>
  <c r="Q2683" i="1"/>
  <c r="R2683" i="1"/>
  <c r="S2683" i="1"/>
  <c r="T2683" i="1"/>
  <c r="Q2684" i="1"/>
  <c r="R2684" i="1"/>
  <c r="S2684" i="1"/>
  <c r="T2684" i="1"/>
  <c r="Q2685" i="1"/>
  <c r="R2685" i="1"/>
  <c r="S2685" i="1"/>
  <c r="T2685" i="1"/>
  <c r="Q2686" i="1"/>
  <c r="R2686" i="1"/>
  <c r="S2686" i="1"/>
  <c r="T2686" i="1"/>
  <c r="Q2687" i="1"/>
  <c r="R2687" i="1"/>
  <c r="S2687" i="1"/>
  <c r="T2687" i="1"/>
  <c r="Q2688" i="1"/>
  <c r="R2688" i="1"/>
  <c r="S2688" i="1"/>
  <c r="T2688" i="1"/>
  <c r="Q2689" i="1"/>
  <c r="R2689" i="1"/>
  <c r="S2689" i="1"/>
  <c r="T2689" i="1"/>
  <c r="Q2690" i="1"/>
  <c r="R2690" i="1"/>
  <c r="S2690" i="1"/>
  <c r="T2690" i="1"/>
  <c r="Q2691" i="1"/>
  <c r="R2691" i="1"/>
  <c r="S2691" i="1"/>
  <c r="T2691" i="1"/>
  <c r="Q2692" i="1"/>
  <c r="R2692" i="1"/>
  <c r="S2692" i="1"/>
  <c r="T2692" i="1"/>
  <c r="Q2693" i="1"/>
  <c r="R2693" i="1"/>
  <c r="S2693" i="1"/>
  <c r="T2693" i="1"/>
  <c r="Q2694" i="1"/>
  <c r="R2694" i="1"/>
  <c r="S2694" i="1"/>
  <c r="T2694" i="1"/>
  <c r="Q2695" i="1"/>
  <c r="R2695" i="1"/>
  <c r="S2695" i="1"/>
  <c r="T2695" i="1"/>
  <c r="Q2696" i="1"/>
  <c r="R2696" i="1"/>
  <c r="S2696" i="1"/>
  <c r="T2696" i="1"/>
  <c r="Q2697" i="1"/>
  <c r="R2697" i="1"/>
  <c r="S2697" i="1"/>
  <c r="T2697" i="1"/>
  <c r="Q2698" i="1"/>
  <c r="R2698" i="1"/>
  <c r="S2698" i="1"/>
  <c r="T2698" i="1"/>
  <c r="Q2699" i="1"/>
  <c r="R2699" i="1"/>
  <c r="S2699" i="1"/>
  <c r="T2699" i="1"/>
  <c r="Q2700" i="1"/>
  <c r="R2700" i="1"/>
  <c r="S2700" i="1"/>
  <c r="T2700" i="1"/>
  <c r="Q2701" i="1"/>
  <c r="R2701" i="1"/>
  <c r="S2701" i="1"/>
  <c r="T2701" i="1"/>
  <c r="Q2702" i="1"/>
  <c r="R2702" i="1"/>
  <c r="S2702" i="1"/>
  <c r="T2702" i="1"/>
  <c r="Q2703" i="1"/>
  <c r="R2703" i="1"/>
  <c r="S2703" i="1"/>
  <c r="T2703" i="1"/>
  <c r="Q2704" i="1"/>
  <c r="R2704" i="1"/>
  <c r="S2704" i="1"/>
  <c r="T2704" i="1"/>
  <c r="Q2705" i="1"/>
  <c r="R2705" i="1"/>
  <c r="S2705" i="1"/>
  <c r="T2705" i="1"/>
  <c r="Q2706" i="1"/>
  <c r="R2706" i="1"/>
  <c r="S2706" i="1"/>
  <c r="T2706" i="1"/>
  <c r="Q2707" i="1"/>
  <c r="R2707" i="1"/>
  <c r="S2707" i="1"/>
  <c r="T2707" i="1"/>
  <c r="Q2708" i="1"/>
  <c r="R2708" i="1"/>
  <c r="S2708" i="1"/>
  <c r="T2708" i="1"/>
  <c r="N2708" i="1"/>
  <c r="M2708" i="1"/>
  <c r="O2708" i="1" s="1"/>
  <c r="P2708" i="1" s="1"/>
  <c r="N2707" i="1"/>
  <c r="M2707" i="1"/>
  <c r="O2707" i="1" s="1"/>
  <c r="P2707" i="1" s="1"/>
  <c r="N2706" i="1"/>
  <c r="M2706" i="1"/>
  <c r="O2706" i="1" s="1"/>
  <c r="P2706" i="1" s="1"/>
  <c r="N2705" i="1"/>
  <c r="M2705" i="1"/>
  <c r="O2705" i="1" s="1"/>
  <c r="P2705" i="1" s="1"/>
  <c r="N2704" i="1"/>
  <c r="M2704" i="1"/>
  <c r="O2704" i="1" s="1"/>
  <c r="P2704" i="1" s="1"/>
  <c r="N2703" i="1"/>
  <c r="M2703" i="1"/>
  <c r="O2703" i="1" s="1"/>
  <c r="P2703" i="1" s="1"/>
  <c r="N2702" i="1"/>
  <c r="M2702" i="1"/>
  <c r="O2702" i="1" s="1"/>
  <c r="P2702" i="1" s="1"/>
  <c r="N2701" i="1"/>
  <c r="M2701" i="1"/>
  <c r="O2701" i="1" s="1"/>
  <c r="P2701" i="1" s="1"/>
  <c r="N2700" i="1"/>
  <c r="M2700" i="1"/>
  <c r="O2700" i="1" s="1"/>
  <c r="P2700" i="1" s="1"/>
  <c r="N2699" i="1"/>
  <c r="M2699" i="1"/>
  <c r="O2699" i="1" s="1"/>
  <c r="P2699" i="1" s="1"/>
  <c r="N2698" i="1"/>
  <c r="M2698" i="1"/>
  <c r="O2698" i="1" s="1"/>
  <c r="P2698" i="1" s="1"/>
  <c r="N2697" i="1"/>
  <c r="M2697" i="1"/>
  <c r="O2697" i="1" s="1"/>
  <c r="P2697" i="1" s="1"/>
  <c r="N2696" i="1"/>
  <c r="M2696" i="1"/>
  <c r="O2696" i="1" s="1"/>
  <c r="P2696" i="1" s="1"/>
  <c r="N2695" i="1"/>
  <c r="M2695" i="1"/>
  <c r="O2695" i="1" s="1"/>
  <c r="P2695" i="1" s="1"/>
  <c r="N2694" i="1"/>
  <c r="M2694" i="1"/>
  <c r="O2694" i="1" s="1"/>
  <c r="P2694" i="1" s="1"/>
  <c r="N2693" i="1"/>
  <c r="M2693" i="1"/>
  <c r="O2693" i="1" s="1"/>
  <c r="P2693" i="1" s="1"/>
  <c r="N2692" i="1"/>
  <c r="M2692" i="1"/>
  <c r="O2692" i="1" s="1"/>
  <c r="P2692" i="1" s="1"/>
  <c r="N2691" i="1"/>
  <c r="M2691" i="1"/>
  <c r="O2691" i="1" s="1"/>
  <c r="P2691" i="1" s="1"/>
  <c r="N2690" i="1"/>
  <c r="M2690" i="1"/>
  <c r="O2690" i="1" s="1"/>
  <c r="P2690" i="1" s="1"/>
  <c r="N2689" i="1"/>
  <c r="M2689" i="1"/>
  <c r="O2689" i="1" s="1"/>
  <c r="P2689" i="1" s="1"/>
  <c r="N2688" i="1"/>
  <c r="M2688" i="1"/>
  <c r="O2688" i="1" s="1"/>
  <c r="P2688" i="1" s="1"/>
  <c r="N2687" i="1"/>
  <c r="M2687" i="1"/>
  <c r="O2687" i="1" s="1"/>
  <c r="P2687" i="1" s="1"/>
  <c r="N2686" i="1"/>
  <c r="M2686" i="1"/>
  <c r="O2686" i="1" s="1"/>
  <c r="P2686" i="1" s="1"/>
  <c r="N2685" i="1"/>
  <c r="M2685" i="1"/>
  <c r="O2685" i="1" s="1"/>
  <c r="P2685" i="1" s="1"/>
  <c r="N2684" i="1"/>
  <c r="M2684" i="1"/>
  <c r="O2684" i="1" s="1"/>
  <c r="P2684" i="1" s="1"/>
  <c r="N2683" i="1"/>
  <c r="M2683" i="1"/>
  <c r="O2683" i="1" s="1"/>
  <c r="P2683" i="1" s="1"/>
  <c r="N2682" i="1"/>
  <c r="M2682" i="1"/>
  <c r="O2682" i="1" s="1"/>
  <c r="P2682" i="1" s="1"/>
  <c r="N2681" i="1"/>
  <c r="M2681" i="1"/>
  <c r="O2681" i="1" s="1"/>
  <c r="P2681" i="1" s="1"/>
  <c r="N2680" i="1"/>
  <c r="M2680" i="1"/>
  <c r="N2679" i="1"/>
  <c r="M2679" i="1"/>
  <c r="O2679" i="1" s="1"/>
  <c r="P2679" i="1" s="1"/>
  <c r="N2678" i="1"/>
  <c r="M2678" i="1"/>
  <c r="O2678" i="1" s="1"/>
  <c r="P2678" i="1" s="1"/>
  <c r="N2677" i="1"/>
  <c r="M2677" i="1"/>
  <c r="O2677" i="1" s="1"/>
  <c r="P2677" i="1" s="1"/>
  <c r="N2676" i="1"/>
  <c r="M2676" i="1"/>
  <c r="O2676" i="1" s="1"/>
  <c r="P2676" i="1" s="1"/>
  <c r="N2675" i="1"/>
  <c r="M2675" i="1"/>
  <c r="O2675" i="1" s="1"/>
  <c r="P2675" i="1" s="1"/>
  <c r="N2674" i="1"/>
  <c r="M2674" i="1"/>
  <c r="N2673" i="1"/>
  <c r="M2673" i="1"/>
  <c r="O2673" i="1" s="1"/>
  <c r="P2673" i="1" s="1"/>
  <c r="N2672" i="1"/>
  <c r="M2672" i="1"/>
  <c r="O2672" i="1" s="1"/>
  <c r="P2672" i="1" s="1"/>
  <c r="N2671" i="1"/>
  <c r="M2671" i="1"/>
  <c r="O2671" i="1" s="1"/>
  <c r="P2671" i="1" s="1"/>
  <c r="N2670" i="1"/>
  <c r="M2670" i="1"/>
  <c r="O2670" i="1" s="1"/>
  <c r="P2670" i="1" s="1"/>
  <c r="N2669" i="1"/>
  <c r="M2669" i="1"/>
  <c r="O2669" i="1" s="1"/>
  <c r="P2669" i="1" s="1"/>
  <c r="N2668" i="1"/>
  <c r="M2668" i="1"/>
  <c r="O2668" i="1" s="1"/>
  <c r="P2668" i="1" s="1"/>
  <c r="N2667" i="1"/>
  <c r="M2667" i="1"/>
  <c r="O2667" i="1" s="1"/>
  <c r="P2667" i="1" s="1"/>
  <c r="N2666" i="1"/>
  <c r="M2666" i="1"/>
  <c r="N2665" i="1"/>
  <c r="M2665" i="1"/>
  <c r="O2665" i="1" s="1"/>
  <c r="P2665" i="1" s="1"/>
  <c r="N2664" i="1"/>
  <c r="M2664" i="1"/>
  <c r="O2664" i="1" s="1"/>
  <c r="P2664" i="1" s="1"/>
  <c r="N2663" i="1"/>
  <c r="M2663" i="1"/>
  <c r="O2663" i="1" s="1"/>
  <c r="P2663" i="1" s="1"/>
  <c r="N2662" i="1"/>
  <c r="M2662" i="1"/>
  <c r="O2662" i="1" s="1"/>
  <c r="P2662" i="1" s="1"/>
  <c r="N2661" i="1"/>
  <c r="M2661" i="1"/>
  <c r="O2661" i="1" s="1"/>
  <c r="P2661" i="1" s="1"/>
  <c r="N2660" i="1"/>
  <c r="M2660" i="1"/>
  <c r="O2660" i="1" s="1"/>
  <c r="P2660" i="1" s="1"/>
  <c r="N2659" i="1"/>
  <c r="M2659" i="1"/>
  <c r="O2659" i="1" s="1"/>
  <c r="P2659" i="1" s="1"/>
  <c r="N2658" i="1"/>
  <c r="M2658" i="1"/>
  <c r="O2658" i="1" s="1"/>
  <c r="P2658" i="1" s="1"/>
  <c r="N2657" i="1"/>
  <c r="M2657" i="1"/>
  <c r="O2657" i="1" s="1"/>
  <c r="P2657" i="1" s="1"/>
  <c r="N2656" i="1"/>
  <c r="M2656" i="1"/>
  <c r="O2656" i="1" s="1"/>
  <c r="P2656" i="1" s="1"/>
  <c r="N2655" i="1"/>
  <c r="M2655" i="1"/>
  <c r="O2655" i="1" s="1"/>
  <c r="P2655" i="1" s="1"/>
  <c r="N2654" i="1"/>
  <c r="M2654" i="1"/>
  <c r="N2653" i="1"/>
  <c r="M2653" i="1"/>
  <c r="O2653" i="1" s="1"/>
  <c r="P2653" i="1" s="1"/>
  <c r="N2652" i="1"/>
  <c r="M2652" i="1"/>
  <c r="O2652" i="1" s="1"/>
  <c r="P2652" i="1" s="1"/>
  <c r="N2651" i="1"/>
  <c r="M2651" i="1"/>
  <c r="O2651" i="1" s="1"/>
  <c r="P2651" i="1" s="1"/>
  <c r="N2650" i="1"/>
  <c r="M2650" i="1"/>
  <c r="O2650" i="1" s="1"/>
  <c r="P2650" i="1" s="1"/>
  <c r="N2649" i="1"/>
  <c r="M2649" i="1"/>
  <c r="O2649" i="1" s="1"/>
  <c r="P2649" i="1" s="1"/>
  <c r="N2648" i="1"/>
  <c r="M2648" i="1"/>
  <c r="O2648" i="1" s="1"/>
  <c r="P2648" i="1" s="1"/>
  <c r="N2647" i="1"/>
  <c r="M2647" i="1"/>
  <c r="O2647" i="1" s="1"/>
  <c r="P2647" i="1" s="1"/>
  <c r="N2646" i="1"/>
  <c r="M2646" i="1"/>
  <c r="N2645" i="1"/>
  <c r="M2645" i="1"/>
  <c r="O2645" i="1" s="1"/>
  <c r="P2645" i="1" s="1"/>
  <c r="N2644" i="1"/>
  <c r="M2644" i="1"/>
  <c r="O2644" i="1" s="1"/>
  <c r="P2644" i="1" s="1"/>
  <c r="N2643" i="1"/>
  <c r="M2643" i="1"/>
  <c r="O2643" i="1" s="1"/>
  <c r="P2643" i="1" s="1"/>
  <c r="N2642" i="1"/>
  <c r="M2642" i="1"/>
  <c r="N2641" i="1"/>
  <c r="M2641" i="1"/>
  <c r="O2641" i="1" s="1"/>
  <c r="P2641" i="1" s="1"/>
  <c r="N2640" i="1"/>
  <c r="M2640" i="1"/>
  <c r="O2640" i="1" s="1"/>
  <c r="P2640" i="1" s="1"/>
  <c r="N2639" i="1"/>
  <c r="M2639" i="1"/>
  <c r="O2639" i="1" s="1"/>
  <c r="P2639" i="1" s="1"/>
  <c r="N2638" i="1"/>
  <c r="M2638" i="1"/>
  <c r="O2638" i="1" s="1"/>
  <c r="P2638" i="1" s="1"/>
  <c r="N2637" i="1"/>
  <c r="M2637" i="1"/>
  <c r="O2637" i="1" s="1"/>
  <c r="P2637" i="1" s="1"/>
  <c r="N2636" i="1"/>
  <c r="M2636" i="1"/>
  <c r="O2636" i="1" s="1"/>
  <c r="P2636" i="1" s="1"/>
  <c r="N2635" i="1"/>
  <c r="M2635" i="1"/>
  <c r="O2635" i="1" s="1"/>
  <c r="P2635" i="1" s="1"/>
  <c r="N2634" i="1"/>
  <c r="M2634" i="1"/>
  <c r="O2634" i="1" s="1"/>
  <c r="P2634" i="1" s="1"/>
  <c r="N2633" i="1"/>
  <c r="M2633" i="1"/>
  <c r="O2633" i="1" s="1"/>
  <c r="P2633" i="1" s="1"/>
  <c r="N2632" i="1"/>
  <c r="M2632" i="1"/>
  <c r="O2632" i="1" s="1"/>
  <c r="P2632" i="1" s="1"/>
  <c r="N2631" i="1"/>
  <c r="M2631" i="1"/>
  <c r="O2631" i="1" s="1"/>
  <c r="P2631" i="1" s="1"/>
  <c r="N2630" i="1"/>
  <c r="M2630" i="1"/>
  <c r="O2630" i="1" s="1"/>
  <c r="P2630" i="1" s="1"/>
  <c r="N2629" i="1"/>
  <c r="M2629" i="1"/>
  <c r="O2629" i="1" s="1"/>
  <c r="P2629" i="1" s="1"/>
  <c r="N2628" i="1"/>
  <c r="M2628" i="1"/>
  <c r="O2628" i="1" s="1"/>
  <c r="P2628" i="1" s="1"/>
  <c r="N2627" i="1"/>
  <c r="M2627" i="1"/>
  <c r="O2627" i="1" s="1"/>
  <c r="P2627" i="1" s="1"/>
  <c r="N2626" i="1"/>
  <c r="M2626" i="1"/>
  <c r="O2626" i="1" s="1"/>
  <c r="P2626" i="1" s="1"/>
  <c r="N2625" i="1"/>
  <c r="M2625" i="1"/>
  <c r="O2625" i="1" s="1"/>
  <c r="P2625" i="1" s="1"/>
  <c r="N2624" i="1"/>
  <c r="M2624" i="1"/>
  <c r="N2623" i="1"/>
  <c r="M2623" i="1"/>
  <c r="O2623" i="1" s="1"/>
  <c r="P2623" i="1" s="1"/>
  <c r="N2622" i="1"/>
  <c r="M2622" i="1"/>
  <c r="O2622" i="1" s="1"/>
  <c r="P2622" i="1" s="1"/>
  <c r="N2621" i="1"/>
  <c r="M2621" i="1"/>
  <c r="O2621" i="1" s="1"/>
  <c r="P2621" i="1" s="1"/>
  <c r="N2620" i="1"/>
  <c r="M2620" i="1"/>
  <c r="O2620" i="1" s="1"/>
  <c r="P2620" i="1" s="1"/>
  <c r="N2619" i="1"/>
  <c r="M2619" i="1"/>
  <c r="O2619" i="1" s="1"/>
  <c r="P2619" i="1" s="1"/>
  <c r="N2618" i="1"/>
  <c r="M2618" i="1"/>
  <c r="O2618" i="1" s="1"/>
  <c r="P2618" i="1" s="1"/>
  <c r="N2617" i="1"/>
  <c r="M2617" i="1"/>
  <c r="O2617" i="1" s="1"/>
  <c r="P2617" i="1" s="1"/>
  <c r="N2616" i="1"/>
  <c r="M2616" i="1"/>
  <c r="O2616" i="1" s="1"/>
  <c r="P2616" i="1" s="1"/>
  <c r="N2615" i="1"/>
  <c r="M2615" i="1"/>
  <c r="O2615" i="1" s="1"/>
  <c r="P2615" i="1" s="1"/>
  <c r="N2614" i="1"/>
  <c r="M2614" i="1"/>
  <c r="N2613" i="1"/>
  <c r="M2613" i="1"/>
  <c r="O2613" i="1" s="1"/>
  <c r="P2613" i="1" s="1"/>
  <c r="N2612" i="1"/>
  <c r="M2612" i="1"/>
  <c r="O2612" i="1" s="1"/>
  <c r="P2612" i="1" s="1"/>
  <c r="N2611" i="1"/>
  <c r="M2611" i="1"/>
  <c r="O2611" i="1" s="1"/>
  <c r="P2611" i="1" s="1"/>
  <c r="N2610" i="1"/>
  <c r="M2610" i="1"/>
  <c r="N2609" i="1"/>
  <c r="M2609" i="1"/>
  <c r="O2609" i="1" s="1"/>
  <c r="P2609" i="1" s="1"/>
  <c r="N2608" i="1"/>
  <c r="M2608" i="1"/>
  <c r="O2608" i="1" s="1"/>
  <c r="P2608" i="1" s="1"/>
  <c r="N2607" i="1"/>
  <c r="M2607" i="1"/>
  <c r="O2607" i="1" s="1"/>
  <c r="P2607" i="1" s="1"/>
  <c r="N2606" i="1"/>
  <c r="M2606" i="1"/>
  <c r="O2606" i="1" s="1"/>
  <c r="P2606" i="1" s="1"/>
  <c r="N2605" i="1"/>
  <c r="M2605" i="1"/>
  <c r="O2605" i="1" s="1"/>
  <c r="P2605" i="1" s="1"/>
  <c r="N2604" i="1"/>
  <c r="M2604" i="1"/>
  <c r="O2604" i="1" s="1"/>
  <c r="P2604" i="1" s="1"/>
  <c r="N2603" i="1"/>
  <c r="M2603" i="1"/>
  <c r="N2602" i="1"/>
  <c r="M2602" i="1"/>
  <c r="O2602" i="1" s="1"/>
  <c r="P2602" i="1" s="1"/>
  <c r="N2601" i="1"/>
  <c r="M2601" i="1"/>
  <c r="O2601" i="1" s="1"/>
  <c r="P2601" i="1" s="1"/>
  <c r="N2600" i="1"/>
  <c r="M2600" i="1"/>
  <c r="O2600" i="1" s="1"/>
  <c r="P2600" i="1" s="1"/>
  <c r="N2599" i="1"/>
  <c r="M2599" i="1"/>
  <c r="O2599" i="1" s="1"/>
  <c r="P2599" i="1" s="1"/>
  <c r="N2598" i="1"/>
  <c r="M2598" i="1"/>
  <c r="O2598" i="1" s="1"/>
  <c r="P2598" i="1" s="1"/>
  <c r="N2597" i="1"/>
  <c r="M2597" i="1"/>
  <c r="O2597" i="1" s="1"/>
  <c r="P2597" i="1" s="1"/>
  <c r="N2596" i="1"/>
  <c r="M2596" i="1"/>
  <c r="O2596" i="1" s="1"/>
  <c r="P2596" i="1" s="1"/>
  <c r="N2595" i="1"/>
  <c r="M2595" i="1"/>
  <c r="O2595" i="1" s="1"/>
  <c r="P2595" i="1" s="1"/>
  <c r="N2594" i="1"/>
  <c r="M2594" i="1"/>
  <c r="O2594" i="1" s="1"/>
  <c r="P2594" i="1" s="1"/>
  <c r="N2593" i="1"/>
  <c r="M2593" i="1"/>
  <c r="O2593" i="1" s="1"/>
  <c r="P2593" i="1" s="1"/>
  <c r="N2592" i="1"/>
  <c r="M2592" i="1"/>
  <c r="O2592" i="1" s="1"/>
  <c r="P2592" i="1" s="1"/>
  <c r="N2591" i="1"/>
  <c r="M2591" i="1"/>
  <c r="O2591" i="1" s="1"/>
  <c r="P2591" i="1" s="1"/>
  <c r="N2590" i="1"/>
  <c r="M2590" i="1"/>
  <c r="O2590" i="1" s="1"/>
  <c r="P2590" i="1" s="1"/>
  <c r="N2589" i="1"/>
  <c r="M2589" i="1"/>
  <c r="O2589" i="1" s="1"/>
  <c r="P2589" i="1" s="1"/>
  <c r="N2588" i="1"/>
  <c r="M2588" i="1"/>
  <c r="O2588" i="1" s="1"/>
  <c r="P2588" i="1" s="1"/>
  <c r="N2587" i="1"/>
  <c r="M2587" i="1"/>
  <c r="O2587" i="1" s="1"/>
  <c r="P2587" i="1" s="1"/>
  <c r="N2586" i="1"/>
  <c r="M2586" i="1"/>
  <c r="N2585" i="1"/>
  <c r="M2585" i="1"/>
  <c r="O2585" i="1" s="1"/>
  <c r="P2585" i="1" s="1"/>
  <c r="N2584" i="1"/>
  <c r="M2584" i="1"/>
  <c r="O2584" i="1" s="1"/>
  <c r="P2584" i="1" s="1"/>
  <c r="N2583" i="1"/>
  <c r="M2583" i="1"/>
  <c r="O2583" i="1" s="1"/>
  <c r="P2583" i="1" s="1"/>
  <c r="N2582" i="1"/>
  <c r="M2582" i="1"/>
  <c r="O2582" i="1" s="1"/>
  <c r="P2582" i="1" s="1"/>
  <c r="N2581" i="1"/>
  <c r="M2581" i="1"/>
  <c r="N2580" i="1"/>
  <c r="M2580" i="1"/>
  <c r="O2580" i="1" s="1"/>
  <c r="P2580" i="1" s="1"/>
  <c r="N2579" i="1"/>
  <c r="M2579" i="1"/>
  <c r="O2579" i="1" s="1"/>
  <c r="P2579" i="1" s="1"/>
  <c r="N2578" i="1"/>
  <c r="M2578" i="1"/>
  <c r="O2578" i="1" s="1"/>
  <c r="P2578" i="1" s="1"/>
  <c r="N2577" i="1"/>
  <c r="M2577" i="1"/>
  <c r="O2577" i="1" s="1"/>
  <c r="P2577" i="1" s="1"/>
  <c r="N2576" i="1"/>
  <c r="M2576" i="1"/>
  <c r="O2576" i="1" s="1"/>
  <c r="P2576" i="1" s="1"/>
  <c r="N2575" i="1"/>
  <c r="M2575" i="1"/>
  <c r="O2575" i="1" s="1"/>
  <c r="P2575" i="1" s="1"/>
  <c r="N2574" i="1"/>
  <c r="M2574" i="1"/>
  <c r="O2574" i="1" s="1"/>
  <c r="P2574" i="1" s="1"/>
  <c r="N2573" i="1"/>
  <c r="M2573" i="1"/>
  <c r="O2573" i="1" s="1"/>
  <c r="P2573" i="1" s="1"/>
  <c r="N2572" i="1"/>
  <c r="M2572" i="1"/>
  <c r="N2571" i="1"/>
  <c r="M2571" i="1"/>
  <c r="O2571" i="1" s="1"/>
  <c r="P2571" i="1" s="1"/>
  <c r="N2570" i="1"/>
  <c r="M2570" i="1"/>
  <c r="O2570" i="1" s="1"/>
  <c r="P2570" i="1" s="1"/>
  <c r="N2569" i="1"/>
  <c r="M2569" i="1"/>
  <c r="O2569" i="1" s="1"/>
  <c r="P2569" i="1" s="1"/>
  <c r="N2568" i="1"/>
  <c r="M2568" i="1"/>
  <c r="O2568" i="1" s="1"/>
  <c r="P2568" i="1" s="1"/>
  <c r="N2567" i="1"/>
  <c r="M2567" i="1"/>
  <c r="O2567" i="1" s="1"/>
  <c r="P2567" i="1" s="1"/>
  <c r="N2566" i="1"/>
  <c r="M2566" i="1"/>
  <c r="O2566" i="1" s="1"/>
  <c r="P2566" i="1" s="1"/>
  <c r="N2565" i="1"/>
  <c r="M2565" i="1"/>
  <c r="O2565" i="1" s="1"/>
  <c r="P2565" i="1" s="1"/>
  <c r="N2564" i="1"/>
  <c r="M2564" i="1"/>
  <c r="O2564" i="1" s="1"/>
  <c r="P2564" i="1" s="1"/>
  <c r="N2563" i="1"/>
  <c r="M2563" i="1"/>
  <c r="O2563" i="1" s="1"/>
  <c r="P2563" i="1" s="1"/>
  <c r="N2562" i="1"/>
  <c r="M2562" i="1"/>
  <c r="N2561" i="1"/>
  <c r="M2561" i="1"/>
  <c r="O2561" i="1" s="1"/>
  <c r="P2561" i="1" s="1"/>
  <c r="N2560" i="1"/>
  <c r="M2560" i="1"/>
  <c r="O2560" i="1" s="1"/>
  <c r="P2560" i="1" s="1"/>
  <c r="N2559" i="1"/>
  <c r="M2559" i="1"/>
  <c r="O2559" i="1" s="1"/>
  <c r="P2559" i="1" s="1"/>
  <c r="N2558" i="1"/>
  <c r="M2558" i="1"/>
  <c r="O2558" i="1" s="1"/>
  <c r="P2558" i="1" s="1"/>
  <c r="N2557" i="1"/>
  <c r="M2557" i="1"/>
  <c r="O2557" i="1" s="1"/>
  <c r="P2557" i="1" s="1"/>
  <c r="N2556" i="1"/>
  <c r="M2556" i="1"/>
  <c r="O2556" i="1" s="1"/>
  <c r="P2556" i="1" s="1"/>
  <c r="N2555" i="1"/>
  <c r="M2555" i="1"/>
  <c r="O2555" i="1" s="1"/>
  <c r="P2555" i="1" s="1"/>
  <c r="N2554" i="1"/>
  <c r="M2554" i="1"/>
  <c r="O2554" i="1" s="1"/>
  <c r="P2554" i="1" s="1"/>
  <c r="N2553" i="1"/>
  <c r="M2553" i="1"/>
  <c r="O2553" i="1" s="1"/>
  <c r="P2553" i="1" s="1"/>
  <c r="N2552" i="1"/>
  <c r="M2552" i="1"/>
  <c r="O2552" i="1" s="1"/>
  <c r="P2552" i="1" s="1"/>
  <c r="N2551" i="1"/>
  <c r="M2551" i="1"/>
  <c r="O2551" i="1" s="1"/>
  <c r="P2551" i="1" s="1"/>
  <c r="N2550" i="1"/>
  <c r="M2550" i="1"/>
  <c r="O2550" i="1" s="1"/>
  <c r="P2550" i="1" s="1"/>
  <c r="N2549" i="1"/>
  <c r="M2549" i="1"/>
  <c r="N2548" i="1"/>
  <c r="M2548" i="1"/>
  <c r="N2547" i="1"/>
  <c r="M2547" i="1"/>
  <c r="O2547" i="1" s="1"/>
  <c r="P2547" i="1" s="1"/>
  <c r="N2546" i="1"/>
  <c r="M2546" i="1"/>
  <c r="O2546" i="1" s="1"/>
  <c r="P2546" i="1" s="1"/>
  <c r="N2545" i="1"/>
  <c r="M2545" i="1"/>
  <c r="O2545" i="1" s="1"/>
  <c r="P2545" i="1" s="1"/>
  <c r="N2544" i="1"/>
  <c r="M2544" i="1"/>
  <c r="O2544" i="1" s="1"/>
  <c r="P2544" i="1" s="1"/>
  <c r="N2543" i="1"/>
  <c r="M2543" i="1"/>
  <c r="O2543" i="1" s="1"/>
  <c r="P2543" i="1" s="1"/>
  <c r="N2542" i="1"/>
  <c r="M2542" i="1"/>
  <c r="O2542" i="1" s="1"/>
  <c r="P2542" i="1" s="1"/>
  <c r="N2541" i="1"/>
  <c r="M2541" i="1"/>
  <c r="O2541" i="1" s="1"/>
  <c r="P2541" i="1" s="1"/>
  <c r="N2540" i="1"/>
  <c r="M2540" i="1"/>
  <c r="O2540" i="1" s="1"/>
  <c r="P2540" i="1" s="1"/>
  <c r="N2539" i="1"/>
  <c r="M2539" i="1"/>
  <c r="O2539" i="1" s="1"/>
  <c r="P2539" i="1" s="1"/>
  <c r="N2538" i="1"/>
  <c r="M2538" i="1"/>
  <c r="O2538" i="1" s="1"/>
  <c r="P2538" i="1" s="1"/>
  <c r="N2537" i="1"/>
  <c r="M2537" i="1"/>
  <c r="O2537" i="1" s="1"/>
  <c r="P2537" i="1" s="1"/>
  <c r="N2536" i="1"/>
  <c r="M2536" i="1"/>
  <c r="O2536" i="1" s="1"/>
  <c r="P2536" i="1" s="1"/>
  <c r="N2535" i="1"/>
  <c r="M2535" i="1"/>
  <c r="O2535" i="1" s="1"/>
  <c r="P2535" i="1" s="1"/>
  <c r="N2534" i="1"/>
  <c r="M2534" i="1"/>
  <c r="O2534" i="1" s="1"/>
  <c r="P2534" i="1" s="1"/>
  <c r="N2533" i="1"/>
  <c r="M2533" i="1"/>
  <c r="N2532" i="1"/>
  <c r="M2532" i="1"/>
  <c r="O2532" i="1" s="1"/>
  <c r="P2532" i="1" s="1"/>
  <c r="N2531" i="1"/>
  <c r="M2531" i="1"/>
  <c r="O2531" i="1" s="1"/>
  <c r="P2531" i="1" s="1"/>
  <c r="N2530" i="1"/>
  <c r="M2530" i="1"/>
  <c r="O2530" i="1" s="1"/>
  <c r="P2530" i="1" s="1"/>
  <c r="N2529" i="1"/>
  <c r="M2529" i="1"/>
  <c r="O2529" i="1" s="1"/>
  <c r="P2529" i="1" s="1"/>
  <c r="N2528" i="1"/>
  <c r="M2528" i="1"/>
  <c r="O2528" i="1" s="1"/>
  <c r="P2528" i="1" s="1"/>
  <c r="N2527" i="1"/>
  <c r="M2527" i="1"/>
  <c r="O2527" i="1" s="1"/>
  <c r="P2527" i="1" s="1"/>
  <c r="N2526" i="1"/>
  <c r="M2526" i="1"/>
  <c r="O2526" i="1" s="1"/>
  <c r="P2526" i="1" s="1"/>
  <c r="N2525" i="1"/>
  <c r="M2525" i="1"/>
  <c r="O2525" i="1" s="1"/>
  <c r="P2525" i="1" s="1"/>
  <c r="N2524" i="1"/>
  <c r="M2524" i="1"/>
  <c r="O2524" i="1" s="1"/>
  <c r="P2524" i="1" s="1"/>
  <c r="N2523" i="1"/>
  <c r="M2523" i="1"/>
  <c r="N2522" i="1"/>
  <c r="M2522" i="1"/>
  <c r="O2522" i="1" s="1"/>
  <c r="P2522" i="1" s="1"/>
  <c r="N2521" i="1"/>
  <c r="M2521" i="1"/>
  <c r="O2521" i="1" s="1"/>
  <c r="P2521" i="1" s="1"/>
  <c r="N2520" i="1"/>
  <c r="M2520" i="1"/>
  <c r="N2519" i="1"/>
  <c r="M2519" i="1"/>
  <c r="N2518" i="1"/>
  <c r="M2518" i="1"/>
  <c r="O2518" i="1" s="1"/>
  <c r="P2518" i="1" s="1"/>
  <c r="N2517" i="1"/>
  <c r="M2517" i="1"/>
  <c r="O2517" i="1" s="1"/>
  <c r="P2517" i="1" s="1"/>
  <c r="N2516" i="1"/>
  <c r="M2516" i="1"/>
  <c r="O2516" i="1" s="1"/>
  <c r="P2516" i="1" s="1"/>
  <c r="N2515" i="1"/>
  <c r="M2515" i="1"/>
  <c r="O2515" i="1" s="1"/>
  <c r="P2515" i="1" s="1"/>
  <c r="N2514" i="1"/>
  <c r="M2514" i="1"/>
  <c r="N2513" i="1"/>
  <c r="M2513" i="1"/>
  <c r="O2513" i="1" s="1"/>
  <c r="P2513" i="1" s="1"/>
  <c r="N2512" i="1"/>
  <c r="M2512" i="1"/>
  <c r="O2512" i="1" s="1"/>
  <c r="P2512" i="1" s="1"/>
  <c r="N2511" i="1"/>
  <c r="M2511" i="1"/>
  <c r="O2511" i="1" s="1"/>
  <c r="P2511" i="1" s="1"/>
  <c r="N2510" i="1"/>
  <c r="M2510" i="1"/>
  <c r="O2510" i="1" s="1"/>
  <c r="P2510" i="1" s="1"/>
  <c r="N2509" i="1"/>
  <c r="M2509" i="1"/>
  <c r="O2509" i="1" s="1"/>
  <c r="P2509" i="1" s="1"/>
  <c r="N2508" i="1"/>
  <c r="M2508" i="1"/>
  <c r="O2508" i="1" s="1"/>
  <c r="P2508" i="1" s="1"/>
  <c r="N2507" i="1"/>
  <c r="M2507" i="1"/>
  <c r="O2507" i="1" s="1"/>
  <c r="P2507" i="1" s="1"/>
  <c r="N2506" i="1"/>
  <c r="M2506" i="1"/>
  <c r="O2506" i="1" s="1"/>
  <c r="P2506" i="1" s="1"/>
  <c r="N2505" i="1"/>
  <c r="M2505" i="1"/>
  <c r="O2505" i="1" s="1"/>
  <c r="P2505" i="1" s="1"/>
  <c r="N2504" i="1"/>
  <c r="M2504" i="1"/>
  <c r="O2504" i="1" s="1"/>
  <c r="P2504" i="1" s="1"/>
  <c r="N2503" i="1"/>
  <c r="M2503" i="1"/>
  <c r="O2503" i="1" s="1"/>
  <c r="P2503" i="1" s="1"/>
  <c r="N2502" i="1"/>
  <c r="M2502" i="1"/>
  <c r="O2502" i="1" s="1"/>
  <c r="P2502" i="1" s="1"/>
  <c r="N2501" i="1"/>
  <c r="M2501" i="1"/>
  <c r="O2501" i="1" s="1"/>
  <c r="P2501" i="1" s="1"/>
  <c r="N2500" i="1"/>
  <c r="M2500" i="1"/>
  <c r="O2500" i="1" s="1"/>
  <c r="P2500" i="1" s="1"/>
  <c r="N2499" i="1"/>
  <c r="M2499" i="1"/>
  <c r="O2499" i="1" s="1"/>
  <c r="P2499" i="1" s="1"/>
  <c r="N2498" i="1"/>
  <c r="M2498" i="1"/>
  <c r="O2498" i="1" s="1"/>
  <c r="P2498" i="1" s="1"/>
  <c r="N2497" i="1"/>
  <c r="M2497" i="1"/>
  <c r="O2497" i="1" s="1"/>
  <c r="P2497" i="1" s="1"/>
  <c r="N2496" i="1"/>
  <c r="M2496" i="1"/>
  <c r="O2496" i="1" s="1"/>
  <c r="P2496" i="1" s="1"/>
  <c r="N2495" i="1"/>
  <c r="M2495" i="1"/>
  <c r="O2495" i="1" s="1"/>
  <c r="P2495" i="1" s="1"/>
  <c r="N2494" i="1"/>
  <c r="M2494" i="1"/>
  <c r="O2494" i="1" s="1"/>
  <c r="P2494" i="1" s="1"/>
  <c r="N2493" i="1"/>
  <c r="M2493" i="1"/>
  <c r="O2493" i="1" s="1"/>
  <c r="P2493" i="1" s="1"/>
  <c r="N2492" i="1"/>
  <c r="M2492" i="1"/>
  <c r="O2492" i="1" s="1"/>
  <c r="P2492" i="1" s="1"/>
  <c r="N2491" i="1"/>
  <c r="M2491" i="1"/>
  <c r="N2490" i="1"/>
  <c r="M2490" i="1"/>
  <c r="O2490" i="1" s="1"/>
  <c r="P2490" i="1" s="1"/>
  <c r="N2489" i="1"/>
  <c r="M2489" i="1"/>
  <c r="N2488" i="1"/>
  <c r="M2488" i="1"/>
  <c r="O2488" i="1" s="1"/>
  <c r="P2488" i="1" s="1"/>
  <c r="N2487" i="1"/>
  <c r="M2487" i="1"/>
  <c r="O2487" i="1" s="1"/>
  <c r="P2487" i="1" s="1"/>
  <c r="N2486" i="1"/>
  <c r="M2486" i="1"/>
  <c r="O2486" i="1" s="1"/>
  <c r="P2486" i="1" s="1"/>
  <c r="N2485" i="1"/>
  <c r="M2485" i="1"/>
  <c r="O2485" i="1" s="1"/>
  <c r="P2485" i="1" s="1"/>
  <c r="N2484" i="1"/>
  <c r="M2484" i="1"/>
  <c r="O2484" i="1" s="1"/>
  <c r="P2484" i="1" s="1"/>
  <c r="N2483" i="1"/>
  <c r="M2483" i="1"/>
  <c r="N2482" i="1"/>
  <c r="M2482" i="1"/>
  <c r="O2482" i="1" s="1"/>
  <c r="P2482" i="1" s="1"/>
  <c r="N2481" i="1"/>
  <c r="M2481" i="1"/>
  <c r="O2481" i="1" s="1"/>
  <c r="P2481" i="1" s="1"/>
  <c r="N2480" i="1"/>
  <c r="M2480" i="1"/>
  <c r="O2480" i="1" s="1"/>
  <c r="P2480" i="1" s="1"/>
  <c r="N2479" i="1"/>
  <c r="M2479" i="1"/>
  <c r="O2479" i="1" s="1"/>
  <c r="P2479" i="1" s="1"/>
  <c r="N2478" i="1"/>
  <c r="M2478" i="1"/>
  <c r="O2478" i="1" s="1"/>
  <c r="P2478" i="1" s="1"/>
  <c r="N2477" i="1"/>
  <c r="M2477" i="1"/>
  <c r="O2477" i="1" s="1"/>
  <c r="P2477" i="1" s="1"/>
  <c r="N2476" i="1"/>
  <c r="M2476" i="1"/>
  <c r="N2475" i="1"/>
  <c r="M2475" i="1"/>
  <c r="O2475" i="1" s="1"/>
  <c r="P2475" i="1" s="1"/>
  <c r="N2474" i="1"/>
  <c r="M2474" i="1"/>
  <c r="O2474" i="1" s="1"/>
  <c r="P2474" i="1" s="1"/>
  <c r="N2473" i="1"/>
  <c r="M2473" i="1"/>
  <c r="O2473" i="1" s="1"/>
  <c r="P2473" i="1" s="1"/>
  <c r="N2472" i="1"/>
  <c r="M2472" i="1"/>
  <c r="N2471" i="1"/>
  <c r="M2471" i="1"/>
  <c r="O2471" i="1" s="1"/>
  <c r="P2471" i="1" s="1"/>
  <c r="N2470" i="1"/>
  <c r="M2470" i="1"/>
  <c r="O2470" i="1" s="1"/>
  <c r="P2470" i="1" s="1"/>
  <c r="N2469" i="1"/>
  <c r="M2469" i="1"/>
  <c r="O2469" i="1" s="1"/>
  <c r="P2469" i="1" s="1"/>
  <c r="N2468" i="1"/>
  <c r="M2468" i="1"/>
  <c r="N2467" i="1"/>
  <c r="M2467" i="1"/>
  <c r="O2467" i="1" s="1"/>
  <c r="P2467" i="1" s="1"/>
  <c r="N2466" i="1"/>
  <c r="M2466" i="1"/>
  <c r="O2466" i="1" s="1"/>
  <c r="P2466" i="1" s="1"/>
  <c r="N2465" i="1"/>
  <c r="M2465" i="1"/>
  <c r="O2465" i="1" s="1"/>
  <c r="P2465" i="1" s="1"/>
  <c r="N2464" i="1"/>
  <c r="M2464" i="1"/>
  <c r="O2464" i="1" s="1"/>
  <c r="P2464" i="1" s="1"/>
  <c r="N2463" i="1"/>
  <c r="M2463" i="1"/>
  <c r="N2462" i="1"/>
  <c r="M2462" i="1"/>
  <c r="O2462" i="1" s="1"/>
  <c r="P2462" i="1" s="1"/>
  <c r="N2461" i="1"/>
  <c r="M2461" i="1"/>
  <c r="O2461" i="1" s="1"/>
  <c r="P2461" i="1" s="1"/>
  <c r="N2460" i="1"/>
  <c r="M2460" i="1"/>
  <c r="N2459" i="1"/>
  <c r="M2459" i="1"/>
  <c r="O2459" i="1" s="1"/>
  <c r="P2459" i="1" s="1"/>
  <c r="N2458" i="1"/>
  <c r="M2458" i="1"/>
  <c r="O2458" i="1" s="1"/>
  <c r="P2458" i="1" s="1"/>
  <c r="N2457" i="1"/>
  <c r="M2457" i="1"/>
  <c r="O2457" i="1" s="1"/>
  <c r="P2457" i="1" s="1"/>
  <c r="N2456" i="1"/>
  <c r="M2456" i="1"/>
  <c r="O2456" i="1" s="1"/>
  <c r="P2456" i="1" s="1"/>
  <c r="N2455" i="1"/>
  <c r="M2455" i="1"/>
  <c r="N2454" i="1"/>
  <c r="M2454" i="1"/>
  <c r="O2454" i="1" s="1"/>
  <c r="P2454" i="1" s="1"/>
  <c r="N2453" i="1"/>
  <c r="M2453" i="1"/>
  <c r="O2453" i="1" s="1"/>
  <c r="P2453" i="1" s="1"/>
  <c r="N2452" i="1"/>
  <c r="M2452" i="1"/>
  <c r="O2452" i="1" s="1"/>
  <c r="P2452" i="1" s="1"/>
  <c r="N2451" i="1"/>
  <c r="M2451" i="1"/>
  <c r="O2451" i="1" s="1"/>
  <c r="P2451" i="1" s="1"/>
  <c r="N2450" i="1"/>
  <c r="M2450" i="1"/>
  <c r="N2449" i="1"/>
  <c r="M2449" i="1"/>
  <c r="N2448" i="1"/>
  <c r="M2448" i="1"/>
  <c r="O2448" i="1" s="1"/>
  <c r="P2448" i="1" s="1"/>
  <c r="N2447" i="1"/>
  <c r="M2447" i="1"/>
  <c r="O2447" i="1" s="1"/>
  <c r="P2447" i="1" s="1"/>
  <c r="N2446" i="1"/>
  <c r="M2446" i="1"/>
  <c r="O2446" i="1" s="1"/>
  <c r="P2446" i="1" s="1"/>
  <c r="N2445" i="1"/>
  <c r="M2445" i="1"/>
  <c r="O2445" i="1" s="1"/>
  <c r="P2445" i="1" s="1"/>
  <c r="N2444" i="1"/>
  <c r="M2444" i="1"/>
  <c r="O2444" i="1" s="1"/>
  <c r="P2444" i="1" s="1"/>
  <c r="N2443" i="1"/>
  <c r="M2443" i="1"/>
  <c r="O2443" i="1" s="1"/>
  <c r="P2443" i="1" s="1"/>
  <c r="N2442" i="1"/>
  <c r="M2442" i="1"/>
  <c r="O2442" i="1" s="1"/>
  <c r="P2442" i="1" s="1"/>
  <c r="N2441" i="1"/>
  <c r="M2441" i="1"/>
  <c r="N2440" i="1"/>
  <c r="M2440" i="1"/>
  <c r="O2440" i="1" s="1"/>
  <c r="P2440" i="1" s="1"/>
  <c r="N2439" i="1"/>
  <c r="M2439" i="1"/>
  <c r="O2439" i="1" s="1"/>
  <c r="P2439" i="1" s="1"/>
  <c r="N2438" i="1"/>
  <c r="M2438" i="1"/>
  <c r="O2438" i="1" s="1"/>
  <c r="P2438" i="1" s="1"/>
  <c r="N2437" i="1"/>
  <c r="M2437" i="1"/>
  <c r="N2436" i="1"/>
  <c r="M2436" i="1"/>
  <c r="O2436" i="1" s="1"/>
  <c r="P2436" i="1" s="1"/>
  <c r="N2435" i="1"/>
  <c r="M2435" i="1"/>
  <c r="O2435" i="1" s="1"/>
  <c r="P2435" i="1" s="1"/>
  <c r="N2434" i="1"/>
  <c r="M2434" i="1"/>
  <c r="O2434" i="1" s="1"/>
  <c r="P2434" i="1" s="1"/>
  <c r="N2433" i="1"/>
  <c r="M2433" i="1"/>
  <c r="N2432" i="1"/>
  <c r="M2432" i="1"/>
  <c r="O2432" i="1" s="1"/>
  <c r="P2432" i="1" s="1"/>
  <c r="N2431" i="1"/>
  <c r="M2431" i="1"/>
  <c r="O2431" i="1" s="1"/>
  <c r="P2431" i="1" s="1"/>
  <c r="N2430" i="1"/>
  <c r="M2430" i="1"/>
  <c r="O2430" i="1" s="1"/>
  <c r="P2430" i="1" s="1"/>
  <c r="N2429" i="1"/>
  <c r="M2429" i="1"/>
  <c r="O2429" i="1" s="1"/>
  <c r="P2429" i="1" s="1"/>
  <c r="N2428" i="1"/>
  <c r="M2428" i="1"/>
  <c r="O2428" i="1" s="1"/>
  <c r="P2428" i="1" s="1"/>
  <c r="N2427" i="1"/>
  <c r="M2427" i="1"/>
  <c r="O2427" i="1" s="1"/>
  <c r="P2427" i="1" s="1"/>
  <c r="N2426" i="1"/>
  <c r="M2426" i="1"/>
  <c r="N2425" i="1"/>
  <c r="M2425" i="1"/>
  <c r="N2424" i="1"/>
  <c r="M2424" i="1"/>
  <c r="N2423" i="1"/>
  <c r="M2423" i="1"/>
  <c r="N2422" i="1"/>
  <c r="M2422" i="1"/>
  <c r="O2422" i="1" s="1"/>
  <c r="P2422" i="1" s="1"/>
  <c r="N2421" i="1"/>
  <c r="M2421" i="1"/>
  <c r="O2421" i="1" s="1"/>
  <c r="P2421" i="1" s="1"/>
  <c r="N2420" i="1"/>
  <c r="M2420" i="1"/>
  <c r="O2420" i="1" s="1"/>
  <c r="P2420" i="1" s="1"/>
  <c r="N2419" i="1"/>
  <c r="M2419" i="1"/>
  <c r="O2419" i="1" s="1"/>
  <c r="P2419" i="1" s="1"/>
  <c r="N2418" i="1"/>
  <c r="M2418" i="1"/>
  <c r="O2418" i="1" s="1"/>
  <c r="P2418" i="1" s="1"/>
  <c r="N2417" i="1"/>
  <c r="M2417" i="1"/>
  <c r="O2417" i="1" s="1"/>
  <c r="P2417" i="1" s="1"/>
  <c r="N2416" i="1"/>
  <c r="M2416" i="1"/>
  <c r="O2416" i="1" s="1"/>
  <c r="P2416" i="1" s="1"/>
  <c r="N2415" i="1"/>
  <c r="M2415" i="1"/>
  <c r="O2415" i="1" s="1"/>
  <c r="P2415" i="1" s="1"/>
  <c r="N2414" i="1"/>
  <c r="M2414" i="1"/>
  <c r="O2414" i="1" s="1"/>
  <c r="P2414" i="1" s="1"/>
  <c r="N2413" i="1"/>
  <c r="M2413" i="1"/>
  <c r="O2413" i="1" s="1"/>
  <c r="P2413" i="1" s="1"/>
  <c r="N2412" i="1"/>
  <c r="M2412" i="1"/>
  <c r="N2411" i="1"/>
  <c r="M2411" i="1"/>
  <c r="O2411" i="1" s="1"/>
  <c r="P2411" i="1" s="1"/>
  <c r="N2410" i="1"/>
  <c r="M2410" i="1"/>
  <c r="O2410" i="1" s="1"/>
  <c r="P2410" i="1" s="1"/>
  <c r="N2409" i="1"/>
  <c r="M2409" i="1"/>
  <c r="N2408" i="1"/>
  <c r="M2408" i="1"/>
  <c r="O2408" i="1" s="1"/>
  <c r="P2408" i="1" s="1"/>
  <c r="N2407" i="1"/>
  <c r="M2407" i="1"/>
  <c r="O2407" i="1" s="1"/>
  <c r="P2407" i="1" s="1"/>
  <c r="N2406" i="1"/>
  <c r="M2406" i="1"/>
  <c r="O2406" i="1" s="1"/>
  <c r="P2406" i="1" s="1"/>
  <c r="N2405" i="1"/>
  <c r="M2405" i="1"/>
  <c r="O2405" i="1" s="1"/>
  <c r="P2405" i="1" s="1"/>
  <c r="N2404" i="1"/>
  <c r="M2404" i="1"/>
  <c r="O2404" i="1" s="1"/>
  <c r="P2404" i="1" s="1"/>
  <c r="N2403" i="1"/>
  <c r="M2403" i="1"/>
  <c r="O2403" i="1" s="1"/>
  <c r="P2403" i="1" s="1"/>
  <c r="N2402" i="1"/>
  <c r="M2402" i="1"/>
  <c r="O2402" i="1" s="1"/>
  <c r="P2402" i="1" s="1"/>
  <c r="N2401" i="1"/>
  <c r="M2401" i="1"/>
  <c r="O2401" i="1" s="1"/>
  <c r="P2401" i="1" s="1"/>
  <c r="N2400" i="1"/>
  <c r="M2400" i="1"/>
  <c r="O2400" i="1" s="1"/>
  <c r="P2400" i="1" s="1"/>
  <c r="N2399" i="1"/>
  <c r="M2399" i="1"/>
  <c r="O2399" i="1" s="1"/>
  <c r="P2399" i="1" s="1"/>
  <c r="N2398" i="1"/>
  <c r="M2398" i="1"/>
  <c r="O2398" i="1" s="1"/>
  <c r="P2398" i="1" s="1"/>
  <c r="N2397" i="1"/>
  <c r="M2397" i="1"/>
  <c r="O2397" i="1" s="1"/>
  <c r="P2397" i="1" s="1"/>
  <c r="N2396" i="1"/>
  <c r="M2396" i="1"/>
  <c r="O2396" i="1" s="1"/>
  <c r="P2396" i="1" s="1"/>
  <c r="N2395" i="1"/>
  <c r="M2395" i="1"/>
  <c r="O2395" i="1" s="1"/>
  <c r="P2395" i="1" s="1"/>
  <c r="N2394" i="1"/>
  <c r="M2394" i="1"/>
  <c r="O2394" i="1" s="1"/>
  <c r="P2394" i="1" s="1"/>
  <c r="N2393" i="1"/>
  <c r="M2393" i="1"/>
  <c r="O2393" i="1" s="1"/>
  <c r="P2393" i="1" s="1"/>
  <c r="N2392" i="1"/>
  <c r="M2392" i="1"/>
  <c r="N2391" i="1"/>
  <c r="M2391" i="1"/>
  <c r="O2391" i="1" s="1"/>
  <c r="P2391" i="1" s="1"/>
  <c r="N2390" i="1"/>
  <c r="M2390" i="1"/>
  <c r="O2390" i="1" s="1"/>
  <c r="P2390" i="1" s="1"/>
  <c r="N2389" i="1"/>
  <c r="M2389" i="1"/>
  <c r="O2389" i="1" s="1"/>
  <c r="P2389" i="1" s="1"/>
  <c r="N2388" i="1"/>
  <c r="M2388" i="1"/>
  <c r="O2388" i="1" s="1"/>
  <c r="P2388" i="1" s="1"/>
  <c r="N2387" i="1"/>
  <c r="M2387" i="1"/>
  <c r="O2387" i="1" s="1"/>
  <c r="P2387" i="1" s="1"/>
  <c r="N2386" i="1"/>
  <c r="M2386" i="1"/>
  <c r="O2386" i="1" s="1"/>
  <c r="P2386" i="1" s="1"/>
  <c r="N2385" i="1"/>
  <c r="M2385" i="1"/>
  <c r="N2384" i="1"/>
  <c r="M2384" i="1"/>
  <c r="O2384" i="1" s="1"/>
  <c r="P2384" i="1" s="1"/>
  <c r="N2383" i="1"/>
  <c r="M2383" i="1"/>
  <c r="O2383" i="1" s="1"/>
  <c r="P2383" i="1" s="1"/>
  <c r="N2382" i="1"/>
  <c r="M2382" i="1"/>
  <c r="O2382" i="1" s="1"/>
  <c r="P2382" i="1" s="1"/>
  <c r="N2381" i="1"/>
  <c r="M2381" i="1"/>
  <c r="O2381" i="1" s="1"/>
  <c r="P2381" i="1" s="1"/>
  <c r="N2380" i="1"/>
  <c r="M2380" i="1"/>
  <c r="O2380" i="1" s="1"/>
  <c r="P2380" i="1" s="1"/>
  <c r="N2379" i="1"/>
  <c r="M2379" i="1"/>
  <c r="O2379" i="1" s="1"/>
  <c r="P2379" i="1" s="1"/>
  <c r="N2378" i="1"/>
  <c r="M2378" i="1"/>
  <c r="O2378" i="1" s="1"/>
  <c r="P2378" i="1" s="1"/>
  <c r="N2377" i="1"/>
  <c r="M2377" i="1"/>
  <c r="O2377" i="1" s="1"/>
  <c r="P2377" i="1" s="1"/>
  <c r="N2376" i="1"/>
  <c r="M2376" i="1"/>
  <c r="O2376" i="1" s="1"/>
  <c r="P2376" i="1" s="1"/>
  <c r="N2375" i="1"/>
  <c r="M2375" i="1"/>
  <c r="O2375" i="1" s="1"/>
  <c r="P2375" i="1" s="1"/>
  <c r="N2374" i="1"/>
  <c r="M2374" i="1"/>
  <c r="O2374" i="1" s="1"/>
  <c r="P2374" i="1" s="1"/>
  <c r="N2373" i="1"/>
  <c r="M2373" i="1"/>
  <c r="O2373" i="1" s="1"/>
  <c r="P2373" i="1" s="1"/>
  <c r="N2372" i="1"/>
  <c r="M2372" i="1"/>
  <c r="O2372" i="1" s="1"/>
  <c r="P2372" i="1" s="1"/>
  <c r="N2371" i="1"/>
  <c r="M2371" i="1"/>
  <c r="O2371" i="1" s="1"/>
  <c r="P2371" i="1" s="1"/>
  <c r="N2370" i="1"/>
  <c r="M2370" i="1"/>
  <c r="O2370" i="1" s="1"/>
  <c r="P2370" i="1" s="1"/>
  <c r="N2369" i="1"/>
  <c r="M2369" i="1"/>
  <c r="O2369" i="1" s="1"/>
  <c r="P2369" i="1" s="1"/>
  <c r="N2368" i="1"/>
  <c r="M2368" i="1"/>
  <c r="O2368" i="1" s="1"/>
  <c r="P2368" i="1" s="1"/>
  <c r="N2367" i="1"/>
  <c r="M2367" i="1"/>
  <c r="O2367" i="1" s="1"/>
  <c r="P2367" i="1" s="1"/>
  <c r="N2366" i="1"/>
  <c r="M2366" i="1"/>
  <c r="O2366" i="1" s="1"/>
  <c r="P2366" i="1" s="1"/>
  <c r="N2365" i="1"/>
  <c r="M2365" i="1"/>
  <c r="O2365" i="1" s="1"/>
  <c r="P2365" i="1" s="1"/>
  <c r="N2364" i="1"/>
  <c r="M2364" i="1"/>
  <c r="O2364" i="1" s="1"/>
  <c r="P2364" i="1" s="1"/>
  <c r="N2363" i="1"/>
  <c r="M2363" i="1"/>
  <c r="O2363" i="1" s="1"/>
  <c r="P2363" i="1" s="1"/>
  <c r="N2362" i="1"/>
  <c r="M2362" i="1"/>
  <c r="O2362" i="1" s="1"/>
  <c r="P2362" i="1" s="1"/>
  <c r="N2361" i="1"/>
  <c r="M2361" i="1"/>
  <c r="O2361" i="1" s="1"/>
  <c r="P2361" i="1" s="1"/>
  <c r="N2360" i="1"/>
  <c r="M2360" i="1"/>
  <c r="O2360" i="1" s="1"/>
  <c r="P2360" i="1" s="1"/>
  <c r="N2359" i="1"/>
  <c r="M2359" i="1"/>
  <c r="O2359" i="1" s="1"/>
  <c r="P2359" i="1" s="1"/>
  <c r="N2358" i="1"/>
  <c r="M2358" i="1"/>
  <c r="O2358" i="1" s="1"/>
  <c r="P2358" i="1" s="1"/>
  <c r="N2357" i="1"/>
  <c r="M2357" i="1"/>
  <c r="O2357" i="1" s="1"/>
  <c r="P2357" i="1" s="1"/>
  <c r="N2356" i="1"/>
  <c r="M2356" i="1"/>
  <c r="O2356" i="1" s="1"/>
  <c r="P2356" i="1" s="1"/>
  <c r="N2355" i="1"/>
  <c r="M2355" i="1"/>
  <c r="O2355" i="1" s="1"/>
  <c r="P2355" i="1" s="1"/>
  <c r="N2354" i="1"/>
  <c r="M2354" i="1"/>
  <c r="O2354" i="1" s="1"/>
  <c r="P2354" i="1" s="1"/>
  <c r="N2353" i="1"/>
  <c r="M2353" i="1"/>
  <c r="N2352" i="1"/>
  <c r="M2352" i="1"/>
  <c r="O2352" i="1" s="1"/>
  <c r="P2352" i="1" s="1"/>
  <c r="N2351" i="1"/>
  <c r="M2351" i="1"/>
  <c r="O2351" i="1" s="1"/>
  <c r="P2351" i="1" s="1"/>
  <c r="N2350" i="1"/>
  <c r="M2350" i="1"/>
  <c r="O2350" i="1" s="1"/>
  <c r="P2350" i="1" s="1"/>
  <c r="N2349" i="1"/>
  <c r="M2349" i="1"/>
  <c r="N2348" i="1"/>
  <c r="M2348" i="1"/>
  <c r="O2348" i="1" s="1"/>
  <c r="P2348" i="1" s="1"/>
  <c r="N2347" i="1"/>
  <c r="M2347" i="1"/>
  <c r="O2347" i="1" s="1"/>
  <c r="P2347" i="1" s="1"/>
  <c r="N2346" i="1"/>
  <c r="M2346" i="1"/>
  <c r="O2346" i="1" s="1"/>
  <c r="P2346" i="1" s="1"/>
  <c r="N2345" i="1"/>
  <c r="M2345" i="1"/>
  <c r="O2345" i="1" s="1"/>
  <c r="P2345" i="1" s="1"/>
  <c r="N2344" i="1"/>
  <c r="M2344" i="1"/>
  <c r="O2344" i="1" s="1"/>
  <c r="P2344" i="1" s="1"/>
  <c r="N2343" i="1"/>
  <c r="M2343" i="1"/>
  <c r="O2343" i="1" s="1"/>
  <c r="P2343" i="1" s="1"/>
  <c r="N2342" i="1"/>
  <c r="M2342" i="1"/>
  <c r="O2342" i="1" s="1"/>
  <c r="P2342" i="1" s="1"/>
  <c r="N2341" i="1"/>
  <c r="M2341" i="1"/>
  <c r="O2341" i="1" s="1"/>
  <c r="P2341" i="1" s="1"/>
  <c r="N2340" i="1"/>
  <c r="M2340" i="1"/>
  <c r="O2340" i="1" s="1"/>
  <c r="P2340" i="1" s="1"/>
  <c r="N2339" i="1"/>
  <c r="M2339" i="1"/>
  <c r="O2339" i="1" s="1"/>
  <c r="P2339" i="1" s="1"/>
  <c r="N2338" i="1"/>
  <c r="M2338" i="1"/>
  <c r="O2338" i="1" s="1"/>
  <c r="P2338" i="1" s="1"/>
  <c r="N2337" i="1"/>
  <c r="M2337" i="1"/>
  <c r="O2337" i="1" s="1"/>
  <c r="P2337" i="1" s="1"/>
  <c r="N2336" i="1"/>
  <c r="M2336" i="1"/>
  <c r="O2336" i="1" s="1"/>
  <c r="P2336" i="1" s="1"/>
  <c r="N2335" i="1"/>
  <c r="M2335" i="1"/>
  <c r="O2335" i="1" s="1"/>
  <c r="P2335" i="1" s="1"/>
  <c r="N2334" i="1"/>
  <c r="M2334" i="1"/>
  <c r="O2334" i="1" s="1"/>
  <c r="P2334" i="1" s="1"/>
  <c r="N2333" i="1"/>
  <c r="M2333" i="1"/>
  <c r="O2333" i="1" s="1"/>
  <c r="P2333" i="1" s="1"/>
  <c r="N2332" i="1"/>
  <c r="M2332" i="1"/>
  <c r="O2332" i="1" s="1"/>
  <c r="P2332" i="1" s="1"/>
  <c r="N2331" i="1"/>
  <c r="M2331" i="1"/>
  <c r="O2331" i="1" s="1"/>
  <c r="P2331" i="1" s="1"/>
  <c r="N2330" i="1"/>
  <c r="M2330" i="1"/>
  <c r="O2330" i="1" s="1"/>
  <c r="P2330" i="1" s="1"/>
  <c r="N2329" i="1"/>
  <c r="M2329" i="1"/>
  <c r="O2329" i="1" s="1"/>
  <c r="P2329" i="1" s="1"/>
  <c r="N2328" i="1"/>
  <c r="M2328" i="1"/>
  <c r="N2327" i="1"/>
  <c r="M2327" i="1"/>
  <c r="O2327" i="1" s="1"/>
  <c r="P2327" i="1" s="1"/>
  <c r="N2326" i="1"/>
  <c r="M2326" i="1"/>
  <c r="O2326" i="1" s="1"/>
  <c r="P2326" i="1" s="1"/>
  <c r="N2325" i="1"/>
  <c r="M2325" i="1"/>
  <c r="O2325" i="1" s="1"/>
  <c r="P2325" i="1" s="1"/>
  <c r="N2324" i="1"/>
  <c r="M2324" i="1"/>
  <c r="O2324" i="1" s="1"/>
  <c r="P2324" i="1" s="1"/>
  <c r="N2323" i="1"/>
  <c r="M2323" i="1"/>
  <c r="O2323" i="1" s="1"/>
  <c r="P2323" i="1" s="1"/>
  <c r="N2322" i="1"/>
  <c r="M2322" i="1"/>
  <c r="O2322" i="1" s="1"/>
  <c r="P2322" i="1" s="1"/>
  <c r="N2321" i="1"/>
  <c r="M2321" i="1"/>
  <c r="O2321" i="1" s="1"/>
  <c r="P2321" i="1" s="1"/>
  <c r="N2320" i="1"/>
  <c r="M2320" i="1"/>
  <c r="O2320" i="1" s="1"/>
  <c r="P2320" i="1" s="1"/>
  <c r="N2319" i="1"/>
  <c r="M2319" i="1"/>
  <c r="O2319" i="1" s="1"/>
  <c r="P2319" i="1" s="1"/>
  <c r="N2318" i="1"/>
  <c r="M2318" i="1"/>
  <c r="N2317" i="1"/>
  <c r="M2317" i="1"/>
  <c r="O2317" i="1" s="1"/>
  <c r="P2317" i="1" s="1"/>
  <c r="N2316" i="1"/>
  <c r="M2316" i="1"/>
  <c r="O2316" i="1" s="1"/>
  <c r="P2316" i="1" s="1"/>
  <c r="N2315" i="1"/>
  <c r="M2315" i="1"/>
  <c r="O2315" i="1" s="1"/>
  <c r="P2315" i="1" s="1"/>
  <c r="N2314" i="1"/>
  <c r="M2314" i="1"/>
  <c r="O2314" i="1" s="1"/>
  <c r="P2314" i="1" s="1"/>
  <c r="N2313" i="1"/>
  <c r="M2313" i="1"/>
  <c r="O2313" i="1" s="1"/>
  <c r="P2313" i="1" s="1"/>
  <c r="N2312" i="1"/>
  <c r="M2312" i="1"/>
  <c r="O2312" i="1" s="1"/>
  <c r="P2312" i="1" s="1"/>
  <c r="N2311" i="1"/>
  <c r="M2311" i="1"/>
  <c r="N2310" i="1"/>
  <c r="M2310" i="1"/>
  <c r="N2309" i="1"/>
  <c r="M2309" i="1"/>
  <c r="O2309" i="1" s="1"/>
  <c r="P2309" i="1" s="1"/>
  <c r="N2308" i="1"/>
  <c r="M2308" i="1"/>
  <c r="O2308" i="1" s="1"/>
  <c r="P2308" i="1" s="1"/>
  <c r="N2307" i="1"/>
  <c r="M2307" i="1"/>
  <c r="O2307" i="1" s="1"/>
  <c r="P2307" i="1" s="1"/>
  <c r="N2306" i="1"/>
  <c r="M2306" i="1"/>
  <c r="O2306" i="1" s="1"/>
  <c r="P2306" i="1" s="1"/>
  <c r="N2305" i="1"/>
  <c r="M2305" i="1"/>
  <c r="O2305" i="1" s="1"/>
  <c r="P2305" i="1" s="1"/>
  <c r="N2304" i="1"/>
  <c r="M2304" i="1"/>
  <c r="O2304" i="1" s="1"/>
  <c r="P2304" i="1" s="1"/>
  <c r="N2303" i="1"/>
  <c r="M2303" i="1"/>
  <c r="O2303" i="1" s="1"/>
  <c r="P2303" i="1" s="1"/>
  <c r="N2302" i="1"/>
  <c r="M2302" i="1"/>
  <c r="O2302" i="1" s="1"/>
  <c r="P2302" i="1" s="1"/>
  <c r="N2301" i="1"/>
  <c r="M2301" i="1"/>
  <c r="O2301" i="1" s="1"/>
  <c r="P2301" i="1" s="1"/>
  <c r="N2300" i="1"/>
  <c r="M2300" i="1"/>
  <c r="O2300" i="1" s="1"/>
  <c r="P2300" i="1" s="1"/>
  <c r="N2299" i="1"/>
  <c r="M2299" i="1"/>
  <c r="O2299" i="1" s="1"/>
  <c r="P2299" i="1" s="1"/>
  <c r="N2298" i="1"/>
  <c r="M2298" i="1"/>
  <c r="O2298" i="1" s="1"/>
  <c r="P2298" i="1" s="1"/>
  <c r="N2297" i="1"/>
  <c r="M2297" i="1"/>
  <c r="O2297" i="1" s="1"/>
  <c r="P2297" i="1" s="1"/>
  <c r="N2296" i="1"/>
  <c r="M2296" i="1"/>
  <c r="O2296" i="1" s="1"/>
  <c r="P2296" i="1" s="1"/>
  <c r="N2295" i="1"/>
  <c r="M2295" i="1"/>
  <c r="O2295" i="1" s="1"/>
  <c r="P2295" i="1" s="1"/>
  <c r="N2294" i="1"/>
  <c r="M2294" i="1"/>
  <c r="O2294" i="1" s="1"/>
  <c r="P2294" i="1" s="1"/>
  <c r="N2293" i="1"/>
  <c r="M2293" i="1"/>
  <c r="O2293" i="1" s="1"/>
  <c r="P2293" i="1" s="1"/>
  <c r="N2292" i="1"/>
  <c r="M2292" i="1"/>
  <c r="N2291" i="1"/>
  <c r="M2291" i="1"/>
  <c r="N2290" i="1"/>
  <c r="M2290" i="1"/>
  <c r="O2290" i="1" s="1"/>
  <c r="P2290" i="1" s="1"/>
  <c r="N2289" i="1"/>
  <c r="M2289" i="1"/>
  <c r="O2289" i="1" s="1"/>
  <c r="P2289" i="1" s="1"/>
  <c r="N2288" i="1"/>
  <c r="M2288" i="1"/>
  <c r="O2288" i="1" s="1"/>
  <c r="P2288" i="1" s="1"/>
  <c r="N2287" i="1"/>
  <c r="M2287" i="1"/>
  <c r="O2287" i="1" s="1"/>
  <c r="P2287" i="1" s="1"/>
  <c r="N2286" i="1"/>
  <c r="M2286" i="1"/>
  <c r="O2286" i="1" s="1"/>
  <c r="P2286" i="1" s="1"/>
  <c r="N2285" i="1"/>
  <c r="M2285" i="1"/>
  <c r="O2285" i="1" s="1"/>
  <c r="P2285" i="1" s="1"/>
  <c r="N2284" i="1"/>
  <c r="M2284" i="1"/>
  <c r="O2284" i="1" s="1"/>
  <c r="P2284" i="1" s="1"/>
  <c r="N2283" i="1"/>
  <c r="M2283" i="1"/>
  <c r="O2283" i="1" s="1"/>
  <c r="P2283" i="1" s="1"/>
  <c r="N2282" i="1"/>
  <c r="M2282" i="1"/>
  <c r="O2282" i="1" s="1"/>
  <c r="P2282" i="1" s="1"/>
  <c r="N2281" i="1"/>
  <c r="M2281" i="1"/>
  <c r="O2281" i="1" s="1"/>
  <c r="P2281" i="1" s="1"/>
  <c r="N2280" i="1"/>
  <c r="M2280" i="1"/>
  <c r="O2280" i="1" s="1"/>
  <c r="P2280" i="1" s="1"/>
  <c r="N2279" i="1"/>
  <c r="M2279" i="1"/>
  <c r="O2279" i="1" s="1"/>
  <c r="P2279" i="1" s="1"/>
  <c r="N2278" i="1"/>
  <c r="M2278" i="1"/>
  <c r="N2277" i="1"/>
  <c r="M2277" i="1"/>
  <c r="O2277" i="1" s="1"/>
  <c r="P2277" i="1" s="1"/>
  <c r="N2276" i="1"/>
  <c r="M2276" i="1"/>
  <c r="O2276" i="1" s="1"/>
  <c r="P2276" i="1" s="1"/>
  <c r="N2275" i="1"/>
  <c r="M2275" i="1"/>
  <c r="O2275" i="1" s="1"/>
  <c r="P2275" i="1" s="1"/>
  <c r="N2274" i="1"/>
  <c r="M2274" i="1"/>
  <c r="O2274" i="1" s="1"/>
  <c r="P2274" i="1" s="1"/>
  <c r="N2273" i="1"/>
  <c r="M2273" i="1"/>
  <c r="O2273" i="1" s="1"/>
  <c r="P2273" i="1" s="1"/>
  <c r="N2272" i="1"/>
  <c r="M2272" i="1"/>
  <c r="O2272" i="1" s="1"/>
  <c r="P2272" i="1" s="1"/>
  <c r="N2271" i="1"/>
  <c r="M2271" i="1"/>
  <c r="O2271" i="1" s="1"/>
  <c r="P2271" i="1" s="1"/>
  <c r="N2270" i="1"/>
  <c r="M2270" i="1"/>
  <c r="O2270" i="1" s="1"/>
  <c r="P2270" i="1" s="1"/>
  <c r="N2269" i="1"/>
  <c r="M2269" i="1"/>
  <c r="O2269" i="1" s="1"/>
  <c r="P2269" i="1" s="1"/>
  <c r="N2268" i="1"/>
  <c r="M2268" i="1"/>
  <c r="O2268" i="1" s="1"/>
  <c r="P2268" i="1" s="1"/>
  <c r="N2267" i="1"/>
  <c r="M2267" i="1"/>
  <c r="O2267" i="1" s="1"/>
  <c r="P2267" i="1" s="1"/>
  <c r="N2266" i="1"/>
  <c r="M2266" i="1"/>
  <c r="O2266" i="1" s="1"/>
  <c r="P2266" i="1" s="1"/>
  <c r="N2265" i="1"/>
  <c r="M2265" i="1"/>
  <c r="O2265" i="1" s="1"/>
  <c r="P2265" i="1" s="1"/>
  <c r="N2264" i="1"/>
  <c r="M2264" i="1"/>
  <c r="O2264" i="1" s="1"/>
  <c r="P2264" i="1" s="1"/>
  <c r="N2263" i="1"/>
  <c r="M2263" i="1"/>
  <c r="O2263" i="1" s="1"/>
  <c r="P2263" i="1" s="1"/>
  <c r="N2262" i="1"/>
  <c r="M2262" i="1"/>
  <c r="O2262" i="1" s="1"/>
  <c r="P2262" i="1" s="1"/>
  <c r="N2261" i="1"/>
  <c r="M2261" i="1"/>
  <c r="O2261" i="1" s="1"/>
  <c r="P2261" i="1" s="1"/>
  <c r="N2260" i="1"/>
  <c r="M2260" i="1"/>
  <c r="O2260" i="1" s="1"/>
  <c r="P2260" i="1" s="1"/>
  <c r="N2259" i="1"/>
  <c r="M2259" i="1"/>
  <c r="O2259" i="1" s="1"/>
  <c r="P2259" i="1" s="1"/>
  <c r="N2258" i="1"/>
  <c r="M2258" i="1"/>
  <c r="N2257" i="1"/>
  <c r="M2257" i="1"/>
  <c r="O2257" i="1" s="1"/>
  <c r="P2257" i="1" s="1"/>
  <c r="N2256" i="1"/>
  <c r="M2256" i="1"/>
  <c r="O2256" i="1" s="1"/>
  <c r="P2256" i="1" s="1"/>
  <c r="N2255" i="1"/>
  <c r="M2255" i="1"/>
  <c r="O2255" i="1" s="1"/>
  <c r="P2255" i="1" s="1"/>
  <c r="N2254" i="1"/>
  <c r="M2254" i="1"/>
  <c r="O2254" i="1" s="1"/>
  <c r="P2254" i="1" s="1"/>
  <c r="N2253" i="1"/>
  <c r="M2253" i="1"/>
  <c r="O2253" i="1" s="1"/>
  <c r="P2253" i="1" s="1"/>
  <c r="N2252" i="1"/>
  <c r="M2252" i="1"/>
  <c r="O2252" i="1" s="1"/>
  <c r="P2252" i="1" s="1"/>
  <c r="N2251" i="1"/>
  <c r="M2251" i="1"/>
  <c r="O2251" i="1" s="1"/>
  <c r="P2251" i="1" s="1"/>
  <c r="N2250" i="1"/>
  <c r="M2250" i="1"/>
  <c r="O2250" i="1" s="1"/>
  <c r="P2250" i="1" s="1"/>
  <c r="N2249" i="1"/>
  <c r="M2249" i="1"/>
  <c r="O2249" i="1" s="1"/>
  <c r="P2249" i="1" s="1"/>
  <c r="N2248" i="1"/>
  <c r="M2248" i="1"/>
  <c r="O2248" i="1" s="1"/>
  <c r="P2248" i="1" s="1"/>
  <c r="N2247" i="1"/>
  <c r="M2247" i="1"/>
  <c r="O2247" i="1" s="1"/>
  <c r="P2247" i="1" s="1"/>
  <c r="N2246" i="1"/>
  <c r="M2246" i="1"/>
  <c r="O2246" i="1" s="1"/>
  <c r="P2246" i="1" s="1"/>
  <c r="N2245" i="1"/>
  <c r="M2245" i="1"/>
  <c r="O2245" i="1" s="1"/>
  <c r="P2245" i="1" s="1"/>
  <c r="N2244" i="1"/>
  <c r="M2244" i="1"/>
  <c r="N2243" i="1"/>
  <c r="M2243" i="1"/>
  <c r="N2242" i="1"/>
  <c r="M2242" i="1"/>
  <c r="O2242" i="1" s="1"/>
  <c r="P2242" i="1" s="1"/>
  <c r="N2241" i="1"/>
  <c r="M2241" i="1"/>
  <c r="O2241" i="1" s="1"/>
  <c r="P2241" i="1" s="1"/>
  <c r="N2240" i="1"/>
  <c r="M2240" i="1"/>
  <c r="O2240" i="1" s="1"/>
  <c r="P2240" i="1" s="1"/>
  <c r="N2239" i="1"/>
  <c r="M2239" i="1"/>
  <c r="N2238" i="1"/>
  <c r="M2238" i="1"/>
  <c r="O2238" i="1" s="1"/>
  <c r="P2238" i="1" s="1"/>
  <c r="N2237" i="1"/>
  <c r="M2237" i="1"/>
  <c r="O2237" i="1" s="1"/>
  <c r="P2237" i="1" s="1"/>
  <c r="N2236" i="1"/>
  <c r="M2236" i="1"/>
  <c r="N2235" i="1"/>
  <c r="M2235" i="1"/>
  <c r="O2235" i="1" s="1"/>
  <c r="P2235" i="1" s="1"/>
  <c r="N2234" i="1"/>
  <c r="M2234" i="1"/>
  <c r="O2234" i="1" s="1"/>
  <c r="P2234" i="1" s="1"/>
  <c r="N2233" i="1"/>
  <c r="M2233" i="1"/>
  <c r="O2233" i="1" s="1"/>
  <c r="P2233" i="1" s="1"/>
  <c r="N2232" i="1"/>
  <c r="M2232" i="1"/>
  <c r="O2232" i="1" s="1"/>
  <c r="P2232" i="1" s="1"/>
  <c r="N2231" i="1"/>
  <c r="M2231" i="1"/>
  <c r="N2230" i="1"/>
  <c r="M2230" i="1"/>
  <c r="O2230" i="1" s="1"/>
  <c r="P2230" i="1" s="1"/>
  <c r="N2229" i="1"/>
  <c r="M2229" i="1"/>
  <c r="N2228" i="1"/>
  <c r="M2228" i="1"/>
  <c r="N2227" i="1"/>
  <c r="M2227" i="1"/>
  <c r="O2227" i="1" s="1"/>
  <c r="P2227" i="1" s="1"/>
  <c r="N2226" i="1"/>
  <c r="M2226" i="1"/>
  <c r="O2226" i="1" s="1"/>
  <c r="P2226" i="1" s="1"/>
  <c r="N2225" i="1"/>
  <c r="M2225" i="1"/>
  <c r="N2224" i="1"/>
  <c r="M2224" i="1"/>
  <c r="O2224" i="1" s="1"/>
  <c r="P2224" i="1" s="1"/>
  <c r="N2223" i="1"/>
  <c r="M2223" i="1"/>
  <c r="O2223" i="1" s="1"/>
  <c r="P2223" i="1" s="1"/>
  <c r="N2222" i="1"/>
  <c r="M2222" i="1"/>
  <c r="O2222" i="1" s="1"/>
  <c r="P2222" i="1" s="1"/>
  <c r="N2221" i="1"/>
  <c r="M2221" i="1"/>
  <c r="O2221" i="1" s="1"/>
  <c r="P2221" i="1" s="1"/>
  <c r="N2220" i="1"/>
  <c r="M2220" i="1"/>
  <c r="O2220" i="1" s="1"/>
  <c r="P2220" i="1" s="1"/>
  <c r="N2219" i="1"/>
  <c r="M2219" i="1"/>
  <c r="O2219" i="1" s="1"/>
  <c r="P2219" i="1" s="1"/>
  <c r="N2218" i="1"/>
  <c r="M2218" i="1"/>
  <c r="O2218" i="1" s="1"/>
  <c r="P2218" i="1" s="1"/>
  <c r="N2217" i="1"/>
  <c r="M2217" i="1"/>
  <c r="O2217" i="1" s="1"/>
  <c r="P2217" i="1" s="1"/>
  <c r="N2216" i="1"/>
  <c r="M2216" i="1"/>
  <c r="N2215" i="1"/>
  <c r="M2215" i="1"/>
  <c r="N2214" i="1"/>
  <c r="M2214" i="1"/>
  <c r="O2214" i="1" s="1"/>
  <c r="P2214" i="1" s="1"/>
  <c r="N2213" i="1"/>
  <c r="M2213" i="1"/>
  <c r="O2213" i="1" s="1"/>
  <c r="P2213" i="1" s="1"/>
  <c r="N2212" i="1"/>
  <c r="M2212" i="1"/>
  <c r="O2212" i="1" s="1"/>
  <c r="P2212" i="1" s="1"/>
  <c r="N2211" i="1"/>
  <c r="M2211" i="1"/>
  <c r="O2211" i="1" s="1"/>
  <c r="P2211" i="1" s="1"/>
  <c r="N2210" i="1"/>
  <c r="M2210" i="1"/>
  <c r="O2210" i="1" s="1"/>
  <c r="P2210" i="1" s="1"/>
  <c r="N2209" i="1"/>
  <c r="M2209" i="1"/>
  <c r="O2209" i="1" s="1"/>
  <c r="P2209" i="1" s="1"/>
  <c r="N2208" i="1"/>
  <c r="M2208" i="1"/>
  <c r="O2208" i="1" s="1"/>
  <c r="P2208" i="1" s="1"/>
  <c r="N2207" i="1"/>
  <c r="M2207" i="1"/>
  <c r="O2207" i="1" s="1"/>
  <c r="P2207" i="1" s="1"/>
  <c r="N2206" i="1"/>
  <c r="M2206" i="1"/>
  <c r="O2206" i="1" s="1"/>
  <c r="P2206" i="1" s="1"/>
  <c r="N2205" i="1"/>
  <c r="M2205" i="1"/>
  <c r="O2205" i="1" s="1"/>
  <c r="P2205" i="1" s="1"/>
  <c r="N2204" i="1"/>
  <c r="M2204" i="1"/>
  <c r="O2204" i="1" s="1"/>
  <c r="P2204" i="1" s="1"/>
  <c r="N2203" i="1"/>
  <c r="M2203" i="1"/>
  <c r="O2203" i="1" s="1"/>
  <c r="P2203" i="1" s="1"/>
  <c r="N2202" i="1"/>
  <c r="M2202" i="1"/>
  <c r="O2202" i="1" s="1"/>
  <c r="P2202" i="1" s="1"/>
  <c r="N2201" i="1"/>
  <c r="M2201" i="1"/>
  <c r="O2201" i="1" s="1"/>
  <c r="P2201" i="1" s="1"/>
  <c r="N2200" i="1"/>
  <c r="M2200" i="1"/>
  <c r="N2199" i="1"/>
  <c r="M2199" i="1"/>
  <c r="O2199" i="1" s="1"/>
  <c r="P2199" i="1" s="1"/>
  <c r="N2198" i="1"/>
  <c r="M2198" i="1"/>
  <c r="O2198" i="1" s="1"/>
  <c r="P2198" i="1" s="1"/>
  <c r="N2197" i="1"/>
  <c r="M2197" i="1"/>
  <c r="O2197" i="1" s="1"/>
  <c r="P2197" i="1" s="1"/>
  <c r="N2196" i="1"/>
  <c r="M2196" i="1"/>
  <c r="O2196" i="1" s="1"/>
  <c r="P2196" i="1" s="1"/>
  <c r="N2195" i="1"/>
  <c r="M2195" i="1"/>
  <c r="O2195" i="1" s="1"/>
  <c r="P2195" i="1" s="1"/>
  <c r="N2194" i="1"/>
  <c r="M2194" i="1"/>
  <c r="O2194" i="1" s="1"/>
  <c r="P2194" i="1" s="1"/>
  <c r="N2193" i="1"/>
  <c r="M2193" i="1"/>
  <c r="O2193" i="1" s="1"/>
  <c r="P2193" i="1" s="1"/>
  <c r="N2192" i="1"/>
  <c r="M2192" i="1"/>
  <c r="O2192" i="1" s="1"/>
  <c r="P2192" i="1" s="1"/>
  <c r="N2191" i="1"/>
  <c r="M2191" i="1"/>
  <c r="O2191" i="1" s="1"/>
  <c r="P2191" i="1" s="1"/>
  <c r="N2190" i="1"/>
  <c r="M2190" i="1"/>
  <c r="O2190" i="1" s="1"/>
  <c r="P2190" i="1" s="1"/>
  <c r="N2189" i="1"/>
  <c r="M2189" i="1"/>
  <c r="N2188" i="1"/>
  <c r="M2188" i="1"/>
  <c r="O2188" i="1" s="1"/>
  <c r="P2188" i="1" s="1"/>
  <c r="N2187" i="1"/>
  <c r="M2187" i="1"/>
  <c r="O2187" i="1" s="1"/>
  <c r="P2187" i="1" s="1"/>
  <c r="N2186" i="1"/>
  <c r="M2186" i="1"/>
  <c r="O2186" i="1" s="1"/>
  <c r="P2186" i="1" s="1"/>
  <c r="N2185" i="1"/>
  <c r="M2185" i="1"/>
  <c r="O2185" i="1" s="1"/>
  <c r="P2185" i="1" s="1"/>
  <c r="N2184" i="1"/>
  <c r="M2184" i="1"/>
  <c r="O2184" i="1" s="1"/>
  <c r="P2184" i="1" s="1"/>
  <c r="N2183" i="1"/>
  <c r="M2183" i="1"/>
  <c r="O2183" i="1" s="1"/>
  <c r="P2183" i="1" s="1"/>
  <c r="N2182" i="1"/>
  <c r="M2182" i="1"/>
  <c r="O2182" i="1" s="1"/>
  <c r="P2182" i="1" s="1"/>
  <c r="N2181" i="1"/>
  <c r="M2181" i="1"/>
  <c r="O2181" i="1" s="1"/>
  <c r="P2181" i="1" s="1"/>
  <c r="N2180" i="1"/>
  <c r="M2180" i="1"/>
  <c r="O2180" i="1" s="1"/>
  <c r="P2180" i="1" s="1"/>
  <c r="N2179" i="1"/>
  <c r="M2179" i="1"/>
  <c r="O2179" i="1" s="1"/>
  <c r="P2179" i="1" s="1"/>
  <c r="N2178" i="1"/>
  <c r="M2178" i="1"/>
  <c r="O2178" i="1" s="1"/>
  <c r="P2178" i="1" s="1"/>
  <c r="N2177" i="1"/>
  <c r="M2177" i="1"/>
  <c r="O2177" i="1" s="1"/>
  <c r="P2177" i="1" s="1"/>
  <c r="N2176" i="1"/>
  <c r="M2176" i="1"/>
  <c r="O2176" i="1" s="1"/>
  <c r="P2176" i="1" s="1"/>
  <c r="N2175" i="1"/>
  <c r="M2175" i="1"/>
  <c r="O2175" i="1" s="1"/>
  <c r="P2175" i="1" s="1"/>
  <c r="N2174" i="1"/>
  <c r="M2174" i="1"/>
  <c r="O2174" i="1" s="1"/>
  <c r="P2174" i="1" s="1"/>
  <c r="N2173" i="1"/>
  <c r="M2173" i="1"/>
  <c r="O2173" i="1" s="1"/>
  <c r="P2173" i="1" s="1"/>
  <c r="N2172" i="1"/>
  <c r="M2172" i="1"/>
  <c r="N2171" i="1"/>
  <c r="M2171" i="1"/>
  <c r="O2171" i="1" s="1"/>
  <c r="P2171" i="1" s="1"/>
  <c r="N2170" i="1"/>
  <c r="M2170" i="1"/>
  <c r="O2170" i="1" s="1"/>
  <c r="P2170" i="1" s="1"/>
  <c r="N2169" i="1"/>
  <c r="M2169" i="1"/>
  <c r="O2169" i="1" s="1"/>
  <c r="P2169" i="1" s="1"/>
  <c r="N2168" i="1"/>
  <c r="M2168" i="1"/>
  <c r="N2167" i="1"/>
  <c r="M2167" i="1"/>
  <c r="O2167" i="1" s="1"/>
  <c r="P2167" i="1" s="1"/>
  <c r="N2166" i="1"/>
  <c r="M2166" i="1"/>
  <c r="O2166" i="1" s="1"/>
  <c r="P2166" i="1" s="1"/>
  <c r="N2165" i="1"/>
  <c r="M2165" i="1"/>
  <c r="O2165" i="1" s="1"/>
  <c r="P2165" i="1" s="1"/>
  <c r="N2164" i="1"/>
  <c r="M2164" i="1"/>
  <c r="N2163" i="1"/>
  <c r="M2163" i="1"/>
  <c r="N2162" i="1"/>
  <c r="M2162" i="1"/>
  <c r="O2162" i="1" s="1"/>
  <c r="P2162" i="1" s="1"/>
  <c r="N2161" i="1"/>
  <c r="M2161" i="1"/>
  <c r="O2161" i="1" s="1"/>
  <c r="P2161" i="1" s="1"/>
  <c r="N2160" i="1"/>
  <c r="M2160" i="1"/>
  <c r="N2159" i="1"/>
  <c r="M2159" i="1"/>
  <c r="O2159" i="1" s="1"/>
  <c r="P2159" i="1" s="1"/>
  <c r="N2158" i="1"/>
  <c r="M2158" i="1"/>
  <c r="N2157" i="1"/>
  <c r="M2157" i="1"/>
  <c r="O2157" i="1" s="1"/>
  <c r="P2157" i="1" s="1"/>
  <c r="N2156" i="1"/>
  <c r="M2156" i="1"/>
  <c r="O2156" i="1" s="1"/>
  <c r="P2156" i="1" s="1"/>
  <c r="N2155" i="1"/>
  <c r="M2155" i="1"/>
  <c r="O2155" i="1" s="1"/>
  <c r="P2155" i="1" s="1"/>
  <c r="N2154" i="1"/>
  <c r="M2154" i="1"/>
  <c r="O2154" i="1" s="1"/>
  <c r="P2154" i="1" s="1"/>
  <c r="N2153" i="1"/>
  <c r="M2153" i="1"/>
  <c r="O2153" i="1" s="1"/>
  <c r="P2153" i="1" s="1"/>
  <c r="N2152" i="1"/>
  <c r="M2152" i="1"/>
  <c r="O2152" i="1" s="1"/>
  <c r="P2152" i="1" s="1"/>
  <c r="N2151" i="1"/>
  <c r="M2151" i="1"/>
  <c r="O2151" i="1" s="1"/>
  <c r="P2151" i="1" s="1"/>
  <c r="N2150" i="1"/>
  <c r="M2150" i="1"/>
  <c r="N2149" i="1"/>
  <c r="M2149" i="1"/>
  <c r="O2149" i="1" s="1"/>
  <c r="P2149" i="1" s="1"/>
  <c r="N2148" i="1"/>
  <c r="M2148" i="1"/>
  <c r="O2148" i="1" s="1"/>
  <c r="P2148" i="1" s="1"/>
  <c r="N2147" i="1"/>
  <c r="M2147" i="1"/>
  <c r="O2147" i="1" s="1"/>
  <c r="P2147" i="1" s="1"/>
  <c r="N2146" i="1"/>
  <c r="M2146" i="1"/>
  <c r="N2145" i="1"/>
  <c r="M2145" i="1"/>
  <c r="O2145" i="1" s="1"/>
  <c r="P2145" i="1" s="1"/>
  <c r="N2144" i="1"/>
  <c r="M2144" i="1"/>
  <c r="O2144" i="1" s="1"/>
  <c r="P2144" i="1" s="1"/>
  <c r="N2143" i="1"/>
  <c r="M2143" i="1"/>
  <c r="O2143" i="1" s="1"/>
  <c r="P2143" i="1" s="1"/>
  <c r="N2142" i="1"/>
  <c r="M2142" i="1"/>
  <c r="O2142" i="1" s="1"/>
  <c r="P2142" i="1" s="1"/>
  <c r="N2141" i="1"/>
  <c r="M2141" i="1"/>
  <c r="O2141" i="1" s="1"/>
  <c r="P2141" i="1" s="1"/>
  <c r="N2140" i="1"/>
  <c r="M2140" i="1"/>
  <c r="N2139" i="1"/>
  <c r="M2139" i="1"/>
  <c r="O2139" i="1" s="1"/>
  <c r="P2139" i="1" s="1"/>
  <c r="N2138" i="1"/>
  <c r="M2138" i="1"/>
  <c r="O2138" i="1" s="1"/>
  <c r="P2138" i="1" s="1"/>
  <c r="N2137" i="1"/>
  <c r="M2137" i="1"/>
  <c r="O2137" i="1" s="1"/>
  <c r="P2137" i="1" s="1"/>
  <c r="N2136" i="1"/>
  <c r="M2136" i="1"/>
  <c r="N2135" i="1"/>
  <c r="M2135" i="1"/>
  <c r="N2134" i="1"/>
  <c r="M2134" i="1"/>
  <c r="N2133" i="1"/>
  <c r="M2133" i="1"/>
  <c r="O2133" i="1" s="1"/>
  <c r="P2133" i="1" s="1"/>
  <c r="N2132" i="1"/>
  <c r="M2132" i="1"/>
  <c r="O2132" i="1" s="1"/>
  <c r="P2132" i="1" s="1"/>
  <c r="N2131" i="1"/>
  <c r="M2131" i="1"/>
  <c r="O2131" i="1" s="1"/>
  <c r="P2131" i="1" s="1"/>
  <c r="N2130" i="1"/>
  <c r="M2130" i="1"/>
  <c r="O2130" i="1" s="1"/>
  <c r="P2130" i="1" s="1"/>
  <c r="N2129" i="1"/>
  <c r="M2129" i="1"/>
  <c r="O2129" i="1" s="1"/>
  <c r="P2129" i="1" s="1"/>
  <c r="N2128" i="1"/>
  <c r="M2128" i="1"/>
  <c r="O2128" i="1" s="1"/>
  <c r="P2128" i="1" s="1"/>
  <c r="N2127" i="1"/>
  <c r="M2127" i="1"/>
  <c r="N2126" i="1"/>
  <c r="M2126" i="1"/>
  <c r="O2126" i="1" s="1"/>
  <c r="P2126" i="1" s="1"/>
  <c r="N2125" i="1"/>
  <c r="M2125" i="1"/>
  <c r="O2125" i="1" s="1"/>
  <c r="P2125" i="1" s="1"/>
  <c r="N2124" i="1"/>
  <c r="M2124" i="1"/>
  <c r="O2124" i="1" s="1"/>
  <c r="P2124" i="1" s="1"/>
  <c r="N2123" i="1"/>
  <c r="M2123" i="1"/>
  <c r="O2123" i="1" s="1"/>
  <c r="P2123" i="1" s="1"/>
  <c r="N2122" i="1"/>
  <c r="M2122" i="1"/>
  <c r="O2122" i="1" s="1"/>
  <c r="P2122" i="1" s="1"/>
  <c r="N2121" i="1"/>
  <c r="M2121" i="1"/>
  <c r="O2121" i="1" s="1"/>
  <c r="P2121" i="1" s="1"/>
  <c r="N2120" i="1"/>
  <c r="M2120" i="1"/>
  <c r="O2120" i="1" s="1"/>
  <c r="P2120" i="1" s="1"/>
  <c r="N2119" i="1"/>
  <c r="M2119" i="1"/>
  <c r="O2119" i="1" s="1"/>
  <c r="P2119" i="1" s="1"/>
  <c r="N2118" i="1"/>
  <c r="M2118" i="1"/>
  <c r="O2118" i="1" s="1"/>
  <c r="P2118" i="1" s="1"/>
  <c r="N2117" i="1"/>
  <c r="M2117" i="1"/>
  <c r="O2117" i="1" s="1"/>
  <c r="P2117" i="1" s="1"/>
  <c r="N2116" i="1"/>
  <c r="M2116" i="1"/>
  <c r="N2115" i="1"/>
  <c r="M2115" i="1"/>
  <c r="N2114" i="1"/>
  <c r="M2114" i="1"/>
  <c r="O2114" i="1" s="1"/>
  <c r="P2114" i="1" s="1"/>
  <c r="N2113" i="1"/>
  <c r="M2113" i="1"/>
  <c r="O2113" i="1" s="1"/>
  <c r="P2113" i="1" s="1"/>
  <c r="N2112" i="1"/>
  <c r="M2112" i="1"/>
  <c r="N2111" i="1"/>
  <c r="M2111" i="1"/>
  <c r="N2110" i="1"/>
  <c r="M2110" i="1"/>
  <c r="O2110" i="1" s="1"/>
  <c r="P2110" i="1" s="1"/>
  <c r="N2109" i="1"/>
  <c r="M2109" i="1"/>
  <c r="O2109" i="1" s="1"/>
  <c r="P2109" i="1" s="1"/>
  <c r="N2108" i="1"/>
  <c r="M2108" i="1"/>
  <c r="O2108" i="1" s="1"/>
  <c r="P2108" i="1" s="1"/>
  <c r="N2107" i="1"/>
  <c r="M2107" i="1"/>
  <c r="O2107" i="1" s="1"/>
  <c r="P2107" i="1" s="1"/>
  <c r="N2106" i="1"/>
  <c r="M2106" i="1"/>
  <c r="O2106" i="1" s="1"/>
  <c r="P2106" i="1" s="1"/>
  <c r="N2105" i="1"/>
  <c r="M2105" i="1"/>
  <c r="O2105" i="1" s="1"/>
  <c r="P2105" i="1" s="1"/>
  <c r="N2104" i="1"/>
  <c r="M2104" i="1"/>
  <c r="O2104" i="1" s="1"/>
  <c r="P2104" i="1" s="1"/>
  <c r="N2103" i="1"/>
  <c r="M2103" i="1"/>
  <c r="O2103" i="1" s="1"/>
  <c r="P2103" i="1" s="1"/>
  <c r="N2102" i="1"/>
  <c r="M2102" i="1"/>
  <c r="O2102" i="1" s="1"/>
  <c r="P2102" i="1" s="1"/>
  <c r="N2101" i="1"/>
  <c r="M2101" i="1"/>
  <c r="O2101" i="1" s="1"/>
  <c r="P2101" i="1" s="1"/>
  <c r="N2100" i="1"/>
  <c r="M2100" i="1"/>
  <c r="O2100" i="1" s="1"/>
  <c r="P2100" i="1" s="1"/>
  <c r="N2099" i="1"/>
  <c r="M2099" i="1"/>
  <c r="N2098" i="1"/>
  <c r="M2098" i="1"/>
  <c r="O2098" i="1" s="1"/>
  <c r="P2098" i="1" s="1"/>
  <c r="N2097" i="1"/>
  <c r="M2097" i="1"/>
  <c r="O2097" i="1" s="1"/>
  <c r="P2097" i="1" s="1"/>
  <c r="N2096" i="1"/>
  <c r="M2096" i="1"/>
  <c r="O2096" i="1" s="1"/>
  <c r="P2096" i="1" s="1"/>
  <c r="N2095" i="1"/>
  <c r="M2095" i="1"/>
  <c r="O2095" i="1" s="1"/>
  <c r="P2095" i="1" s="1"/>
  <c r="N2094" i="1"/>
  <c r="M2094" i="1"/>
  <c r="O2094" i="1" s="1"/>
  <c r="P2094" i="1" s="1"/>
  <c r="N2093" i="1"/>
  <c r="M2093" i="1"/>
  <c r="O2093" i="1" s="1"/>
  <c r="P2093" i="1" s="1"/>
  <c r="N2092" i="1"/>
  <c r="M2092" i="1"/>
  <c r="O2092" i="1" s="1"/>
  <c r="P2092" i="1" s="1"/>
  <c r="N2091" i="1"/>
  <c r="M2091" i="1"/>
  <c r="O2091" i="1" s="1"/>
  <c r="P2091" i="1" s="1"/>
  <c r="N2090" i="1"/>
  <c r="M2090" i="1"/>
  <c r="O2090" i="1" s="1"/>
  <c r="P2090" i="1" s="1"/>
  <c r="N2089" i="1"/>
  <c r="M2089" i="1"/>
  <c r="O2089" i="1" s="1"/>
  <c r="P2089" i="1" s="1"/>
  <c r="N2088" i="1"/>
  <c r="M2088" i="1"/>
  <c r="O2088" i="1" s="1"/>
  <c r="P2088" i="1" s="1"/>
  <c r="N2087" i="1"/>
  <c r="M2087" i="1"/>
  <c r="N2086" i="1"/>
  <c r="M2086" i="1"/>
  <c r="N2085" i="1"/>
  <c r="M2085" i="1"/>
  <c r="O2085" i="1" s="1"/>
  <c r="P2085" i="1" s="1"/>
  <c r="N2084" i="1"/>
  <c r="M2084" i="1"/>
  <c r="O2084" i="1" s="1"/>
  <c r="P2084" i="1" s="1"/>
  <c r="N2083" i="1"/>
  <c r="M2083" i="1"/>
  <c r="O2083" i="1" s="1"/>
  <c r="P2083" i="1" s="1"/>
  <c r="N2082" i="1"/>
  <c r="M2082" i="1"/>
  <c r="O2082" i="1" s="1"/>
  <c r="P2082" i="1" s="1"/>
  <c r="N2081" i="1"/>
  <c r="M2081" i="1"/>
  <c r="O2081" i="1" s="1"/>
  <c r="P2081" i="1" s="1"/>
  <c r="N2080" i="1"/>
  <c r="M2080" i="1"/>
  <c r="O2080" i="1" s="1"/>
  <c r="P2080" i="1" s="1"/>
  <c r="N2079" i="1"/>
  <c r="M2079" i="1"/>
  <c r="O2079" i="1" s="1"/>
  <c r="P2079" i="1" s="1"/>
  <c r="N2078" i="1"/>
  <c r="M2078" i="1"/>
  <c r="O2078" i="1" s="1"/>
  <c r="P2078" i="1" s="1"/>
  <c r="N2077" i="1"/>
  <c r="M2077" i="1"/>
  <c r="O2077" i="1" s="1"/>
  <c r="P2077" i="1" s="1"/>
  <c r="N2076" i="1"/>
  <c r="M2076" i="1"/>
  <c r="O2076" i="1" s="1"/>
  <c r="P2076" i="1" s="1"/>
  <c r="N2075" i="1"/>
  <c r="M2075" i="1"/>
  <c r="O2075" i="1" s="1"/>
  <c r="P2075" i="1" s="1"/>
  <c r="N2074" i="1"/>
  <c r="M2074" i="1"/>
  <c r="O2074" i="1" s="1"/>
  <c r="P2074" i="1" s="1"/>
  <c r="N2073" i="1"/>
  <c r="M2073" i="1"/>
  <c r="N2072" i="1"/>
  <c r="M2072" i="1"/>
  <c r="N2071" i="1"/>
  <c r="M2071" i="1"/>
  <c r="N2070" i="1"/>
  <c r="M2070" i="1"/>
  <c r="O2070" i="1" s="1"/>
  <c r="P2070" i="1" s="1"/>
  <c r="N2069" i="1"/>
  <c r="M2069" i="1"/>
  <c r="N2068" i="1"/>
  <c r="M2068" i="1"/>
  <c r="O2068" i="1" s="1"/>
  <c r="P2068" i="1" s="1"/>
  <c r="N2067" i="1"/>
  <c r="M2067" i="1"/>
  <c r="O2067" i="1" s="1"/>
  <c r="P2067" i="1" s="1"/>
  <c r="N2066" i="1"/>
  <c r="M2066" i="1"/>
  <c r="O2066" i="1" s="1"/>
  <c r="P2066" i="1" s="1"/>
  <c r="N2065" i="1"/>
  <c r="M2065" i="1"/>
  <c r="O2065" i="1" s="1"/>
  <c r="P2065" i="1" s="1"/>
  <c r="N2064" i="1"/>
  <c r="M2064" i="1"/>
  <c r="O2064" i="1" s="1"/>
  <c r="P2064" i="1" s="1"/>
  <c r="N2063" i="1"/>
  <c r="M2063" i="1"/>
  <c r="O2063" i="1" s="1"/>
  <c r="P2063" i="1" s="1"/>
  <c r="N2062" i="1"/>
  <c r="M2062" i="1"/>
  <c r="O2062" i="1" s="1"/>
  <c r="P2062" i="1" s="1"/>
  <c r="N2061" i="1"/>
  <c r="M2061" i="1"/>
  <c r="O2061" i="1" s="1"/>
  <c r="P2061" i="1" s="1"/>
  <c r="N2060" i="1"/>
  <c r="M2060" i="1"/>
  <c r="O2060" i="1" s="1"/>
  <c r="P2060" i="1" s="1"/>
  <c r="N2059" i="1"/>
  <c r="M2059" i="1"/>
  <c r="O2059" i="1" s="1"/>
  <c r="P2059" i="1" s="1"/>
  <c r="N2058" i="1"/>
  <c r="M2058" i="1"/>
  <c r="O2058" i="1" s="1"/>
  <c r="P2058" i="1" s="1"/>
  <c r="N2057" i="1"/>
  <c r="M2057" i="1"/>
  <c r="N2056" i="1"/>
  <c r="M2056" i="1"/>
  <c r="N2055" i="1"/>
  <c r="M2055" i="1"/>
  <c r="O2055" i="1" s="1"/>
  <c r="P2055" i="1" s="1"/>
  <c r="N2054" i="1"/>
  <c r="M2054" i="1"/>
  <c r="N2053" i="1"/>
  <c r="M2053" i="1"/>
  <c r="O2053" i="1" s="1"/>
  <c r="P2053" i="1" s="1"/>
  <c r="N2052" i="1"/>
  <c r="M2052" i="1"/>
  <c r="O2052" i="1" s="1"/>
  <c r="P2052" i="1" s="1"/>
  <c r="N2051" i="1"/>
  <c r="M2051" i="1"/>
  <c r="O2051" i="1" s="1"/>
  <c r="P2051" i="1" s="1"/>
  <c r="N2050" i="1"/>
  <c r="M2050" i="1"/>
  <c r="O2050" i="1" s="1"/>
  <c r="P2050" i="1" s="1"/>
  <c r="N2049" i="1"/>
  <c r="M2049" i="1"/>
  <c r="O2049" i="1" s="1"/>
  <c r="P2049" i="1" s="1"/>
  <c r="N2048" i="1"/>
  <c r="M2048" i="1"/>
  <c r="O2048" i="1" s="1"/>
  <c r="P2048" i="1" s="1"/>
  <c r="N2047" i="1"/>
  <c r="M2047" i="1"/>
  <c r="O2047" i="1" s="1"/>
  <c r="P2047" i="1" s="1"/>
  <c r="N2046" i="1"/>
  <c r="M2046" i="1"/>
  <c r="N2045" i="1"/>
  <c r="M2045" i="1"/>
  <c r="O2045" i="1" s="1"/>
  <c r="P2045" i="1" s="1"/>
  <c r="N2044" i="1"/>
  <c r="M2044" i="1"/>
  <c r="O2044" i="1" s="1"/>
  <c r="P2044" i="1" s="1"/>
  <c r="N2043" i="1"/>
  <c r="M2043" i="1"/>
  <c r="O2043" i="1" s="1"/>
  <c r="P2043" i="1" s="1"/>
  <c r="N2042" i="1"/>
  <c r="M2042" i="1"/>
  <c r="O2042" i="1" s="1"/>
  <c r="P2042" i="1" s="1"/>
  <c r="N2041" i="1"/>
  <c r="M2041" i="1"/>
  <c r="O2041" i="1" s="1"/>
  <c r="P2041" i="1" s="1"/>
  <c r="N2040" i="1"/>
  <c r="M2040" i="1"/>
  <c r="O2040" i="1" s="1"/>
  <c r="P2040" i="1" s="1"/>
  <c r="N2039" i="1"/>
  <c r="M2039" i="1"/>
  <c r="O2039" i="1" s="1"/>
  <c r="P2039" i="1" s="1"/>
  <c r="N2038" i="1"/>
  <c r="M2038" i="1"/>
  <c r="O2038" i="1" s="1"/>
  <c r="P2038" i="1" s="1"/>
  <c r="N2037" i="1"/>
  <c r="M2037" i="1"/>
  <c r="O2037" i="1" s="1"/>
  <c r="P2037" i="1" s="1"/>
  <c r="N2036" i="1"/>
  <c r="M2036" i="1"/>
  <c r="O2036" i="1" s="1"/>
  <c r="P2036" i="1" s="1"/>
  <c r="N2035" i="1"/>
  <c r="M2035" i="1"/>
  <c r="O2035" i="1" s="1"/>
  <c r="P2035" i="1" s="1"/>
  <c r="N2034" i="1"/>
  <c r="M2034" i="1"/>
  <c r="O2034" i="1" s="1"/>
  <c r="P2034" i="1" s="1"/>
  <c r="N2033" i="1"/>
  <c r="M2033" i="1"/>
  <c r="O2033" i="1" s="1"/>
  <c r="P2033" i="1" s="1"/>
  <c r="N2032" i="1"/>
  <c r="M2032" i="1"/>
  <c r="O2032" i="1" s="1"/>
  <c r="P2032" i="1" s="1"/>
  <c r="N2031" i="1"/>
  <c r="M2031" i="1"/>
  <c r="O2031" i="1" s="1"/>
  <c r="P2031" i="1" s="1"/>
  <c r="N2030" i="1"/>
  <c r="M2030" i="1"/>
  <c r="O2030" i="1" s="1"/>
  <c r="P2030" i="1" s="1"/>
  <c r="N2029" i="1"/>
  <c r="M2029" i="1"/>
  <c r="O2029" i="1" s="1"/>
  <c r="P2029" i="1" s="1"/>
  <c r="N2028" i="1"/>
  <c r="M2028" i="1"/>
  <c r="O2028" i="1" s="1"/>
  <c r="P2028" i="1" s="1"/>
  <c r="N2027" i="1"/>
  <c r="M2027" i="1"/>
  <c r="O2027" i="1" s="1"/>
  <c r="P2027" i="1" s="1"/>
  <c r="N2026" i="1"/>
  <c r="M2026" i="1"/>
  <c r="O2026" i="1" s="1"/>
  <c r="P2026" i="1" s="1"/>
  <c r="N2025" i="1"/>
  <c r="M2025" i="1"/>
  <c r="O2025" i="1" s="1"/>
  <c r="P2025" i="1" s="1"/>
  <c r="N2024" i="1"/>
  <c r="M2024" i="1"/>
  <c r="O2024" i="1" s="1"/>
  <c r="P2024" i="1" s="1"/>
  <c r="N2023" i="1"/>
  <c r="M2023" i="1"/>
  <c r="O2023" i="1" s="1"/>
  <c r="P2023" i="1" s="1"/>
  <c r="N2022" i="1"/>
  <c r="M2022" i="1"/>
  <c r="O2022" i="1" s="1"/>
  <c r="P2022" i="1" s="1"/>
  <c r="N2021" i="1"/>
  <c r="M2021" i="1"/>
  <c r="O2021" i="1" s="1"/>
  <c r="P2021" i="1" s="1"/>
  <c r="N2020" i="1"/>
  <c r="M2020" i="1"/>
  <c r="O2020" i="1" s="1"/>
  <c r="P2020" i="1" s="1"/>
  <c r="N2019" i="1"/>
  <c r="M2019" i="1"/>
  <c r="N2018" i="1"/>
  <c r="M2018" i="1"/>
  <c r="O2018" i="1" s="1"/>
  <c r="P2018" i="1" s="1"/>
  <c r="N2017" i="1"/>
  <c r="M2017" i="1"/>
  <c r="O2017" i="1" s="1"/>
  <c r="P2017" i="1" s="1"/>
  <c r="N2016" i="1"/>
  <c r="M2016" i="1"/>
  <c r="O2016" i="1" s="1"/>
  <c r="P2016" i="1" s="1"/>
  <c r="N2015" i="1"/>
  <c r="M2015" i="1"/>
  <c r="N2014" i="1"/>
  <c r="M2014" i="1"/>
  <c r="O2014" i="1" s="1"/>
  <c r="P2014" i="1" s="1"/>
  <c r="N2013" i="1"/>
  <c r="M2013" i="1"/>
  <c r="O2013" i="1" s="1"/>
  <c r="P2013" i="1" s="1"/>
  <c r="N2012" i="1"/>
  <c r="M2012" i="1"/>
  <c r="O2012" i="1" s="1"/>
  <c r="P2012" i="1" s="1"/>
  <c r="N2011" i="1"/>
  <c r="M2011" i="1"/>
  <c r="O2011" i="1" s="1"/>
  <c r="P2011" i="1" s="1"/>
  <c r="N2010" i="1"/>
  <c r="M2010" i="1"/>
  <c r="O2010" i="1" s="1"/>
  <c r="P2010" i="1" s="1"/>
  <c r="N2009" i="1"/>
  <c r="M2009" i="1"/>
  <c r="O2009" i="1" s="1"/>
  <c r="P2009" i="1" s="1"/>
  <c r="N2008" i="1"/>
  <c r="M2008" i="1"/>
  <c r="N2007" i="1"/>
  <c r="M2007" i="1"/>
  <c r="O2007" i="1" s="1"/>
  <c r="P2007" i="1" s="1"/>
  <c r="N2006" i="1"/>
  <c r="M2006" i="1"/>
  <c r="O2006" i="1" s="1"/>
  <c r="P2006" i="1" s="1"/>
  <c r="N2005" i="1"/>
  <c r="M2005" i="1"/>
  <c r="O2005" i="1" s="1"/>
  <c r="P2005" i="1" s="1"/>
  <c r="N2004" i="1"/>
  <c r="M2004" i="1"/>
  <c r="O2004" i="1" s="1"/>
  <c r="P2004" i="1" s="1"/>
  <c r="N2003" i="1"/>
  <c r="M2003" i="1"/>
  <c r="O2003" i="1" s="1"/>
  <c r="P2003" i="1" s="1"/>
  <c r="N2002" i="1"/>
  <c r="M2002" i="1"/>
  <c r="O2002" i="1" s="1"/>
  <c r="P2002" i="1" s="1"/>
  <c r="N2001" i="1"/>
  <c r="M2001" i="1"/>
  <c r="O2001" i="1" s="1"/>
  <c r="P2001" i="1" s="1"/>
  <c r="N2000" i="1"/>
  <c r="M2000" i="1"/>
  <c r="O2000" i="1" s="1"/>
  <c r="P2000" i="1" s="1"/>
  <c r="N1999" i="1"/>
  <c r="M1999" i="1"/>
  <c r="O1999" i="1" s="1"/>
  <c r="P1999" i="1" s="1"/>
  <c r="N1998" i="1"/>
  <c r="M1998" i="1"/>
  <c r="O1998" i="1" s="1"/>
  <c r="P1998" i="1" s="1"/>
  <c r="N1997" i="1"/>
  <c r="M1997" i="1"/>
  <c r="O1997" i="1" s="1"/>
  <c r="P1997" i="1" s="1"/>
  <c r="N1996" i="1"/>
  <c r="M1996" i="1"/>
  <c r="O1996" i="1" s="1"/>
  <c r="P1996" i="1" s="1"/>
  <c r="N1995" i="1"/>
  <c r="M1995" i="1"/>
  <c r="O1995" i="1" s="1"/>
  <c r="P1995" i="1" s="1"/>
  <c r="N1994" i="1"/>
  <c r="M1994" i="1"/>
  <c r="O1994" i="1" s="1"/>
  <c r="P1994" i="1" s="1"/>
  <c r="N1993" i="1"/>
  <c r="M1993" i="1"/>
  <c r="O1993" i="1" s="1"/>
  <c r="P1993" i="1" s="1"/>
  <c r="N1992" i="1"/>
  <c r="M1992" i="1"/>
  <c r="O1992" i="1" s="1"/>
  <c r="P1992" i="1" s="1"/>
  <c r="N1991" i="1"/>
  <c r="M1991" i="1"/>
  <c r="O1991" i="1" s="1"/>
  <c r="P1991" i="1" s="1"/>
  <c r="N1990" i="1"/>
  <c r="M1990" i="1"/>
  <c r="O1990" i="1" s="1"/>
  <c r="P1990" i="1" s="1"/>
  <c r="N1989" i="1"/>
  <c r="M1989" i="1"/>
  <c r="O1989" i="1" s="1"/>
  <c r="P1989" i="1" s="1"/>
  <c r="N1988" i="1"/>
  <c r="M1988" i="1"/>
  <c r="O1988" i="1" s="1"/>
  <c r="P1988" i="1" s="1"/>
  <c r="N1987" i="1"/>
  <c r="M1987" i="1"/>
  <c r="O1987" i="1" s="1"/>
  <c r="P1987" i="1" s="1"/>
  <c r="N1986" i="1"/>
  <c r="M1986" i="1"/>
  <c r="O1986" i="1" s="1"/>
  <c r="P1986" i="1" s="1"/>
  <c r="N1985" i="1"/>
  <c r="M1985" i="1"/>
  <c r="O1985" i="1" s="1"/>
  <c r="P1985" i="1" s="1"/>
  <c r="N1984" i="1"/>
  <c r="M1984" i="1"/>
  <c r="O1984" i="1" s="1"/>
  <c r="P1984" i="1" s="1"/>
  <c r="N1983" i="1"/>
  <c r="M1983" i="1"/>
  <c r="O1983" i="1" s="1"/>
  <c r="P1983" i="1" s="1"/>
  <c r="N1982" i="1"/>
  <c r="M1982" i="1"/>
  <c r="O1982" i="1" s="1"/>
  <c r="P1982" i="1" s="1"/>
  <c r="N1981" i="1"/>
  <c r="M1981" i="1"/>
  <c r="O1981" i="1" s="1"/>
  <c r="P1981" i="1" s="1"/>
  <c r="N1980" i="1"/>
  <c r="M1980" i="1"/>
  <c r="O1980" i="1" s="1"/>
  <c r="P1980" i="1" s="1"/>
  <c r="N1979" i="1"/>
  <c r="M1979" i="1"/>
  <c r="O1979" i="1" s="1"/>
  <c r="P1979" i="1" s="1"/>
  <c r="N1978" i="1"/>
  <c r="M1978" i="1"/>
  <c r="O1978" i="1" s="1"/>
  <c r="P1978" i="1" s="1"/>
  <c r="N1977" i="1"/>
  <c r="M1977" i="1"/>
  <c r="O1977" i="1" s="1"/>
  <c r="P1977" i="1" s="1"/>
  <c r="N1976" i="1"/>
  <c r="M1976" i="1"/>
  <c r="O1976" i="1" s="1"/>
  <c r="P1976" i="1" s="1"/>
  <c r="N1975" i="1"/>
  <c r="M1975" i="1"/>
  <c r="O1975" i="1" s="1"/>
  <c r="P1975" i="1" s="1"/>
  <c r="N1974" i="1"/>
  <c r="M1974" i="1"/>
  <c r="O1974" i="1" s="1"/>
  <c r="P1974" i="1" s="1"/>
  <c r="N1973" i="1"/>
  <c r="M1973" i="1"/>
  <c r="O1973" i="1" s="1"/>
  <c r="P1973" i="1" s="1"/>
  <c r="N1972" i="1"/>
  <c r="M1972" i="1"/>
  <c r="O1972" i="1" s="1"/>
  <c r="P1972" i="1" s="1"/>
  <c r="N1971" i="1"/>
  <c r="M1971" i="1"/>
  <c r="O1971" i="1" s="1"/>
  <c r="P1971" i="1" s="1"/>
  <c r="N1970" i="1"/>
  <c r="M1970" i="1"/>
  <c r="O1970" i="1" s="1"/>
  <c r="P1970" i="1" s="1"/>
  <c r="N1969" i="1"/>
  <c r="M1969" i="1"/>
  <c r="O1969" i="1" s="1"/>
  <c r="P1969" i="1" s="1"/>
  <c r="N1968" i="1"/>
  <c r="M1968" i="1"/>
  <c r="O1968" i="1" s="1"/>
  <c r="P1968" i="1" s="1"/>
  <c r="N1967" i="1"/>
  <c r="M1967" i="1"/>
  <c r="O1967" i="1" s="1"/>
  <c r="P1967" i="1" s="1"/>
  <c r="N1966" i="1"/>
  <c r="M1966" i="1"/>
  <c r="O1966" i="1" s="1"/>
  <c r="P1966" i="1" s="1"/>
  <c r="N1965" i="1"/>
  <c r="M1965" i="1"/>
  <c r="O1965" i="1" s="1"/>
  <c r="P1965" i="1" s="1"/>
  <c r="N1964" i="1"/>
  <c r="M1964" i="1"/>
  <c r="N1963" i="1"/>
  <c r="M1963" i="1"/>
  <c r="O1963" i="1" s="1"/>
  <c r="P1963" i="1" s="1"/>
  <c r="N1962" i="1"/>
  <c r="M1962" i="1"/>
  <c r="O1962" i="1" s="1"/>
  <c r="P1962" i="1" s="1"/>
  <c r="N1961" i="1"/>
  <c r="M1961" i="1"/>
  <c r="O1961" i="1" s="1"/>
  <c r="P1961" i="1" s="1"/>
  <c r="N1960" i="1"/>
  <c r="M1960" i="1"/>
  <c r="O1960" i="1" s="1"/>
  <c r="P1960" i="1" s="1"/>
  <c r="N1959" i="1"/>
  <c r="M1959" i="1"/>
  <c r="O1959" i="1" s="1"/>
  <c r="P1959" i="1" s="1"/>
  <c r="N1958" i="1"/>
  <c r="M1958" i="1"/>
  <c r="O1958" i="1" s="1"/>
  <c r="P1958" i="1" s="1"/>
  <c r="N1957" i="1"/>
  <c r="M1957" i="1"/>
  <c r="O1957" i="1" s="1"/>
  <c r="P1957" i="1" s="1"/>
  <c r="N1956" i="1"/>
  <c r="M1956" i="1"/>
  <c r="O1956" i="1" s="1"/>
  <c r="P1956" i="1" s="1"/>
  <c r="N1955" i="1"/>
  <c r="M1955" i="1"/>
  <c r="N1954" i="1"/>
  <c r="M1954" i="1"/>
  <c r="O1954" i="1" s="1"/>
  <c r="P1954" i="1" s="1"/>
  <c r="N1953" i="1"/>
  <c r="M1953" i="1"/>
  <c r="O1953" i="1" s="1"/>
  <c r="P1953" i="1" s="1"/>
  <c r="N1952" i="1"/>
  <c r="M1952" i="1"/>
  <c r="N1951" i="1"/>
  <c r="M1951" i="1"/>
  <c r="O1951" i="1" s="1"/>
  <c r="P1951" i="1" s="1"/>
  <c r="N1950" i="1"/>
  <c r="M1950" i="1"/>
  <c r="N1949" i="1"/>
  <c r="M1949" i="1"/>
  <c r="O1949" i="1" s="1"/>
  <c r="P1949" i="1" s="1"/>
  <c r="N1948" i="1"/>
  <c r="M1948" i="1"/>
  <c r="O1948" i="1" s="1"/>
  <c r="P1948" i="1" s="1"/>
  <c r="N1947" i="1"/>
  <c r="M1947" i="1"/>
  <c r="O1947" i="1" s="1"/>
  <c r="P1947" i="1" s="1"/>
  <c r="N1946" i="1"/>
  <c r="M1946" i="1"/>
  <c r="O1946" i="1" s="1"/>
  <c r="P1946" i="1" s="1"/>
  <c r="N1945" i="1"/>
  <c r="M1945" i="1"/>
  <c r="O1945" i="1" s="1"/>
  <c r="P1945" i="1" s="1"/>
  <c r="N1944" i="1"/>
  <c r="M1944" i="1"/>
  <c r="O1944" i="1" s="1"/>
  <c r="P1944" i="1" s="1"/>
  <c r="N1943" i="1"/>
  <c r="M1943" i="1"/>
  <c r="O1943" i="1" s="1"/>
  <c r="P1943" i="1" s="1"/>
  <c r="N1942" i="1"/>
  <c r="M1942" i="1"/>
  <c r="O1942" i="1" s="1"/>
  <c r="P1942" i="1" s="1"/>
  <c r="N1941" i="1"/>
  <c r="M1941" i="1"/>
  <c r="O1941" i="1" s="1"/>
  <c r="P1941" i="1" s="1"/>
  <c r="N1940" i="1"/>
  <c r="M1940" i="1"/>
  <c r="O1940" i="1" s="1"/>
  <c r="P1940" i="1" s="1"/>
  <c r="N1939" i="1"/>
  <c r="M1939" i="1"/>
  <c r="O1939" i="1" s="1"/>
  <c r="P1939" i="1" s="1"/>
  <c r="N1938" i="1"/>
  <c r="M1938" i="1"/>
  <c r="O1938" i="1" s="1"/>
  <c r="P1938" i="1" s="1"/>
  <c r="N1937" i="1"/>
  <c r="M1937" i="1"/>
  <c r="O1937" i="1" s="1"/>
  <c r="P1937" i="1" s="1"/>
  <c r="N1936" i="1"/>
  <c r="M1936" i="1"/>
  <c r="O1936" i="1" s="1"/>
  <c r="P1936" i="1" s="1"/>
  <c r="N1935" i="1"/>
  <c r="M1935" i="1"/>
  <c r="O1935" i="1" s="1"/>
  <c r="P1935" i="1" s="1"/>
  <c r="N1934" i="1"/>
  <c r="M1934" i="1"/>
  <c r="N1933" i="1"/>
  <c r="M1933" i="1"/>
  <c r="O1933" i="1" s="1"/>
  <c r="P1933" i="1" s="1"/>
  <c r="N1932" i="1"/>
  <c r="M1932" i="1"/>
  <c r="O1932" i="1" s="1"/>
  <c r="P1932" i="1" s="1"/>
  <c r="N1931" i="1"/>
  <c r="M1931" i="1"/>
  <c r="O1931" i="1" s="1"/>
  <c r="P1931" i="1" s="1"/>
  <c r="N1930" i="1"/>
  <c r="M1930" i="1"/>
  <c r="O1930" i="1" s="1"/>
  <c r="P1930" i="1" s="1"/>
  <c r="N1929" i="1"/>
  <c r="M1929" i="1"/>
  <c r="N1928" i="1"/>
  <c r="M1928" i="1"/>
  <c r="O1928" i="1" s="1"/>
  <c r="P1928" i="1" s="1"/>
  <c r="N1927" i="1"/>
  <c r="M1927" i="1"/>
  <c r="O1927" i="1" s="1"/>
  <c r="P1927" i="1" s="1"/>
  <c r="N1926" i="1"/>
  <c r="M1926" i="1"/>
  <c r="N1925" i="1"/>
  <c r="M1925" i="1"/>
  <c r="O1925" i="1" s="1"/>
  <c r="P1925" i="1" s="1"/>
  <c r="N1924" i="1"/>
  <c r="M1924" i="1"/>
  <c r="O1924" i="1" s="1"/>
  <c r="P1924" i="1" s="1"/>
  <c r="N1923" i="1"/>
  <c r="M1923" i="1"/>
  <c r="O1923" i="1" s="1"/>
  <c r="P1923" i="1" s="1"/>
  <c r="N1922" i="1"/>
  <c r="M1922" i="1"/>
  <c r="O1922" i="1" s="1"/>
  <c r="P1922" i="1" s="1"/>
  <c r="N1921" i="1"/>
  <c r="M1921" i="1"/>
  <c r="O1921" i="1" s="1"/>
  <c r="P1921" i="1" s="1"/>
  <c r="N1920" i="1"/>
  <c r="M1920" i="1"/>
  <c r="O1920" i="1" s="1"/>
  <c r="P1920" i="1" s="1"/>
  <c r="N1919" i="1"/>
  <c r="M1919" i="1"/>
  <c r="O1919" i="1" s="1"/>
  <c r="P1919" i="1" s="1"/>
  <c r="N1918" i="1"/>
  <c r="M1918" i="1"/>
  <c r="O1918" i="1" s="1"/>
  <c r="P1918" i="1" s="1"/>
  <c r="N1917" i="1"/>
  <c r="M1917" i="1"/>
  <c r="N1916" i="1"/>
  <c r="M1916" i="1"/>
  <c r="O1916" i="1" s="1"/>
  <c r="P1916" i="1" s="1"/>
  <c r="N1915" i="1"/>
  <c r="M1915" i="1"/>
  <c r="N1914" i="1"/>
  <c r="M1914" i="1"/>
  <c r="N1913" i="1"/>
  <c r="M1913" i="1"/>
  <c r="O1913" i="1" s="1"/>
  <c r="P1913" i="1" s="1"/>
  <c r="N1912" i="1"/>
  <c r="M1912" i="1"/>
  <c r="O1912" i="1" s="1"/>
  <c r="P1912" i="1" s="1"/>
  <c r="N1911" i="1"/>
  <c r="M1911" i="1"/>
  <c r="O1911" i="1" s="1"/>
  <c r="P1911" i="1" s="1"/>
  <c r="N1910" i="1"/>
  <c r="M1910" i="1"/>
  <c r="O1910" i="1" s="1"/>
  <c r="P1910" i="1" s="1"/>
  <c r="N1909" i="1"/>
  <c r="M1909" i="1"/>
  <c r="O1909" i="1" s="1"/>
  <c r="P1909" i="1" s="1"/>
  <c r="N1908" i="1"/>
  <c r="M1908" i="1"/>
  <c r="O1908" i="1" s="1"/>
  <c r="P1908" i="1" s="1"/>
  <c r="N1907" i="1"/>
  <c r="M1907" i="1"/>
  <c r="O1907" i="1" s="1"/>
  <c r="P1907" i="1" s="1"/>
  <c r="N1906" i="1"/>
  <c r="M1906" i="1"/>
  <c r="O1906" i="1" s="1"/>
  <c r="P1906" i="1" s="1"/>
  <c r="N1905" i="1"/>
  <c r="M1905" i="1"/>
  <c r="O1905" i="1" s="1"/>
  <c r="P1905" i="1" s="1"/>
  <c r="N1904" i="1"/>
  <c r="M1904" i="1"/>
  <c r="O1904" i="1" s="1"/>
  <c r="P1904" i="1" s="1"/>
  <c r="N1903" i="1"/>
  <c r="M1903" i="1"/>
  <c r="N1902" i="1"/>
  <c r="M1902" i="1"/>
  <c r="O1902" i="1" s="1"/>
  <c r="P1902" i="1" s="1"/>
  <c r="N1901" i="1"/>
  <c r="M1901" i="1"/>
  <c r="O1901" i="1" s="1"/>
  <c r="P1901" i="1" s="1"/>
  <c r="N1900" i="1"/>
  <c r="M1900" i="1"/>
  <c r="O1900" i="1" s="1"/>
  <c r="P1900" i="1" s="1"/>
  <c r="N1899" i="1"/>
  <c r="M1899" i="1"/>
  <c r="O1899" i="1" s="1"/>
  <c r="P1899" i="1" s="1"/>
  <c r="N1898" i="1"/>
  <c r="M1898" i="1"/>
  <c r="O1898" i="1" s="1"/>
  <c r="P1898" i="1" s="1"/>
  <c r="N1897" i="1"/>
  <c r="M1897" i="1"/>
  <c r="O1897" i="1" s="1"/>
  <c r="P1897" i="1" s="1"/>
  <c r="N1896" i="1"/>
  <c r="M1896" i="1"/>
  <c r="O1896" i="1" s="1"/>
  <c r="P1896" i="1" s="1"/>
  <c r="N1895" i="1"/>
  <c r="M1895" i="1"/>
  <c r="O1895" i="1" s="1"/>
  <c r="P1895" i="1" s="1"/>
  <c r="N1894" i="1"/>
  <c r="M1894" i="1"/>
  <c r="O1894" i="1" s="1"/>
  <c r="P1894" i="1" s="1"/>
  <c r="N1893" i="1"/>
  <c r="M1893" i="1"/>
  <c r="O1893" i="1" s="1"/>
  <c r="P1893" i="1" s="1"/>
  <c r="N1892" i="1"/>
  <c r="M1892" i="1"/>
  <c r="O1892" i="1" s="1"/>
  <c r="P1892" i="1" s="1"/>
  <c r="N1891" i="1"/>
  <c r="M1891" i="1"/>
  <c r="O1891" i="1" s="1"/>
  <c r="P1891" i="1" s="1"/>
  <c r="N1890" i="1"/>
  <c r="M1890" i="1"/>
  <c r="O1890" i="1" s="1"/>
  <c r="P1890" i="1" s="1"/>
  <c r="N1889" i="1"/>
  <c r="M1889" i="1"/>
  <c r="O1889" i="1" s="1"/>
  <c r="P1889" i="1" s="1"/>
  <c r="N1888" i="1"/>
  <c r="M1888" i="1"/>
  <c r="N1887" i="1"/>
  <c r="M1887" i="1"/>
  <c r="O1887" i="1" s="1"/>
  <c r="P1887" i="1" s="1"/>
  <c r="N1886" i="1"/>
  <c r="M1886" i="1"/>
  <c r="O1886" i="1" s="1"/>
  <c r="P1886" i="1" s="1"/>
  <c r="N1885" i="1"/>
  <c r="M1885" i="1"/>
  <c r="O1885" i="1" s="1"/>
  <c r="P1885" i="1" s="1"/>
  <c r="N1884" i="1"/>
  <c r="M1884" i="1"/>
  <c r="O1884" i="1" s="1"/>
  <c r="P1884" i="1" s="1"/>
  <c r="N1883" i="1"/>
  <c r="M1883" i="1"/>
  <c r="O1883" i="1" s="1"/>
  <c r="P1883" i="1" s="1"/>
  <c r="N1882" i="1"/>
  <c r="M1882" i="1"/>
  <c r="O1882" i="1" s="1"/>
  <c r="P1882" i="1" s="1"/>
  <c r="N1881" i="1"/>
  <c r="M1881" i="1"/>
  <c r="N1880" i="1"/>
  <c r="M1880" i="1"/>
  <c r="N1879" i="1"/>
  <c r="M1879" i="1"/>
  <c r="N1878" i="1"/>
  <c r="M1878" i="1"/>
  <c r="O1878" i="1" s="1"/>
  <c r="P1878" i="1" s="1"/>
  <c r="N1877" i="1"/>
  <c r="M1877" i="1"/>
  <c r="O1877" i="1" s="1"/>
  <c r="P1877" i="1" s="1"/>
  <c r="N1876" i="1"/>
  <c r="M1876" i="1"/>
  <c r="O1876" i="1" s="1"/>
  <c r="P1876" i="1" s="1"/>
  <c r="N1875" i="1"/>
  <c r="M1875" i="1"/>
  <c r="O1875" i="1" s="1"/>
  <c r="P1875" i="1" s="1"/>
  <c r="N1874" i="1"/>
  <c r="M1874" i="1"/>
  <c r="O1874" i="1" s="1"/>
  <c r="P1874" i="1" s="1"/>
  <c r="N1873" i="1"/>
  <c r="M1873" i="1"/>
  <c r="O1873" i="1" s="1"/>
  <c r="P1873" i="1" s="1"/>
  <c r="N1872" i="1"/>
  <c r="M1872" i="1"/>
  <c r="O1872" i="1" s="1"/>
  <c r="P1872" i="1" s="1"/>
  <c r="N1871" i="1"/>
  <c r="M1871" i="1"/>
  <c r="O1871" i="1" s="1"/>
  <c r="P1871" i="1" s="1"/>
  <c r="N1870" i="1"/>
  <c r="M1870" i="1"/>
  <c r="O1870" i="1" s="1"/>
  <c r="P1870" i="1" s="1"/>
  <c r="N1869" i="1"/>
  <c r="M1869" i="1"/>
  <c r="N1868" i="1"/>
  <c r="M1868" i="1"/>
  <c r="O1868" i="1" s="1"/>
  <c r="P1868" i="1" s="1"/>
  <c r="N1867" i="1"/>
  <c r="M1867" i="1"/>
  <c r="O1867" i="1" s="1"/>
  <c r="P1867" i="1" s="1"/>
  <c r="N1866" i="1"/>
  <c r="M1866" i="1"/>
  <c r="O1866" i="1" s="1"/>
  <c r="P1866" i="1" s="1"/>
  <c r="N1865" i="1"/>
  <c r="M1865" i="1"/>
  <c r="N1864" i="1"/>
  <c r="M1864" i="1"/>
  <c r="O1864" i="1" s="1"/>
  <c r="P1864" i="1" s="1"/>
  <c r="N1863" i="1"/>
  <c r="M1863" i="1"/>
  <c r="O1863" i="1" s="1"/>
  <c r="P1863" i="1" s="1"/>
  <c r="N1862" i="1"/>
  <c r="M1862" i="1"/>
  <c r="O1862" i="1" s="1"/>
  <c r="P1862" i="1" s="1"/>
  <c r="N1861" i="1"/>
  <c r="M1861" i="1"/>
  <c r="O1861" i="1" s="1"/>
  <c r="P1861" i="1" s="1"/>
  <c r="N1860" i="1"/>
  <c r="M1860" i="1"/>
  <c r="N1859" i="1"/>
  <c r="M1859" i="1"/>
  <c r="O1859" i="1" s="1"/>
  <c r="P1859" i="1" s="1"/>
  <c r="N1858" i="1"/>
  <c r="M1858" i="1"/>
  <c r="O1858" i="1" s="1"/>
  <c r="P1858" i="1" s="1"/>
  <c r="N1857" i="1"/>
  <c r="M1857" i="1"/>
  <c r="O1857" i="1" s="1"/>
  <c r="P1857" i="1" s="1"/>
  <c r="N1856" i="1"/>
  <c r="M1856" i="1"/>
  <c r="O1856" i="1" s="1"/>
  <c r="P1856" i="1" s="1"/>
  <c r="N1855" i="1"/>
  <c r="M1855" i="1"/>
  <c r="O1855" i="1" s="1"/>
  <c r="P1855" i="1" s="1"/>
  <c r="N1854" i="1"/>
  <c r="M1854" i="1"/>
  <c r="O1854" i="1" s="1"/>
  <c r="P1854" i="1" s="1"/>
  <c r="N1853" i="1"/>
  <c r="M1853" i="1"/>
  <c r="O1853" i="1" s="1"/>
  <c r="P1853" i="1" s="1"/>
  <c r="N1852" i="1"/>
  <c r="M1852" i="1"/>
  <c r="O1852" i="1" s="1"/>
  <c r="P1852" i="1" s="1"/>
  <c r="N1851" i="1"/>
  <c r="M1851" i="1"/>
  <c r="N1850" i="1"/>
  <c r="M1850" i="1"/>
  <c r="N1849" i="1"/>
  <c r="M1849" i="1"/>
  <c r="N1848" i="1"/>
  <c r="M1848" i="1"/>
  <c r="O1848" i="1" s="1"/>
  <c r="P1848" i="1" s="1"/>
  <c r="N1847" i="1"/>
  <c r="M1847" i="1"/>
  <c r="O1847" i="1" s="1"/>
  <c r="P1847" i="1" s="1"/>
  <c r="N1846" i="1"/>
  <c r="M1846" i="1"/>
  <c r="O1846" i="1" s="1"/>
  <c r="P1846" i="1" s="1"/>
  <c r="N1845" i="1"/>
  <c r="M1845" i="1"/>
  <c r="O1845" i="1" s="1"/>
  <c r="P1845" i="1" s="1"/>
  <c r="N1844" i="1"/>
  <c r="M1844" i="1"/>
  <c r="O1844" i="1" s="1"/>
  <c r="P1844" i="1" s="1"/>
  <c r="N1843" i="1"/>
  <c r="M1843" i="1"/>
  <c r="O1843" i="1" s="1"/>
  <c r="P1843" i="1" s="1"/>
  <c r="N1842" i="1"/>
  <c r="M1842" i="1"/>
  <c r="O1842" i="1" s="1"/>
  <c r="P1842" i="1" s="1"/>
  <c r="N1841" i="1"/>
  <c r="M1841" i="1"/>
  <c r="O1841" i="1" s="1"/>
  <c r="P1841" i="1" s="1"/>
  <c r="N1840" i="1"/>
  <c r="M1840" i="1"/>
  <c r="O1840" i="1" s="1"/>
  <c r="P1840" i="1" s="1"/>
  <c r="N1839" i="1"/>
  <c r="M1839" i="1"/>
  <c r="O1839" i="1" s="1"/>
  <c r="P1839" i="1" s="1"/>
  <c r="N1838" i="1"/>
  <c r="M1838" i="1"/>
  <c r="O1838" i="1" s="1"/>
  <c r="P1838" i="1" s="1"/>
  <c r="N1837" i="1"/>
  <c r="M1837" i="1"/>
  <c r="O1837" i="1" s="1"/>
  <c r="P1837" i="1" s="1"/>
  <c r="N1836" i="1"/>
  <c r="M1836" i="1"/>
  <c r="N1835" i="1"/>
  <c r="M1835" i="1"/>
  <c r="O1835" i="1" s="1"/>
  <c r="P1835" i="1" s="1"/>
  <c r="N1834" i="1"/>
  <c r="M1834" i="1"/>
  <c r="O1834" i="1" s="1"/>
  <c r="P1834" i="1" s="1"/>
  <c r="N1833" i="1"/>
  <c r="M1833" i="1"/>
  <c r="O1833" i="1" s="1"/>
  <c r="P1833" i="1" s="1"/>
  <c r="N1832" i="1"/>
  <c r="M1832" i="1"/>
  <c r="O1832" i="1" s="1"/>
  <c r="P1832" i="1" s="1"/>
  <c r="N1831" i="1"/>
  <c r="M1831" i="1"/>
  <c r="N1830" i="1"/>
  <c r="M1830" i="1"/>
  <c r="O1830" i="1" s="1"/>
  <c r="P1830" i="1" s="1"/>
  <c r="N1829" i="1"/>
  <c r="M1829" i="1"/>
  <c r="O1829" i="1" s="1"/>
  <c r="P1829" i="1" s="1"/>
  <c r="N1828" i="1"/>
  <c r="M1828" i="1"/>
  <c r="O1828" i="1" s="1"/>
  <c r="P1828" i="1" s="1"/>
  <c r="N1827" i="1"/>
  <c r="M1827" i="1"/>
  <c r="O1827" i="1" s="1"/>
  <c r="P1827" i="1" s="1"/>
  <c r="N1826" i="1"/>
  <c r="M1826" i="1"/>
  <c r="O1826" i="1" s="1"/>
  <c r="P1826" i="1" s="1"/>
  <c r="N1825" i="1"/>
  <c r="M1825" i="1"/>
  <c r="N1824" i="1"/>
  <c r="M1824" i="1"/>
  <c r="O1824" i="1" s="1"/>
  <c r="P1824" i="1" s="1"/>
  <c r="N1823" i="1"/>
  <c r="M1823" i="1"/>
  <c r="O1823" i="1" s="1"/>
  <c r="P1823" i="1" s="1"/>
  <c r="N1822" i="1"/>
  <c r="M1822" i="1"/>
  <c r="O1822" i="1" s="1"/>
  <c r="P1822" i="1" s="1"/>
  <c r="N1821" i="1"/>
  <c r="M1821" i="1"/>
  <c r="O1821" i="1" s="1"/>
  <c r="P1821" i="1" s="1"/>
  <c r="N1820" i="1"/>
  <c r="M1820" i="1"/>
  <c r="N1819" i="1"/>
  <c r="M1819" i="1"/>
  <c r="O1819" i="1" s="1"/>
  <c r="P1819" i="1" s="1"/>
  <c r="N1818" i="1"/>
  <c r="M1818" i="1"/>
  <c r="N1817" i="1"/>
  <c r="M1817" i="1"/>
  <c r="O1817" i="1" s="1"/>
  <c r="P1817" i="1" s="1"/>
  <c r="N1816" i="1"/>
  <c r="M1816" i="1"/>
  <c r="O1816" i="1" s="1"/>
  <c r="P1816" i="1" s="1"/>
  <c r="N1815" i="1"/>
  <c r="M1815" i="1"/>
  <c r="O1815" i="1" s="1"/>
  <c r="P1815" i="1" s="1"/>
  <c r="N1814" i="1"/>
  <c r="M1814" i="1"/>
  <c r="O1814" i="1" s="1"/>
  <c r="P1814" i="1" s="1"/>
  <c r="N1813" i="1"/>
  <c r="M1813" i="1"/>
  <c r="O1813" i="1" s="1"/>
  <c r="P1813" i="1" s="1"/>
  <c r="N1812" i="1"/>
  <c r="M1812" i="1"/>
  <c r="O1812" i="1" s="1"/>
  <c r="P1812" i="1" s="1"/>
  <c r="N1811" i="1"/>
  <c r="M1811" i="1"/>
  <c r="N1810" i="1"/>
  <c r="M1810" i="1"/>
  <c r="N1809" i="1"/>
  <c r="M1809" i="1"/>
  <c r="O1809" i="1" s="1"/>
  <c r="P1809" i="1" s="1"/>
  <c r="N1808" i="1"/>
  <c r="M1808" i="1"/>
  <c r="O1808" i="1" s="1"/>
  <c r="P1808" i="1" s="1"/>
  <c r="N1807" i="1"/>
  <c r="M1807" i="1"/>
  <c r="O1807" i="1" s="1"/>
  <c r="P1807" i="1" s="1"/>
  <c r="N1806" i="1"/>
  <c r="M1806" i="1"/>
  <c r="O1806" i="1" s="1"/>
  <c r="P1806" i="1" s="1"/>
  <c r="N1805" i="1"/>
  <c r="M1805" i="1"/>
  <c r="O1805" i="1" s="1"/>
  <c r="P1805" i="1" s="1"/>
  <c r="N1804" i="1"/>
  <c r="M1804" i="1"/>
  <c r="N1803" i="1"/>
  <c r="M1803" i="1"/>
  <c r="O1803" i="1" s="1"/>
  <c r="P1803" i="1" s="1"/>
  <c r="N1802" i="1"/>
  <c r="M1802" i="1"/>
  <c r="O1802" i="1" s="1"/>
  <c r="P1802" i="1" s="1"/>
  <c r="N1801" i="1"/>
  <c r="M1801" i="1"/>
  <c r="O1801" i="1" s="1"/>
  <c r="P1801" i="1" s="1"/>
  <c r="N1800" i="1"/>
  <c r="M1800" i="1"/>
  <c r="N1799" i="1"/>
  <c r="M1799" i="1"/>
  <c r="O1799" i="1" s="1"/>
  <c r="P1799" i="1" s="1"/>
  <c r="N1798" i="1"/>
  <c r="M1798" i="1"/>
  <c r="O1798" i="1" s="1"/>
  <c r="P1798" i="1" s="1"/>
  <c r="N1797" i="1"/>
  <c r="M1797" i="1"/>
  <c r="O1797" i="1" s="1"/>
  <c r="P1797" i="1" s="1"/>
  <c r="N1796" i="1"/>
  <c r="M1796" i="1"/>
  <c r="O1796" i="1" s="1"/>
  <c r="P1796" i="1" s="1"/>
  <c r="N1795" i="1"/>
  <c r="M1795" i="1"/>
  <c r="O1795" i="1" s="1"/>
  <c r="P1795" i="1" s="1"/>
  <c r="N1794" i="1"/>
  <c r="M1794" i="1"/>
  <c r="O1794" i="1" s="1"/>
  <c r="P1794" i="1" s="1"/>
  <c r="N1793" i="1"/>
  <c r="M1793" i="1"/>
  <c r="O1793" i="1" s="1"/>
  <c r="P1793" i="1" s="1"/>
  <c r="N1792" i="1"/>
  <c r="M1792" i="1"/>
  <c r="O1792" i="1" s="1"/>
  <c r="P1792" i="1" s="1"/>
  <c r="N1791" i="1"/>
  <c r="M1791" i="1"/>
  <c r="O1791" i="1" s="1"/>
  <c r="P1791" i="1" s="1"/>
  <c r="N1790" i="1"/>
  <c r="M1790" i="1"/>
  <c r="O1790" i="1" s="1"/>
  <c r="P1790" i="1" s="1"/>
  <c r="N1789" i="1"/>
  <c r="M1789" i="1"/>
  <c r="O1789" i="1" s="1"/>
  <c r="P1789" i="1" s="1"/>
  <c r="N1788" i="1"/>
  <c r="M1788" i="1"/>
  <c r="O1788" i="1" s="1"/>
  <c r="P1788" i="1" s="1"/>
  <c r="N1787" i="1"/>
  <c r="M1787" i="1"/>
  <c r="O1787" i="1" s="1"/>
  <c r="P1787" i="1" s="1"/>
  <c r="N1786" i="1"/>
  <c r="M1786" i="1"/>
  <c r="O1786" i="1" s="1"/>
  <c r="P1786" i="1" s="1"/>
  <c r="N1785" i="1"/>
  <c r="M1785" i="1"/>
  <c r="N1784" i="1"/>
  <c r="M1784" i="1"/>
  <c r="O1784" i="1" s="1"/>
  <c r="P1784" i="1" s="1"/>
  <c r="N1783" i="1"/>
  <c r="M1783" i="1"/>
  <c r="O1783" i="1" s="1"/>
  <c r="P1783" i="1" s="1"/>
  <c r="N1782" i="1"/>
  <c r="M1782" i="1"/>
  <c r="N1781" i="1"/>
  <c r="M1781" i="1"/>
  <c r="O1781" i="1" s="1"/>
  <c r="P1781" i="1" s="1"/>
  <c r="N1780" i="1"/>
  <c r="M1780" i="1"/>
  <c r="N1779" i="1"/>
  <c r="M1779" i="1"/>
  <c r="O1779" i="1" s="1"/>
  <c r="P1779" i="1" s="1"/>
  <c r="N1778" i="1"/>
  <c r="M1778" i="1"/>
  <c r="O1778" i="1" s="1"/>
  <c r="P1778" i="1" s="1"/>
  <c r="N1777" i="1"/>
  <c r="M1777" i="1"/>
  <c r="O1777" i="1" s="1"/>
  <c r="P1777" i="1" s="1"/>
  <c r="N1776" i="1"/>
  <c r="M1776" i="1"/>
  <c r="O1776" i="1" s="1"/>
  <c r="P1776" i="1" s="1"/>
  <c r="N1775" i="1"/>
  <c r="M1775" i="1"/>
  <c r="O1775" i="1" s="1"/>
  <c r="P1775" i="1" s="1"/>
  <c r="N1774" i="1"/>
  <c r="M1774" i="1"/>
  <c r="O1774" i="1" s="1"/>
  <c r="P1774" i="1" s="1"/>
  <c r="N1773" i="1"/>
  <c r="M1773" i="1"/>
  <c r="O1773" i="1" s="1"/>
  <c r="P1773" i="1" s="1"/>
  <c r="N1772" i="1"/>
  <c r="M1772" i="1"/>
  <c r="O1772" i="1" s="1"/>
  <c r="P1772" i="1" s="1"/>
  <c r="N1771" i="1"/>
  <c r="M1771" i="1"/>
  <c r="O1771" i="1" s="1"/>
  <c r="P1771" i="1" s="1"/>
  <c r="N1770" i="1"/>
  <c r="M1770" i="1"/>
  <c r="O1770" i="1" s="1"/>
  <c r="P1770" i="1" s="1"/>
  <c r="N1769" i="1"/>
  <c r="M1769" i="1"/>
  <c r="N1768" i="1"/>
  <c r="M1768" i="1"/>
  <c r="O1768" i="1" s="1"/>
  <c r="P1768" i="1" s="1"/>
  <c r="N1767" i="1"/>
  <c r="M1767" i="1"/>
  <c r="O1767" i="1" s="1"/>
  <c r="P1767" i="1" s="1"/>
  <c r="N1766" i="1"/>
  <c r="M1766" i="1"/>
  <c r="O1766" i="1" s="1"/>
  <c r="P1766" i="1" s="1"/>
  <c r="N1765" i="1"/>
  <c r="M1765" i="1"/>
  <c r="O1765" i="1" s="1"/>
  <c r="P1765" i="1" s="1"/>
  <c r="N1764" i="1"/>
  <c r="M1764" i="1"/>
  <c r="O1764" i="1" s="1"/>
  <c r="P1764" i="1" s="1"/>
  <c r="N1763" i="1"/>
  <c r="M1763" i="1"/>
  <c r="O1763" i="1" s="1"/>
  <c r="P1763" i="1" s="1"/>
  <c r="N1762" i="1"/>
  <c r="M1762" i="1"/>
  <c r="O1762" i="1" s="1"/>
  <c r="P1762" i="1" s="1"/>
  <c r="N1761" i="1"/>
  <c r="M1761" i="1"/>
  <c r="O1761" i="1" s="1"/>
  <c r="P1761" i="1" s="1"/>
  <c r="N1760" i="1"/>
  <c r="M1760" i="1"/>
  <c r="O1760" i="1" s="1"/>
  <c r="P1760" i="1" s="1"/>
  <c r="N1759" i="1"/>
  <c r="M1759" i="1"/>
  <c r="O1759" i="1" s="1"/>
  <c r="P1759" i="1" s="1"/>
  <c r="N1758" i="1"/>
  <c r="M1758" i="1"/>
  <c r="O1758" i="1" s="1"/>
  <c r="P1758" i="1" s="1"/>
  <c r="N1757" i="1"/>
  <c r="M1757" i="1"/>
  <c r="O1757" i="1" s="1"/>
  <c r="P1757" i="1" s="1"/>
  <c r="N1756" i="1"/>
  <c r="M1756" i="1"/>
  <c r="N1755" i="1"/>
  <c r="M1755" i="1"/>
  <c r="N1754" i="1"/>
  <c r="M1754" i="1"/>
  <c r="O1754" i="1" s="1"/>
  <c r="P1754" i="1" s="1"/>
  <c r="N1753" i="1"/>
  <c r="M1753" i="1"/>
  <c r="O1753" i="1" s="1"/>
  <c r="P1753" i="1" s="1"/>
  <c r="N1752" i="1"/>
  <c r="M1752" i="1"/>
  <c r="O1752" i="1" s="1"/>
  <c r="P1752" i="1" s="1"/>
  <c r="N1751" i="1"/>
  <c r="M1751" i="1"/>
  <c r="N1750" i="1"/>
  <c r="M1750" i="1"/>
  <c r="O1750" i="1" s="1"/>
  <c r="P1750" i="1" s="1"/>
  <c r="N1749" i="1"/>
  <c r="M1749" i="1"/>
  <c r="O1749" i="1" s="1"/>
  <c r="P1749" i="1" s="1"/>
  <c r="N1748" i="1"/>
  <c r="M1748" i="1"/>
  <c r="O1748" i="1" s="1"/>
  <c r="P1748" i="1" s="1"/>
  <c r="N1747" i="1"/>
  <c r="M1747" i="1"/>
  <c r="O1747" i="1" s="1"/>
  <c r="P1747" i="1" s="1"/>
  <c r="N1746" i="1"/>
  <c r="M1746" i="1"/>
  <c r="O1746" i="1" s="1"/>
  <c r="P1746" i="1" s="1"/>
  <c r="N1745" i="1"/>
  <c r="M1745" i="1"/>
  <c r="N1744" i="1"/>
  <c r="M1744" i="1"/>
  <c r="O1744" i="1" s="1"/>
  <c r="P1744" i="1" s="1"/>
  <c r="N1743" i="1"/>
  <c r="M1743" i="1"/>
  <c r="O1743" i="1" s="1"/>
  <c r="P1743" i="1" s="1"/>
  <c r="N1742" i="1"/>
  <c r="M1742" i="1"/>
  <c r="N1741" i="1"/>
  <c r="M1741" i="1"/>
  <c r="N1740" i="1"/>
  <c r="M1740" i="1"/>
  <c r="O1740" i="1" s="1"/>
  <c r="P1740" i="1" s="1"/>
  <c r="N1739" i="1"/>
  <c r="M1739" i="1"/>
  <c r="O1739" i="1" s="1"/>
  <c r="P1739" i="1" s="1"/>
  <c r="N1738" i="1"/>
  <c r="M1738" i="1"/>
  <c r="O1738" i="1" s="1"/>
  <c r="P1738" i="1" s="1"/>
  <c r="N1737" i="1"/>
  <c r="M1737" i="1"/>
  <c r="O1737" i="1" s="1"/>
  <c r="P1737" i="1" s="1"/>
  <c r="N1736" i="1"/>
  <c r="M1736" i="1"/>
  <c r="N1735" i="1"/>
  <c r="M1735" i="1"/>
  <c r="O1735" i="1" s="1"/>
  <c r="P1735" i="1" s="1"/>
  <c r="N1734" i="1"/>
  <c r="M1734" i="1"/>
  <c r="O1734" i="1" s="1"/>
  <c r="P1734" i="1" s="1"/>
  <c r="N1733" i="1"/>
  <c r="M1733" i="1"/>
  <c r="O1733" i="1" s="1"/>
  <c r="P1733" i="1" s="1"/>
  <c r="N1732" i="1"/>
  <c r="M1732" i="1"/>
  <c r="O1732" i="1" s="1"/>
  <c r="P1732" i="1" s="1"/>
  <c r="N1731" i="1"/>
  <c r="M1731" i="1"/>
  <c r="O1731" i="1" s="1"/>
  <c r="P1731" i="1" s="1"/>
  <c r="N1730" i="1"/>
  <c r="M1730" i="1"/>
  <c r="O1730" i="1" s="1"/>
  <c r="P1730" i="1" s="1"/>
  <c r="N1729" i="1"/>
  <c r="M1729" i="1"/>
  <c r="O1729" i="1" s="1"/>
  <c r="P1729" i="1" s="1"/>
  <c r="N1728" i="1"/>
  <c r="M1728" i="1"/>
  <c r="O1728" i="1" s="1"/>
  <c r="P1728" i="1" s="1"/>
  <c r="N1727" i="1"/>
  <c r="M1727" i="1"/>
  <c r="O1727" i="1" s="1"/>
  <c r="P1727" i="1" s="1"/>
  <c r="N1726" i="1"/>
  <c r="M1726" i="1"/>
  <c r="O1726" i="1" s="1"/>
  <c r="P1726" i="1" s="1"/>
  <c r="N1725" i="1"/>
  <c r="M1725" i="1"/>
  <c r="O1725" i="1" s="1"/>
  <c r="P1725" i="1" s="1"/>
  <c r="N1724" i="1"/>
  <c r="M1724" i="1"/>
  <c r="N1723" i="1"/>
  <c r="M1723" i="1"/>
  <c r="N1722" i="1"/>
  <c r="M1722" i="1"/>
  <c r="N1721" i="1"/>
  <c r="M1721" i="1"/>
  <c r="O1721" i="1" s="1"/>
  <c r="P1721" i="1" s="1"/>
  <c r="N1720" i="1"/>
  <c r="M1720" i="1"/>
  <c r="O1720" i="1" s="1"/>
  <c r="P1720" i="1" s="1"/>
  <c r="N1719" i="1"/>
  <c r="M1719" i="1"/>
  <c r="O1719" i="1" s="1"/>
  <c r="P1719" i="1" s="1"/>
  <c r="N1718" i="1"/>
  <c r="M1718" i="1"/>
  <c r="O1718" i="1" s="1"/>
  <c r="P1718" i="1" s="1"/>
  <c r="N1717" i="1"/>
  <c r="M1717" i="1"/>
  <c r="N1716" i="1"/>
  <c r="M1716" i="1"/>
  <c r="O1716" i="1" s="1"/>
  <c r="P1716" i="1" s="1"/>
  <c r="N1715" i="1"/>
  <c r="M1715" i="1"/>
  <c r="O1715" i="1" s="1"/>
  <c r="P1715" i="1" s="1"/>
  <c r="N1714" i="1"/>
  <c r="M1714" i="1"/>
  <c r="O1714" i="1" s="1"/>
  <c r="P1714" i="1" s="1"/>
  <c r="N1713" i="1"/>
  <c r="M1713" i="1"/>
  <c r="O1713" i="1" s="1"/>
  <c r="P1713" i="1" s="1"/>
  <c r="N1712" i="1"/>
  <c r="M1712" i="1"/>
  <c r="O1712" i="1" s="1"/>
  <c r="P1712" i="1" s="1"/>
  <c r="N1711" i="1"/>
  <c r="M1711" i="1"/>
  <c r="O1711" i="1" s="1"/>
  <c r="P1711" i="1" s="1"/>
  <c r="N1710" i="1"/>
  <c r="M1710" i="1"/>
  <c r="O1710" i="1" s="1"/>
  <c r="P1710" i="1" s="1"/>
  <c r="N1709" i="1"/>
  <c r="M1709" i="1"/>
  <c r="O1709" i="1" s="1"/>
  <c r="P1709" i="1" s="1"/>
  <c r="N1708" i="1"/>
  <c r="M1708" i="1"/>
  <c r="N1707" i="1"/>
  <c r="M1707" i="1"/>
  <c r="N1706" i="1"/>
  <c r="M1706" i="1"/>
  <c r="O1706" i="1" s="1"/>
  <c r="P1706" i="1" s="1"/>
  <c r="N1705" i="1"/>
  <c r="M1705" i="1"/>
  <c r="O1705" i="1" s="1"/>
  <c r="P1705" i="1" s="1"/>
  <c r="N1704" i="1"/>
  <c r="M1704" i="1"/>
  <c r="O1704" i="1" s="1"/>
  <c r="P1704" i="1" s="1"/>
  <c r="N1703" i="1"/>
  <c r="M1703" i="1"/>
  <c r="O1703" i="1" s="1"/>
  <c r="P1703" i="1" s="1"/>
  <c r="N1702" i="1"/>
  <c r="M1702" i="1"/>
  <c r="O1702" i="1" s="1"/>
  <c r="P1702" i="1" s="1"/>
  <c r="N1701" i="1"/>
  <c r="M1701" i="1"/>
  <c r="O1701" i="1" s="1"/>
  <c r="P1701" i="1" s="1"/>
  <c r="N1700" i="1"/>
  <c r="M1700" i="1"/>
  <c r="O1700" i="1" s="1"/>
  <c r="P1700" i="1" s="1"/>
  <c r="N1699" i="1"/>
  <c r="M1699" i="1"/>
  <c r="N1698" i="1"/>
  <c r="M1698" i="1"/>
  <c r="N1697" i="1"/>
  <c r="M1697" i="1"/>
  <c r="O1697" i="1" s="1"/>
  <c r="P1697" i="1" s="1"/>
  <c r="N1696" i="1"/>
  <c r="M1696" i="1"/>
  <c r="O1696" i="1" s="1"/>
  <c r="P1696" i="1" s="1"/>
  <c r="N1695" i="1"/>
  <c r="M1695" i="1"/>
  <c r="N1694" i="1"/>
  <c r="M1694" i="1"/>
  <c r="O1694" i="1" s="1"/>
  <c r="P1694" i="1" s="1"/>
  <c r="N1693" i="1"/>
  <c r="M1693" i="1"/>
  <c r="O1693" i="1" s="1"/>
  <c r="P1693" i="1" s="1"/>
  <c r="N1692" i="1"/>
  <c r="M1692" i="1"/>
  <c r="O1692" i="1" s="1"/>
  <c r="P1692" i="1" s="1"/>
  <c r="N1691" i="1"/>
  <c r="M1691" i="1"/>
  <c r="O1691" i="1" s="1"/>
  <c r="P1691" i="1" s="1"/>
  <c r="N1690" i="1"/>
  <c r="M1690" i="1"/>
  <c r="O1690" i="1" s="1"/>
  <c r="P1690" i="1" s="1"/>
  <c r="N1689" i="1"/>
  <c r="M1689" i="1"/>
  <c r="O1689" i="1" s="1"/>
  <c r="P1689" i="1" s="1"/>
  <c r="N1688" i="1"/>
  <c r="M1688" i="1"/>
  <c r="O1688" i="1" s="1"/>
  <c r="P1688" i="1" s="1"/>
  <c r="N1687" i="1"/>
  <c r="M1687" i="1"/>
  <c r="O1687" i="1" s="1"/>
  <c r="P1687" i="1" s="1"/>
  <c r="N1686" i="1"/>
  <c r="M1686" i="1"/>
  <c r="O1686" i="1" s="1"/>
  <c r="P1686" i="1" s="1"/>
  <c r="N1685" i="1"/>
  <c r="M1685" i="1"/>
  <c r="O1685" i="1" s="1"/>
  <c r="P1685" i="1" s="1"/>
  <c r="N1684" i="1"/>
  <c r="M1684" i="1"/>
  <c r="O1684" i="1" s="1"/>
  <c r="P1684" i="1" s="1"/>
  <c r="N1683" i="1"/>
  <c r="M1683" i="1"/>
  <c r="O1683" i="1" s="1"/>
  <c r="P1683" i="1" s="1"/>
  <c r="N1682" i="1"/>
  <c r="M1682" i="1"/>
  <c r="N1681" i="1"/>
  <c r="M1681" i="1"/>
  <c r="O1681" i="1" s="1"/>
  <c r="P1681" i="1" s="1"/>
  <c r="N1680" i="1"/>
  <c r="M1680" i="1"/>
  <c r="N1679" i="1"/>
  <c r="M1679" i="1"/>
  <c r="O1679" i="1" s="1"/>
  <c r="P1679" i="1" s="1"/>
  <c r="N1678" i="1"/>
  <c r="M1678" i="1"/>
  <c r="O1678" i="1" s="1"/>
  <c r="P1678" i="1" s="1"/>
  <c r="N1677" i="1"/>
  <c r="M1677" i="1"/>
  <c r="O1677" i="1" s="1"/>
  <c r="P1677" i="1" s="1"/>
  <c r="N1676" i="1"/>
  <c r="M1676" i="1"/>
  <c r="O1676" i="1" s="1"/>
  <c r="P1676" i="1" s="1"/>
  <c r="N1675" i="1"/>
  <c r="M1675" i="1"/>
  <c r="O1675" i="1" s="1"/>
  <c r="P1675" i="1" s="1"/>
  <c r="N1674" i="1"/>
  <c r="M1674" i="1"/>
  <c r="O1674" i="1" s="1"/>
  <c r="P1674" i="1" s="1"/>
  <c r="N1673" i="1"/>
  <c r="M1673" i="1"/>
  <c r="O1673" i="1" s="1"/>
  <c r="P1673" i="1" s="1"/>
  <c r="N1672" i="1"/>
  <c r="M1672" i="1"/>
  <c r="N1671" i="1"/>
  <c r="M1671" i="1"/>
  <c r="O1671" i="1" s="1"/>
  <c r="P1671" i="1" s="1"/>
  <c r="N1670" i="1"/>
  <c r="M1670" i="1"/>
  <c r="O1670" i="1" s="1"/>
  <c r="P1670" i="1" s="1"/>
  <c r="N1669" i="1"/>
  <c r="M1669" i="1"/>
  <c r="O1669" i="1" s="1"/>
  <c r="P1669" i="1" s="1"/>
  <c r="N1668" i="1"/>
  <c r="M1668" i="1"/>
  <c r="O1668" i="1" s="1"/>
  <c r="P1668" i="1" s="1"/>
  <c r="N1667" i="1"/>
  <c r="M1667" i="1"/>
  <c r="O1667" i="1" s="1"/>
  <c r="P1667" i="1" s="1"/>
  <c r="N1666" i="1"/>
  <c r="M1666" i="1"/>
  <c r="O1666" i="1" s="1"/>
  <c r="P1666" i="1" s="1"/>
  <c r="N1665" i="1"/>
  <c r="M1665" i="1"/>
  <c r="O1665" i="1" s="1"/>
  <c r="P1665" i="1" s="1"/>
  <c r="N1664" i="1"/>
  <c r="M1664" i="1"/>
  <c r="O1664" i="1" s="1"/>
  <c r="P1664" i="1" s="1"/>
  <c r="N1663" i="1"/>
  <c r="M1663" i="1"/>
  <c r="O1663" i="1" s="1"/>
  <c r="P1663" i="1" s="1"/>
  <c r="N1662" i="1"/>
  <c r="M1662" i="1"/>
  <c r="O1662" i="1" s="1"/>
  <c r="P1662" i="1" s="1"/>
  <c r="N1661" i="1"/>
  <c r="M1661" i="1"/>
  <c r="O1661" i="1" s="1"/>
  <c r="P1661" i="1" s="1"/>
  <c r="N1660" i="1"/>
  <c r="M1660" i="1"/>
  <c r="O1660" i="1" s="1"/>
  <c r="P1660" i="1" s="1"/>
  <c r="N1659" i="1"/>
  <c r="M1659" i="1"/>
  <c r="O1659" i="1" s="1"/>
  <c r="P1659" i="1" s="1"/>
  <c r="N1658" i="1"/>
  <c r="M1658" i="1"/>
  <c r="O1658" i="1" s="1"/>
  <c r="P1658" i="1" s="1"/>
  <c r="N1657" i="1"/>
  <c r="M1657" i="1"/>
  <c r="O1657" i="1" s="1"/>
  <c r="P1657" i="1" s="1"/>
  <c r="N1656" i="1"/>
  <c r="M1656" i="1"/>
  <c r="O1656" i="1" s="1"/>
  <c r="P1656" i="1" s="1"/>
  <c r="N1655" i="1"/>
  <c r="M1655" i="1"/>
  <c r="O1655" i="1" s="1"/>
  <c r="P1655" i="1" s="1"/>
  <c r="N1654" i="1"/>
  <c r="M1654" i="1"/>
  <c r="O1654" i="1" s="1"/>
  <c r="P1654" i="1" s="1"/>
  <c r="N1653" i="1"/>
  <c r="M1653" i="1"/>
  <c r="O1653" i="1" s="1"/>
  <c r="P1653" i="1" s="1"/>
  <c r="N1652" i="1"/>
  <c r="M1652" i="1"/>
  <c r="O1652" i="1" s="1"/>
  <c r="P1652" i="1" s="1"/>
  <c r="N1651" i="1"/>
  <c r="M1651" i="1"/>
  <c r="O1651" i="1" s="1"/>
  <c r="P1651" i="1" s="1"/>
  <c r="N1650" i="1"/>
  <c r="M1650" i="1"/>
  <c r="O1650" i="1" s="1"/>
  <c r="P1650" i="1" s="1"/>
  <c r="N1649" i="1"/>
  <c r="M1649" i="1"/>
  <c r="O1649" i="1" s="1"/>
  <c r="P1649" i="1" s="1"/>
  <c r="N1648" i="1"/>
  <c r="M1648" i="1"/>
  <c r="O1648" i="1" s="1"/>
  <c r="P1648" i="1" s="1"/>
  <c r="N1647" i="1"/>
  <c r="M1647" i="1"/>
  <c r="O1647" i="1" s="1"/>
  <c r="P1647" i="1" s="1"/>
  <c r="N1646" i="1"/>
  <c r="M1646" i="1"/>
  <c r="O1646" i="1" s="1"/>
  <c r="P1646" i="1" s="1"/>
  <c r="N1645" i="1"/>
  <c r="M1645" i="1"/>
  <c r="O1645" i="1" s="1"/>
  <c r="P1645" i="1" s="1"/>
  <c r="N1644" i="1"/>
  <c r="M1644" i="1"/>
  <c r="O1644" i="1" s="1"/>
  <c r="P1644" i="1" s="1"/>
  <c r="N1643" i="1"/>
  <c r="M1643" i="1"/>
  <c r="O1643" i="1" s="1"/>
  <c r="P1643" i="1" s="1"/>
  <c r="N1642" i="1"/>
  <c r="M1642" i="1"/>
  <c r="O1642" i="1" s="1"/>
  <c r="P1642" i="1" s="1"/>
  <c r="N1641" i="1"/>
  <c r="M1641" i="1"/>
  <c r="O1641" i="1" s="1"/>
  <c r="P1641" i="1" s="1"/>
  <c r="N1640" i="1"/>
  <c r="M1640" i="1"/>
  <c r="O1640" i="1" s="1"/>
  <c r="P1640" i="1" s="1"/>
  <c r="N1639" i="1"/>
  <c r="M1639" i="1"/>
  <c r="O1639" i="1" s="1"/>
  <c r="P1639" i="1" s="1"/>
  <c r="N1638" i="1"/>
  <c r="M1638" i="1"/>
  <c r="O1638" i="1" s="1"/>
  <c r="P1638" i="1" s="1"/>
  <c r="N1637" i="1"/>
  <c r="M1637" i="1"/>
  <c r="O1637" i="1" s="1"/>
  <c r="P1637" i="1" s="1"/>
  <c r="N1636" i="1"/>
  <c r="M1636" i="1"/>
  <c r="O1636" i="1" s="1"/>
  <c r="P1636" i="1" s="1"/>
  <c r="N1635" i="1"/>
  <c r="M1635" i="1"/>
  <c r="O1635" i="1" s="1"/>
  <c r="P1635" i="1" s="1"/>
  <c r="N1634" i="1"/>
  <c r="M1634" i="1"/>
  <c r="O1634" i="1" s="1"/>
  <c r="P1634" i="1" s="1"/>
  <c r="N1633" i="1"/>
  <c r="M1633" i="1"/>
  <c r="O1633" i="1" s="1"/>
  <c r="P1633" i="1" s="1"/>
  <c r="N1632" i="1"/>
  <c r="M1632" i="1"/>
  <c r="O1632" i="1" s="1"/>
  <c r="P1632" i="1" s="1"/>
  <c r="N1631" i="1"/>
  <c r="M1631" i="1"/>
  <c r="O1631" i="1" s="1"/>
  <c r="P1631" i="1" s="1"/>
  <c r="N1630" i="1"/>
  <c r="M1630" i="1"/>
  <c r="O1630" i="1" s="1"/>
  <c r="P1630" i="1" s="1"/>
  <c r="N1629" i="1"/>
  <c r="M1629" i="1"/>
  <c r="O1629" i="1" s="1"/>
  <c r="P1629" i="1" s="1"/>
  <c r="N1628" i="1"/>
  <c r="M1628" i="1"/>
  <c r="N1627" i="1"/>
  <c r="M1627" i="1"/>
  <c r="O1627" i="1" s="1"/>
  <c r="P1627" i="1" s="1"/>
  <c r="N1626" i="1"/>
  <c r="M1626" i="1"/>
  <c r="O1626" i="1" s="1"/>
  <c r="P1626" i="1" s="1"/>
  <c r="N1625" i="1"/>
  <c r="M1625" i="1"/>
  <c r="O1625" i="1" s="1"/>
  <c r="P1625" i="1" s="1"/>
  <c r="N1624" i="1"/>
  <c r="M1624" i="1"/>
  <c r="O1624" i="1" s="1"/>
  <c r="P1624" i="1" s="1"/>
  <c r="N1623" i="1"/>
  <c r="M1623" i="1"/>
  <c r="O1623" i="1" s="1"/>
  <c r="P1623" i="1" s="1"/>
  <c r="N1622" i="1"/>
  <c r="M1622" i="1"/>
  <c r="O1622" i="1" s="1"/>
  <c r="P1622" i="1" s="1"/>
  <c r="N1621" i="1"/>
  <c r="M1621" i="1"/>
  <c r="O1621" i="1" s="1"/>
  <c r="P1621" i="1" s="1"/>
  <c r="N1620" i="1"/>
  <c r="M1620" i="1"/>
  <c r="O1620" i="1" s="1"/>
  <c r="P1620" i="1" s="1"/>
  <c r="N1619" i="1"/>
  <c r="M1619" i="1"/>
  <c r="N1618" i="1"/>
  <c r="M1618" i="1"/>
  <c r="O1618" i="1" s="1"/>
  <c r="P1618" i="1" s="1"/>
  <c r="N1617" i="1"/>
  <c r="M1617" i="1"/>
  <c r="O1617" i="1" s="1"/>
  <c r="P1617" i="1" s="1"/>
  <c r="N1616" i="1"/>
  <c r="M1616" i="1"/>
  <c r="O1616" i="1" s="1"/>
  <c r="P1616" i="1" s="1"/>
  <c r="N1615" i="1"/>
  <c r="M1615" i="1"/>
  <c r="O1615" i="1" s="1"/>
  <c r="P1615" i="1" s="1"/>
  <c r="N1614" i="1"/>
  <c r="M1614" i="1"/>
  <c r="O1614" i="1" s="1"/>
  <c r="P1614" i="1" s="1"/>
  <c r="N1613" i="1"/>
  <c r="M1613" i="1"/>
  <c r="O1613" i="1" s="1"/>
  <c r="P1613" i="1" s="1"/>
  <c r="N1612" i="1"/>
  <c r="M1612" i="1"/>
  <c r="O1612" i="1" s="1"/>
  <c r="P1612" i="1" s="1"/>
  <c r="N1611" i="1"/>
  <c r="M1611" i="1"/>
  <c r="O1611" i="1" s="1"/>
  <c r="P1611" i="1" s="1"/>
  <c r="N1610" i="1"/>
  <c r="M1610" i="1"/>
  <c r="O1610" i="1" s="1"/>
  <c r="P1610" i="1" s="1"/>
  <c r="N1609" i="1"/>
  <c r="M1609" i="1"/>
  <c r="O1609" i="1" s="1"/>
  <c r="P1609" i="1" s="1"/>
  <c r="N1608" i="1"/>
  <c r="M1608" i="1"/>
  <c r="O1608" i="1" s="1"/>
  <c r="P1608" i="1" s="1"/>
  <c r="N1607" i="1"/>
  <c r="M1607" i="1"/>
  <c r="O1607" i="1" s="1"/>
  <c r="P1607" i="1" s="1"/>
  <c r="N1606" i="1"/>
  <c r="M1606" i="1"/>
  <c r="O1606" i="1" s="1"/>
  <c r="P1606" i="1" s="1"/>
  <c r="N1605" i="1"/>
  <c r="M1605" i="1"/>
  <c r="O1605" i="1" s="1"/>
  <c r="P1605" i="1" s="1"/>
  <c r="N1604" i="1"/>
  <c r="M1604" i="1"/>
  <c r="N1603" i="1"/>
  <c r="M1603" i="1"/>
  <c r="O1603" i="1" s="1"/>
  <c r="P1603" i="1" s="1"/>
  <c r="N1602" i="1"/>
  <c r="M1602" i="1"/>
  <c r="O1602" i="1" s="1"/>
  <c r="P1602" i="1" s="1"/>
  <c r="N1601" i="1"/>
  <c r="M1601" i="1"/>
  <c r="O1601" i="1" s="1"/>
  <c r="P1601" i="1" s="1"/>
  <c r="N1600" i="1"/>
  <c r="M1600" i="1"/>
  <c r="O1600" i="1" s="1"/>
  <c r="P1600" i="1" s="1"/>
  <c r="N1599" i="1"/>
  <c r="M1599" i="1"/>
  <c r="O1599" i="1" s="1"/>
  <c r="P1599" i="1" s="1"/>
  <c r="N1598" i="1"/>
  <c r="M1598" i="1"/>
  <c r="N1597" i="1"/>
  <c r="M1597" i="1"/>
  <c r="O1597" i="1" s="1"/>
  <c r="P1597" i="1" s="1"/>
  <c r="N1596" i="1"/>
  <c r="M1596" i="1"/>
  <c r="O1596" i="1" s="1"/>
  <c r="P1596" i="1" s="1"/>
  <c r="N1595" i="1"/>
  <c r="M1595" i="1"/>
  <c r="O1595" i="1" s="1"/>
  <c r="P1595" i="1" s="1"/>
  <c r="N1594" i="1"/>
  <c r="M1594" i="1"/>
  <c r="O1594" i="1" s="1"/>
  <c r="P1594" i="1" s="1"/>
  <c r="N1593" i="1"/>
  <c r="M1593" i="1"/>
  <c r="O1593" i="1" s="1"/>
  <c r="P1593" i="1" s="1"/>
  <c r="N1592" i="1"/>
  <c r="M1592" i="1"/>
  <c r="O1592" i="1" s="1"/>
  <c r="P1592" i="1" s="1"/>
  <c r="N1591" i="1"/>
  <c r="M1591" i="1"/>
  <c r="N1590" i="1"/>
  <c r="M1590" i="1"/>
  <c r="O1590" i="1" s="1"/>
  <c r="P1590" i="1" s="1"/>
  <c r="N1589" i="1"/>
  <c r="M1589" i="1"/>
  <c r="O1589" i="1" s="1"/>
  <c r="P1589" i="1" s="1"/>
  <c r="N1588" i="1"/>
  <c r="M1588" i="1"/>
  <c r="O1588" i="1" s="1"/>
  <c r="P1588" i="1" s="1"/>
  <c r="N1587" i="1"/>
  <c r="M1587" i="1"/>
  <c r="N1586" i="1"/>
  <c r="M1586" i="1"/>
  <c r="O1586" i="1" s="1"/>
  <c r="P1586" i="1" s="1"/>
  <c r="N1585" i="1"/>
  <c r="M1585" i="1"/>
  <c r="O1585" i="1" s="1"/>
  <c r="P1585" i="1" s="1"/>
  <c r="N1584" i="1"/>
  <c r="M1584" i="1"/>
  <c r="O1584" i="1" s="1"/>
  <c r="P1584" i="1" s="1"/>
  <c r="N1583" i="1"/>
  <c r="M1583" i="1"/>
  <c r="O1583" i="1" s="1"/>
  <c r="P1583" i="1" s="1"/>
  <c r="N1582" i="1"/>
  <c r="M1582" i="1"/>
  <c r="O1582" i="1" s="1"/>
  <c r="P1582" i="1" s="1"/>
  <c r="N1581" i="1"/>
  <c r="M1581" i="1"/>
  <c r="O1581" i="1" s="1"/>
  <c r="P1581" i="1" s="1"/>
  <c r="N1580" i="1"/>
  <c r="M1580" i="1"/>
  <c r="O1580" i="1" s="1"/>
  <c r="P1580" i="1" s="1"/>
  <c r="N1579" i="1"/>
  <c r="M1579" i="1"/>
  <c r="O1579" i="1" s="1"/>
  <c r="P1579" i="1" s="1"/>
  <c r="N1578" i="1"/>
  <c r="M1578" i="1"/>
  <c r="O1578" i="1" s="1"/>
  <c r="P1578" i="1" s="1"/>
  <c r="N1577" i="1"/>
  <c r="M1577" i="1"/>
  <c r="O1577" i="1" s="1"/>
  <c r="P1577" i="1" s="1"/>
  <c r="N1576" i="1"/>
  <c r="M1576" i="1"/>
  <c r="O1576" i="1" s="1"/>
  <c r="P1576" i="1" s="1"/>
  <c r="N1575" i="1"/>
  <c r="M1575" i="1"/>
  <c r="O1575" i="1" s="1"/>
  <c r="P1575" i="1" s="1"/>
  <c r="N1574" i="1"/>
  <c r="M1574" i="1"/>
  <c r="O1574" i="1" s="1"/>
  <c r="P1574" i="1" s="1"/>
  <c r="N1573" i="1"/>
  <c r="M1573" i="1"/>
  <c r="O1573" i="1" s="1"/>
  <c r="P1573" i="1" s="1"/>
  <c r="N1572" i="1"/>
  <c r="M1572" i="1"/>
  <c r="N1571" i="1"/>
  <c r="M1571" i="1"/>
  <c r="O1571" i="1" s="1"/>
  <c r="P1571" i="1" s="1"/>
  <c r="N1570" i="1"/>
  <c r="M1570" i="1"/>
  <c r="O1570" i="1" s="1"/>
  <c r="P1570" i="1" s="1"/>
  <c r="N1569" i="1"/>
  <c r="M1569" i="1"/>
  <c r="O1569" i="1" s="1"/>
  <c r="P1569" i="1" s="1"/>
  <c r="N1568" i="1"/>
  <c r="M1568" i="1"/>
  <c r="O1568" i="1" s="1"/>
  <c r="P1568" i="1" s="1"/>
  <c r="N1567" i="1"/>
  <c r="M1567" i="1"/>
  <c r="N1566" i="1"/>
  <c r="M1566" i="1"/>
  <c r="O1566" i="1" s="1"/>
  <c r="P1566" i="1" s="1"/>
  <c r="N1565" i="1"/>
  <c r="M1565" i="1"/>
  <c r="O1565" i="1" s="1"/>
  <c r="P1565" i="1" s="1"/>
  <c r="N1564" i="1"/>
  <c r="M1564" i="1"/>
  <c r="O1564" i="1" s="1"/>
  <c r="P1564" i="1" s="1"/>
  <c r="N1563" i="1"/>
  <c r="M1563" i="1"/>
  <c r="O1563" i="1" s="1"/>
  <c r="P1563" i="1" s="1"/>
  <c r="N1562" i="1"/>
  <c r="M1562" i="1"/>
  <c r="N1561" i="1"/>
  <c r="M1561" i="1"/>
  <c r="O1561" i="1" s="1"/>
  <c r="P1561" i="1" s="1"/>
  <c r="N1560" i="1"/>
  <c r="M1560" i="1"/>
  <c r="O1560" i="1" s="1"/>
  <c r="P1560" i="1" s="1"/>
  <c r="N1559" i="1"/>
  <c r="M1559" i="1"/>
  <c r="O1559" i="1" s="1"/>
  <c r="P1559" i="1" s="1"/>
  <c r="N1558" i="1"/>
  <c r="M1558" i="1"/>
  <c r="O1558" i="1" s="1"/>
  <c r="P1558" i="1" s="1"/>
  <c r="N1557" i="1"/>
  <c r="M1557" i="1"/>
  <c r="O1557" i="1" s="1"/>
  <c r="P1557" i="1" s="1"/>
  <c r="N1556" i="1"/>
  <c r="M1556" i="1"/>
  <c r="O1556" i="1" s="1"/>
  <c r="P1556" i="1" s="1"/>
  <c r="N1555" i="1"/>
  <c r="M1555" i="1"/>
  <c r="O1555" i="1" s="1"/>
  <c r="P1555" i="1" s="1"/>
  <c r="N1554" i="1"/>
  <c r="M1554" i="1"/>
  <c r="N1553" i="1"/>
  <c r="M1553" i="1"/>
  <c r="O1553" i="1" s="1"/>
  <c r="P1553" i="1" s="1"/>
  <c r="N1552" i="1"/>
  <c r="M1552" i="1"/>
  <c r="O1552" i="1" s="1"/>
  <c r="P1552" i="1" s="1"/>
  <c r="N1551" i="1"/>
  <c r="M1551" i="1"/>
  <c r="O1551" i="1" s="1"/>
  <c r="P1551" i="1" s="1"/>
  <c r="N1550" i="1"/>
  <c r="M1550" i="1"/>
  <c r="O1550" i="1" s="1"/>
  <c r="P1550" i="1" s="1"/>
  <c r="N1549" i="1"/>
  <c r="M1549" i="1"/>
  <c r="N1548" i="1"/>
  <c r="M1548" i="1"/>
  <c r="O1548" i="1" s="1"/>
  <c r="P1548" i="1" s="1"/>
  <c r="N1547" i="1"/>
  <c r="M1547" i="1"/>
  <c r="O1547" i="1" s="1"/>
  <c r="P1547" i="1" s="1"/>
  <c r="N1546" i="1"/>
  <c r="M1546" i="1"/>
  <c r="O1546" i="1" s="1"/>
  <c r="P1546" i="1" s="1"/>
  <c r="N1545" i="1"/>
  <c r="M1545" i="1"/>
  <c r="O1545" i="1" s="1"/>
  <c r="P1545" i="1" s="1"/>
  <c r="N1544" i="1"/>
  <c r="M1544" i="1"/>
  <c r="N1543" i="1"/>
  <c r="M1543" i="1"/>
  <c r="O1543" i="1" s="1"/>
  <c r="P1543" i="1" s="1"/>
  <c r="N1542" i="1"/>
  <c r="M1542" i="1"/>
  <c r="O1542" i="1" s="1"/>
  <c r="P1542" i="1" s="1"/>
  <c r="N1541" i="1"/>
  <c r="M1541" i="1"/>
  <c r="O1541" i="1" s="1"/>
  <c r="P1541" i="1" s="1"/>
  <c r="N1540" i="1"/>
  <c r="M1540" i="1"/>
  <c r="O1540" i="1" s="1"/>
  <c r="P1540" i="1" s="1"/>
  <c r="N1539" i="1"/>
  <c r="M1539" i="1"/>
  <c r="O1539" i="1" s="1"/>
  <c r="P1539" i="1" s="1"/>
  <c r="N1538" i="1"/>
  <c r="M1538" i="1"/>
  <c r="O1538" i="1" s="1"/>
  <c r="P1538" i="1" s="1"/>
  <c r="N1537" i="1"/>
  <c r="M1537" i="1"/>
  <c r="O1537" i="1" s="1"/>
  <c r="P1537" i="1" s="1"/>
  <c r="N1536" i="1"/>
  <c r="M1536" i="1"/>
  <c r="N1535" i="1"/>
  <c r="M1535" i="1"/>
  <c r="O1535" i="1" s="1"/>
  <c r="P1535" i="1" s="1"/>
  <c r="N1534" i="1"/>
  <c r="M1534" i="1"/>
  <c r="O1534" i="1" s="1"/>
  <c r="P1534" i="1" s="1"/>
  <c r="N1533" i="1"/>
  <c r="M1533" i="1"/>
  <c r="O1533" i="1" s="1"/>
  <c r="P1533" i="1" s="1"/>
  <c r="N1532" i="1"/>
  <c r="M1532" i="1"/>
  <c r="O1532" i="1" s="1"/>
  <c r="P1532" i="1" s="1"/>
  <c r="N1531" i="1"/>
  <c r="M1531" i="1"/>
  <c r="O1531" i="1" s="1"/>
  <c r="P1531" i="1" s="1"/>
  <c r="N1530" i="1"/>
  <c r="M1530" i="1"/>
  <c r="O1530" i="1" s="1"/>
  <c r="P1530" i="1" s="1"/>
  <c r="N1529" i="1"/>
  <c r="M1529" i="1"/>
  <c r="N1528" i="1"/>
  <c r="M1528" i="1"/>
  <c r="N1527" i="1"/>
  <c r="M1527" i="1"/>
  <c r="O1527" i="1" s="1"/>
  <c r="P1527" i="1" s="1"/>
  <c r="N1526" i="1"/>
  <c r="M1526" i="1"/>
  <c r="O1526" i="1" s="1"/>
  <c r="P1526" i="1" s="1"/>
  <c r="N1525" i="1"/>
  <c r="M1525" i="1"/>
  <c r="N1524" i="1"/>
  <c r="M1524" i="1"/>
  <c r="O1524" i="1" s="1"/>
  <c r="P1524" i="1" s="1"/>
  <c r="N1523" i="1"/>
  <c r="M1523" i="1"/>
  <c r="O1523" i="1" s="1"/>
  <c r="P1523" i="1" s="1"/>
  <c r="N1522" i="1"/>
  <c r="M1522" i="1"/>
  <c r="O1522" i="1" s="1"/>
  <c r="P1522" i="1" s="1"/>
  <c r="N1521" i="1"/>
  <c r="M1521" i="1"/>
  <c r="N1520" i="1"/>
  <c r="M1520" i="1"/>
  <c r="O1520" i="1" s="1"/>
  <c r="P1520" i="1" s="1"/>
  <c r="N1519" i="1"/>
  <c r="M1519" i="1"/>
  <c r="N1518" i="1"/>
  <c r="M1518" i="1"/>
  <c r="O1518" i="1" s="1"/>
  <c r="P1518" i="1" s="1"/>
  <c r="N1517" i="1"/>
  <c r="M1517" i="1"/>
  <c r="N1516" i="1"/>
  <c r="M1516" i="1"/>
  <c r="O1516" i="1" s="1"/>
  <c r="P1516" i="1" s="1"/>
  <c r="N1515" i="1"/>
  <c r="M1515" i="1"/>
  <c r="N1514" i="1"/>
  <c r="M1514" i="1"/>
  <c r="O1514" i="1" s="1"/>
  <c r="P1514" i="1" s="1"/>
  <c r="N1513" i="1"/>
  <c r="M1513" i="1"/>
  <c r="N1512" i="1"/>
  <c r="M1512" i="1"/>
  <c r="O1512" i="1" s="1"/>
  <c r="P1512" i="1" s="1"/>
  <c r="N1511" i="1"/>
  <c r="M1511" i="1"/>
  <c r="O1511" i="1" s="1"/>
  <c r="P1511" i="1" s="1"/>
  <c r="N1510" i="1"/>
  <c r="M1510" i="1"/>
  <c r="O1510" i="1" s="1"/>
  <c r="P1510" i="1" s="1"/>
  <c r="N1509" i="1"/>
  <c r="M1509" i="1"/>
  <c r="O1509" i="1" s="1"/>
  <c r="P1509" i="1" s="1"/>
  <c r="N1508" i="1"/>
  <c r="M1508" i="1"/>
  <c r="O1508" i="1" s="1"/>
  <c r="P1508" i="1" s="1"/>
  <c r="N1507" i="1"/>
  <c r="M1507" i="1"/>
  <c r="O1507" i="1" s="1"/>
  <c r="P1507" i="1" s="1"/>
  <c r="N1506" i="1"/>
  <c r="M1506" i="1"/>
  <c r="O1506" i="1" s="1"/>
  <c r="P1506" i="1" s="1"/>
  <c r="N1505" i="1"/>
  <c r="M1505" i="1"/>
  <c r="O1505" i="1" s="1"/>
  <c r="P1505" i="1" s="1"/>
  <c r="N1504" i="1"/>
  <c r="M1504" i="1"/>
  <c r="O1504" i="1" s="1"/>
  <c r="P1504" i="1" s="1"/>
  <c r="N1503" i="1"/>
  <c r="M1503" i="1"/>
  <c r="O1503" i="1" s="1"/>
  <c r="P1503" i="1" s="1"/>
  <c r="N1502" i="1"/>
  <c r="M1502" i="1"/>
  <c r="N1501" i="1"/>
  <c r="M1501" i="1"/>
  <c r="O1501" i="1" s="1"/>
  <c r="P1501" i="1" s="1"/>
  <c r="N1500" i="1"/>
  <c r="M1500" i="1"/>
  <c r="O1500" i="1" s="1"/>
  <c r="P1500" i="1" s="1"/>
  <c r="N1499" i="1"/>
  <c r="M1499" i="1"/>
  <c r="O1499" i="1" s="1"/>
  <c r="P1499" i="1" s="1"/>
  <c r="N1498" i="1"/>
  <c r="M1498" i="1"/>
  <c r="O1498" i="1" s="1"/>
  <c r="P1498" i="1" s="1"/>
  <c r="N1497" i="1"/>
  <c r="M1497" i="1"/>
  <c r="O1497" i="1" s="1"/>
  <c r="P1497" i="1" s="1"/>
  <c r="N1496" i="1"/>
  <c r="M1496" i="1"/>
  <c r="O1496" i="1" s="1"/>
  <c r="P1496" i="1" s="1"/>
  <c r="N1495" i="1"/>
  <c r="M1495" i="1"/>
  <c r="N1494" i="1"/>
  <c r="M1494" i="1"/>
  <c r="O1494" i="1" s="1"/>
  <c r="P1494" i="1" s="1"/>
  <c r="N1493" i="1"/>
  <c r="M1493" i="1"/>
  <c r="O1493" i="1" s="1"/>
  <c r="P1493" i="1" s="1"/>
  <c r="N1492" i="1"/>
  <c r="M1492" i="1"/>
  <c r="O1492" i="1" s="1"/>
  <c r="P1492" i="1" s="1"/>
  <c r="N1491" i="1"/>
  <c r="M1491" i="1"/>
  <c r="O1491" i="1" s="1"/>
  <c r="P1491" i="1" s="1"/>
  <c r="N1490" i="1"/>
  <c r="M1490" i="1"/>
  <c r="O1490" i="1" s="1"/>
  <c r="P1490" i="1" s="1"/>
  <c r="N1489" i="1"/>
  <c r="M1489" i="1"/>
  <c r="O1489" i="1" s="1"/>
  <c r="P1489" i="1" s="1"/>
  <c r="N1488" i="1"/>
  <c r="M1488" i="1"/>
  <c r="O1488" i="1" s="1"/>
  <c r="P1488" i="1" s="1"/>
  <c r="N1487" i="1"/>
  <c r="M1487" i="1"/>
  <c r="O1487" i="1" s="1"/>
  <c r="P1487" i="1" s="1"/>
  <c r="N1486" i="1"/>
  <c r="M1486" i="1"/>
  <c r="O1486" i="1" s="1"/>
  <c r="P1486" i="1" s="1"/>
  <c r="N1485" i="1"/>
  <c r="M1485" i="1"/>
  <c r="O1485" i="1" s="1"/>
  <c r="P1485" i="1" s="1"/>
  <c r="N1484" i="1"/>
  <c r="M1484" i="1"/>
  <c r="O1484" i="1" s="1"/>
  <c r="P1484" i="1" s="1"/>
  <c r="N1483" i="1"/>
  <c r="M1483" i="1"/>
  <c r="O1483" i="1" s="1"/>
  <c r="P1483" i="1" s="1"/>
  <c r="N1482" i="1"/>
  <c r="M1482" i="1"/>
  <c r="O1482" i="1" s="1"/>
  <c r="P1482" i="1" s="1"/>
  <c r="N1481" i="1"/>
  <c r="M1481" i="1"/>
  <c r="O1481" i="1" s="1"/>
  <c r="P1481" i="1" s="1"/>
  <c r="N1480" i="1"/>
  <c r="M1480" i="1"/>
  <c r="O1480" i="1" s="1"/>
  <c r="P1480" i="1" s="1"/>
  <c r="N1479" i="1"/>
  <c r="M1479" i="1"/>
  <c r="N1478" i="1"/>
  <c r="M1478" i="1"/>
  <c r="O1478" i="1" s="1"/>
  <c r="P1478" i="1" s="1"/>
  <c r="N1477" i="1"/>
  <c r="M1477" i="1"/>
  <c r="O1477" i="1" s="1"/>
  <c r="P1477" i="1" s="1"/>
  <c r="N1476" i="1"/>
  <c r="M1476" i="1"/>
  <c r="N1475" i="1"/>
  <c r="M1475" i="1"/>
  <c r="O1475" i="1" s="1"/>
  <c r="P1475" i="1" s="1"/>
  <c r="N1474" i="1"/>
  <c r="M1474" i="1"/>
  <c r="O1474" i="1" s="1"/>
  <c r="P1474" i="1" s="1"/>
  <c r="N1473" i="1"/>
  <c r="M1473" i="1"/>
  <c r="O1473" i="1" s="1"/>
  <c r="P1473" i="1" s="1"/>
  <c r="N1472" i="1"/>
  <c r="M1472" i="1"/>
  <c r="O1472" i="1" s="1"/>
  <c r="P1472" i="1" s="1"/>
  <c r="N1471" i="1"/>
  <c r="M1471" i="1"/>
  <c r="O1471" i="1" s="1"/>
  <c r="P1471" i="1" s="1"/>
  <c r="N1470" i="1"/>
  <c r="M1470" i="1"/>
  <c r="O1470" i="1" s="1"/>
  <c r="P1470" i="1" s="1"/>
  <c r="N1469" i="1"/>
  <c r="M1469" i="1"/>
  <c r="O1469" i="1" s="1"/>
  <c r="P1469" i="1" s="1"/>
  <c r="N1468" i="1"/>
  <c r="M1468" i="1"/>
  <c r="O1468" i="1" s="1"/>
  <c r="P1468" i="1" s="1"/>
  <c r="N1467" i="1"/>
  <c r="M1467" i="1"/>
  <c r="O1467" i="1" s="1"/>
  <c r="P1467" i="1" s="1"/>
  <c r="N1466" i="1"/>
  <c r="M1466" i="1"/>
  <c r="O1466" i="1" s="1"/>
  <c r="P1466" i="1" s="1"/>
  <c r="N1465" i="1"/>
  <c r="M1465" i="1"/>
  <c r="O1465" i="1" s="1"/>
  <c r="P1465" i="1" s="1"/>
  <c r="N1464" i="1"/>
  <c r="M1464" i="1"/>
  <c r="O1464" i="1" s="1"/>
  <c r="P1464" i="1" s="1"/>
  <c r="N1463" i="1"/>
  <c r="M1463" i="1"/>
  <c r="O1463" i="1" s="1"/>
  <c r="P1463" i="1" s="1"/>
  <c r="N1462" i="1"/>
  <c r="M1462" i="1"/>
  <c r="O1462" i="1" s="1"/>
  <c r="P1462" i="1" s="1"/>
  <c r="N1461" i="1"/>
  <c r="M1461" i="1"/>
  <c r="O1461" i="1" s="1"/>
  <c r="P1461" i="1" s="1"/>
  <c r="N1460" i="1"/>
  <c r="M1460" i="1"/>
  <c r="O1460" i="1" s="1"/>
  <c r="P1460" i="1" s="1"/>
  <c r="N1459" i="1"/>
  <c r="M1459" i="1"/>
  <c r="O1459" i="1" s="1"/>
  <c r="P1459" i="1" s="1"/>
  <c r="N1458" i="1"/>
  <c r="M1458" i="1"/>
  <c r="O1458" i="1" s="1"/>
  <c r="P1458" i="1" s="1"/>
  <c r="N1457" i="1"/>
  <c r="M1457" i="1"/>
  <c r="O1457" i="1" s="1"/>
  <c r="P1457" i="1" s="1"/>
  <c r="N1456" i="1"/>
  <c r="M1456" i="1"/>
  <c r="N1455" i="1"/>
  <c r="M1455" i="1"/>
  <c r="O1455" i="1" s="1"/>
  <c r="P1455" i="1" s="1"/>
  <c r="N1454" i="1"/>
  <c r="M1454" i="1"/>
  <c r="O1454" i="1" s="1"/>
  <c r="P1454" i="1" s="1"/>
  <c r="N1453" i="1"/>
  <c r="M1453" i="1"/>
  <c r="O1453" i="1" s="1"/>
  <c r="P1453" i="1" s="1"/>
  <c r="N1452" i="1"/>
  <c r="M1452" i="1"/>
  <c r="O1452" i="1" s="1"/>
  <c r="P1452" i="1" s="1"/>
  <c r="N1451" i="1"/>
  <c r="M1451" i="1"/>
  <c r="O1451" i="1" s="1"/>
  <c r="P1451" i="1" s="1"/>
  <c r="N1450" i="1"/>
  <c r="M1450" i="1"/>
  <c r="O1450" i="1" s="1"/>
  <c r="P1450" i="1" s="1"/>
  <c r="N1449" i="1"/>
  <c r="M1449" i="1"/>
  <c r="O1449" i="1" s="1"/>
  <c r="P1449" i="1" s="1"/>
  <c r="N1448" i="1"/>
  <c r="M1448" i="1"/>
  <c r="O1448" i="1" s="1"/>
  <c r="P1448" i="1" s="1"/>
  <c r="N1447" i="1"/>
  <c r="M1447" i="1"/>
  <c r="O1447" i="1" s="1"/>
  <c r="P1447" i="1" s="1"/>
  <c r="N1446" i="1"/>
  <c r="M1446" i="1"/>
  <c r="O1446" i="1" s="1"/>
  <c r="P1446" i="1" s="1"/>
  <c r="N1445" i="1"/>
  <c r="M1445" i="1"/>
  <c r="O1445" i="1" s="1"/>
  <c r="P1445" i="1" s="1"/>
  <c r="N1444" i="1"/>
  <c r="M1444" i="1"/>
  <c r="O1444" i="1" s="1"/>
  <c r="P1444" i="1" s="1"/>
  <c r="N1443" i="1"/>
  <c r="M1443" i="1"/>
  <c r="O1443" i="1" s="1"/>
  <c r="P1443" i="1" s="1"/>
  <c r="N1442" i="1"/>
  <c r="M1442" i="1"/>
  <c r="O1442" i="1" s="1"/>
  <c r="P1442" i="1" s="1"/>
  <c r="N1441" i="1"/>
  <c r="M1441" i="1"/>
  <c r="O1441" i="1" s="1"/>
  <c r="P1441" i="1" s="1"/>
  <c r="N1440" i="1"/>
  <c r="M1440" i="1"/>
  <c r="O1440" i="1" s="1"/>
  <c r="P1440" i="1" s="1"/>
  <c r="N1439" i="1"/>
  <c r="M1439" i="1"/>
  <c r="O1439" i="1" s="1"/>
  <c r="P1439" i="1" s="1"/>
  <c r="N1438" i="1"/>
  <c r="M1438" i="1"/>
  <c r="O1438" i="1" s="1"/>
  <c r="P1438" i="1" s="1"/>
  <c r="N1437" i="1"/>
  <c r="M1437" i="1"/>
  <c r="O1437" i="1" s="1"/>
  <c r="P1437" i="1" s="1"/>
  <c r="N1436" i="1"/>
  <c r="M1436" i="1"/>
  <c r="O1436" i="1" s="1"/>
  <c r="P1436" i="1" s="1"/>
  <c r="N1435" i="1"/>
  <c r="M1435" i="1"/>
  <c r="O1435" i="1" s="1"/>
  <c r="P1435" i="1" s="1"/>
  <c r="N1434" i="1"/>
  <c r="M1434" i="1"/>
  <c r="O1434" i="1" s="1"/>
  <c r="P1434" i="1" s="1"/>
  <c r="N1433" i="1"/>
  <c r="M1433" i="1"/>
  <c r="O1433" i="1" s="1"/>
  <c r="P1433" i="1" s="1"/>
  <c r="N1432" i="1"/>
  <c r="M1432" i="1"/>
  <c r="O1432" i="1" s="1"/>
  <c r="P1432" i="1" s="1"/>
  <c r="N1431" i="1"/>
  <c r="M1431" i="1"/>
  <c r="O1431" i="1" s="1"/>
  <c r="P1431" i="1" s="1"/>
  <c r="N1430" i="1"/>
  <c r="M1430" i="1"/>
  <c r="O1430" i="1" s="1"/>
  <c r="P1430" i="1" s="1"/>
  <c r="N1429" i="1"/>
  <c r="M1429" i="1"/>
  <c r="O1429" i="1" s="1"/>
  <c r="P1429" i="1" s="1"/>
  <c r="N1428" i="1"/>
  <c r="M1428" i="1"/>
  <c r="O1428" i="1" s="1"/>
  <c r="P1428" i="1" s="1"/>
  <c r="N1427" i="1"/>
  <c r="M1427" i="1"/>
  <c r="O1427" i="1" s="1"/>
  <c r="P1427" i="1" s="1"/>
  <c r="N1426" i="1"/>
  <c r="M1426" i="1"/>
  <c r="O1426" i="1" s="1"/>
  <c r="P1426" i="1" s="1"/>
  <c r="N1425" i="1"/>
  <c r="M1425" i="1"/>
  <c r="N1424" i="1"/>
  <c r="M1424" i="1"/>
  <c r="O1424" i="1" s="1"/>
  <c r="P1424" i="1" s="1"/>
  <c r="N1423" i="1"/>
  <c r="M1423" i="1"/>
  <c r="O1423" i="1" s="1"/>
  <c r="P1423" i="1" s="1"/>
  <c r="N1422" i="1"/>
  <c r="M1422" i="1"/>
  <c r="N1421" i="1"/>
  <c r="M1421" i="1"/>
  <c r="O1421" i="1" s="1"/>
  <c r="P1421" i="1" s="1"/>
  <c r="N1420" i="1"/>
  <c r="M1420" i="1"/>
  <c r="O1420" i="1" s="1"/>
  <c r="P1420" i="1" s="1"/>
  <c r="N1419" i="1"/>
  <c r="M1419" i="1"/>
  <c r="O1419" i="1" s="1"/>
  <c r="P1419" i="1" s="1"/>
  <c r="N1418" i="1"/>
  <c r="M1418" i="1"/>
  <c r="O1418" i="1" s="1"/>
  <c r="P1418" i="1" s="1"/>
  <c r="N1417" i="1"/>
  <c r="M1417" i="1"/>
  <c r="O1417" i="1" s="1"/>
  <c r="P1417" i="1" s="1"/>
  <c r="N1416" i="1"/>
  <c r="M1416" i="1"/>
  <c r="O1416" i="1" s="1"/>
  <c r="P1416" i="1" s="1"/>
  <c r="N1415" i="1"/>
  <c r="M1415" i="1"/>
  <c r="O1415" i="1" s="1"/>
  <c r="P1415" i="1" s="1"/>
  <c r="N1414" i="1"/>
  <c r="M1414" i="1"/>
  <c r="O1414" i="1" s="1"/>
  <c r="P1414" i="1" s="1"/>
  <c r="N1413" i="1"/>
  <c r="M1413" i="1"/>
  <c r="O1413" i="1" s="1"/>
  <c r="P1413" i="1" s="1"/>
  <c r="N1412" i="1"/>
  <c r="M1412" i="1"/>
  <c r="O1412" i="1" s="1"/>
  <c r="P1412" i="1" s="1"/>
  <c r="N1411" i="1"/>
  <c r="M1411" i="1"/>
  <c r="O1411" i="1" s="1"/>
  <c r="P1411" i="1" s="1"/>
  <c r="N1410" i="1"/>
  <c r="M1410" i="1"/>
  <c r="N1409" i="1"/>
  <c r="M1409" i="1"/>
  <c r="O1409" i="1" s="1"/>
  <c r="P1409" i="1" s="1"/>
  <c r="N1408" i="1"/>
  <c r="M1408" i="1"/>
  <c r="O1408" i="1" s="1"/>
  <c r="P1408" i="1" s="1"/>
  <c r="N1407" i="1"/>
  <c r="M1407" i="1"/>
  <c r="O1407" i="1" s="1"/>
  <c r="P1407" i="1" s="1"/>
  <c r="N1406" i="1"/>
  <c r="M1406" i="1"/>
  <c r="O1406" i="1" s="1"/>
  <c r="P1406" i="1" s="1"/>
  <c r="N1405" i="1"/>
  <c r="M1405" i="1"/>
  <c r="N1404" i="1"/>
  <c r="M1404" i="1"/>
  <c r="O1404" i="1" s="1"/>
  <c r="P1404" i="1" s="1"/>
  <c r="N1403" i="1"/>
  <c r="M1403" i="1"/>
  <c r="N1402" i="1"/>
  <c r="M1402" i="1"/>
  <c r="O1402" i="1" s="1"/>
  <c r="P1402" i="1" s="1"/>
  <c r="N1401" i="1"/>
  <c r="M1401" i="1"/>
  <c r="N1400" i="1"/>
  <c r="M1400" i="1"/>
  <c r="O1400" i="1" s="1"/>
  <c r="P1400" i="1" s="1"/>
  <c r="N1399" i="1"/>
  <c r="M1399" i="1"/>
  <c r="N1398" i="1"/>
  <c r="M1398" i="1"/>
  <c r="O1398" i="1" s="1"/>
  <c r="P1398" i="1" s="1"/>
  <c r="N1397" i="1"/>
  <c r="M1397" i="1"/>
  <c r="O1397" i="1" s="1"/>
  <c r="P1397" i="1" s="1"/>
  <c r="N1396" i="1"/>
  <c r="M1396" i="1"/>
  <c r="O1396" i="1" s="1"/>
  <c r="P1396" i="1" s="1"/>
  <c r="N1395" i="1"/>
  <c r="M1395" i="1"/>
  <c r="O1395" i="1" s="1"/>
  <c r="P1395" i="1" s="1"/>
  <c r="N1394" i="1"/>
  <c r="M1394" i="1"/>
  <c r="O1394" i="1" s="1"/>
  <c r="P1394" i="1" s="1"/>
  <c r="N1393" i="1"/>
  <c r="M1393" i="1"/>
  <c r="O1393" i="1" s="1"/>
  <c r="P1393" i="1" s="1"/>
  <c r="N1392" i="1"/>
  <c r="M1392" i="1"/>
  <c r="O1392" i="1" s="1"/>
  <c r="P1392" i="1" s="1"/>
  <c r="N1391" i="1"/>
  <c r="M1391" i="1"/>
  <c r="N1390" i="1"/>
  <c r="M1390" i="1"/>
  <c r="O1390" i="1" s="1"/>
  <c r="P1390" i="1" s="1"/>
  <c r="N1389" i="1"/>
  <c r="M1389" i="1"/>
  <c r="O1389" i="1" s="1"/>
  <c r="P1389" i="1" s="1"/>
  <c r="N1388" i="1"/>
  <c r="M1388" i="1"/>
  <c r="O1388" i="1" s="1"/>
  <c r="P1388" i="1" s="1"/>
  <c r="N1387" i="1"/>
  <c r="M1387" i="1"/>
  <c r="O1387" i="1" s="1"/>
  <c r="P1387" i="1" s="1"/>
  <c r="N1386" i="1"/>
  <c r="M1386" i="1"/>
  <c r="O1386" i="1" s="1"/>
  <c r="P1386" i="1" s="1"/>
  <c r="N1385" i="1"/>
  <c r="M1385" i="1"/>
  <c r="N1384" i="1"/>
  <c r="M1384" i="1"/>
  <c r="O1384" i="1" s="1"/>
  <c r="P1384" i="1" s="1"/>
  <c r="N1383" i="1"/>
  <c r="M1383" i="1"/>
  <c r="O1383" i="1" s="1"/>
  <c r="P1383" i="1" s="1"/>
  <c r="N1382" i="1"/>
  <c r="M1382" i="1"/>
  <c r="O1382" i="1" s="1"/>
  <c r="P1382" i="1" s="1"/>
  <c r="N1381" i="1"/>
  <c r="M1381" i="1"/>
  <c r="O1381" i="1" s="1"/>
  <c r="P1381" i="1" s="1"/>
  <c r="N1380" i="1"/>
  <c r="M1380" i="1"/>
  <c r="O1380" i="1" s="1"/>
  <c r="P1380" i="1" s="1"/>
  <c r="N1379" i="1"/>
  <c r="M1379" i="1"/>
  <c r="O1379" i="1" s="1"/>
  <c r="P1379" i="1" s="1"/>
  <c r="N1378" i="1"/>
  <c r="M1378" i="1"/>
  <c r="O1378" i="1" s="1"/>
  <c r="P1378" i="1" s="1"/>
  <c r="N1377" i="1"/>
  <c r="M1377" i="1"/>
  <c r="O1377" i="1" s="1"/>
  <c r="P1377" i="1" s="1"/>
  <c r="N1376" i="1"/>
  <c r="M1376" i="1"/>
  <c r="O1376" i="1" s="1"/>
  <c r="P1376" i="1" s="1"/>
  <c r="N1375" i="1"/>
  <c r="M1375" i="1"/>
  <c r="O1375" i="1" s="1"/>
  <c r="P1375" i="1" s="1"/>
  <c r="N1374" i="1"/>
  <c r="M1374" i="1"/>
  <c r="O1374" i="1" s="1"/>
  <c r="P1374" i="1" s="1"/>
  <c r="N1373" i="1"/>
  <c r="M1373" i="1"/>
  <c r="O1373" i="1" s="1"/>
  <c r="P1373" i="1" s="1"/>
  <c r="N1372" i="1"/>
  <c r="M1372" i="1"/>
  <c r="O1372" i="1" s="1"/>
  <c r="P1372" i="1" s="1"/>
  <c r="N1371" i="1"/>
  <c r="M1371" i="1"/>
  <c r="O1371" i="1" s="1"/>
  <c r="P1371" i="1" s="1"/>
  <c r="N1370" i="1"/>
  <c r="M1370" i="1"/>
  <c r="O1370" i="1" s="1"/>
  <c r="P1370" i="1" s="1"/>
  <c r="N1369" i="1"/>
  <c r="M1369" i="1"/>
  <c r="O1369" i="1" s="1"/>
  <c r="P1369" i="1" s="1"/>
  <c r="N1368" i="1"/>
  <c r="M1368" i="1"/>
  <c r="O1368" i="1" s="1"/>
  <c r="P1368" i="1" s="1"/>
  <c r="N1367" i="1"/>
  <c r="M1367" i="1"/>
  <c r="O1367" i="1" s="1"/>
  <c r="P1367" i="1" s="1"/>
  <c r="N1366" i="1"/>
  <c r="M1366" i="1"/>
  <c r="O1366" i="1" s="1"/>
  <c r="P1366" i="1" s="1"/>
  <c r="N1365" i="1"/>
  <c r="M1365" i="1"/>
  <c r="O1365" i="1" s="1"/>
  <c r="P1365" i="1" s="1"/>
  <c r="N1364" i="1"/>
  <c r="M1364" i="1"/>
  <c r="O1364" i="1" s="1"/>
  <c r="P1364" i="1" s="1"/>
  <c r="N1363" i="1"/>
  <c r="M1363" i="1"/>
  <c r="O1363" i="1" s="1"/>
  <c r="P1363" i="1" s="1"/>
  <c r="N1362" i="1"/>
  <c r="M1362" i="1"/>
  <c r="O1362" i="1" s="1"/>
  <c r="P1362" i="1" s="1"/>
  <c r="N1361" i="1"/>
  <c r="M1361" i="1"/>
  <c r="O1361" i="1" s="1"/>
  <c r="P1361" i="1" s="1"/>
  <c r="N1360" i="1"/>
  <c r="M1360" i="1"/>
  <c r="O1360" i="1" s="1"/>
  <c r="P1360" i="1" s="1"/>
  <c r="N1359" i="1"/>
  <c r="M1359" i="1"/>
  <c r="O1359" i="1" s="1"/>
  <c r="P1359" i="1" s="1"/>
  <c r="N1358" i="1"/>
  <c r="M1358" i="1"/>
  <c r="O1358" i="1" s="1"/>
  <c r="P1358" i="1" s="1"/>
  <c r="N1357" i="1"/>
  <c r="M1357" i="1"/>
  <c r="O1357" i="1" s="1"/>
  <c r="P1357" i="1" s="1"/>
  <c r="N1356" i="1"/>
  <c r="M1356" i="1"/>
  <c r="O1356" i="1" s="1"/>
  <c r="P1356" i="1" s="1"/>
  <c r="N1355" i="1"/>
  <c r="M1355" i="1"/>
  <c r="O1355" i="1" s="1"/>
  <c r="P1355" i="1" s="1"/>
  <c r="N1354" i="1"/>
  <c r="M1354" i="1"/>
  <c r="O1354" i="1" s="1"/>
  <c r="P1354" i="1" s="1"/>
  <c r="N1353" i="1"/>
  <c r="M1353" i="1"/>
  <c r="N1352" i="1"/>
  <c r="M1352" i="1"/>
  <c r="O1352" i="1" s="1"/>
  <c r="P1352" i="1" s="1"/>
  <c r="N1351" i="1"/>
  <c r="M1351" i="1"/>
  <c r="O1351" i="1" s="1"/>
  <c r="P1351" i="1" s="1"/>
  <c r="N1350" i="1"/>
  <c r="M1350" i="1"/>
  <c r="O1350" i="1" s="1"/>
  <c r="P1350" i="1" s="1"/>
  <c r="N1349" i="1"/>
  <c r="M1349" i="1"/>
  <c r="O1349" i="1" s="1"/>
  <c r="P1349" i="1" s="1"/>
  <c r="N1348" i="1"/>
  <c r="M1348" i="1"/>
  <c r="O1348" i="1" s="1"/>
  <c r="P1348" i="1" s="1"/>
  <c r="N1347" i="1"/>
  <c r="M1347" i="1"/>
  <c r="O1347" i="1" s="1"/>
  <c r="P1347" i="1" s="1"/>
  <c r="N1346" i="1"/>
  <c r="M1346" i="1"/>
  <c r="O1346" i="1" s="1"/>
  <c r="P1346" i="1" s="1"/>
  <c r="N1345" i="1"/>
  <c r="M1345" i="1"/>
  <c r="O1345" i="1" s="1"/>
  <c r="P1345" i="1" s="1"/>
  <c r="N1344" i="1"/>
  <c r="M1344" i="1"/>
  <c r="O1344" i="1" s="1"/>
  <c r="P1344" i="1" s="1"/>
  <c r="N1343" i="1"/>
  <c r="M1343" i="1"/>
  <c r="O1343" i="1" s="1"/>
  <c r="P1343" i="1" s="1"/>
  <c r="N1342" i="1"/>
  <c r="M1342" i="1"/>
  <c r="N1341" i="1"/>
  <c r="M1341" i="1"/>
  <c r="O1341" i="1" s="1"/>
  <c r="P1341" i="1" s="1"/>
  <c r="N1340" i="1"/>
  <c r="M1340" i="1"/>
  <c r="O1340" i="1" s="1"/>
  <c r="P1340" i="1" s="1"/>
  <c r="N1339" i="1"/>
  <c r="M1339" i="1"/>
  <c r="O1339" i="1" s="1"/>
  <c r="P1339" i="1" s="1"/>
  <c r="N1338" i="1"/>
  <c r="M1338" i="1"/>
  <c r="O1338" i="1" s="1"/>
  <c r="P1338" i="1" s="1"/>
  <c r="N1337" i="1"/>
  <c r="M1337" i="1"/>
  <c r="O1337" i="1" s="1"/>
  <c r="P1337" i="1" s="1"/>
  <c r="N1336" i="1"/>
  <c r="M1336" i="1"/>
  <c r="O1336" i="1" s="1"/>
  <c r="P1336" i="1" s="1"/>
  <c r="N1335" i="1"/>
  <c r="M1335" i="1"/>
  <c r="O1335" i="1" s="1"/>
  <c r="P1335" i="1" s="1"/>
  <c r="N1334" i="1"/>
  <c r="M1334" i="1"/>
  <c r="N1333" i="1"/>
  <c r="M1333" i="1"/>
  <c r="O1333" i="1" s="1"/>
  <c r="P1333" i="1" s="1"/>
  <c r="N1332" i="1"/>
  <c r="M1332" i="1"/>
  <c r="O1332" i="1" s="1"/>
  <c r="P1332" i="1" s="1"/>
  <c r="N1331" i="1"/>
  <c r="M1331" i="1"/>
  <c r="N1330" i="1"/>
  <c r="M1330" i="1"/>
  <c r="O1330" i="1" s="1"/>
  <c r="P1330" i="1" s="1"/>
  <c r="N1329" i="1"/>
  <c r="M1329" i="1"/>
  <c r="O1329" i="1" s="1"/>
  <c r="P1329" i="1" s="1"/>
  <c r="N1328" i="1"/>
  <c r="M1328" i="1"/>
  <c r="O1328" i="1" s="1"/>
  <c r="P1328" i="1" s="1"/>
  <c r="N1327" i="1"/>
  <c r="M1327" i="1"/>
  <c r="O1327" i="1" s="1"/>
  <c r="P1327" i="1" s="1"/>
  <c r="N1326" i="1"/>
  <c r="M1326" i="1"/>
  <c r="O1326" i="1" s="1"/>
  <c r="P1326" i="1" s="1"/>
  <c r="N1325" i="1"/>
  <c r="M1325" i="1"/>
  <c r="O1325" i="1" s="1"/>
  <c r="P1325" i="1" s="1"/>
  <c r="N1324" i="1"/>
  <c r="M1324" i="1"/>
  <c r="O1324" i="1" s="1"/>
  <c r="P1324" i="1" s="1"/>
  <c r="N1323" i="1"/>
  <c r="M1323" i="1"/>
  <c r="O1323" i="1" s="1"/>
  <c r="P1323" i="1" s="1"/>
  <c r="N1322" i="1"/>
  <c r="M1322" i="1"/>
  <c r="O1322" i="1" s="1"/>
  <c r="P1322" i="1" s="1"/>
  <c r="N1321" i="1"/>
  <c r="M1321" i="1"/>
  <c r="O1321" i="1" s="1"/>
  <c r="P1321" i="1" s="1"/>
  <c r="N1320" i="1"/>
  <c r="M1320" i="1"/>
  <c r="O1320" i="1" s="1"/>
  <c r="P1320" i="1" s="1"/>
  <c r="N1319" i="1"/>
  <c r="M1319" i="1"/>
  <c r="O1319" i="1" s="1"/>
  <c r="P1319" i="1" s="1"/>
  <c r="N1318" i="1"/>
  <c r="M1318" i="1"/>
  <c r="O1318" i="1" s="1"/>
  <c r="P1318" i="1" s="1"/>
  <c r="N1317" i="1"/>
  <c r="M1317" i="1"/>
  <c r="O1317" i="1" s="1"/>
  <c r="P1317" i="1" s="1"/>
  <c r="N1316" i="1"/>
  <c r="M1316" i="1"/>
  <c r="O1316" i="1" s="1"/>
  <c r="P1316" i="1" s="1"/>
  <c r="N1315" i="1"/>
  <c r="M1315" i="1"/>
  <c r="O1315" i="1" s="1"/>
  <c r="P1315" i="1" s="1"/>
  <c r="N1314" i="1"/>
  <c r="M1314" i="1"/>
  <c r="O1314" i="1" s="1"/>
  <c r="P1314" i="1" s="1"/>
  <c r="N1313" i="1"/>
  <c r="M1313" i="1"/>
  <c r="O1313" i="1" s="1"/>
  <c r="P1313" i="1" s="1"/>
  <c r="N1312" i="1"/>
  <c r="M1312" i="1"/>
  <c r="O1312" i="1" s="1"/>
  <c r="P1312" i="1" s="1"/>
  <c r="N1311" i="1"/>
  <c r="M1311" i="1"/>
  <c r="N1310" i="1"/>
  <c r="M1310" i="1"/>
  <c r="O1310" i="1" s="1"/>
  <c r="P1310" i="1" s="1"/>
  <c r="N1309" i="1"/>
  <c r="M1309" i="1"/>
  <c r="O1309" i="1" s="1"/>
  <c r="P1309" i="1" s="1"/>
  <c r="N1308" i="1"/>
  <c r="M1308" i="1"/>
  <c r="O1308" i="1" s="1"/>
  <c r="P1308" i="1" s="1"/>
  <c r="N1307" i="1"/>
  <c r="M1307" i="1"/>
  <c r="O1307" i="1" s="1"/>
  <c r="P1307" i="1" s="1"/>
  <c r="N1306" i="1"/>
  <c r="M1306" i="1"/>
  <c r="O1306" i="1" s="1"/>
  <c r="P1306" i="1" s="1"/>
  <c r="N1305" i="1"/>
  <c r="M1305" i="1"/>
  <c r="O1305" i="1" s="1"/>
  <c r="P1305" i="1" s="1"/>
  <c r="N1304" i="1"/>
  <c r="M1304" i="1"/>
  <c r="O1304" i="1" s="1"/>
  <c r="P1304" i="1" s="1"/>
  <c r="N1303" i="1"/>
  <c r="M1303" i="1"/>
  <c r="O1303" i="1" s="1"/>
  <c r="P1303" i="1" s="1"/>
  <c r="N1302" i="1"/>
  <c r="M1302" i="1"/>
  <c r="N1301" i="1"/>
  <c r="M1301" i="1"/>
  <c r="O1301" i="1" s="1"/>
  <c r="P1301" i="1" s="1"/>
  <c r="N1300" i="1"/>
  <c r="M1300" i="1"/>
  <c r="O1300" i="1" s="1"/>
  <c r="P1300" i="1" s="1"/>
  <c r="N1299" i="1"/>
  <c r="M1299" i="1"/>
  <c r="O1299" i="1" s="1"/>
  <c r="P1299" i="1" s="1"/>
  <c r="N1298" i="1"/>
  <c r="M1298" i="1"/>
  <c r="N1297" i="1"/>
  <c r="M1297" i="1"/>
  <c r="O1297" i="1" s="1"/>
  <c r="P1297" i="1" s="1"/>
  <c r="N1296" i="1"/>
  <c r="M1296" i="1"/>
  <c r="O1296" i="1" s="1"/>
  <c r="P1296" i="1" s="1"/>
  <c r="N1295" i="1"/>
  <c r="M1295" i="1"/>
  <c r="O1295" i="1" s="1"/>
  <c r="P1295" i="1" s="1"/>
  <c r="N1294" i="1"/>
  <c r="M1294" i="1"/>
  <c r="O1294" i="1" s="1"/>
  <c r="P1294" i="1" s="1"/>
  <c r="N1293" i="1"/>
  <c r="M1293" i="1"/>
  <c r="O1293" i="1" s="1"/>
  <c r="P1293" i="1" s="1"/>
  <c r="N1292" i="1"/>
  <c r="M1292" i="1"/>
  <c r="O1292" i="1" s="1"/>
  <c r="P1292" i="1" s="1"/>
  <c r="N1291" i="1"/>
  <c r="M1291" i="1"/>
  <c r="O1291" i="1" s="1"/>
  <c r="P1291" i="1" s="1"/>
  <c r="N1290" i="1"/>
  <c r="M1290" i="1"/>
  <c r="O1290" i="1" s="1"/>
  <c r="P1290" i="1" s="1"/>
  <c r="N1289" i="1"/>
  <c r="M1289" i="1"/>
  <c r="O1289" i="1" s="1"/>
  <c r="P1289" i="1" s="1"/>
  <c r="N1288" i="1"/>
  <c r="M1288" i="1"/>
  <c r="N1287" i="1"/>
  <c r="M1287" i="1"/>
  <c r="N1286" i="1"/>
  <c r="M1286" i="1"/>
  <c r="O1286" i="1" s="1"/>
  <c r="P1286" i="1" s="1"/>
  <c r="N1285" i="1"/>
  <c r="M1285" i="1"/>
  <c r="O1285" i="1" s="1"/>
  <c r="P1285" i="1" s="1"/>
  <c r="N1284" i="1"/>
  <c r="M1284" i="1"/>
  <c r="O1284" i="1" s="1"/>
  <c r="P1284" i="1" s="1"/>
  <c r="N1283" i="1"/>
  <c r="M1283" i="1"/>
  <c r="O1283" i="1" s="1"/>
  <c r="P1283" i="1" s="1"/>
  <c r="N1282" i="1"/>
  <c r="M1282" i="1"/>
  <c r="O1282" i="1" s="1"/>
  <c r="P1282" i="1" s="1"/>
  <c r="N1281" i="1"/>
  <c r="M1281" i="1"/>
  <c r="N1280" i="1"/>
  <c r="M1280" i="1"/>
  <c r="N1279" i="1"/>
  <c r="M1279" i="1"/>
  <c r="O1279" i="1" s="1"/>
  <c r="P1279" i="1" s="1"/>
  <c r="N1278" i="1"/>
  <c r="M1278" i="1"/>
  <c r="O1278" i="1" s="1"/>
  <c r="P1278" i="1" s="1"/>
  <c r="N1277" i="1"/>
  <c r="M1277" i="1"/>
  <c r="O1277" i="1" s="1"/>
  <c r="P1277" i="1" s="1"/>
  <c r="N1276" i="1"/>
  <c r="M1276" i="1"/>
  <c r="N1275" i="1"/>
  <c r="M1275" i="1"/>
  <c r="O1275" i="1" s="1"/>
  <c r="P1275" i="1" s="1"/>
  <c r="N1274" i="1"/>
  <c r="M1274" i="1"/>
  <c r="O1274" i="1" s="1"/>
  <c r="P1274" i="1" s="1"/>
  <c r="N1273" i="1"/>
  <c r="M1273" i="1"/>
  <c r="O1273" i="1" s="1"/>
  <c r="P1273" i="1" s="1"/>
  <c r="N1272" i="1"/>
  <c r="M1272" i="1"/>
  <c r="O1272" i="1" s="1"/>
  <c r="P1272" i="1" s="1"/>
  <c r="N1271" i="1"/>
  <c r="M1271" i="1"/>
  <c r="O1271" i="1" s="1"/>
  <c r="P1271" i="1" s="1"/>
  <c r="N1270" i="1"/>
  <c r="M1270" i="1"/>
  <c r="O1270" i="1" s="1"/>
  <c r="P1270" i="1" s="1"/>
  <c r="N1269" i="1"/>
  <c r="M1269" i="1"/>
  <c r="O1269" i="1" s="1"/>
  <c r="P1269" i="1" s="1"/>
  <c r="N1268" i="1"/>
  <c r="M1268" i="1"/>
  <c r="O1268" i="1" s="1"/>
  <c r="P1268" i="1" s="1"/>
  <c r="N1267" i="1"/>
  <c r="M1267" i="1"/>
  <c r="O1267" i="1" s="1"/>
  <c r="P1267" i="1" s="1"/>
  <c r="N1266" i="1"/>
  <c r="M1266" i="1"/>
  <c r="O1266" i="1" s="1"/>
  <c r="P1266" i="1" s="1"/>
  <c r="N1265" i="1"/>
  <c r="M1265" i="1"/>
  <c r="O1265" i="1" s="1"/>
  <c r="P1265" i="1" s="1"/>
  <c r="N1264" i="1"/>
  <c r="M1264" i="1"/>
  <c r="O1264" i="1" s="1"/>
  <c r="P1264" i="1" s="1"/>
  <c r="N1263" i="1"/>
  <c r="M1263" i="1"/>
  <c r="O1263" i="1" s="1"/>
  <c r="P1263" i="1" s="1"/>
  <c r="N1262" i="1"/>
  <c r="M1262" i="1"/>
  <c r="O1262" i="1" s="1"/>
  <c r="P1262" i="1" s="1"/>
  <c r="N1261" i="1"/>
  <c r="M1261" i="1"/>
  <c r="O1261" i="1" s="1"/>
  <c r="P1261" i="1" s="1"/>
  <c r="N1260" i="1"/>
  <c r="M1260" i="1"/>
  <c r="O1260" i="1" s="1"/>
  <c r="P1260" i="1" s="1"/>
  <c r="N1259" i="1"/>
  <c r="M1259" i="1"/>
  <c r="O1259" i="1" s="1"/>
  <c r="P1259" i="1" s="1"/>
  <c r="N1258" i="1"/>
  <c r="M1258" i="1"/>
  <c r="O1258" i="1" s="1"/>
  <c r="P1258" i="1" s="1"/>
  <c r="N1257" i="1"/>
  <c r="M1257" i="1"/>
  <c r="O1257" i="1" s="1"/>
  <c r="P1257" i="1" s="1"/>
  <c r="N1256" i="1"/>
  <c r="M1256" i="1"/>
  <c r="O1256" i="1" s="1"/>
  <c r="P1256" i="1" s="1"/>
  <c r="N1255" i="1"/>
  <c r="M1255" i="1"/>
  <c r="O1255" i="1" s="1"/>
  <c r="P1255" i="1" s="1"/>
  <c r="N1254" i="1"/>
  <c r="M1254" i="1"/>
  <c r="N1253" i="1"/>
  <c r="M1253" i="1"/>
  <c r="O1253" i="1" s="1"/>
  <c r="P1253" i="1" s="1"/>
  <c r="N1252" i="1"/>
  <c r="M1252" i="1"/>
  <c r="O1252" i="1" s="1"/>
  <c r="P1252" i="1" s="1"/>
  <c r="N1251" i="1"/>
  <c r="M1251" i="1"/>
  <c r="O1251" i="1" s="1"/>
  <c r="P1251" i="1" s="1"/>
  <c r="N1250" i="1"/>
  <c r="M1250" i="1"/>
  <c r="O1250" i="1" s="1"/>
  <c r="P1250" i="1" s="1"/>
  <c r="N1249" i="1"/>
  <c r="M1249" i="1"/>
  <c r="O1249" i="1" s="1"/>
  <c r="P1249" i="1" s="1"/>
  <c r="N1248" i="1"/>
  <c r="M1248" i="1"/>
  <c r="O1248" i="1" s="1"/>
  <c r="P1248" i="1" s="1"/>
  <c r="N1247" i="1"/>
  <c r="M1247" i="1"/>
  <c r="O1247" i="1" s="1"/>
  <c r="P1247" i="1" s="1"/>
  <c r="N1246" i="1"/>
  <c r="M1246" i="1"/>
  <c r="O1246" i="1" s="1"/>
  <c r="P1246" i="1" s="1"/>
  <c r="N1245" i="1"/>
  <c r="M1245" i="1"/>
  <c r="O1245" i="1" s="1"/>
  <c r="P1245" i="1" s="1"/>
  <c r="N1244" i="1"/>
  <c r="M1244" i="1"/>
  <c r="O1244" i="1" s="1"/>
  <c r="P1244" i="1" s="1"/>
  <c r="N1243" i="1"/>
  <c r="M1243" i="1"/>
  <c r="O1243" i="1" s="1"/>
  <c r="P1243" i="1" s="1"/>
  <c r="N1242" i="1"/>
  <c r="M1242" i="1"/>
  <c r="O1242" i="1" s="1"/>
  <c r="P1242" i="1" s="1"/>
  <c r="N1241" i="1"/>
  <c r="M1241" i="1"/>
  <c r="O1241" i="1" s="1"/>
  <c r="P1241" i="1" s="1"/>
  <c r="N1240" i="1"/>
  <c r="M1240" i="1"/>
  <c r="O1240" i="1" s="1"/>
  <c r="P1240" i="1" s="1"/>
  <c r="N1239" i="1"/>
  <c r="M1239" i="1"/>
  <c r="O1239" i="1" s="1"/>
  <c r="P1239" i="1" s="1"/>
  <c r="N1238" i="1"/>
  <c r="M1238" i="1"/>
  <c r="O1238" i="1" s="1"/>
  <c r="P1238" i="1" s="1"/>
  <c r="N1237" i="1"/>
  <c r="M1237" i="1"/>
  <c r="O1237" i="1" s="1"/>
  <c r="P1237" i="1" s="1"/>
  <c r="N1236" i="1"/>
  <c r="M1236" i="1"/>
  <c r="O1236" i="1" s="1"/>
  <c r="P1236" i="1" s="1"/>
  <c r="N1235" i="1"/>
  <c r="M1235" i="1"/>
  <c r="O1235" i="1" s="1"/>
  <c r="P1235" i="1" s="1"/>
  <c r="N1234" i="1"/>
  <c r="M1234" i="1"/>
  <c r="O1234" i="1" s="1"/>
  <c r="P1234" i="1" s="1"/>
  <c r="N1233" i="1"/>
  <c r="M1233" i="1"/>
  <c r="O1233" i="1" s="1"/>
  <c r="P1233" i="1" s="1"/>
  <c r="N1232" i="1"/>
  <c r="M1232" i="1"/>
  <c r="O1232" i="1" s="1"/>
  <c r="P1232" i="1" s="1"/>
  <c r="N1231" i="1"/>
  <c r="M1231" i="1"/>
  <c r="O1231" i="1" s="1"/>
  <c r="P1231" i="1" s="1"/>
  <c r="N1230" i="1"/>
  <c r="M1230" i="1"/>
  <c r="O1230" i="1" s="1"/>
  <c r="P1230" i="1" s="1"/>
  <c r="N1229" i="1"/>
  <c r="M1229" i="1"/>
  <c r="O1229" i="1" s="1"/>
  <c r="P1229" i="1" s="1"/>
  <c r="N1228" i="1"/>
  <c r="M1228" i="1"/>
  <c r="O1228" i="1" s="1"/>
  <c r="P1228" i="1" s="1"/>
  <c r="N1227" i="1"/>
  <c r="M1227" i="1"/>
  <c r="O1227" i="1" s="1"/>
  <c r="P1227" i="1" s="1"/>
  <c r="N1226" i="1"/>
  <c r="M1226" i="1"/>
  <c r="O1226" i="1" s="1"/>
  <c r="P1226" i="1" s="1"/>
  <c r="N1225" i="1"/>
  <c r="M1225" i="1"/>
  <c r="O1225" i="1" s="1"/>
  <c r="P1225" i="1" s="1"/>
  <c r="N1224" i="1"/>
  <c r="M1224" i="1"/>
  <c r="O1224" i="1" s="1"/>
  <c r="P1224" i="1" s="1"/>
  <c r="N1223" i="1"/>
  <c r="M1223" i="1"/>
  <c r="O1223" i="1" s="1"/>
  <c r="P1223" i="1" s="1"/>
  <c r="N1222" i="1"/>
  <c r="M1222" i="1"/>
  <c r="O1222" i="1" s="1"/>
  <c r="P1222" i="1" s="1"/>
  <c r="N1221" i="1"/>
  <c r="M1221" i="1"/>
  <c r="O1221" i="1" s="1"/>
  <c r="P1221" i="1" s="1"/>
  <c r="N1220" i="1"/>
  <c r="M1220" i="1"/>
  <c r="O1220" i="1" s="1"/>
  <c r="P1220" i="1" s="1"/>
  <c r="N1219" i="1"/>
  <c r="M1219" i="1"/>
  <c r="O1219" i="1" s="1"/>
  <c r="P1219" i="1" s="1"/>
  <c r="N1218" i="1"/>
  <c r="M1218" i="1"/>
  <c r="O1218" i="1" s="1"/>
  <c r="P1218" i="1" s="1"/>
  <c r="N1217" i="1"/>
  <c r="M1217" i="1"/>
  <c r="O1217" i="1" s="1"/>
  <c r="P1217" i="1" s="1"/>
  <c r="N1216" i="1"/>
  <c r="M1216" i="1"/>
  <c r="O1216" i="1" s="1"/>
  <c r="P1216" i="1" s="1"/>
  <c r="N1215" i="1"/>
  <c r="M1215" i="1"/>
  <c r="O1215" i="1" s="1"/>
  <c r="P1215" i="1" s="1"/>
  <c r="N1214" i="1"/>
  <c r="M1214" i="1"/>
  <c r="O1214" i="1" s="1"/>
  <c r="P1214" i="1" s="1"/>
  <c r="N1213" i="1"/>
  <c r="M1213" i="1"/>
  <c r="O1213" i="1" s="1"/>
  <c r="P1213" i="1" s="1"/>
  <c r="N1212" i="1"/>
  <c r="M1212" i="1"/>
  <c r="O1212" i="1" s="1"/>
  <c r="P1212" i="1" s="1"/>
  <c r="N1211" i="1"/>
  <c r="M1211" i="1"/>
  <c r="O1211" i="1" s="1"/>
  <c r="P1211" i="1" s="1"/>
  <c r="N1210" i="1"/>
  <c r="M1210" i="1"/>
  <c r="O1210" i="1" s="1"/>
  <c r="P1210" i="1" s="1"/>
  <c r="N1209" i="1"/>
  <c r="M1209" i="1"/>
  <c r="O1209" i="1" s="1"/>
  <c r="P1209" i="1" s="1"/>
  <c r="N1208" i="1"/>
  <c r="M1208" i="1"/>
  <c r="O1208" i="1" s="1"/>
  <c r="P1208" i="1" s="1"/>
  <c r="N1207" i="1"/>
  <c r="M1207" i="1"/>
  <c r="O1207" i="1" s="1"/>
  <c r="P1207" i="1" s="1"/>
  <c r="N1206" i="1"/>
  <c r="M1206" i="1"/>
  <c r="O1206" i="1" s="1"/>
  <c r="P1206" i="1" s="1"/>
  <c r="N1205" i="1"/>
  <c r="M1205" i="1"/>
  <c r="N1204" i="1"/>
  <c r="M1204" i="1"/>
  <c r="O1204" i="1" s="1"/>
  <c r="P1204" i="1" s="1"/>
  <c r="N1203" i="1"/>
  <c r="M1203" i="1"/>
  <c r="N1202" i="1"/>
  <c r="M1202" i="1"/>
  <c r="N1201" i="1"/>
  <c r="M1201" i="1"/>
  <c r="O1201" i="1" s="1"/>
  <c r="P1201" i="1" s="1"/>
  <c r="N1200" i="1"/>
  <c r="M1200" i="1"/>
  <c r="O1200" i="1" s="1"/>
  <c r="P1200" i="1" s="1"/>
  <c r="N1199" i="1"/>
  <c r="M1199" i="1"/>
  <c r="O1199" i="1" s="1"/>
  <c r="P1199" i="1" s="1"/>
  <c r="N1198" i="1"/>
  <c r="M1198" i="1"/>
  <c r="N1197" i="1"/>
  <c r="M1197" i="1"/>
  <c r="O1197" i="1" s="1"/>
  <c r="P1197" i="1" s="1"/>
  <c r="N1196" i="1"/>
  <c r="M1196" i="1"/>
  <c r="O1196" i="1" s="1"/>
  <c r="P1196" i="1" s="1"/>
  <c r="N1195" i="1"/>
  <c r="M1195" i="1"/>
  <c r="O1195" i="1" s="1"/>
  <c r="P1195" i="1" s="1"/>
  <c r="N1194" i="1"/>
  <c r="M1194" i="1"/>
  <c r="N1193" i="1"/>
  <c r="M1193" i="1"/>
  <c r="O1193" i="1" s="1"/>
  <c r="P1193" i="1" s="1"/>
  <c r="N1192" i="1"/>
  <c r="M1192" i="1"/>
  <c r="N1191" i="1"/>
  <c r="M1191" i="1"/>
  <c r="N1190" i="1"/>
  <c r="M1190" i="1"/>
  <c r="O1190" i="1" s="1"/>
  <c r="P1190" i="1" s="1"/>
  <c r="N1189" i="1"/>
  <c r="M1189" i="1"/>
  <c r="O1189" i="1" s="1"/>
  <c r="P1189" i="1" s="1"/>
  <c r="N1188" i="1"/>
  <c r="M1188" i="1"/>
  <c r="O1188" i="1" s="1"/>
  <c r="P1188" i="1" s="1"/>
  <c r="N1187" i="1"/>
  <c r="M1187" i="1"/>
  <c r="O1187" i="1" s="1"/>
  <c r="P1187" i="1" s="1"/>
  <c r="N1186" i="1"/>
  <c r="M1186" i="1"/>
  <c r="O1186" i="1" s="1"/>
  <c r="P1186" i="1" s="1"/>
  <c r="N1185" i="1"/>
  <c r="M1185" i="1"/>
  <c r="N1184" i="1"/>
  <c r="M1184" i="1"/>
  <c r="O1184" i="1" s="1"/>
  <c r="P1184" i="1" s="1"/>
  <c r="N1183" i="1"/>
  <c r="M1183" i="1"/>
  <c r="O1183" i="1" s="1"/>
  <c r="P1183" i="1" s="1"/>
  <c r="N1182" i="1"/>
  <c r="M1182" i="1"/>
  <c r="O1182" i="1" s="1"/>
  <c r="P1182" i="1" s="1"/>
  <c r="N1181" i="1"/>
  <c r="M1181" i="1"/>
  <c r="N1180" i="1"/>
  <c r="M1180" i="1"/>
  <c r="O1180" i="1" s="1"/>
  <c r="P1180" i="1" s="1"/>
  <c r="N1179" i="1"/>
  <c r="M1179" i="1"/>
  <c r="O1179" i="1" s="1"/>
  <c r="P1179" i="1" s="1"/>
  <c r="N1178" i="1"/>
  <c r="M1178" i="1"/>
  <c r="O1178" i="1" s="1"/>
  <c r="P1178" i="1" s="1"/>
  <c r="N1177" i="1"/>
  <c r="M1177" i="1"/>
  <c r="O1177" i="1" s="1"/>
  <c r="P1177" i="1" s="1"/>
  <c r="N1176" i="1"/>
  <c r="M1176" i="1"/>
  <c r="O1176" i="1" s="1"/>
  <c r="P1176" i="1" s="1"/>
  <c r="N1175" i="1"/>
  <c r="M1175" i="1"/>
  <c r="O1175" i="1" s="1"/>
  <c r="P1175" i="1" s="1"/>
  <c r="N1174" i="1"/>
  <c r="M1174" i="1"/>
  <c r="N1173" i="1"/>
  <c r="M1173" i="1"/>
  <c r="N1172" i="1"/>
  <c r="M1172" i="1"/>
  <c r="N1171" i="1"/>
  <c r="M1171" i="1"/>
  <c r="O1171" i="1" s="1"/>
  <c r="P1171" i="1" s="1"/>
  <c r="N1170" i="1"/>
  <c r="M1170" i="1"/>
  <c r="O1170" i="1" s="1"/>
  <c r="P1170" i="1" s="1"/>
  <c r="N1169" i="1"/>
  <c r="M1169" i="1"/>
  <c r="N1168" i="1"/>
  <c r="M1168" i="1"/>
  <c r="O1168" i="1" s="1"/>
  <c r="P1168" i="1" s="1"/>
  <c r="N1167" i="1"/>
  <c r="M1167" i="1"/>
  <c r="O1167" i="1" s="1"/>
  <c r="P1167" i="1" s="1"/>
  <c r="N1166" i="1"/>
  <c r="M1166" i="1"/>
  <c r="O1166" i="1" s="1"/>
  <c r="P1166" i="1" s="1"/>
  <c r="N1165" i="1"/>
  <c r="M1165" i="1"/>
  <c r="O1165" i="1" s="1"/>
  <c r="P1165" i="1" s="1"/>
  <c r="N1164" i="1"/>
  <c r="M1164" i="1"/>
  <c r="O1164" i="1" s="1"/>
  <c r="P1164" i="1" s="1"/>
  <c r="N1163" i="1"/>
  <c r="M1163" i="1"/>
  <c r="O1163" i="1" s="1"/>
  <c r="P1163" i="1" s="1"/>
  <c r="N1162" i="1"/>
  <c r="M1162" i="1"/>
  <c r="O1162" i="1" s="1"/>
  <c r="P1162" i="1" s="1"/>
  <c r="N1161" i="1"/>
  <c r="M1161" i="1"/>
  <c r="O1161" i="1" s="1"/>
  <c r="P1161" i="1" s="1"/>
  <c r="N1160" i="1"/>
  <c r="M1160" i="1"/>
  <c r="N1159" i="1"/>
  <c r="M1159" i="1"/>
  <c r="O1159" i="1" s="1"/>
  <c r="P1159" i="1" s="1"/>
  <c r="N1158" i="1"/>
  <c r="M1158" i="1"/>
  <c r="O1158" i="1" s="1"/>
  <c r="P1158" i="1" s="1"/>
  <c r="N1157" i="1"/>
  <c r="M1157" i="1"/>
  <c r="O1157" i="1" s="1"/>
  <c r="P1157" i="1" s="1"/>
  <c r="N1156" i="1"/>
  <c r="M1156" i="1"/>
  <c r="O1156" i="1" s="1"/>
  <c r="P1156" i="1" s="1"/>
  <c r="N1155" i="1"/>
  <c r="M1155" i="1"/>
  <c r="O1155" i="1" s="1"/>
  <c r="P1155" i="1" s="1"/>
  <c r="N1154" i="1"/>
  <c r="M1154" i="1"/>
  <c r="O1154" i="1" s="1"/>
  <c r="P1154" i="1" s="1"/>
  <c r="N1153" i="1"/>
  <c r="M1153" i="1"/>
  <c r="O1153" i="1" s="1"/>
  <c r="P1153" i="1" s="1"/>
  <c r="N1152" i="1"/>
  <c r="M1152" i="1"/>
  <c r="O1152" i="1" s="1"/>
  <c r="P1152" i="1" s="1"/>
  <c r="N1151" i="1"/>
  <c r="M1151" i="1"/>
  <c r="O1151" i="1" s="1"/>
  <c r="P1151" i="1" s="1"/>
  <c r="N1150" i="1"/>
  <c r="M1150" i="1"/>
  <c r="O1150" i="1" s="1"/>
  <c r="P1150" i="1" s="1"/>
  <c r="N1149" i="1"/>
  <c r="M1149" i="1"/>
  <c r="O1149" i="1" s="1"/>
  <c r="P1149" i="1" s="1"/>
  <c r="N1148" i="1"/>
  <c r="M1148" i="1"/>
  <c r="O1148" i="1" s="1"/>
  <c r="P1148" i="1" s="1"/>
  <c r="N1147" i="1"/>
  <c r="M1147" i="1"/>
  <c r="N1146" i="1"/>
  <c r="M1146" i="1"/>
  <c r="O1146" i="1" s="1"/>
  <c r="P1146" i="1" s="1"/>
  <c r="N1145" i="1"/>
  <c r="M1145" i="1"/>
  <c r="O1145" i="1" s="1"/>
  <c r="P1145" i="1" s="1"/>
  <c r="N1144" i="1"/>
  <c r="M1144" i="1"/>
  <c r="O1144" i="1" s="1"/>
  <c r="P1144" i="1" s="1"/>
  <c r="N1143" i="1"/>
  <c r="M1143" i="1"/>
  <c r="N1142" i="1"/>
  <c r="M1142" i="1"/>
  <c r="O1142" i="1" s="1"/>
  <c r="P1142" i="1" s="1"/>
  <c r="N1141" i="1"/>
  <c r="M1141" i="1"/>
  <c r="O1141" i="1" s="1"/>
  <c r="P1141" i="1" s="1"/>
  <c r="N1140" i="1"/>
  <c r="M1140" i="1"/>
  <c r="N1139" i="1"/>
  <c r="M1139" i="1"/>
  <c r="O1139" i="1" s="1"/>
  <c r="P1139" i="1" s="1"/>
  <c r="N1138" i="1"/>
  <c r="M1138" i="1"/>
  <c r="O1138" i="1" s="1"/>
  <c r="P1138" i="1" s="1"/>
  <c r="N1137" i="1"/>
  <c r="M1137" i="1"/>
  <c r="O1137" i="1" s="1"/>
  <c r="P1137" i="1" s="1"/>
  <c r="N1136" i="1"/>
  <c r="M1136" i="1"/>
  <c r="O1136" i="1" s="1"/>
  <c r="P1136" i="1" s="1"/>
  <c r="N1135" i="1"/>
  <c r="M1135" i="1"/>
  <c r="O1135" i="1" s="1"/>
  <c r="P1135" i="1" s="1"/>
  <c r="N1134" i="1"/>
  <c r="M1134" i="1"/>
  <c r="O1134" i="1" s="1"/>
  <c r="P1134" i="1" s="1"/>
  <c r="N1133" i="1"/>
  <c r="M1133" i="1"/>
  <c r="O1133" i="1" s="1"/>
  <c r="P1133" i="1" s="1"/>
  <c r="N1132" i="1"/>
  <c r="M1132" i="1"/>
  <c r="O1132" i="1" s="1"/>
  <c r="P1132" i="1" s="1"/>
  <c r="N1131" i="1"/>
  <c r="M1131" i="1"/>
  <c r="O1131" i="1" s="1"/>
  <c r="P1131" i="1" s="1"/>
  <c r="N1130" i="1"/>
  <c r="M1130" i="1"/>
  <c r="O1130" i="1" s="1"/>
  <c r="P1130" i="1" s="1"/>
  <c r="N1129" i="1"/>
  <c r="M1129" i="1"/>
  <c r="O1129" i="1" s="1"/>
  <c r="P1129" i="1" s="1"/>
  <c r="N1128" i="1"/>
  <c r="M1128" i="1"/>
  <c r="O1128" i="1" s="1"/>
  <c r="P1128" i="1" s="1"/>
  <c r="N1127" i="1"/>
  <c r="M1127" i="1"/>
  <c r="N1126" i="1"/>
  <c r="M1126" i="1"/>
  <c r="O1126" i="1" s="1"/>
  <c r="P1126" i="1" s="1"/>
  <c r="N1125" i="1"/>
  <c r="M1125" i="1"/>
  <c r="O1125" i="1" s="1"/>
  <c r="P1125" i="1" s="1"/>
  <c r="N1124" i="1"/>
  <c r="M1124" i="1"/>
  <c r="O1124" i="1" s="1"/>
  <c r="P1124" i="1" s="1"/>
  <c r="N1123" i="1"/>
  <c r="M1123" i="1"/>
  <c r="O1123" i="1" s="1"/>
  <c r="P1123" i="1" s="1"/>
  <c r="N1122" i="1"/>
  <c r="M1122" i="1"/>
  <c r="O1122" i="1" s="1"/>
  <c r="P1122" i="1" s="1"/>
  <c r="N1121" i="1"/>
  <c r="M1121" i="1"/>
  <c r="O1121" i="1" s="1"/>
  <c r="P1121" i="1" s="1"/>
  <c r="N1120" i="1"/>
  <c r="M1120" i="1"/>
  <c r="O1120" i="1" s="1"/>
  <c r="P1120" i="1" s="1"/>
  <c r="N1119" i="1"/>
  <c r="M1119" i="1"/>
  <c r="N1118" i="1"/>
  <c r="M1118" i="1"/>
  <c r="O1118" i="1" s="1"/>
  <c r="P1118" i="1" s="1"/>
  <c r="N1117" i="1"/>
  <c r="M1117" i="1"/>
  <c r="O1117" i="1" s="1"/>
  <c r="P1117" i="1" s="1"/>
  <c r="N1116" i="1"/>
  <c r="M1116" i="1"/>
  <c r="O1116" i="1" s="1"/>
  <c r="P1116" i="1" s="1"/>
  <c r="N1115" i="1"/>
  <c r="M1115" i="1"/>
  <c r="O1115" i="1" s="1"/>
  <c r="P1115" i="1" s="1"/>
  <c r="N1114" i="1"/>
  <c r="M1114" i="1"/>
  <c r="O1114" i="1" s="1"/>
  <c r="P1114" i="1" s="1"/>
  <c r="N1113" i="1"/>
  <c r="M1113" i="1"/>
  <c r="O1113" i="1" s="1"/>
  <c r="P1113" i="1" s="1"/>
  <c r="N1112" i="1"/>
  <c r="M1112" i="1"/>
  <c r="O1112" i="1" s="1"/>
  <c r="P1112" i="1" s="1"/>
  <c r="N1111" i="1"/>
  <c r="M1111" i="1"/>
  <c r="O1111" i="1" s="1"/>
  <c r="P1111" i="1" s="1"/>
  <c r="N1110" i="1"/>
  <c r="M1110" i="1"/>
  <c r="O1110" i="1" s="1"/>
  <c r="P1110" i="1" s="1"/>
  <c r="N1109" i="1"/>
  <c r="M1109" i="1"/>
  <c r="O1109" i="1" s="1"/>
  <c r="P1109" i="1" s="1"/>
  <c r="N1108" i="1"/>
  <c r="M1108" i="1"/>
  <c r="O1108" i="1" s="1"/>
  <c r="P1108" i="1" s="1"/>
  <c r="N1107" i="1"/>
  <c r="M1107" i="1"/>
  <c r="O1107" i="1" s="1"/>
  <c r="P1107" i="1" s="1"/>
  <c r="N1106" i="1"/>
  <c r="M1106" i="1"/>
  <c r="N1105" i="1"/>
  <c r="M1105" i="1"/>
  <c r="O1105" i="1" s="1"/>
  <c r="P1105" i="1" s="1"/>
  <c r="N1104" i="1"/>
  <c r="M1104" i="1"/>
  <c r="N1103" i="1"/>
  <c r="M1103" i="1"/>
  <c r="O1103" i="1" s="1"/>
  <c r="P1103" i="1" s="1"/>
  <c r="N1102" i="1"/>
  <c r="M1102" i="1"/>
  <c r="O1102" i="1" s="1"/>
  <c r="P1102" i="1" s="1"/>
  <c r="N1101" i="1"/>
  <c r="M1101" i="1"/>
  <c r="O1101" i="1" s="1"/>
  <c r="P1101" i="1" s="1"/>
  <c r="N1100" i="1"/>
  <c r="M1100" i="1"/>
  <c r="O1100" i="1" s="1"/>
  <c r="P1100" i="1" s="1"/>
  <c r="N1099" i="1"/>
  <c r="M1099" i="1"/>
  <c r="O1099" i="1" s="1"/>
  <c r="P1099" i="1" s="1"/>
  <c r="N1098" i="1"/>
  <c r="M1098" i="1"/>
  <c r="O1098" i="1" s="1"/>
  <c r="P1098" i="1" s="1"/>
  <c r="N1097" i="1"/>
  <c r="M1097" i="1"/>
  <c r="O1097" i="1" s="1"/>
  <c r="P1097" i="1" s="1"/>
  <c r="N1096" i="1"/>
  <c r="M1096" i="1"/>
  <c r="O1096" i="1" s="1"/>
  <c r="P1096" i="1" s="1"/>
  <c r="N1095" i="1"/>
  <c r="M1095" i="1"/>
  <c r="O1095" i="1" s="1"/>
  <c r="P1095" i="1" s="1"/>
  <c r="N1094" i="1"/>
  <c r="M1094" i="1"/>
  <c r="O1094" i="1" s="1"/>
  <c r="P1094" i="1" s="1"/>
  <c r="N1093" i="1"/>
  <c r="M1093" i="1"/>
  <c r="N1092" i="1"/>
  <c r="M1092" i="1"/>
  <c r="O1092" i="1" s="1"/>
  <c r="P1092" i="1" s="1"/>
  <c r="N1091" i="1"/>
  <c r="M1091" i="1"/>
  <c r="O1091" i="1" s="1"/>
  <c r="P1091" i="1" s="1"/>
  <c r="N1090" i="1"/>
  <c r="M1090" i="1"/>
  <c r="O1090" i="1" s="1"/>
  <c r="P1090" i="1" s="1"/>
  <c r="N1089" i="1"/>
  <c r="M1089" i="1"/>
  <c r="N1088" i="1"/>
  <c r="M1088" i="1"/>
  <c r="N1087" i="1"/>
  <c r="M1087" i="1"/>
  <c r="O1087" i="1" s="1"/>
  <c r="P1087" i="1" s="1"/>
  <c r="N1086" i="1"/>
  <c r="M1086" i="1"/>
  <c r="O1086" i="1" s="1"/>
  <c r="P1086" i="1" s="1"/>
  <c r="N1085" i="1"/>
  <c r="M1085" i="1"/>
  <c r="N1084" i="1"/>
  <c r="M1084" i="1"/>
  <c r="O1084" i="1" s="1"/>
  <c r="P1084" i="1" s="1"/>
  <c r="N1083" i="1"/>
  <c r="M1083" i="1"/>
  <c r="O1083" i="1" s="1"/>
  <c r="P1083" i="1" s="1"/>
  <c r="N1082" i="1"/>
  <c r="M1082" i="1"/>
  <c r="O1082" i="1" s="1"/>
  <c r="P1082" i="1" s="1"/>
  <c r="N1081" i="1"/>
  <c r="M1081" i="1"/>
  <c r="O1081" i="1" s="1"/>
  <c r="P1081" i="1" s="1"/>
  <c r="N1080" i="1"/>
  <c r="M1080" i="1"/>
  <c r="O1080" i="1" s="1"/>
  <c r="P1080" i="1" s="1"/>
  <c r="N1079" i="1"/>
  <c r="M1079" i="1"/>
  <c r="O1079" i="1" s="1"/>
  <c r="P1079" i="1" s="1"/>
  <c r="N1078" i="1"/>
  <c r="M1078" i="1"/>
  <c r="O1078" i="1" s="1"/>
  <c r="P1078" i="1" s="1"/>
  <c r="N1077" i="1"/>
  <c r="M1077" i="1"/>
  <c r="O1077" i="1" s="1"/>
  <c r="P1077" i="1" s="1"/>
  <c r="N1076" i="1"/>
  <c r="M1076" i="1"/>
  <c r="N1075" i="1"/>
  <c r="M1075" i="1"/>
  <c r="O1075" i="1" s="1"/>
  <c r="P1075" i="1" s="1"/>
  <c r="N1074" i="1"/>
  <c r="M1074" i="1"/>
  <c r="O1074" i="1" s="1"/>
  <c r="P1074" i="1" s="1"/>
  <c r="N1073" i="1"/>
  <c r="M1073" i="1"/>
  <c r="O1073" i="1" s="1"/>
  <c r="P1073" i="1" s="1"/>
  <c r="N1072" i="1"/>
  <c r="M1072" i="1"/>
  <c r="O1072" i="1" s="1"/>
  <c r="P1072" i="1" s="1"/>
  <c r="N1071" i="1"/>
  <c r="M1071" i="1"/>
  <c r="O1071" i="1" s="1"/>
  <c r="P1071" i="1" s="1"/>
  <c r="N1070" i="1"/>
  <c r="M1070" i="1"/>
  <c r="O1070" i="1" s="1"/>
  <c r="P1070" i="1" s="1"/>
  <c r="N1069" i="1"/>
  <c r="M1069" i="1"/>
  <c r="O1069" i="1" s="1"/>
  <c r="P1069" i="1" s="1"/>
  <c r="N1068" i="1"/>
  <c r="M1068" i="1"/>
  <c r="O1068" i="1" s="1"/>
  <c r="P1068" i="1" s="1"/>
  <c r="N1067" i="1"/>
  <c r="M1067" i="1"/>
  <c r="O1067" i="1" s="1"/>
  <c r="P1067" i="1" s="1"/>
  <c r="N1066" i="1"/>
  <c r="M1066" i="1"/>
  <c r="O1066" i="1" s="1"/>
  <c r="P1066" i="1" s="1"/>
  <c r="N1065" i="1"/>
  <c r="M1065" i="1"/>
  <c r="O1065" i="1" s="1"/>
  <c r="P1065" i="1" s="1"/>
  <c r="N1064" i="1"/>
  <c r="M1064" i="1"/>
  <c r="O1064" i="1" s="1"/>
  <c r="P1064" i="1" s="1"/>
  <c r="N1063" i="1"/>
  <c r="M1063" i="1"/>
  <c r="O1063" i="1" s="1"/>
  <c r="P1063" i="1" s="1"/>
  <c r="N1062" i="1"/>
  <c r="M1062" i="1"/>
  <c r="O1062" i="1" s="1"/>
  <c r="P1062" i="1" s="1"/>
  <c r="N1061" i="1"/>
  <c r="M1061" i="1"/>
  <c r="N1060" i="1"/>
  <c r="M1060" i="1"/>
  <c r="O1060" i="1" s="1"/>
  <c r="P1060" i="1" s="1"/>
  <c r="N1059" i="1"/>
  <c r="M1059" i="1"/>
  <c r="O1059" i="1" s="1"/>
  <c r="P1059" i="1" s="1"/>
  <c r="N1058" i="1"/>
  <c r="M1058" i="1"/>
  <c r="O1058" i="1" s="1"/>
  <c r="P1058" i="1" s="1"/>
  <c r="N1057" i="1"/>
  <c r="M1057" i="1"/>
  <c r="N1056" i="1"/>
  <c r="M1056" i="1"/>
  <c r="N1055" i="1"/>
  <c r="M1055" i="1"/>
  <c r="O1055" i="1" s="1"/>
  <c r="P1055" i="1" s="1"/>
  <c r="N1054" i="1"/>
  <c r="M1054" i="1"/>
  <c r="O1054" i="1" s="1"/>
  <c r="P1054" i="1" s="1"/>
  <c r="N1053" i="1"/>
  <c r="M1053" i="1"/>
  <c r="O1053" i="1" s="1"/>
  <c r="P1053" i="1" s="1"/>
  <c r="N1052" i="1"/>
  <c r="M1052" i="1"/>
  <c r="O1052" i="1" s="1"/>
  <c r="P1052" i="1" s="1"/>
  <c r="N1051" i="1"/>
  <c r="M1051" i="1"/>
  <c r="O1051" i="1" s="1"/>
  <c r="P1051" i="1" s="1"/>
  <c r="N1050" i="1"/>
  <c r="M1050" i="1"/>
  <c r="O1050" i="1" s="1"/>
  <c r="P1050" i="1" s="1"/>
  <c r="N1049" i="1"/>
  <c r="M1049" i="1"/>
  <c r="N1048" i="1"/>
  <c r="M1048" i="1"/>
  <c r="O1048" i="1" s="1"/>
  <c r="P1048" i="1" s="1"/>
  <c r="N1047" i="1"/>
  <c r="M1047" i="1"/>
  <c r="O1047" i="1" s="1"/>
  <c r="P1047" i="1" s="1"/>
  <c r="N1046" i="1"/>
  <c r="M1046" i="1"/>
  <c r="O1046" i="1" s="1"/>
  <c r="P1046" i="1" s="1"/>
  <c r="N1045" i="1"/>
  <c r="M1045" i="1"/>
  <c r="N1044" i="1"/>
  <c r="M1044" i="1"/>
  <c r="O1044" i="1" s="1"/>
  <c r="P1044" i="1" s="1"/>
  <c r="N1043" i="1"/>
  <c r="M1043" i="1"/>
  <c r="O1043" i="1" s="1"/>
  <c r="P1043" i="1" s="1"/>
  <c r="N1042" i="1"/>
  <c r="M1042" i="1"/>
  <c r="N1041" i="1"/>
  <c r="M1041" i="1"/>
  <c r="O1041" i="1" s="1"/>
  <c r="P1041" i="1" s="1"/>
  <c r="N1040" i="1"/>
  <c r="M1040" i="1"/>
  <c r="O1040" i="1" s="1"/>
  <c r="P1040" i="1" s="1"/>
  <c r="N1039" i="1"/>
  <c r="M1039" i="1"/>
  <c r="O1039" i="1" s="1"/>
  <c r="P1039" i="1" s="1"/>
  <c r="N1038" i="1"/>
  <c r="M1038" i="1"/>
  <c r="O1038" i="1" s="1"/>
  <c r="P1038" i="1" s="1"/>
  <c r="N1037" i="1"/>
  <c r="M1037" i="1"/>
  <c r="O1037" i="1" s="1"/>
  <c r="P1037" i="1" s="1"/>
  <c r="N1036" i="1"/>
  <c r="M1036" i="1"/>
  <c r="O1036" i="1" s="1"/>
  <c r="P1036" i="1" s="1"/>
  <c r="N1035" i="1"/>
  <c r="M1035" i="1"/>
  <c r="O1035" i="1" s="1"/>
  <c r="P1035" i="1" s="1"/>
  <c r="N1034" i="1"/>
  <c r="M1034" i="1"/>
  <c r="N1033" i="1"/>
  <c r="M1033" i="1"/>
  <c r="N1032" i="1"/>
  <c r="M1032" i="1"/>
  <c r="O1032" i="1" s="1"/>
  <c r="P1032" i="1" s="1"/>
  <c r="N1031" i="1"/>
  <c r="M1031" i="1"/>
  <c r="O1031" i="1" s="1"/>
  <c r="P1031" i="1" s="1"/>
  <c r="N1030" i="1"/>
  <c r="M1030" i="1"/>
  <c r="N1029" i="1"/>
  <c r="M1029" i="1"/>
  <c r="O1029" i="1" s="1"/>
  <c r="P1029" i="1" s="1"/>
  <c r="N1028" i="1"/>
  <c r="M1028" i="1"/>
  <c r="O1028" i="1" s="1"/>
  <c r="P1028" i="1" s="1"/>
  <c r="N1027" i="1"/>
  <c r="M1027" i="1"/>
  <c r="O1027" i="1" s="1"/>
  <c r="P1027" i="1" s="1"/>
  <c r="N1026" i="1"/>
  <c r="M1026" i="1"/>
  <c r="O1026" i="1" s="1"/>
  <c r="P1026" i="1" s="1"/>
  <c r="N1025" i="1"/>
  <c r="M1025" i="1"/>
  <c r="O1025" i="1" s="1"/>
  <c r="P1025" i="1" s="1"/>
  <c r="N1024" i="1"/>
  <c r="M1024" i="1"/>
  <c r="O1024" i="1" s="1"/>
  <c r="P1024" i="1" s="1"/>
  <c r="N1023" i="1"/>
  <c r="M1023" i="1"/>
  <c r="O1023" i="1" s="1"/>
  <c r="P1023" i="1" s="1"/>
  <c r="N1022" i="1"/>
  <c r="M1022" i="1"/>
  <c r="O1022" i="1" s="1"/>
  <c r="P1022" i="1" s="1"/>
  <c r="N1021" i="1"/>
  <c r="M1021" i="1"/>
  <c r="N1020" i="1"/>
  <c r="M1020" i="1"/>
  <c r="O1020" i="1" s="1"/>
  <c r="P1020" i="1" s="1"/>
  <c r="N1019" i="1"/>
  <c r="M1019" i="1"/>
  <c r="O1019" i="1" s="1"/>
  <c r="P1019" i="1" s="1"/>
  <c r="N1018" i="1"/>
  <c r="M1018" i="1"/>
  <c r="O1018" i="1" s="1"/>
  <c r="P1018" i="1" s="1"/>
  <c r="N1017" i="1"/>
  <c r="M1017" i="1"/>
  <c r="O1017" i="1" s="1"/>
  <c r="P1017" i="1" s="1"/>
  <c r="N1016" i="1"/>
  <c r="M1016" i="1"/>
  <c r="N1015" i="1"/>
  <c r="M1015" i="1"/>
  <c r="O1015" i="1" s="1"/>
  <c r="P1015" i="1" s="1"/>
  <c r="N1014" i="1"/>
  <c r="M1014" i="1"/>
  <c r="O1014" i="1" s="1"/>
  <c r="P1014" i="1" s="1"/>
  <c r="N1013" i="1"/>
  <c r="M1013" i="1"/>
  <c r="O1013" i="1" s="1"/>
  <c r="P1013" i="1" s="1"/>
  <c r="N1012" i="1"/>
  <c r="M1012" i="1"/>
  <c r="N1011" i="1"/>
  <c r="M1011" i="1"/>
  <c r="O1011" i="1" s="1"/>
  <c r="P1011" i="1" s="1"/>
  <c r="N1010" i="1"/>
  <c r="M1010" i="1"/>
  <c r="O1010" i="1" s="1"/>
  <c r="P1010" i="1" s="1"/>
  <c r="N1009" i="1"/>
  <c r="M1009" i="1"/>
  <c r="O1009" i="1" s="1"/>
  <c r="P1009" i="1" s="1"/>
  <c r="N1008" i="1"/>
  <c r="M1008" i="1"/>
  <c r="O1008" i="1" s="1"/>
  <c r="P1008" i="1" s="1"/>
  <c r="N1007" i="1"/>
  <c r="M1007" i="1"/>
  <c r="O1007" i="1" s="1"/>
  <c r="P1007" i="1" s="1"/>
  <c r="N1006" i="1"/>
  <c r="M1006" i="1"/>
  <c r="O1006" i="1" s="1"/>
  <c r="P1006" i="1" s="1"/>
  <c r="N1005" i="1"/>
  <c r="M1005" i="1"/>
  <c r="O1005" i="1" s="1"/>
  <c r="P1005" i="1" s="1"/>
  <c r="N1004" i="1"/>
  <c r="M1004" i="1"/>
  <c r="N1003" i="1"/>
  <c r="M1003" i="1"/>
  <c r="O1003" i="1" s="1"/>
  <c r="P1003" i="1" s="1"/>
  <c r="N1002" i="1"/>
  <c r="M1002" i="1"/>
  <c r="N1001" i="1"/>
  <c r="M1001" i="1"/>
  <c r="O1001" i="1" s="1"/>
  <c r="P1001" i="1" s="1"/>
  <c r="N1000" i="1"/>
  <c r="M1000" i="1"/>
  <c r="O1000" i="1" s="1"/>
  <c r="P1000" i="1" s="1"/>
  <c r="N999" i="1"/>
  <c r="M999" i="1"/>
  <c r="N998" i="1"/>
  <c r="M998" i="1"/>
  <c r="O998" i="1" s="1"/>
  <c r="P998" i="1" s="1"/>
  <c r="N997" i="1"/>
  <c r="M997" i="1"/>
  <c r="O997" i="1" s="1"/>
  <c r="P997" i="1" s="1"/>
  <c r="N996" i="1"/>
  <c r="M996" i="1"/>
  <c r="O996" i="1" s="1"/>
  <c r="P996" i="1" s="1"/>
  <c r="N995" i="1"/>
  <c r="M995" i="1"/>
  <c r="O995" i="1" s="1"/>
  <c r="P995" i="1" s="1"/>
  <c r="N994" i="1"/>
  <c r="M994" i="1"/>
  <c r="O994" i="1" s="1"/>
  <c r="P994" i="1" s="1"/>
  <c r="N993" i="1"/>
  <c r="M993" i="1"/>
  <c r="O993" i="1" s="1"/>
  <c r="P993" i="1" s="1"/>
  <c r="N992" i="1"/>
  <c r="M992" i="1"/>
  <c r="N991" i="1"/>
  <c r="M991" i="1"/>
  <c r="O991" i="1" s="1"/>
  <c r="P991" i="1" s="1"/>
  <c r="N990" i="1"/>
  <c r="M990" i="1"/>
  <c r="N989" i="1"/>
  <c r="M989" i="1"/>
  <c r="O989" i="1" s="1"/>
  <c r="P989" i="1" s="1"/>
  <c r="N988" i="1"/>
  <c r="M988" i="1"/>
  <c r="O988" i="1" s="1"/>
  <c r="P988" i="1" s="1"/>
  <c r="N987" i="1"/>
  <c r="M987" i="1"/>
  <c r="O987" i="1" s="1"/>
  <c r="P987" i="1" s="1"/>
  <c r="N986" i="1"/>
  <c r="M986" i="1"/>
  <c r="O986" i="1" s="1"/>
  <c r="P986" i="1" s="1"/>
  <c r="N985" i="1"/>
  <c r="M985" i="1"/>
  <c r="O985" i="1" s="1"/>
  <c r="P985" i="1" s="1"/>
  <c r="N984" i="1"/>
  <c r="M984" i="1"/>
  <c r="O984" i="1" s="1"/>
  <c r="P984" i="1" s="1"/>
  <c r="N983" i="1"/>
  <c r="M983" i="1"/>
  <c r="N982" i="1"/>
  <c r="M982" i="1"/>
  <c r="N981" i="1"/>
  <c r="M981" i="1"/>
  <c r="O981" i="1" s="1"/>
  <c r="P981" i="1" s="1"/>
  <c r="N980" i="1"/>
  <c r="M980" i="1"/>
  <c r="O980" i="1" s="1"/>
  <c r="P980" i="1" s="1"/>
  <c r="N979" i="1"/>
  <c r="M979" i="1"/>
  <c r="O979" i="1" s="1"/>
  <c r="P979" i="1" s="1"/>
  <c r="N978" i="1"/>
  <c r="M978" i="1"/>
  <c r="O978" i="1" s="1"/>
  <c r="P978" i="1" s="1"/>
  <c r="N977" i="1"/>
  <c r="M977" i="1"/>
  <c r="O977" i="1" s="1"/>
  <c r="P977" i="1" s="1"/>
  <c r="N976" i="1"/>
  <c r="M976" i="1"/>
  <c r="O976" i="1" s="1"/>
  <c r="P976" i="1" s="1"/>
  <c r="N975" i="1"/>
  <c r="M975" i="1"/>
  <c r="O975" i="1" s="1"/>
  <c r="P975" i="1" s="1"/>
  <c r="N974" i="1"/>
  <c r="M974" i="1"/>
  <c r="N973" i="1"/>
  <c r="M973" i="1"/>
  <c r="O973" i="1" s="1"/>
  <c r="P973" i="1" s="1"/>
  <c r="N972" i="1"/>
  <c r="M972" i="1"/>
  <c r="O972" i="1" s="1"/>
  <c r="P972" i="1" s="1"/>
  <c r="N971" i="1"/>
  <c r="M971" i="1"/>
  <c r="O971" i="1" s="1"/>
  <c r="P971" i="1" s="1"/>
  <c r="N970" i="1"/>
  <c r="M970" i="1"/>
  <c r="O970" i="1" s="1"/>
  <c r="P970" i="1" s="1"/>
  <c r="N969" i="1"/>
  <c r="M969" i="1"/>
  <c r="O969" i="1" s="1"/>
  <c r="P969" i="1" s="1"/>
  <c r="N968" i="1"/>
  <c r="M968" i="1"/>
  <c r="O968" i="1" s="1"/>
  <c r="P968" i="1" s="1"/>
  <c r="N967" i="1"/>
  <c r="M967" i="1"/>
  <c r="O967" i="1" s="1"/>
  <c r="P967" i="1" s="1"/>
  <c r="N966" i="1"/>
  <c r="M966" i="1"/>
  <c r="N965" i="1"/>
  <c r="M965" i="1"/>
  <c r="O965" i="1" s="1"/>
  <c r="P965" i="1" s="1"/>
  <c r="N964" i="1"/>
  <c r="M964" i="1"/>
  <c r="O964" i="1" s="1"/>
  <c r="P964" i="1" s="1"/>
  <c r="N963" i="1"/>
  <c r="M963" i="1"/>
  <c r="O963" i="1" s="1"/>
  <c r="P963" i="1" s="1"/>
  <c r="N962" i="1"/>
  <c r="M962" i="1"/>
  <c r="O962" i="1" s="1"/>
  <c r="P962" i="1" s="1"/>
  <c r="N961" i="1"/>
  <c r="M961" i="1"/>
  <c r="O961" i="1" s="1"/>
  <c r="P961" i="1" s="1"/>
  <c r="N960" i="1"/>
  <c r="M960" i="1"/>
  <c r="O960" i="1" s="1"/>
  <c r="P960" i="1" s="1"/>
  <c r="N959" i="1"/>
  <c r="M959" i="1"/>
  <c r="O959" i="1" s="1"/>
  <c r="P959" i="1" s="1"/>
  <c r="N958" i="1"/>
  <c r="M958" i="1"/>
  <c r="O958" i="1" s="1"/>
  <c r="P958" i="1" s="1"/>
  <c r="N957" i="1"/>
  <c r="M957" i="1"/>
  <c r="O957" i="1" s="1"/>
  <c r="P957" i="1" s="1"/>
  <c r="N956" i="1"/>
  <c r="M956" i="1"/>
  <c r="O956" i="1" s="1"/>
  <c r="P956" i="1" s="1"/>
  <c r="N955" i="1"/>
  <c r="M955" i="1"/>
  <c r="O955" i="1" s="1"/>
  <c r="P955" i="1" s="1"/>
  <c r="N954" i="1"/>
  <c r="M954" i="1"/>
  <c r="O954" i="1" s="1"/>
  <c r="P954" i="1" s="1"/>
  <c r="N953" i="1"/>
  <c r="M953" i="1"/>
  <c r="O953" i="1" s="1"/>
  <c r="P953" i="1" s="1"/>
  <c r="N952" i="1"/>
  <c r="M952" i="1"/>
  <c r="O952" i="1" s="1"/>
  <c r="P952" i="1" s="1"/>
  <c r="N951" i="1"/>
  <c r="M951" i="1"/>
  <c r="N950" i="1"/>
  <c r="M950" i="1"/>
  <c r="O950" i="1" s="1"/>
  <c r="P950" i="1" s="1"/>
  <c r="N949" i="1"/>
  <c r="M949" i="1"/>
  <c r="O949" i="1" s="1"/>
  <c r="P949" i="1" s="1"/>
  <c r="N948" i="1"/>
  <c r="M948" i="1"/>
  <c r="O948" i="1" s="1"/>
  <c r="P948" i="1" s="1"/>
  <c r="N947" i="1"/>
  <c r="M947" i="1"/>
  <c r="O947" i="1" s="1"/>
  <c r="P947" i="1" s="1"/>
  <c r="N946" i="1"/>
  <c r="M946" i="1"/>
  <c r="N945" i="1"/>
  <c r="M945" i="1"/>
  <c r="O945" i="1" s="1"/>
  <c r="P945" i="1" s="1"/>
  <c r="N944" i="1"/>
  <c r="M944" i="1"/>
  <c r="N943" i="1"/>
  <c r="M943" i="1"/>
  <c r="O943" i="1" s="1"/>
  <c r="P943" i="1" s="1"/>
  <c r="N942" i="1"/>
  <c r="M942" i="1"/>
  <c r="O942" i="1" s="1"/>
  <c r="P942" i="1" s="1"/>
  <c r="N941" i="1"/>
  <c r="M941" i="1"/>
  <c r="O941" i="1" s="1"/>
  <c r="P941" i="1" s="1"/>
  <c r="N940" i="1"/>
  <c r="M940" i="1"/>
  <c r="O940" i="1" s="1"/>
  <c r="P940" i="1" s="1"/>
  <c r="N939" i="1"/>
  <c r="M939" i="1"/>
  <c r="O939" i="1" s="1"/>
  <c r="P939" i="1" s="1"/>
  <c r="N938" i="1"/>
  <c r="M938" i="1"/>
  <c r="O938" i="1" s="1"/>
  <c r="P938" i="1" s="1"/>
  <c r="N937" i="1"/>
  <c r="M937" i="1"/>
  <c r="N936" i="1"/>
  <c r="M936" i="1"/>
  <c r="O936" i="1" s="1"/>
  <c r="P936" i="1" s="1"/>
  <c r="N935" i="1"/>
  <c r="M935" i="1"/>
  <c r="O935" i="1" s="1"/>
  <c r="P935" i="1" s="1"/>
  <c r="N934" i="1"/>
  <c r="M934" i="1"/>
  <c r="O934" i="1" s="1"/>
  <c r="P934" i="1" s="1"/>
  <c r="N933" i="1"/>
  <c r="M933" i="1"/>
  <c r="O933" i="1" s="1"/>
  <c r="P933" i="1" s="1"/>
  <c r="N932" i="1"/>
  <c r="M932" i="1"/>
  <c r="O932" i="1" s="1"/>
  <c r="P932" i="1" s="1"/>
  <c r="N931" i="1"/>
  <c r="M931" i="1"/>
  <c r="O931" i="1" s="1"/>
  <c r="P931" i="1" s="1"/>
  <c r="N930" i="1"/>
  <c r="M930" i="1"/>
  <c r="O930" i="1" s="1"/>
  <c r="P930" i="1" s="1"/>
  <c r="N929" i="1"/>
  <c r="M929" i="1"/>
  <c r="O929" i="1" s="1"/>
  <c r="P929" i="1" s="1"/>
  <c r="N928" i="1"/>
  <c r="M928" i="1"/>
  <c r="O928" i="1" s="1"/>
  <c r="P928" i="1" s="1"/>
  <c r="N927" i="1"/>
  <c r="M927" i="1"/>
  <c r="O927" i="1" s="1"/>
  <c r="P927" i="1" s="1"/>
  <c r="N926" i="1"/>
  <c r="M926" i="1"/>
  <c r="O926" i="1" s="1"/>
  <c r="P926" i="1" s="1"/>
  <c r="N925" i="1"/>
  <c r="M925" i="1"/>
  <c r="O925" i="1" s="1"/>
  <c r="P925" i="1" s="1"/>
  <c r="N924" i="1"/>
  <c r="M924" i="1"/>
  <c r="O924" i="1" s="1"/>
  <c r="P924" i="1" s="1"/>
  <c r="N923" i="1"/>
  <c r="M923" i="1"/>
  <c r="O923" i="1" s="1"/>
  <c r="P923" i="1" s="1"/>
  <c r="N922" i="1"/>
  <c r="M922" i="1"/>
  <c r="O922" i="1" s="1"/>
  <c r="P922" i="1" s="1"/>
  <c r="N921" i="1"/>
  <c r="M921" i="1"/>
  <c r="N920" i="1"/>
  <c r="M920" i="1"/>
  <c r="O920" i="1" s="1"/>
  <c r="P920" i="1" s="1"/>
  <c r="N919" i="1"/>
  <c r="M919" i="1"/>
  <c r="O919" i="1" s="1"/>
  <c r="P919" i="1" s="1"/>
  <c r="N918" i="1"/>
  <c r="M918" i="1"/>
  <c r="O918" i="1" s="1"/>
  <c r="P918" i="1" s="1"/>
  <c r="N917" i="1"/>
  <c r="M917" i="1"/>
  <c r="O917" i="1" s="1"/>
  <c r="P917" i="1" s="1"/>
  <c r="N916" i="1"/>
  <c r="M916" i="1"/>
  <c r="O916" i="1" s="1"/>
  <c r="P916" i="1" s="1"/>
  <c r="N915" i="1"/>
  <c r="M915" i="1"/>
  <c r="O915" i="1" s="1"/>
  <c r="P915" i="1" s="1"/>
  <c r="N914" i="1"/>
  <c r="M914" i="1"/>
  <c r="N913" i="1"/>
  <c r="M913" i="1"/>
  <c r="O913" i="1" s="1"/>
  <c r="P913" i="1" s="1"/>
  <c r="N912" i="1"/>
  <c r="M912" i="1"/>
  <c r="O912" i="1" s="1"/>
  <c r="P912" i="1" s="1"/>
  <c r="N911" i="1"/>
  <c r="M911" i="1"/>
  <c r="O911" i="1" s="1"/>
  <c r="P911" i="1" s="1"/>
  <c r="N910" i="1"/>
  <c r="M910" i="1"/>
  <c r="O910" i="1" s="1"/>
  <c r="P910" i="1" s="1"/>
  <c r="N909" i="1"/>
  <c r="M909" i="1"/>
  <c r="N908" i="1"/>
  <c r="M908" i="1"/>
  <c r="O908" i="1" s="1"/>
  <c r="P908" i="1" s="1"/>
  <c r="N907" i="1"/>
  <c r="M907" i="1"/>
  <c r="N906" i="1"/>
  <c r="M906" i="1"/>
  <c r="O906" i="1" s="1"/>
  <c r="P906" i="1" s="1"/>
  <c r="N905" i="1"/>
  <c r="M905" i="1"/>
  <c r="O905" i="1" s="1"/>
  <c r="P905" i="1" s="1"/>
  <c r="N904" i="1"/>
  <c r="M904" i="1"/>
  <c r="O904" i="1" s="1"/>
  <c r="P904" i="1" s="1"/>
  <c r="N903" i="1"/>
  <c r="M903" i="1"/>
  <c r="O903" i="1" s="1"/>
  <c r="P903" i="1" s="1"/>
  <c r="N902" i="1"/>
  <c r="M902" i="1"/>
  <c r="O902" i="1" s="1"/>
  <c r="P902" i="1" s="1"/>
  <c r="N901" i="1"/>
  <c r="M901" i="1"/>
  <c r="O901" i="1" s="1"/>
  <c r="P901" i="1" s="1"/>
  <c r="N900" i="1"/>
  <c r="M900" i="1"/>
  <c r="O900" i="1" s="1"/>
  <c r="P900" i="1" s="1"/>
  <c r="N899" i="1"/>
  <c r="M899" i="1"/>
  <c r="O899" i="1" s="1"/>
  <c r="P899" i="1" s="1"/>
  <c r="N898" i="1"/>
  <c r="M898" i="1"/>
  <c r="N897" i="1"/>
  <c r="M897" i="1"/>
  <c r="O897" i="1" s="1"/>
  <c r="P897" i="1" s="1"/>
  <c r="N896" i="1"/>
  <c r="M896" i="1"/>
  <c r="O896" i="1" s="1"/>
  <c r="P896" i="1" s="1"/>
  <c r="N895" i="1"/>
  <c r="M895" i="1"/>
  <c r="O895" i="1" s="1"/>
  <c r="P895" i="1" s="1"/>
  <c r="N894" i="1"/>
  <c r="M894" i="1"/>
  <c r="O894" i="1" s="1"/>
  <c r="P894" i="1" s="1"/>
  <c r="N893" i="1"/>
  <c r="M893" i="1"/>
  <c r="O893" i="1" s="1"/>
  <c r="P893" i="1" s="1"/>
  <c r="N892" i="1"/>
  <c r="M892" i="1"/>
  <c r="O892" i="1" s="1"/>
  <c r="P892" i="1" s="1"/>
  <c r="N891" i="1"/>
  <c r="M891" i="1"/>
  <c r="O891" i="1" s="1"/>
  <c r="P891" i="1" s="1"/>
  <c r="N890" i="1"/>
  <c r="M890" i="1"/>
  <c r="O890" i="1" s="1"/>
  <c r="P890" i="1" s="1"/>
  <c r="N889" i="1"/>
  <c r="M889" i="1"/>
  <c r="O889" i="1" s="1"/>
  <c r="P889" i="1" s="1"/>
  <c r="N888" i="1"/>
  <c r="M888" i="1"/>
  <c r="O888" i="1" s="1"/>
  <c r="P888" i="1" s="1"/>
  <c r="N887" i="1"/>
  <c r="M887" i="1"/>
  <c r="O887" i="1" s="1"/>
  <c r="P887" i="1" s="1"/>
  <c r="N886" i="1"/>
  <c r="M886" i="1"/>
  <c r="O886" i="1" s="1"/>
  <c r="P886" i="1" s="1"/>
  <c r="N885" i="1"/>
  <c r="M885" i="1"/>
  <c r="O885" i="1" s="1"/>
  <c r="P885" i="1" s="1"/>
  <c r="N884" i="1"/>
  <c r="M884" i="1"/>
  <c r="O884" i="1" s="1"/>
  <c r="P884" i="1" s="1"/>
  <c r="N883" i="1"/>
  <c r="M883" i="1"/>
  <c r="O883" i="1" s="1"/>
  <c r="P883" i="1" s="1"/>
  <c r="N882" i="1"/>
  <c r="M882" i="1"/>
  <c r="O882" i="1" s="1"/>
  <c r="P882" i="1" s="1"/>
  <c r="N881" i="1"/>
  <c r="M881" i="1"/>
  <c r="O881" i="1" s="1"/>
  <c r="P881" i="1" s="1"/>
  <c r="N880" i="1"/>
  <c r="M880" i="1"/>
  <c r="O880" i="1" s="1"/>
  <c r="P880" i="1" s="1"/>
  <c r="N879" i="1"/>
  <c r="M879" i="1"/>
  <c r="O879" i="1" s="1"/>
  <c r="P879" i="1" s="1"/>
  <c r="N878" i="1"/>
  <c r="M878" i="1"/>
  <c r="O878" i="1" s="1"/>
  <c r="P878" i="1" s="1"/>
  <c r="N877" i="1"/>
  <c r="M877" i="1"/>
  <c r="O877" i="1" s="1"/>
  <c r="P877" i="1" s="1"/>
  <c r="N876" i="1"/>
  <c r="M876" i="1"/>
  <c r="O876" i="1" s="1"/>
  <c r="P876" i="1" s="1"/>
  <c r="N875" i="1"/>
  <c r="M875" i="1"/>
  <c r="O875" i="1" s="1"/>
  <c r="P875" i="1" s="1"/>
  <c r="N874" i="1"/>
  <c r="M874" i="1"/>
  <c r="O874" i="1" s="1"/>
  <c r="P874" i="1" s="1"/>
  <c r="N873" i="1"/>
  <c r="M873" i="1"/>
  <c r="O873" i="1" s="1"/>
  <c r="P873" i="1" s="1"/>
  <c r="N872" i="1"/>
  <c r="M872" i="1"/>
  <c r="N871" i="1"/>
  <c r="M871" i="1"/>
  <c r="O871" i="1" s="1"/>
  <c r="P871" i="1" s="1"/>
  <c r="N870" i="1"/>
  <c r="M870" i="1"/>
  <c r="O870" i="1" s="1"/>
  <c r="P870" i="1" s="1"/>
  <c r="N869" i="1"/>
  <c r="M869" i="1"/>
  <c r="N868" i="1"/>
  <c r="M868" i="1"/>
  <c r="O868" i="1" s="1"/>
  <c r="P868" i="1" s="1"/>
  <c r="N867" i="1"/>
  <c r="M867" i="1"/>
  <c r="O867" i="1" s="1"/>
  <c r="P867" i="1" s="1"/>
  <c r="N866" i="1"/>
  <c r="M866" i="1"/>
  <c r="O866" i="1" s="1"/>
  <c r="P866" i="1" s="1"/>
  <c r="N865" i="1"/>
  <c r="M865" i="1"/>
  <c r="N864" i="1"/>
  <c r="M864" i="1"/>
  <c r="O864" i="1" s="1"/>
  <c r="P864" i="1" s="1"/>
  <c r="N863" i="1"/>
  <c r="M863" i="1"/>
  <c r="O863" i="1" s="1"/>
  <c r="P863" i="1" s="1"/>
  <c r="N862" i="1"/>
  <c r="M862" i="1"/>
  <c r="O862" i="1" s="1"/>
  <c r="P862" i="1" s="1"/>
  <c r="N861" i="1"/>
  <c r="M861" i="1"/>
  <c r="O861" i="1" s="1"/>
  <c r="P861" i="1" s="1"/>
  <c r="N860" i="1"/>
  <c r="M860" i="1"/>
  <c r="N859" i="1"/>
  <c r="M859" i="1"/>
  <c r="O859" i="1" s="1"/>
  <c r="P859" i="1" s="1"/>
  <c r="N858" i="1"/>
  <c r="M858" i="1"/>
  <c r="O858" i="1" s="1"/>
  <c r="P858" i="1" s="1"/>
  <c r="N857" i="1"/>
  <c r="M857" i="1"/>
  <c r="O857" i="1" s="1"/>
  <c r="P857" i="1" s="1"/>
  <c r="N856" i="1"/>
  <c r="M856" i="1"/>
  <c r="N855" i="1"/>
  <c r="M855" i="1"/>
  <c r="N854" i="1"/>
  <c r="M854" i="1"/>
  <c r="O854" i="1" s="1"/>
  <c r="P854" i="1" s="1"/>
  <c r="N853" i="1"/>
  <c r="M853" i="1"/>
  <c r="O853" i="1" s="1"/>
  <c r="P853" i="1" s="1"/>
  <c r="N852" i="1"/>
  <c r="M852" i="1"/>
  <c r="O852" i="1" s="1"/>
  <c r="P852" i="1" s="1"/>
  <c r="N851" i="1"/>
  <c r="M851" i="1"/>
  <c r="O851" i="1" s="1"/>
  <c r="P851" i="1" s="1"/>
  <c r="N850" i="1"/>
  <c r="M850" i="1"/>
  <c r="O850" i="1" s="1"/>
  <c r="P850" i="1" s="1"/>
  <c r="N849" i="1"/>
  <c r="M849" i="1"/>
  <c r="O849" i="1" s="1"/>
  <c r="P849" i="1" s="1"/>
  <c r="N848" i="1"/>
  <c r="M848" i="1"/>
  <c r="N847" i="1"/>
  <c r="M847" i="1"/>
  <c r="O847" i="1" s="1"/>
  <c r="P847" i="1" s="1"/>
  <c r="N846" i="1"/>
  <c r="M846" i="1"/>
  <c r="O846" i="1" s="1"/>
  <c r="P846" i="1" s="1"/>
  <c r="N845" i="1"/>
  <c r="M845" i="1"/>
  <c r="O845" i="1" s="1"/>
  <c r="P845" i="1" s="1"/>
  <c r="N844" i="1"/>
  <c r="M844" i="1"/>
  <c r="N843" i="1"/>
  <c r="M843" i="1"/>
  <c r="O843" i="1" s="1"/>
  <c r="P843" i="1" s="1"/>
  <c r="N842" i="1"/>
  <c r="M842" i="1"/>
  <c r="O842" i="1" s="1"/>
  <c r="P842" i="1" s="1"/>
  <c r="N841" i="1"/>
  <c r="M841" i="1"/>
  <c r="O841" i="1" s="1"/>
  <c r="P841" i="1" s="1"/>
  <c r="N840" i="1"/>
  <c r="M840" i="1"/>
  <c r="O840" i="1" s="1"/>
  <c r="P840" i="1" s="1"/>
  <c r="N839" i="1"/>
  <c r="M839" i="1"/>
  <c r="O839" i="1" s="1"/>
  <c r="P839" i="1" s="1"/>
  <c r="N838" i="1"/>
  <c r="M838" i="1"/>
  <c r="O838" i="1" s="1"/>
  <c r="P838" i="1" s="1"/>
  <c r="N837" i="1"/>
  <c r="M837" i="1"/>
  <c r="O837" i="1" s="1"/>
  <c r="P837" i="1" s="1"/>
  <c r="N836" i="1"/>
  <c r="M836" i="1"/>
  <c r="O836" i="1" s="1"/>
  <c r="P836" i="1" s="1"/>
  <c r="N835" i="1"/>
  <c r="M835" i="1"/>
  <c r="O835" i="1" s="1"/>
  <c r="P835" i="1" s="1"/>
  <c r="N834" i="1"/>
  <c r="M834" i="1"/>
  <c r="O834" i="1" s="1"/>
  <c r="P834" i="1" s="1"/>
  <c r="N833" i="1"/>
  <c r="M833" i="1"/>
  <c r="O833" i="1" s="1"/>
  <c r="P833" i="1" s="1"/>
  <c r="N832" i="1"/>
  <c r="M832" i="1"/>
  <c r="N831" i="1"/>
  <c r="M831" i="1"/>
  <c r="O831" i="1" s="1"/>
  <c r="P831" i="1" s="1"/>
  <c r="N830" i="1"/>
  <c r="M830" i="1"/>
  <c r="O830" i="1" s="1"/>
  <c r="P830" i="1" s="1"/>
  <c r="N829" i="1"/>
  <c r="M829" i="1"/>
  <c r="O829" i="1" s="1"/>
  <c r="P829" i="1" s="1"/>
  <c r="N828" i="1"/>
  <c r="M828" i="1"/>
  <c r="O828" i="1" s="1"/>
  <c r="P828" i="1" s="1"/>
  <c r="N827" i="1"/>
  <c r="M827" i="1"/>
  <c r="O827" i="1" s="1"/>
  <c r="P827" i="1" s="1"/>
  <c r="N826" i="1"/>
  <c r="M826" i="1"/>
  <c r="O826" i="1" s="1"/>
  <c r="P826" i="1" s="1"/>
  <c r="N825" i="1"/>
  <c r="M825" i="1"/>
  <c r="O825" i="1" s="1"/>
  <c r="P825" i="1" s="1"/>
  <c r="N824" i="1"/>
  <c r="M824" i="1"/>
  <c r="O824" i="1" s="1"/>
  <c r="P824" i="1" s="1"/>
  <c r="N823" i="1"/>
  <c r="M823" i="1"/>
  <c r="O823" i="1" s="1"/>
  <c r="P823" i="1" s="1"/>
  <c r="N822" i="1"/>
  <c r="M822" i="1"/>
  <c r="O822" i="1" s="1"/>
  <c r="P822" i="1" s="1"/>
  <c r="N821" i="1"/>
  <c r="M821" i="1"/>
  <c r="N820" i="1"/>
  <c r="M820" i="1"/>
  <c r="N819" i="1"/>
  <c r="M819" i="1"/>
  <c r="O819" i="1" s="1"/>
  <c r="P819" i="1" s="1"/>
  <c r="N818" i="1"/>
  <c r="M818" i="1"/>
  <c r="N817" i="1"/>
  <c r="M817" i="1"/>
  <c r="N816" i="1"/>
  <c r="M816" i="1"/>
  <c r="O816" i="1" s="1"/>
  <c r="P816" i="1" s="1"/>
  <c r="N815" i="1"/>
  <c r="M815" i="1"/>
  <c r="N814" i="1"/>
  <c r="M814" i="1"/>
  <c r="O814" i="1" s="1"/>
  <c r="P814" i="1" s="1"/>
  <c r="N813" i="1"/>
  <c r="M813" i="1"/>
  <c r="O813" i="1" s="1"/>
  <c r="P813" i="1" s="1"/>
  <c r="N812" i="1"/>
  <c r="M812" i="1"/>
  <c r="O812" i="1" s="1"/>
  <c r="P812" i="1" s="1"/>
  <c r="N811" i="1"/>
  <c r="M811" i="1"/>
  <c r="O811" i="1" s="1"/>
  <c r="P811" i="1" s="1"/>
  <c r="N810" i="1"/>
  <c r="M810" i="1"/>
  <c r="N809" i="1"/>
  <c r="M809" i="1"/>
  <c r="N808" i="1"/>
  <c r="M808" i="1"/>
  <c r="O808" i="1" s="1"/>
  <c r="P808" i="1" s="1"/>
  <c r="N807" i="1"/>
  <c r="M807" i="1"/>
  <c r="O807" i="1" s="1"/>
  <c r="P807" i="1" s="1"/>
  <c r="N806" i="1"/>
  <c r="M806" i="1"/>
  <c r="O806" i="1" s="1"/>
  <c r="P806" i="1" s="1"/>
  <c r="N805" i="1"/>
  <c r="M805" i="1"/>
  <c r="O805" i="1" s="1"/>
  <c r="P805" i="1" s="1"/>
  <c r="N804" i="1"/>
  <c r="M804" i="1"/>
  <c r="O804" i="1" s="1"/>
  <c r="P804" i="1" s="1"/>
  <c r="N803" i="1"/>
  <c r="M803" i="1"/>
  <c r="O803" i="1" s="1"/>
  <c r="P803" i="1" s="1"/>
  <c r="N802" i="1"/>
  <c r="M802" i="1"/>
  <c r="O802" i="1" s="1"/>
  <c r="P802" i="1" s="1"/>
  <c r="N801" i="1"/>
  <c r="M801" i="1"/>
  <c r="N800" i="1"/>
  <c r="M800" i="1"/>
  <c r="O800" i="1" s="1"/>
  <c r="P800" i="1" s="1"/>
  <c r="N799" i="1"/>
  <c r="M799" i="1"/>
  <c r="O799" i="1" s="1"/>
  <c r="P799" i="1" s="1"/>
  <c r="N798" i="1"/>
  <c r="M798" i="1"/>
  <c r="O798" i="1" s="1"/>
  <c r="P798" i="1" s="1"/>
  <c r="N797" i="1"/>
  <c r="M797" i="1"/>
  <c r="O797" i="1" s="1"/>
  <c r="P797" i="1" s="1"/>
  <c r="N796" i="1"/>
  <c r="M796" i="1"/>
  <c r="O796" i="1" s="1"/>
  <c r="P796" i="1" s="1"/>
  <c r="N795" i="1"/>
  <c r="M795" i="1"/>
  <c r="O795" i="1" s="1"/>
  <c r="P795" i="1" s="1"/>
  <c r="N794" i="1"/>
  <c r="M794" i="1"/>
  <c r="O794" i="1" s="1"/>
  <c r="P794" i="1" s="1"/>
  <c r="N793" i="1"/>
  <c r="M793" i="1"/>
  <c r="O793" i="1" s="1"/>
  <c r="P793" i="1" s="1"/>
  <c r="N792" i="1"/>
  <c r="M792" i="1"/>
  <c r="O792" i="1" s="1"/>
  <c r="P792" i="1" s="1"/>
  <c r="N791" i="1"/>
  <c r="M791" i="1"/>
  <c r="O791" i="1" s="1"/>
  <c r="P791" i="1" s="1"/>
  <c r="N790" i="1"/>
  <c r="M790" i="1"/>
  <c r="N789" i="1"/>
  <c r="M789" i="1"/>
  <c r="N788" i="1"/>
  <c r="M788" i="1"/>
  <c r="O788" i="1" s="1"/>
  <c r="P788" i="1" s="1"/>
  <c r="N787" i="1"/>
  <c r="M787" i="1"/>
  <c r="O787" i="1" s="1"/>
  <c r="P787" i="1" s="1"/>
  <c r="N786" i="1"/>
  <c r="M786" i="1"/>
  <c r="O786" i="1" s="1"/>
  <c r="P786" i="1" s="1"/>
  <c r="N785" i="1"/>
  <c r="M785" i="1"/>
  <c r="O785" i="1" s="1"/>
  <c r="P785" i="1" s="1"/>
  <c r="N784" i="1"/>
  <c r="M784" i="1"/>
  <c r="O784" i="1" s="1"/>
  <c r="P784" i="1" s="1"/>
  <c r="N783" i="1"/>
  <c r="M783" i="1"/>
  <c r="O783" i="1" s="1"/>
  <c r="P783" i="1" s="1"/>
  <c r="N782" i="1"/>
  <c r="M782" i="1"/>
  <c r="O782" i="1" s="1"/>
  <c r="P782" i="1" s="1"/>
  <c r="N781" i="1"/>
  <c r="M781" i="1"/>
  <c r="O781" i="1" s="1"/>
  <c r="P781" i="1" s="1"/>
  <c r="N780" i="1"/>
  <c r="M780" i="1"/>
  <c r="O780" i="1" s="1"/>
  <c r="P780" i="1" s="1"/>
  <c r="N779" i="1"/>
  <c r="M779" i="1"/>
  <c r="O779" i="1" s="1"/>
  <c r="P779" i="1" s="1"/>
  <c r="N778" i="1"/>
  <c r="M778" i="1"/>
  <c r="N777" i="1"/>
  <c r="M777" i="1"/>
  <c r="O777" i="1" s="1"/>
  <c r="P777" i="1" s="1"/>
  <c r="N776" i="1"/>
  <c r="M776" i="1"/>
  <c r="O776" i="1" s="1"/>
  <c r="P776" i="1" s="1"/>
  <c r="N775" i="1"/>
  <c r="M775" i="1"/>
  <c r="O775" i="1" s="1"/>
  <c r="P775" i="1" s="1"/>
  <c r="N774" i="1"/>
  <c r="M774" i="1"/>
  <c r="O774" i="1" s="1"/>
  <c r="P774" i="1" s="1"/>
  <c r="N773" i="1"/>
  <c r="M773" i="1"/>
  <c r="O773" i="1" s="1"/>
  <c r="P773" i="1" s="1"/>
  <c r="N772" i="1"/>
  <c r="M772" i="1"/>
  <c r="O772" i="1" s="1"/>
  <c r="P772" i="1" s="1"/>
  <c r="N771" i="1"/>
  <c r="M771" i="1"/>
  <c r="O771" i="1" s="1"/>
  <c r="P771" i="1" s="1"/>
  <c r="N770" i="1"/>
  <c r="M770" i="1"/>
  <c r="O770" i="1" s="1"/>
  <c r="P770" i="1" s="1"/>
  <c r="N769" i="1"/>
  <c r="M769" i="1"/>
  <c r="O769" i="1" s="1"/>
  <c r="P769" i="1" s="1"/>
  <c r="N768" i="1"/>
  <c r="M768" i="1"/>
  <c r="O768" i="1" s="1"/>
  <c r="P768" i="1" s="1"/>
  <c r="N767" i="1"/>
  <c r="M767" i="1"/>
  <c r="O767" i="1" s="1"/>
  <c r="P767" i="1" s="1"/>
  <c r="N766" i="1"/>
  <c r="M766" i="1"/>
  <c r="O766" i="1" s="1"/>
  <c r="P766" i="1" s="1"/>
  <c r="N765" i="1"/>
  <c r="M765" i="1"/>
  <c r="O765" i="1" s="1"/>
  <c r="P765" i="1" s="1"/>
  <c r="N764" i="1"/>
  <c r="M764" i="1"/>
  <c r="O764" i="1" s="1"/>
  <c r="P764" i="1" s="1"/>
  <c r="N763" i="1"/>
  <c r="M763" i="1"/>
  <c r="N762" i="1"/>
  <c r="M762" i="1"/>
  <c r="N761" i="1"/>
  <c r="M761" i="1"/>
  <c r="N760" i="1"/>
  <c r="M760" i="1"/>
  <c r="N759" i="1"/>
  <c r="M759" i="1"/>
  <c r="O759" i="1" s="1"/>
  <c r="P759" i="1" s="1"/>
  <c r="N758" i="1"/>
  <c r="M758" i="1"/>
  <c r="O758" i="1" s="1"/>
  <c r="P758" i="1" s="1"/>
  <c r="N757" i="1"/>
  <c r="M757" i="1"/>
  <c r="O757" i="1" s="1"/>
  <c r="P757" i="1" s="1"/>
  <c r="N756" i="1"/>
  <c r="M756" i="1"/>
  <c r="O756" i="1" s="1"/>
  <c r="P756" i="1" s="1"/>
  <c r="N755" i="1"/>
  <c r="M755" i="1"/>
  <c r="N754" i="1"/>
  <c r="M754" i="1"/>
  <c r="O754" i="1" s="1"/>
  <c r="P754" i="1" s="1"/>
  <c r="N753" i="1"/>
  <c r="M753" i="1"/>
  <c r="O753" i="1" s="1"/>
  <c r="P753" i="1" s="1"/>
  <c r="N752" i="1"/>
  <c r="M752" i="1"/>
  <c r="N751" i="1"/>
  <c r="M751" i="1"/>
  <c r="O751" i="1" s="1"/>
  <c r="P751" i="1" s="1"/>
  <c r="N750" i="1"/>
  <c r="M750" i="1"/>
  <c r="O750" i="1" s="1"/>
  <c r="P750" i="1" s="1"/>
  <c r="N749" i="1"/>
  <c r="M749" i="1"/>
  <c r="O749" i="1" s="1"/>
  <c r="P749" i="1" s="1"/>
  <c r="N748" i="1"/>
  <c r="M748" i="1"/>
  <c r="O748" i="1" s="1"/>
  <c r="P748" i="1" s="1"/>
  <c r="N747" i="1"/>
  <c r="M747" i="1"/>
  <c r="O747" i="1" s="1"/>
  <c r="P747" i="1" s="1"/>
  <c r="N746" i="1"/>
  <c r="M746" i="1"/>
  <c r="O746" i="1" s="1"/>
  <c r="P746" i="1" s="1"/>
  <c r="N745" i="1"/>
  <c r="M745" i="1"/>
  <c r="O745" i="1" s="1"/>
  <c r="P745" i="1" s="1"/>
  <c r="N744" i="1"/>
  <c r="M744" i="1"/>
  <c r="O744" i="1" s="1"/>
  <c r="P744" i="1" s="1"/>
  <c r="N743" i="1"/>
  <c r="M743" i="1"/>
  <c r="O743" i="1" s="1"/>
  <c r="P743" i="1" s="1"/>
  <c r="N742" i="1"/>
  <c r="M742" i="1"/>
  <c r="O742" i="1" s="1"/>
  <c r="P742" i="1" s="1"/>
  <c r="N741" i="1"/>
  <c r="M741" i="1"/>
  <c r="O741" i="1" s="1"/>
  <c r="P741" i="1" s="1"/>
  <c r="N740" i="1"/>
  <c r="M740" i="1"/>
  <c r="O740" i="1" s="1"/>
  <c r="P740" i="1" s="1"/>
  <c r="N739" i="1"/>
  <c r="M739" i="1"/>
  <c r="O739" i="1" s="1"/>
  <c r="P739" i="1" s="1"/>
  <c r="N738" i="1"/>
  <c r="M738" i="1"/>
  <c r="N737" i="1"/>
  <c r="M737" i="1"/>
  <c r="O737" i="1" s="1"/>
  <c r="P737" i="1" s="1"/>
  <c r="N736" i="1"/>
  <c r="M736" i="1"/>
  <c r="O736" i="1" s="1"/>
  <c r="P736" i="1" s="1"/>
  <c r="N735" i="1"/>
  <c r="M735" i="1"/>
  <c r="O735" i="1" s="1"/>
  <c r="P735" i="1" s="1"/>
  <c r="N734" i="1"/>
  <c r="M734" i="1"/>
  <c r="O734" i="1" s="1"/>
  <c r="P734" i="1" s="1"/>
  <c r="N733" i="1"/>
  <c r="M733" i="1"/>
  <c r="O733" i="1" s="1"/>
  <c r="P733" i="1" s="1"/>
  <c r="N732" i="1"/>
  <c r="M732" i="1"/>
  <c r="O732" i="1" s="1"/>
  <c r="P732" i="1" s="1"/>
  <c r="N731" i="1"/>
  <c r="M731" i="1"/>
  <c r="O731" i="1" s="1"/>
  <c r="P731" i="1" s="1"/>
  <c r="N730" i="1"/>
  <c r="M730" i="1"/>
  <c r="O730" i="1" s="1"/>
  <c r="P730" i="1" s="1"/>
  <c r="N729" i="1"/>
  <c r="M729" i="1"/>
  <c r="O729" i="1" s="1"/>
  <c r="P729" i="1" s="1"/>
  <c r="N728" i="1"/>
  <c r="M728" i="1"/>
  <c r="O728" i="1" s="1"/>
  <c r="P728" i="1" s="1"/>
  <c r="N727" i="1"/>
  <c r="M727" i="1"/>
  <c r="O727" i="1" s="1"/>
  <c r="P727" i="1" s="1"/>
  <c r="N726" i="1"/>
  <c r="M726" i="1"/>
  <c r="N725" i="1"/>
  <c r="M725" i="1"/>
  <c r="N724" i="1"/>
  <c r="M724" i="1"/>
  <c r="O724" i="1" s="1"/>
  <c r="P724" i="1" s="1"/>
  <c r="N723" i="1"/>
  <c r="M723" i="1"/>
  <c r="O723" i="1" s="1"/>
  <c r="P723" i="1" s="1"/>
  <c r="N722" i="1"/>
  <c r="M722" i="1"/>
  <c r="O722" i="1" s="1"/>
  <c r="P722" i="1" s="1"/>
  <c r="N721" i="1"/>
  <c r="M721" i="1"/>
  <c r="O721" i="1" s="1"/>
  <c r="P721" i="1" s="1"/>
  <c r="N720" i="1"/>
  <c r="M720" i="1"/>
  <c r="N719" i="1"/>
  <c r="M719" i="1"/>
  <c r="O719" i="1" s="1"/>
  <c r="P719" i="1" s="1"/>
  <c r="N718" i="1"/>
  <c r="M718" i="1"/>
  <c r="N717" i="1"/>
  <c r="M717" i="1"/>
  <c r="N716" i="1"/>
  <c r="M716" i="1"/>
  <c r="O716" i="1" s="1"/>
  <c r="P716" i="1" s="1"/>
  <c r="N715" i="1"/>
  <c r="M715" i="1"/>
  <c r="O715" i="1" s="1"/>
  <c r="P715" i="1" s="1"/>
  <c r="N714" i="1"/>
  <c r="M714" i="1"/>
  <c r="N713" i="1"/>
  <c r="M713" i="1"/>
  <c r="O713" i="1" s="1"/>
  <c r="P713" i="1" s="1"/>
  <c r="N712" i="1"/>
  <c r="M712" i="1"/>
  <c r="O712" i="1" s="1"/>
  <c r="P712" i="1" s="1"/>
  <c r="N711" i="1"/>
  <c r="M711" i="1"/>
  <c r="O711" i="1" s="1"/>
  <c r="P711" i="1" s="1"/>
  <c r="N710" i="1"/>
  <c r="M710" i="1"/>
  <c r="O710" i="1" s="1"/>
  <c r="P710" i="1" s="1"/>
  <c r="N709" i="1"/>
  <c r="M709" i="1"/>
  <c r="O709" i="1" s="1"/>
  <c r="P709" i="1" s="1"/>
  <c r="N708" i="1"/>
  <c r="M708" i="1"/>
  <c r="N707" i="1"/>
  <c r="M707" i="1"/>
  <c r="O707" i="1" s="1"/>
  <c r="P707" i="1" s="1"/>
  <c r="N706" i="1"/>
  <c r="M706" i="1"/>
  <c r="O706" i="1" s="1"/>
  <c r="P706" i="1" s="1"/>
  <c r="N705" i="1"/>
  <c r="M705" i="1"/>
  <c r="O705" i="1" s="1"/>
  <c r="P705" i="1" s="1"/>
  <c r="N704" i="1"/>
  <c r="M704" i="1"/>
  <c r="O704" i="1" s="1"/>
  <c r="P704" i="1" s="1"/>
  <c r="N703" i="1"/>
  <c r="M703" i="1"/>
  <c r="O703" i="1" s="1"/>
  <c r="P703" i="1" s="1"/>
  <c r="N702" i="1"/>
  <c r="M702" i="1"/>
  <c r="O702" i="1" s="1"/>
  <c r="P702" i="1" s="1"/>
  <c r="N701" i="1"/>
  <c r="M701" i="1"/>
  <c r="O701" i="1" s="1"/>
  <c r="P701" i="1" s="1"/>
  <c r="N700" i="1"/>
  <c r="M700" i="1"/>
  <c r="O700" i="1" s="1"/>
  <c r="P700" i="1" s="1"/>
  <c r="N699" i="1"/>
  <c r="M699" i="1"/>
  <c r="O699" i="1" s="1"/>
  <c r="P699" i="1" s="1"/>
  <c r="N698" i="1"/>
  <c r="M698" i="1"/>
  <c r="O698" i="1" s="1"/>
  <c r="P698" i="1" s="1"/>
  <c r="N697" i="1"/>
  <c r="M697" i="1"/>
  <c r="N696" i="1"/>
  <c r="M696" i="1"/>
  <c r="O696" i="1" s="1"/>
  <c r="P696" i="1" s="1"/>
  <c r="N695" i="1"/>
  <c r="M695" i="1"/>
  <c r="O695" i="1" s="1"/>
  <c r="P695" i="1" s="1"/>
  <c r="N694" i="1"/>
  <c r="M694" i="1"/>
  <c r="O694" i="1" s="1"/>
  <c r="P694" i="1" s="1"/>
  <c r="N693" i="1"/>
  <c r="M693" i="1"/>
  <c r="O693" i="1" s="1"/>
  <c r="P693" i="1" s="1"/>
  <c r="N692" i="1"/>
  <c r="M692" i="1"/>
  <c r="O692" i="1" s="1"/>
  <c r="P692" i="1" s="1"/>
  <c r="N691" i="1"/>
  <c r="M691" i="1"/>
  <c r="O691" i="1" s="1"/>
  <c r="P691" i="1" s="1"/>
  <c r="N690" i="1"/>
  <c r="M690" i="1"/>
  <c r="N689" i="1"/>
  <c r="M689" i="1"/>
  <c r="O689" i="1" s="1"/>
  <c r="P689" i="1" s="1"/>
  <c r="N688" i="1"/>
  <c r="M688" i="1"/>
  <c r="O688" i="1" s="1"/>
  <c r="P688" i="1" s="1"/>
  <c r="N687" i="1"/>
  <c r="M687" i="1"/>
  <c r="O687" i="1" s="1"/>
  <c r="P687" i="1" s="1"/>
  <c r="N686" i="1"/>
  <c r="M686" i="1"/>
  <c r="O686" i="1" s="1"/>
  <c r="P686" i="1" s="1"/>
  <c r="N685" i="1"/>
  <c r="M685" i="1"/>
  <c r="N684" i="1"/>
  <c r="M684" i="1"/>
  <c r="O684" i="1" s="1"/>
  <c r="P684" i="1" s="1"/>
  <c r="N683" i="1"/>
  <c r="M683" i="1"/>
  <c r="O683" i="1" s="1"/>
  <c r="P683" i="1" s="1"/>
  <c r="N682" i="1"/>
  <c r="M682" i="1"/>
  <c r="O682" i="1" s="1"/>
  <c r="P682" i="1" s="1"/>
  <c r="N681" i="1"/>
  <c r="M681" i="1"/>
  <c r="N680" i="1"/>
  <c r="M680" i="1"/>
  <c r="O680" i="1" s="1"/>
  <c r="P680" i="1" s="1"/>
  <c r="N679" i="1"/>
  <c r="M679" i="1"/>
  <c r="N678" i="1"/>
  <c r="M678" i="1"/>
  <c r="O678" i="1" s="1"/>
  <c r="P678" i="1" s="1"/>
  <c r="N677" i="1"/>
  <c r="M677" i="1"/>
  <c r="O677" i="1" s="1"/>
  <c r="P677" i="1" s="1"/>
  <c r="N676" i="1"/>
  <c r="M676" i="1"/>
  <c r="O676" i="1" s="1"/>
  <c r="P676" i="1" s="1"/>
  <c r="N675" i="1"/>
  <c r="M675" i="1"/>
  <c r="N674" i="1"/>
  <c r="M674" i="1"/>
  <c r="O674" i="1" s="1"/>
  <c r="P674" i="1" s="1"/>
  <c r="N673" i="1"/>
  <c r="M673" i="1"/>
  <c r="O673" i="1" s="1"/>
  <c r="P673" i="1" s="1"/>
  <c r="N672" i="1"/>
  <c r="M672" i="1"/>
  <c r="N671" i="1"/>
  <c r="M671" i="1"/>
  <c r="O671" i="1" s="1"/>
  <c r="P671" i="1" s="1"/>
  <c r="N670" i="1"/>
  <c r="M670" i="1"/>
  <c r="O670" i="1" s="1"/>
  <c r="P670" i="1" s="1"/>
  <c r="N669" i="1"/>
  <c r="M669" i="1"/>
  <c r="O669" i="1" s="1"/>
  <c r="P669" i="1" s="1"/>
  <c r="N668" i="1"/>
  <c r="M668" i="1"/>
  <c r="N667" i="1"/>
  <c r="M667" i="1"/>
  <c r="O667" i="1" s="1"/>
  <c r="P667" i="1" s="1"/>
  <c r="N666" i="1"/>
  <c r="M666" i="1"/>
  <c r="O666" i="1" s="1"/>
  <c r="P666" i="1" s="1"/>
  <c r="N665" i="1"/>
  <c r="M665" i="1"/>
  <c r="O665" i="1" s="1"/>
  <c r="P665" i="1" s="1"/>
  <c r="N664" i="1"/>
  <c r="M664" i="1"/>
  <c r="O664" i="1" s="1"/>
  <c r="P664" i="1" s="1"/>
  <c r="N663" i="1"/>
  <c r="M663" i="1"/>
  <c r="O663" i="1" s="1"/>
  <c r="P663" i="1" s="1"/>
  <c r="N662" i="1"/>
  <c r="M662" i="1"/>
  <c r="O662" i="1" s="1"/>
  <c r="P662" i="1" s="1"/>
  <c r="N661" i="1"/>
  <c r="M661" i="1"/>
  <c r="O661" i="1" s="1"/>
  <c r="P661" i="1" s="1"/>
  <c r="N660" i="1"/>
  <c r="M660" i="1"/>
  <c r="O660" i="1" s="1"/>
  <c r="P660" i="1" s="1"/>
  <c r="N659" i="1"/>
  <c r="M659" i="1"/>
  <c r="N658" i="1"/>
  <c r="M658" i="1"/>
  <c r="O658" i="1" s="1"/>
  <c r="P658" i="1" s="1"/>
  <c r="N657" i="1"/>
  <c r="M657" i="1"/>
  <c r="O657" i="1" s="1"/>
  <c r="P657" i="1" s="1"/>
  <c r="N656" i="1"/>
  <c r="M656" i="1"/>
  <c r="O656" i="1" s="1"/>
  <c r="P656" i="1" s="1"/>
  <c r="N655" i="1"/>
  <c r="M655" i="1"/>
  <c r="O655" i="1" s="1"/>
  <c r="P655" i="1" s="1"/>
  <c r="N654" i="1"/>
  <c r="M654" i="1"/>
  <c r="O654" i="1" s="1"/>
  <c r="P654" i="1" s="1"/>
  <c r="N653" i="1"/>
  <c r="M653" i="1"/>
  <c r="O653" i="1" s="1"/>
  <c r="P653" i="1" s="1"/>
  <c r="N652" i="1"/>
  <c r="M652" i="1"/>
  <c r="O652" i="1" s="1"/>
  <c r="P652" i="1" s="1"/>
  <c r="N651" i="1"/>
  <c r="M651" i="1"/>
  <c r="O651" i="1" s="1"/>
  <c r="P651" i="1" s="1"/>
  <c r="N650" i="1"/>
  <c r="M650" i="1"/>
  <c r="N649" i="1"/>
  <c r="M649" i="1"/>
  <c r="O649" i="1" s="1"/>
  <c r="P649" i="1" s="1"/>
  <c r="N648" i="1"/>
  <c r="M648" i="1"/>
  <c r="O648" i="1" s="1"/>
  <c r="P648" i="1" s="1"/>
  <c r="N647" i="1"/>
  <c r="M647" i="1"/>
  <c r="O647" i="1" s="1"/>
  <c r="P647" i="1" s="1"/>
  <c r="N646" i="1"/>
  <c r="M646" i="1"/>
  <c r="N645" i="1"/>
  <c r="M645" i="1"/>
  <c r="O645" i="1" s="1"/>
  <c r="P645" i="1" s="1"/>
  <c r="N644" i="1"/>
  <c r="M644" i="1"/>
  <c r="O644" i="1" s="1"/>
  <c r="P644" i="1" s="1"/>
  <c r="N643" i="1"/>
  <c r="M643" i="1"/>
  <c r="O643" i="1" s="1"/>
  <c r="P643" i="1" s="1"/>
  <c r="N642" i="1"/>
  <c r="M642" i="1"/>
  <c r="N641" i="1"/>
  <c r="M641" i="1"/>
  <c r="O641" i="1" s="1"/>
  <c r="P641" i="1" s="1"/>
  <c r="N640" i="1"/>
  <c r="M640" i="1"/>
  <c r="N639" i="1"/>
  <c r="M639" i="1"/>
  <c r="O639" i="1" s="1"/>
  <c r="P639" i="1" s="1"/>
  <c r="N638" i="1"/>
  <c r="M638" i="1"/>
  <c r="O638" i="1" s="1"/>
  <c r="P638" i="1" s="1"/>
  <c r="N637" i="1"/>
  <c r="M637" i="1"/>
  <c r="O637" i="1" s="1"/>
  <c r="P637" i="1" s="1"/>
  <c r="N636" i="1"/>
  <c r="M636" i="1"/>
  <c r="O636" i="1" s="1"/>
  <c r="P636" i="1" s="1"/>
  <c r="N635" i="1"/>
  <c r="M635" i="1"/>
  <c r="O635" i="1" s="1"/>
  <c r="P635" i="1" s="1"/>
  <c r="N634" i="1"/>
  <c r="M634" i="1"/>
  <c r="O634" i="1" s="1"/>
  <c r="P634" i="1" s="1"/>
  <c r="N633" i="1"/>
  <c r="M633" i="1"/>
  <c r="O633" i="1" s="1"/>
  <c r="P633" i="1" s="1"/>
  <c r="N632" i="1"/>
  <c r="M632" i="1"/>
  <c r="O632" i="1" s="1"/>
  <c r="P632" i="1" s="1"/>
  <c r="N631" i="1"/>
  <c r="M631" i="1"/>
  <c r="O631" i="1" s="1"/>
  <c r="P631" i="1" s="1"/>
  <c r="N630" i="1"/>
  <c r="M630" i="1"/>
  <c r="O630" i="1" s="1"/>
  <c r="P630" i="1" s="1"/>
  <c r="N629" i="1"/>
  <c r="M629" i="1"/>
  <c r="O629" i="1" s="1"/>
  <c r="P629" i="1" s="1"/>
  <c r="N628" i="1"/>
  <c r="M628" i="1"/>
  <c r="O628" i="1" s="1"/>
  <c r="P628" i="1" s="1"/>
  <c r="N627" i="1"/>
  <c r="M627" i="1"/>
  <c r="O627" i="1" s="1"/>
  <c r="P627" i="1" s="1"/>
  <c r="N626" i="1"/>
  <c r="M626" i="1"/>
  <c r="O626" i="1" s="1"/>
  <c r="P626" i="1" s="1"/>
  <c r="N625" i="1"/>
  <c r="M625" i="1"/>
  <c r="O625" i="1" s="1"/>
  <c r="P625" i="1" s="1"/>
  <c r="N624" i="1"/>
  <c r="M624" i="1"/>
  <c r="O624" i="1" s="1"/>
  <c r="P624" i="1" s="1"/>
  <c r="N623" i="1"/>
  <c r="M623" i="1"/>
  <c r="O623" i="1" s="1"/>
  <c r="P623" i="1" s="1"/>
  <c r="N622" i="1"/>
  <c r="M622" i="1"/>
  <c r="O622" i="1" s="1"/>
  <c r="P622" i="1" s="1"/>
  <c r="N621" i="1"/>
  <c r="M621" i="1"/>
  <c r="O621" i="1" s="1"/>
  <c r="P621" i="1" s="1"/>
  <c r="N620" i="1"/>
  <c r="M620" i="1"/>
  <c r="O620" i="1" s="1"/>
  <c r="P620" i="1" s="1"/>
  <c r="N619" i="1"/>
  <c r="M619" i="1"/>
  <c r="O619" i="1" s="1"/>
  <c r="P619" i="1" s="1"/>
  <c r="N618" i="1"/>
  <c r="M618" i="1"/>
  <c r="O618" i="1" s="1"/>
  <c r="P618" i="1" s="1"/>
  <c r="N617" i="1"/>
  <c r="M617" i="1"/>
  <c r="O617" i="1" s="1"/>
  <c r="P617" i="1" s="1"/>
  <c r="N616" i="1"/>
  <c r="M616" i="1"/>
  <c r="O616" i="1" s="1"/>
  <c r="P616" i="1" s="1"/>
  <c r="N615" i="1"/>
  <c r="M615" i="1"/>
  <c r="O615" i="1" s="1"/>
  <c r="P615" i="1" s="1"/>
  <c r="N614" i="1"/>
  <c r="M614" i="1"/>
  <c r="O614" i="1" s="1"/>
  <c r="P614" i="1" s="1"/>
  <c r="N613" i="1"/>
  <c r="M613" i="1"/>
  <c r="O613" i="1" s="1"/>
  <c r="P613" i="1" s="1"/>
  <c r="N612" i="1"/>
  <c r="M612" i="1"/>
  <c r="N611" i="1"/>
  <c r="M611" i="1"/>
  <c r="O611" i="1" s="1"/>
  <c r="P611" i="1" s="1"/>
  <c r="N610" i="1"/>
  <c r="M610" i="1"/>
  <c r="O610" i="1" s="1"/>
  <c r="P610" i="1" s="1"/>
  <c r="N609" i="1"/>
  <c r="M609" i="1"/>
  <c r="O609" i="1" s="1"/>
  <c r="P609" i="1" s="1"/>
  <c r="N608" i="1"/>
  <c r="M608" i="1"/>
  <c r="O608" i="1" s="1"/>
  <c r="P608" i="1" s="1"/>
  <c r="N607" i="1"/>
  <c r="M607" i="1"/>
  <c r="O607" i="1" s="1"/>
  <c r="P607" i="1" s="1"/>
  <c r="N606" i="1"/>
  <c r="M606" i="1"/>
  <c r="O606" i="1" s="1"/>
  <c r="P606" i="1" s="1"/>
  <c r="N605" i="1"/>
  <c r="M605" i="1"/>
  <c r="O605" i="1" s="1"/>
  <c r="P605" i="1" s="1"/>
  <c r="N604" i="1"/>
  <c r="M604" i="1"/>
  <c r="O604" i="1" s="1"/>
  <c r="P604" i="1" s="1"/>
  <c r="N603" i="1"/>
  <c r="M603" i="1"/>
  <c r="O603" i="1" s="1"/>
  <c r="P603" i="1" s="1"/>
  <c r="N602" i="1"/>
  <c r="M602" i="1"/>
  <c r="O602" i="1" s="1"/>
  <c r="P602" i="1" s="1"/>
  <c r="N601" i="1"/>
  <c r="M601" i="1"/>
  <c r="O601" i="1" s="1"/>
  <c r="P601" i="1" s="1"/>
  <c r="N600" i="1"/>
  <c r="M600" i="1"/>
  <c r="O600" i="1" s="1"/>
  <c r="P600" i="1" s="1"/>
  <c r="N599" i="1"/>
  <c r="M599" i="1"/>
  <c r="O599" i="1" s="1"/>
  <c r="P599" i="1" s="1"/>
  <c r="N598" i="1"/>
  <c r="M598" i="1"/>
  <c r="O598" i="1" s="1"/>
  <c r="P598" i="1" s="1"/>
  <c r="N597" i="1"/>
  <c r="M597" i="1"/>
  <c r="O597" i="1" s="1"/>
  <c r="P597" i="1" s="1"/>
  <c r="N596" i="1"/>
  <c r="M596" i="1"/>
  <c r="O596" i="1" s="1"/>
  <c r="P596" i="1" s="1"/>
  <c r="N595" i="1"/>
  <c r="M595" i="1"/>
  <c r="O595" i="1" s="1"/>
  <c r="P595" i="1" s="1"/>
  <c r="N594" i="1"/>
  <c r="M594" i="1"/>
  <c r="O594" i="1" s="1"/>
  <c r="P594" i="1" s="1"/>
  <c r="N593" i="1"/>
  <c r="M593" i="1"/>
  <c r="O593" i="1" s="1"/>
  <c r="P593" i="1" s="1"/>
  <c r="N592" i="1"/>
  <c r="M592" i="1"/>
  <c r="O592" i="1" s="1"/>
  <c r="P592" i="1" s="1"/>
  <c r="N591" i="1"/>
  <c r="M591" i="1"/>
  <c r="O591" i="1" s="1"/>
  <c r="P591" i="1" s="1"/>
  <c r="N590" i="1"/>
  <c r="M590" i="1"/>
  <c r="O590" i="1" s="1"/>
  <c r="P590" i="1" s="1"/>
  <c r="N589" i="1"/>
  <c r="M589" i="1"/>
  <c r="O589" i="1" s="1"/>
  <c r="P589" i="1" s="1"/>
  <c r="N588" i="1"/>
  <c r="M588" i="1"/>
  <c r="O588" i="1" s="1"/>
  <c r="P588" i="1" s="1"/>
  <c r="N587" i="1"/>
  <c r="M587" i="1"/>
  <c r="N586" i="1"/>
  <c r="M586" i="1"/>
  <c r="O586" i="1" s="1"/>
  <c r="P586" i="1" s="1"/>
  <c r="N585" i="1"/>
  <c r="M585" i="1"/>
  <c r="O585" i="1" s="1"/>
  <c r="P585" i="1" s="1"/>
  <c r="N584" i="1"/>
  <c r="M584" i="1"/>
  <c r="O584" i="1" s="1"/>
  <c r="P584" i="1" s="1"/>
  <c r="N583" i="1"/>
  <c r="M583" i="1"/>
  <c r="N582" i="1"/>
  <c r="M582" i="1"/>
  <c r="O582" i="1" s="1"/>
  <c r="P582" i="1" s="1"/>
  <c r="N581" i="1"/>
  <c r="M581" i="1"/>
  <c r="O581" i="1" s="1"/>
  <c r="P581" i="1" s="1"/>
  <c r="N580" i="1"/>
  <c r="M580" i="1"/>
  <c r="O580" i="1" s="1"/>
  <c r="P580" i="1" s="1"/>
  <c r="N579" i="1"/>
  <c r="M579" i="1"/>
  <c r="O579" i="1" s="1"/>
  <c r="P579" i="1" s="1"/>
  <c r="N578" i="1"/>
  <c r="M578" i="1"/>
  <c r="O578" i="1" s="1"/>
  <c r="P578" i="1" s="1"/>
  <c r="N577" i="1"/>
  <c r="M577" i="1"/>
  <c r="O577" i="1" s="1"/>
  <c r="P577" i="1" s="1"/>
  <c r="N576" i="1"/>
  <c r="M576" i="1"/>
  <c r="O576" i="1" s="1"/>
  <c r="P576" i="1" s="1"/>
  <c r="N575" i="1"/>
  <c r="M575" i="1"/>
  <c r="O575" i="1" s="1"/>
  <c r="P575" i="1" s="1"/>
  <c r="N574" i="1"/>
  <c r="M574" i="1"/>
  <c r="N573" i="1"/>
  <c r="M573" i="1"/>
  <c r="O573" i="1" s="1"/>
  <c r="P573" i="1" s="1"/>
  <c r="N572" i="1"/>
  <c r="M572" i="1"/>
  <c r="O572" i="1" s="1"/>
  <c r="P572" i="1" s="1"/>
  <c r="N571" i="1"/>
  <c r="M571" i="1"/>
  <c r="O571" i="1" s="1"/>
  <c r="P571" i="1" s="1"/>
  <c r="N570" i="1"/>
  <c r="M570" i="1"/>
  <c r="O570" i="1" s="1"/>
  <c r="P570" i="1" s="1"/>
  <c r="N569" i="1"/>
  <c r="M569" i="1"/>
  <c r="O569" i="1" s="1"/>
  <c r="P569" i="1" s="1"/>
  <c r="N568" i="1"/>
  <c r="M568" i="1"/>
  <c r="O568" i="1" s="1"/>
  <c r="P568" i="1" s="1"/>
  <c r="N567" i="1"/>
  <c r="M567" i="1"/>
  <c r="O567" i="1" s="1"/>
  <c r="P567" i="1" s="1"/>
  <c r="N566" i="1"/>
  <c r="M566" i="1"/>
  <c r="O566" i="1" s="1"/>
  <c r="P566" i="1" s="1"/>
  <c r="N565" i="1"/>
  <c r="M565" i="1"/>
  <c r="O565" i="1" s="1"/>
  <c r="P565" i="1" s="1"/>
  <c r="N564" i="1"/>
  <c r="M564" i="1"/>
  <c r="O564" i="1" s="1"/>
  <c r="P564" i="1" s="1"/>
  <c r="N563" i="1"/>
  <c r="M563" i="1"/>
  <c r="O563" i="1" s="1"/>
  <c r="P563" i="1" s="1"/>
  <c r="N562" i="1"/>
  <c r="M562" i="1"/>
  <c r="O562" i="1" s="1"/>
  <c r="P562" i="1" s="1"/>
  <c r="N561" i="1"/>
  <c r="M561" i="1"/>
  <c r="O561" i="1" s="1"/>
  <c r="P561" i="1" s="1"/>
  <c r="N560" i="1"/>
  <c r="M560" i="1"/>
  <c r="O560" i="1" s="1"/>
  <c r="P560" i="1" s="1"/>
  <c r="N559" i="1"/>
  <c r="M559" i="1"/>
  <c r="O559" i="1" s="1"/>
  <c r="P559" i="1" s="1"/>
  <c r="N558" i="1"/>
  <c r="M558" i="1"/>
  <c r="O558" i="1" s="1"/>
  <c r="P558" i="1" s="1"/>
  <c r="N557" i="1"/>
  <c r="M557" i="1"/>
  <c r="O557" i="1" s="1"/>
  <c r="P557" i="1" s="1"/>
  <c r="N556" i="1"/>
  <c r="M556" i="1"/>
  <c r="O556" i="1" s="1"/>
  <c r="P556" i="1" s="1"/>
  <c r="N555" i="1"/>
  <c r="M555" i="1"/>
  <c r="O555" i="1" s="1"/>
  <c r="P555" i="1" s="1"/>
  <c r="N554" i="1"/>
  <c r="M554" i="1"/>
  <c r="O554" i="1" s="1"/>
  <c r="P554" i="1" s="1"/>
  <c r="N553" i="1"/>
  <c r="M553" i="1"/>
  <c r="O553" i="1" s="1"/>
  <c r="P553" i="1" s="1"/>
  <c r="N552" i="1"/>
  <c r="M552" i="1"/>
  <c r="O552" i="1" s="1"/>
  <c r="P552" i="1" s="1"/>
  <c r="N551" i="1"/>
  <c r="M551" i="1"/>
  <c r="O551" i="1" s="1"/>
  <c r="P551" i="1" s="1"/>
  <c r="N550" i="1"/>
  <c r="M550" i="1"/>
  <c r="O550" i="1" s="1"/>
  <c r="P550" i="1" s="1"/>
  <c r="N549" i="1"/>
  <c r="M549" i="1"/>
  <c r="O549" i="1" s="1"/>
  <c r="P549" i="1" s="1"/>
  <c r="N548" i="1"/>
  <c r="M548" i="1"/>
  <c r="N547" i="1"/>
  <c r="M547" i="1"/>
  <c r="O547" i="1" s="1"/>
  <c r="P547" i="1" s="1"/>
  <c r="N546" i="1"/>
  <c r="M546" i="1"/>
  <c r="O546" i="1" s="1"/>
  <c r="P546" i="1" s="1"/>
  <c r="N545" i="1"/>
  <c r="M545" i="1"/>
  <c r="O545" i="1" s="1"/>
  <c r="P545" i="1" s="1"/>
  <c r="N544" i="1"/>
  <c r="M544" i="1"/>
  <c r="O544" i="1" s="1"/>
  <c r="P544" i="1" s="1"/>
  <c r="N543" i="1"/>
  <c r="M543" i="1"/>
  <c r="O543" i="1" s="1"/>
  <c r="P543" i="1" s="1"/>
  <c r="N542" i="1"/>
  <c r="M542" i="1"/>
  <c r="O542" i="1" s="1"/>
  <c r="P542" i="1" s="1"/>
  <c r="N541" i="1"/>
  <c r="M541" i="1"/>
  <c r="O541" i="1" s="1"/>
  <c r="P541" i="1" s="1"/>
  <c r="N540" i="1"/>
  <c r="M540" i="1"/>
  <c r="O540" i="1" s="1"/>
  <c r="P540" i="1" s="1"/>
  <c r="N539" i="1"/>
  <c r="M539" i="1"/>
  <c r="O539" i="1" s="1"/>
  <c r="P539" i="1" s="1"/>
  <c r="N538" i="1"/>
  <c r="M538" i="1"/>
  <c r="N537" i="1"/>
  <c r="M537" i="1"/>
  <c r="O537" i="1" s="1"/>
  <c r="P537" i="1" s="1"/>
  <c r="N536" i="1"/>
  <c r="M536" i="1"/>
  <c r="O536" i="1" s="1"/>
  <c r="P536" i="1" s="1"/>
  <c r="N535" i="1"/>
  <c r="M535" i="1"/>
  <c r="O535" i="1" s="1"/>
  <c r="P535" i="1" s="1"/>
  <c r="N534" i="1"/>
  <c r="M534" i="1"/>
  <c r="O534" i="1" s="1"/>
  <c r="P534" i="1" s="1"/>
  <c r="N533" i="1"/>
  <c r="M533" i="1"/>
  <c r="O533" i="1" s="1"/>
  <c r="P533" i="1" s="1"/>
  <c r="N532" i="1"/>
  <c r="M532" i="1"/>
  <c r="O532" i="1" s="1"/>
  <c r="P532" i="1" s="1"/>
  <c r="N531" i="1"/>
  <c r="M531" i="1"/>
  <c r="O531" i="1" s="1"/>
  <c r="P531" i="1" s="1"/>
  <c r="N530" i="1"/>
  <c r="M530" i="1"/>
  <c r="O530" i="1" s="1"/>
  <c r="P530" i="1" s="1"/>
  <c r="N529" i="1"/>
  <c r="M529" i="1"/>
  <c r="O529" i="1" s="1"/>
  <c r="P529" i="1" s="1"/>
  <c r="N528" i="1"/>
  <c r="M528" i="1"/>
  <c r="O528" i="1" s="1"/>
  <c r="P528" i="1" s="1"/>
  <c r="N527" i="1"/>
  <c r="M527" i="1"/>
  <c r="O527" i="1" s="1"/>
  <c r="P527" i="1" s="1"/>
  <c r="N526" i="1"/>
  <c r="M526" i="1"/>
  <c r="O526" i="1" s="1"/>
  <c r="P526" i="1" s="1"/>
  <c r="N525" i="1"/>
  <c r="M525" i="1"/>
  <c r="O525" i="1" s="1"/>
  <c r="P525" i="1" s="1"/>
  <c r="N524" i="1"/>
  <c r="M524" i="1"/>
  <c r="O524" i="1" s="1"/>
  <c r="P524" i="1" s="1"/>
  <c r="N523" i="1"/>
  <c r="M523" i="1"/>
  <c r="O523" i="1" s="1"/>
  <c r="P523" i="1" s="1"/>
  <c r="N522" i="1"/>
  <c r="M522" i="1"/>
  <c r="O522" i="1" s="1"/>
  <c r="P522" i="1" s="1"/>
  <c r="N521" i="1"/>
  <c r="M521" i="1"/>
  <c r="O521" i="1" s="1"/>
  <c r="P521" i="1" s="1"/>
  <c r="N520" i="1"/>
  <c r="M520" i="1"/>
  <c r="O520" i="1" s="1"/>
  <c r="P520" i="1" s="1"/>
  <c r="N519" i="1"/>
  <c r="M519" i="1"/>
  <c r="O519" i="1" s="1"/>
  <c r="P519" i="1" s="1"/>
  <c r="N518" i="1"/>
  <c r="M518" i="1"/>
  <c r="O518" i="1" s="1"/>
  <c r="P518" i="1" s="1"/>
  <c r="N517" i="1"/>
  <c r="M517" i="1"/>
  <c r="O517" i="1" s="1"/>
  <c r="P517" i="1" s="1"/>
  <c r="N516" i="1"/>
  <c r="M516" i="1"/>
  <c r="O516" i="1" s="1"/>
  <c r="P516" i="1" s="1"/>
  <c r="N515" i="1"/>
  <c r="M515" i="1"/>
  <c r="O515" i="1" s="1"/>
  <c r="P515" i="1" s="1"/>
  <c r="N514" i="1"/>
  <c r="M514" i="1"/>
  <c r="O514" i="1" s="1"/>
  <c r="P514" i="1" s="1"/>
  <c r="N513" i="1"/>
  <c r="M513" i="1"/>
  <c r="O513" i="1" s="1"/>
  <c r="P513" i="1" s="1"/>
  <c r="N512" i="1"/>
  <c r="M512" i="1"/>
  <c r="O512" i="1" s="1"/>
  <c r="P512" i="1" s="1"/>
  <c r="N511" i="1"/>
  <c r="M511" i="1"/>
  <c r="O511" i="1" s="1"/>
  <c r="P511" i="1" s="1"/>
  <c r="N510" i="1"/>
  <c r="M510" i="1"/>
  <c r="O510" i="1" s="1"/>
  <c r="P510" i="1" s="1"/>
  <c r="N509" i="1"/>
  <c r="M509" i="1"/>
  <c r="N508" i="1"/>
  <c r="M508" i="1"/>
  <c r="O508" i="1" s="1"/>
  <c r="P508" i="1" s="1"/>
  <c r="N507" i="1"/>
  <c r="M507" i="1"/>
  <c r="O507" i="1" s="1"/>
  <c r="P507" i="1" s="1"/>
  <c r="N506" i="1"/>
  <c r="M506" i="1"/>
  <c r="O506" i="1" s="1"/>
  <c r="P506" i="1" s="1"/>
  <c r="N505" i="1"/>
  <c r="M505" i="1"/>
  <c r="O505" i="1" s="1"/>
  <c r="P505" i="1" s="1"/>
  <c r="N504" i="1"/>
  <c r="M504" i="1"/>
  <c r="O504" i="1" s="1"/>
  <c r="P504" i="1" s="1"/>
  <c r="N503" i="1"/>
  <c r="M503" i="1"/>
  <c r="O503" i="1" s="1"/>
  <c r="P503" i="1" s="1"/>
  <c r="N502" i="1"/>
  <c r="M502" i="1"/>
  <c r="O502" i="1" s="1"/>
  <c r="P502" i="1" s="1"/>
  <c r="N501" i="1"/>
  <c r="M501" i="1"/>
  <c r="O501" i="1" s="1"/>
  <c r="P501" i="1" s="1"/>
  <c r="N500" i="1"/>
  <c r="M500" i="1"/>
  <c r="O500" i="1" s="1"/>
  <c r="P500" i="1" s="1"/>
  <c r="N499" i="1"/>
  <c r="M499" i="1"/>
  <c r="O499" i="1" s="1"/>
  <c r="P499" i="1" s="1"/>
  <c r="N498" i="1"/>
  <c r="M498" i="1"/>
  <c r="O498" i="1" s="1"/>
  <c r="P498" i="1" s="1"/>
  <c r="N497" i="1"/>
  <c r="M497" i="1"/>
  <c r="O497" i="1" s="1"/>
  <c r="P497" i="1" s="1"/>
  <c r="N496" i="1"/>
  <c r="M496" i="1"/>
  <c r="O496" i="1" s="1"/>
  <c r="P496" i="1" s="1"/>
  <c r="N495" i="1"/>
  <c r="M495" i="1"/>
  <c r="O495" i="1" s="1"/>
  <c r="P495" i="1" s="1"/>
  <c r="N494" i="1"/>
  <c r="M494" i="1"/>
  <c r="O494" i="1" s="1"/>
  <c r="P494" i="1" s="1"/>
  <c r="N493" i="1"/>
  <c r="M493" i="1"/>
  <c r="O493" i="1" s="1"/>
  <c r="P493" i="1" s="1"/>
  <c r="N492" i="1"/>
  <c r="M492" i="1"/>
  <c r="O492" i="1" s="1"/>
  <c r="P492" i="1" s="1"/>
  <c r="N491" i="1"/>
  <c r="M491" i="1"/>
  <c r="O491" i="1" s="1"/>
  <c r="P491" i="1" s="1"/>
  <c r="N490" i="1"/>
  <c r="M490" i="1"/>
  <c r="O490" i="1" s="1"/>
  <c r="P490" i="1" s="1"/>
  <c r="N489" i="1"/>
  <c r="M489" i="1"/>
  <c r="O489" i="1" s="1"/>
  <c r="P489" i="1" s="1"/>
  <c r="N488" i="1"/>
  <c r="M488" i="1"/>
  <c r="O488" i="1" s="1"/>
  <c r="P488" i="1" s="1"/>
  <c r="N487" i="1"/>
  <c r="M487" i="1"/>
  <c r="O487" i="1" s="1"/>
  <c r="P487" i="1" s="1"/>
  <c r="N486" i="1"/>
  <c r="M486" i="1"/>
  <c r="O486" i="1" s="1"/>
  <c r="P486" i="1" s="1"/>
  <c r="N485" i="1"/>
  <c r="M485" i="1"/>
  <c r="O485" i="1" s="1"/>
  <c r="P485" i="1" s="1"/>
  <c r="N484" i="1"/>
  <c r="M484" i="1"/>
  <c r="O484" i="1" s="1"/>
  <c r="P484" i="1" s="1"/>
  <c r="N483" i="1"/>
  <c r="M483" i="1"/>
  <c r="O483" i="1" s="1"/>
  <c r="P483" i="1" s="1"/>
  <c r="N482" i="1"/>
  <c r="M482" i="1"/>
  <c r="O482" i="1" s="1"/>
  <c r="P482" i="1" s="1"/>
  <c r="N481" i="1"/>
  <c r="M481" i="1"/>
  <c r="N480" i="1"/>
  <c r="M480" i="1"/>
  <c r="O480" i="1" s="1"/>
  <c r="P480" i="1" s="1"/>
  <c r="N479" i="1"/>
  <c r="M479" i="1"/>
  <c r="O479" i="1" s="1"/>
  <c r="P479" i="1" s="1"/>
  <c r="N478" i="1"/>
  <c r="M478" i="1"/>
  <c r="O478" i="1" s="1"/>
  <c r="P478" i="1" s="1"/>
  <c r="N477" i="1"/>
  <c r="M477" i="1"/>
  <c r="O477" i="1" s="1"/>
  <c r="P477" i="1" s="1"/>
  <c r="N476" i="1"/>
  <c r="M476" i="1"/>
  <c r="O476" i="1" s="1"/>
  <c r="P476" i="1" s="1"/>
  <c r="N475" i="1"/>
  <c r="M475" i="1"/>
  <c r="O475" i="1" s="1"/>
  <c r="P475" i="1" s="1"/>
  <c r="N474" i="1"/>
  <c r="M474" i="1"/>
  <c r="O474" i="1" s="1"/>
  <c r="P474" i="1" s="1"/>
  <c r="N473" i="1"/>
  <c r="M473" i="1"/>
  <c r="O473" i="1" s="1"/>
  <c r="P473" i="1" s="1"/>
  <c r="N472" i="1"/>
  <c r="M472" i="1"/>
  <c r="O472" i="1" s="1"/>
  <c r="P472" i="1" s="1"/>
  <c r="N471" i="1"/>
  <c r="M471" i="1"/>
  <c r="O471" i="1" s="1"/>
  <c r="P471" i="1" s="1"/>
  <c r="N470" i="1"/>
  <c r="M470" i="1"/>
  <c r="O470" i="1" s="1"/>
  <c r="P470" i="1" s="1"/>
  <c r="N469" i="1"/>
  <c r="M469" i="1"/>
  <c r="O469" i="1" s="1"/>
  <c r="P469" i="1" s="1"/>
  <c r="N468" i="1"/>
  <c r="M468" i="1"/>
  <c r="O468" i="1" s="1"/>
  <c r="P468" i="1" s="1"/>
  <c r="N467" i="1"/>
  <c r="M467" i="1"/>
  <c r="O467" i="1" s="1"/>
  <c r="P467" i="1" s="1"/>
  <c r="N466" i="1"/>
  <c r="M466" i="1"/>
  <c r="O466" i="1" s="1"/>
  <c r="P466" i="1" s="1"/>
  <c r="N465" i="1"/>
  <c r="M465" i="1"/>
  <c r="O465" i="1" s="1"/>
  <c r="P465" i="1" s="1"/>
  <c r="N464" i="1"/>
  <c r="M464" i="1"/>
  <c r="O464" i="1" s="1"/>
  <c r="P464" i="1" s="1"/>
  <c r="N463" i="1"/>
  <c r="M463" i="1"/>
  <c r="N462" i="1"/>
  <c r="M462" i="1"/>
  <c r="O462" i="1" s="1"/>
  <c r="P462" i="1" s="1"/>
  <c r="N461" i="1"/>
  <c r="M461" i="1"/>
  <c r="O461" i="1" s="1"/>
  <c r="P461" i="1" s="1"/>
  <c r="N460" i="1"/>
  <c r="M460" i="1"/>
  <c r="O460" i="1" s="1"/>
  <c r="P460" i="1" s="1"/>
  <c r="N459" i="1"/>
  <c r="M459" i="1"/>
  <c r="O459" i="1" s="1"/>
  <c r="P459" i="1" s="1"/>
  <c r="N458" i="1"/>
  <c r="M458" i="1"/>
  <c r="O458" i="1" s="1"/>
  <c r="P458" i="1" s="1"/>
  <c r="N457" i="1"/>
  <c r="M457" i="1"/>
  <c r="O457" i="1" s="1"/>
  <c r="P457" i="1" s="1"/>
  <c r="N456" i="1"/>
  <c r="M456" i="1"/>
  <c r="O456" i="1" s="1"/>
  <c r="P456" i="1" s="1"/>
  <c r="N455" i="1"/>
  <c r="M455" i="1"/>
  <c r="O455" i="1" s="1"/>
  <c r="P455" i="1" s="1"/>
  <c r="N454" i="1"/>
  <c r="M454" i="1"/>
  <c r="O454" i="1" s="1"/>
  <c r="P454" i="1" s="1"/>
  <c r="N453" i="1"/>
  <c r="M453" i="1"/>
  <c r="O453" i="1" s="1"/>
  <c r="P453" i="1" s="1"/>
  <c r="N452" i="1"/>
  <c r="M452" i="1"/>
  <c r="O452" i="1" s="1"/>
  <c r="P452" i="1" s="1"/>
  <c r="N451" i="1"/>
  <c r="M451" i="1"/>
  <c r="O451" i="1" s="1"/>
  <c r="P451" i="1" s="1"/>
  <c r="N450" i="1"/>
  <c r="M450" i="1"/>
  <c r="O450" i="1" s="1"/>
  <c r="P450" i="1" s="1"/>
  <c r="N449" i="1"/>
  <c r="M449" i="1"/>
  <c r="O449" i="1" s="1"/>
  <c r="P449" i="1" s="1"/>
  <c r="N448" i="1"/>
  <c r="M448" i="1"/>
  <c r="O448" i="1" s="1"/>
  <c r="P448" i="1" s="1"/>
  <c r="N447" i="1"/>
  <c r="M447" i="1"/>
  <c r="O447" i="1" s="1"/>
  <c r="P447" i="1" s="1"/>
  <c r="N446" i="1"/>
  <c r="M446" i="1"/>
  <c r="O446" i="1" s="1"/>
  <c r="P446" i="1" s="1"/>
  <c r="N445" i="1"/>
  <c r="M445" i="1"/>
  <c r="O445" i="1" s="1"/>
  <c r="P445" i="1" s="1"/>
  <c r="N444" i="1"/>
  <c r="M444" i="1"/>
  <c r="O444" i="1" s="1"/>
  <c r="P444" i="1" s="1"/>
  <c r="N443" i="1"/>
  <c r="M443" i="1"/>
  <c r="O443" i="1" s="1"/>
  <c r="P443" i="1" s="1"/>
  <c r="N442" i="1"/>
  <c r="M442" i="1"/>
  <c r="O442" i="1" s="1"/>
  <c r="P442" i="1" s="1"/>
  <c r="N441" i="1"/>
  <c r="M441" i="1"/>
  <c r="O441" i="1" s="1"/>
  <c r="P441" i="1" s="1"/>
  <c r="N440" i="1"/>
  <c r="M440" i="1"/>
  <c r="O440" i="1" s="1"/>
  <c r="P440" i="1" s="1"/>
  <c r="N439" i="1"/>
  <c r="M439" i="1"/>
  <c r="O439" i="1" s="1"/>
  <c r="P439" i="1" s="1"/>
  <c r="N438" i="1"/>
  <c r="M438" i="1"/>
  <c r="O438" i="1" s="1"/>
  <c r="P438" i="1" s="1"/>
  <c r="N437" i="1"/>
  <c r="M437" i="1"/>
  <c r="O437" i="1" s="1"/>
  <c r="P437" i="1" s="1"/>
  <c r="N436" i="1"/>
  <c r="M436" i="1"/>
  <c r="O436" i="1" s="1"/>
  <c r="P436" i="1" s="1"/>
  <c r="N435" i="1"/>
  <c r="M435" i="1"/>
  <c r="N434" i="1"/>
  <c r="M434" i="1"/>
  <c r="O434" i="1" s="1"/>
  <c r="P434" i="1" s="1"/>
  <c r="N433" i="1"/>
  <c r="M433" i="1"/>
  <c r="O433" i="1" s="1"/>
  <c r="P433" i="1" s="1"/>
  <c r="N432" i="1"/>
  <c r="M432" i="1"/>
  <c r="O432" i="1" s="1"/>
  <c r="P432" i="1" s="1"/>
  <c r="N431" i="1"/>
  <c r="M431" i="1"/>
  <c r="O431" i="1" s="1"/>
  <c r="P431" i="1" s="1"/>
  <c r="N430" i="1"/>
  <c r="M430" i="1"/>
  <c r="O430" i="1" s="1"/>
  <c r="P430" i="1" s="1"/>
  <c r="N429" i="1"/>
  <c r="M429" i="1"/>
  <c r="O429" i="1" s="1"/>
  <c r="P429" i="1" s="1"/>
  <c r="N428" i="1"/>
  <c r="M428" i="1"/>
  <c r="O428" i="1" s="1"/>
  <c r="P428" i="1" s="1"/>
  <c r="N427" i="1"/>
  <c r="M427" i="1"/>
  <c r="O427" i="1" s="1"/>
  <c r="P427" i="1" s="1"/>
  <c r="N426" i="1"/>
  <c r="M426" i="1"/>
  <c r="O426" i="1" s="1"/>
  <c r="P426" i="1" s="1"/>
  <c r="N425" i="1"/>
  <c r="M425" i="1"/>
  <c r="O425" i="1" s="1"/>
  <c r="P425" i="1" s="1"/>
  <c r="N424" i="1"/>
  <c r="M424" i="1"/>
  <c r="O424" i="1" s="1"/>
  <c r="P424" i="1" s="1"/>
  <c r="N423" i="1"/>
  <c r="M423" i="1"/>
  <c r="O423" i="1" s="1"/>
  <c r="P423" i="1" s="1"/>
  <c r="N422" i="1"/>
  <c r="M422" i="1"/>
  <c r="O422" i="1" s="1"/>
  <c r="P422" i="1" s="1"/>
  <c r="N421" i="1"/>
  <c r="M421" i="1"/>
  <c r="O421" i="1" s="1"/>
  <c r="P421" i="1" s="1"/>
  <c r="N420" i="1"/>
  <c r="M420" i="1"/>
  <c r="O420" i="1" s="1"/>
  <c r="P420" i="1" s="1"/>
  <c r="N419" i="1"/>
  <c r="M419" i="1"/>
  <c r="O419" i="1" s="1"/>
  <c r="P419" i="1" s="1"/>
  <c r="N418" i="1"/>
  <c r="M418" i="1"/>
  <c r="O418" i="1" s="1"/>
  <c r="P418" i="1" s="1"/>
  <c r="N417" i="1"/>
  <c r="M417" i="1"/>
  <c r="O417" i="1" s="1"/>
  <c r="P417" i="1" s="1"/>
  <c r="N416" i="1"/>
  <c r="M416" i="1"/>
  <c r="O416" i="1" s="1"/>
  <c r="P416" i="1" s="1"/>
  <c r="N415" i="1"/>
  <c r="M415" i="1"/>
  <c r="O415" i="1" s="1"/>
  <c r="P415" i="1" s="1"/>
  <c r="N414" i="1"/>
  <c r="M414" i="1"/>
  <c r="O414" i="1" s="1"/>
  <c r="P414" i="1" s="1"/>
  <c r="N413" i="1"/>
  <c r="M413" i="1"/>
  <c r="O413" i="1" s="1"/>
  <c r="P413" i="1" s="1"/>
  <c r="N412" i="1"/>
  <c r="M412" i="1"/>
  <c r="O412" i="1" s="1"/>
  <c r="P412" i="1" s="1"/>
  <c r="N411" i="1"/>
  <c r="M411" i="1"/>
  <c r="O411" i="1" s="1"/>
  <c r="P411" i="1" s="1"/>
  <c r="N410" i="1"/>
  <c r="M410" i="1"/>
  <c r="O410" i="1" s="1"/>
  <c r="P410" i="1" s="1"/>
  <c r="N409" i="1"/>
  <c r="M409" i="1"/>
  <c r="O409" i="1" s="1"/>
  <c r="P409" i="1" s="1"/>
  <c r="N408" i="1"/>
  <c r="M408" i="1"/>
  <c r="O408" i="1" s="1"/>
  <c r="P408" i="1" s="1"/>
  <c r="N407" i="1"/>
  <c r="M407" i="1"/>
  <c r="O407" i="1" s="1"/>
  <c r="P407" i="1" s="1"/>
  <c r="N406" i="1"/>
  <c r="M406" i="1"/>
  <c r="N405" i="1"/>
  <c r="M405" i="1"/>
  <c r="O405" i="1" s="1"/>
  <c r="P405" i="1" s="1"/>
  <c r="N404" i="1"/>
  <c r="M404" i="1"/>
  <c r="O404" i="1" s="1"/>
  <c r="P404" i="1" s="1"/>
  <c r="N403" i="1"/>
  <c r="M403" i="1"/>
  <c r="O403" i="1" s="1"/>
  <c r="P403" i="1" s="1"/>
  <c r="N402" i="1"/>
  <c r="M402" i="1"/>
  <c r="O402" i="1" s="1"/>
  <c r="P402" i="1" s="1"/>
  <c r="N401" i="1"/>
  <c r="M401" i="1"/>
  <c r="O401" i="1" s="1"/>
  <c r="P401" i="1" s="1"/>
  <c r="N400" i="1"/>
  <c r="M400" i="1"/>
  <c r="O400" i="1" s="1"/>
  <c r="P400" i="1" s="1"/>
  <c r="N399" i="1"/>
  <c r="M399" i="1"/>
  <c r="O399" i="1" s="1"/>
  <c r="P399" i="1" s="1"/>
  <c r="N398" i="1"/>
  <c r="M398" i="1"/>
  <c r="O398" i="1" s="1"/>
  <c r="P398" i="1" s="1"/>
  <c r="N397" i="1"/>
  <c r="M397" i="1"/>
  <c r="O397" i="1" s="1"/>
  <c r="P397" i="1" s="1"/>
  <c r="N396" i="1"/>
  <c r="M396" i="1"/>
  <c r="O396" i="1" s="1"/>
  <c r="P396" i="1" s="1"/>
  <c r="N395" i="1"/>
  <c r="M395" i="1"/>
  <c r="N394" i="1"/>
  <c r="M394" i="1"/>
  <c r="N393" i="1"/>
  <c r="M393" i="1"/>
  <c r="O393" i="1" s="1"/>
  <c r="P393" i="1" s="1"/>
  <c r="N392" i="1"/>
  <c r="M392" i="1"/>
  <c r="O392" i="1" s="1"/>
  <c r="P392" i="1" s="1"/>
  <c r="N391" i="1"/>
  <c r="M391" i="1"/>
  <c r="O391" i="1" s="1"/>
  <c r="P391" i="1" s="1"/>
  <c r="N390" i="1"/>
  <c r="M390" i="1"/>
  <c r="O390" i="1" s="1"/>
  <c r="P390" i="1" s="1"/>
  <c r="N389" i="1"/>
  <c r="M389" i="1"/>
  <c r="O389" i="1" s="1"/>
  <c r="P389" i="1" s="1"/>
  <c r="N388" i="1"/>
  <c r="M388" i="1"/>
  <c r="O388" i="1" s="1"/>
  <c r="P388" i="1" s="1"/>
  <c r="N387" i="1"/>
  <c r="M387" i="1"/>
  <c r="O387" i="1" s="1"/>
  <c r="P387" i="1" s="1"/>
  <c r="N386" i="1"/>
  <c r="M386" i="1"/>
  <c r="O386" i="1" s="1"/>
  <c r="P386" i="1" s="1"/>
  <c r="N385" i="1"/>
  <c r="M385" i="1"/>
  <c r="N384" i="1"/>
  <c r="M384" i="1"/>
  <c r="O384" i="1" s="1"/>
  <c r="P384" i="1" s="1"/>
  <c r="N383" i="1"/>
  <c r="M383" i="1"/>
  <c r="O383" i="1" s="1"/>
  <c r="P383" i="1" s="1"/>
  <c r="N382" i="1"/>
  <c r="M382" i="1"/>
  <c r="O382" i="1" s="1"/>
  <c r="P382" i="1" s="1"/>
  <c r="N381" i="1"/>
  <c r="M381" i="1"/>
  <c r="O381" i="1" s="1"/>
  <c r="P381" i="1" s="1"/>
  <c r="N380" i="1"/>
  <c r="M380" i="1"/>
  <c r="O380" i="1" s="1"/>
  <c r="P380" i="1" s="1"/>
  <c r="N379" i="1"/>
  <c r="M379" i="1"/>
  <c r="N378" i="1"/>
  <c r="M378" i="1"/>
  <c r="O378" i="1" s="1"/>
  <c r="P378" i="1" s="1"/>
  <c r="N377" i="1"/>
  <c r="M377" i="1"/>
  <c r="N376" i="1"/>
  <c r="M376" i="1"/>
  <c r="O376" i="1" s="1"/>
  <c r="P376" i="1" s="1"/>
  <c r="N375" i="1"/>
  <c r="M375" i="1"/>
  <c r="O375" i="1" s="1"/>
  <c r="P375" i="1" s="1"/>
  <c r="N374" i="1"/>
  <c r="M374" i="1"/>
  <c r="O374" i="1" s="1"/>
  <c r="P374" i="1" s="1"/>
  <c r="N373" i="1"/>
  <c r="M373" i="1"/>
  <c r="O373" i="1" s="1"/>
  <c r="P373" i="1" s="1"/>
  <c r="N372" i="1"/>
  <c r="M372" i="1"/>
  <c r="O372" i="1" s="1"/>
  <c r="P372" i="1" s="1"/>
  <c r="N371" i="1"/>
  <c r="M371" i="1"/>
  <c r="O371" i="1" s="1"/>
  <c r="P371" i="1" s="1"/>
  <c r="N370" i="1"/>
  <c r="M370" i="1"/>
  <c r="O370" i="1" s="1"/>
  <c r="P370" i="1" s="1"/>
  <c r="N369" i="1"/>
  <c r="M369" i="1"/>
  <c r="O369" i="1" s="1"/>
  <c r="P369" i="1" s="1"/>
  <c r="N368" i="1"/>
  <c r="M368" i="1"/>
  <c r="O368" i="1" s="1"/>
  <c r="P368" i="1" s="1"/>
  <c r="N367" i="1"/>
  <c r="M367" i="1"/>
  <c r="O367" i="1" s="1"/>
  <c r="P367" i="1" s="1"/>
  <c r="N366" i="1"/>
  <c r="M366" i="1"/>
  <c r="O366" i="1" s="1"/>
  <c r="P366" i="1" s="1"/>
  <c r="N365" i="1"/>
  <c r="M365" i="1"/>
  <c r="O365" i="1" s="1"/>
  <c r="P365" i="1" s="1"/>
  <c r="N364" i="1"/>
  <c r="M364" i="1"/>
  <c r="N363" i="1"/>
  <c r="M363" i="1"/>
  <c r="O363" i="1" s="1"/>
  <c r="P363" i="1" s="1"/>
  <c r="N362" i="1"/>
  <c r="M362" i="1"/>
  <c r="O362" i="1" s="1"/>
  <c r="P362" i="1" s="1"/>
  <c r="N361" i="1"/>
  <c r="M361" i="1"/>
  <c r="O361" i="1" s="1"/>
  <c r="P361" i="1" s="1"/>
  <c r="N360" i="1"/>
  <c r="M360" i="1"/>
  <c r="O360" i="1" s="1"/>
  <c r="P360" i="1" s="1"/>
  <c r="N359" i="1"/>
  <c r="M359" i="1"/>
  <c r="O359" i="1" s="1"/>
  <c r="P359" i="1" s="1"/>
  <c r="N358" i="1"/>
  <c r="M358" i="1"/>
  <c r="O358" i="1" s="1"/>
  <c r="P358" i="1" s="1"/>
  <c r="N357" i="1"/>
  <c r="M357" i="1"/>
  <c r="O357" i="1" s="1"/>
  <c r="P357" i="1" s="1"/>
  <c r="N356" i="1"/>
  <c r="M356" i="1"/>
  <c r="O356" i="1" s="1"/>
  <c r="P356" i="1" s="1"/>
  <c r="N355" i="1"/>
  <c r="M355" i="1"/>
  <c r="O355" i="1" s="1"/>
  <c r="P355" i="1" s="1"/>
  <c r="N354" i="1"/>
  <c r="M354" i="1"/>
  <c r="O354" i="1" s="1"/>
  <c r="P354" i="1" s="1"/>
  <c r="N353" i="1"/>
  <c r="M353" i="1"/>
  <c r="O353" i="1" s="1"/>
  <c r="P353" i="1" s="1"/>
  <c r="N352" i="1"/>
  <c r="M352" i="1"/>
  <c r="O352" i="1" s="1"/>
  <c r="P352" i="1" s="1"/>
  <c r="N351" i="1"/>
  <c r="M351" i="1"/>
  <c r="O351" i="1" s="1"/>
  <c r="P351" i="1" s="1"/>
  <c r="N350" i="1"/>
  <c r="M350" i="1"/>
  <c r="O350" i="1" s="1"/>
  <c r="P350" i="1" s="1"/>
  <c r="N349" i="1"/>
  <c r="M349" i="1"/>
  <c r="O349" i="1" s="1"/>
  <c r="P349" i="1" s="1"/>
  <c r="N348" i="1"/>
  <c r="M348" i="1"/>
  <c r="O348" i="1" s="1"/>
  <c r="P348" i="1" s="1"/>
  <c r="N347" i="1"/>
  <c r="M347" i="1"/>
  <c r="O347" i="1" s="1"/>
  <c r="P347" i="1" s="1"/>
  <c r="N346" i="1"/>
  <c r="M346" i="1"/>
  <c r="O346" i="1" s="1"/>
  <c r="P346" i="1" s="1"/>
  <c r="N345" i="1"/>
  <c r="M345" i="1"/>
  <c r="N344" i="1"/>
  <c r="M344" i="1"/>
  <c r="O344" i="1" s="1"/>
  <c r="P344" i="1" s="1"/>
  <c r="N343" i="1"/>
  <c r="M343" i="1"/>
  <c r="O343" i="1" s="1"/>
  <c r="P343" i="1" s="1"/>
  <c r="N342" i="1"/>
  <c r="M342" i="1"/>
  <c r="O342" i="1" s="1"/>
  <c r="P342" i="1" s="1"/>
  <c r="N341" i="1"/>
  <c r="M341" i="1"/>
  <c r="O341" i="1" s="1"/>
  <c r="P341" i="1" s="1"/>
  <c r="N340" i="1"/>
  <c r="M340" i="1"/>
  <c r="O340" i="1" s="1"/>
  <c r="P340" i="1" s="1"/>
  <c r="N339" i="1"/>
  <c r="M339" i="1"/>
  <c r="O339" i="1" s="1"/>
  <c r="P339" i="1" s="1"/>
  <c r="N338" i="1"/>
  <c r="M338" i="1"/>
  <c r="O338" i="1" s="1"/>
  <c r="P338" i="1" s="1"/>
  <c r="N337" i="1"/>
  <c r="M337" i="1"/>
  <c r="N336" i="1"/>
  <c r="M336" i="1"/>
  <c r="O336" i="1" s="1"/>
  <c r="P336" i="1" s="1"/>
  <c r="N335" i="1"/>
  <c r="M335" i="1"/>
  <c r="O335" i="1" s="1"/>
  <c r="P335" i="1" s="1"/>
  <c r="N334" i="1"/>
  <c r="M334" i="1"/>
  <c r="O334" i="1" s="1"/>
  <c r="P334" i="1" s="1"/>
  <c r="N333" i="1"/>
  <c r="M333" i="1"/>
  <c r="N332" i="1"/>
  <c r="M332" i="1"/>
  <c r="O332" i="1" s="1"/>
  <c r="P332" i="1" s="1"/>
  <c r="N331" i="1"/>
  <c r="M331" i="1"/>
  <c r="O331" i="1" s="1"/>
  <c r="P331" i="1" s="1"/>
  <c r="N330" i="1"/>
  <c r="M330" i="1"/>
  <c r="O330" i="1" s="1"/>
  <c r="P330" i="1" s="1"/>
  <c r="N329" i="1"/>
  <c r="M329" i="1"/>
  <c r="N328" i="1"/>
  <c r="M328" i="1"/>
  <c r="O328" i="1" s="1"/>
  <c r="P328" i="1" s="1"/>
  <c r="N327" i="1"/>
  <c r="M327" i="1"/>
  <c r="O327" i="1" s="1"/>
  <c r="P327" i="1" s="1"/>
  <c r="N326" i="1"/>
  <c r="M326" i="1"/>
  <c r="O326" i="1" s="1"/>
  <c r="P326" i="1" s="1"/>
  <c r="N325" i="1"/>
  <c r="M325" i="1"/>
  <c r="O325" i="1" s="1"/>
  <c r="P325" i="1" s="1"/>
  <c r="N324" i="1"/>
  <c r="M324" i="1"/>
  <c r="O324" i="1" s="1"/>
  <c r="P324" i="1" s="1"/>
  <c r="N323" i="1"/>
  <c r="M323" i="1"/>
  <c r="O323" i="1" s="1"/>
  <c r="P323" i="1" s="1"/>
  <c r="N322" i="1"/>
  <c r="M322" i="1"/>
  <c r="O322" i="1" s="1"/>
  <c r="P322" i="1" s="1"/>
  <c r="N321" i="1"/>
  <c r="M321" i="1"/>
  <c r="O321" i="1" s="1"/>
  <c r="P321" i="1" s="1"/>
  <c r="N320" i="1"/>
  <c r="M320" i="1"/>
  <c r="O320" i="1" s="1"/>
  <c r="P320" i="1" s="1"/>
  <c r="N319" i="1"/>
  <c r="M319" i="1"/>
  <c r="O319" i="1" s="1"/>
  <c r="P319" i="1" s="1"/>
  <c r="N318" i="1"/>
  <c r="M318" i="1"/>
  <c r="O318" i="1" s="1"/>
  <c r="P318" i="1" s="1"/>
  <c r="N317" i="1"/>
  <c r="M317" i="1"/>
  <c r="O317" i="1" s="1"/>
  <c r="P317" i="1" s="1"/>
  <c r="N316" i="1"/>
  <c r="M316" i="1"/>
  <c r="O316" i="1" s="1"/>
  <c r="P316" i="1" s="1"/>
  <c r="N315" i="1"/>
  <c r="M315" i="1"/>
  <c r="O315" i="1" s="1"/>
  <c r="P315" i="1" s="1"/>
  <c r="N314" i="1"/>
  <c r="M314" i="1"/>
  <c r="O314" i="1" s="1"/>
  <c r="P314" i="1" s="1"/>
  <c r="N313" i="1"/>
  <c r="M313" i="1"/>
  <c r="O313" i="1" s="1"/>
  <c r="P313" i="1" s="1"/>
  <c r="N312" i="1"/>
  <c r="M312" i="1"/>
  <c r="O312" i="1" s="1"/>
  <c r="P312" i="1" s="1"/>
  <c r="N311" i="1"/>
  <c r="M311" i="1"/>
  <c r="O311" i="1" s="1"/>
  <c r="P311" i="1" s="1"/>
  <c r="N310" i="1"/>
  <c r="M310" i="1"/>
  <c r="O310" i="1" s="1"/>
  <c r="P310" i="1" s="1"/>
  <c r="N309" i="1"/>
  <c r="M309" i="1"/>
  <c r="O309" i="1" s="1"/>
  <c r="P309" i="1" s="1"/>
  <c r="N308" i="1"/>
  <c r="M308" i="1"/>
  <c r="N307" i="1"/>
  <c r="M307" i="1"/>
  <c r="O307" i="1" s="1"/>
  <c r="P307" i="1" s="1"/>
  <c r="N306" i="1"/>
  <c r="M306" i="1"/>
  <c r="O306" i="1" s="1"/>
  <c r="P306" i="1" s="1"/>
  <c r="N305" i="1"/>
  <c r="M305" i="1"/>
  <c r="O305" i="1" s="1"/>
  <c r="P305" i="1" s="1"/>
  <c r="N304" i="1"/>
  <c r="M304" i="1"/>
  <c r="O304" i="1" s="1"/>
  <c r="P304" i="1" s="1"/>
  <c r="N303" i="1"/>
  <c r="M303" i="1"/>
  <c r="O303" i="1" s="1"/>
  <c r="P303" i="1" s="1"/>
  <c r="N302" i="1"/>
  <c r="M302" i="1"/>
  <c r="O302" i="1" s="1"/>
  <c r="P302" i="1" s="1"/>
  <c r="N301" i="1"/>
  <c r="M301" i="1"/>
  <c r="O301" i="1" s="1"/>
  <c r="P301" i="1" s="1"/>
  <c r="N300" i="1"/>
  <c r="M300" i="1"/>
  <c r="O300" i="1" s="1"/>
  <c r="P300" i="1" s="1"/>
  <c r="N299" i="1"/>
  <c r="M299" i="1"/>
  <c r="N298" i="1"/>
  <c r="M298" i="1"/>
  <c r="N297" i="1"/>
  <c r="M297" i="1"/>
  <c r="N296" i="1"/>
  <c r="M296" i="1"/>
  <c r="O296" i="1" s="1"/>
  <c r="P296" i="1" s="1"/>
  <c r="N295" i="1"/>
  <c r="M295" i="1"/>
  <c r="N294" i="1"/>
  <c r="M294" i="1"/>
  <c r="O294" i="1" s="1"/>
  <c r="P294" i="1" s="1"/>
  <c r="N293" i="1"/>
  <c r="M293" i="1"/>
  <c r="O293" i="1" s="1"/>
  <c r="P293" i="1" s="1"/>
  <c r="N292" i="1"/>
  <c r="M292" i="1"/>
  <c r="O292" i="1" s="1"/>
  <c r="P292" i="1" s="1"/>
  <c r="N291" i="1"/>
  <c r="M291" i="1"/>
  <c r="O291" i="1" s="1"/>
  <c r="P291" i="1" s="1"/>
  <c r="N290" i="1"/>
  <c r="M290" i="1"/>
  <c r="O290" i="1" s="1"/>
  <c r="P290" i="1" s="1"/>
  <c r="N289" i="1"/>
  <c r="M289" i="1"/>
  <c r="O289" i="1" s="1"/>
  <c r="P289" i="1" s="1"/>
  <c r="N288" i="1"/>
  <c r="M288" i="1"/>
  <c r="N287" i="1"/>
  <c r="M287" i="1"/>
  <c r="O287" i="1" s="1"/>
  <c r="P287" i="1" s="1"/>
  <c r="N286" i="1"/>
  <c r="M286" i="1"/>
  <c r="O286" i="1" s="1"/>
  <c r="P286" i="1" s="1"/>
  <c r="N285" i="1"/>
  <c r="M285" i="1"/>
  <c r="O285" i="1" s="1"/>
  <c r="P285" i="1" s="1"/>
  <c r="N284" i="1"/>
  <c r="M284" i="1"/>
  <c r="O284" i="1" s="1"/>
  <c r="P284" i="1" s="1"/>
  <c r="N283" i="1"/>
  <c r="M283" i="1"/>
  <c r="O283" i="1" s="1"/>
  <c r="P283" i="1" s="1"/>
  <c r="N282" i="1"/>
  <c r="M282" i="1"/>
  <c r="O282" i="1" s="1"/>
  <c r="P282" i="1" s="1"/>
  <c r="N281" i="1"/>
  <c r="M281" i="1"/>
  <c r="O281" i="1" s="1"/>
  <c r="P281" i="1" s="1"/>
  <c r="N280" i="1"/>
  <c r="M280" i="1"/>
  <c r="O280" i="1" s="1"/>
  <c r="P280" i="1" s="1"/>
  <c r="N279" i="1"/>
  <c r="M279" i="1"/>
  <c r="O279" i="1" s="1"/>
  <c r="P279" i="1" s="1"/>
  <c r="N278" i="1"/>
  <c r="M278" i="1"/>
  <c r="O278" i="1" s="1"/>
  <c r="P278" i="1" s="1"/>
  <c r="N277" i="1"/>
  <c r="M277" i="1"/>
  <c r="O277" i="1" s="1"/>
  <c r="P277" i="1" s="1"/>
  <c r="N276" i="1"/>
  <c r="M276" i="1"/>
  <c r="O276" i="1" s="1"/>
  <c r="P276" i="1" s="1"/>
  <c r="N275" i="1"/>
  <c r="M275" i="1"/>
  <c r="O275" i="1" s="1"/>
  <c r="P275" i="1" s="1"/>
  <c r="N274" i="1"/>
  <c r="M274" i="1"/>
  <c r="O274" i="1" s="1"/>
  <c r="P274" i="1" s="1"/>
  <c r="N273" i="1"/>
  <c r="M273" i="1"/>
  <c r="O273" i="1" s="1"/>
  <c r="P273" i="1" s="1"/>
  <c r="N272" i="1"/>
  <c r="M272" i="1"/>
  <c r="O272" i="1" s="1"/>
  <c r="P272" i="1" s="1"/>
  <c r="N271" i="1"/>
  <c r="M271" i="1"/>
  <c r="N270" i="1"/>
  <c r="M270" i="1"/>
  <c r="O270" i="1" s="1"/>
  <c r="P270" i="1" s="1"/>
  <c r="N269" i="1"/>
  <c r="M269" i="1"/>
  <c r="O269" i="1" s="1"/>
  <c r="P269" i="1" s="1"/>
  <c r="N268" i="1"/>
  <c r="M268" i="1"/>
  <c r="N267" i="1"/>
  <c r="M267" i="1"/>
  <c r="O267" i="1" s="1"/>
  <c r="P267" i="1" s="1"/>
  <c r="N266" i="1"/>
  <c r="M266" i="1"/>
  <c r="O266" i="1" s="1"/>
  <c r="P266" i="1" s="1"/>
  <c r="N265" i="1"/>
  <c r="M265" i="1"/>
  <c r="O265" i="1" s="1"/>
  <c r="P265" i="1" s="1"/>
  <c r="N264" i="1"/>
  <c r="M264" i="1"/>
  <c r="O264" i="1" s="1"/>
  <c r="P264" i="1" s="1"/>
  <c r="N263" i="1"/>
  <c r="M263" i="1"/>
  <c r="N262" i="1"/>
  <c r="M262" i="1"/>
  <c r="O262" i="1" s="1"/>
  <c r="P262" i="1" s="1"/>
  <c r="N261" i="1"/>
  <c r="M261" i="1"/>
  <c r="N260" i="1"/>
  <c r="M260" i="1"/>
  <c r="O260" i="1" s="1"/>
  <c r="P260" i="1" s="1"/>
  <c r="N259" i="1"/>
  <c r="M259" i="1"/>
  <c r="O259" i="1" s="1"/>
  <c r="P259" i="1" s="1"/>
  <c r="N258" i="1"/>
  <c r="M258" i="1"/>
  <c r="O258" i="1" s="1"/>
  <c r="P258" i="1" s="1"/>
  <c r="N257" i="1"/>
  <c r="M257" i="1"/>
  <c r="O257" i="1" s="1"/>
  <c r="P257" i="1" s="1"/>
  <c r="N256" i="1"/>
  <c r="M256" i="1"/>
  <c r="O256" i="1" s="1"/>
  <c r="P256" i="1" s="1"/>
  <c r="N255" i="1"/>
  <c r="M255" i="1"/>
  <c r="O255" i="1" s="1"/>
  <c r="P255" i="1" s="1"/>
  <c r="N254" i="1"/>
  <c r="M254" i="1"/>
  <c r="O254" i="1" s="1"/>
  <c r="P254" i="1" s="1"/>
  <c r="N253" i="1"/>
  <c r="M253" i="1"/>
  <c r="O253" i="1" s="1"/>
  <c r="P253" i="1" s="1"/>
  <c r="N252" i="1"/>
  <c r="M252" i="1"/>
  <c r="O252" i="1" s="1"/>
  <c r="P252" i="1" s="1"/>
  <c r="N251" i="1"/>
  <c r="M251" i="1"/>
  <c r="N250" i="1"/>
  <c r="M250" i="1"/>
  <c r="O250" i="1" s="1"/>
  <c r="P250" i="1" s="1"/>
  <c r="N249" i="1"/>
  <c r="M249" i="1"/>
  <c r="O249" i="1" s="1"/>
  <c r="P249" i="1" s="1"/>
  <c r="N248" i="1"/>
  <c r="M248" i="1"/>
  <c r="O248" i="1" s="1"/>
  <c r="P248" i="1" s="1"/>
  <c r="N247" i="1"/>
  <c r="M247" i="1"/>
  <c r="O247" i="1" s="1"/>
  <c r="P247" i="1" s="1"/>
  <c r="N246" i="1"/>
  <c r="M246" i="1"/>
  <c r="O246" i="1" s="1"/>
  <c r="P246" i="1" s="1"/>
  <c r="N245" i="1"/>
  <c r="M245" i="1"/>
  <c r="O245" i="1" s="1"/>
  <c r="P245" i="1" s="1"/>
  <c r="N244" i="1"/>
  <c r="M244" i="1"/>
  <c r="O244" i="1" s="1"/>
  <c r="P244" i="1" s="1"/>
  <c r="N243" i="1"/>
  <c r="M243" i="1"/>
  <c r="O243" i="1" s="1"/>
  <c r="P243" i="1" s="1"/>
  <c r="N242" i="1"/>
  <c r="M242" i="1"/>
  <c r="O242" i="1" s="1"/>
  <c r="P242" i="1" s="1"/>
  <c r="N241" i="1"/>
  <c r="M241" i="1"/>
  <c r="O241" i="1" s="1"/>
  <c r="P241" i="1" s="1"/>
  <c r="N240" i="1"/>
  <c r="M240" i="1"/>
  <c r="O240" i="1" s="1"/>
  <c r="P240" i="1" s="1"/>
  <c r="N239" i="1"/>
  <c r="M239" i="1"/>
  <c r="O239" i="1" s="1"/>
  <c r="P239" i="1" s="1"/>
  <c r="N238" i="1"/>
  <c r="M238" i="1"/>
  <c r="O238" i="1" s="1"/>
  <c r="P238" i="1" s="1"/>
  <c r="N237" i="1"/>
  <c r="M237" i="1"/>
  <c r="O237" i="1" s="1"/>
  <c r="P237" i="1" s="1"/>
  <c r="N236" i="1"/>
  <c r="M236" i="1"/>
  <c r="O236" i="1" s="1"/>
  <c r="P236" i="1" s="1"/>
  <c r="N235" i="1"/>
  <c r="M235" i="1"/>
  <c r="O235" i="1" s="1"/>
  <c r="P235" i="1" s="1"/>
  <c r="N234" i="1"/>
  <c r="M234" i="1"/>
  <c r="O234" i="1" s="1"/>
  <c r="P234" i="1" s="1"/>
  <c r="N233" i="1"/>
  <c r="M233" i="1"/>
  <c r="O233" i="1" s="1"/>
  <c r="P233" i="1" s="1"/>
  <c r="N232" i="1"/>
  <c r="M232" i="1"/>
  <c r="O232" i="1" s="1"/>
  <c r="P232" i="1" s="1"/>
  <c r="N231" i="1"/>
  <c r="M231" i="1"/>
  <c r="O231" i="1" s="1"/>
  <c r="P231" i="1" s="1"/>
  <c r="N230" i="1"/>
  <c r="M230" i="1"/>
  <c r="O230" i="1" s="1"/>
  <c r="P230" i="1" s="1"/>
  <c r="N229" i="1"/>
  <c r="M229" i="1"/>
  <c r="O229" i="1" s="1"/>
  <c r="P229" i="1" s="1"/>
  <c r="N228" i="1"/>
  <c r="M228" i="1"/>
  <c r="O228" i="1" s="1"/>
  <c r="P228" i="1" s="1"/>
  <c r="N227" i="1"/>
  <c r="M227" i="1"/>
  <c r="O227" i="1" s="1"/>
  <c r="P227" i="1" s="1"/>
  <c r="N226" i="1"/>
  <c r="M226" i="1"/>
  <c r="O226" i="1" s="1"/>
  <c r="P226" i="1" s="1"/>
  <c r="N225" i="1"/>
  <c r="M225" i="1"/>
  <c r="N224" i="1"/>
  <c r="M224" i="1"/>
  <c r="O224" i="1" s="1"/>
  <c r="P224" i="1" s="1"/>
  <c r="N223" i="1"/>
  <c r="M223" i="1"/>
  <c r="O223" i="1" s="1"/>
  <c r="P223" i="1" s="1"/>
  <c r="N222" i="1"/>
  <c r="M222" i="1"/>
  <c r="O222" i="1" s="1"/>
  <c r="P222" i="1" s="1"/>
  <c r="N221" i="1"/>
  <c r="M221" i="1"/>
  <c r="O221" i="1" s="1"/>
  <c r="P221" i="1" s="1"/>
  <c r="N220" i="1"/>
  <c r="M220" i="1"/>
  <c r="O220" i="1" s="1"/>
  <c r="P220" i="1" s="1"/>
  <c r="N219" i="1"/>
  <c r="M219" i="1"/>
  <c r="O219" i="1" s="1"/>
  <c r="P219" i="1" s="1"/>
  <c r="N218" i="1"/>
  <c r="M218" i="1"/>
  <c r="N217" i="1"/>
  <c r="M217" i="1"/>
  <c r="O217" i="1" s="1"/>
  <c r="P217" i="1" s="1"/>
  <c r="N216" i="1"/>
  <c r="M216" i="1"/>
  <c r="O216" i="1" s="1"/>
  <c r="P216" i="1" s="1"/>
  <c r="N215" i="1"/>
  <c r="M215" i="1"/>
  <c r="O215" i="1" s="1"/>
  <c r="P215" i="1" s="1"/>
  <c r="N214" i="1"/>
  <c r="M214" i="1"/>
  <c r="O214" i="1" s="1"/>
  <c r="P214" i="1" s="1"/>
  <c r="N213" i="1"/>
  <c r="M213" i="1"/>
  <c r="O213" i="1" s="1"/>
  <c r="P213" i="1" s="1"/>
  <c r="N212" i="1"/>
  <c r="M212" i="1"/>
  <c r="O212" i="1" s="1"/>
  <c r="P212" i="1" s="1"/>
  <c r="N211" i="1"/>
  <c r="M211" i="1"/>
  <c r="O211" i="1" s="1"/>
  <c r="P211" i="1" s="1"/>
  <c r="N210" i="1"/>
  <c r="M210" i="1"/>
  <c r="O210" i="1" s="1"/>
  <c r="P210" i="1" s="1"/>
  <c r="N209" i="1"/>
  <c r="M209" i="1"/>
  <c r="O209" i="1" s="1"/>
  <c r="P209" i="1" s="1"/>
  <c r="N208" i="1"/>
  <c r="M208" i="1"/>
  <c r="O208" i="1" s="1"/>
  <c r="P208" i="1" s="1"/>
  <c r="N207" i="1"/>
  <c r="M207" i="1"/>
  <c r="O207" i="1" s="1"/>
  <c r="P207" i="1" s="1"/>
  <c r="N206" i="1"/>
  <c r="M206" i="1"/>
  <c r="O206" i="1" s="1"/>
  <c r="P206" i="1" s="1"/>
  <c r="N205" i="1"/>
  <c r="M205" i="1"/>
  <c r="O205" i="1" s="1"/>
  <c r="P205" i="1" s="1"/>
  <c r="N204" i="1"/>
  <c r="M204" i="1"/>
  <c r="O204" i="1" s="1"/>
  <c r="P204" i="1" s="1"/>
  <c r="N203" i="1"/>
  <c r="M203" i="1"/>
  <c r="O203" i="1" s="1"/>
  <c r="P203" i="1" s="1"/>
  <c r="N202" i="1"/>
  <c r="M202" i="1"/>
  <c r="O202" i="1" s="1"/>
  <c r="P202" i="1" s="1"/>
  <c r="N201" i="1"/>
  <c r="M201" i="1"/>
  <c r="O201" i="1" s="1"/>
  <c r="P201" i="1" s="1"/>
  <c r="N200" i="1"/>
  <c r="M200" i="1"/>
  <c r="O200" i="1" s="1"/>
  <c r="P200" i="1" s="1"/>
  <c r="N199" i="1"/>
  <c r="M199" i="1"/>
  <c r="O199" i="1" s="1"/>
  <c r="P199" i="1" s="1"/>
  <c r="N198" i="1"/>
  <c r="M198" i="1"/>
  <c r="O198" i="1" s="1"/>
  <c r="P198" i="1" s="1"/>
  <c r="N197" i="1"/>
  <c r="M197" i="1"/>
  <c r="O197" i="1" s="1"/>
  <c r="P197" i="1" s="1"/>
  <c r="N196" i="1"/>
  <c r="M196" i="1"/>
  <c r="O196" i="1" s="1"/>
  <c r="P196" i="1" s="1"/>
  <c r="N195" i="1"/>
  <c r="M195" i="1"/>
  <c r="O195" i="1" s="1"/>
  <c r="P195" i="1" s="1"/>
  <c r="N194" i="1"/>
  <c r="M194" i="1"/>
  <c r="O194" i="1" s="1"/>
  <c r="P194" i="1" s="1"/>
  <c r="N193" i="1"/>
  <c r="M193" i="1"/>
  <c r="O193" i="1" s="1"/>
  <c r="P193" i="1" s="1"/>
  <c r="N192" i="1"/>
  <c r="M192" i="1"/>
  <c r="O192" i="1" s="1"/>
  <c r="P192" i="1" s="1"/>
  <c r="N191" i="1"/>
  <c r="M191" i="1"/>
  <c r="O191" i="1" s="1"/>
  <c r="P191" i="1" s="1"/>
  <c r="N190" i="1"/>
  <c r="M190" i="1"/>
  <c r="O190" i="1" s="1"/>
  <c r="P190" i="1" s="1"/>
  <c r="N189" i="1"/>
  <c r="M189" i="1"/>
  <c r="O189" i="1" s="1"/>
  <c r="P189" i="1" s="1"/>
  <c r="N188" i="1"/>
  <c r="M188" i="1"/>
  <c r="O188" i="1" s="1"/>
  <c r="P188" i="1" s="1"/>
  <c r="N187" i="1"/>
  <c r="M187" i="1"/>
  <c r="O187" i="1" s="1"/>
  <c r="P187" i="1" s="1"/>
  <c r="N186" i="1"/>
  <c r="M186" i="1"/>
  <c r="O186" i="1" s="1"/>
  <c r="P186" i="1" s="1"/>
  <c r="N185" i="1"/>
  <c r="M185" i="1"/>
  <c r="O185" i="1" s="1"/>
  <c r="P185" i="1" s="1"/>
  <c r="N184" i="1"/>
  <c r="M184" i="1"/>
  <c r="O184" i="1" s="1"/>
  <c r="P184" i="1" s="1"/>
  <c r="N183" i="1"/>
  <c r="M183" i="1"/>
  <c r="O183" i="1" s="1"/>
  <c r="P183" i="1" s="1"/>
  <c r="N182" i="1"/>
  <c r="M182" i="1"/>
  <c r="O182" i="1" s="1"/>
  <c r="P182" i="1" s="1"/>
  <c r="N181" i="1"/>
  <c r="M181" i="1"/>
  <c r="O181" i="1" s="1"/>
  <c r="P181" i="1" s="1"/>
  <c r="N180" i="1"/>
  <c r="M180" i="1"/>
  <c r="O180" i="1" s="1"/>
  <c r="P180" i="1" s="1"/>
  <c r="N179" i="1"/>
  <c r="M179" i="1"/>
  <c r="O179" i="1" s="1"/>
  <c r="P179" i="1" s="1"/>
  <c r="N178" i="1"/>
  <c r="M178" i="1"/>
  <c r="N177" i="1"/>
  <c r="M177" i="1"/>
  <c r="O177" i="1" s="1"/>
  <c r="P177" i="1" s="1"/>
  <c r="N176" i="1"/>
  <c r="M176" i="1"/>
  <c r="O176" i="1" s="1"/>
  <c r="P176" i="1" s="1"/>
  <c r="N175" i="1"/>
  <c r="M175" i="1"/>
  <c r="O175" i="1" s="1"/>
  <c r="P175" i="1" s="1"/>
  <c r="N174" i="1"/>
  <c r="M174" i="1"/>
  <c r="O174" i="1" s="1"/>
  <c r="P174" i="1" s="1"/>
  <c r="N173" i="1"/>
  <c r="M173" i="1"/>
  <c r="O173" i="1" s="1"/>
  <c r="P173" i="1" s="1"/>
  <c r="N172" i="1"/>
  <c r="M172" i="1"/>
  <c r="O172" i="1" s="1"/>
  <c r="P172" i="1" s="1"/>
  <c r="N171" i="1"/>
  <c r="M171" i="1"/>
  <c r="O171" i="1" s="1"/>
  <c r="P171" i="1" s="1"/>
  <c r="N170" i="1"/>
  <c r="M170" i="1"/>
  <c r="O170" i="1" s="1"/>
  <c r="P170" i="1" s="1"/>
  <c r="N169" i="1"/>
  <c r="M169" i="1"/>
  <c r="O169" i="1" s="1"/>
  <c r="P169" i="1" s="1"/>
  <c r="N168" i="1"/>
  <c r="M168" i="1"/>
  <c r="O168" i="1" s="1"/>
  <c r="P168" i="1" s="1"/>
  <c r="N167" i="1"/>
  <c r="M167" i="1"/>
  <c r="O167" i="1" s="1"/>
  <c r="P167" i="1" s="1"/>
  <c r="N166" i="1"/>
  <c r="M166" i="1"/>
  <c r="N165" i="1"/>
  <c r="M165" i="1"/>
  <c r="N164" i="1"/>
  <c r="M164" i="1"/>
  <c r="O164" i="1" s="1"/>
  <c r="P164" i="1" s="1"/>
  <c r="N163" i="1"/>
  <c r="M163" i="1"/>
  <c r="O163" i="1" s="1"/>
  <c r="P163" i="1" s="1"/>
  <c r="N162" i="1"/>
  <c r="M162" i="1"/>
  <c r="O162" i="1" s="1"/>
  <c r="P162" i="1" s="1"/>
  <c r="N161" i="1"/>
  <c r="M161" i="1"/>
  <c r="N160" i="1"/>
  <c r="M160" i="1"/>
  <c r="O160" i="1" s="1"/>
  <c r="P160" i="1" s="1"/>
  <c r="N159" i="1"/>
  <c r="M159" i="1"/>
  <c r="O159" i="1" s="1"/>
  <c r="P159" i="1" s="1"/>
  <c r="N158" i="1"/>
  <c r="M158" i="1"/>
  <c r="N157" i="1"/>
  <c r="M157" i="1"/>
  <c r="O157" i="1" s="1"/>
  <c r="P157" i="1" s="1"/>
  <c r="N156" i="1"/>
  <c r="M156" i="1"/>
  <c r="N155" i="1"/>
  <c r="M155" i="1"/>
  <c r="O155" i="1" s="1"/>
  <c r="P155" i="1" s="1"/>
  <c r="N154" i="1"/>
  <c r="M154" i="1"/>
  <c r="O154" i="1" s="1"/>
  <c r="P154" i="1" s="1"/>
  <c r="N153" i="1"/>
  <c r="M153" i="1"/>
  <c r="O153" i="1" s="1"/>
  <c r="P153" i="1" s="1"/>
  <c r="N152" i="1"/>
  <c r="M152" i="1"/>
  <c r="O152" i="1" s="1"/>
  <c r="P152" i="1" s="1"/>
  <c r="N151" i="1"/>
  <c r="M151" i="1"/>
  <c r="O151" i="1" s="1"/>
  <c r="P151" i="1" s="1"/>
  <c r="N150" i="1"/>
  <c r="M150" i="1"/>
  <c r="O150" i="1" s="1"/>
  <c r="P150" i="1" s="1"/>
  <c r="N149" i="1"/>
  <c r="M149" i="1"/>
  <c r="O149" i="1" s="1"/>
  <c r="P149" i="1" s="1"/>
  <c r="N148" i="1"/>
  <c r="M148" i="1"/>
  <c r="O148" i="1" s="1"/>
  <c r="P148" i="1" s="1"/>
  <c r="N147" i="1"/>
  <c r="M147" i="1"/>
  <c r="O147" i="1" s="1"/>
  <c r="P147" i="1" s="1"/>
  <c r="N146" i="1"/>
  <c r="M146" i="1"/>
  <c r="O146" i="1" s="1"/>
  <c r="P146" i="1" s="1"/>
  <c r="N145" i="1"/>
  <c r="M145" i="1"/>
  <c r="O145" i="1" s="1"/>
  <c r="P145" i="1" s="1"/>
  <c r="N144" i="1"/>
  <c r="M144" i="1"/>
  <c r="O144" i="1" s="1"/>
  <c r="P144" i="1" s="1"/>
  <c r="N143" i="1"/>
  <c r="M143" i="1"/>
  <c r="O143" i="1" s="1"/>
  <c r="P143" i="1" s="1"/>
  <c r="N142" i="1"/>
  <c r="M142" i="1"/>
  <c r="O142" i="1" s="1"/>
  <c r="P142" i="1" s="1"/>
  <c r="N141" i="1"/>
  <c r="M141" i="1"/>
  <c r="O141" i="1" s="1"/>
  <c r="P141" i="1" s="1"/>
  <c r="N140" i="1"/>
  <c r="M140" i="1"/>
  <c r="O140" i="1" s="1"/>
  <c r="P140" i="1" s="1"/>
  <c r="N139" i="1"/>
  <c r="M139" i="1"/>
  <c r="O139" i="1" s="1"/>
  <c r="P139" i="1" s="1"/>
  <c r="N138" i="1"/>
  <c r="M138" i="1"/>
  <c r="O138" i="1" s="1"/>
  <c r="P138" i="1" s="1"/>
  <c r="N137" i="1"/>
  <c r="M137" i="1"/>
  <c r="O137" i="1" s="1"/>
  <c r="P137" i="1" s="1"/>
  <c r="N136" i="1"/>
  <c r="M136" i="1"/>
  <c r="O136" i="1" s="1"/>
  <c r="P136" i="1" s="1"/>
  <c r="N135" i="1"/>
  <c r="M135" i="1"/>
  <c r="O135" i="1" s="1"/>
  <c r="P135" i="1" s="1"/>
  <c r="N134" i="1"/>
  <c r="M134" i="1"/>
  <c r="O134" i="1" s="1"/>
  <c r="P134" i="1" s="1"/>
  <c r="N133" i="1"/>
  <c r="M133" i="1"/>
  <c r="O133" i="1" s="1"/>
  <c r="P133" i="1" s="1"/>
  <c r="N132" i="1"/>
  <c r="M132" i="1"/>
  <c r="O132" i="1" s="1"/>
  <c r="P132" i="1" s="1"/>
  <c r="N131" i="1"/>
  <c r="M131" i="1"/>
  <c r="O131" i="1" s="1"/>
  <c r="P131" i="1" s="1"/>
  <c r="N130" i="1"/>
  <c r="M130" i="1"/>
  <c r="O130" i="1" s="1"/>
  <c r="P130" i="1" s="1"/>
  <c r="N129" i="1"/>
  <c r="M129" i="1"/>
  <c r="O129" i="1" s="1"/>
  <c r="P129" i="1" s="1"/>
  <c r="N128" i="1"/>
  <c r="M128" i="1"/>
  <c r="O128" i="1" s="1"/>
  <c r="P128" i="1" s="1"/>
  <c r="N127" i="1"/>
  <c r="M127" i="1"/>
  <c r="O127" i="1" s="1"/>
  <c r="P127" i="1" s="1"/>
  <c r="N126" i="1"/>
  <c r="M126" i="1"/>
  <c r="O126" i="1" s="1"/>
  <c r="P126" i="1" s="1"/>
  <c r="N125" i="1"/>
  <c r="M125" i="1"/>
  <c r="O125" i="1" s="1"/>
  <c r="P125" i="1" s="1"/>
  <c r="N124" i="1"/>
  <c r="M124" i="1"/>
  <c r="O124" i="1" s="1"/>
  <c r="P124" i="1" s="1"/>
  <c r="N123" i="1"/>
  <c r="M123" i="1"/>
  <c r="O123" i="1" s="1"/>
  <c r="P123" i="1" s="1"/>
  <c r="N122" i="1"/>
  <c r="M122" i="1"/>
  <c r="O122" i="1" s="1"/>
  <c r="P122" i="1" s="1"/>
  <c r="N121" i="1"/>
  <c r="M121" i="1"/>
  <c r="O121" i="1" s="1"/>
  <c r="P121" i="1" s="1"/>
  <c r="N120" i="1"/>
  <c r="M120" i="1"/>
  <c r="O120" i="1" s="1"/>
  <c r="P120" i="1" s="1"/>
  <c r="N119" i="1"/>
  <c r="M119" i="1"/>
  <c r="O119" i="1" s="1"/>
  <c r="P119" i="1" s="1"/>
  <c r="N118" i="1"/>
  <c r="M118" i="1"/>
  <c r="O118" i="1" s="1"/>
  <c r="P118" i="1" s="1"/>
  <c r="N117" i="1"/>
  <c r="M117" i="1"/>
  <c r="O117" i="1" s="1"/>
  <c r="P117" i="1" s="1"/>
  <c r="N116" i="1"/>
  <c r="M116" i="1"/>
  <c r="O116" i="1" s="1"/>
  <c r="P116" i="1" s="1"/>
  <c r="N115" i="1"/>
  <c r="M115" i="1"/>
  <c r="O115" i="1" s="1"/>
  <c r="P115" i="1" s="1"/>
  <c r="N114" i="1"/>
  <c r="M114" i="1"/>
  <c r="O114" i="1" s="1"/>
  <c r="P114" i="1" s="1"/>
  <c r="N113" i="1"/>
  <c r="M113" i="1"/>
  <c r="O113" i="1" s="1"/>
  <c r="P113" i="1" s="1"/>
  <c r="N112" i="1"/>
  <c r="M112" i="1"/>
  <c r="O112" i="1" s="1"/>
  <c r="P112" i="1" s="1"/>
  <c r="N111" i="1"/>
  <c r="M111" i="1"/>
  <c r="O111" i="1" s="1"/>
  <c r="P111" i="1" s="1"/>
  <c r="N110" i="1"/>
  <c r="M110" i="1"/>
  <c r="O110" i="1" s="1"/>
  <c r="P110" i="1" s="1"/>
  <c r="N109" i="1"/>
  <c r="M109" i="1"/>
  <c r="O109" i="1" s="1"/>
  <c r="P109" i="1" s="1"/>
  <c r="N108" i="1"/>
  <c r="M108" i="1"/>
  <c r="O108" i="1" s="1"/>
  <c r="P108" i="1" s="1"/>
  <c r="N107" i="1"/>
  <c r="M107" i="1"/>
  <c r="O107" i="1" s="1"/>
  <c r="P107" i="1" s="1"/>
  <c r="N106" i="1"/>
  <c r="M106" i="1"/>
  <c r="O106" i="1" s="1"/>
  <c r="P106" i="1" s="1"/>
  <c r="N105" i="1"/>
  <c r="M105" i="1"/>
  <c r="O105" i="1" s="1"/>
  <c r="P105" i="1" s="1"/>
  <c r="N104" i="1"/>
  <c r="M104" i="1"/>
  <c r="O104" i="1" s="1"/>
  <c r="P104" i="1" s="1"/>
  <c r="N103" i="1"/>
  <c r="M103" i="1"/>
  <c r="O103" i="1" s="1"/>
  <c r="P103" i="1" s="1"/>
  <c r="N102" i="1"/>
  <c r="M102" i="1"/>
  <c r="O102" i="1" s="1"/>
  <c r="P102" i="1" s="1"/>
  <c r="N101" i="1"/>
  <c r="M101" i="1"/>
  <c r="N100" i="1"/>
  <c r="M100" i="1"/>
  <c r="O100" i="1" s="1"/>
  <c r="P100" i="1" s="1"/>
  <c r="N99" i="1"/>
  <c r="M99" i="1"/>
  <c r="O99" i="1" s="1"/>
  <c r="P99" i="1" s="1"/>
  <c r="N98" i="1"/>
  <c r="M98" i="1"/>
  <c r="O98" i="1" s="1"/>
  <c r="P98" i="1" s="1"/>
  <c r="N97" i="1"/>
  <c r="M97" i="1"/>
  <c r="O97" i="1" s="1"/>
  <c r="P97" i="1" s="1"/>
  <c r="N96" i="1"/>
  <c r="M96" i="1"/>
  <c r="O96" i="1" s="1"/>
  <c r="P96" i="1" s="1"/>
  <c r="N95" i="1"/>
  <c r="M95" i="1"/>
  <c r="O95" i="1" s="1"/>
  <c r="P95" i="1" s="1"/>
  <c r="N94" i="1"/>
  <c r="M94" i="1"/>
  <c r="O94" i="1" s="1"/>
  <c r="P94" i="1" s="1"/>
  <c r="N93" i="1"/>
  <c r="M93" i="1"/>
  <c r="O93" i="1" s="1"/>
  <c r="P93" i="1" s="1"/>
  <c r="N92" i="1"/>
  <c r="M92" i="1"/>
  <c r="O92" i="1" s="1"/>
  <c r="P92" i="1" s="1"/>
  <c r="N91" i="1"/>
  <c r="M91" i="1"/>
  <c r="O91" i="1" s="1"/>
  <c r="P91" i="1" s="1"/>
  <c r="N90" i="1"/>
  <c r="M90" i="1"/>
  <c r="O90" i="1" s="1"/>
  <c r="P90" i="1" s="1"/>
  <c r="N89" i="1"/>
  <c r="M89" i="1"/>
  <c r="O89" i="1" s="1"/>
  <c r="P89" i="1" s="1"/>
  <c r="N88" i="1"/>
  <c r="M88" i="1"/>
  <c r="O88" i="1" s="1"/>
  <c r="P88" i="1" s="1"/>
  <c r="N87" i="1"/>
  <c r="M87" i="1"/>
  <c r="O87" i="1" s="1"/>
  <c r="P87" i="1" s="1"/>
  <c r="N86" i="1"/>
  <c r="M86" i="1"/>
  <c r="O86" i="1" s="1"/>
  <c r="P86" i="1" s="1"/>
  <c r="N85" i="1"/>
  <c r="M85" i="1"/>
  <c r="O85" i="1" s="1"/>
  <c r="P85" i="1" s="1"/>
  <c r="N84" i="1"/>
  <c r="M84" i="1"/>
  <c r="O84" i="1" s="1"/>
  <c r="P84" i="1" s="1"/>
  <c r="N83" i="1"/>
  <c r="M83" i="1"/>
  <c r="O83" i="1" s="1"/>
  <c r="P83" i="1" s="1"/>
  <c r="N82" i="1"/>
  <c r="M82" i="1"/>
  <c r="O82" i="1" s="1"/>
  <c r="P82" i="1" s="1"/>
  <c r="N81" i="1"/>
  <c r="M81" i="1"/>
  <c r="N80" i="1"/>
  <c r="M80" i="1"/>
  <c r="O80" i="1" s="1"/>
  <c r="P80" i="1" s="1"/>
  <c r="N79" i="1"/>
  <c r="M79" i="1"/>
  <c r="O79" i="1" s="1"/>
  <c r="P79" i="1" s="1"/>
  <c r="N78" i="1"/>
  <c r="M78" i="1"/>
  <c r="O78" i="1" s="1"/>
  <c r="P78" i="1" s="1"/>
  <c r="N77" i="1"/>
  <c r="M77" i="1"/>
  <c r="O77" i="1" s="1"/>
  <c r="P77" i="1" s="1"/>
  <c r="N76" i="1"/>
  <c r="M76" i="1"/>
  <c r="O76" i="1" s="1"/>
  <c r="P76" i="1" s="1"/>
  <c r="N75" i="1"/>
  <c r="M75" i="1"/>
  <c r="O75" i="1" s="1"/>
  <c r="P75" i="1" s="1"/>
  <c r="N74" i="1"/>
  <c r="M74" i="1"/>
  <c r="O74" i="1" s="1"/>
  <c r="P74" i="1" s="1"/>
  <c r="N73" i="1"/>
  <c r="M73" i="1"/>
  <c r="O73" i="1" s="1"/>
  <c r="P73" i="1" s="1"/>
  <c r="N72" i="1"/>
  <c r="M72" i="1"/>
  <c r="O72" i="1" s="1"/>
  <c r="P72" i="1" s="1"/>
  <c r="N71" i="1"/>
  <c r="M71" i="1"/>
  <c r="O71" i="1" s="1"/>
  <c r="P71" i="1" s="1"/>
  <c r="N70" i="1"/>
  <c r="M70" i="1"/>
  <c r="O70" i="1" s="1"/>
  <c r="P70" i="1" s="1"/>
  <c r="N69" i="1"/>
  <c r="M69" i="1"/>
  <c r="O69" i="1" s="1"/>
  <c r="P69" i="1" s="1"/>
  <c r="N68" i="1"/>
  <c r="M68" i="1"/>
  <c r="O68" i="1" s="1"/>
  <c r="P68" i="1" s="1"/>
  <c r="N67" i="1"/>
  <c r="M67" i="1"/>
  <c r="O67" i="1" s="1"/>
  <c r="P67" i="1" s="1"/>
  <c r="N66" i="1"/>
  <c r="M66" i="1"/>
  <c r="O66" i="1" s="1"/>
  <c r="P66" i="1" s="1"/>
  <c r="N65" i="1"/>
  <c r="M65" i="1"/>
  <c r="O65" i="1" s="1"/>
  <c r="P65" i="1" s="1"/>
  <c r="N64" i="1"/>
  <c r="M64" i="1"/>
  <c r="O64" i="1" s="1"/>
  <c r="P64" i="1" s="1"/>
  <c r="N63" i="1"/>
  <c r="M63" i="1"/>
  <c r="O63" i="1" s="1"/>
  <c r="P63" i="1" s="1"/>
  <c r="N62" i="1"/>
  <c r="M62" i="1"/>
  <c r="N61" i="1"/>
  <c r="M61" i="1"/>
  <c r="O61" i="1" s="1"/>
  <c r="P61" i="1" s="1"/>
  <c r="N60" i="1"/>
  <c r="M60" i="1"/>
  <c r="O60" i="1" s="1"/>
  <c r="P60" i="1" s="1"/>
  <c r="N59" i="1"/>
  <c r="M59" i="1"/>
  <c r="O59" i="1" s="1"/>
  <c r="P59" i="1" s="1"/>
  <c r="N58" i="1"/>
  <c r="M58" i="1"/>
  <c r="O58" i="1" s="1"/>
  <c r="P58" i="1" s="1"/>
  <c r="N57" i="1"/>
  <c r="M57" i="1"/>
  <c r="O57" i="1" s="1"/>
  <c r="P57" i="1" s="1"/>
  <c r="N56" i="1"/>
  <c r="M56" i="1"/>
  <c r="O56" i="1" s="1"/>
  <c r="P56" i="1" s="1"/>
  <c r="N55" i="1"/>
  <c r="M55" i="1"/>
  <c r="O55" i="1" s="1"/>
  <c r="P55" i="1" s="1"/>
  <c r="N54" i="1"/>
  <c r="M54" i="1"/>
  <c r="O54" i="1" s="1"/>
  <c r="P54" i="1" s="1"/>
  <c r="N53" i="1"/>
  <c r="M53" i="1"/>
  <c r="O53" i="1" s="1"/>
  <c r="P53" i="1" s="1"/>
  <c r="N52" i="1"/>
  <c r="M52" i="1"/>
  <c r="N51" i="1"/>
  <c r="M51" i="1"/>
  <c r="O51" i="1" s="1"/>
  <c r="P51" i="1" s="1"/>
  <c r="N50" i="1"/>
  <c r="M50" i="1"/>
  <c r="O50" i="1" s="1"/>
  <c r="P50" i="1" s="1"/>
  <c r="N49" i="1"/>
  <c r="M49" i="1"/>
  <c r="O49" i="1" s="1"/>
  <c r="P49" i="1" s="1"/>
  <c r="N48" i="1"/>
  <c r="M48" i="1"/>
  <c r="O48" i="1" s="1"/>
  <c r="P48" i="1" s="1"/>
  <c r="N47" i="1"/>
  <c r="M47" i="1"/>
  <c r="O47" i="1" s="1"/>
  <c r="P47" i="1" s="1"/>
  <c r="N46" i="1"/>
  <c r="M46" i="1"/>
  <c r="O46" i="1" s="1"/>
  <c r="P46" i="1" s="1"/>
  <c r="N45" i="1"/>
  <c r="M45" i="1"/>
  <c r="O45" i="1" s="1"/>
  <c r="P45" i="1" s="1"/>
  <c r="N44" i="1"/>
  <c r="M44" i="1"/>
  <c r="O44" i="1" s="1"/>
  <c r="P44" i="1" s="1"/>
  <c r="N43" i="1"/>
  <c r="M43" i="1"/>
  <c r="O43" i="1" s="1"/>
  <c r="P43" i="1" s="1"/>
  <c r="N42" i="1"/>
  <c r="M42" i="1"/>
  <c r="N41" i="1"/>
  <c r="M41" i="1"/>
  <c r="O41" i="1" s="1"/>
  <c r="P41" i="1" s="1"/>
  <c r="N40" i="1"/>
  <c r="M40" i="1"/>
  <c r="O40" i="1" s="1"/>
  <c r="P40" i="1" s="1"/>
  <c r="N39" i="1"/>
  <c r="M39" i="1"/>
  <c r="O39" i="1" s="1"/>
  <c r="P39" i="1" s="1"/>
  <c r="N38" i="1"/>
  <c r="M38" i="1"/>
  <c r="O38" i="1" s="1"/>
  <c r="P38" i="1" s="1"/>
  <c r="N37" i="1"/>
  <c r="M37" i="1"/>
  <c r="N36" i="1"/>
  <c r="M36" i="1"/>
  <c r="O36" i="1" s="1"/>
  <c r="P36" i="1" s="1"/>
  <c r="N35" i="1"/>
  <c r="M35" i="1"/>
  <c r="N34" i="1"/>
  <c r="M34" i="1"/>
  <c r="O34" i="1" s="1"/>
  <c r="P34" i="1" s="1"/>
  <c r="N33" i="1"/>
  <c r="M33" i="1"/>
  <c r="O33" i="1" s="1"/>
  <c r="P33" i="1" s="1"/>
  <c r="N32" i="1"/>
  <c r="M32" i="1"/>
  <c r="O32" i="1" s="1"/>
  <c r="P32" i="1" s="1"/>
  <c r="N31" i="1"/>
  <c r="M31" i="1"/>
  <c r="O31" i="1" s="1"/>
  <c r="P31" i="1" s="1"/>
  <c r="N30" i="1"/>
  <c r="M30" i="1"/>
  <c r="O30" i="1" s="1"/>
  <c r="P30" i="1" s="1"/>
  <c r="N29" i="1"/>
  <c r="M29" i="1"/>
  <c r="O29" i="1" s="1"/>
  <c r="P29" i="1" s="1"/>
  <c r="N28" i="1"/>
  <c r="M28" i="1"/>
  <c r="O28" i="1" s="1"/>
  <c r="P28" i="1" s="1"/>
  <c r="N27" i="1"/>
  <c r="M27" i="1"/>
  <c r="O27" i="1" s="1"/>
  <c r="P27" i="1" s="1"/>
  <c r="N26" i="1"/>
  <c r="M26" i="1"/>
  <c r="O26" i="1" s="1"/>
  <c r="P26" i="1" s="1"/>
  <c r="N25" i="1"/>
  <c r="M25" i="1"/>
  <c r="O25" i="1" s="1"/>
  <c r="P25" i="1" s="1"/>
  <c r="N24" i="1"/>
  <c r="M24" i="1"/>
  <c r="O24" i="1" s="1"/>
  <c r="P24" i="1" s="1"/>
  <c r="N23" i="1"/>
  <c r="M23" i="1"/>
  <c r="O23" i="1" s="1"/>
  <c r="P23" i="1" s="1"/>
  <c r="N22" i="1"/>
  <c r="M22" i="1"/>
  <c r="O22" i="1" s="1"/>
  <c r="P22" i="1" s="1"/>
  <c r="N21" i="1"/>
  <c r="M21" i="1"/>
  <c r="O21" i="1" s="1"/>
  <c r="P21" i="1" s="1"/>
  <c r="N20" i="1"/>
  <c r="M20" i="1"/>
  <c r="O20" i="1" s="1"/>
  <c r="P20" i="1" s="1"/>
  <c r="N19" i="1"/>
  <c r="M19" i="1"/>
  <c r="O19" i="1" s="1"/>
  <c r="P19" i="1" s="1"/>
  <c r="N18" i="1"/>
  <c r="M18" i="1"/>
  <c r="O18" i="1" s="1"/>
  <c r="P18" i="1" s="1"/>
  <c r="N17" i="1"/>
  <c r="M17" i="1"/>
  <c r="O17" i="1" s="1"/>
  <c r="P17" i="1" s="1"/>
  <c r="N16" i="1"/>
  <c r="M16" i="1"/>
  <c r="O16" i="1" s="1"/>
  <c r="P16" i="1" s="1"/>
  <c r="N15" i="1"/>
  <c r="M15" i="1"/>
  <c r="O15" i="1" s="1"/>
  <c r="P15" i="1" s="1"/>
  <c r="N14" i="1"/>
  <c r="M14" i="1"/>
  <c r="O14" i="1" s="1"/>
  <c r="P14" i="1" s="1"/>
  <c r="N13" i="1"/>
  <c r="M13" i="1"/>
  <c r="O13" i="1" s="1"/>
  <c r="P13" i="1" s="1"/>
  <c r="N12" i="1"/>
  <c r="M12" i="1"/>
  <c r="O12" i="1" s="1"/>
  <c r="P12" i="1" s="1"/>
  <c r="N11" i="1"/>
  <c r="M11" i="1"/>
  <c r="O11" i="1" s="1"/>
  <c r="P11" i="1" s="1"/>
  <c r="N10" i="1"/>
  <c r="M10" i="1"/>
  <c r="O10" i="1" s="1"/>
  <c r="P10" i="1" s="1"/>
  <c r="N9" i="1"/>
  <c r="M9" i="1"/>
  <c r="O9" i="1" s="1"/>
  <c r="P9" i="1" s="1"/>
  <c r="N8" i="1"/>
  <c r="M8" i="1"/>
  <c r="O8" i="1" s="1"/>
  <c r="P8" i="1" s="1"/>
  <c r="N7" i="1"/>
  <c r="M7" i="1"/>
  <c r="O7" i="1" s="1"/>
  <c r="P7" i="1" s="1"/>
  <c r="N6" i="1"/>
  <c r="M6" i="1"/>
  <c r="O6" i="1" s="1"/>
  <c r="P6" i="1" s="1"/>
  <c r="N5" i="1"/>
  <c r="M5" i="1"/>
  <c r="O5" i="1" s="1"/>
  <c r="P5" i="1" s="1"/>
  <c r="N4" i="1"/>
  <c r="M4" i="1"/>
  <c r="O4" i="1" s="1"/>
  <c r="P4" i="1" s="1"/>
  <c r="N3" i="1"/>
  <c r="M3" i="1"/>
  <c r="O3" i="1" s="1"/>
  <c r="P3" i="1" s="1"/>
  <c r="N2" i="1"/>
  <c r="M2" i="1"/>
  <c r="O2" i="1" s="1"/>
  <c r="P2" i="1" s="1"/>
  <c r="O789" i="1" l="1"/>
  <c r="P789" i="1" s="1"/>
  <c r="O720" i="1"/>
  <c r="P720" i="1" s="1"/>
  <c r="O690" i="1"/>
  <c r="P690" i="1" s="1"/>
  <c r="O2666" i="1"/>
  <c r="P2666" i="1" s="1"/>
  <c r="O2614" i="1"/>
  <c r="P2614" i="1" s="1"/>
  <c r="O2610" i="1"/>
  <c r="P2610" i="1" s="1"/>
  <c r="O2572" i="1"/>
  <c r="P2572" i="1" s="1"/>
  <c r="O2548" i="1"/>
  <c r="P2548" i="1" s="1"/>
  <c r="O2533" i="1"/>
  <c r="P2533" i="1" s="1"/>
  <c r="O2523" i="1"/>
  <c r="P2523" i="1" s="1"/>
  <c r="O2519" i="1"/>
  <c r="P2519" i="1" s="1"/>
  <c r="O2463" i="1"/>
  <c r="P2463" i="1" s="1"/>
  <c r="O2460" i="1"/>
  <c r="P2460" i="1" s="1"/>
  <c r="O2441" i="1"/>
  <c r="P2441" i="1" s="1"/>
  <c r="O2433" i="1"/>
  <c r="P2433" i="1" s="1"/>
  <c r="O2243" i="1"/>
  <c r="P2243" i="1" s="1"/>
  <c r="O2228" i="1"/>
  <c r="P2228" i="1" s="1"/>
  <c r="O2168" i="1"/>
  <c r="P2168" i="1" s="1"/>
  <c r="O2164" i="1"/>
  <c r="P2164" i="1" s="1"/>
  <c r="O2134" i="1"/>
  <c r="P2134" i="1" s="1"/>
  <c r="O2127" i="1"/>
  <c r="P2127" i="1" s="1"/>
  <c r="O2112" i="1"/>
  <c r="P2112" i="1" s="1"/>
  <c r="O2111" i="1"/>
  <c r="P2111" i="1" s="1"/>
  <c r="O2099" i="1"/>
  <c r="P2099" i="1" s="1"/>
  <c r="O2087" i="1"/>
  <c r="P2087" i="1" s="1"/>
  <c r="O2072" i="1"/>
  <c r="P2072" i="1" s="1"/>
  <c r="O2046" i="1"/>
  <c r="P2046" i="1" s="1"/>
  <c r="O2015" i="1"/>
  <c r="P2015" i="1" s="1"/>
  <c r="O1917" i="1"/>
  <c r="P1917" i="1" s="1"/>
  <c r="O1915" i="1"/>
  <c r="P1915" i="1" s="1"/>
  <c r="O1881" i="1"/>
  <c r="P1881" i="1" s="1"/>
  <c r="O1825" i="1"/>
  <c r="P1825" i="1" s="1"/>
  <c r="O1818" i="1"/>
  <c r="P1818" i="1" s="1"/>
  <c r="O1723" i="1"/>
  <c r="P1723" i="1" s="1"/>
  <c r="O1722" i="1"/>
  <c r="P1722" i="1" s="1"/>
  <c r="O1698" i="1"/>
  <c r="P1698" i="1" s="1"/>
  <c r="O1682" i="1"/>
  <c r="P1682" i="1" s="1"/>
  <c r="O1587" i="1"/>
  <c r="P1587" i="1" s="1"/>
  <c r="O1572" i="1"/>
  <c r="P1572" i="1" s="1"/>
  <c r="O1517" i="1"/>
  <c r="P1517" i="1" s="1"/>
  <c r="O1502" i="1"/>
  <c r="P1502" i="1" s="1"/>
  <c r="O1205" i="1"/>
  <c r="P1205" i="1" s="1"/>
  <c r="O1194" i="1"/>
  <c r="P1194" i="1" s="1"/>
  <c r="O1181" i="1"/>
  <c r="P1181" i="1" s="1"/>
  <c r="O1089" i="1"/>
  <c r="P1089" i="1" s="1"/>
  <c r="O1045" i="1"/>
  <c r="P1045" i="1" s="1"/>
  <c r="O1033" i="1"/>
  <c r="P1033" i="1" s="1"/>
  <c r="O1030" i="1"/>
  <c r="P1030" i="1" s="1"/>
  <c r="O990" i="1"/>
  <c r="P990" i="1" s="1"/>
  <c r="O966" i="1"/>
  <c r="P966" i="1" s="1"/>
  <c r="O921" i="1"/>
  <c r="P921" i="1" s="1"/>
  <c r="O869" i="1"/>
  <c r="P869" i="1" s="1"/>
  <c r="O832" i="1"/>
  <c r="P832" i="1" s="1"/>
  <c r="O821" i="1"/>
  <c r="P821" i="1" s="1"/>
  <c r="O820" i="1"/>
  <c r="P820" i="1" s="1"/>
  <c r="O801" i="1"/>
  <c r="P801" i="1" s="1"/>
  <c r="O762" i="1"/>
  <c r="P762" i="1" s="1"/>
  <c r="O1422" i="1"/>
  <c r="P1422" i="1" s="1"/>
  <c r="O1410" i="1"/>
  <c r="P1410" i="1" s="1"/>
  <c r="O1342" i="1"/>
  <c r="P1342" i="1" s="1"/>
  <c r="O1302" i="1"/>
  <c r="P1302" i="1" s="1"/>
  <c r="O1298" i="1"/>
  <c r="P1298" i="1" s="1"/>
  <c r="O1191" i="1"/>
  <c r="P1191" i="1" s="1"/>
  <c r="O1185" i="1"/>
  <c r="P1185" i="1" s="1"/>
  <c r="O1104" i="1"/>
  <c r="P1104" i="1" s="1"/>
  <c r="O1088" i="1"/>
  <c r="P1088" i="1" s="1"/>
  <c r="O1042" i="1"/>
  <c r="P1042" i="1" s="1"/>
  <c r="O999" i="1"/>
  <c r="P999" i="1" s="1"/>
  <c r="O872" i="1"/>
  <c r="P872" i="1" s="1"/>
  <c r="O855" i="1"/>
  <c r="P855" i="1" s="1"/>
  <c r="O844" i="1"/>
  <c r="P844" i="1" s="1"/>
  <c r="O810" i="1"/>
  <c r="P810" i="1" s="1"/>
  <c r="O790" i="1"/>
  <c r="P790" i="1" s="1"/>
  <c r="O726" i="1"/>
  <c r="P726" i="1" s="1"/>
  <c r="O718" i="1"/>
  <c r="P718" i="1" s="1"/>
  <c r="O685" i="1"/>
  <c r="P685" i="1" s="1"/>
  <c r="O2423" i="1"/>
  <c r="P2423" i="1" s="1"/>
  <c r="O646" i="1"/>
  <c r="P646" i="1" s="1"/>
  <c r="O2231" i="1"/>
  <c r="P2231" i="1" s="1"/>
  <c r="O2008" i="1"/>
  <c r="P2008" i="1" s="1"/>
  <c r="O1955" i="1"/>
  <c r="P1955" i="1" s="1"/>
  <c r="O1780" i="1"/>
  <c r="P1780" i="1" s="1"/>
  <c r="O1755" i="1"/>
  <c r="P1755" i="1" s="1"/>
  <c r="O1173" i="1"/>
  <c r="P1173" i="1" s="1"/>
  <c r="O1160" i="1"/>
  <c r="P1160" i="1" s="1"/>
  <c r="O1147" i="1"/>
  <c r="P1147" i="1" s="1"/>
  <c r="O1140" i="1"/>
  <c r="P1140" i="1" s="1"/>
  <c r="O1061" i="1"/>
  <c r="P1061" i="1" s="1"/>
  <c r="O1049" i="1"/>
  <c r="P1049" i="1" s="1"/>
  <c r="O1016" i="1"/>
  <c r="P1016" i="1" s="1"/>
  <c r="O1004" i="1"/>
  <c r="P1004" i="1" s="1"/>
  <c r="O2489" i="1"/>
  <c r="P2489" i="1" s="1"/>
  <c r="O2483" i="1"/>
  <c r="P2483" i="1" s="1"/>
  <c r="O2449" i="1"/>
  <c r="P2449" i="1" s="1"/>
  <c r="O2258" i="1"/>
  <c r="P2258" i="1" s="1"/>
  <c r="O2239" i="1"/>
  <c r="P2239" i="1" s="1"/>
  <c r="O2236" i="1"/>
  <c r="P2236" i="1" s="1"/>
  <c r="O2019" i="1"/>
  <c r="P2019" i="1" s="1"/>
  <c r="O1143" i="1"/>
  <c r="P1143" i="1" s="1"/>
  <c r="O1093" i="1"/>
  <c r="P1093" i="1" s="1"/>
  <c r="O1085" i="1"/>
  <c r="P1085" i="1" s="1"/>
  <c r="O1056" i="1"/>
  <c r="P1056" i="1" s="1"/>
  <c r="O1002" i="1"/>
  <c r="P1002" i="1" s="1"/>
  <c r="O951" i="1"/>
  <c r="P951" i="1" s="1"/>
  <c r="O898" i="1"/>
  <c r="P898" i="1" s="1"/>
  <c r="O2514" i="1"/>
  <c r="P2514" i="1" s="1"/>
  <c r="O2476" i="1"/>
  <c r="P2476" i="1" s="1"/>
  <c r="O2136" i="1"/>
  <c r="P2136" i="1" s="1"/>
  <c r="O2057" i="1"/>
  <c r="P2057" i="1" s="1"/>
  <c r="O1926" i="1"/>
  <c r="P1926" i="1" s="1"/>
  <c r="O1880" i="1"/>
  <c r="P1880" i="1" s="1"/>
  <c r="O1865" i="1"/>
  <c r="P1865" i="1" s="1"/>
  <c r="O1860" i="1"/>
  <c r="P1860" i="1" s="1"/>
  <c r="O1851" i="1"/>
  <c r="P1851" i="1" s="1"/>
  <c r="O1174" i="1"/>
  <c r="P1174" i="1" s="1"/>
  <c r="O1172" i="1"/>
  <c r="P1172" i="1" s="1"/>
  <c r="O1169" i="1"/>
  <c r="P1169" i="1" s="1"/>
  <c r="O1127" i="1"/>
  <c r="P1127" i="1" s="1"/>
  <c r="O1119" i="1"/>
  <c r="P1119" i="1" s="1"/>
  <c r="O1106" i="1"/>
  <c r="P1106" i="1" s="1"/>
  <c r="O1076" i="1"/>
  <c r="P1076" i="1" s="1"/>
  <c r="O1034" i="1"/>
  <c r="P1034" i="1" s="1"/>
  <c r="O1021" i="1"/>
  <c r="P1021" i="1" s="1"/>
  <c r="O1012" i="1"/>
  <c r="P1012" i="1" s="1"/>
  <c r="O983" i="1"/>
  <c r="P983" i="1" s="1"/>
  <c r="O2491" i="1"/>
  <c r="P2491" i="1" s="1"/>
  <c r="O2437" i="1"/>
  <c r="P2437" i="1" s="1"/>
  <c r="O2424" i="1"/>
  <c r="P2424" i="1" s="1"/>
  <c r="O2412" i="1"/>
  <c r="P2412" i="1" s="1"/>
  <c r="O2311" i="1"/>
  <c r="P2311" i="1" s="1"/>
  <c r="O2278" i="1"/>
  <c r="P2278" i="1" s="1"/>
  <c r="O2216" i="1"/>
  <c r="P2216" i="1" s="1"/>
  <c r="O2189" i="1"/>
  <c r="P2189" i="1" s="1"/>
  <c r="O2073" i="1"/>
  <c r="P2073" i="1" s="1"/>
  <c r="O2056" i="1"/>
  <c r="P2056" i="1" s="1"/>
  <c r="O1964" i="1"/>
  <c r="P1964" i="1" s="1"/>
  <c r="O1952" i="1"/>
  <c r="P1952" i="1" s="1"/>
  <c r="O1903" i="1"/>
  <c r="P1903" i="1" s="1"/>
  <c r="O1869" i="1"/>
  <c r="P1869" i="1" s="1"/>
  <c r="O1849" i="1"/>
  <c r="P1849" i="1" s="1"/>
  <c r="O1820" i="1"/>
  <c r="P1820" i="1" s="1"/>
  <c r="O1756" i="1"/>
  <c r="P1756" i="1" s="1"/>
  <c r="O1717" i="1"/>
  <c r="P1717" i="1" s="1"/>
  <c r="O1707" i="1"/>
  <c r="P1707" i="1" s="1"/>
  <c r="O1203" i="1"/>
  <c r="P1203" i="1" s="1"/>
  <c r="O1057" i="1"/>
  <c r="P1057" i="1" s="1"/>
  <c r="O974" i="1"/>
  <c r="P974" i="1" s="1"/>
  <c r="O946" i="1"/>
  <c r="P946" i="1" s="1"/>
  <c r="O944" i="1"/>
  <c r="P944" i="1" s="1"/>
  <c r="O2455" i="1"/>
  <c r="P2455" i="1" s="1"/>
  <c r="O2146" i="1"/>
  <c r="P2146" i="1" s="1"/>
  <c r="O2135" i="1"/>
  <c r="P2135" i="1" s="1"/>
  <c r="O1950" i="1"/>
  <c r="P1950" i="1" s="1"/>
  <c r="O1914" i="1"/>
  <c r="P1914" i="1" s="1"/>
  <c r="O1850" i="1"/>
  <c r="P1850" i="1" s="1"/>
  <c r="O1198" i="1"/>
  <c r="P1198" i="1" s="1"/>
  <c r="O937" i="1"/>
  <c r="P937" i="1" s="1"/>
  <c r="O865" i="1"/>
  <c r="P865" i="1" s="1"/>
  <c r="O1695" i="1"/>
  <c r="P1695" i="1" s="1"/>
  <c r="O992" i="1"/>
  <c r="P992" i="1" s="1"/>
  <c r="O914" i="1"/>
  <c r="P914" i="1" s="1"/>
  <c r="O860" i="1"/>
  <c r="P860" i="1" s="1"/>
  <c r="O856" i="1"/>
  <c r="P856" i="1" s="1"/>
  <c r="O2646" i="1"/>
  <c r="P2646" i="1" s="1"/>
  <c r="O2549" i="1"/>
  <c r="P2549" i="1" s="1"/>
  <c r="O2244" i="1"/>
  <c r="P2244" i="1" s="1"/>
  <c r="O2115" i="1"/>
  <c r="P2115" i="1" s="1"/>
  <c r="O1929" i="1"/>
  <c r="P1929" i="1" s="1"/>
  <c r="O1879" i="1"/>
  <c r="P1879" i="1" s="1"/>
  <c r="O1741" i="1"/>
  <c r="P1741" i="1" s="1"/>
  <c r="O1708" i="1"/>
  <c r="P1708" i="1" s="1"/>
  <c r="O1287" i="1"/>
  <c r="P1287" i="1" s="1"/>
  <c r="O672" i="1"/>
  <c r="P672" i="1" s="1"/>
  <c r="O509" i="1"/>
  <c r="P509" i="1" s="1"/>
  <c r="O406" i="1"/>
  <c r="P406" i="1" s="1"/>
  <c r="O337" i="1"/>
  <c r="P337" i="1" s="1"/>
  <c r="O308" i="1"/>
  <c r="P308" i="1" s="1"/>
  <c r="O158" i="1"/>
  <c r="P158" i="1" s="1"/>
  <c r="O37" i="1"/>
  <c r="P37" i="1" s="1"/>
  <c r="O1934" i="1"/>
  <c r="P1934" i="1" s="1"/>
  <c r="O1804" i="1"/>
  <c r="P1804" i="1" s="1"/>
  <c r="O1724" i="1"/>
  <c r="P1724" i="1" s="1"/>
  <c r="O1699" i="1"/>
  <c r="P1699" i="1" s="1"/>
  <c r="O1604" i="1"/>
  <c r="P1604" i="1" s="1"/>
  <c r="O1567" i="1"/>
  <c r="P1567" i="1" s="1"/>
  <c r="O1554" i="1"/>
  <c r="P1554" i="1" s="1"/>
  <c r="O1405" i="1"/>
  <c r="P1405" i="1" s="1"/>
  <c r="O1399" i="1"/>
  <c r="P1399" i="1" s="1"/>
  <c r="O1334" i="1"/>
  <c r="P1334" i="1" s="1"/>
  <c r="O1311" i="1"/>
  <c r="P1311" i="1" s="1"/>
  <c r="O818" i="1"/>
  <c r="P818" i="1" s="1"/>
  <c r="O640" i="1"/>
  <c r="P640" i="1" s="1"/>
  <c r="O587" i="1"/>
  <c r="P587" i="1" s="1"/>
  <c r="O574" i="1"/>
  <c r="P574" i="1" s="1"/>
  <c r="O548" i="1"/>
  <c r="P548" i="1" s="1"/>
  <c r="O299" i="1"/>
  <c r="P299" i="1" s="1"/>
  <c r="O251" i="1"/>
  <c r="P251" i="1" s="1"/>
  <c r="O101" i="1"/>
  <c r="P101" i="1" s="1"/>
  <c r="O2680" i="1"/>
  <c r="P2680" i="1" s="1"/>
  <c r="O2291" i="1"/>
  <c r="P2291" i="1" s="1"/>
  <c r="O1811" i="1"/>
  <c r="P1811" i="1" s="1"/>
  <c r="O1782" i="1"/>
  <c r="P1782" i="1" s="1"/>
  <c r="O1562" i="1"/>
  <c r="P1562" i="1" s="1"/>
  <c r="O1536" i="1"/>
  <c r="P1536" i="1" s="1"/>
  <c r="O909" i="1"/>
  <c r="P909" i="1" s="1"/>
  <c r="O817" i="1"/>
  <c r="P817" i="1" s="1"/>
  <c r="O809" i="1"/>
  <c r="P809" i="1" s="1"/>
  <c r="O725" i="1"/>
  <c r="P725" i="1" s="1"/>
  <c r="O697" i="1"/>
  <c r="P697" i="1" s="1"/>
  <c r="O642" i="1"/>
  <c r="P642" i="1" s="1"/>
  <c r="O2603" i="1"/>
  <c r="P2603" i="1" s="1"/>
  <c r="O2163" i="1"/>
  <c r="P2163" i="1" s="1"/>
  <c r="O1751" i="1"/>
  <c r="P1751" i="1" s="1"/>
  <c r="O1672" i="1"/>
  <c r="P1672" i="1" s="1"/>
  <c r="O1591" i="1"/>
  <c r="P1591" i="1" s="1"/>
  <c r="O1456" i="1"/>
  <c r="P1456" i="1" s="1"/>
  <c r="O1401" i="1"/>
  <c r="P1401" i="1" s="1"/>
  <c r="O1385" i="1"/>
  <c r="P1385" i="1" s="1"/>
  <c r="O1353" i="1"/>
  <c r="P1353" i="1" s="1"/>
  <c r="O1331" i="1"/>
  <c r="P1331" i="1" s="1"/>
  <c r="O1192" i="1"/>
  <c r="P1192" i="1" s="1"/>
  <c r="O982" i="1"/>
  <c r="P982" i="1" s="1"/>
  <c r="O907" i="1"/>
  <c r="P907" i="1" s="1"/>
  <c r="O815" i="1"/>
  <c r="P815" i="1" s="1"/>
  <c r="O778" i="1"/>
  <c r="P778" i="1" s="1"/>
  <c r="O761" i="1"/>
  <c r="P761" i="1" s="1"/>
  <c r="O760" i="1"/>
  <c r="P760" i="1" s="1"/>
  <c r="O755" i="1"/>
  <c r="P755" i="1" s="1"/>
  <c r="O675" i="1"/>
  <c r="P675" i="1" s="1"/>
  <c r="O385" i="1"/>
  <c r="P385" i="1" s="1"/>
  <c r="O288" i="1"/>
  <c r="P288" i="1" s="1"/>
  <c r="O178" i="1"/>
  <c r="P178" i="1" s="1"/>
  <c r="O166" i="1"/>
  <c r="P166" i="1" s="1"/>
  <c r="O165" i="1"/>
  <c r="P165" i="1" s="1"/>
  <c r="O161" i="1"/>
  <c r="P161" i="1" s="1"/>
  <c r="O156" i="1"/>
  <c r="P156" i="1" s="1"/>
  <c r="O81" i="1"/>
  <c r="P81" i="1" s="1"/>
  <c r="O62" i="1"/>
  <c r="P62" i="1" s="1"/>
  <c r="O2069" i="1"/>
  <c r="P2069" i="1" s="1"/>
  <c r="O1836" i="1"/>
  <c r="P1836" i="1" s="1"/>
  <c r="O1680" i="1"/>
  <c r="P1680" i="1" s="1"/>
  <c r="O1598" i="1"/>
  <c r="P1598" i="1" s="1"/>
  <c r="O1549" i="1"/>
  <c r="P1549" i="1" s="1"/>
  <c r="O1544" i="1"/>
  <c r="P1544" i="1" s="1"/>
  <c r="O1519" i="1"/>
  <c r="P1519" i="1" s="1"/>
  <c r="O1479" i="1"/>
  <c r="P1479" i="1" s="1"/>
  <c r="O1476" i="1"/>
  <c r="P1476" i="1" s="1"/>
  <c r="O1391" i="1"/>
  <c r="P1391" i="1" s="1"/>
  <c r="O738" i="1"/>
  <c r="P738" i="1" s="1"/>
  <c r="O717" i="1"/>
  <c r="P717" i="1" s="1"/>
  <c r="O708" i="1"/>
  <c r="P708" i="1" s="1"/>
  <c r="O668" i="1"/>
  <c r="P668" i="1" s="1"/>
  <c r="O659" i="1"/>
  <c r="P659" i="1" s="1"/>
  <c r="O650" i="1"/>
  <c r="P650" i="1" s="1"/>
  <c r="O583" i="1"/>
  <c r="P583" i="1" s="1"/>
  <c r="O435" i="1"/>
  <c r="P435" i="1" s="1"/>
  <c r="O394" i="1"/>
  <c r="P394" i="1" s="1"/>
  <c r="O379" i="1"/>
  <c r="P379" i="1" s="1"/>
  <c r="O377" i="1"/>
  <c r="P377" i="1" s="1"/>
  <c r="O261" i="1"/>
  <c r="P261" i="1" s="1"/>
  <c r="O848" i="1"/>
  <c r="P848" i="1" s="1"/>
  <c r="O263" i="1"/>
  <c r="P263" i="1" s="1"/>
  <c r="O2160" i="1"/>
  <c r="P2160" i="1" s="1"/>
  <c r="O1628" i="1"/>
  <c r="P1628" i="1" s="1"/>
  <c r="O1525" i="1"/>
  <c r="P1525" i="1" s="1"/>
  <c r="O1521" i="1"/>
  <c r="P1521" i="1" s="1"/>
  <c r="O1513" i="1"/>
  <c r="P1513" i="1" s="1"/>
  <c r="O1425" i="1"/>
  <c r="P1425" i="1" s="1"/>
  <c r="O1403" i="1"/>
  <c r="P1403" i="1" s="1"/>
  <c r="O1276" i="1"/>
  <c r="P1276" i="1" s="1"/>
  <c r="O1254" i="1"/>
  <c r="P1254" i="1" s="1"/>
  <c r="O763" i="1"/>
  <c r="P763" i="1" s="1"/>
  <c r="O538" i="1"/>
  <c r="P538" i="1" s="1"/>
  <c r="O481" i="1"/>
  <c r="P481" i="1" s="1"/>
  <c r="O463" i="1"/>
  <c r="P463" i="1" s="1"/>
  <c r="O395" i="1"/>
  <c r="P395" i="1" s="1"/>
  <c r="O333" i="1"/>
  <c r="P333" i="1" s="1"/>
  <c r="O329" i="1"/>
  <c r="P329" i="1" s="1"/>
  <c r="O298" i="1"/>
  <c r="P298" i="1" s="1"/>
  <c r="O297" i="1"/>
  <c r="P297" i="1" s="1"/>
  <c r="O271" i="1"/>
  <c r="P271" i="1" s="1"/>
  <c r="O268" i="1"/>
  <c r="P268" i="1" s="1"/>
  <c r="O218" i="1"/>
  <c r="P218" i="1" s="1"/>
  <c r="O52" i="1"/>
  <c r="P52" i="1" s="1"/>
  <c r="O42" i="1"/>
  <c r="P42" i="1" s="1"/>
  <c r="O752" i="1"/>
  <c r="P752" i="1" s="1"/>
  <c r="O714" i="1"/>
  <c r="P714" i="1" s="1"/>
  <c r="O2654" i="1"/>
  <c r="P2654" i="1" s="1"/>
  <c r="O2642" i="1"/>
  <c r="P2642" i="1" s="1"/>
  <c r="O2674" i="1"/>
  <c r="P2674" i="1" s="1"/>
  <c r="O2581" i="1"/>
  <c r="P2581" i="1" s="1"/>
  <c r="O2520" i="1"/>
  <c r="P2520" i="1" s="1"/>
  <c r="O2385" i="1"/>
  <c r="P2385" i="1" s="1"/>
  <c r="O1495" i="1"/>
  <c r="P1495" i="1" s="1"/>
  <c r="O2468" i="1"/>
  <c r="P2468" i="1" s="1"/>
  <c r="O2150" i="1"/>
  <c r="P2150" i="1" s="1"/>
  <c r="O1769" i="1"/>
  <c r="P1769" i="1" s="1"/>
  <c r="O1281" i="1"/>
  <c r="P1281" i="1" s="1"/>
  <c r="O1202" i="1"/>
  <c r="P1202" i="1" s="1"/>
  <c r="O2562" i="1"/>
  <c r="P2562" i="1" s="1"/>
  <c r="O1831" i="1"/>
  <c r="P1831" i="1" s="1"/>
  <c r="O2624" i="1"/>
  <c r="P2624" i="1" s="1"/>
  <c r="O2318" i="1"/>
  <c r="P2318" i="1" s="1"/>
  <c r="O1288" i="1"/>
  <c r="P1288" i="1" s="1"/>
  <c r="O345" i="1"/>
  <c r="P345" i="1" s="1"/>
  <c r="O2586" i="1"/>
  <c r="P2586" i="1" s="1"/>
  <c r="O2472" i="1"/>
  <c r="P2472" i="1" s="1"/>
  <c r="O2450" i="1"/>
  <c r="P2450" i="1" s="1"/>
  <c r="O2426" i="1"/>
  <c r="P2426" i="1" s="1"/>
  <c r="O2425" i="1"/>
  <c r="P2425" i="1" s="1"/>
  <c r="O2409" i="1"/>
  <c r="P2409" i="1" s="1"/>
  <c r="O2392" i="1"/>
  <c r="P2392" i="1" s="1"/>
  <c r="O2353" i="1"/>
  <c r="P2353" i="1" s="1"/>
  <c r="O2349" i="1"/>
  <c r="P2349" i="1" s="1"/>
  <c r="O2328" i="1"/>
  <c r="P2328" i="1" s="1"/>
  <c r="O2310" i="1"/>
  <c r="P2310" i="1" s="1"/>
  <c r="O2292" i="1"/>
  <c r="P2292" i="1" s="1"/>
  <c r="O2229" i="1"/>
  <c r="P2229" i="1" s="1"/>
  <c r="O2225" i="1"/>
  <c r="P2225" i="1" s="1"/>
  <c r="O2215" i="1"/>
  <c r="P2215" i="1" s="1"/>
  <c r="O2200" i="1"/>
  <c r="P2200" i="1" s="1"/>
  <c r="O2172" i="1"/>
  <c r="P2172" i="1" s="1"/>
  <c r="O2158" i="1"/>
  <c r="P2158" i="1" s="1"/>
  <c r="O2140" i="1"/>
  <c r="P2140" i="1" s="1"/>
  <c r="O2116" i="1"/>
  <c r="P2116" i="1" s="1"/>
  <c r="O2086" i="1"/>
  <c r="P2086" i="1" s="1"/>
  <c r="O2071" i="1"/>
  <c r="P2071" i="1" s="1"/>
  <c r="O2054" i="1"/>
  <c r="P2054" i="1" s="1"/>
  <c r="O1888" i="1"/>
  <c r="P1888" i="1" s="1"/>
  <c r="O1810" i="1"/>
  <c r="P1810" i="1" s="1"/>
  <c r="O1800" i="1"/>
  <c r="P1800" i="1" s="1"/>
  <c r="O1785" i="1"/>
  <c r="P1785" i="1" s="1"/>
  <c r="O1745" i="1"/>
  <c r="P1745" i="1" s="1"/>
  <c r="O1742" i="1"/>
  <c r="P1742" i="1" s="1"/>
  <c r="O1619" i="1"/>
  <c r="P1619" i="1" s="1"/>
  <c r="O1515" i="1"/>
  <c r="P1515" i="1" s="1"/>
  <c r="O1528" i="1"/>
  <c r="P1528" i="1" s="1"/>
  <c r="O1736" i="1"/>
  <c r="P1736" i="1" s="1"/>
  <c r="O1529" i="1"/>
  <c r="P1529" i="1" s="1"/>
  <c r="O679" i="1"/>
  <c r="P679" i="1" s="1"/>
  <c r="O612" i="1"/>
  <c r="P612" i="1" s="1"/>
  <c r="O364" i="1"/>
  <c r="P364" i="1" s="1"/>
  <c r="O35" i="1"/>
  <c r="P35" i="1" s="1"/>
  <c r="O1280" i="1"/>
  <c r="P1280" i="1" s="1"/>
  <c r="O681" i="1"/>
  <c r="P681" i="1" s="1"/>
  <c r="O295" i="1"/>
  <c r="P295" i="1" s="1"/>
  <c r="O225" i="1"/>
  <c r="P225" i="1" s="1"/>
</calcChain>
</file>

<file path=xl/sharedStrings.xml><?xml version="1.0" encoding="utf-8"?>
<sst xmlns="http://schemas.openxmlformats.org/spreadsheetml/2006/main" count="16326" uniqueCount="94">
  <si>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</si>
  <si>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</si>
  <si>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</si>
  <si>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</si>
  <si>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</si>
  <si>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</si>
  <si>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</si>
  <si>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</si>
  <si>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</si>
  <si>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</si>
  <si>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</si>
  <si>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</si>
  <si>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</si>
  <si>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</si>
  <si>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</si>
  <si>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</si>
  <si>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</si>
  <si>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</si>
  <si>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</si>
  <si>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</si>
  <si>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</si>
  <si>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</si>
  <si>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</si>
  <si>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</si>
  <si>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</si>
  <si>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</si>
  <si>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</si>
  <si>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</si>
  <si>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</si>
  <si>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</si>
  <si>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</si>
  <si>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</si>
  <si>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</si>
  <si>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</si>
  <si>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</si>
  <si>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</si>
  <si>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</si>
  <si>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</si>
  <si>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</si>
  <si>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</si>
  <si>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</si>
  <si>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</si>
  <si>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</si>
  <si>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</si>
  <si>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</si>
  <si>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</si>
  <si>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</si>
  <si>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</si>
  <si>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</si>
  <si>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</si>
  <si>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</si>
  <si>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</si>
  <si>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</si>
  <si>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</si>
  <si>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</si>
  <si>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</si>
  <si>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</si>
  <si>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</si>
  <si>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</si>
  <si>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</si>
  <si>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</si>
  <si>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</si>
  <si>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</si>
  <si>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</si>
  <si>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</si>
  <si>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</si>
  <si>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</si>
  <si>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</si>
  <si>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</si>
  <si>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</si>
  <si>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</si>
  <si>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</si>
  <si>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</si>
  <si>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Sum of Units Sold</t>
  </si>
  <si>
    <t>Sum of Gross Profit</t>
  </si>
  <si>
    <t>Sum of COGS</t>
  </si>
  <si>
    <t>Sum of Gross Margin %</t>
  </si>
  <si>
    <t>Sum of Revenue</t>
  </si>
  <si>
    <t>Gross Profit Margin</t>
  </si>
  <si>
    <t>Count of ID</t>
  </si>
  <si>
    <t>Row Labels</t>
  </si>
  <si>
    <t>Jan</t>
  </si>
  <si>
    <t>Feb</t>
  </si>
  <si>
    <t>Mar</t>
  </si>
  <si>
    <t>Apr</t>
  </si>
  <si>
    <t>May</t>
  </si>
  <si>
    <t>Jun</t>
  </si>
  <si>
    <t>Jul</t>
  </si>
  <si>
    <t>Aug</t>
  </si>
  <si>
    <t>Sep</t>
  </si>
  <si>
    <t>Oct</t>
  </si>
  <si>
    <t>Nov</t>
  </si>
  <si>
    <t>Dec</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</si>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</sst>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d\-mmm\-yyyy"/>
    <numFmt numFmtId="165" formatCode="\$#,##0.00"/>
    <numFmt numFmtId="166" formatCode="0.0%"/>
    <numFmt numFmtId="169" formatCode="[$$-1009]#,##0"/>
    <numFmt numFmtId="171" formatCode="\$#,##0"/>
    <numFmt numFmtId="174" formatCode="\$#,##0,&quot;K&quot;"/>
  </numFmts>
  <fonts count="9">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b/>
      <sz val="11"/>
      <color theme="1"/>
      <name val="Aptos Narrow"/>
      <family val="2"/>
      <scheme val="minor"/>
    </font>
    <font>
      <u/>
      <sz val="12"/>
      <color rgb="FF222222"/>
      <name val="Arial"/>
      <family val="2"/>
    </font>
  </fonts>
  <fills count="4">
    <fill>
      <patternFill patternType="none"/>
    </fill>
    <fill>
      <patternFill patternType="gray125"/>
    </fill>
    <fill>
      <patternFill patternType="solid">
        <fgColor rgb="FF1F4E78"/>
      </patternFill>
    </fill>
    <fill>
      <patternFill patternType="solid">
        <fgColor theme="4"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2">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1" fontId="0" fillId="0" borderId="0" xfId="0" applyNumberFormat="1"/>
    <xf numFmtId="0" fontId="0" fillId="0" borderId="0" xfId="0" applyNumberFormat="1"/>
    <xf numFmtId="165" fontId="0" fillId="0" borderId="0" xfId="0" applyNumberFormat="1"/>
    <xf numFmtId="169" fontId="0" fillId="0" borderId="0" xfId="0" applyNumberFormat="1"/>
    <xf numFmtId="171" fontId="0" fillId="0" borderId="0" xfId="0" applyNumberFormat="1"/>
    <xf numFmtId="9" fontId="0" fillId="0" borderId="0" xfId="4" applyFont="1"/>
    <xf numFmtId="0" fontId="7" fillId="3" borderId="0" xfId="0" applyFont="1" applyFill="1"/>
    <xf numFmtId="0" fontId="0" fillId="0" borderId="0" xfId="0" pivotButton="1"/>
    <xf numFmtId="0" fontId="0" fillId="0" borderId="0" xfId="0" applyAlignment="1">
      <alignment horizontal="left"/>
    </xf>
    <xf numFmtId="174" fontId="0" fillId="0" borderId="0" xfId="0" applyNumberFormat="1"/>
    <xf numFmtId="0" fontId="8" fillId="0" borderId="0" xfId="0" applyFont="1" applyAlignment="1">
      <alignment vertical="center" wrapText="1"/>
    </xf>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29">
    <dxf>
      <numFmt numFmtId="171" formatCode="\$#,##0"/>
    </dxf>
    <dxf>
      <numFmt numFmtId="171" formatCode="\$#,##0"/>
    </dxf>
    <dxf>
      <numFmt numFmtId="169" formatCode="[$$-1009]#,##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28"/>
      <tableStyleElement type="headerRow" dxfId="27"/>
    </tableStyle>
    <tableStyle name="TimeSlicerStyleDark1 2" pivot="0" table="0" count="9" xr9:uid="{C96DA1F2-88E9-40CC-8E55-CFEE23594AD8}">
      <tableStyleElement type="wholeTable" dxfId="26"/>
      <tableStyleElement type="headerRow" dxfId="25"/>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[Summary and Profitability Dashboard.xlsx]PIVOT TABLES!monthly profit and revenue</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solidFill>
              <a:schemeClr val="bg2">
                <a:lumMod val="90000"/>
              </a:schemeClr>
            </a:solid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solidFill>
              <a:schemeClr val="bg2">
                <a:lumMod val="90000"/>
                <a:alpha val="46000"/>
              </a:schemeClr>
            </a:solid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44341355889993E-2"/>
          <c:y val="0.16540070928860245"/>
          <c:w val="0.95304803770541691"/>
          <c:h val="0.74202549655782957"/>
        </c:manualLayout>
      </c:layout>
      <c:lineChart>
        <c:grouping val="stacked"/>
        <c:varyColors val="0"/>
        <c:ser>
          <c:idx val="0"/>
          <c:order val="0"/>
          <c:tx>
            <c:strRef>
              <c:f>'PIVOT TABLES'!$C$16</c:f>
              <c:strCache>
                <c:ptCount val="1"/>
                <c:pt idx="0">
                  <c:v>Sum of Gross Profit</c:v>
                </c:pt>
              </c:strCache>
            </c:strRef>
          </c:tx>
          <c:spPr>
            <a:ln w="28575" cap="rnd">
              <a:solidFill>
                <a:schemeClr val="accent1"/>
              </a:solidFill>
              <a:round/>
            </a:ln>
            <a:effectLst/>
          </c:spPr>
          <c:marker>
            <c:symbol val="none"/>
          </c:marker>
          <c:dLbls>
            <c:spPr>
              <a:solidFill>
                <a:schemeClr val="bg2">
                  <a:lumMod val="90000"/>
                </a:schemeClr>
              </a:solid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TABLES'!$B$17:$B$29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TABLES'!$C$17:$C$29</c:f>
              <c:numCache>
                <c:formatCode>\$#,##0,"K"</c:formatCode>
                <c:ptCount val="12"/>
                <c:pt idx="0">
                  <c:v>14206.313500000004</c:v>
                </c:pt>
                <c:pt idx="1">
                  <c:v>12578.842499999997</c:v>
                </c:pt>
                <c:pt idx="2">
                  <c:v>17116.563500000004</c:v>
                </c:pt>
                <c:pt idx="3">
                  <c:v>18916.645000000004</c:v>
                </c:pt>
                <c:pt idx="4">
                  <c:v>18991.725000000017</c:v>
                </c:pt>
                <c:pt idx="5">
                  <c:v>23562.245999999996</c:v>
                </c:pt>
                <c:pt idx="6">
                  <c:v>21752.838499999998</c:v>
                </c:pt>
                <c:pt idx="7">
                  <c:v>18759.272499999995</c:v>
                </c:pt>
                <c:pt idx="8">
                  <c:v>17389.750000000007</c:v>
                </c:pt>
                <c:pt idx="9">
                  <c:v>17076.516500000002</c:v>
                </c:pt>
                <c:pt idx="10">
                  <c:v>20125.786000000015</c:v>
                </c:pt>
                <c:pt idx="11">
                  <c:v>14800.036499999993</c:v>
                </c:pt>
              </c:numCache>
            </c:numRef>
          </c:val>
          <c:smooth val="0"/>
          <c:extLst>
            <c:ext xmlns:c16="http://schemas.microsoft.com/office/drawing/2014/chart" uri="{C3380CC4-5D6E-409C-BE32-E72D297353CC}">
              <c16:uniqueId val="{00000000-D230-48E8-81ED-B0A8A0156E2B}"/>
            </c:ext>
          </c:extLst>
        </c:ser>
        <c:ser>
          <c:idx val="1"/>
          <c:order val="1"/>
          <c:tx>
            <c:strRef>
              <c:f>'PIVOT TABLES'!$D$16</c:f>
              <c:strCache>
                <c:ptCount val="1"/>
                <c:pt idx="0">
                  <c:v>Sum of Revenue</c:v>
                </c:pt>
              </c:strCache>
            </c:strRef>
          </c:tx>
          <c:spPr>
            <a:ln w="28575" cap="rnd">
              <a:solidFill>
                <a:schemeClr val="accent2"/>
              </a:solidFill>
              <a:round/>
            </a:ln>
            <a:effectLst/>
          </c:spPr>
          <c:marker>
            <c:symbol val="none"/>
          </c:marker>
          <c:dLbls>
            <c:spPr>
              <a:solidFill>
                <a:schemeClr val="bg2">
                  <a:lumMod val="90000"/>
                  <a:alpha val="46000"/>
                </a:schemeClr>
              </a:solid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TABLES'!$B$17:$B$29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TABLES'!$D$17:$D$29</c:f>
              <c:numCache>
                <c:formatCode>\$#,##0,"K"</c:formatCode>
                <c:ptCount val="12"/>
                <c:pt idx="0">
                  <c:v>31634.143499999991</c:v>
                </c:pt>
                <c:pt idx="1">
                  <c:v>27197.352499999997</c:v>
                </c:pt>
                <c:pt idx="2">
                  <c:v>35297.453500000011</c:v>
                </c:pt>
                <c:pt idx="3">
                  <c:v>41001.985000000015</c:v>
                </c:pt>
                <c:pt idx="4">
                  <c:v>40151.945000000029</c:v>
                </c:pt>
                <c:pt idx="5">
                  <c:v>52847.436000000016</c:v>
                </c:pt>
                <c:pt idx="6">
                  <c:v>46112.618499999968</c:v>
                </c:pt>
                <c:pt idx="7">
                  <c:v>39495.302499999976</c:v>
                </c:pt>
                <c:pt idx="8">
                  <c:v>36422.559999999998</c:v>
                </c:pt>
                <c:pt idx="9">
                  <c:v>36671.166500000007</c:v>
                </c:pt>
                <c:pt idx="10">
                  <c:v>45887.345999999998</c:v>
                </c:pt>
                <c:pt idx="11">
                  <c:v>32544.726500000004</c:v>
                </c:pt>
              </c:numCache>
            </c:numRef>
          </c:val>
          <c:smooth val="0"/>
          <c:extLst>
            <c:ext xmlns:c16="http://schemas.microsoft.com/office/drawing/2014/chart" uri="{C3380CC4-5D6E-409C-BE32-E72D297353CC}">
              <c16:uniqueId val="{00000001-D230-48E8-81ED-B0A8A0156E2B}"/>
            </c:ext>
          </c:extLst>
        </c:ser>
        <c:dLbls>
          <c:showLegendKey val="0"/>
          <c:showVal val="0"/>
          <c:showCatName val="0"/>
          <c:showSerName val="0"/>
          <c:showPercent val="0"/>
          <c:showBubbleSize val="0"/>
        </c:dLbls>
        <c:smooth val="0"/>
        <c:axId val="2070821311"/>
        <c:axId val="2526864"/>
      </c:lineChart>
      <c:catAx>
        <c:axId val="207082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526864"/>
        <c:crosses val="autoZero"/>
        <c:auto val="1"/>
        <c:lblAlgn val="ctr"/>
        <c:lblOffset val="100"/>
        <c:noMultiLvlLbl val="0"/>
      </c:catAx>
      <c:valAx>
        <c:axId val="2526864"/>
        <c:scaling>
          <c:orientation val="minMax"/>
        </c:scaling>
        <c:delete val="1"/>
        <c:axPos val="l"/>
        <c:numFmt formatCode="\$#,##0,&quot;K&quot;" sourceLinked="1"/>
        <c:majorTickMark val="none"/>
        <c:minorTickMark val="none"/>
        <c:tickLblPos val="nextTo"/>
        <c:crossAx val="2070821311"/>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22225" cap="flat" cmpd="sng" algn="ctr">
      <a:solidFill>
        <a:schemeClr val="tx1">
          <a:lumMod val="15000"/>
          <a:lumOff val="85000"/>
          <a:alpha val="64000"/>
        </a:schemeClr>
      </a:solidFill>
      <a:round/>
    </a:ln>
    <a:effectLst/>
  </c:spPr>
  <c:txPr>
    <a:bodyPr/>
    <a:lstStyle/>
    <a:p>
      <a:pPr>
        <a:defRPr sz="105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[Summary and Profitability Dashboard.xlsx]PIVOT TABLES!sales channel</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TABLES'!$F$35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BD-45DD-9150-AE17E0C18D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BD-45DD-9150-AE17E0C18D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4BD-45DD-9150-AE17E0C18D4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4BD-45DD-9150-AE17E0C18D47}"/>
              </c:ext>
            </c:extLst>
          </c:dPt>
          <c:dLbls>
            <c:dLbl>
              <c:idx val="0"/>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4BD-45DD-9150-AE17E0C18D47}"/>
                </c:ext>
              </c:extLst>
            </c:dLbl>
            <c:dLbl>
              <c:idx val="1"/>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4BD-45DD-9150-AE17E0C18D47}"/>
                </c:ext>
              </c:extLst>
            </c:dLbl>
            <c:dLbl>
              <c:idx val="2"/>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4BD-45DD-9150-AE17E0C18D47}"/>
                </c:ext>
              </c:extLst>
            </c:dLbl>
            <c:dLbl>
              <c:idx val="3"/>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4BD-45DD-9150-AE17E0C18D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TABLES'!$E$36:$E$40</c:f>
              <c:strCache>
                <c:ptCount val="4"/>
                <c:pt idx="0">
                  <c:v>Corporate</c:v>
                </c:pt>
                <c:pt idx="1">
                  <c:v>Marketplace</c:v>
                </c:pt>
                <c:pt idx="2">
                  <c:v>Online Store</c:v>
                </c:pt>
                <c:pt idx="3">
                  <c:v>Retail Partners</c:v>
                </c:pt>
              </c:strCache>
            </c:strRef>
          </c:cat>
          <c:val>
            <c:numRef>
              <c:f>'PIVOT TABLES'!$F$36:$F$40</c:f>
              <c:numCache>
                <c:formatCode>\$#,##0.00</c:formatCode>
                <c:ptCount val="4"/>
                <c:pt idx="0">
                  <c:v>133511.15800000005</c:v>
                </c:pt>
                <c:pt idx="1">
                  <c:v>66166.964499999987</c:v>
                </c:pt>
                <c:pt idx="2">
                  <c:v>183809.79349999997</c:v>
                </c:pt>
                <c:pt idx="3">
                  <c:v>81776.119499999986</c:v>
                </c:pt>
              </c:numCache>
            </c:numRef>
          </c:val>
          <c:extLst>
            <c:ext xmlns:c16="http://schemas.microsoft.com/office/drawing/2014/chart" uri="{C3380CC4-5D6E-409C-BE32-E72D297353CC}">
              <c16:uniqueId val="{00000008-E4BD-45DD-9150-AE17E0C18D4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[Summary and Profitability Dashboard.xlsx]PIVOT TABLES!region wise revenue</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TABLES'!$I$34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29-48BE-A612-C6D067D751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29-48BE-A612-C6D067D751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29-48BE-A612-C6D067D751B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529-48BE-A612-C6D067D751BC}"/>
              </c:ext>
            </c:extLst>
          </c:dPt>
          <c:dLbls>
            <c:dLbl>
              <c:idx val="0"/>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529-48BE-A612-C6D067D751BC}"/>
                </c:ext>
              </c:extLst>
            </c:dLbl>
            <c:dLbl>
              <c:idx val="1"/>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529-48BE-A612-C6D067D751BC}"/>
                </c:ext>
              </c:extLst>
            </c:dLbl>
            <c:dLbl>
              <c:idx val="2"/>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529-48BE-A612-C6D067D751BC}"/>
                </c:ext>
              </c:extLst>
            </c:dLbl>
            <c:dLbl>
              <c:idx val="3"/>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529-48BE-A612-C6D067D751BC}"/>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TABLES'!$H$35:$H$39</c:f>
              <c:strCache>
                <c:ptCount val="4"/>
                <c:pt idx="0">
                  <c:v>Central Europe</c:v>
                </c:pt>
                <c:pt idx="1">
                  <c:v>Northern Europe</c:v>
                </c:pt>
                <c:pt idx="2">
                  <c:v>Southern Europe</c:v>
                </c:pt>
                <c:pt idx="3">
                  <c:v>Western Europe</c:v>
                </c:pt>
              </c:strCache>
            </c:strRef>
          </c:cat>
          <c:val>
            <c:numRef>
              <c:f>'PIVOT TABLES'!$I$35:$I$39</c:f>
              <c:numCache>
                <c:formatCode>\$#,##0,"K"</c:formatCode>
                <c:ptCount val="4"/>
                <c:pt idx="0">
                  <c:v>140975.71149999995</c:v>
                </c:pt>
                <c:pt idx="1">
                  <c:v>93820.417500000025</c:v>
                </c:pt>
                <c:pt idx="2">
                  <c:v>90837.146500000075</c:v>
                </c:pt>
                <c:pt idx="3">
                  <c:v>139630.76000000015</c:v>
                </c:pt>
              </c:numCache>
            </c:numRef>
          </c:val>
          <c:extLst>
            <c:ext xmlns:c16="http://schemas.microsoft.com/office/drawing/2014/chart" uri="{C3380CC4-5D6E-409C-BE32-E72D297353CC}">
              <c16:uniqueId val="{00000008-7529-48BE-A612-C6D067D751BC}"/>
            </c:ext>
          </c:extLst>
        </c:ser>
        <c:dLbls>
          <c:showLegendKey val="0"/>
          <c:showVal val="0"/>
          <c:showCatName val="0"/>
          <c:showSerName val="0"/>
          <c:showPercent val="0"/>
          <c:showBubbleSize val="0"/>
          <c:showLeaderLines val="1"/>
        </c:dLbls>
        <c:firstSliceAng val="0"/>
        <c:holeSize val="38"/>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[Summary and Profitability Dashboard.xlsx]PIVOT TABLES!PivotTable13</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a:softEdge rad="431800"/>
            </a:effectLst>
          </c:spPr>
          <c:txPr>
            <a:bodyPr rot="0" spcFirstLastPara="1" vertOverflow="ellipsis" vert="horz" wrap="square" lIns="38100" tIns="19050" rIns="38100" bIns="19050" anchor="ctr" anchorCtr="0">
              <a:spAutoFit/>
            </a:bodyPr>
            <a:lstStyle/>
            <a:p>
              <a:pPr algn="ct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spPr>
            <a:noFill/>
            <a:ln>
              <a:noFill/>
            </a:ln>
            <a:effectLst>
              <a:softEdge rad="431800"/>
            </a:effectLst>
          </c:spPr>
          <c:txPr>
            <a:bodyPr rot="0" spcFirstLastPara="1" vertOverflow="ellipsis" vert="horz" wrap="square" lIns="38100" tIns="19050" rIns="38100" bIns="19050" anchor="ctr" anchorCtr="0">
              <a:noAutofit/>
            </a:bodyPr>
            <a:lstStyle/>
            <a:p>
              <a:pPr algn="ct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236952308658256"/>
                  <c:h val="0.10692569595267241"/>
                </c:manualLayout>
              </c15:layout>
            </c:ext>
          </c:extLst>
        </c:dLbl>
      </c:pivotFmt>
      <c:pivotFmt>
        <c:idx val="4"/>
        <c:spPr>
          <a:solidFill>
            <a:schemeClr val="accent1"/>
          </a:solidFill>
          <a:ln>
            <a:noFill/>
          </a:ln>
          <a:effectLst/>
          <a:sp3d/>
        </c:spPr>
        <c:dLbl>
          <c:idx val="0"/>
          <c:spPr>
            <a:noFill/>
            <a:ln>
              <a:noFill/>
            </a:ln>
            <a:effectLst>
              <a:softEdge rad="431800"/>
            </a:effectLst>
          </c:spPr>
          <c:txPr>
            <a:bodyPr rot="0" spcFirstLastPara="1" vertOverflow="ellipsis" vert="horz" wrap="square" lIns="38100" tIns="19050" rIns="38100" bIns="19050" anchor="ctr" anchorCtr="0">
              <a:noAutofit/>
            </a:bodyPr>
            <a:lstStyle/>
            <a:p>
              <a:pPr algn="ct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706072672028732"/>
                  <c:h val="0.13749222674469155"/>
                </c:manualLayout>
              </c15:layout>
            </c:ext>
          </c:extLst>
        </c:dLbl>
      </c:pivotFmt>
      <c:pivotFmt>
        <c:idx val="5"/>
        <c:spPr>
          <a:solidFill>
            <a:schemeClr val="accent1"/>
          </a:solidFill>
          <a:ln>
            <a:noFill/>
          </a:ln>
          <a:effectLst/>
          <a:sp3d/>
        </c:spPr>
        <c:dLbl>
          <c:idx val="0"/>
          <c:spPr>
            <a:noFill/>
            <a:ln>
              <a:noFill/>
            </a:ln>
            <a:effectLst>
              <a:softEdge rad="431800"/>
            </a:effectLst>
          </c:spPr>
          <c:txPr>
            <a:bodyPr rot="0" spcFirstLastPara="1" vertOverflow="ellipsis" vert="horz" wrap="square" lIns="38100" tIns="19050" rIns="38100" bIns="19050" anchor="ctr" anchorCtr="0">
              <a:noAutofit/>
            </a:bodyPr>
            <a:lstStyle/>
            <a:p>
              <a:pPr algn="ct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861386479617754"/>
                  <c:h val="0.10692569595267241"/>
                </c:manualLayout>
              </c15:layout>
            </c:ext>
          </c:extLst>
        </c:dLbl>
      </c:pivotFmt>
      <c:pivotFmt>
        <c:idx val="6"/>
        <c:spPr>
          <a:solidFill>
            <a:schemeClr val="accent1"/>
          </a:solidFill>
          <a:ln>
            <a:noFill/>
          </a:ln>
          <a:effectLst/>
          <a:sp3d/>
        </c:spPr>
        <c:dLbl>
          <c:idx val="0"/>
          <c:spPr>
            <a:noFill/>
            <a:ln>
              <a:noFill/>
            </a:ln>
            <a:effectLst>
              <a:softEdge rad="431800"/>
            </a:effectLst>
          </c:spPr>
          <c:txPr>
            <a:bodyPr rot="0" spcFirstLastPara="1" vertOverflow="ellipsis" vert="horz" wrap="square" lIns="38100" tIns="19050" rIns="38100" bIns="19050" anchor="ctr" anchorCtr="0">
              <a:noAutofit/>
            </a:bodyPr>
            <a:lstStyle/>
            <a:p>
              <a:pPr algn="ct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79954661349834"/>
                  <c:h val="9.928406325466764E-2"/>
                </c:manualLayout>
              </c15:layout>
            </c:ext>
          </c:extLst>
        </c:dLbl>
      </c:pivotFmt>
      <c:pivotFmt>
        <c:idx val="7"/>
        <c:spPr>
          <a:solidFill>
            <a:schemeClr val="accent1"/>
          </a:solidFill>
          <a:ln>
            <a:noFill/>
          </a:ln>
          <a:effectLst/>
          <a:sp3d/>
        </c:spPr>
        <c:dLbl>
          <c:idx val="0"/>
          <c:spPr>
            <a:noFill/>
            <a:ln>
              <a:noFill/>
            </a:ln>
            <a:effectLst>
              <a:softEdge rad="431800"/>
            </a:effectLst>
          </c:spPr>
          <c:txPr>
            <a:bodyPr rot="0" spcFirstLastPara="1" vertOverflow="ellipsis" vert="horz" wrap="square" lIns="38100" tIns="19050" rIns="38100" bIns="19050" anchor="ctr" anchorCtr="0">
              <a:noAutofit/>
            </a:bodyPr>
            <a:lstStyle/>
            <a:p>
              <a:pPr algn="ct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236952308658256"/>
                  <c:h val="0.10310487960367003"/>
                </c:manualLayout>
              </c15:layout>
            </c:ext>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clustered"/>
        <c:varyColors val="0"/>
        <c:ser>
          <c:idx val="0"/>
          <c:order val="0"/>
          <c:tx>
            <c:strRef>
              <c:f>'PIVOT TABLES'!$I$43</c:f>
              <c:strCache>
                <c:ptCount val="1"/>
                <c:pt idx="0">
                  <c:v>Total</c:v>
                </c:pt>
              </c:strCache>
            </c:strRef>
          </c:tx>
          <c:spPr>
            <a:solidFill>
              <a:schemeClr val="accent1"/>
            </a:solidFill>
            <a:ln>
              <a:noFill/>
            </a:ln>
            <a:effectLst/>
            <a:sp3d/>
          </c:spPr>
          <c:invertIfNegative val="0"/>
          <c:dLbls>
            <c:dLbl>
              <c:idx val="0"/>
              <c:spPr>
                <a:noFill/>
                <a:ln>
                  <a:noFill/>
                </a:ln>
                <a:effectLst>
                  <a:softEdge rad="431800"/>
                </a:effectLst>
              </c:spPr>
              <c:txPr>
                <a:bodyPr rot="0" spcFirstLastPara="1" vertOverflow="ellipsis" vert="horz" wrap="square" lIns="38100" tIns="19050" rIns="38100" bIns="19050" anchor="ctr" anchorCtr="0">
                  <a:noAutofit/>
                </a:bodyPr>
                <a:lstStyle/>
                <a:p>
                  <a:pPr algn="ct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236952308658256"/>
                      <c:h val="0.10310487960367003"/>
                    </c:manualLayout>
                  </c15:layout>
                </c:ext>
                <c:ext xmlns:c16="http://schemas.microsoft.com/office/drawing/2014/chart" uri="{C3380CC4-5D6E-409C-BE32-E72D297353CC}">
                  <c16:uniqueId val="{00000005-900D-4C33-B89B-3910515309AE}"/>
                </c:ext>
              </c:extLst>
            </c:dLbl>
            <c:dLbl>
              <c:idx val="1"/>
              <c:spPr>
                <a:noFill/>
                <a:ln>
                  <a:noFill/>
                </a:ln>
                <a:effectLst>
                  <a:softEdge rad="431800"/>
                </a:effectLst>
              </c:spPr>
              <c:txPr>
                <a:bodyPr rot="0" spcFirstLastPara="1" vertOverflow="ellipsis" vert="horz" wrap="square" lIns="38100" tIns="19050" rIns="38100" bIns="19050" anchor="ctr" anchorCtr="0">
                  <a:noAutofit/>
                </a:bodyPr>
                <a:lstStyle/>
                <a:p>
                  <a:pPr algn="ct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79954661349834"/>
                      <c:h val="9.928406325466764E-2"/>
                    </c:manualLayout>
                  </c15:layout>
                </c:ext>
                <c:ext xmlns:c16="http://schemas.microsoft.com/office/drawing/2014/chart" uri="{C3380CC4-5D6E-409C-BE32-E72D297353CC}">
                  <c16:uniqueId val="{00000004-900D-4C33-B89B-3910515309AE}"/>
                </c:ext>
              </c:extLst>
            </c:dLbl>
            <c:dLbl>
              <c:idx val="2"/>
              <c:spPr>
                <a:noFill/>
                <a:ln>
                  <a:noFill/>
                </a:ln>
                <a:effectLst>
                  <a:softEdge rad="431800"/>
                </a:effectLst>
              </c:spPr>
              <c:txPr>
                <a:bodyPr rot="0" spcFirstLastPara="1" vertOverflow="ellipsis" vert="horz" wrap="square" lIns="38100" tIns="19050" rIns="38100" bIns="19050" anchor="ctr" anchorCtr="0">
                  <a:noAutofit/>
                </a:bodyPr>
                <a:lstStyle/>
                <a:p>
                  <a:pPr algn="ct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861386479617754"/>
                      <c:h val="0.10692569595267241"/>
                    </c:manualLayout>
                  </c15:layout>
                </c:ext>
                <c:ext xmlns:c16="http://schemas.microsoft.com/office/drawing/2014/chart" uri="{C3380CC4-5D6E-409C-BE32-E72D297353CC}">
                  <c16:uniqueId val="{00000003-900D-4C33-B89B-3910515309AE}"/>
                </c:ext>
              </c:extLst>
            </c:dLbl>
            <c:dLbl>
              <c:idx val="3"/>
              <c:spPr>
                <a:noFill/>
                <a:ln>
                  <a:noFill/>
                </a:ln>
                <a:effectLst>
                  <a:softEdge rad="431800"/>
                </a:effectLst>
              </c:spPr>
              <c:txPr>
                <a:bodyPr rot="0" spcFirstLastPara="1" vertOverflow="ellipsis" vert="horz" wrap="square" lIns="38100" tIns="19050" rIns="38100" bIns="19050" anchor="ctr" anchorCtr="0">
                  <a:noAutofit/>
                </a:bodyPr>
                <a:lstStyle/>
                <a:p>
                  <a:pPr algn="ct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236952308658256"/>
                      <c:h val="0.10692569595267241"/>
                    </c:manualLayout>
                  </c15:layout>
                </c:ext>
                <c:ext xmlns:c16="http://schemas.microsoft.com/office/drawing/2014/chart" uri="{C3380CC4-5D6E-409C-BE32-E72D297353CC}">
                  <c16:uniqueId val="{00000001-900D-4C33-B89B-3910515309AE}"/>
                </c:ext>
              </c:extLst>
            </c:dLbl>
            <c:dLbl>
              <c:idx val="4"/>
              <c:spPr>
                <a:noFill/>
                <a:ln>
                  <a:noFill/>
                </a:ln>
                <a:effectLst>
                  <a:softEdge rad="431800"/>
                </a:effectLst>
              </c:spPr>
              <c:txPr>
                <a:bodyPr rot="0" spcFirstLastPara="1" vertOverflow="ellipsis" vert="horz" wrap="square" lIns="38100" tIns="19050" rIns="38100" bIns="19050" anchor="ctr" anchorCtr="0">
                  <a:noAutofit/>
                </a:bodyPr>
                <a:lstStyle/>
                <a:p>
                  <a:pPr algn="ct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706072672028732"/>
                      <c:h val="0.13749222674469155"/>
                    </c:manualLayout>
                  </c15:layout>
                </c:ext>
                <c:ext xmlns:c16="http://schemas.microsoft.com/office/drawing/2014/chart" uri="{C3380CC4-5D6E-409C-BE32-E72D297353CC}">
                  <c16:uniqueId val="{00000002-900D-4C33-B89B-3910515309AE}"/>
                </c:ext>
              </c:extLst>
            </c:dLbl>
            <c:spPr>
              <a:noFill/>
              <a:ln>
                <a:noFill/>
              </a:ln>
              <a:effectLst>
                <a:softEdge rad="431800"/>
              </a:effectLst>
            </c:spPr>
            <c:txPr>
              <a:bodyPr rot="0" spcFirstLastPara="1" vertOverflow="ellipsis" vert="horz" wrap="square" lIns="38100" tIns="19050" rIns="38100" bIns="19050" anchor="ctr" anchorCtr="0">
                <a:spAutoFit/>
              </a:bodyPr>
              <a:lstStyle/>
              <a:p>
                <a:pPr algn="ct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TABLES'!$H$44:$H$49</c:f>
              <c:strCache>
                <c:ptCount val="5"/>
                <c:pt idx="0">
                  <c:v>France</c:v>
                </c:pt>
                <c:pt idx="1">
                  <c:v>Germany</c:v>
                </c:pt>
                <c:pt idx="2">
                  <c:v>Italy</c:v>
                </c:pt>
                <c:pt idx="3">
                  <c:v>Spain</c:v>
                </c:pt>
                <c:pt idx="4">
                  <c:v>United Kingdom</c:v>
                </c:pt>
              </c:strCache>
            </c:strRef>
          </c:cat>
          <c:val>
            <c:numRef>
              <c:f>'PIVOT TABLES'!$I$44:$I$49</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900D-4C33-B89B-3910515309AE}"/>
            </c:ext>
          </c:extLst>
        </c:ser>
        <c:dLbls>
          <c:showLegendKey val="0"/>
          <c:showVal val="0"/>
          <c:showCatName val="0"/>
          <c:showSerName val="0"/>
          <c:showPercent val="0"/>
          <c:showBubbleSize val="0"/>
        </c:dLbls>
        <c:gapWidth val="150"/>
        <c:shape val="box"/>
        <c:axId val="2070824095"/>
        <c:axId val="2494704"/>
        <c:axId val="0"/>
      </c:bar3DChart>
      <c:catAx>
        <c:axId val="2070824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4704"/>
        <c:crosses val="autoZero"/>
        <c:auto val="1"/>
        <c:lblAlgn val="ctr"/>
        <c:lblOffset val="100"/>
        <c:noMultiLvlLbl val="0"/>
      </c:catAx>
      <c:valAx>
        <c:axId val="2494704"/>
        <c:scaling>
          <c:orientation val="minMax"/>
        </c:scaling>
        <c:delete val="1"/>
        <c:axPos val="b"/>
        <c:numFmt formatCode="\$#,##0,&quot;K&quot;" sourceLinked="1"/>
        <c:majorTickMark val="none"/>
        <c:minorTickMark val="none"/>
        <c:tickLblPos val="nextTo"/>
        <c:crossAx val="207082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C46C-4B5D-9871-C72189F49C38}">
          <cx:tx>
            <cx:txData>
              <cx:f>_xlchart.v5.2</cx:f>
              <cx:v>Sum of Revenue</cx:v>
            </cx:txData>
          </cx:tx>
          <cx:dataId val="0"/>
          <cx:layoutPr>
            <cx:regionLabelLayout val="none"/>
            <cx:geography cultureLanguage="en-US" cultureRegion="IN" attribution="Powered by Bing">
              <cx:geoCache provider="{E9337A44-BEBE-4D9F-B70C-5C5E7DAFC167}">
                <cx:binary>zFzZktw2sv0Vh5+HbewAJ2ZuxAVZ1at2yVpeGC11i+AGEAD3r79Z1jLqUlvtueMITykUkshiAziZ
yDx5EtQ/Pix//9DeXoeflq618e8fln/+bIah//svv8QP5ra7jidd9SG46D4OJx9c94v7+LH6cPvL
TbieK1v+QhBmv3ww12G4XX7+n3/ATytv3ZX7cD1Uzj4bb8P6/DaO7RB/cO/eWz99cKMdDo+X8JP+
+fO+su21vfn5p1s7VMP6cu1v//nzne/8/NMvxz/pu1F/amFiw3gDzwp6QpiQUnCFfvuQn39qnS0/
3yb8JCUoxVx8uovwl6EfX3fw+B+Yz2+zub65Cbcx/vT5z28evDP5b65X0WWf1p65w0T357+t7Je7
2P7PP44uwFqPrnwD/zEwD906Rj+/td11aL5A8J+jzw/wCqEwJ/ehr07SFCuRpvTLkJ9Q/wPzuB/1
rw8eof71+jHq+eVfj/orWw23Nz9dwka7cd0XJP4E8OlJyqiihKafPuqO6yfkhHPEBUP8s+/D1vi0
7T5Z4Y/P635jHD9/ZJPj28emOdV/vWn+d4xDqK6/4PKf24TJE64kkojJO8bA7AQzlCpFPxvjKA79
gYncb4SvDx6h//X6Mez/+/Kvh13ftmU1/plbAZ0IhpmiFN23FdiJ4KkkjLD7s8AfmM/96H998Aj9
r9eP0de7vx7909vQXdv1z3N6jk8gxaZKis/oH/k+OqEKwS9FPgeqL0N/ikN/YD73o//1wSP0v14/
Rj//L0A/224/mD815KQnktEUMYw/eTck228YEOYnlCqMBP5MgY4izx+Yz/3of33wCP2v14/Rz979
9b6/D9f2w+0X//sT4r04EYQplJK7Pk9OGFdUCiU/u3z6ZczPvPPBedwP+pf5H2H+5fIx5Pvnfz3k
5+H2z6X8nJwowXEqCL2PdCbyJJUpg4D/O5z/D0zofvC/PniE/tfrx/Cf/xfEm/Phuv0TYz2jJ5xw
IJbqcy6FcPJttCEnmB9cXvG7Dv/gNH4H8k+zPwb809Xv4P4voDaPbwdzGw4OH78A8J9HGfB4woDJ
S/Y5g95l+hxikEjZv/LrUbD5g3O63wJ3Hj6yw517x9Z4fPXXx57HLszXf6L38/QkxRRYJtCZ3z5H
3o9OJFWpSME+31ZaD0/jd7D/PP1j2D9f/g7xJ3894k9dGMbyuv0CwH/u/DQ9EYrgVPK7KfYQ5+EG
ZNgv9S/c/xb1PzKV+3H/15NHyP/rxjH2T/8LYs+L/rqyXzD4z4FnwNtTdGCOnznM3aiTQCbgjAoG
1P/T58jrH5zO/eB/fuwI+c9Xj2HfvfjrXf7FfHtz+yfiDkFGSAb1Kr832oOUAGqbApnht0QL0H8x
+Sdq+fB0fgf3z8s4Bv7z5WPkX/wXcJsXczVsn7LtFwz+BLcXJwphENXA9X/73K2n1AnQzlQwUBQ+
fY6izh+c0+/Z4JsFfWeIb+4dWyM7++v3wSnUNDc/vXRAzh6yxo8k7t+/97UPkF8P17vfGgjfKOA/
vvsb3tDUOHr0c8K412s+5ZLzG2gyQGT72pU4/IQ7eeYr/b/7wO11HP75cwIKecokCCNCcVDKoTD5
+af59rdbGFQrrCR4GxUYKXqgDRbyp/nnzyCsU0U4lYphCY9KeCq68bdb+IQRROEqVULC8/xrx+ap
a9fS2a9IfP73T3bsnrrKDhGW8vNP/advHRbGoXUCrpwSzCTIN0IeptB/uH4OWjV8Gf8NlzLGuIY+
84S8FZhv+7R3ZFdvXXLKrezyb5C5ZzgMu+O78WDmXKVQNEshQZP+dryGqG2xBsaLtilLnRRbl/Wk
JPspJXY/iGk4TQvstKQ85MYI/qbmnul6YO68j3a9GObl+cL75qJqR5wnI2l2dRtt/Ult/tR9uWei
gO/xPDnCYDJOU4w5P+D2DS5p6rbN1m2fVTK88242F4b6NKtW7y9+DMn3FjgEcgGjgVYgKTkaCY8R
oy32IZtS40/nZRGnpFZyN9XKvZNLyh9Y2fcWgGaZBMfB4F2YsyOLV6StukBcyEgzk2ytN5aZxlYZ
Nc36aJxt0BVN1AN2v2eRQgCOIFJhwSG43oWzrdsutqwKmaUyyZK263UfmyYP4+rPqEs+/hhTcnCj
u24NvkVhIIEhlSLE7o43xFDStmp8xjZrKh2rZnplcEOtdsjGNzXBwmhwoOQFlT1O82IL4oVvFb+R
yLWpnmlfT7pcA7Y70RsudyYZ+zqDNWxLXtRMvGzxRD+Y2aJ3vuJ21j3Z1Iu6c9if/Xgx92EHDkIl
+COITejgqt+4Yqg8brnpfbZMSF3ZEJrTLi7bVVc2bmdHInY/Hu9711cCUZIeHEQiio+2KK9dL5FJ
bcZR5S8TV8hz0tZoF3z02Y+HOpjhrpmgWcIpJFOB4Dc9MlOK20XFzvXZvNZUA8+vz5Qq7QOjYKjK
7g4DIRZDzIQGQMogeB55H+cqIW2AYZBIl13dp7XGdaHeLxPFu8ZVQfOmWHJr+LbjrRtOx95teiCF
ePzj9X639xQi4FoMNh80Kzg9graUIiQj7/osmQqq1QQO2lvLL9sl9HmsFprTMsXnPx70sKHvgAyD
UkJSqFupJClHd/1HzmHyVUhcZltaZxR2vy58QjI2lI2ORJSnExpU3lZ99f8AHlgsBFEOVRp0AI7W
i9eO8qSC9RpGpUa4SLO6NkQXSUeuQlLibE4JeVyLQC7HyS25qmWpVUGWB+LPfcAfzgBAJKcEY3bw
kG/2EB6LZGhc3WdNV8UsqdxVV1dGmxhNVpZpcrEhFR7Yt9/jzpQQ0AmE2I4guQOP/HZMYRWi1scy
k7ztT9eJ+GwbEL+wdZlmhXQxU45umZlK+4DF73F4zsghm8OpCIIRPnL4oUikn42AEwpC1lnahf5y
GLE5pXBw4tdlCE2+Nq3VQ9KYXSVC2JUj6/IxkPL0x773XSxRMBE4gQFSOFZAfo4mstSq6UKnHNg5
lDrYecn45GNWz6rTPx7qu1gCQ1FocsAolEsQKO/C3c5+IgOXLmusas582xY7TtH6QHD8fhTwIthO
DAQJoF+H4utbo67YGDYus808QuGUVF31fEm8eMBdv4dNQMSCWJXC4RYMfeO7owx4XlS5RZv1vVTZ
ZLrm1LBm1Wiy5IEFfb8zIKfwlB7ERZCu5NHOKGo/mZHCUEkwaNzNPUv2Q6XErqvFlKXbWExZW8bm
0Y+t9f3mgISW8pRhwiEWqiPWU/mQREsml0WZNPuVJ/RyaQt7NeF5vYoDQboDOqzF8FA0hJ47gHcn
HkpIa0C3gf0gKTk5AnfjYqC+7ZssJjJeFGXtrFaejE+rCvUmb3CsTt2IRqvjuJTngrb0zSRceul8
OYINWEfrx2xVE9f1VttKM2X7KSOJqC6SuhTrrpICSIdP7XpLO8/f+JEl3XnJSvPIxK6MemkIi6e9
Cc1FE8ua7sKK7a+w/4ZZG67McmqUUm1WMs4f2QYOdu2kHchFT0P5rC7SSeooRWUzpoxqtSO4gLC5
uvr5Mm79kz5O6NqrlQErwW1I9JqGatHVGtPnw8bBh+hg121H3ODabEILUXphg/81hSIi7FzflLPG
rpr2HvKJ0SL06aC3uvD8jI198qGoFv4rMPbeaaBS/k3bb/FpM0buMi8reSY9Ys+2Gs31bppLdBaB
Z/CrCg6vvXVu6IlWFfLvizaoVyykcss7U6b5TOmS6E4WA8uXkS9jPs8F+jBTT96ybk7ap54YKnOz
xqXTs2vWJJvtEonuis05XXbVIaaLgHg2KQYML2CO553zNfY73BvvtO1n80haSV6FrperTqppXrVL
W1xl3NJm3a3rHLtsbbl6lJB6WfU2NUZq15aqOhunPpF5xZsq7Fhd1KtOoxxfzaSH4sAsJun1OFTs
bZyRKvXUozVma+wnvlvjFN51CJuYVaWLUL4sab0zk3TFfpMMGV0RDNloM75/3FsVAQlia5ZBJJ+R
Lu3G2D7SYZj39RDHSkM/vmx3pKfc5AkWVZd5YKu/ztU8lZBH67rLRZ+Ohe5mR+HvDNnXad9vcx7S
kLxtbToaDQ4+K03tuM1ZKht6NXTjOGqF6uV16GeWZk6lftR0RfPbedrAi0JaL9ey57LXsx38U8Pj
KnqdDr3a9Ki20uwZ89vj1YCMskODgWKiHpf21IzCD5kvRjdl0+DimIu1LM7Euq1iP9ZzjFnPvRwy
VkX8lLRpWe2aaahTXRRmLXejqeZH1dw2H6et92VG8dS+bgWfn4oNjR3Q442qrF6b8jFp7dhkK/j1
vC8L13WaD7590neEvkIzUPndqkh/bjraNbqMaNTdNKfTPhXLXOfzIMV7g/j2sukZhzIgjDHqldvq
Rk4j3nSJ4/C2UWMRc9MubtjTQKspExWvRIYSnxIdlV/Ox3LzKezLhdtdVatk0WVt0EeAHKgWHN/k
W76tM/64NqZCWaBTMuyGsV3TfJNbcDveUDFmKcfJpRkUtvnMirLLF4u2LetMxVNNJgu73PCKXQne
TEZPox1jnjCxtNnQtcxnY4mSIe/WAZWZ5clc7mzS8lnHoV/f15TPVIfEV0+HRA2LHsY4D7qKHZq1
UE68IcnUBF03bbC5dWTeydZ7llWTT29GPMJkC1MlL+3QrM+6GUqH06kXpcnmvjvrESqeH/YzOxWr
9SKDyDS9TVifvo4bbCKN4dgo1uNq5yqTENesXvsuvU3VYDYoDtF86RfMS23USpg2xlfgdTMB0SCW
pXsBp0CnSVejcwm4KIlXTTvwFVQB1Aq9iiCeRTtDNBCLbWIWonGvyLA1na4R4jd82IZ3A9TC7nSe
Ih/OC9jSOS6R4dlAJ6gSBrkuNKsbNz4XtrJ9Vg52GffzVFuiWyWnMpvnBU3nJvriScMqFmHT1ynO
uDTIa8EP4RmbuT41sqBDvrQlfU3moF72a4GGU76S8V26Sd+e02H2zQ7PCXuzGkeENk3Hw64jeLO6
NKN/NKxBVtpusbk10qSPYCf278y0ug+iJnHOeXRkhIgv5zZvSTddLtOcrJegAZknSPm22SFhA9EQ
kvnNxpNQZ1XSk3djE0yZmZj2T+rB01FPtlxthhOMHuFRtZM2UL43+0nwSDO5skV9BHPO9vk8NBzn
BRNsyJuOrSs4VUlu6qJsNx3Ab/KFd/JVTJL23WYk2nKT4KXJlnYe0YUD9WvI2sGkjR66en4DtV9T
QAbZ+JPNBkMhWsvOnRVTpZCu0Dq1GVyNCFJrWK76Rs1dhvuCf5hUWre7YoXNoBsvCpJXPZlUNqsF
KvNu6kp5rjoXOCSxpCn1gtbk3E9uXfTsl01ojx11mekTYnRRb/aqFnNEO5DHqhYmZBgEc7mZTUdv
k+SUMNc88c1SrLkPVZvodC2KVyvoLjFbrHe1Vpy2ryFpDRB5Z97vepBATFb3xfZeNDaaHXjo+qIb
kQc0ugDpe8VTX+434eiivUOszMehTQPcFW7QU9d4mjVDJ3y+Wlmdd0UUm5ZdI98rWTQUcsDcN7pg
M4R1bMK2abAtuXLCkJDF9rAE0ETCr555Z/KqlU2jK1MsLkuTFTZlOQ1KD9Ftb6jYethPrEWdZquk
H7up6GJGTN8koJ9sEE7HpLVvkSBJnTWtUx9wWhpztc2yfzfh0Xf5Vq7sOdtgCXqoaH0F3CosGSkm
/EF6iW5FYmkuERAojeJUfCwn5aQeFBnHXdu54nWAStpoRmnP87lriqtKjfSGbvOwa+3m3nXjyp8U
Zkm93hoanrZNQh4lbqkDpLr2rRTJ8lRViQEZoyoGr6sFDTsIMM2+qwMkFkTNvpGlO69cTXQqXT1n
ntpp0KVLxlvXV9tbzg17mTg2XxLpqxI00hjMzsoxvp3j2vHMm27Mu4Jy8YhRy+JZvfH59bxhqDQB
OPTILZKsGa7V+HoCknS9jGnE58ZvzcvCWQJxlQRVZTNq113B2sFfeS7rN4wXoFak3sY98c0EGNqm
rXQ5Ac/VY1nBxkJNO16EXvZl5kbQnnJ1+E4GSXf9WIxdB6QI0x5n9eQ70DLqCb/Y3FrQ3Hfr9to7
kbg8Lnx9XDufCh2aBSrVEVwoBbF1ScPzhc3W6alw8qWfe4jMZImCV1oa7kwWcRnTfW2LYclBEyuu
R0LDTZxj81KkGPW6xSPpNapdfNWZg7BTxMDfgNPKl6af+wvIc6XUaSeXJMeL6mwOdNCnOUOVkNq3
rvK5nNWANSJ+MPui7vtiV+O25Do1bWUuUKvcuY9oqU6TOqGVJi0hb5JVQkIUXdLTzCdbIyGjEHNF
DKJBS96Q9yAQ9KPGKFTprkq7+r1XS+S5CisFDgUnj0D07Xx1yVa0tLvQtulzNHqRnrFIXKkJ4vHF
UMCDWZqa+RXeeH02ommtdWR193Z1nDyHiie96Tu0vsRyWLd8qiu0aIuqBuhXL7cVig9UvC3aaWIa
EkHrNW0TUp5V6WyfxcqhKm9ll1aQqQx94k1kOCtUUSON5hLiu5rK+VVlxej0YlbgaUM9epgcEAGf
OZ4mT0NdAkUTntjzyZUQkmiSNDesQUD4tmHtn624IBLsRKaLPvQr0nKcVKOBEVTp6SLrA03r5sLv
GspUmtu0357WSRFaYAeyv4G+sYHSA5Oiyooqbqvuywmfq1KIM+HaeLo0iuwYZJImm/AqzhxIEGCZ
cZyeLqsBdl5MsQdBdomsyRGJ65NEzNOUrQQEmWeMY7rpYjNzB5lkw7cMKOJtNEmQuldEDJqVHlTz
pSs6qys2NzHnszPzmWvmZRfZUC070bbQapCjH9+GIFeaoQkBpgUE01uvSplPbMRe93Wz2VzJrkp2
rsOV2ItpNDIvbQE9Ct7YNWQDaSz4Uijc9QRkqNChaKA0TilE5swGPIesDUY+qn1s6F5OywJxABih
DhIta5bgsDQgMx8kuGRF6BmripVrWXlHs02N0MBo12Fl+ez98EjSdRuzMg2QRps46YZCvgdWDt/W
ReBzAQoanW5FyWgNZQ/HFthwByZcwhbOFjeHNjeBFpXmk8RIT2JaXtaqm69UcA3VC3D98wb3a6Mn
KJTPvZ3A4Yq2Z8/HaZkv4LUO/HrCyEOFAFuTArv3y7uCkE4TkLX8fvPAB6F50JN95H4IUMBBqt71
CVueFTKRhR5EI1+uQiSTXpzCDsSucSt2GFopMeMdxJwsAV7gMlRPy3O2WohsW8Xw09Jt/HbAA9B6
X5haB9p1H1M6xA+NKdXyuI5b/5bbegQ+KOsSRK2iGkLmvOu7Z2Ps6JsxrJXMFDMs0SrFg82qkGIg
VCjCzikdGpudgZxrcktr5PMi9ttreFGALZckLNCLivVCH+PW8jZDFOTwrJWJP9vCCtXcAm4vdGwl
K3YROC+G/NZ1+1kF0mTpstWLTpY1/JqsJJ1yMD5+0ga8NqB7hSlvx1hveY8iv4B2n2AZqScDC7ep
uUpj6XBunJiBVSoIyHrGzr5suBEq74al+eBbnD5aajtcDb2bJ+19EFsGsmb7dpZheTaXRXJbK19X
ek140VzQqZllNncTcdoBc320lYeYMhf1jHfAkw6FSqNYq6HoVKfEy/g2lbaNZ2i11flA43KTpitd
T9UaRpFHlVRlvvUYJIWU8vI9GykCgzlrMwHsiGaLV+2QTS2em50sNgDU40RCqexRnbFmsD6DOZV0
DxkxRTkIh0m9H1KuzgzzhQPCzJrrDXYxz9dk7K7apAS0jZmqx4RN7GMdVnYbKxIuVSXldAbkDSq4
ZU6rX8km+StiS4gXouiKIuuNrZ+sQBbSDAzXxsx6a84DvPImtKgF++ibWI85k8NSvl0tZyA/E0xY
PsWALkCb4EoHV25Bj7gD6rg09Xru/NIwKBkF4vup9v2SuSrW7Slk1rbNh7mZnDabqtSukSG5XFg1
wKpKU0PsqSaokxMF6RIoXP9hIKb2OXfl/LihzfZuGYbhKlZr8s4vXfKuBWVZZWxxBLL6mlp6UXpP
gRVA5hyyZO6Dv2jqcS33UDH218EOhTzs/5Vk/eDKNhv7rlSPGbboha1que4mNfcgM3QB3QyLYp0e
0kOZ7KgpnrcxujJrcStH3QRcv+LDzN5E2MTLeTd4drtW8/bcM0XKLG2ZqaGaKkUPzof5oB0vFOgv
HioQ3YIsc9lAEIbLjVOvKOJdeloxhl1O3QghxcAuaDS0C1vwTbZOzflMJ3WV2qYCxCdjzmkgAmeM
GQ+U1I70vRQ1tC2IY9Gew0ExPuWyD/VFbOzYQ/R1RdTWtRLa2MWCZG4HOLS0lzNIbjrWNTR02lR0
2ViLsctDh/xjaH6ZBNp53cpP/bDFXwsZwxNfURCnUdObAhQgYdm+86DQZLYj4aZagWjqDcherbsF
jc+6rUxMLsqmeQMdH6hMq3lI6XmAzQw5xhEE8sfYN/7C1BGopGYB6kvNI+Ye2GFXzTncVcOTuXb8
fYWhTaP7YU0gGdqxfk3MYFNoxLMgc9EV7azLck0cuGTimlMMQt9H6Jqpqw2ofdSwrbv3kOKWq4g7
YfKDJGmAcMzcgN/XBc+h48V3JbwwZnM2uC7VEJYKmVWCFU99aIHZlDVR/gL0k/oSCoo16mSEgjLz
kYntKqm2mWbrBJqCbqY+DlnapxXQ+2VKcfNigbXZ/TwmLMOTjDoMVEBxRNXIspJOZt6JlUzvIf+O
wx7OPplHS1OU/LxztbTntWs5MCApHN+Z8uCUtWjLJ62rlzd/453FyA4JGBdUxKf95LfnsyqHx3+z
RbNuopuhzdta0uYIkvZZaEEj2f9Yrf5OJJcgFlMK75lyIggRB73+m/aR8CEW2+w8dMoTBmLBaK+S
hI55rGXz2HdJ8aKoRXygofF9FwdGpYpxBF1sQZE80sgnUZWxHCuftdNMneYrrrO5bsNpYL7eoaQt
zjHx1b4FKTiv7EL2tOUF1C+c/bv9CJgJtCzhOBRl0CsQR62shKvoaMn7bFtGclH5EZ+ulVpeCDRs
D7RIv2uwHIZS0BnAh+YzNGzvQk3GIJLAIM4xUPMuWWOc9mbsz39s0HtHOZziovJw7IIeDP6NQSM3
EXsJTJ+WeNu1g0teWNeEB452fD8KENEU6gl4Q+Rw6OLIbUA7BBX20Hkd/eb2lhYEzr1A04H82+aB
3tcBMSqZIIoftVmtaQs6m8FlC3zpzB8W4koGEuGwVg8Mdc9OAMpC4QUAdDj9SY7aRWtTgOrhD31r
JMqLbYtzlpRtfYllB3rqNqS7UQb5QB/5vo4NHDRFGJrI0HNjR+uj3Wx6DMkAFG4o4sYJCPpce3Ea
uH3vC7zmEVqsWdHI9oHm2H1bEECF18spgdwP5xTu+glKioOsWB9YC5mxLtu5hXaI6vkl7hG9ShYC
Epmoex36MF46aMqgzG+qz7ek7B9AAd8Hg0opvGABDU5FjhtXPHbQrgkAA5JN/7yJS5uTCTS1edlu
x2merrqExixudaO3ZJjOJxbas5TFJWvMoYCbqn7flz3JpZP+KZzBIedFiaH7Qa14IGB+5/kKdtZh
X0kCp9jI4QDdt/sLtzMq1DC6TJJledmmi8lXipqzf3MXwygKGpdwsoAfXoA78gteLLEXfecy1hH1
yDr5ZqmT/tn/YxCJD6uAg1pEHsW+aYQ9hcYWChjasLMZ+/bptDn1kKcdPOlOV/KwFjirJBScqJZw
SuUuYiNdwtTZwkJDdGSP6TyB3grB5QoodqIjdAI0TgPai8jMsxGROtvi2Hgo+GuSm7q2Zx0n1aWK
S/LK8Uld/xgEfJ9B05QTIiVliMgjg5JpqUgBtVDWd/wjqkr/duz9czFv7pKmwMTauLps4yOoIHKW
4yOlmN1hOc6PRbka7dgCqimu59c/ntd3WwJQg5eNBHgbvJIBB3bvohbScWUgtbus63G3L10FotaE
yzztRHOx+em2bG23x2t68+Nx77EWO7jE4YwmyJyHt52+9W8oQODNBAxO0QignlOhgDsWILnOqHvo
LAA+rOHIM2Csw1FPjhi8RH5EA0DcnZLNV9BabTrop/Ytyrt2pbuuhcbxsDYom8oqfeyilY95unW6
Tbfkgf1MDl5+PInDgXRyODp4YEN3F9ymKzDtAboCEyNFBqcuya6F4z1aohigql3rc7wu6QVIOst1
nwzkHU2Xj2EQGI75gGLkSWKeNCranfFePoUzp9uiSefFC7OChFX2IcHQ7+kXkvm15iBhVEiBeIUe
OoB6j8NwOO/K4VgAOvzvCUeGAy11RT0e4fwGZuMtLyv1vADqvOMDt883WSSvMfRXHi0Uapsfu8zB
TEcIcokPZAAOQHJ6fCbHMDT0CMSU/+PsvJbsttVt/UKHqwgSYLg5Fwwzdo6yblBqBQYwgCBAgHz6
M6a8gtXSsvY+Va6222oVJon0h/GNznuM/GYT7u99CF8fINbxH6Y1/d3W+MWOjSC9gniEQTcIAdiP
Mzag2Rr4ddDnHQSED9Cymdt1oOFvnuoXGyHG+wwRESQQxbw/F6DjaFqSovs6YGIf/SGccGJVzW0i
JPkTV/qvklzyizWI+yTE5EExCCH1uzXoNKM4YVSfK03qnIR9hxxkNWeyeGhf6Qr9OusTFPR97JUm
kHtl+xfS8CtEKfwcLNNvDp+f33BMcOQgMPgedNHL5/1LECm7qRJm6fuceqTd0xliLgl5x2+23s/r
BsociFUQP+IYgCjox1HSoFq7EHsorzrXvA4KqdyiUnsYINO9GQcUTf5+nf48oxiPQUgFySmE58G7
I5V6woemC+PRYGh2M0UPAlV4vqvH2f9fLx4MFacQguNfWKrvHq1BObSbnOzy2Bh1ZBcV0iYSd2RN
0v5mqF/M1UWIBjn9RQoJSdy7tyjQzYo7rJila8Yd6yO6rxfi/WaUX84VwGQsU0ip0Pb8cZSE1L5w
Fg/E0VzENDF1HlALyrWjaM1FYvlNAPTLufrLeO9Os9hNfpOoCU+lzPY4RcmSQU3e7mrX/06q+6uh
AD5eLtqQkTh6d5yodObWI3g0nNVJRmlM8ll36uyZiv4mOfvVULjoGFJOkNwkurzlv+yrKrDSkQXN
rFZqely04FnoenIz+tor/n6xk59nDBp4ZBQJi1FSov67RLBnA7rGGnqCgQTkbYpGqGFpm9xJ0Oft
bhxVlJuemmcRbGhxz2rdXcL9u6ieeN4yOfXZMPGk0BCYoy+i5VSApiC/2ZI/L97Lh8SiIhCupSx8
d9D4GnGjNDhkIydk4Qjnuwrl5d3fv4ufX3ty4coiUGcIquHa9ONrR8EeAu0l7vIAGox9zfvuOE3R
VlDBpt8M9VMWCSMcXBoXhA0xLyoqPw41NibqgB906M1ugyjQTolfXILW40q0GzK/i0mVL8n6uyj2
F7NN0Z/DvZhQ6GLTd+PyFFojimA6X1Yb8Wyoqhm1faIPC+FnvPjxAZM/n7DUt5tgoct5FfG4r+u5
KmUMYXjexkvz7Ii489FYeSKT3X4z1T9PAgTPUYRPidoEqs3vPmGVaid9DdGBChLz6PnVeG18VBDq
yvudLP7nlwHvLlxeYE5wACOv/nESpl74SOYbkXdemn4MApFkC5rWrlB6He+mtV5/s9l+XsYXVBdL
meCA9FFN+nHAVqJDM0kIkseJzs+JDdeHRG2R+s0hfPncPwZaCOxCghMkxiIj71kTyTgbE+EgdUep
9bS5HvI1g4ondGWJu+jU0EFcbGKPHiq0WdqhPf73G+kXz4lqDCJlGjMfCfDlz/9yfol5I2nQo1iH
MDot09G0pahd9fj3o/xipSCSjNGFQDSZfCfE/joKzkgFPYJuUfIOlwe9LvfgH/oPrMNV8/cj/ep5
QEMmBNwOLuno3Rm5TpXXWG+B1MNP+Y7LfnmL/VQ+/f0o5FcPlAJTgEofVZ4gfrc8tlECyOlMmztP
mbINNDonQieuiFfeFo1IqzKau7WggUajqVtN6SL7WbM52Uuom3Zoj0Mq2K46J6BJ/j8WFZbVJQFL
6CV5+HFOIWThCLpmNG+ber6doZjKB4GOxjY7tNawm5GKR3zYyaiD4g5AxG/G/2kO8F6wanAqg2vC
TLw7F3A4Km5YyLO2XcRz7aXiOp55/5tRfk7zEVojPkIV4sJrIOD88TGFZ7sZF3Kd+1AxrJBf1/W+
tRwavaFDVT8SIjmkbQKRDIE8rezr7RMl9bIXUOKVXmN0qbwufq7Rfym+L49/0p53f27gP8nFz6Nc
VVPV/7Sb/Pe3//f6Xx6W3z0S//P/L4aV//nuVn4dHrX6+lVff5Lvf/Iy3r9/FMP9c/wL1PnDNz/h
pf8FIP3TF/O//OH/jC5NMNf/nS79l7XPf+DSy8//CZem/2AUdCnq2BeC0MeU/ZstZf+44H042BMf
Z0SE5sV/2FLYdSUo36Y+w1GMpgbW0j/ZUkr+ATQTtkW4fAiQAIRe/3q0H2YIIO0/v/87thRVLOBd
IcxJEMyhWXnJxf96Dk6MKy4HP0O05MTBkXZ7QTCRngbVQ6opjP+7hOL9lRZ/L0mD+wtQaMWreXdS
+VD9QMEGwUQ3KEgiwO2N2WYt8fPRKSV3KJFt93+ZjV885E9bBmMy9EZQDU8v/7yvD44Ta0buC5O5
aEOPsl3Wnmez4wDaNvSkc1fJuASGy9uya7rqg6GjR7O1ot9cqLo3C6HiiBZZ6F5THdrkfxlpIcIC
SAJkhVEgVjg5fpwDNFwjritUzcW4bqhUDTPacnybo1tGRq/Jts4mxcDG1fy5X//n2TpSBCRbcOVD
vn5BfbFq/zr7CPHitkbzI1sXhgBmBJGxr7oQ7XQ51sa/pOlmzpooULcGOQU5T41J0euis0dyVU2R
yNbJNN0DI0J7v7nSfrps8Oku8AlSNGwS7I535yl1dOxtBGhA8tEFmReS6E6hVJ6NSkA+oaYeGIOn
vGQoWKRWMLmoMn4bkV/6YMi8+aNhurnvzSA8MB1N5RVr5KXytx/ze9T9n2gG6TfCQD9A++hS/0P+
9e7i6ZMGzCLDy2gR1xybiqsST9Oehej8Q+yrL2PXbiWhqXqpK0vfJuBlKqNdrG9VMnRXa1uxP3CO
U4ith2W+91wMRfPaiQDSHjVFkMFW7EPYeFNdyKa+NFMWRj4ZleIibS0kt6mAPn0/VWlXFy7x9HZn
17Rz9zRtyNvGx4geZMAN7zJp1CDuthYqjMxLxzC8b9N+A22CbnAzgOhJILUMmnqEaFNXyi27jpCt
vasj27h9FQ9QQfFK0LnQONwg9Ft0FOvHWDFJMFEueYsv0u4CSKw3H03n6d2yoj281xBdi5xrL4Y4
kMTS5qzFmvM2PaojyopzcAttMF+PG1q8PPNH7c3ofzMEiVG8eAq3gXWfqriO+osWB5shqgltrtaG
bTYLNwE1S3QJwzfo5CDG9RcqMwRCwb2a16roIIPukRvMzTUFy6GuB/g3+FAKOnz1XAfNhCeiyubV
KKC69RXFq9Tjxqf9lDpdZeMGIBs65aZ1+9Xz/bcqYhBvpQGa+0XFepN3HRpMGbPVdJJo2tCdBtjc
PS2znlH0t+gRWFG3661B9g66dZy6F5DRc1KkVZp86dYtthlTYY3qo3Eu76E5f/NXNXdZLFto1Cva
ubuIQmV02LjPzt6iwdh0Xh2wzAejy7FrE/9zomohdm2a8uukSuguWuVaZX21hLT02JAU85hu+Was
Xkq3VuZI0QjDGgyMn1ukdlD0taa+39D3/tKM1gJNaiA+BeoGTVVPyD3iaq1OvL3IR0jLUvdkKOSL
UIGNdbrr64RAFjdMd6xyINWnQA+vHk6W5cDDOnqUTI4oH3kL6MK2r+x9Ak3+mi2uEiQjKm1YOagF
qlEm5d4TmpzCLvnU917vMghiIT3S1As+y4ir3eyL9gtq0RAmeBHYJnyE1ZGSmWEqm34wZ0gPzlbq
7QuCVkjSjZ73YRMsn9kYtNe+av2nWPv9liNJGfAZNqcP2qrwRnMGGCwy8ytTBsSvhvi7a0hfjI7W
kOFr1Kf0gucHv7Ji4pOqrOYalQbhjUBURN232UWtBEGV1GTnes1r8CYtznE7k89blagGojQevJKh
5iwjYoByY1xadVCMGZNx3BM7sHFfI9RMn7yWpt8mb2JrrvH303yeu/5pRHuTZMjgmxOUi16+iiQu
6BDKksGs4LGl3oqqvh7aVzH6omgUBKmlnQIACoi+gyCDtrDyS79KWdbP0BHhHl63U7wa9ki3FnoX
tw63ygUuj6YJogUzQIYIsdTVOEI0mEmfjWfJApwq4xSFSz5q0epd1A5M7TpD5W6Fsuwr6CR1PcVu
Kw2REGMNI69Plq5gB6A3FN/GeWvyjYeizdfaW9JMWE/cOVUlF4nryABdq+0Bgp/mItKmZ1EhxHft
7NXXq/ZMeu4mT0DRAtgfYJeL8jnwVSltM6f54OPm8v3tVqRejFsNaNYHGcZYrDyqwutgruPdDFHu
XTKQZt8K4Qv4Xei5XJgO7kWFghLeTHiI54Tm1IzsZYL3RgOPiQYavXr04MWhgoUADAvGnZna5NDW
VSyg0qbNaTXTuvenjukriL3oMRz8dd/WI0TXg7fMeQ0E6hE3f/eWRE143RK17PrecX6vyWbrAsCy
goJwC6aHHvSyOnibMfdrGNU+lGo8OrMlTcR50UNdLqvb7rzBtRnzbbNBiNrhLAPzkmMVbx/DaqYG
+isa7bY0vtw+1UiTe2HG3rvvsdLlsbHplqIXTTx+XLAV+sLOrt5NWLHY24LezPFFPmkjWy6Bb4s2
gjorgLyt8GY2n1zH7qBeO6Kh8zTyJLgSy7rurKf3aETtIeT43Hfbg/TTrzORD2RMy0gEb2tV3arN
7ujW3DUeSolMzdMtDRWB98OcXMoCFc7Umjx2MrrWxEe5u1kyBjrlhAIq/ktcFOEx9K+UQzBJsJuf
uU3dbkLjZTfAR+CwrDMp0iQIj7jp4sKrmvYrl6QuqVdNe6zBuBSR1W8LndwZitoGGDxWeAnV/wZw
NJxexlZxv9C+d6jXzc07XyVRlzEQms1JsdWsuepSeTYtSqKZ8mFJoqDK6jIqzKd22nYEOFhzHfXC
2IJ4tb+LG8h/5wwvlFefPGCUJk944j3Kpqp2OJ/r6ti0UYhQCx0UduC88pNrmwiWlIA95yeUWYfX
oJUEbxg5nt0mwx+GKUQlsAq5zbAI4aSQAjk99QPgyxmNmasF7c9dDM31DFK5AUyoHJRnYWPdjbBt
aiHENVZdhat0ZQPRgsyheGqXIp2Ag5c+ocuBJIrdTNGE8H0NqYzzcYSSDRRfDGEzhEbbQ8vxznEM
oruW07pnf0wGuugy6Gtwk5O/kaztqmDZgbyInrFnp6t29VebD14SA1xchqho117ebTiAdm3orUO5
zFX3BWKy8PKO4hK12yApQrkyCginaZ+AZ/op+kr9THPwAVGwT0Bo3cdew/OuTcU3SSrveTKyMSUQ
jeE411VVlRsVKhcxcKC0EsGzQ+//Qx3Q3pymMZVD3gISHY8gYzhuDhQj97U/Tgc6LEPhFqCwAxpr
t+AWh/qA26S7TbzU/WGCXj7QlqnT2vvJPTpPwzVq9a9LgpplLGhwPYZd9RKskMCaOtDk40XFc04j
sAsV78i3dg7j58qouYRi0nzGm2V/oLXjnzFxWDF4PA4ltwo8nTcdU6/RNBIINd0WllDjdlCtqjcX
jK7ckMvlIjTyMAdCrZmQvSuw9xEFdNQL7cFUHfkohW4yCJnTE5lGsAjJgs8pbDgMO0EB2igxouEz
1g7z7dwp6udlbyYrCivHpeRWNq8t3FmyTUbJye+rieSxdJhJk4brjnrMILgiwl4tUXhuqnY59VxF
YAYifPFt/Lb6qCYlEtvNcHOEfKHa02RbIYOsZ3szkvBs1258MKAht3yFTPEI+52qnDyZ3FmmyZOo
2XDuNZlu1liud6iLU3DQQGd3wo5DyUmE/NJ3RwBU4iPUUuBiUuvuU9wae4hWPF7GPd1u63DQmS9b
m00sREaEnHH6MgSUX/VkIWcFFv4Zsh9yaFc6nfpU19eBHau7yRfnqp1v4w1kPDqdPri2ip+q2DsO
rRIfIj7aTwxA7bNBsLPvuujeF80eQRwwdfTr9tTzpwyYYnelDANe6/dzVqObuSMTgRjc6+OCbUGL
C62zu7Hr2a5TqS5b30PCOPXyKbTI0cckhMB5WGUeJDUExI0ge7vKq7iTpEwrbW5SEQ+5jfoaoBS4
AD0lSUZCN9+GQvCjjYCkhcauZ6DQ+iRBJT4h5ELDnw3eebH1VmcpphvzPqm2mGqgF6uiwctaTd0+
CeV2tsNgi8Gwt1rWPeIQM5U27ZeyFw2KTzz8OlE1pjsjtr5sOOVnoD8tdONzmg31Gtx6/To+gb0e
rvvBjxxuqCYuHSydTnIFlrsZYXdJXOvzKuMIBch1PYjYY4X0zHru0QN9qjfxLbXJ/KW3qSiqxaUQ
egdVAoQjsEBQLd/LCkLwDk0qhPv1kBbRAJuRuv+ycjDeiL0HoJgbrK0CDd4xnMKPIuQr+mmywrkz
zzexY+DrunHGmoqavA5blUUDIg++IVNfohZT3Ig9cJnt3iQ6eIqhwz64aRl2cL+oEYIMU3ptAEhk
g1FbDt0a1kGo2p2Pc/dzisjwa3xBSsxCcM9wHhz7mXvXsDER+3WmyXNKOXInrTt79jppgKd3LyC6
ceYy1me8g00UqH/1SkZdeJq3Jz2m6DlaaH2PG1lw9XeQbCBxsdWVp2CQgKjYLxuo9K+4jMjO6uoR
c+KyOmxCcMN83pnUviScDdDou+7oVv9uppBkhh4uaeAP667r4329NkMZNhpOMmB+2gJ2DCuQIYLj
pV+XHehhHEfigtribnlqmiY8eAiljgniCyR0Q/i5i/x+1xv7EGrJVtwFaf3qN94dflHBtvOC5CsE
/cEJs01KgCP9MW2aPXpua6kmfbN2zp5xFiB1s17/iHhtOwiqocsPAtylrrkKDAP8OvQ06XOexqZM
p27dL97YZaiZ+0WF7X1A6YvvEBz/0ce23sNGNnzt2zi9ntYFkdUI0IENm4Fs3eAcEenbnCaPwQKG
T/JWwQqEmBya+XEXBevBwwbKBkvDK2BW7Zeh68Ad9vCMyFzl3DGxCkD0NtxdnLf63MYifuSrlLtF
x+iHRD2UGoh8+IFt24eG1Rsa/QB/ke/C4QIXWF9OEBrlkOBG5pi4yNEMxgDfC/ILpnDaIMulMbIm
OiFFyJIKwYffDW9cj6+dc8mXadXtGX+xv41nU0dHPhl2TSvZDlmtFP1QmZGeomVcbsCir58E+Kg7
S6SbM25hCQbx6ScKianOo0TJ6wUds08d9eVd1PrtaaIevVbBEN7RuaeoVSO9sKTx75FQshNPxLCX
kCud0CSSfQaRPjkOCrikNyT2WjcgZca6UzcTYLtrDXuEzBgvfNS981DaoPajogt5+87ugpw3CkZ4
FhyhmMV6SMUAKd6MitcRkq0ZX5AJzOFkywlh3TPQPv8L9+hWpiZZv4CsmPeWJW6n4hH60bkm3bnn
Awgo2IntXYckqEy5ANaFYirRhY82XY1bzTVTpsAyPUMPY03JR4agE+ra13G7OFXEvc++Lt5sdG74
NN3PwItfwMYyWC3IxVwQrPXkVIxCqBDqM59cehCEhB/G0Y6namBfvKYbTnRNYYaElv8TwvbHbmHN
1YSe+5ZF4XZvk9B/rUE7lbV05uD7fv0maCK+Sgn/qjqIEGYpvR87fz4t/ZZeaTUgRtJCPiXLlNz7
sRrKFosGDQPfL2x74a7hqpYPRgf7ca28hwCso1vhuUKZuQdrQD53s4OxQz/aa7HYP9DB7UJcWL72
gQl68g0i0MXf40QC7yXGSoOW8gBW+I3jh9548oNTbCrgDOKdq6gV+vLC4cjhV9c9mYFRdN4AErht
o1M4OPgeuL5HIQdRLEX3qMN6186AbwHveABsv/IH2a1CHJYw1d5uU87tZbBGX2MbbeVEbHstYULQ
h4CoP9fQeEACsARsIPdVHy/Q1aKscQsdA+OlZZMluVM+OREDIzWwlluQAC51lpYVEa5+AWUewXUl
kv4bSWW07oB8wBsAgReUoGpK91wbD6sw3oIzfiMTvQdej/JSsvaona2UeoC5Kgk/oSqL11Y0h1DF
8OJABQ/RcQ+aJTmzaeE2D5RY0cUZeKqPw4aCyxUMGFFKGz2+BBmZWNAWihCvaHWCLIvYrtrj5lub
bLSpucNxOohPk7YNytwiagBwY9GyDxa2LOSmhg4i+oYKnJDAbSGtACDXtBqHZ+Z11PBd2CPkzkSk
oA+jEYTrOFiWuYWpiRNfFoi6ngIkBOADOvOQ4qrm55ja7kX3qntB9jR1CO16+nFTIjL7ZkjYduMv
Y9DsGybrkjFLbwx2GdLzNoAzyuRqqPtWZK3XFXD/+dijlriicsHnOxVwPpziwAAPB4zdwDVj6K+G
TnqwdUnqS7g5dm7YD0ndINRcqvua8RgwtkGNGEurcWCPBtl9Sw1qrgXsDyP2DEmL7vbwlMOZXpOg
68oqkKgcQi6qp3K2sLSB7xYNxxviuwEsTawilOFRmBSHcIrQQVBBgJ8fNpit7Oc+Rf9kmycH0fGC
7R1VEV0e6ibQwa2bZ/w42vuA3AVKeU9cYnnuyOKvWybtbFUpNk10Dk8WusBfQ6GMVy8KwcSwelu2
eFCB7cbqUh1pA89dR+0cb3kF2e4rGh72AOObjj1EowdYiDMPKnjGI5jl1dhWj3DLSa4RldfXMFBD
lBga19fFCKsGHxpm2NDBXMKf4rythBVQeNF2y0giaj/rbIsq+pJC7pxtRGym6JxuZK4RgRXp2Nj4
fgsbGsOWiTfRMVyaEEUNGdq7ilUe3sww6ayPNgHqsNU+7JQQtKHi1A6AXGsaI0reIpBf0bLiAllo
46LjNliuCx70ODPcKL/UVBEAYUi4/7AgQe/mMBy+6LgzL1FgU9TA5XxLZ5/MgM5ioPdsc+i9Dr2z
exNyRg8s4mQ+1l3kkuOoFOq0taKjhbKAzVczSE14lkTiLgjCleVmGbqXEPH76xq47SYd4xS2p5NM
Q3S4R/bM/NWH5CN1oO8QLMeftsmmO7SaR9zSbkiiLJHx0r82euAI6Ps5br4t6YKSPaljIw6zvbiD
of4MsTPKMHN6VeG+3adM1aDSEr66HT55+GlZUtB6occTrPiVNaVxYIeyUAT2pNzWfAi2UT0lVahv
iBLVHnUGLBkf7XpInBA/Vget2SbOG1THNh8l5LMFwKC+KxoKGwT4YfVhsAcch8DK80hwx6a4D8+A
MDsFIpgFHUQXzWDgfzjFuLh55ThoBO2teU369OyGGaX6BJibn2kxdzmYaHYyjQ77kx8hSiyRq2Fx
g/6g8Hlgxv/YsEvY2fi9faS6HsK8Hg12hY/EHXvO9N4Rzks46m0XI6RYOV7l2ACmlkjBo3Kuoxnh
KneqB9/bi5s50WlwG6KBGqAgQRBayTWCbNCLKR5BYVfC5weYs86C7+sdNk/1V5ChcOGkSPNuwI4F
YSEXdDmTmQCpdEaNH2eY7MzZZCM423LI5h5Rz00+NZMWH9dggt1XK8PuJUDQCcSqEuHL5qMWkJnB
wQetgskHqotuuU2w/VqkBLF7BVEMx5c5RXHl6Dd2QGI9e/iEcR+IqKxH+OBkbcVbANth5d9QNbA3
vqDwDJgTG9RU8HgrauL8eh/DnwTatQVhN0ZMe68IKR9Q6V5DuRPJiOi1nbz+Cj3MVRYppfSGphMe
zXS+v7daAfCNuAfYMQ6rsGgm6dVY8YTrox8Es90PMFdxe/gpgZqHgQa6K8uw0K4cbQegul+kHcsO
j2MzHFxdXJo+mG6HNMWZh0sYBhv94PgOCU4/XMEEwF7NdEuQJ8Y63j5EtB8/rwD35gLXeLCeGfIj
dz/XQ4XwtLdwXVxhTgDbhWScnmHtJCEO7kf0OVavTZaH712stSd9f/TBn8NzBk2wt3G26Q0ceKH3
m+EiBUka7kh0bVNZPYp2CYLD5fAsI2y2OPNqk74IOKU0yEcT/ZAC04cRgoJ/Bgwmqq9zGsBed6wQ
040NTY/1gnIRPBgS/cIYIGkI3xW8Dkb4/aDOPeGqg6iQ2isO9zUQO/OQ7pmXoMivUeUfDssc4Gao
AUhCOD8MV5wEAz+LBMzDFxPP9XrXAtevblSksXlZ7zZ95btlwg5EoSQ4zyJut8O4QNFyyZ/D7shS
zbcClnxyxgT16hsY0wqM8eaJFxlO/nq2cKzjfwRbdDG0ChyHXdFMlP7kN77YXgJ+iQ4SYuMEnlVL
GpfwVvCmRwo1DnBfIkpJdGryaExqWqAC1BRDNKPus/AJdwaaKE19TPGWkF5aaYTO+xg3xRvd6gZQ
hbOqN3eoyrfzPYw5gufNbGNczlMaup0/zhXLk4kZdmvgM4Rormpgj+GfBSSdD6aC44tCafA17sT2
uWp8fs22kSD9ZewMFcr2StnYIMKe54e42saDXBOWsSpCN0dHyUEgXLqdgkYVgYSvSTHwLb5CMIeR
AumbAl3Z+BG/JkF/Fn1cYfmkTbz34VR1hz5295VItXybt8o12FUrL7ZumR6aFh5RZ2v65BzJKVKF
JywMsDwIc3Iw/OsrLCOaw9zKUgepbgpRb/FHR1P+x+zH6bOH0LeINZZCLOqpaL2Kfe2bPqGA8uPg
Gk4k+hgvg38L11UWg6xnSG0tX0mXdaNUBRxvNEyVGDsgrVJA0rd2fJO1jHCAG+u53QrjUtxDU/0p
3Gh78GBVl8FsKT1DIOpODOqNPCJeelprwMCVE/FNncqgjFatExhybFwU1DG4L3Bckvu+q7fHuvEi
H32swQc9Dwv062Sj7tChQvgp0LC9A6UpbrGDpFfEcHcBRVTP5rMN0w51Q7Si0PRe2isN19MgFyij
TGhLN0OaVch0d0s6paIc476+3VBvrbJGzmitMniPZJTIBb4oE+8fN9bVF681HHZkQcZW9z5cCVBS
hlWM6usAVqy1ttlKBS0R1w4nq2U4F5OAq+DUmRHTSkAmLw0/AtfosjZJzB/RRroCBiPqKti26kjG
Ds0xwl9ZguLWcWUcFkkxGQE2b61Vryvs3pKGtjfSLM8xI3AGWUZRgq6ZrtA/XW+drIXLPaqah1HD
BiFWycXjJUa7T3HYRsCbB22X0DNPsH1JPq2dHa8IJBZ3KKZi4W92GnY+Uz6ctyasDZjoBbAqge4l
x0dLQUaNAT92kGeGOV88u4sjGY3gpeD18daHs3dC4y1PFgVrFa9t1L7e7Kyhj/DglJDYNsossuNc
OPbow7UHaAVKoOhYJ/BGQSfxEOCdoVuNRP+OGlgpZhKmLNcbl+kRCXL3go5DX2hhAhTZhhp9ep40
YU5tmp7bwYwfXbPgFrNwQHu2Molvmq1d/0jlFJQQLZusRYH+dSCeRUUX9hRZMyoULELhN/XOWBSy
MtV3Z+bhJl8HWBvvKj9QhfXkNy8OlgMbpIZLAyRC+f+pLVkx1bwFLJmiLmqohl2NauIVqmSFmA3G
gae2QVFqDlpYIyR2KP9eOvSjChrSDvzuVvxyFUjc8bs+AFVf1Ex/0UfBMyb2B1njzG0nnNT47Zbs
vHGzfLYsQL/N7+Pb1gaILP9+2B9FUt+HhSw1gvTru9CSvRt2MDDv3FaNhvbgxUkGlozyokPNG0dq
D4ePLB6W5Ddjku8sxw86Fhj+Q218QWl9CAvfS6/VHKWwDkD3WS/0Us1sRx99KB+HVwYFkVZgFqx5
cvCTghQfMTXEEEl7QNMfGd8iok2X9Rr5b2s3pwsSqMZH8hrPTr4yuP56x8hDxbxDYebipYB2M2Jo
yf4fc2e2GzuSXdEvYoMMzo/OJJnMWUrNeiGkqyvO8xTk13tlG7AbBgzYb37qRndV3ZIyGYyzz95r
G9lvmRcLhuOJ1GVoqhX3gyXThj+2W7MCGomKabyZ3aoM4X5Xj7CpLWXbFqt+mYBEvThMuTMxaq61
j0QBNGxAKjG4MBnLafSHbF4WP58ju/W0wWQ9lzEYtd/uYtwdJEqTc4ry0CGVYa99dtORDWqbDcpe
jRZQasM8t9CJrGkl+1JZN6lnBY8Ws8L3LGfedYl00GC5WgW6wuVy28aGbnhZrKxcCxUIcGhwgNW9
LgF8vYepOhGzpSRhbxUqM5s0TdQPTD7NQcutlr0J8/UbvRpt5TVmrfwtCadw15DStndsrNIPC4yC
uUuzyRl8g2D1n8KRkCmVTo4t1AcJEg9aD8aANlktb2hQohk0ayywCuqYAstHH9t9UQ7QdTs3Rzh2
7a47umvOa8ZZgRfgIOowvMR2veRe07gd85iSVru47DHM1Zaul35mgXVEbEgKZAEtdzm+sc2Ym6UY
u4OhFaobtHJZ940LoWv3z4fj/2Qzfa7xN5T/3Tn6r8bR/6UTdfe3vnfy9P/9H/X/0IR6tzX+zybU
fxv7f+1JvleH3P+G/3ChavY/0Amwp3GOYRy9Z70BcdF9gj1Vv3v/GHnwg98Nqv/pQTXcf6gaRxCq
IdbAeyDjvzyo1j8wdxEPwIHKYYWB9P/iQSWkzb9Y8y8njyro68GzDPqdP4//uP///3LMZnE6JLSO
ZOysp+jQE6Nxoe3J2X6PYiwaut0e3K7fqfpOb9QwlQbffflpp9m4nURhAcWpkmf3vonfGEqSv4Br
8ZWWsSKG0JQ8LyLJ2TSZuwiCpFvq8VZLTYvrCXf8QsggTZ979tmeZgz7SZt84BacCkm80e7b0Xja
j67DF/x9gJ580t3vrhsPC0BmvDv5xpCw2o0+9eoYk419yJOrGN29tJAahRDnqhLbIZe3Hh9NZbwp
6BWDi2lIwUxTrvRVYE8xLKJUepa+iYhhaIYLu9iKr3TnmTOiWxWvzDNgesuH1DAdsVfctVoTtNxb
ugoAZB+9T4sSinxINjIb/dSMvC7+pIZmk8wHrfkcBqbp1Hm3ct+AQDnqH2P1w7aCg+VtoqDFW3KB
y8UtASsJGges/tCN6ktblLuqn1/G3PgDO6rZ5G7+Uq8HsThe6uZu4OTDqejVjZ5VWPl0eXRzJeRe
u4XNHoxGHh9mwZbLzZLQYK8jo8OcVPLVhpPZO8+2e7WZaHClOSS40F5ree2yROftUo67vEpAgdrJ
Y5tZAcdnqOj2rhUlgxJE1cx9hLSlvtbkCp41bO1nNapfhwGfaDd8xvygvaq+awOUQ7X9EAY0w5yt
bveUwTYrcYNuVhh9m5JMKoIdeK2oq8OCWh3b/V4d5UxC5DgUcvIa2fj9Oh9MYThevuj7iSlvctr0
tRv7bTuXZFMyDEeqUz8gR7/OgLS+8WPMf53mLRrBGsvlCzHSiyPnYcwKJM15W7SPQNexGnVIrpHH
kBQzQjP2ArzuuFiXK1dVXpWdwQLR7V/lWL3gB0VGK3kPpvWSBQCDaAdQ1WIz1tqOAx9NHFxnNcHI
fsFv7s/aOV2LR2E1R0b/aVuuNfIdTTKZe4kAzkVl7AGpDsvMfGzc6LWu+ZUuvEPyg1HcoWOFunGt
3VyX+wg7mxWfG3ZEFpmdEq9HYoQSPGWsjIih5YvDl9u0f7K4xBJyzO3y2pfsn/TGc8yjKcZgmaaj
4B7quv2zSNyntMAFd4yX7EU0R/7Ss6Xno0+gy7Omz7X8dvtHy8gOejJ6st6NbnNXQjZxfiROtJEj
4hPvviP2om8ISRtVthK7yWMk+N91jIVtF0G/6viQwRUrd65Y+tKyuOzW7G0BuaWuRrAKlpHWVl9c
hEDZbh37UNztuC62H2xez60VPzb2Xud6aSO7ezD8wrKvrW0s0eYEZLGNmHAnNboM4eT9ytROj6aT
PWh5d9bb8XdO08+yGxN/XbJ3KGUsSROVrZ1+cUU2bEYFfmaVmcsfbW3j97VpnMeZK84OyD5rJs4N
v9K1Z3ThiYiU01/Z4IxB1wLQpWWBR6uT4GoVlruV2z2I3nzCgXljCDznbrfLiqz6zXFSvBY29nqQ
pNhlRPRs6jl/vYJCsG3S/pbHaWD2ySFW+3BKlPOYq8gwkIHt/nOdnARANUQ0U3wDqQ+LaDh2i/IU
DQ4TU/YBPBftuBp8ibUwAEqHauiwno1HZ/ZYACZch/y4/YrkCPKowi40iWul/87QZ5lTJEb7IyVO
W/bY05ujD7E/wWH7maNZbnDNKGID0M9dQswSPrCSfquzsGIZtKqf85jbJ60DApZUDhpOPwy+Tfhp
11d8Tdl4wkjrTcXDTZZn/cKNzFBx/Q0xUmr7DovkOdE6dZe5Ss+bYlX/sA/Tt25dGNBZ2sUn1uW3
7RtQ2ffMLkz45u9deVA617m16U/TAymMYKPlbcad51HgMuPhaOCHWp5iX1P1QHULJpjdoP+hx2mI
eTRYyektQmu9x4z7aWXIKuShQnDTCINqkPM1bLAYr/oX+aUNjC3W6cuWrBOOyMKLlntCwjgXc7qR
0coGibIQdXnvOc+ErXyoa+bZbQlMrTTyHfqJ7RdAZDaLM9+0yPGZbE80e52aMrslpvWka2qcbtWi
Lo5N6VzsJv3spYRTPsqTw483gYSYuqdUnACvklBgmXIQkGxW59Ex4g84/l5Mx0aERjn2J8N4ajlf
W6GCt40/SWh6Ip82NLrs4lpumR2vLrooNNi+O/XxO7jfT6XnoW4PE7UzJnDVuyQ8abbvIlUndufl
Snxp6Rqza+WM3+8jBXNntS9l0b07DZt8TsEj4b1iM8f64lfsMtlFwFAl3hUk7mBfrAbEOarqfZ8C
gZjGjk0PgUeZ80fBn43vuUHFiuM1bCQgJvsCmHCHWQ34f3IpDGdTT3zKi/tjLF0Qt8JzHGLVmTlA
MiiKHYyjo8za/QgDOW64aCDkbM16mvZuxfosLbLF4/b9AQvuOZqrb6Nojux7WYOXkVdmYgsX+qSs
VkDDw/Q0VlqQ5M6PkLnloWP+DJb7NrBl5McbDgZPPkRDsW7Ir1jBIsDNs8ImHsuiZ+NWDrwhYNLF
hwTajCkZNxiX9Q1buXctXuRetug3rSBb6dxNNyU/jDo9tzLb1647bJnVAtQdP7O7d5P1nqJFj1q7
akE7NAExanczpe2ybdYi3RkcVcmAp5E3fF4DtV31Y2PJIJJsXRjjgP2B8HulJm6PsYpffkM3wUol
F5BgbiZr7eeOdoRHeR2zPbwgdpOzUDGI8tvBC2NV+aGCGlmwzQeUfWTu4HZQj3q65yWGsNRHQVYw
C5WYd2R6rYGlk779O5GfaVzbc5f0USvbp0YvH9nLXoUlb0pS+1KPyg+d3GUxWk95O3yo6m9Z6rux
/tUW/TD3Ry3+is0RS0+1n9UR7WOmI6PY5YBLex4btUPJPScYHRwoqwd1etV4oiP26SwvgSWby1vl
Vj5KbJhnIePUpgL5uiSTp7ivOnBRZ/5idvfNTgYiv6T8jXjet3ycfHaUaajmc1aYuKMlAKOE10X5
iaSfbQcm4reuMD0RmdtadzYOcGDsCgs6Dv0VXLaP2gqeYUo3qjI+0dpj+WkHzifKflWHR2nEoIZS
ndYODoZuumTJnqpBqlwWFN5SvUjZeulo/OlGBDupGr6T1aHGMl3VY07dJmwKt9qKJvVas9J4hB8x
7nJ9k99V04bzSglLNylbzREHwSqwiLGDq6sMTKt+wfXoD0570/qzIBuxJuJxTH9t3OgsFTlt1UOf
iIOOCcbVWO6upZOAJcw558fXNta4fwx+lEa43LvIr8w5aFL31Zi6fcrVCVtK2tAyEIE5yDk4DVNR
+e5HuR9PpQQguoDhYu6VfBaZUzvBoFIi0R908zyy/+LQ0X+taH2pZ34EYlLYpUf75mb6vfBiZqjI
xAMsUSLX5aPZdN+Wow6eK/lMLFkf00y54TL8lMvgr5pyFZ12hfSzn+sfswZYS/aI26VRHwp1Zg6Q
297Mnsb1pWLr6ZJ8E3W/13PXS1ahb+yaPW3R4+PvXgecS6m7vJnJ/JqjFZM7OPKe2M6QfVFkjq2u
eilwRjoRQqEIudHW8Sj7FqaoMbHc7KDbWnYZYF4MkgT0FP5r4PZZcmyRdxuDXpLVYr3eaVv6e56x
ooUuQEtGneeFX7kyl16P1ubeEftThdWWZVjBonZ4cdhTID+riT9n6y4zGqxrMQa8bPjqU6YACgP+
cHXtPqyK8z+XmnqJoXhweEzVLu0Bn02jZlQ4sIXlWVquoV/CXt8oSnu0oyYNY7Hs2kbTQ+Rkc19k
sZcO0VNhrfFDgRa5nfqueenWjhM3IRtmX5VF5td/An0trVEDY6pKzzUbdvWqwV16F+HMQxJiJ48f
1B4BzHL0NX5SKW/SqaMHRTDsTTpFEeuAph7p+7XTm9AezWepKBfHuXeD1A7fSEIrTtApOERM1ZpA
LLOewTfr1YhM7MSVt8RhHMgqO/pULPfhn/ZMYXJj1wSieWavgQB/vUdNdzYN6NWtY9h+U9eH3KV+
o9Nxz9TNJUkhGWPeeOimCAJC9ZNmpl90g/Aso9H9NkXAycrqC8BF9pBmcf9DHWgfOgVFREKlqi3l
6tbqUG5mO8PfWiv9CTIFS/i+4GbA8uae4DtZAy+yLga9zBr4YE7Gs1DQMGHN1NuCScusKs+W4msS
vR7U6N5hagjFm9l4Y3QggGVPnb7n/rODM8zhR+siyCbKmNyVKqw+aKpO21jrdWjzfWp3j73qXkuu
fwl+FC2ffuy13cw0D9BaxJZkFX/1Kj9Vq3W10bBIjtJCMNpb2FOxP2hIa11Nacs6V8mVe7zipQy7
u2HgY4vWisISs+yDpdPFVjPBXQ1q/9l04n3utJveiHDp7VPdtv6gV9gxyv6Yp7+t4Xx06hjOrv0L
eNfDMfb37oVM++iLNvNQlH8c9zWetVdd65+6wng2cU4coiX5o9jWFyGFz7rsP4i63TA+kDg3xLVM
OlD0q/XVxDwKauovbsKVWQ6I042n17ia0p+SIf5I6xvrr0ijsGLScRT2Jk0oY852EaGbfKOejSvl
CmaM3yfl1r4UXuY0F0XBENKvj6KRSagXn5gNUelUaMapOVzhBVo0I0I4JvBxVkzFvAhSQlua3QLY
fpi41VvP68Mo8oOQzaFMx+/kXr1hV2vDIWNJr8WSgxmR0WAAThm/FVXyVFfFJTL7SyNyz6RfZtOs
PxNWG50X7zYBT7tpcyw8A69ryZYsX2Z6e1SMhtmOqfxWNFMw5AZFP/byBaAgHNdeOREc/E255mhg
bIt2eqjU6ccdqM2ojYyhn37BYq3endUOVCsBp2xTPNlW5MKc9y5jZczuf9jcsx0bYdPdJ9h+a59Y
mB4oywjN1cImz4tEWK1fOJSO4NtjWCUDKNZDYbi7rjf55muHCne5Oo+wTMYXU5TKJsHHGkk7mBzN
y7XZw0aNd1jfmlwlSfphoreWsKOBx0blRUURb2tGDVdqIG9oPWM2kMl52NOixFXK/jLSOiydHnME
b8Kh2Y86koaMWEu6dy4gCc1TzBV1mSLtoeuSi4mQPejKa1ozxdcKoJrWzByVCsR5CuO+GU9IsglX
UbmHkdYztWbD8MaNaDy5rfgDhxrVffW0maufk5CSUsmNXoguyJhJXFJqoS/pZbbvlxOFLN6Mbd+R
jzCYi9ibTWt+zHqIxKgZT3rbZPwXfXmnCuxA5QSilKuZbAYwMmFf/m4t03flTyZZFpfDc5LKCx6g
v3WF7cKp5/YS6w04YNPolpc4skgMdHGJ0NTy5jX8kcwHsZ6iiwM7a+swU3r11kbVkX9tIq1q/1Qt
fIIrD4k/sO7cSF1ep3rwCUcTM8NCy198Lfjk2Qttof6eE5JBOTUsO3UgD4w1xPKM4f47XyligD4c
p72fFMkr4BHcw8gy42yaJxMx5wIqUt1qjMh6trw3hbOnacEIqAqB/N3MWGD7+taNeXoaF7n4dgpD
2dGw0AzysOq8lPN73gHaff7cspLzcDurG21Oco/tAmgMpKBNWso/JQ1xiP3DA0DwgKYhvMG2wSQS
YnjwomkKtFKN2XnHOeFFydd+mGLrwiGfvzkCYS9jFuC8/hiXAcPszP1lsEr4qmw+x2JYLqQH5AtO
w+VLKdT4N6+QO8c7+ThM2/iPLoZ0FzfQKcb8vj3Eij5xmB7IrJLWsQ64yEmb++TkcbuzJnEIAZLc
2aqDxGZvWbtJ3/fS+NVTtA/w4X5ppo+yrgI9W4MpihnI3HY9gwF+U3R1XyrdbeYh3mCAuvXqRHow
Mn+HpNvd7yg6GbJIPSXZkf4ij3Ty1jD7ndYVz47+Rx9oM0wLfyj0m1tNi1e2+hlK5Y+YiVKJtt5P
XX5M7bIIxRrdMqM9t0LbqRJpapn4X6eBr35x/72wpb6BEj+XNoEwNZ6MjdLq6VvBkj6TJ4ENpLy1
VhXGsxmUzapdEaYsM0bnLHZNJul+sFvtc+2xwPQZzqZJzbymLS6E0M9p9N3oT+kKcoNEQ5h2+vvS
+J35LtDl0PQkwCrSNJeUZObKa0mhZc1Tqsg3SE9xF1nfET0OQHhC8tXr1ta1gw16nbIPhgGtfZrY
Sm+M1PxgyUhyL8c/zbp/i1C/cXLnljaYhwbrk+KygRe369PPSkByIC6C8+qYmc893Rkmh9nAOxaL
hc/q+VjU2sGxUHtSFKBezcJYZbvNbU+UMzKCMPYxY8/iiq2YcccOi/MGJQE7YeRsyFSVjNLE8XGG
barho1euPar0Qq3h3VnAm2cxsbliwrP6DGb/ynm0Ruyz1VjO70n8CDG/ZoGLEwqNJP69P2DWRE6t
andKp74TaRiZ0HPk+uUyx0/Sdg5Qg/fEHTeKmbLV303uG6ZjzlD1cSzrzxyoxXaaIl80xR40Aw/1
8FRzXETLc2ZFHjUV25nffSaH8zQZu5bSm252d5X8I7Xis3cTb43eLYSJcQrmxfmbMeUoCKA5DPpy
TbbWou4sezzkcgiS0q8IkImnRP4V5VfhvC/UbkXJz+CUR7ebfI2NuZV/9OkLqgYRi12DCq0aq4eu
cOkLM4Dff0w1DWuWEuDBRVar+mMZ/zY1bxatPHcRbIMY8/QIJGdZOiofDE81yDDQXEg7PXH2zAmU
5M228oBBl9+cER9E8pmQbayKcq9MD4WGiozvNuxKI0yVnDiT9WBWT47+VYz6RixERWtxKwuG+s5Q
dqMg5WXgn6F/+xgxt+Gg1H3NYguod161olK3yvhorfN3acQ/tcabEKTvQ+HAtG2NB7NUTyunXksZ
ReGsLCfKpDp02ChJWG6s9q2dLhWbkGh+1fQ0aOJfyT6BRq1OvFXzdcYD55av2H755fZbXCPlwwpA
gIBwtVfkLZ9YR8je2lmSUqncORjpdFK7GlE49ib9PV2HfdrMz4X4LCiJzCb7NvXGLsNVYgE0BhkG
WsFInRDWPuxJ134ZTRygy1ycqj7bpW1xrIdr5I5Ej1KKRRUlbDObVAu+tN717OgpzeBS6ta2go6r
Y93NTKKD+bzNheDFDzewemgTe7sqES/C22w8U9S4cYQoz1bqx8PnKA4Lgu+wV0hY2d2wxQ64ndQD
ex6tOzFLGdqxbM4rzIIMgTI55M6+T9e9Eh9ImvCK93Mui6lfVa/Fei2sMjDVT4XXeHZq6oOM7ZCC
FXotn40pO8+pX6jLPTfEd+eAaWaT5jRN4jIp+MrcR0NDqcN0/YlgiFES+VjU5aaVb45ByEnAHin6
MxpzPd+l5/WimYyRsx6oVfwAuRGcrL7LdNxK6aVrz2bOFqvGCZMZXJVQ11JnIiYg9nZrXik6cqM3
XgFE2StfbY+k9MzibKmvvULNEHJRoKfapm7+yupV71l8+QTzA62xb23JX6rV5yhFEhFFWExWQEtU
wj79ldoLn0imtp2IMLWG8J11tzR6WM/N1ilGFjyXDjdJFUNtmD/07HHtiUQqeE0RzbPmVFU7Jx23
SMSDzsGSckyJwHDJzUrtW1udp8QGjNGVD1glqBxzWYFgNcMgclSE0npxWbIINMrzRLB0k7j2G/4Z
3a/XMSTaxD1xpqt83QvN2rAt8HoNgzkfoppcGgx5PBsqLfUizZ+nxBEMCSOYszszItlHhD83reqU
e2PpGdCKU6Mh2hbjqYeQEVZKcx2S6AseyqeuMOAO45tpOO1bNhESAdnFtVDLmzMtsh+5fF9VQDJq
3/+pi/TU3QEHY47aM27TsfEdwBaqE5TKNY+IXyCSu8uy62yFU9gCCnCNVH7k5ZMgBpOwsR1J2b4A
3ULiCA1jVEICxGAPKLBha3uXfJ/JRoBU700KifFXEnwum9PScuGv/NJ9XbTXNrvoIrqnDHDytH7N
93PRwYGJU6lPD1qPi0yBNtPthfOFm+6WocKK9CFSB7YynU8ZF3eZNuhQkvMaR/ceslgSvYv5WJlP
qNyXDl/U0RrWrTAFdVAqIlTfDk9rkSVbZdA/XHP2CvfDmZoTHjrPJaHGFRIfTetwlJT7rFjP6qL/
VBTmIB57uBd9V8h2k0R2GpAvv6AX6GhRAAwIxp7oYrplvZpuq9kMS7PPr1XU5TjNIivIF/HAs0VG
kz2JvyY7B0XCVT6Ys3mc8HFgm/ugzYqmipU6CJ0oChZw4oR/o77d9IU4u1O8HlJZ+UMeh22vdwhz
3FIcpfGyjG8yYGReBgrS4mKHk62QpDByNryd8k0Q4FKt7HEV1bgUuevQwjNMz9NqfFkqT3jlyhtF
AAH1cb/j0O6XLALwkccDay8Uf+zoctsBQCDf9EglnPqFc8cK+3V0DhYjir1SD2t+LazaN6ACJFIR
Eks8WeXedpdzP+q0+NqxhQczlmiCSftIy9FtHZk+RjN5AZUL58JB5UiiBtdy2cdhVmr6Y6kFkasn
XK+vMxWiLO3wGpep/uUm4CGWJMZCxvrjCo4AbsSw0CEmDNboMSAEiLuOezcirsdMiwfi37TFl+2o
mfgd4zzAF954RtmFDa7sWPJptLMhMZK9zbMTKon5Bc0/yEFkbUCvvcbqyghGxRR9LjBFr9bUUgxd
BLHDN7BP9o1QT4OrXuyE7FamWLDliEZnGH6akY4omePsK1ZF3bl8kx5wZB8xmU8OwKs43le5WQRq
Yy8N/qqieBNjY2S+QCXZ9XijEyKTmT0yJulC4TyJn9Oc6kByAwniZZ7w55KPz3azVfh9ow8HRTdx
dRe1fhwNfqaerQMaLTzWiC661AyiqKl3vVrdIKVXt1pjQUoRpn1tYtHSNZ8NsA+w69p9c87nUif9
AuoKEk230Rpmm6lRpVfWSBVrog5PLaoLWbNWe5gLlUJSSXoj1NeCXTVW+xXXhEiXR3gB7MjBMGkB
YackxMiIh03XnvKo+TM6o5ZfqgiQIR7EWv+YS7v9xbBJdYPQ5m0zozQVedv9rhiXN268jn95Bide
JPp4Jftg+3pOO+RSZiyDG6U9l/x9OBmWibFqpWKTASY2pg0LCgnDAbmioSenSArx0Fn2K8gMqA5N
BKgjyoNkrPQPVu4sputmvI5iVXxDxYXbV7PmqY1aBOaauu9xnnDPLYb503HE3wTv9xBW1myeWsA+
Xx39WscYv8PfpspI9i8tN3uVXH4yK6EbDbTfuWuL0mYl4wlDVhXOhAdOloLoVEchnwV1vswbh6rt
/g7Y2q6mmzA5so7kfSvtbcOrCa1HmQzudbO6TxTuZWo/j1SgLeb7VGH232p97/6Ss6OHxlCVaSeK
LkD2mE2KjcniJkw0uyZR0H2jpO1tfLlOxxxcLMXfzrDzJ/iJzW2irJsFylp7lEl9DhFpFZAaxV9M
e/ire8QiVrFTo/M2TqvssR9piARL0hN7tV0+ZJfpbnIAltaloB1zFh9aNYprq0biY2Cu2TdwmIjO
r+1OdKa4lMwP3HAablT1YhvC0zNNwy/TGrwVMUSzoYxai+daq09Z5iIPzgkwyVamPp3uHZ9bx0Il
yhtrV6nnnFwKm0RpOD+NOZU+G22VEArulqtaV+43RevaLltJQ0xNZ54j21QDetSUAwo1lyjepdd+
UuQb3YALITxhPfTa0gdWMVWIlY1pAQLQ3YuTU3E+kcI8YGxqNrp7N7XLdm4ZJ6zpu6C8t9ulisLM
EhX31uiuUg8dmeQTxYnaTRvicsPlzK79yGWdywC2kMpSagfXxcCiTx/6M5YQo0MUXuKHEQHYHw1t
esgtyc83OApbac2eA3fEpm1qbINJiKXIUymjXC6GXU4VEBH3Rn1zomjtAlhpMjTKwvmc8iGe6M8q
19bjLUbCM8f2Y9vKjxqVEplhiX5Kkv2Y9Fk6gfHQ/BQ7Fd2fU+Re3BjVBNjJ6A2Z7fCxpOZe680H
CmeIbbHExKZPNT3Sxj1H09S29mYQIHxA4HE7fEVNoV0gVI7KJosiWuBQ+7c5JhJfUZwM/pMm6hPa
Bvp3di8QM+j8FDVpF1q0Hu0mXnYymrOj2mUT0RQsQ7Ft2aFTd8MtAr3+SE7/F8BRecm4SGL6mKPf
tOmwOEdt7JyJmz9IcPS7hFiaVlHVMdpgE8ZoRSVuhNimUxO/kyM2DtlsvoGPaK8GbdIPgkZqjmuh
+/xYRDj1KAoRkYZjm0fa+/0oDEyXGUo01fIyqxMfAt+JG1gRc7d0DX+vTPkWGZ26N4x6ebZGIno5
vGzfgTXhpegTj2onxkeUKtz1U7ek0FjUybU8eqlh4WaKYTYwzMqXhE1C5MxkvYtypgNsGQ7OjJO+
gQCLcVNz/hopKb7MdEiLNmx9eYZYqrRYR4n2GctPRgj0jCD3DfeGT8Rpdu46sUkm/4kYK9fqYtc0
SeCT5Xo/0Bi9T7pcDS1qdA7drO8WF+cMsfe9bdco/o5Nl6naHlrm7MemMsYzS0sDeIVczvSTLb4y
FDxjGc3kruNioI0q60znO00HkynDsm7zV6fOUJwaVxgwZWc5XnS2JO0mIgjCfWcCBjXINEjuauwg
kttSdvp14bPFqGwqus86yQ6LRL6mUNIe8QuPp8mwo7eaEk8Ut/xdQ13YAgTUvFXKOuzqMnAnYw40
LPRexK3xxTXHd1eojt8AQUKIx8b6Cvw4seGAxLAoWov4C8L00IRdK82tSdbmnGUGm3+6KmndhnPR
FWwlHINF5cqC9EpwAFtWiQrEJvkoSdRcenIk244aQYQe9Jl6lt9RpKs0o0m8FyA4kNCF5sumW/FP
s0lnYlgi4TeSDEdLGS3b4hIH9US5tG/PBS1xNNDx0uAiQnk6vK1x2peoeeRfNcaXNfoUca4ZHNj0
5HHikOSLazf/0io+ukhgLNBLUqCbPL37L1qw+Ni88JwMeN3/VrHmnBZkvxZvjbfqCk4ezMEqycit
qs7qgS9oHroCiEuZu5gzWUpeMXHQRNp09q5YE4stjyaUiyoSfu46D4lHYzLuYsKe6jyxBJJ6zOi8
DBG43oW5PCWVidcpSm8k1ZG9IFfUftaINBy4f2z4Y503+mL7sMVZt2ycdOJjiR3NnjxSiYm1QRaU
V5GDtNgouNgutlqgrc+V3GeC/retO47r1rD77K1hRsDzRVbJgw8kf2diS1ejWK1tbU2MZOCg76AD
Vx7wv7LRSfjnEUM010k7OU7TPpAmi757afOrq61RpcZSaX8WkIG/eVHUB3dVF5CEMTli3oj3DayM
P3FgmFeFkzwQCFAHMU10xswgnR4BHVX+GmsDmSNkcqrCtHCVU/8xxGvsxa7JbVovmps7tukZDav2
yc1xi07kR8H8wJNYKwiGAyaP5zGS62+RZ+XZjaIJaMzqkjEUWPp70yZYSCLYW6Gt+suCZAElG3ds
AdnK69YWH2tJs+lVxm4os5wILK+kvQUf7UBwgIzRLKtzSymwl2YLUZgaO0+X2reI/WQAtzL7SJy8
tbYmY+txpJ3QU6QFcThZP+l9bJ77wcWeldWsXG05vKr9v7N3JsuNI+0VfRfv8QeAxLjwhiQ4kxI1
lEraIKSSCokZCSTGp/dhO8IRdoQX3nvb1d1SkUAO3733XB6qFQb2lgGd9knNoypl4014yW8m8JgR
ICBeC5WJna7s/mEyY/TpNCdi1QIt29deMe6G0lKRUffdjapSNoZpoGi+8UlJDiCp8LIFpJgJGAbX
pcJ0xTtjnCXgiS8QpulFCpsG4SRRyOyQB6MAaQjE5TLeliyDuDR45oLBB6zdeqLhKMrdzHpjMfnq
URUPyMLhymG0EAG2mLdVOmWXeM54R+Ik410YoVN+euEc3oLkUsRIHxKK/WMMdOboJUn7fa/ujVV8
VvmyY5698j3NEaC9o7qs+26+GCeVMKd0ejAU08kdcB22oIosB0tteXKqVG90G0JnkeQUeekDQdhW
G7G/54Di/kGTcN7ZOeIdXsWCHvPad/+Eyoh/9Xd0VcEgA7AiEv0EbZNQ8Fhk3sZvYLdvioJ2cdNR
LSlduSutdp/k6S+T8R+4ssVKHgNx9B2QhTHj9aYdEY/rdiG5xPA+TdpNY0LrW7p03bvARnMAM0H/
y6j5E0GwsLCZ5Lvzz/+HA4h76Pllbn7+/d/+1H2l2/npJ0EExN3/zx/dvf42xv3/PRyw+ik+sSP/
z//gP8MBwv4X2XvXDO59DwKoIO77/0wH2OJf5AXoHiAiey8Vu8OrKw5T8t//zfX4I9uikiOAX3zP
B/xXOsC1/kXEj14aL8BE6Dpe+H9KBwT8+/89HeC4nmXyU6gadgPmbf8DUk2ahecutulHjW1yf8wp
wq01KfaYfvHvwmiAo8XHJ9bfC6qM4OBSTDqMNMUyvlmKkyrIe1ZO9QF/zmOYx2B/qV10xtk4hAtm
e7thZgiWI1z1nXmrkn5GtyUl6Bv4EQucCncL4ZFuL3TjDMdzZ3ILxQjEtbLrjY07J92Ry8jOK5fp
FY7fwNSPWULsdRv+LXadEbUbFtNErAG5bIak0HNJ52BY+hYzXt8tbxN+9P1QNu+N091IhcvN0HfU
kSfdQ1Usv9x8dDZQEMyzZXNyVwa94OyGkkS33gaqaXaeaEBqzjjZyoGdrQlD/AN8Q3T+JuMJXfAb
731ABLN6oaYoXJfFeLHNqnvMBkPtnCTxt5XV1scqqcQB37XYVp3I915Y1ieekWTTmopjlCqMfR53
6d7mxrKuTIn5KO/FnZIh5ZZKuX5XjzEOHfLSxjokrbXGfpn9sgKwCOYyLi+Fqr1TajQx8wz2BzsM
0LPFP3LZcnbctP+re+Au2LCfqmQ4Op6m1BU4DOu4dQan6BIUsM/Cs+ZjVsZYbPj/yygZfeThPPhR
zC0KLiAoS32NIzckcfCqcuebNGp70n6HH6JtvePS4G2Ll/DTNZYHHJvDGnugvR0YtXKjzdWD5IbA
HMytWcQpEYELJrCjtI8T9dgXw68/HJM90uFovypEER5mBXIL2R2eeIyHJF36gyg4pMYGUakBZsam
uUekkho+pNLpKW2tj1AqI2oMwiPESHByAYgBDUg1pTRwY+FoyKCnflhmseBKVcVejgpJQ7mo80Us
ETKCAcXb+8xQDe/OrtkyznD9Nk6hNjkZZKzyYus23XlkWqMs7yxrF7hQ+eYBOOdh47tACMZxlrXW
69QBd3aA9ZD4ZihIGr1MnP3gOHf3DsdCq7UWIL6likyXm3I1pShKdQ+xFnSkF/J6Ot0vDQg0IFOG
t69IR3VC/2xfByhIBYHgmFcLRyWGJD597tJwwvzFYnbMISDr7d3QjnyC3AkDHDr7rkqDhw5gwZ/M
0BWWBSoVadvtmND0zdYxYZQgc8DArm1Dny1zEsfOVdQ8hK3yo5o5ZFTex1eaDKuZ47x1qsw6UgIG
5QliySWLhXcrNGQOHhLve8zna1jqCHsDcBhRb6qCxrsmsIeN6WY0oceFF2FGK1+dmsttyUaGOyLJ
Hsumgfhhu/MRpE5KZpfj7ghrZZcvvY+22GMIWFw9PfJwn/3O7p/BdNgkjAwsAWGXIRl3d4UZ+HDW
k0EIxcaq5xirrYEcr4I7swioxrGPLbS9hQlLMY47mXBbR+nXzC0yTvL+p+8p/zQMytz7aZ6u7bmd
LkSVyMTMfoD/zeHU1gMNwVa5GLfU7u5Jz4yVSNqcHsYpjtrUe/Xk/L50Uq6EHezCvIwPyQAhtQLG
SiXFk1dbA2MN31hzdQCF6Zb+FscPC2w2Jee0MxCsaPk4KiaPXPATy73WTcyYgXg5Rzs3fqwb5sic
a/hSMCKknoElNfzboDeX0ErWQ5p/uK0nLgtHkpn142L6DNk7xq383ME9w1nAk2OUPLngedyVM/T9
w4D344xGT/BzSnEKKmYAekDaCDt1lYFbvHJJCNYGeBvkY41byWgAqoR+EyksfzsBLOGM2gkYgP0G
gQXTUjSUGoWmdzAkycKJnAzI1JoCHngkVV3fddOh2BZxh7GXA/ZY0iFjPZRh+T7PPU27y0vOPpG0
/pHCoCjDqmaFQ+TAm03beZ2FHozRec3QBdOcR7rZ6748pvuMZ/m103PMOa537GsxBY9JmB5dF8lr
6Hkr61ucoUZp20Cat7BJcoMZ0bDdldA91nzjQQ9voyOf3X8cXfPNYYT0p54JvBSBQZiBv+AUFo9E
PHGqkJzBW4nHB5dW73ybWXPIrC/IGpfZRtB1cXtDA1SpvPlSmA9hXYszVnBK2IuaRlFh93ozT0RB
wqlGmfHG8KVJgu+6BCGsTfeVWMS4c1U48MuOJVfV0cYmAOgK2C65/2wYsfmZ8i9PGMwrN8vtjaua
FL+bWUb2NAKc186MxUZPxhsnbYYCNK08WAV+joQ+urGbAFgLzu9zpS+2jIEkWN2Y7GG+pxcb+1y+
olyMvqwZqLI/quCpqQO4u15u/fICrq0kfn29c9oyvcei/JRuSSs/gt9Sl4WE9m+N6DnpWXxJf07W
SZd5X23OCBRsHk9OOHJmEBNDxU7b7t7gXpKtgO+EBwSZea+qQr0AxwwBlJrNQwczAlkpR3iF+lrt
4LIqnrn7P/NsSj1a5scpd6S2Dwlz6EB6j3mGq8To5kPpwTdkPThK8pzvXHgcQodgKGYpeTmLtr+1
TJsidKkNfQzLn2XhesrKRB/jRB76LK0u/RhZ+rcYyZ9r7IyIBPorrhJ0uYokQVnAKLKHxTokXHG3
TILayPC88msYZHjhwfqoXRPIUm4nioOUa8IDL7gWt27wJMvevxbEs+4wF2/PbPEaB/K9jG19mJrl
vXLLuxuy5YXozVXbwlwaYRS9jNlkHnQeFvueO/C2cqf6rSxrd12wOfOlS3UxxkGQ1EyX+AC3PjhP
0gwjo2FLIy5nbNOZUCRPUBI1lV7OSV22u3HhTtx7zUNGcpzhVgLNqu9Hb+WECe9einsGT/deM095
8wCgA37kGapIPc+f6RDX70BC2q2DP+4Ya8aWm6DDw99J7CyZQLTqQ7eIqE+75dqXyEJlvsOAJSOO
Xei/UDh3vUW1ZWnZBPI0u9cwYv5PhzYmkkR3W9gCZDKPHPHaS5cw1FUcLDej414MTUHvouUrsduN
b7vPqi4/GPE8F7kJRAlDj8bmQd3ZJL34MbFikhEBNgpubBgeMJFF0pxfliV333pGVeWczruwqLM/
AaMsQmx9dewqOTzWXfDgzTWT2NxlYF+m+itb4vG6dLAb1iMiSOQ2QYUhOHnU7ZC/+QwhXwH/WQ9e
g/oeQI/l5IxvAURL/VLwKZ5DlIxN6pqMRAY/3/TAgfBojnDD3RAGqIUFSg/x9J3HAUb2wNgCL7FW
WqK0ZXH5JxETEz4siC5QHT8fr21o47jHUOTBxEs9LNc8pG7TPIGTP8DTIiaRHLxeSE4DTtR5wZpc
xdHOgt/pNL2NLv2ironjEWgP8/Qdzm1oXiYuzGC+z+7IZ0GxGPZlLH9lGBpncng41vrb2KPax2QF
3DQ8WrOJW3eMNyO35N2y9E9B4zEGKLbdaESq+oOMv0Gfg2YDcJ9fpv0ojeCjr2OUalzRQ1C/0nbw
N5jtLTMoSWwYQ9cYXHEOj3REG5dqmHYi0EdaXOFC4S+p6ucM9cAiNE3qxiLMYT8lY1L+DGPhUULg
T0fV9+65yXsThdnLTh0hl2s3IisWAfyBFCsq+iKHpsTnkORLLMEJGDFpYrJOzHejY/+dSmbejmPz
bbHW8SulxZ5S+rcqJS8FpZ3HkEkwGzIudaveoRiYBI5mvPh4me+pyAZbignhJad9b5PTWHLxdSD2
Q5Najw2+6n3lN0xvF8AfWKAM5DKRhNa7hcb4oV3nCgY1XTHxtXfMQyCnpxX4XEskTyUi1+c4t8V2
yTNySWb/IyTGgWqiGgR8d7+x2p7oUOyPD3MezlGYqWodLq54ABd5FUF/m5h5YC/JrE8/LYCq9oX8
yVLY7iw32Ve1dNepGli/fF6dYXgzq6x6DQlVk98lLSB3JMrv7ha8IGSFXdzAaz9vpiti5bdXWQ2w
m1ajtLOTCpPBdJUjN7Wu9yMtZlvzQDLKbNztqIR/mesiaNAc1T0KG4tjWtU/cQ/scpln+xKK5LWz
2xNM5Bp/RveVZQz1cVFgw2pmdCQrv9g6Sz4p9WoATOHuXdY1c+Z1bAWkA2CffQL06xgNtSnW5SXK
YbpHHD3tNWRLiend345+eW9sqINyD7Z5T4794vnL+IzL7OYFDJr9St1qVz7LRP72C33x7jbnOEm/
GA4qpmNpRBR9b2T1ke0N/KnZp8eWHfiCx7E5sBylJykI2wad9jZmSWvflBXnuOPkFqpqwfaJnYUB
vXiL24l2bKf2PgHW6/fWsejXIBAkoFnCpeIGr6OatJls3F9lqe011yBGXWJfQKsHmhzuW/afXeHy
Uo8hQm8f1CdnTF4HhcQ6BfPNLtIvDz5aZJZBvsNi+DnUjPR69ydw8089YnVsJoiqaW6bW9flGN01
LEX4D1Z0PLCxYdc9m17u4W0vHg3WyTg2/ZWtxd4yPofSwIk0bMFYevvUbughMHDYecUn/DfgNrDg
D4GDGa00eP+SBMMmQ+N8n46ueHHv3TaW2wZbT5Cl7ZiT4UHBUwG4au0J+0+ftgdBjvNkAz66Oksx
RaGf9yRL+uBEmP4ZjncSuTHUbHjtH8EYh/sAdMo+D6uCqw55SJVR1BSEy6MwylfXqhA7neaSzgzJ
+fscRap+UXCVrltjIJ8wOoRRUi51pwWgVuRwxq822EWwp/F6gqtqMzJnsPuOOApfKbIuMAtYHccv
2zjorugQ+PzqTK2P2rTd4K+0X+qb7meF52JZ8LsOEidgeve1FpZLFLu05WPaMHNVFl3wo+TIQbP3
cK7Z5n9CdP39rE0C52Y6n0vXe8V90+yFXZRflNy1L+gbdqSWtPppS4Fx2ZmrrT85+Wa2KdsrBRPe
EHVgI2wRs+aIfFsTKvytGHS+kwrsP20/GMhiuD/3ypsDvi3om6QntkYGGsEMGJtIGDurAd7/vqMP
YOdP7DqwTpqjGcw10FeRR0u5LF+5bIydMjyy73MDNDQG0fPEV4MaQR/EOolTDNSzNw3rvleY0KrB
f3b6TK0yj7A6qqp4okUJXb01pnKvB9y6cz9VfDNzi3Xe7R/FoJpHbuPBua7IkZnkWk+TITHezRAj
8oDiiDljXq2mjgNIXS8bQ8Iqr8hNbwu4kRBnDPOFPEN6iQub3Knh55eMqB04PbxVMbT/LE6IebdG
OfwGUz6c9RTOB8eszcNsuuT01S7teVqSQQ/bIKFzneM8S2s1kc7sKxtXmM+GPYyTE2k/y/gIZ821
WeEYdXzV7DjCVGQhTbn3ce899XL5Lczykoy9ulKVEUSiznkyE3+CNaCtb0UjHZBd6oWunotrZ5VX
5OHX9dQVz1MxfTW5AVGCbNBz0Yl7QBd40yZM4nfy4sR/CQaOG0gDxv1Ojy4qDToQq3pmRtgxgkE/
9q+zUwticcm7DXiT47ZPup8LzoWSGGoT0RTvwjsQ8JjE2D7x9MAK1fC5OSmR9wavRmx+xe5cr2w+
nhPnTQmRbEk/dVM8y3h+N8haI71YDI6GcqOIUa0Sb4ZtTUGH2fmCo+hgOdypsHnNZXD3cGUo9bkh
0BImi3hDazjTQYH1DVfjPfAZg0jZWJ2VbKaZyYUezGDv1X3xJnpL0jNeop1n1nJqebhPsZbpQ544
ExQ7Kd6CwnwAMETusGtiFma10N8bdECJdFKl0DcaKEUNXrzRXAaewmW+un7ucqer5K2uFVzPhdyA
kxiCYLXNnuiGmcMLoX+Y0sDLs6blCHbF3se90cK6G09eJgyab2zrYSZXjei1VlWwFSLH4DxN8UtT
UdTGMW0T95wT1tkIpKgNAbS0C1UHPeDpFUNF7FdmZxxai4vvP9NpjOV0othGghTTxQ0JK4uLJDqd
OdYpwJB7gCbVwQijJdzSMwEDQoFIIGOlaBZHNiLdD5EQictopueCepQzLYD2tjfi5AAOgnwp95B3
GLtRocWybyvZnsoRNZyj76NnWlegVcVL44JbW5qU8UkzBgfPBdyMNiSQ1ZU40RnB9jl15lHrmZxA
kc4Pd5ArUMbA3tmNLjeZnTD8RDnpqT+bV0gyW6jFfMHl8Gna/jcY+PdCppxwIQuDfXu3qJffN6HH
2zRB31DSYi7Rxfiis4FQQJEXZJ4c+THZ7hrGg2GlFAgek5GCc9dywIZki3VzpvoeBF+2eHZh16gw
3AmLUHBnqVuYasbS+oE0xMVcmocx5CQ8mwlpBc2RiFELkpHNukXjgFf2v3ikuTtK91YOhl7Fofmb
i9kxhJSNY3/DcjPs6iCt/zLDgIBqPFeAFzm3quQ7xlqeBgXdPNIhTUiYczWyhL8BEj/CHXsyXVzL
2Bn/kl0NI2bu1S/skT6Wpoq4wILbUInpy6oyam7H/Amf4V16j8c3AhD5VdsKSm9WYG8aUDlBo783
jFPGxnmiJ5Bc2LE28I8YfJBhEeIVqbfMRtaIU/ba7CEUL7I7wUdrudY3w9XTlreB1FYeRduul8A9
E5zBc5T1IMj6+XleLB3NyfzbaQFZc7P4a7UdgqsZ71LaqM/FbCMcj8FuZBy9h1eoTlNTGdHQyCOJ
uP4yd+W4F71kTSGjccpD/933xvjbZso5kk3GoqBeEq9A5k4LYZ0oufniam5hPGROACaUvWROCepT
DUatGyqgM6TOI4ocf9ymqSR5SOnbfO56M28Z3mY48PqRghNBocyDmS4sOe1sie6iZ7PednhPeqTZ
3GcQl/foqnMzyPILATgneVVmNWkj0vj2ehZJ4PHDF/8+kB5weyLGLxCWXINbwRi7MX0/RfPt6dC5
1gDRcqj/GXAibInBuzWIrgGqYdV/cKKGwUbZbfoFL3M62h0tfKBb5czw2uZOn1f6F4ZTyqGX6YM6
NEonzPDNxESB648V7hgY4smtlxXnJHlmyWDWZjrO2eRq8lz5Klk7kzB3uZGbvKs6vFIpXj6PVS5P
S5mGkBMR4CND0gExxEO/FnQDcNHJM2vb40kjms41LzATeTIbnZHqyLxDKKyNKzNMeSQ0bz0ires7
H410CyYqy3ExQ+y48Ipm/1tDTFhN9BBrc/7p06x86xkp07mA6cYwOIwLetW2DYYHEutEYcKZqCV1
IuF6aVnPQtkE6xmUxQ6/3wdegZu2huywNGUdJfOYPGE+I5nJxQajLgPOaslf4zjjMNJofxujktmc
wFhdx2y3uF1EDcyRNq/iOOTc9KwEMoy6lzxZQDSsmNgm7UEiKkom3JmOg42bEd9XtDLl8gaLOPwz
DN302UGSBPzI/gdQ2qUNCj5p5FW8cvaoFyLzVdzfyn5+LF36JDNxP6zk3nXW7RiB4OYtBgU4cpaz
KeRb5KFLslfuN688pPa6xX9ZC/NdEgogKvrSB8uhrcIbMErxl6EXaHHDJThmKt4gWeVF1Bslj0Xs
ti8BjUkHYZrfyYhDvRjIaK9GAaXQSflbxbhiJr+54rX8cRZ2Y7It4qFF4nE8IsYjphDm9wtOONpf
p3UfuMsHU/cqosELCzqIok3NaWTV2Ua18XpCdKTY3T38aFJs3bSWDv4R4p5PraEPcRejFYVcmlnu
SWIMmISaSToRLWTZzhiXlOxFHXiP9Fv06zIu+603JKBVmoR4+NTmWwf09+/QoBxpTsz4b58XoBi7
0vhtQppiP2E7n1cWicSnXPXFb2S3arNwoOWKXF26Kf27NC2oROMPoSA3EkGVvhPMxYgR97umrr4D
nm62dVhGxmpRsBvsFPUkr+i5imvu0XpR4Y6r/0toMf2HQ6uhIwffbH9FlDbYkWiBKYK4umTCncmc
VRhuza59djBAUXRlvmvqDdZuKxyMKcUTpLmUp21xyJIxlhyLGC+dUUAOQ+wG3rI8lFlDL0jXdRt/
ID6zgF7rPLpe6zL/g6fr1ZsgvsqF0st8nwiXcbbMme4Rf8fh2P4KUIeinA+bI3OmtiKM0WaV8eg7
uFF5IZzywZ7Kgat2uic0To2KI2YYQ8H40Y2m/2wJbf4a6Z5YJVr5G5sLwlOFuYnDSO7cR+dZhONK
npEa5ZOaaXyxkKhu4O2IaejahwYQ7mGohttqSixSjKbBtGdpipeOg+KmhKSymcrQOAQ6zJ6BKHVb
nrse3Hs2T+vAduZt6ZfNhnVPbMzRg9zhKb3hYPuH3ZIWPWyJ2FIRM++RuwzPcrzTKn0WgeGdBNVQ
htfm50aSzxsbyXm26H4ly336RgK989SPbemDBetgS04UkoIMLqTlxQbEwfqeI7QxH9YxtTSu/dl7
nojaKQBVk1hXOzHrP5Xbu6u7ZXKNk6TYVD53Qd2Y9YGHsbrSYeie4vkf3wcwjjJ5ivnFj0kXrmmm
RMOitBLsDNox18vKOYVFC0itBBnTZG+a/BhiFhVVjtAXikScIzVz455oHAYiXb1wLSQeNtovBrCa
FWjMx8rqiPLiTV0lYeeCo6rJ/82oVRI3utMSPhQiZrZb9hFXpIqQuh1zRzKmP15vp+THKx3fvJrM
XWNU5q5l5pt7xrfRJyV/NRzhdU9cJctUeLGrVv0T6nLQiNV0cRQ6LoyQX7rvf/RIV1RdcUfvCq4E
df07SKaZbZ9JrF2I7lEuE7Ui8kh/VqS7OBo6S25KRsbrWtkvSpbriiIepbwQi2Y2Lrdkybwrm34d
LXZLEzBIa5mPWM0pU0ot1tO4JeGty4S4TA+c3+MpyzV6RGsw5TZEd9BDwd2sv4WDlx/Trj6nA4ls
5aWXFMszqmgJ97TBa7odxxIh2HdeB8QSgrBG9hCrCsJzmzG6NfKWqSgtEkc9MVOmNwOv1vxeIlkk
vKEHPqEHzKi0cBC65lIi1qldQhS9S3/U68X7sYudnSWz/nvOiDF1U6Kf8nBpOLPi/YmyemJiasc6
cqsagtFoZdOKTO2Hy0DwZHUDA2vtbTvcixOPDINtygNSTh9B3TrPQS3Jpg5Ts3d0DfUY0joB8j67
qtTSnJC6fE0MI2MEDrfGVMx+NVbpfVNajwpk2qmf2a8kbKlNmBZ322dnBhD0HP2Fa9ShE8d7B6xc
RHkMPIMYKIKFh95YVjYprbogl2TZySn226O1VMaukgwo8+CdArW741eys+JGI4rRA+5glSU1LS7j
UrD+y30i2+8O32qH0VxPapfp4snHAZoPJwZstFbNL0LxiqfIvZaHTbX5bfEFpQsexKy4uEEB78X6
TSsmw2z1bBDGW6Uzz6fRcT9j+qu9hcl7th1tpqvK3mmMo95gXfUU0CM3kPKwwxEWXnscCXYsAdFj
PNCHvPMYqA2ROQ+bcqAdiPeoUtDhMZVPo3l//RGDCxlVOp9J3AsmCexjXcMqvUDBVqUN9LWiWMT6
8jNrbfOmZAHiYGLyfHa8lKRyFNEIcB8EtLXaLSPe3pDOoQD6ykKJ1mQcpeX76M8ls30EwrjYWRw0
D0vtWA922WuemZJMWu1PsCwNTeixIMLPoPRx4LK8o3d7ukpNLBhS/T5zUYcYK/EZmubrMho7WU/V
Y2Kkem3Rrw2kK5AgO1W9acJOEFQH3GXrHs9zzCwqZ6x4sUb7w4d8vjJoWzzwbjj5OU1K9YhT2Vlr
MqIHrXpO/lTDrcndfU2ea+xYGh+WCoOpgSjKvu28EhVm8Upl8ZvdApNAVS+U4MThTraAwjo0wUbJ
ggxns2z8zvwJKmd+SP0Ga/rU9Vwe03njgP1gZO17bwt9StuxQNdjlg7dcOfVuGsznyu4eBdcUaBs
7eiCW+F4XAEuJyxEg1+vwBUweF7nLIuRW1v7GDiy49HDYgXpN/eWqFX1zoeLuIeacMRJr6Ign5ZN
kvbEcLoYdpknIJ8K5mK/w9k6CADmaqAStu7vBsQm3BRUDZMqfqyJL+Fs+JlVuJVgQMbBkyy1oM4X
U1x8AHIBnsiy6+QzLhR3ZyvIOpyph4vnOSRdmeyTVvYtw7p13Oq43QRPOdFrwyEwUkxMZWOa2EhA
9Oh5HFnbNHzkmzAeGi4K78LquGhTohDseoySp9TpUvs6Mu+5qzCI8v3Gx/HV/BVc65AQyynYD4NJ
4RbY8UOe4ZV1JZP/KYTkgQD8ihJ+6hJEfNtiW8vEPYZI+fM5NIrncIzLUx+7itgWqEKGM9zN4tTg
FEPwVxSnhBt+ncVrM/Me7+gyP1VPi5H+Ik+/m7pkF7TeY+r4T3ZaCjhvElbzgB03scLnxFbIVXrw
IisjrXFvgztVjsLnZPJ9QZGW5l/ovxmpJ3qO36yasLppSSJWrgiyV9o9+mw3SJlkW4ToPryWAVPv
RYkrRm4cYol/o6NhHZN1KZuegYzFrheCD4H0BEoQc60HbEW6JkNoX9XSAWsUEmwceCM3i60W7yVs
52pTS/Jx7ZCYrxNG2GzDPd8NN/xwXmeXVuAnt8h5002v2bp6qW95UCZHTpJYz0Jxn2FBs1kPlpX8
SEBKhIaC1dwum1oXNrbSHCqhcsrIvw82CaLDhZs5EBnOcHU7v1h3pvXgQ5un65RXtTJAS4TxM9Gg
+xIr9Jp8XXLwZdJeJG5HoobkByes4HjjJAFp/YZ9jCuB6JdD3ZbJbQafQ3sVEyQizJi7fkyIBcto
p6SogzkSHbw6Qm+k3sKBWK2X0YfcNSZOWfdlruWjyTI0aagqPHC4c9tjU9RXcyIbkNev9/nntvOt
+uAENHqLkaiZKVAHyPSgcdVp+DpPUwuHybi2uc2i4DFiAMnRIaC3T9jMkDOXaGLcTiFlsnWS5SHI
k/Xi3aXhYRGb2hJPlkECw8aN7JrFC0Tdho6XGkRCvKASQ/zzSWcSVlGMuLiyt+zhDMxK1RnXptNy
Z8iwNzDYE6WX9fxVGhMADH8OyYBSwiYkk7VMq/Pgc16t1AJ5rcODOPpz/cR50jv5vdmz+1TGmUiZ
uyvsf14pWKGNo2zIUkD7+3AC9sLtTZtMmoNpivzYVOtekqIZbCb1Dd0Zz2pwQl6pEceT1ZtrX6TE
YaCvbOcUCkvoq1PT1MaOuloN8Kr0V3SmlO8JFbtrH8jNuUo58amG9m+P6tuMmsK1EXc1aAqC4/3S
LjvUuuBK/uBnQEwALpSMEamd9NEYOnvlsj6DHzCjLoz/UCzPmU4mZFy7bk9j+bgth/vJ1eFUxoAm
Pofm+IHw2u3xdLJ9+obYGGKgMrgyE4h5FMcVy0iui3ks9Q+Wu8l79Ja4dswrZrp27dnNBJEazz0/
6zUVqbtZ5Exeew5qttNKxUASnDZyM9YH8u7m1vOH/IWT/rSeGR3jGhfhYyvT9qZq4G0zJn6+1dj5
SlpzPLmmvVxIgyTL2sMSTm1D7B4cr+FoFPYkDq2+R/ovs5soXPtkEvG4NLg06eLD3wJ+ZPb1JvCw
hTP5mm8lAYHvsXQb7s9ZHLy4g/3IMXKh614PMEEnqqGINydoI79n2ZKLzjG2FRtyh+bGQBRGrkAD
3Rj89kSfXICq5OX+1o0t1UdDbY2xLjAF/7UH5bKoYeVayXDGw9e4lM/cExDWqRNdzfmo6S6Yl4d0
q+e766PgIQ3ghIrkMbfr5dbYNBat4KNzGKsJOMh1omRzz0STEOS4kXKQSRd6m+9LNN7VVkWNaPwt
73O76cPlT+POGrSqHFZt6ePZcFJObRS8dlSNAVlZgke7Aj7qc19J+yW89Z7VbTC+mienRR+LnLQi
T5M7oxVym8QPYjDf24T5dIqF/dLUYfEgR45DVBWfRydsbtYAOhkIwGetnAfQDbS/ECBbl4GtjmUO
2oc4Fe9rDRjUThibSYf/s8cQkRiKdQHpB8+lps8qsB5FBjJyqOtIVP5DFTB694ffkjMt8ItIYODv
9HAy+XbSTH3WYfKWtUjYUnYbJgHn2AsPU19Eps1cj7NhRJjU0ytrMHLqYVP6cHFdJUeV9JTYTbSW
DUyITgvpDioKpbPjFBSAiBkFZckuPxMH710zGj7sbt42tRlDNh39rSVBVYEALqIQDfAIINN9UmAW
OJvL2Prs/KzH19D8B2dnthw3kqTrVxmbe/RgCQQQZufMBROZTC4itZSkom5gkorCvu94+vNB1XaG
CaIzh33RZV2trvKMQGzu/i9+/2WONefdkPvx9zaJyY8meCVebflIsFmod7Y8bkMgI7V/b6Rl+ycP
sA+WWyH0CA4EznfQ4ElM5nIVZ0XMzdbFzzKLkj0F7o+FJRYx1+kxNPXnwoaQUmIHEaM7EhdId44P
VdnvFue+qBb3WlF/8jHuQs6PKzoX5I21slBedH3tMMZa+Vma9IavwHA/JHGEyE6V1EB1s/g6zux9
2Y9c2oDspel17pi639PaoTFgtZD+6zmHW6zV2dPY8rILg8X7qkYjmyQPd6cht/emCT2xyI1HnNvx
d1VUIO/lQOn5iuQ+eApRW0DxrZBfEogoVwluhjdUTGBmIlvn+dyJztA+ZqFufsaFg4d9GAH2qeCo
oIOLjAoOYQdL08wnyqwfdXpBt07K9iBB0P7KOlsD+RwV6nOGQ4qXFFN2a5Y4gox2rnZ+Zs1/YoJI
2YOe8TMIiuKdyKb4jwi4LG0JDYNss2I+SuN7b5s/S8Xr14VT/IiA0lOXduId6cr0VTdN/wiEuv6A
Ilhz3YBi+SHJEW66sqoedb0U70HXm3cmkoiY+iX1I6cyvYsar1BKnONVUufDjRMnyQ9oMiCCQWYo
vNH5BlT5rKnu7nNzDh8ybcr2QVZ7kwzifV0bCpkSpX+NR+dHHPbtXT9Qb5YpqG5kr4yH2J4U+kri
Q9binnhMqtT6FuTN6DlREX5iv+7okkJ6jKR+Azr6PsmGXyiY3sxt0N5NKGKBKunj6Zh2JaQjW4zP
Qw4CLEqxmxXozOD+Xnt2N/2lOX27b6Ky+KC6Ekg/fkzcWEb6weknaou6i3ICDiZUrKtJfooL/sXw
j5Ev1QtEmJ3kK1BN+1srkgQ9YoSZmtbt/nI44NBEBoBMKs32oshPkaqZjfI6ckzzoRx4uBpW/KMI
NBoJg0D+IWyemzTyWyiQCR6GWud8IgMzEQsKIJnFzE4Uld/inhbjoEVsGxchwDKbPhca1mmK8tBO
2faNqbnFA/UgcWeR+QAtYO9P8fyEiCYaVzp+tyAW80+OAdEKNQw5YZ0ov+Hfpu6zpc3hjnmOCjS6
onMAaWDu+ah5AvTEcQLO76h/LqQ14QuRfaF0ShF4znXzQGUPKFYHE/za8vHryi1tPgyNDuo+C1Pn
2BY25ZfRavI9aLHsaPW9TUMdtu/gzM4TuQcd41beGFZ311YmOKvSF91R6rZ/Z8BWv3ZaDbFLElmq
HwbuU5mId52BrlSlYuRsHPfBRLiO+gSStcngXDe5C69fp6xj45xyJePQfe/PrQHMBCUWdsRMC2r2
/zBTnhy5q+D5Yuhy5LmQHme89VD4BHSt8+D6DgYQJKRJrdehqs67z5juK/BSe7wluQUD42vvywD1
IgWad6DKyLmNSDc1Ex5GstY/ZTTvd4EWYJMsZfMR/55bzAQwOI3Gd4UT/oxmGF80I+N7mqFIUUFm
3cegJaCL5uQ7qLLLI1zMeV8Ci9j1Y/LTTocvyMv/wKs3ASZXdTeNrcYjrqrdfpxt41A00KANd/oy
htojCGwK0nD6usiEeVzoT73Chd3nbbCL9AU8XKkbmecPeSo+KYUz+uA0OaYYuJz1kICorduf8eoO
rvPc1/d9VXw0uaY/DE3SXGfoZO+NELEzS5P4BrhAoZBqSofPZl5+AG1go2GvGlCzSwd2ohqrxxOu
ZVbyQAthP1Sof1a/F0ee2x8tUBvQVKd5X4S81EyTChSSwfTHW9ddlN6wfNShG2s66WtUS091FnpS
+CPfgOGMjry1OXbk7H6BiYU0bllRziu06lih3bpTMkG80IfSF2qafbTr2L4PW9akG0AvAHHb/haR
svKf4GecY5SIpwBLgh3+ZO90DJceuk4zkAsTPvOCmG7G3XNQOhSLwuZFAyyEtBznnr0NBHe0qsQL
ZmhVXU+OK1HwDWOjfD+YlfXYuCDtrQB5OfRzxu4LsPHhWPfleM/Tq6ajpv2c+3CpDRkWaoLlY9lU
vHWmOKOutLy1gmyEWW4N94jBTQ+/yWv/hX8PCOf3fzvDNP/9f176+az+9r8fy+f8U1s/P7fvvpdr
956X/+C/NgJa4v0swNAh6N7y7/9nfO97+/3kb6hlQcD70D0vxLsGMcXfv4xfuvw//7d/+B/P/xsa
n4MB2b+m8R2iPP2e//WSxrf8A/+k8Rn/sF3p0FlEhEBJ04VG908an/4P2zYtul4GBFX4fRD8/knj
c/R/8H7XFShPA6N4x+AfaoruN8NPQQu0lXJdfH4suHfGW2h8mAWdOPwguEllUArlOsi9QCjkz184
/FiY24QKtfo9lQ8oDDZebbctL73PqrDamxeT8s/V8R95l1E9ytvm//7nwgd86SYEREK6tqkMAfnQ
BId8GguFNmSW2yja644rfnRdRk0zRYjaGzLDaXe2hlnNPDuUUu08Td79G8GllDbTbEjLWlkZ6SKg
ix1gyV4JLbrLtQQMsqosTwAq92qQSLsWzNGtBPZ+dT6yYW6N23VMZFJIYqS9mNm9nOOm12AMIaJU
LsYRMSiQ/YRdx3VclMMD5H4HMexR5FSwqvB6yjhKAgTGb0D00LTkZK8u/SBj6wcp3TFIC1zBLzv9
QZpR64kBugzui9/fp6IIb+fYbo8sSVQs5qr4lVGeXOCFHWlGlCQHJLNhSuvSuL8wN8u0r9aEg72U
iWwby880Vutv9g1k0ApcRFs61+/iPJf4PITLtQKDkXqyFmbvtaFxw4MmquJJcav8aq0ooBpekyle
OfDQ72UI8oCMPQFKcuH36Ru/z1UC2ja3Hjtu+fMX325U1ConOcX7yh2ijwIS0gIxnHayBuMLDqm5
TpupvrOQYD40FYTBKiiav49VTrn/OVVf7htj43sBlkMYSQjeZhwWpz/CRQor9EFp7EP6Z49VVArP
muv0AVSydoPQgYPCZ6AQqw5oMyZhAuFwlHkP8Sx1vfMT8vq8QE2APqOQls7KEQsn+MV8oLzXLTYa
yR6ZRvMvFLgTsilIOm1Q+3/7yf3LYS+ffr00XoSyV6Mu/dCHUUnyZ+pVA5TB0bpb+PH+Nzubpvdd
ajiH82PbWIvL7HJUS4dk3FjxmSNDxVrKU3xvhQojdqSt74SAdHs+yrLbV8NiowidUqYlOdpXUaDb
mJoOkHZfDZSZ2sTCt3rmEQFcF76ja393EuFc+GrGxmcjKEotajmCDGs1l7E2adEYjDEgsTQ7dFky
vY9pd+6zVGu/CRJLyKhjDk1YV2SRYOh2Q8BmGhLdeU9eal4bbSxxtYBe8xn+H/2i85Py+vdxADjL
NWgbltIXI7yXy4pzKq2AsyKehhLtdV6VyP9BU722eDJdCPV6Wbm6wMXLtbgITF2uThzMK9uhRtCc
rwxSXSujCMsqR/8jqNLem0lWHt8+NIGUuaUrhzHay9Bf7JhsLFBgpExPea0NDzkC3Wgm6njmlJCl
3h7Kti3B2LhoeTichuqSmlO0CNK9uxhJgwtJke0K08M4oFV2PpTxehm7OpeH5fJAsQxUBU5jJaJx
Ij2kA4lO1UJnEtp0W4A2Rjc29V2goyWANbcLrAejqKd7rOrKdwFiyx7wGwB+mdF9xd1Eva9gif2Z
NgixFDxosYLPOuv2/G/d+qmAQG0JNt80ObxOf6ozmDjS+fiP+KVRHIYW33F6demB4w04h2z1Axom
w4UJ2g7KBFnK1vn0q4NyhqBrFDlSM7T5qXtY2Jt/sNlUx1qb81/l5IQPiWVpP84PdWsfSf3/R3VX
+7xyzdnQ9S7ZI3Eo7hB+/YDAnjxqM8jS85FeH5YcKJSVWWUGSadarTWX0qzh8xdg4rHgElQCHPbs
3p2PsnFwnYZZTSNUMej4LlX+xEeCCFY+pBcriI5GoC8qXTEE9grE4W5yO+1riaM4Sec4IlHkiCS8
1SHJfNDGHMnpoSvv7QFg1fkfuHWaSGFyJ0rXtSGdnq6t3onciXwLTjKPWyCDI8DI1pWfulAVyFhS
Izsfb/EKXV0fTIgtbcthl7sIPJwGLMA6yjnHF362K+dHqyv9eeqXTnQ/tlSXhkYNf7a4AbxHARVL
sFZ0401oRBQXUpXMVCtNHwpXP0v9SkbCbi7cNFvzoTgUlr0DMEqslsUQINzhhnCu7K4dwOEOmkaH
sdK+cNgmdznExjdfpy7PWEeaHK3Qqdbv+m6AqTGAvt4DhyLJhT5hXkdLea11+G8tKjo1CuWgFM9/
h2Xdnd7iLsUByzQEBkr8Z7UuIZQbKKu1UMtZdLh3Tf6+AqF50Gu3eLSNCFqDaaRoQ2FAVgSOcWEZ
bOxzwpNL/D7WxPoRAXm6ypqsgIftgqCSCjVFyrfIO1oA1s6PdCuUKVhzloHMCzfL6YIDiOBCxRm4
mh0U/5qib+7iFhx3Vg5Y6Z2PtXFoGpZwuE4sU7i2Whb/i7vS6XzIE3iu7hVstCvErdwD3AC6bGQO
nhEtXmb4Q7x9gDaZryNsWxfcxKugvdXMPtTIYB/iCfmx8R1/0dic7rBcrA/nx7es/tWqkYbNXCoH
Q3UpVqdF4toBkJUg2PtdbN2MhkABMTU7IMsgQVKyHC8a2+xmDpNfbw9sLwF596AIbr9eroPPUa7B
wAnGP1MDgEgemiHyCqENXb4z97HrJp+X1++lFGrjROCloDsI2fLwEvpqelMhalhtkJ80ocLHtAp+
QfiRh26iNAw2cLjwBtoKRzSKGpwGPOVXU0yaTY4CwtELUhW+C4zJ+ZrMc/mlCvMUw0XfvDCzm/GU
josTuksOd/3pkq2o11umNmheObbNPQZLiIWiO4bX2YwIUNZeyAVfryDFd3QtnWDL91x+zosdEjt2
0Iddj3cpzYUl+21v26RJ93NKR18L6/dJqH/KQ5qa5xeQuRkYcURHYTdhKqylTwJHIBPHTqGLj3g6
yisyzbrHZCzleO3Eo/pQWJT/92ijuojOuACHcQREC+mudORIl4cnIEZregh9cgyQUQv1+q8USCs8
QytWXxwUPB67YMa5zLEF0qtT0OJcElY5kudjYuvvp0GB48bBHAxkFFj6N6P0Y3dXhZO7N0oViAsn
0cbDQ9n4blscsXhwW2o10bXobCBPCPdXLcyVdLEbNlBq8dIRrEXiGlRy57aHZ62Dfplii/+NjoxW
IEhtppUBdSXDUUozJDgPrb5wZG1UBPhtrHHb5OrhxFz9OhN4bTSoMKKyD5SitWcTDWkAGIkJ7B2E
EXJaNN5AYCuxM4ehu4a/SJ05kepCWe317aAk9TyKSRLylrlOLFGPhrEfgRWQxuDgwJvlO3rcwU3W
l+LCnbf1SSTSDaTMPDhtajKnS7BRbQrHwgj2zdTT4sQfssaltHQgkEU2poSwsT/bDVyIq6oK+p+a
Flrt1TAO2MxR2L8Fsg28FRzBoXds54AnchFdWDWv7y8KvFRTHSGFTTq72iQ9kPIQhFu4R9/e3AEj
TrwetMd9iWLDHn4ceOCsvvQW2Ay6zAqvcYcq2ipoQEtAF4Mf7LtxMTboEOA4JrqC/E6jOvlzgO+1
m5GyvfDll3P79C5bitn/E3Z1rktNH2C8Jhxy8RDjMWKhilPn0+H8ubM1OEsYvO0MbkwStdNvHgiz
AArCsQNcRN7Yc1LvumRADRKS266OabWPI1LP54May6G9HpulaLw5DhkObeDTqPSd59QoRLg3coCj
CMRjfQm23gM9On9UfUTuuDztE3AF9NeB4lLRcC4t9+W7vf4RlOcthxaBpa9+hCp9EpflRxQADx9R
kQ+OTpDWDzJt2w982v6rUw/hrc1JcwNfPbspUru4HxJks2Gsm+9se8Jo/vzMvH72Ki4dXQDlM23L
Xt+uhiTDrB0KRzzE8V8f6/xOUwheR6PrXJVxCcorzrLrNhrcfUdZ1jsffqOUTnzUCznzuASpXZ9+
mM4Yg17ziQ9rojn0JNiHTC0CJ3WIZAeum3dAD0d9Fxhp/KNxUatCUcKp0f+G34N1m3XhOt46/gSX
Ij/IMKjprY4kGn9VX9V1uMfAejoafTccwLF8cQOoseeHvjnzStKroTJpcS+djpwML7MmfWQjIFa3
iEWIp55K2nWpJqwJaXKD/+lQYzBQc3nw+9F8Oh9/4/6nS6RwUFMM2DTXIwXZJ8OUh0cqqP5Nlf9s
5Xn3x1gP3dEpw/jGlBHN77oOvp8PvHXO2KZO78RxXYOU53TggPJHZ5iZYtDXA41klS6mpOLCylqm
b73Z6MW5nN106VzTPI0iC9pVroFQEMRnfR/pOaCtBngZqsrBH+DesguFja1zzV52EoV0w+AuP42n
oeYD8Yx4c2ROt/Zc67Br/Qp9hbJS2mfeNsBOszitLyyjrbg4q0oLBAR45/Vsjgl+GHEIFRQlu+i6
N50fIXLcj3KIfllaZBwraf06//22Fg63hHDJHhnsbxXRFy/WUHN8N+DJv68F+ldqrlreqBNeGj3d
oK+GjFBhyFL1vsnqi5tma3uib8RwBYBqe30fR9BfkCROIryTcaCFnAD6tqhx6XQgv54f5tYCehlq
dR3meQqDrcvg7btoqbkS+EJvASAGbNQeGsORFxbs5ocklVGK6hPt5dW2oMiiRcqo0PVPeQfXs+u+
QyvA2nUjsiVRghpYNqHBfH6QW/NJqOUEIp+j0Hi6agUMQMiMDHIWi1pXjRZSYLnWgRx9uLBQt7Y9
xypnqiWgMdqr+Uy6OFE8m2gMUmI7mAGdSdi28f78gH73dNb73nGX2rDD4UYd4HRECY4WrWAK904W
1beTWfsHOtc00LSoKo8LhwBzwfoJnBDiVqIwDqoq219tNcP6aCqMmLB78CyMN/aJZtCfMn28q6xs
2COvUV44grc+OX1AOvUo/FLHXj30nDlLkhbN7f3s4nCkVTkez7UNG1AHotKXBWo+mbQ+XZihjbcQ
0ABTKknFi320SnDh7UKiq3F2yUyV35tm99Vqo/nL5CP3oU2scKNDALU2QsixuL710hwuNIk3xk2r
GtCAsIA80Ag9/UYaXK+gzemfmxFOf0KH8iLGOjoqGOEenunRtY5s+oXJ3kqxKNKgv0zr15SGufyq
F+dWYxU2ZDCyjbJ36+uwpA3m9U7o7Ci/tnSn+uQwG1iOGW3bP2hGjrLQXEXxAa9b37qwGTb2Hb/F
VhZVVc6ydeaD2iSijYEAUCcD7LQ5ux+dPrA8y5r6C+2qZcGvNgQ9KkGJGWq5Dnz8dNhBkJoKEZtg
b7RYFNxmiJY8WZnEE6Oix3KdB2HyHFtOg86pWjxe87q+Ob/itj43JUA+HE88IcT6ZBNlALKpCPe0
nsRd3hXWzSA7bAwD41el2RYKQH13OB9z4/SmKsawSfRN8xVEwxhJj+MwoVtjRMm1FUNw1qIOMw1d
on9YJuGX8/E2LkVsuHTdRfdl6emvt/Io/DK3c+KBX9gHAGoOEkvtXeg1P7tSjPfJrOcXboyNRcRd
wQaiLMYjWq0WtLJhiYw5rRQu42lXiQHiBxppB2u0kw/nh/dqOklY0C236XDbwFLXoVDNKmayeHDb
v4GFo44NBar8x1wgiqDBI7kwtNeblaXKxWTwQFTCIuTpqkWI2UQBO9G8UHTNDbUIe+9rCp2vUk+q
T1FiTDftwqsJZG8cki4v/kDFJNtXWZZe2D8bQ6eRbepcj8Kk4bg6rJoBAVW9pUpV6HO5EzogwSo9
DDSr4C4dzk/zqztyGTXat4rLmFKQu9opccWpFejEynR/MTeW2STRpFhcoM4H2hwU+KXfgSx3XW4K
8JshKWtRgks0qF+BXyFogbyEb/TYLU4y2Z2P9/paJsNhqbJIFYgMyo2n37PQDZTK6Nl6qMCU1+iy
lV491NE7kHHhc9XQwY3NWNyN+jg+gRtrH0U4iqcMstABCoF5cPDTu0K1GJu+ys2fqtyp7xN0nZ/7
HjXW8z/21V5efisPItrhdILM9XmlghEocBlpno814K2Jg/ePude7JyMJYPKUdl0/FVMOEa3OtAvz
9GpLL6FxVXeX05okabXs7Qx2J3hl39PRNLrpY3jrDaoph1rFl+7DjbUG2pAXmanoAlH4Of0i46wS
OQjcVIthCm67FNF8quzRl/NzuRWFbtbvXh4OB2tLAXROCxA3sQbYFhsKkoXurivLS735jSg0mWjA
YBDLBlLLHfjiao8N3yooMGMGnQnrroJ0fmX29qUCzlaU31UrsnYYgutaRaRA0LgO+qQqaDG6xX/p
4PZ5fSHv2FgCpFbkx4rsnOGs7msNLxdqWO3Ss4oyRBZa69DDQvfqEuD/+Y/zKhTlcPCLS5fDBtHg
rkLJ0nEzakI22m6Y1IzCir4mIX6ZdZwFP8+HerWnJDUm9pNOFdWiZbYKNYhSb9JgIFSNNHxtABWv
ExtbFC4A1H6b8HHy7T+yoTW984E3xmhjZuHw1F2QLWJ1SdZtl7QxsEhvSNzoMUXGyhNlh+PrbLoX
3jkbobD2VDbZPzuLd/3pKiwDPXCDxoCtoo8AZtq+KGkETs5dp+Jk2p8f18aE0t+j8Qd0z7U5NU6D
9VJWAcZ9yoOm0SI+E7vjXe2D4bnSmsb53uVN+dUOErgRIg3Stx5TEqgIqZzLC5HO0fpNmfhWjrhD
4nt1636LfIqWWZBN7HHwKW8fJuqDFPa4hOWrt+NsxWLggAIMOpqoNjTIY3gU6cKPopvhJWfI/NyK
TOVfA7+Mn87H3vqekmIjQC/EEl7FjuxeixH2gGSfkQBktYMjZt/anmWEl/B8r44WJhQwGULkiocG
+JvTr+kDPLVyrMK9ZlDGzajP/W2nyebCgF7d+kuLCdipRYVBWLZcRcFvKRgywB6o3mf5rUzRWB8n
K38ArWUeA9y/375MHB79oIgXuqi5RubZIArqojaRtomQsoVRHe/pluPUWSA5e/5bbQ0NxD0oObrE
r5FyyYC6vK51rqdRa75tizg7xjRr0bfCbc70xNDCCTkf8je8/SSzYjoV7wM+G1co//30o3U5xbEF
JOg5LeWgq34qMhSTptTYYybZf8wMOUAiTvH7mirLrdG51txbTUESSSzsdZRE/wsySPT5/O/aWLb8
LAV0iaSAZufqGOq1GpJunLlc7GH+TeeK770g6KfryR3n92+OBQZgmXdqySYxT6fALoSPemWg6NhB
mG4K7DqzPMMU3crMw/lQGwceQCkej2QgfDJYEid3fI1QQZAtQmmI32YHCDQoUQDJwdlCz5NdaNX9
F7ebPzTY6Dyfj7wxoUTm1jI5BJaz9jRyh4Bm6U4Mco6hjVW9Xx1LQL+IVffVpTW1TNhqTbk673E+
HQmzux5lErsYuweSLZoBsqxEY9zUIhuucSUycIerssNk9f51JQBjmk48HQIl8rffY1hUcRKR7VDo
XQNckbAMaXoarjdNwJ76eRC3aW6gw5f34s/zU7v1UYHPUKcjz5OAtU+nNhjU0E4R3uCmcLTHPprg
vNJ9PvgCsw09jm1yW5hqAlbpmxHKVDsRr4O+YyzbZE2Uqc0WoJmq4Wdn5TNKccN1AP//QKNlvlDu
2lo/vOWpsgIUAjq6HP4vXqeVUNUUdK3LwwPV6FnSaISv/0MOOFecn87XpyAoAGOp5nLcAmBcPQoG
gHnYHSL3GmcACIvIyT17qBExg5l83059eiHe65ERTzhgZciNFTXT05F1skgmvDccD7H059p302Pf
RY9jJcbr8wPbCkRhBZQ9GA5oJaujtiDfs9vSlp4BEuaoB5ypaDzoXuVcukg2I5F7/d7sOp2G0yHl
k7LGIUWNVKYGmqKRbR+DKhuXupj2bwyKO4uU3+G5CJ3yNBQUQDzEU6iLYZ+S7AHiB97YZyjrqu7N
NzFtPhIkVjr3MUWc01CQspa6aCk9azE8SxoR7kZNQyAO25/9mz8VpAKyMZPHMO2w1ZrAKJyy84x7
gl3RT8CUyTeOCEIUj91kDz/Ox9pY70vRjY7+MiwgaafD6nTfbuAISa/snT+Bzo6PfWB03qwhqMUb
3T6eD/f6lQY6FKwf41pal4sV38uNjPx6UOXGANfUQV4u1nscE5w0emvBiYOfT/U3MoudtRqUIoVF
IRhFNh+bhh0yJwvmpG5u/EXYDTggvYzzw1pSoNM75zTgalhQYhq+I+vQSCY0X9Hc2VPkqK60dhYP
0WBF+0ahDH8+6LJj10GBQDiwc7hboUaeziXes/6IVqrEyzqT75QatT3mQ+kRCZwIq6cyx6wMhVFY
SOImy5EAPB9+a+VA1KTuwVMC3cjVmUwa2FVxJCSih7O/Gwx0UwvRZoeMr3oE82tcANcsH+3VcF34
OhQOyILl+mQuenaeNbEB9dp+iv1Wk1daNdi3qJMg9Xt+cJvBFERQCTcCVtdqBWE/pydWw+CQoaCn
MwQjok7FdARGGb+17c1iZU8gnAHGdyG4nn7G3OmGLJyRrR30qIV9ZJnLg6Hx9NStP3KBx+9xvvs3
rrmFfrNcPNw7lEtPg7YBWkFocEmvmprkSK+oxbwmaPhLbez6Fu2jt88n8C/wg7QtKUev1qpwOZvN
iEGiKY7DicSKu7EFnpZ6EV7Id18XvpcJXYhTFICpzqzPmNyqUuqiLBQpNDWi0dWhpV73s38rgDQ/
OE6lfR6hq+91YBvH0ajbxUxOXE9kGBeGvXXcsXj4OYDfXB4Vp9NMvpr4fW8x7HKK6djag4dIgXXh
dbR1+tjsiQX3SNqiVjtDq5oQtERve6kTuB4ZVYLNjdXjITj1B+nbeDxEuXPh6l0uofV2pHRC5YLX
NpX91QoSlVsD85fk8nh+X4sY2S81jPIwx/RsWjwmvCDp+xsV4uZ+fi1tHTxLJuGAtAOVuO75Ygcx
p3Vl2Z7thtljgsYU4gRTRN2GLnPfXkmqjMmFmFsfkhSVpi+5mmSBnX7IQkxa1liT7YE4Cg6TWWg7
rGf0C6ysrVPnZZTVqeODzI7qCJmDINeRgtUavNWRl8BPs78E7tkKRXkeIAEPDZP+3umABqvS3TlC
z0tvLbBgKJvsEO2hm1qiiHT+e72GDjJfMJrJOjnfoKYs6/fF6x3b2jRwsdfzahl2ujfiSO/iXeG7
f2L/k8c36HWb11lnKBTJBdVgXw4gNwa0ab3zv2TrK9IIg2+/CAXwRDj9IVFuIZNiUEK1LSgTfds6
78LMnb+ej7J1Ly9PRJqnwKR5mp5GqTPfD5QeYH7VliZazL3076DZIQg3tIMW7kQVdj/GvErzHS5m
ze2o8Ji48AJaYqx3J++ChdQPxV6tOdrci2mZzIn0UoX8d96O86K7NtS4ruHM0JhG9MuWuZVd2CZb
WxOc0N+SBuCRVxNsxXbRBi7l8HGcdc7cutsZoUJtyuktfLdNX7ukJLAVEWgauGLUgzgVVidsXphj
hC619PJCl+8bXdORa+ccD9BMwtob6ueFIW6toQVWDIvM5vD5vdhfLGZN61E7inCOIs2Nd5MIiocB
37dv59fQ1vZ0l5OGSgaUMWd13lRpIJzJ4r4E1GjtUhG4+z7NMhSQEvXH+VBbM0jFUgFahzLEO/Z0
uVpmkVn9wEEuQx9Grq2Z8HC1GNluEPz1mE0X7sTXgFWOg5cBzdOAhRkaE+wz22srJIQNt1Ke1Yls
Jzs33VVVpXZCDclBNxr3XVUmGEfVci8VwkGy7aLr86Pf+jXczxTiQdJQjZSr3SoRLUNUj2RrrvLq
WwRKFo+NusRXMNLs7LkYLGSQQxngMjMnRqaxiqPsHtkKdOGRUi7H4zS3zZvRLTR4QPfwql/eoIZY
z1GDWY478rafoDainEkttK3l/TQWzoXTeWM9n0RabaAqFqYvayIZmvG1rJP8epw1eSFV2VjOBOGJ
srSDGdDqtjEmjAqsdCQhq+30KOqJ5yZGKB5ebJeeXJuhwDeakIzJos3VzsFXpOi7DsegOUcTPaHL
clsm1R+zNZYXnl0bG4cDntaKs6TqpAmn63iIsZeNbSoCTi3aQzqYzkEH9nZ0kULeWzYab+eX6saZ
DhyHFgfnHK11sfpSXay5mIJx8gwOpJtoMWeajFw/4u2BEioGgMlnRw9B3p8PuzlMmGMuJRYoB+va
rTGo1sFSgmpEMbv3wFum95QnSC6T2X8QtT1f2JEb1yftRlr3S0UHZt7qA8bVVOcoxJJ6oTBPjaWY
93bdIcTDjkCDGbGd6zqY3HcDEsm7EPWTC/E3p/lF/GWBvTjgcSnC7Z4DEYdTzMZNvFj2uAEgK18D
6rfAku/sKb5EIth4TdPWhVXB64S2w/rNgGXLmIsxRQ+7aMojmr9oXhc6eIJKhUfck9BQRDMUWdnc
vLD/t4bLm4h3PEcNF8Dy5y+GO8VlnTocKx7k8PCam8i/sjpMq6OpqB/mpKuOXVa9GXfF8cbzhIIZ
/U8+9up4A8CRcEmzSWOXwiDJAvbLKZptHKSXFEy2zgNKJBBGWMIm6fzp+DLUFa1+ou45SxRW595u
dxP6PYded/ULU7m1U16GWp1yUy+N3sbKzitmptLF3PCIcZeBpi1imDYPocP5nfma/bXAAJis39cp
VdDVCYRjCY6PuSS99H3tuRqkuFVJjVRy5VON8ecwK3d63Th4Mk59f1dYGryvZIoCr48RBcUPqP6a
BIicWl08f7IGzfnz/C/cuFxYVrpFLZiCDTzF08l3ralKkV9wvCDzu3texj+HoKpuzgfZ+MJcK1zh
v6tQ1OxPgwi96kpnwNjWH+D3+baGMVBSosYcOZfIyq+lBiiUvoy1ynqjCcvBDqciT061U6C7OzuG
p8l8+mmGqnmOqrE1HiENONkejH3yJIdGIHgYVIm2S0IJUsyhveDss7FzsWTDBOXNN+2iQ0QziDo1
F+D6IHEUdqc+qBgPie/2dtDqcZfWkbEP8RK/kK2+/rhkF9xIUJ6o6vDmP513rZsT3Y1T2+s1G6n6
WM43pZrbC9fP65ORKjOvhiXbXx4qq+epJnELmbWYRJVH2sEdy+KG1xh1HZwTJmiPZf5HMwwoXtJx
eCuOiPSJDI7nF61ZWomr7VW38FTo5Nkepu7zsTFwpgEbP+I+lybeW9cwoWiWcfyTtZFcnM6lX+HU
GaeV7Tl4o75Lwlg/zn6X4degffk3IpFRLJQldwl6GmnBY4/or/DVlNYCnsaVBbY0z9oRdcTzoV5f
Lfz7eR/xZuDF8opIgAgvMPLUF57j5/ExaKInzrP24Cxy+xaUxau0Si6xF16fwScxxeqbVZOGpgdO
Lt5ga72nu5hkAb+vMKUow0OUDNmFMW5tghdjXC/PeVTtQC+HeOjZ7WfHrA4BZgYXdvXmqLill0o7
eedanW6undnKfRtofz/gTKEqF/p1L6+KZB6PeKkF1+e/3GY8ajVw23jXwrA7XSQD1t09skzCQ4sU
iYCpcQ+uiY5RlVHBDOzmUt1gc5PTlqQmwxsTNPZpvK7N0og6KSsFm4WDbjcIUIXT+AjHHGlss8Ms
TpPpNRZD8YXLY2ukC32TNxcdsFeZicSeCJdqJTw7aQPsmkfyUK3Njzg/1zfGpD2dn9iNWhjcVVrm
XNmcKCRDpyOt6t5EfplamBlq/g1wm+LWx18C86YBZSo7xXQQzcMr7m7th2vlKMXrl0p/W0MGtLoQ
ZuSifrY6t7lJp9pA+dxrSyfZV3bsBFcRoqk3DQIUN5OGd8/5Qb++oBmzAQAMbwW+8Tr760oEzulo
217XsPNnF853K8tpj4/V9/ORNodGMKpBi/zQOkWq0kh2VUktA2Gxcq/3EZb2DkJfnRzTOxSSgwur
Z6PXQDTydJfKpmmjd3H6OS2zHrFEZWiOWqBZQa8fskzG1FKxlzFVhN84ZvY7YxrEI4JnSPyqUN9Z
MlEXLpAl0GnBjx9C/WspGOkAtJZz6sUz3gQc2tJttHlROz4paMBfWt3wepxtC5xkHecIe0drL4Td
Xs9LcdcFMcVjdLWY0qRLk8Ds+LZ1qygk1435cbCt9KalTPITZx/tL3tCZyF1IvHedHDzGwetv1SU
21xhoBsWahyKC2smrowaa5yDkrqjSrpjViThk592n4J0Ng7nV9hmpKW8AJDKhc2w+uAwVKkG+DxH
sta1PvpTp+47oTXYQenWhbndCsWjftmhlBvplp9+0kqXwYQnGEfFJKZjhJzAzuniGh+R9NJNvRlq
OX0BifJQX/Pqg1ITzRBxKsVkYbv/x9l59ciNM2v4FwlQDrcK3ZM9jrv2jeC0yjnr138P5wAH0xqh
BXux6xsDyyZFFotVb4hhVv+7Zlnqh+aY/Ly+gGIjbjeqAKCQewB8Qer3clZ53tstqtq6D1eq/a4O
CfeLHh9RQXcCAbI6oF2BgwqM0mbtWsxulYGevJ9OcRuYQ2t9xaZyfMCQ/UM/RMvBpHbWDzkogeSF
kEbFdjMcdszzqEg6tvFLDSEsMy2fY2h/l/CBOWp/7Y4FCQRAL0O+EYSCcDrpRZmwLeCBwFlWrbve
0H+gwJ59vv6pdm5l7mOebzzQBTJx86n6kv6hZZFLIfyPT8RgaNF7U4kwwEZyttXQKLYTYIuOdAe3
dzrY/XuRRQeeLaqyfEaauZcbpTMyte4WcgLsLvGGS/X2sUt63Zdsqf+EjTSSClaKjU1EXLorU2yN
IKZn/1xfgr3FFoeCXYRuEv3Vyx8xV+Fi48/IXSnpvew1alLfpTYkE1AIdXcQW/Y2rdBa/b/qHnXS
y8FoTKsTfq48dTKHNCult+BOxtSf2mEcM99YG2k5eF3tzu/VkGILvLo25ngZ7X7pDN/Rx/62U4o5
6JXYfhcqyZE85u5uguGHfq3F23SLy9TmSo7zhucinhSIqfLcas4zPKXAyGxLcil04wY8W+0XyZyU
g7Rrb2yUDGzRIBIX9maadDgmbC4IB1WRKA+Og1pKpCoFIvatFlDbnAKsNL8nUZ0ffNK99WXzcDXR
Z6W65mzWd+2RngeR6petJZ8t7PTcMdf0czUjy//nWxViOdSwF0qyuYlBpY7qyWpSjjar/ldpZcZz
YebdGeKLcTCpvX2qKxTXSdUdhGM3byyJ2jYKeBWGlwRXf+xG/XmcW1iMwoV9mK0f1ye2l2SBkKHR
D8+b1u22wDMDHU5zgZCxmzD+nhP2buMmNe5nTIR/OBRrPy2w9HypgnCW4NL0vsARGRGapDvoqu6U
f2DfEg5FyV9MfhMOEmdUB7Mlv7R5LbhSKy0PWCFZpD3K17pea0rzZnLf6G10W4aAOh25kNlkZk2N
M0MhLMppiBraETZRBIbNnUqIhI0ACQlw3ZaIFlaGMYQT13cmobYCSMTyZTnS3C4iZxhnyGlIUB5J
cO9c5BeDbqIVBnEjwoAMCldn9CpL7c4hyPODa2BvrwkUj6YAbwE/JH7FqwBVhE6Y4DNl+kmtfhms
xDivPTgBQ04flFAu31/fauI4bheSeoWohDMg5Z3L0RZJnaDIKaYvh5WCYWGkYp9lTk+Jgs9KJNdz
EKU4i2oxtT88FJPn68PvRQvDYAOAGYLrsQUDG046WuBnQGUlSFiGXdK5Q6tGnpHE5flvhgIGAWSc
vGX7XlhR+up0AdKtq3i+QUy9DHjxN+9SRT9Kznc/IawSKk7OCy/zclGNMMOgzaH5106YxMN1UN81
w6T4CPUhH1VXR1id3VV8Nd5mYyLfWHcTCvVYTEn5aYV94vGEWwNHso/aNrtTo3MuZJfoOG5fP7aN
p19HQc+PEAG5p06Rz27a1Hjw5mUzPhp68sfSo2gdUEyDiUcYgjIjJv/qPJgFBbu4p+QPt9vyClxo
3CbEP9dJwz+mUm+GEpN/NVTTOcnAlEA6rJOJm/Mw+F1TjgdV5L0jR4GJ7jtVZKoimwPedaPSphwo
X5NwtkGqEvv2LFScuxwj77MRkwDmtRPeVzj7fFeduVsPUqDdHyDAkKLOixLp5jbrQqxEEbfHaAdz
9slNMwAX2jg6v4tKl7CD4Lyb2iidJCnKfWxnj4QB9rYrFhw0w7hK0eTZ3CmVji4yCZ6IcEO5uE5d
F5Nrx7b2cV5x6/Wun/vd2QqmEauNmsUWHAl1NC+NkNHUTpldK5yGdyvSmn7cI1plYiuIVKMUPVi1
Yj6uxnzUq9lLxOgUUOqmb0VBaLOnaAcq5WAQzhUnLlJXnvBPk1Ppo2KE/Umd+LjZWPdei83uQcDb
fU8IuX8qXzyewJ9fbufZ6ga5nUEKOcqw/hz1uT9RiK9u7Gp0bhpU1B4sHPJcUeoAmwrlg2pKfdTN
2Ls0hckBX5pvbm6JQVheQ4xfaC5Tw3rX5CH6mFF4bGeyF5doeaL5KkQtoJdezjVP0QpJZfDohtz9
p+edcorrOnXnXO8DKhVHnPvdWb1cJMAj6dVst3CZ25itgY7s9Db11pnOk7kuR6WXva0rMgBqbRC7
SQYvJ4URIvaTAw/fRo1mDa+ndnlsc3QuTwtiaInbdWpUBxx09FZ5IivYXFr5/BdoRq5n8O40aZAA
QtLj8mcgCoztiUKlLcSh/V+Zm8Ydp6m8kyoLQ7NoxuMYW/STbFeaqxd5daPVQ3iAhd/7vq9/wzZo
ymmTZB3oTeyAsb5d4/ZB6Qr1JhuwK5cBxN9cjxp7H5gIZUFpg6f0hq1sDrNuWhElY72qppvK6NUb
B5OCj9dH2YuElBrQ8oVmwzibEzphAxnScDT8CbeNn2Hf6NgsFvmIj/wYjke4lr1QhNUltXhYNqga
bdZQGax+KVfyV0lLW1imhqPe1cmUx3iEadgw9QruiG5p9mnk9ghIH1Vsd2dL3oA8KcEADcPLfaS3
05hLXUtpwZjsU110C2Z5ZQqdYZ4O3i1i4bZpLdtS0InQxQBRdjlUNi1mudK78VdDLiJXyXrHsyRM
sHuwnEGCMqufLcURh2J31JfOsEp/5c2maTAm7gvRuc3MvLqtzOxTBevsLCPKcC9NyAeWESf1z7cQ
RTgKwS8Ak237u9J5jL4Ux+JqHh7bSF4/K2PS38A4PfSM2jsUIqGl7K4p1OG2H1CF5hZZKI7lLW6r
FbI6j5NSRQdHb2+bihcbWCghLrud0Zi3+oCgsIGrtar9Z5RdOfkt4vPnJSl1H15hctejvQZcKJ8O
mCl7O5RQC8ie/zh4m8taHyI1NiC++TMW17ddnOP/x2rcRS3+vX/x3biVwZ9CPSfSXO5QR2nA7UWU
gdGSK4LF6r93czgGCCP0fz4S70lso9Du5ybeBpl2mvGUysB7WkOCOy2+vHfjJJyadXPQzn88K3TX
6X7DBKZ4uA0xXaSMM14gpt8vUeL3uiIh0movj3HG6/L6UDs3AkOBcWKL0GfbcnFNHUKUllIjiapB
+p3i9oBLtBp/G9rGAlRbHAFUdy5j2l0ifqJ5S1oltu2rx4GlTFkim4QUpbJL6d1USPKnOkQmzc2n
rp7u0qTO7dNstzqsxRWTX2meln+vz3nnAL5YI1EJBx3CC+zyN9h5pJEsU/kZdDP9PDrDGnTQNH9f
H2XnFBgU9qF3UlihpbC579uV1ysaiCQ3SohLXj8lP5tBwvKTNOTgLbQ3FDwh6g68lYlhm0XNK6fD
fHDWfduJMVa2G/O5jMhsTPlQ3W13KG4Em64hXaxtJWuRqS7PEMR8a6zXIHLC+DYboHIPVpQcJCs7
n0n0KRwk4zkIoKcuP5NptgN0UnyFRi2ZT3GSW8K4Nzo41zsHgGSM0E8HS6j+bJ5x+mADKRG3DU/k
PlDUof7HHqfipyN1P2w16Q+KkjvrJzQ5iPto4TOpzadqbSsPK0qrKJt09Tu8ktDhdYYpUJXpKFHZ
Wz8kR0QrC88sZQtD4vLpDWWluZS0qnJjN+MQNFGmH6zf/ig6zFyHnIT36OVXCpusr2nh6mQCVXlD
SqI+2DDnbv74MAk0uxDcg3LAM/BylMzpcVtr6KdEuKydJIx4ed2P8uNopd//fCSILwR5rmfE8Tfz
KeW26lGdofLe6fqTXC7qzbzEiZeZdDivD7UTC9HygYVLXxja4daLsChLejkdmWSp5IqrRbXmKqEU
30ix9a8m5bHu4qci37TDjLyw0ZHPXh9/by+iLoi8DrFYtKYvF5UcC+JVSXYOD1g+Q+H8XOkVpctY
W5cv14fa2yWMgQUrRCGqh5sCqRyWWVEgGeDrTdsJsfkFaYnGUfODKe0t6etx1MspZbU6NRDhOM1L
N3y1sLe8XRe7geGY5qfGWvvzWNRGEEtV6M5Td2Ttsbui4q0DQpm68zaY9GltTn1HzF+nMn9Q8bH4
aMnr4hqh8un6gu6NhIWmSCPhnryRq5vXla5JotKAG7LsBitc50Pc8UpHNNc8WNOdfJz5IBNCLimg
f+LbvrqyZ2e2q7yj14fiRP7LGXT5zujl7HsEoOEOdbPiyZi18S8OPE0J+rcODQou0stBO2ASeYqc
pr+kmebGPU2RscSY3QFp4F9fShFyN68ccb+IygrCj2zRy6FmTanbVYMp2fQzj5ksHPpzUlX5faxZ
4antjfoZxXjpP0fOjso6e5cPtxuNIUBVUI83Q7eqWo9SHNPbzFSojBUNn9JaM5c7Qgs6uWwPEsu9
qZLmUcsQJDTYxZdTlRKzX0ySc0D7qnE7ouzjqnPY+qUWdaK3qLpVX7ZBEvdDcH2R9wIA5Ea6IEKn
Df3dy5FH+AjNytHzGa/xnHnGtl12yuYgeu8NQy4ranUU3N6oeTVY0idFLfruWaF/r/BXONe5shxk
JnsngpRBaLLSnWBGl5NpY4gkUYge2ao3z1WRGee6K6SzVUslaG2j9tJQqg4OxO7MuI7Yp4j1vLHW
6mutU/WEmdEVzP1JhX0+rs6v619pb2JcRui9ofFOPW77lSopdugkoSqjyrRcqql3EensPPLzzk3y
onaHKhkO4svOzMTlJ9C+EO/fCPgifC1X8iJBfzCGYXStVK7v2zmZD1DZ+8MIODEpP4jCzdySOMI6
OqdejzeB9LtejPyzUltH3fTdUegag/smnIBZuNwacaHRlMhg7lu1Kd2YkbSkbjMM+sEOFD92E7PQ
8RZufVTVgJNtJqMXYyWnA204w0r1p1KRfoRo+SJbr93lILLe9e34TZ7xd1BH+6g+s3P1oOlIL0nI
1iNFuJmiUgOKKMJIiK9Fzn3ZNSjK6pk5u60y69bB5tgdDDleweviDtp2VhvUqls9EW2eYnGe5bC3
AtUoaBfLQ13NwfXtvzsYq8nXg6lLBnj58cYuihYwlpZfNfVvgmPzEe9RzA7W5IhdtLdNYLMyHxJa
gEKbkfROKpFGCOlnFE17QpNkWt0Fz66jnuaOUh4QWopMgqhL4NiSLfJJpnbX8LHkFsXKelHjh7Eu
uyBZrPEmr+Dv+fm0an5jJngszmOkPo8I9J8SavOR1055AxnSRMXbv77UuxsYLDGFFKxeKClcLrWC
4r+0DjB8VK7Wb1kbD3c8kevBbeYhPLEetoM0DVp0bqPJWeKZWVE3B/n33uemxAjKRlRyobtf/oYq
baC7Zy1wCx4Cj1D7h4e0NedTO6mHufZOZAWHj24KuEzqYttcW0mMcNAoaFC1je3bqq+k82IMrWey
5f5BLXD21Cjp/mI/80YXIDQy+TdaG3JqdpZUACrMOnP5ok441zpKPnwreND8xTmlHk0Fzsa7DajU
5Vq2gJxz1KMJCirq3G6ohtZ/mZoX5XloWlk/Xd89e8cHgV4IrcJABzDC5WgjlhlpFLF7YsDZ2XNu
16hV6421/AVNgwcnWgwAiNgg24gwIP8i8YKCI7bW76xWsX82yPv8d3024tdugznaB4Lf/FJ/3swm
6k2nDUNinEwt+B4pe+U5hA7oxYk6YBw+J0evpL2Nr1NXFPUHajVbnSv8myMH0CDiB05rnrQCGF2a
9cNpKMMj+fHdoSjhkFjTAKU+cPmlaE2PCk4aMLglTMe6Xstu2rEZg8qOj9BMeyGFBvX/D7U5zlqr
W1XbOIi6afATepM+hTn3X3vcNFF0nh13WpU1iPW2d4vUqg96JXtbErAeWmjgAQm4m8d01aeGatDu
8vVON95nME5OxVT0B1ng3nLyFiNVonTJJxRh5vVbLOcNPaVgK7Ilam+WcMF2HYjiA3Li0+n6rty9
OiAVCxLdy5N28+nSqAIz30SgiholNG7bnFesp8pj67gSopzIrjYR8XmOKB8/mWuEcwrWGlXjmoup
fAXRP5/Vspl+Tb0uVQc/bm+14bQDBoDXxAtq8607SEy5oom6v17Un5cKjAcg378AzWDgQQkNqJN4
H2qXqx3FdWhnCsz5oVXCwNK775XcSDeRsv5N+BSUSBJHEEiUxy9HIiOfjUkFGon+MFYWZtEicJDL
CsakGTWkA0WA3V1EqU5RENbiVSb+/tUuUsdyrpVMyM4ZTfzNoUx4k+ay+ikLc/OgNL137wm5EyoH
CBAgrXo5lAyvIu4LgZKBSRqovHj90p6oT6tL5E7WNN9JZix9vr51xf90G1CFzBOOIMLsb1uTVJYy
1iHScBbbPn6YjdpyCa116TZOJ/t1Nx6h4nYHJBvh4fQCEdksaIjBgl1UM5p2mKkjAKI4PxoLYs/Y
afE/caUdNYh2V/VF+ZidIca9XFUEciRnkemwRRgYPuVab3xWpGI4jauWo3nSJLLXI3p3lE3unrpX
w24iggGztceziQg7yarXJnlNI6w+IvXtLyZ3E3AXmhrbun+hmZIaCyGHkocGL05Dwb/WQGPag9qC
xRlvQ/TPr++YvRMh1LKVlzcbEeVyQbM260ZQPrQsY9186pZCC6JJtx4z204Oss69RQQLCi2ARIne
7GaoSMZgZKb95BtDksVuIYPjctFKOHyn7W0S6lqYLpG/QgbaDLTQbSqVAn57N1a4fFRmv55CZWrq
YFZLjNZzxw6coen/vb6Ue9ewBQbWApyA5ciW6TSA6Yky3lZ+DJXlnNp9/31tU7AYcaLdG5pknkxw
Ex6a8i28V905CDh7qG+6zsQ2eJnUS968wKtcmVYQOHQYG2TtINhUz0aMVZ+Ly7rS+u06Tg+9XuOK
rg8TwMsJaPzk1oOtIxNiN9VRj3rvOwBCJxyJJA+bucu9hVI2HzcX2VaVaw/guaMTT+bMd3q5TN3V
ahQfVaDqYB12RwW7wT9EQECml6PCsh+noSepTDVZVBQr7Xeazek9Ao7rU5VQfoNeeSQturv43CtC
6k4WxMZNYKIThasUmnp+DOLrhEpb53VlGz+j/mJ5Mdjhrw4YvYeSyw4fCNkkVwiTf+wO+a3ru3Dv
lAn6ETsByJW+TRBUKzZHXHZY9DEOz7wVkKiTtaMX5P4oUO/REKacumU6SXMOdHfgGW9Oa3qrqVP+
YKaGdBCcRFjdXmdC0IY9RMMcTMflp5xTSdNa8T5wpryj6mKa53TO5vOUquttP1iVW4VI35tpLZ+v
r+KOypVokUOi4m0CRG/7bLUGBSXaOrMZNRueVVuSvTAvli/owU9DIMH2Hs5Zpqm1Oxr29ICzaYaG
m/jgxWw8642SHsFudxeDjgciZzLSmFsBwipskHXoLIvcJVx+aLOsJoC9bBxa1Bpp2ztdidDAaTX9
AUnSI42hvauJdyClUarY9PY3RxmnYEWLVuF1EBZD+iTVXe7HpSq9i/SsGb/KcaQfzXfvHItXhSpT
wRF2kZcfn9wqMbqJ+U5h6BiPam9Z71X8CuX36tyoz9nSt0FnNNrBc2ZnpgD8CViAbgVBV+z8Vyki
4XFJ4ZShnG4p6btc5fgqa1H86lrpn9UYy4Phdi4N3Ax4juKPoQhl4MvhlqzKGgpQ7LNBM5/zpcVQ
CGLpNzMstcVbRke/R7FG+eSUwiN+lY70pfemS2nmhWjANt/qdC55G0lqrtuiFRvWrjQiW+BmFFC/
re3giJTKXn8dnC3xItwca17fSFwIeTPjzdlqiwXBlba3/Lmr4y9dM6pna8qiZ9g35q8kGwp3Mfu6
chND+qEtWu8jza8ehMmd08RvAIyDmC/o7m23uzNT3BXmhYqnVa7n1qzRFoCPdhOuVuGaJtQ72OhW
ccraIj2IajspF883evrwZnhkbRUwhsIwAUoz9FIky4emr+0vMFftW2V17P8Ollrs1jdLDXaajobo
12wBMoVGySNG3MQfnTp9Ig1wflt4r86eE6tYzIapolZkA1n7ZE2RVLuLXMrqKYn4fW4pp10VJDSV
EFTsiphQ16r10YfY/4XsBEoHXJzbzrEpDXExZAkyvKG15Fje9MUD1WPt5vpK7A1DuUwgQvgXr4LL
c9YYVSFXCXtOCeO48pekAi3X5Gv+8fo4e+eJ1QbhBbqAZ+Ym+zCGKu0dDV0y4F5Z5ClD2nySOzV0
ex4r6LpEH66PtzsvqC0oOGBrTby8nJeiZeVi2yTVib2U/4I2kH9Z5nCEddmdlQA+ATZmTlv1664u
dXmxUHEq1nV60quUngcS3H4jWf175CqOjshO7EebQOdcUuYANrGJ/ZVNzy9NZ8uvp0HKPRnNjfKk
GXEfefE6FNG5UgCvB5hBx/9cX8/dkalT8561xB+bi86sbWNxOt4OtpSlnxY9jD5xV7Ax1drk3i8U
KoaVtPjXR927BejzCOkY+oBvioVjQxIupSTt9ehoA8CotXusMzV6B4EP1q2SalJzShIt/h23iRN7
tF6Xv6jEIEsN7EDI8IJv26y5uSolQt/UzPVOaWg2yWX01SkzZ3H1uTli1extKMpYQIBAymKisDkm
nWMMJHGkV30eZyf8NjM3NJfmoYzCHysP+oP13fuqqHtRaCZ1ovu0uWVtbZpUmro2HFftYQ219qYc
5HfGUjZnZwG03g7NEd5zf0jeusgB8B7YElfCXDILCoR4ByEvBr5pamDD9/aCSuPqfKvMtLjHIck4
QCDvjSpUgYBUsKyc1ctwoOY2tm+xTHdJozxRSLEUSEbU30Zr6vwwcTPx8IU6FHXZ+5qvRt0myyaS
woiZ0ZWQlk5+dlAAO82FvHxbSr2WPVKfSXWHQaWOYSbmk6QO+qlBt9FX+mk1EWYC5WjGsvaZZew+
Rmm1PGEi0D9fP2N7kRJtLeF0hB0gd/7l0mjSEnUVIHg/nqP1XDll+NQNc32+Psre5Y5utzjMNlfN
9mHULqGcGfSAfBwQQDAXpe7JmSn75HD96c+Hgo1BhZH2GnVx8VVeZaqKjEuT05OpKs6ImbSU6m5K
BeyM+FRycH721g6IgkA6Imj6xjmjMEnSyswG0pvm2Qk7KumUq9Z4sHn31k4QsF6AmyAIxK94NaE5
zTDE1kSVrVh+A8iLbtR2/UYt+AhSsjcQz0myKlVYDG/dVmtZGeq8Aa0mtTTOwkybPL1EzymLyPb/
+CNhUgQbgZYdz6ZtH61cszQfBdSxghR6jyJ+Fqjgzj2oiu1BSrszK3I80huWkJfLVs9AVzMdDjvg
+TVJQnTph+xUUVr/saIf/xdD8SIHE0cTgjbB5ktFI6oBE0ReshyrPlPYjwMrQdWgS5Wjiu9eN4b3
n+DhCOwKQjiXu4J3UKxkaW35eSpXZ0VtJC/BXjJYxmhwS2rM3pxZTdDZ4+KGSwSdrlCac7zOpRvL
w3LblUZ+gKjZiXc0vHAxFRLgNH8318lil3mrlkxfHpLG780RBlalkB+rZuIZ03AkObs7HhogcHRM
yNHb5JUrG4O0BnhGPEkS+FHFWIOlnbUvixZqN2HcqgdZ7N5Wcqgx6LiZw9LeGmQMnYbs4UgWJE31
9DtNq+h2IhMIpsJpDgA9Lx2ezROFIpIuisKKeAlvFjOb8hDQHleWpFSj6VU9S/skKW2HChe99ffY
RZv/JWrXDr5EOA3dlcwatRc0qxr4guk8uovBg9HHLwXq8dRZ9QdyYcUK4rUtZLcznPW5nsA4evWq
jp9TWBClu0Y5DHf4OnHr5uTysVfoUvmU5kJxRJaHXnWjCJuQX5Uyy4aLo/1gnmKS+gjCbTNS02ua
9n2+1sNvdW5zye1rExmzZSnlxpPbvlo8LW6y99NaDfUZKT1NDtK6UyXfbIv2Y5qqxs+1qcwPcRE5
H9o4bFe/Q27sqKfwNrMUPTycuPBVoO+9ZUPpA+IjhjICT7DV+t+uWXDMSYz+3BhGeXYsdDlrh+y2
T0OF61D+dD36vd24YnRuJ1IgIbSyuaIGLI/COhNntwujR3wb+s7lOWo8msbY6d4Uq/avvxgRZBEm
YKgXcwNfRotsYd8oFqRlm4D8ZIIC8RZTq54VK66Dru7tg0j4NuGizspDBfVYZkpR43K8yjFidRlp
8/X4u6FhEvcnTbV7r8IbgBe0spxSeFMHy/r2eDIoHSIUxqH3AtO4HNTJ0qjQiHq+2Zn5l35NVGqR
o/EUghw+uJNFJL88nQyF/g+FR4rJID8vh4rSQZqWkPdlzGH0ikQK30WpbBzU7Pf2yetRxK94dfMn
izYnpUn1vF4l6y5vyuHByrTci0fZSF0N/aO/+Wz0oIDzQbTh2rwcMLSVXJqI8Lxg+z6o1DX3AJbP
5zxtwXvCcr1NcaL841yAtRQgTAF+Ez2iy0Fhb2oGlB76Un3cfTD1JHSHcCyep+aQnLK3Q5ACg2OB
JCnViM1jrmqGvpMMjv2gl6iV6GPjoSVpuqjDHKka750AnJKFMApKSlzVl7PiZSGELwB4RT2eyeVo
OB5NufAzEu31o7lOhmvaxRG1fW/DvLDKqZrSHdimVcnaaO2qspQJ4MHpPCtJ+37MbTVAK6DpvUYr
0SO4Hll25ylURLgVUeSyxd+/2qMyeh59ZwMobJpEvcUBdvThKjYPxQLpR8OA44wuQXX+m0F5kguC
LrXSzfHTeztBAwnYS5fLFeT9/tvgkHfHktR70pJNXlYqRxPdri2sZ0GMIbWD6U3Y3uwdRGZgKGbZ
GlCJLf0ui7AvD8vYq4t69tXCWQ9Kc9sr6mU8klaoAMRPctfLhQ2zzpGXMVmDKevb96LndE6zafiW
hUtzB3bQPtdpJL93mir0VKVB4+f6Gu/NlylzOwrFnTfR1KoHOhnmzHyt+JuVtvP7BFq5a+rTbaHF
0+/ro+3NliIPfpjEb8DEm9WteZquMc2lIApVvI6WJr5L61IuT3W3NB9lqYaLpyzt13CY84d+ttVv
18ffnS09Yvi1UOPI4C9XG+s/aWy7cQ0oUNhITxiZr8d9/mgOiuJKy3BE0XwjIyI+L4KA6JFRyKMt
L37Qq3MzYbM4hjqcyawvlZt1Wq1f4lF27oZeCfSlmHypltRgWBr5Xley+GMMZu0gK9iGQ34DZ8cC
EIDMLTDUzYU509Xo+MhroOfO4k/AKLzUSHMvhaMUXF/f3aHYSbwPQGhRt7+c7jpFhVrRNAnQRhme
9DiXT30p15/HuTziOe4MxXHhkPK+pOO8RTOufWLYXYfdB7BG84OpFTwNpiy9LzLpYP22sY/1o2KC
IhV3CbiirW3sGKUS8I1IDtTcjH1JXtH/mxfpR0Ra/5QiNam5pV50B1nB3vxMHumkpvzDtXm5lBoV
ULXEbiywOtnyQlRo3JAu6G2THvoO7u1SEEWcC9ATcBK3Mwx7pmgo0hqMjmB7zNa8UBhIzZuCxsfX
Rcvyn6u9WIjxGupJWWtbRgwHRcaDWLSz0EIPVdBywci84Wrg/DHYbS/JQZ9NX6RIl+4MamiIspbL
KV5HGjQ9nK2DQXfWmfxVFJEQQoSPIv7+1QldCyNX5TxSAp4nylmJIukUG3PyYeble3Cf7UQ/HlP0
EYAMUPvdUuqKksq7YmZKECqNHdj8cbYVRKeTQl2CRquHB8dGIhEjjtKvhjk7eLi/nakQ1oA1iKO5
iAObw6lJ1SxLRqkELd4m/lxE8b+Rk7f+Eq3r7fU48DbOCrYzjy7hKkHdYhP2kqJNWzxElKAAjuRZ
RT7cDbK63tW1U7ta2/Wfr4/3dmUVGYMCMOHEA8FRufyItt3CJkQoPZjhgbmtPI03ndX/1IY6ezaU
qr6XOke5k/nS7lqXuX999J2FFfKWZJtw8Sl3b241NczDqNLHKUAZvryXkvi/wmiiZ6vL5NP1kXbm
SXaCGhVVDiy/tqpUizks9mITiuZWnYPKUbMPiO8vt5FRUvBe+u6+inC2lNS08vV0cg7KFS/8jNcP
IhpgxFrEWdipYFa3mJShoTPfleMSmJkaa2fNDDPZ5cWnIlpuRvFjRzHC8bDpUn/atdJNJ9ESTL1E
7tP3OU+n4l2LG2fqxmrk1F5vJPj5CLbJct+Tq9f3g1n01LAQq0pu8y4NW7dpbCpdmTWE57yYyvrg
070NOTQn6BDTxmJudCsuNw7d8UaJ+orTH9rVWW/tOVBqWSwedZM8qhOiYViZv69/xv1ROYGqkFN8
Y2hUtDma1jKjJsWgnmHZTed+GeYnZyn7/9qZZ3sxlvH364Pu7FKwxrbQ/ERJm8LE5VTNSSqdBTeF
wMjD3sVQQ7u1jHIO5s42D7bp7lAWrTQb2UGZyuXlUOD7tNbsLTlIulo/1yCgPWKw5KEjWRx8QBG0
tjuS7Jk3CeOAzdkMhdByUVZxJgeFaWeelqTL2QztxJUl23znhI4UmEl7T/2+Df58OcnnyO7A2YEu
2GRVEy5qSw3uL5Bn6ISmytdUYgtTN8WIDo7dzv3MaeOCFlcU/ZutB0NNRAc8k5KBQKq5BV73dVmd
9lSU9DoyeW5u+rZv72YNVLxbtmnjgbfsD+a7E9I58bzewcTzLtqG2MSKTGiULdtHxuM6HYrhLhnT
+GcLJOyhahB3ObiYdwYUKipCyBeAECD5y02k2VGkak2zBIM+V5+iKqXCHUXlbYITXCDxBD0Y7+2h
FMxGGkpkLvRKt14bmUk9js67HNhmEt1LpT0AZ9NC5BhisztV+Tx+WjpL/XR9G73dvyQ7wizPIu+h
cyki/qv0Qx96zY4rlnUAcOSJwhYO9FL5JS7b8h5SyY+yEsAzQzpoCL49osQCukwsLp+T5+fluFpG
Ure03Jiq0Tnvsz6jQZsl+V2S5fHBEd1Z2IuhNkc0mgc9zSqigWOnBYA2VCrzyLDfya02ndawrj1F
W/uDDGR3fsCMZNjaQlBsAw2RK/xQ45qvqVR6+i/I6+KXZXCfTHHhHJyMt0PxniTICV04uMzb7Hmq
zcjou6UNBvI+b6FQ9Liq8Qe9tqQ/jqvgI9guILs5higbXn40BDQSs2tXoH9hm3sFypynqrN110ok
6cP1ffk20xBQDGINZ17IWmxuizpBEhHeGkNZ6nBbT2PvSlZbnJQ5pRjCfnSXEnM8NHMgvy9/brSK
1pCso1lL5QcYDGy8y6lOQ7FWWFp3gbwmzW1fzuaXeLQ0l2KR8lSpfemRJHU3ZV4P77lE11MPkdIf
gRvkXjTT8TiIDnsfGWy7IvJaAeveRCMbYec2RCE9KOp1QrClkD/THKHrpdhHpmxvz4utcG/ypCUo
UDLdbF0TB+hCW8MyiAyt9BCy/DWZtXOXjn0XVKO2foiX/git/jYMiTHJLEX+KvLLy+WWcytscpK7
IJPCSNhAq64pjcvjkuWDnwgnwGZZ1JPTxUeOsm/DPDoYyOzztaG20cC9HHkF4xgVpVoFVR4bZK6K
clun9nyWBrwQVxKl99c39t7q8rwk1pMyCJzr5Xh5WoZVr+hVYBSTHSSylXlIgSWBvXb6Tdpm/1DN
PGq5782RoiLkciGJSeC9HDMjaSflk6sgrGbVS60mBmcUc5jkOfWiyjb/OPhxcl6Nt4kTk2F1TpUo
VTDrdeKqTW09VktfnmW7Ng9yk92pUeTCo4GLk7fB5dQqKevqsJuqQG/00UX0kyJCWUvvMsQyUCd2
/ryCx9R4/iDKSyICXehyvKXq8pg3Cks5Z9GNnVW/x6zChbhFmrIdDOdgJffOxQuqACsI8uZtxO1U
s9UyeygDhM6MLxEdf8+xksSv8P7yu0axHo2uzbws1YqDW0VM5DKxpUmHRj+TQeCN1sLlRHV4znkO
ZSeIw7h7Bzd9eTCLMTuoMr0BGBBnXw0DIuRymKiutUVZjDKgrZ+g5txHvqa33YMdRu9DrInvYquI
gxiQtNdG8LLilNXWp2F6wEeuJ62f9QOa4t6Ooj9E6kfvDWn9zRdu7Zq3dm+hML8uU9CkfROsHWbm
crNO/+Psunrkttn1LxKgQrVblSlbvK6xkxvCLRQlURLFJunXn0f+cADv7GAHDgIkF0nMEetbnnLI
Gn2rZnl1vBwhAojRe6n0Ygcrk8DKFKSceg6z7ofwbfplCkPnl3ZVoisaPtrvr19B10dE0oIXfC8s
XlxBSas00nQs7SIVKWbU9mrDqTwEZGWAome36OxX3i6IDMV7WQ2yIUhzn6+xXgnwvwkZ6kBkYQUT
5KzMtnw4T5PUN/bTtdt1L5PiMUGzCHyr50NlZlwgRJJh8bImfyRudZUcxvQDVcI9QP4Ld95qAH57
fUKvjArdLbSloKy6izldTKhFMTJdbDTWUMlV53Gx3klYwGVHBPylGZOgbNGtujHofgAvDuiuYwGd
wl8dqkulxxbo3HbLe1nrILWoaBD62A3kR2wjU8FGxd01cch+GdXcKxf0N07JlU+GkBMKTnhNkNFf
qlkqqBFtLoKUWeCoKQcJ3oDLGQTRQ9t9TJM5KDkJbxk9viB64ZWGChGKQNGuYftioocBlbUkmrIK
QOEpqdFJ2SALLG38DbExOTMd0bUWsI57Egtww/drq+mXfGR8qpbE8268PZdzsP+a/XaEvBQggDBy
e77ZVoJ2p+jCbPeYXM+tMqbeZtnWsZ4V+mlQMaWjuEXLuryXMShibziionIDSMClfAjUYL246Xpa
pU0z/IXZHj6v801m+OXm+jUKAEhA7KKE+gKkF9AcNTArKARwRPQQeh75W+S5qmjEzHmZbX9Q0RQX
mvPxfrDZjQvq8sLYR0dFc68Rk113YJ/435LSyJgY1vAkr5iZtodmiO4i5tu7yaFY/frJvTYSIiLU
bQBE2Akxz0da5jFyEKUA9htZjyviASWpAnRM+bc/bMMNOMfVwYDF2cnTv0hOF4PJPHbbFgLeHm+d
KglN5tKhM9qWUbitH1//smv7ZKff/v9gF++3yjezegaI8llPEyDP2XxMAZM5/odR9mwQzRGERZct
hSFZo4DaHXELZs0h5Co+NZlO378+ytWJAyAEHWq8E9j/zycudRP8VYGbryBzKN5Rxz4BD2cOKxx5
b3zPi1LXvvV2cUxge5CAvmhFQekiDdspAoEVKFUURKP+H0mGvMQjYu6nuQlKSaGaDRladYxmm71F
oPSn6PVfv+EXngPYJtRMLyICN0nBMwV8PvQi+d0SdkHhBzI5Q9h6rQLmbXeeJu7Gy3kZFGBQRF8g
fADAjiv9kkCtk5Y0Pm9xmSWTqYQ/K1e2A25SSsP56CGlvbGo1wZECL03F1E4hUrD80UFrYXyDqpP
6EBT8J0kqKWY7rDKtsS7C9qbnqNXNhFGA4wKQqAItS7lGSzrp9aQHKLBOhhP6STsXUPW5JAiar8x
l1eHwguF6g+uFjhvPv+0gdo+H1yWVTR0QxVEk19IlKMPkoDl98dHA/XQXbB755kBqvl8KLUkyAJ6
i69qpTs3E/s2gQzwLlBIhF4f6cqTAGIzlG6gJgUrlMsgR7eeDeD9AgWBuU/erTacP6MfzEFmi4eP
SGOT+4FurPSZo6h5O3Zj+GtzCotnvEeANALNfXEH0HmVgG0DqSpQWTsEapZHl3Wqmtfl2+sfeuXm
RDENJVjUnaBhfwkSaeBNlC4L7rRcgN8siZf/HXb5dOMxuLb9AUXDmQOld0cXPV+4KRmSeIYkS6Vn
Jz7oWTRnzlpbEmWyU4DWXfn6V11bPqBA9y4FeNVQ73g+noHBaLrFaLz2yprjOjHvh1iT/p0fDKSF
g0+jjonNhkeaGPl5SBW7ZbvyItXbb5hdH3Pnu+IAvig1c5cnKPTmFSj4Pju4eKYllab/Bmi5/2lu
puHQBsypSk8JWWBoo3QNs8P8A9q5Au4/OU//4jmz/2FjpUitYRyw50MvhBIoGnx62HJovm7RAfyZ
tcgiKA9JdARvHNYrAeMu6gVm3a77/QLsRJiftVClyKtNQnsAN92Uv1sbkwVFzGLzZmpVVBsZ39rQ
V2cecCfgnPfWPxAdz9ce92yUKZCuq35s+KdWhs0JolXTk2xYckRmNLoiWsLdK33yWcH8ePjENdza
gfq3G8q7vhm/+bGgtzA0V+YDBw1FTeCD8PpcVjd6RnpjqMyrbA7GQmPeTpvCgM2KQucU6JEXM1xd
D6+fhCs3Ce5mOIzsBc69ivN8NuJJdqxDN78Cq3JDthDp2sWxhZHwslWvD3Xl0KF4AnRHAp8Y7P/9
p/wWyLoYaPVA4I1z3Jtr2GwD95CoCeTqTpcaacI56YdPRIq+Fhu0LF8f/cpFhm0GGiXuMSSmlx2s
kSndJnmTVwAsRqcZHu7IFV1z42K5Np0w8YTYx64ug7zg+TcSm2wR7fCugjr/dYgH9olhD97DJvUW
EerKlQnA1Q4T3DVwEag9H0lyyZZBYA4tkGvlKKFgM0JdtUw3tXt5y/b0+vxdGw9EeTzgSDVBR714
W30uxexHKgdWRQtw1buPCm73R0+OQzn1/a1W8q8O3+8ZPTYI7F73DiBk+lF4uvg+ZVmHRZrzygzN
cOANt5BkTlUpw3C6W5W3nRqZ2WKGnWSx2/wWHKK5j32EbZs7lZxMnPyAwF5YLgmK6PDeczcm5NpS
4/pIcXawAujLPF+A0ACbmud9Dlolj7CdWfJuFqQvAFyk9etzf2uoi7no8WoqMWAo1/vi3AapQNMu
4m9jSFHcOKRXjglifYS8oA2i33t5CzWsMa2D8kclSceOZBvQ8t288cYxubKZkCNBORLyA1DrulTU
YID86gkGoVB59bCuw5axImUqqCfiwFvSWfLv6zN4WTrerxvgH34V3HxAIS4SQHReN5ok0KyicNr9
FGSoR6W0f/Qmvn5ZUf57A7EFXQwb72986ZWlQ5SGMt8vhA5oRRe7ZExEmLsYX7o7GGTQOihyNNPf
ECbFjSrU1W/c9ZYw4G4QuE/6b/drs64onYaMVhaiOz9BwIDaWuP5g4SKtGy/rDEL36SzR8+z1PPh
9fm9+pkwFN6pcUCZXJJddnObKIVGCIL8NvxLrsAZrVlM+yIf7S0i0bWxcO/t4AtoHwPL+/w7xzaN
1mRJcDNkIizghJrdtV13l22gN/35V6HwsmeC6CkjVHs+EowZFuSaE4UMGpdejXIPoInGitGUTWf5
euOJupZvA/Sw+4RA8WdXcHo+nh9zGBFnDa2cHVGuzEWs/07C1sDxK/MLb+tA6aHJX5uWPcxYBCmH
QU03NuyVCwC/YYdcgKK+F+Kf/4aGMgIi2IBvhmfOZyg/y08S+cWNT70S7KC6j/Ywine/uH3PR8HD
6Y3JmKJwZ4Xf1ploRjDrwLCRJqgIxIXigxeo4E99UXENoGiCPYqSBiLOS9VFPxy7jhOfVlswx3/H
vks+to59/ONd82yQi1XM22bYpgCDLJGioJzgsIVjww5COvfv60NdC2Yx1s6xhXI7hA8vrpdOCdql
kaEQIV/FXceWfC5MqvtPYdhtXwMv4Xert3RH6aL2Lxa2SwmI3dTcqWweRaF9gOGtXcdbm2j/xIvH
G4ECqicoBAMTftnk8FwTGbIFtDJN0B5Rwl0OMMnbjZeoLHp5S1Ll2m7aFcaQo+6d+susJVsDG8Ni
AMOFrKFdMYNyZAqUyTZ7Rscse7tYVKveAEKhbsUpVy4jAPgQuOO8oHLzops8kCUHU8OrMkoATIL0
/QcuewnTrG4lfx5x/OqTQ0J8x51cVv48L+2dizTc2vtgLFUnfZSDuaxdIPj59Y11bQH3lvz/D3Vx
CwQg12ejch6ktURU9UtuDpAntYfcM7ockKTdGO/aNMZQOAPOBOIYwB8+vw+CXFIn49WDHI5Ep5wG
5EfIl88iMMlfr3/Z1SOzl9Ihqotn/wXG3KYN00GIFVvzcf26RdAHLSJ//mokpImXMAk/7Gk7NH37
poBwRnqG5gkppA90rEIlCXVIIqvXf9O12d4Br6jFRaCpXpqHR1R7fer5XqXSHBQuMA/tk4Q7WzFA
3+EM2q75U2/2/SJMd0wPsk3k+5dAj7WfpOevo4eCeKcRSafqGzF2quGG9WbLY/EfrkRUO6BChCIu
qkkXy8sNRUMhaDHn2SBOrTDwk8nAf+G7//Xrc3ltJ6Vg+eBMAkX8oumJkLzrXIsbEaRx+qlvxy8A
sOSHIGX/Zc8CgwlyBLpwiLcu7t4gbzfBk8WrtiVMv6y2eTeT2VWch7fIy/ufdHmdAl0BMD1QQcCe
7t/8W2S3pk03rTn2R7eEqpo6ogrqLbdm7touRCkY1CRMXPZCPx4p5oYqD84gSdb5mCnnPgMeSAuv
192BdSBMv75SV78KNWFQMAAaTi8zcs9Pzep2qUbTjX61pK18Z9YWgPTXh3m5IZDIAE0ASBPIXC/q
Kv4GtcIBkkZ13CTj534GgLichnV81zXbpG5ET1cGQ9QEIhQeI/zjck8sOlxguzmyegvEVkY6z49+
TNPSpqG7Ee7vwefzTQGJMrgvAJyx661fgkUmyA2AgUFwplyUfgN7jR2HyfmqgG+kOTfA8Z4CGZu4
2GKSLwWNVnfjVL9cQPyCnTwDDssvVtvzbQnLk7BxMveqYHH9/aJFcNcOEM1/ff1ebst9lJ1iu3Pb
X/DaI6tX1c49A/aGQYDK4+JvyIr2bd3IyfvoBQMPq9dHvLqIiEshf7xjQi4LVXSdYMvUaYYy1Jyf
241TaEFIUjfocfzxk46P+22o/eN/O9lmZW7Myczqeez6SseDfpgo0qaQJfT96191dbUSSNZj04SI
Iy6KCLAYCLO2MaxWSwbj6UCpDz7LxX/4IHSW9rt+L4pc8pqMJPmQNJB6HfmcH5t4+s4EsweewhD6
9e+5tkooIKPNuse+L0AXM422KFooA1+Ts3MSUP/9MHExFj5HCffPxwLSf6fk4tXEG/Z8mYKMt/6i
Pa+SiW+qBqC6k1rVUidA9v1xuwzKKnvSiTWCHMClHCQR0dSsnm72Uog4bSxipzmQsJuKl1ugmWs7
Ag8yQL2/ChSXBjB+4lgwmrCpQUnVtVZLsKvZycOfz90ub7DX+QGYvqShEjakhHLZ1G7uUtD+E10k
8DQ4R5Ldun2vXBU7jBQlZtSYd6bo82WyS944dPh5jXY/e9Bw1TlEnktrKUR/BCopefv6p12ZQBBB
UMlCExBcjEugLgDoXZDIuAHIhbgn2OiwN/Byjm5cgC+zm52bBEsLUOl2INdFoZF4HpPRnPN6DGhU
mjmyZQLQMAj3rfc2bBmvOcLnG6/Llal8NujFbcE6IZltUl4n8zgCXDDYt93Szfep2Ny3bFr0DT7k
lamEvjJ4F3jO0I6+9O4wLlRhyHCrC6WiEiuZnyHueMvy6EqFZVfd2607oEqHbX+xQ9pxl52ABne9
+ZtX0zxT5ZLOtB5xm5RJ64VnOwzsqMEOvcOCwzU77Fz9+q65cnGB/I3cI4Xu6u5v+nyX5v+zx2Nd
vcZTU/XbaI+Z9ig6jkP+5c+HQnaNuxjvM+AMF6vYK7TfwA9oa+qL+TwtHi+2YNpKNWfZjV2a4Vdf
hCO7ZRdqnWCZonO4//vfXjKQ+kIxNj2MM2y23mGbzO9gRNIdNV7TJ+nvpQc79hxxnoB6wuufeWWz
YmyAg/AXjI8uVxXiuWnAYtHVHvOSOtqWsYCsfFBGEo94OLlboqDXVvD38fYT+9u3SkbFGhOMB8Kw
KrPWjWXGyHwfmqi/kRhfOfyo7uwwFEAbEc6Fz4fKnNB+H+VtHW6N/3URaPIvpG/fSU7SoehRCfwH
2Z04vj6hVz8QCSLagrh0XpBoDc583EJ6o5YxsJP47/oTACPBXS5Nc+MDrw2F63PXLELHGWnU8w/0
1Z6MyBxr57irKGv5X6EHPMMM+eUbQ12bS8Q+YF2jOA6c1n4H/bZs4yz6WaHbWMPoYQBTVo4H5sMS
pVktedpcNx4TkBVuhF3X9ubvg+7f/9ugqY4jD44gOBepP90lmgXlxPvxbjSG32VW/6kIDk76jufZ
8ykQ6EHdfz4eaSDp09Gmr0HUexTC4U03zRHhV3Kk4CiXY57diiOuzSueJ7TT9ycD2dzzIW24+onM
Ha9XoI1hp4FsDEauMa3Aw46bYsQVdORz9ue9Vgg1gwMEIMXu2XN56pPOZ14errzWgzK1nWHq4OWp
ftAm/vHnxwEgzJ0buGs2X7pEe+0IXCL1eQ3afHxqIWRd8iUy5TR66j+cPKjbAwgGaMhLDGZo6GxT
qXjdz5w9xWzoz8CSr6fVRrda/y+fXOSPgJUiJtsxTMnFspk2Q098S9sagLThLaCv4wPR8pa178v9
j1mLUNUDmI7seIvnmwP6EpaanUAVwfMWYgDmkGQGtPTR/yZXHlWvr9QeiD9/hdAwhpI6UhCUnqHj
/Xw0FWxDzicgsdOhEUe59dkB4J6n2HSySBvrTirXPTT0ND1GZLnVwHl5EIAIQxEeKoE7yfKyGt8Y
J0ywgBnWURpDzM+ud/CiGD+Q3GioCksF5GQ+v3v9k19eoNCkDFHyAj4ZyleXjfKsa1MyZLmqkQLZ
suuUOsIm2SvhJvenFvDot4EMgiQI4wHffymwtdC8sV5uRQ1SJGxiW8MgJ87UkI9FmKTtDUT5y4gC
o/3iguyKALivL9Yyx0WWzB30NWkk7xxgZ9UGbYcyTAEaEtnwXtAoOgOocnp9Qq+NC/Dz7goAEhz8
uZ6PO8zgcuoQKJSoFemj9fv2ySXwQmLO+9CIUB+HFlL14Yqt/PrAV1YSyKud+wKRLTRzLgbmPnxx
MLF9zebZnQPbbecwNQaAtKz3b7mzXP3KDIUVECmh134pAaejRSZGLX2twJtAt8IEqkiV8A+dWZ86
6eTHIRdr2dnkFvbt2meiU/I/JxU8VBfrShYbovzudfUU+4gHhY2Okm7LeZh9cWMLXR0KxAwQQ3B/
4Yg8X0oYAuIW5Wqf0SxCJwzcsdib2ROR03DjGF6bT4CLQAQGTBI4g8ubR7Z533pjX3cZuJKgEarj
5NkR7OAw+MtGU3hcw9hUoITc8mnfs018x/NrD4/+TohFpQyx1KVesbJOsY4usC6At5CNCuQeAbzd
JrjJFaoJBMTaqE+bkkbLiksIu0FWhsmRVN7ShhWDF9ZSRHpbkkK2nvwQoB9BoeEcybFwzpGzAHpe
lgN4qVORgsnz7+zh/a2HlbBvawqOUZnmSy4KNeZSgrIKj5JiIqmGDSkcLV258hUvSygajnF4s7gT
yAzDhPhSR//YvpPivFiauSrUJtKlmfBfYqAOGrONAFK5cPPUnfy4E6oUEwu/cMh2z5XWzfoGmhKs
PRpmvH/iNc5PQ8I6VQQL59mR4avr0HAw5vS4mLBENapRNdnvliqH42Y1ea0COVLNASBDmMKzr0Ym
CiidQBTR5dBMKRRUwx4Vb8i/LVRX51K3sG4A+c5OEps2DJoik57XFj33t3vLGy+Cyk7b+mcPWBrg
PSwyvmIdUbo80jXrP1gWQAWRM5YeO6Lh96myKf9BQk99B8iq24uBur8zrU7J/SQz3hQuTKwrKfHs
uZsiGbzJ1sR/6BLfRffNsrG/kA2E7+zG3ddB8P5vSFbPXwGlmWzhqczP0W2Juod8RE+rpioGZIvG
XvI1SJFUlHOaOXbwZ+QXKvDXJzwz83TE48zf+QoM5LKjVp4IdKggTq150pc2tEJWVkKpuvAhidAU
m5i979IbWlM0eqIhMH5uO8sp6ucih7TBVHrGD9/qCNii07bR3pW6N1FaL1E6oAMAQ03YGZAFsD8F
7aCsgJKO/itoFH0TrJ3m1TwR/aVtvGXHvnYpK7PF9o8SecrPsEUUWPAJLIGTBbzzm29c05VyXKLo
MTSshfUW6yHcGWfdYKqAj+IzHDTpWK75Zu9mxfRUQZNgPNtoSEjh+RRE3Wkzw6feMghrKUkXXVIt
sRKsl3AqA3CC/ERlqwdmCFziuUgMWz4nVHb0TmCw7+DRRKKEPwSARsiVEQ0AebN+c5B3uu8GmfyA
vBZesS6n21QLAZXBuoNqUldHqRnfqjzy0kL5+ewXLNHNQaHMnRYtjc2/IaqePxo/d3cupl1/9L0t
/KhTAcslbxwShTmhPiJTWKkdsImhLtMSxtcynfqcQfve4+rAGrvMlRMi4IfVt8MIyeGwEyUkzsb1
3cbbLal7xxIBua8xeZh7Z7ICdSj/K3P+gP464LVnF4UdnsGp675bCY/OYhXCu28iy75B6WX9EOsQ
NRXSLmtQ9ijtPygFCEAJBi8n3/2U5+nbtYP634QavK1IKjWo/GRaZLnRLWqHaunGqTmsLZSRsRpI
ucuBWUBgjEngFQ2gTP43mbyAvKPhEsEGRGmgBAudOtefbRhM0O/zlGx0AbZK/FUY2DYdpjTpx38B
GQK0d4bQhV9PiO2fTNAafyhJ31BS4kfQ8Y5B+LkreKob94Z1wWYLoGLcQzp3HoHE8giIofPmuf0S
ewQAiyUYBoej5KVn6OrMtjCBr1SZ9pSqj3Yh0XocZ2a6wnlb/BN+n+wRinxJE0HcOVjfsg4hUCmd
8liRTW5hCFd70X3NQSqbC+hJm/ZJwwgjm4tRpk3wvstQCii3pOWfJhN4eZESbjs4/AUWyAcoC0HP
aPIcAJJq0WPVsD6KimxtVn7MI2s+xzGjSZF2LAtPy+YhgsObnzYHsfIlOGwb1DUOK/Tuw4cVOj7i
p90CRj9EczOo9yMdyYcN8HQYO+REj2/iNgz5o86glfmj92gw3EPgIG/epP7Sh18gaBdmj5mduqBC
hc17P03N1ONCYCQBsFNBXTdKljAqydq1/Kj8pPuZ96l5iF3n9EkGuG4O6QQN2VOejhJhPTeNhFSV
HLdySNoEi8g9BWeLxOlj1FDXHuJuggKFoKn52QTcjx5dIsS/Cx/jDRSbREtcaoMJH1ux9Z8mb9H0
LmHgOldTwrP3qfEDUaOXJubDSsz4b2LSIQEAq1k/edrYvjQIBvlDo/mSHHL8nqjaTA7/ObIGE7vz
E2qzYumlx0+9RyC3bzIo9kBySan7iPCYfV21HdtqHuJtq0jfT1Pha9WF75XkQ/MWG1B2ZaKj3pOl
8LHd3qSIxCA6z1NQTfq1D/NjMnWJLNqZRBq8ZZam74Fr8HxZJsoIehg195bKQgkWImSqm1d16PEx
8nFSDIhYn5tOixI6Fi4q+GySe5RLrTjldkvzA/fFimvTWwyqaBQOe6TOmOT6B4829reO4laVbJBZ
Wo8mjj71qe/mh5aFGQfkDwZOHwDxTtpqIAmsYiBjbCLwF7KwMdsCuaJcbYhOsgav6aNNJ+GBagDP
7ZxBjK9Z8n+DqG/8p74PfPs5oB5r6rbfwMle0G6Mo0MyiC07zCpx/Q5OTeYa0qwQyVCaAVxxcCJY
5RefQeDTKxpAkbqDpzwLSa+BwG7+qNu2mwoCvH37E0EjtE/xPqOqLWGoJ49oRjv9MfH8eS3VJBvc
ipAMDSqXDiNQ8s3W4c2LVpPjyAdjdGgzk0pA9eZ5KkbgsVyRbunk/5PzrB2LXa8qgrr4MuWoE4Jm
XuL2GlzBsmiZygV+CChAw28qLf2www2gfXhy7SUUvT6ABgOJntXS5snYRKx1Y+jaPIbLNN7PXt+3
FZ9l/xDknSdOAtrefhm4nn2zLdYQMm9Z1wNbD0BU2XIZokzSa5MXAIDGa9UYkS93muCSK7aQua1c
+kV9WSFp8mSHNQdiek4XWpqBG7+g4DGdF8YcgQgv17jcbKg/G9vkBnYiCYuKdtHr02B17CH59ENW
rrhS/8rdDH8m+Or0T1A9x5UrgI9qqgBXQVfEhoT8Lfc1UpuAdEIUHdM8r0CRMLHEHaZDUs4k3MRB
K3/sKu25ITystEcy3UFDrK+iaF2f1DLMURmgnMaLsUkWArFz3dsSNeckxGbcLHvDQJVpfijR6qUv
R0s7YNZRlRvKuM8QEActtDULHIisPfTjEq8PUxYrclakicJTPyx8OcUq0NOReVTjtwNaIlZYZ8wi
Tz7KaU1khxDIKJoDpC5TVpA2HvJHScZeP05tQwx+2wR6axGm20qyYiWpJ78gXJXT51ROI32iIme4
A33E8Y4VXtyZ6d66cEMpO1y0PgU0EW8YoBusSmXX6DOhmWJzhb95/OfcMBGj8j0oW1lISg514sGB
sWjbDNEZLgdBCjYHaKBDFETxYs0FlPwWa7LxhMLM5FXQ3o/ce1gok08B/rTtuAGbwYrFC+e5FjgH
0yH01+zrmGwTLeDIPaYnqRg8CpBKclVHOaX23pFcfUw3lDlrkroULJqBwfmgjZWenybde36xJOkv
tL6GF02KC6Ip2j5WuIk8qHY/LgifIUmIp8VWwUz593hJsxXnpY3/CR2NZenSnL1TiEnCCigMcvIS
H2pka5+j8Yb0ptFwHQloCJszoh6w/6h3jFqwWIscDYonFeXjchwU/t2QNaSrOmCm/4U3CjwsJ/RK
33Pilr+1E+0b2UcoE/MO3PmHbuoJ4g9JWYx6pjPy1PiKgUwygpka0obaKgm6qKmhSkb6Op9s8Cnu
mnQuNFmBaANJfHiCVQd4pF5P5rwEgSF8KxcwHAowrXJ9RAomf2ybFve5ybLptIjefYFKYP7YrjkM
dYwFhh3RQ4D/I7H5qk68Sw+qi7yngQwGV3ATZWcDP9IfHRxdh3eZM+ETNmY0I3Fg3gfgHdIGIV7f
3QHyQD8R4QlVdMgm3tOOMr8ifB4/4rNIc582A8MwPPOfFm/Ng3LwAv2YJ4sfIuBVG71PxoV8Vj6i
WHwKXfWpXZMxqlQUQ6wD2dv2GY4ZOPFRblZyVDPsJM8yk31aLALrU2UjnZ/aVc5p0ZmWQTVhtJht
H2/dve9C//tAWId3FnqM3+DJFf7wRgZRyFXn7eOiJV62zFifF73F9VPjKJAvbS/1UEuQ47NS6Dju
S46MJy5W3oLjRzK9FQHjwTmbw72K5DIGwbOoV2W++DYsI6JNWneRDR5Gjj0K2e2YiqJV/SZKFGXp
cModIQO0BqCcXcdh690hn/DYIRnn5HtjPOB8NjsLjnx66zu8MBPekC0acvUGkZgZCjaoODgovADg
2KMJ8VOv4wKnQQshpGMXd/Sb3kyLXMG0UVwDr58kxRgCqhQhz2Vg+jThnk55yfohUlmAeBNiG/dT
qPBnA/Xm99A+Hoak7La1P26GuqUYuIja98YG/neYMiamZDLthoOIF5z/Gal0i/MLITO8C0nwvUvz
nlVjHCDI72gyBEjoY6ApRtQtl1InfdhXLRy1uyIAec4VzTJYUvYjcMYoHlkUWRPnAFD3BgIajlTJ
V9uYeanxbDOFh7mXQRHkviTHsY3Drh4W2draxCn0T/io89IbLF2xwCiznJo2GdsimGeTlQlhzfxm
of30RkAfSxfQysmzR4pk92R7EX0GKIuaYnRqVHBUyaMPbQN0M6o9fKuafn8bIhPCx9T3Z4T1YYu6
WLmY1LxPiAqbwiQNae8GiQZjAfI3+QhXRrWe1NTmn0G0jR7amQX/+Kof+oeNQ30Mb+omp9INffQu
HOCX/rYdkulrS7x+OGyIan8uGx7jssdP/HcEoQY3ybqlj06g41QgStT8tIajwXxGHh8LgJpDDfWO
keeFynapgpATRCzDlvwzDYtld70aYOOYuIzYEjy7GM0yEosUuk6LwjaF6TeesET1+RszuDVFOQfl
lifIt3amANVAvQuZoNvB+cv4U3TLasssXnJEUwuNURMKSPNtz0jwuOHGdgeku/YHHoKAQ/Bw4JCY
6w0mJMkWfojlAkdx1AO2SrDRy++JbsIngJ+DD8OU+03p29Wc0dFskDWlaftuIPFqiymEjFmRQDea
FFncq08BJfxbGM3kp150jt40ncbjoqFBViJlQypOkP3GOIK5vOuyzapCDxkUNfk49RT3ebD+xN2f
jTAbNu6faPS9HnNvGJq+usuexK4tCShVI76PxGl3JCJXssKcwhElYUn4nm5jGBTLskWi8Ebovh+j
HrFAgTmev05+O5iitYlZCsAyxo9pNuqHGISBsRiwE57mse0/c0ix/eRNTE+IZD0HhVrRIvZQyblz
m/ziLIgixSRzFAmGSArUy+GEis5tqj2BgLEL7jTvOT9GImSorc0ocRcwd1wgo5UzXHOtmx0/J3Av
n0r0hYCjGbWPTMAXY/hGi3SF4U9j7IwPJ8EJkzEw2PdEZKrxZ9gPcLNDC64VkewqtroRuz5v5gVh
gJ6+oeCS+ohF2P+xd2bLcVtptn4Vh+/hxjx0tOsCSGQm51GUqBsEKVKYgQ1szE9/PsjuLjHJozzu
61MRVS4HRSGB3NjD/6/1rek2Y/NeESsEncjPRlt9sWhtx34issLFsVTI5xJHmO2LtuXMOrWTe9m2
bQ1Ltsy0O0NRta9ekYxaMHWt/q0rvPomY8AvgdXow6k7x8IJlI4dyIndQySmNmnVp2TUeW6gZJ25
TWbOtYS+qs7o55o72aEjolFhgzaWM5OTSL9A8Ck+N56Wf5GZSulBqnNsbbtIjM9ySOpbL6upX0rP
lvrGEpb9GCVTwUOj2LTQWDbU59TMjfMRGdwYqIlCTNbiDPGLO9bsB3vOTswDuqU+2kYiKGnFQ8zW
aWzkuQ2+TeGgni/npDAvSTB4C7os3avte01m5omeD/mXygLKFSbSsl/Zbs28jUpj30kHMuEmUef8
MyXc7FkrrLnHDVYPTxouV52ywsIeyCaPPsGQ0aPyIsm8fp41FNp+13nTAwLOsgtgs9iMUnKE9DAW
tcbuKSo5uwk5DbsyIksXap9l7hsnjVW/yOuZmojbK8kmj9p1xiZL96optCmmVma536akka8DzjDp
V65L7ovRUSwPHEhFt5hYnSKYZdN8UyWzbsiwsl5npuUHZOL1Q2pJnepDarGDiJSaCbQoGtEGTpor
Y7gYGulRtZPxqfNWqi5FCLp18AS9QdlMnt2sS6ErTsQwMhWMvZFeeUoMy9J2unGTD5Ajg8FMWYRG
DkSvWscmCldnZZ2UfUnuL8cc86HLEO5cWjkHw4AFu3N4PboSgnqXFBPwVgiVJ2qaTvp1ZTqMoWUg
cDJIxtG6ou0Ji8rok9Tdt1R7Od3VtpmcGhQZi7BLsuJUGNMwbEtV6TxfK1VrCnp7EFrgkotB52Iy
7cHXpe08Ib5o+VrmqNcp2VRg8DRKzDsv00YjiOlrANLJk/ysICBNuTAyTvmbwfAU4budQd3Giy0T
tUNuaOzKB7emJi6z5m4c1Dzd9LU5dX5Xen1yRe0+/trp0Lpx0OTddVdaGlK6pbKvykoU8UnBKn9b
18mAWyFh8x9iba97X+Jik7jZJ7arlVabbUB8gLbrZJ8VYTMP5V3bORxV+8lhMx+x62hR6tjeRQ0B
G55o142XGPqoE3n4jRdf723WNauwnIbNs7HkfinHRvga1cY7vRqVZO/JLHtkP8Q5UImEA1DcoyiD
w7OUTEj0pG/iyqgfU9eMPvXzNNprFRkwfEdfwg3GjBNNsEhpnTpVLoagjBuaYh7E7Nqf2KCVu6m0
3OmkplL3SE6SeRMrTp4GDau958e8+8VGHTWtJ0866i9iY3KgX1F80XyYI1TYKtdSHieOF1fJYnX3
zTDn13Uu2FxVbu3e81rxJQk3ys/qMeJ0j0PK1W9VT1HSE7JwDfS5najWc4U98GeU4UzG9FtmrQDV
IDuTM6HJISIb2MXNFqfKTeQOKPZICRZZQJ/I2pnxoBPyVOVmzRJp1zfMHtV1XRVTxqqAgWrTRpYW
GlZTGdSxBu2C7dvAq4ShynLPW0GN9LzlzAYTEKTX3hqn4cYatflrX/Vdeup1kmkw7qW+l6WdOMG4
Rp8EdWS5r0pjaVcxUw2vsIi7PCycyfsEaEejDptWzuMcNYgMR69zGWBR79zlsq0yUihsHHpV2QrH
Tz14Nb6bCyfZpaPea1vVpR7A6tbECC6rooyo51lx7hut08t1G+vuipry3WbKGu2+N83ikxX35iVx
tDPJWq1K5beOp3mHLsGkD2VUmYAGqniQtbwk+dJ2fST36GFjUnG84tucYorwm8XhQISXQC23bhsV
amhXnnVVdT0vRzJlNHHs2JwobLLXVDeDnYgbh7bYd1NvhgwCMRshZnbqrL4blwgTiiW2nguzy54J
smtiIgqyfh+T4Zif11XPSVNnCeDoYjvTKaU3SNtt7Mj0pjJWg5tVtfURkel7AYWHVHG1RbHppQ1+
IJCK1KZtQHrTju5Ntl5eom6FKjXCJRPrPovl9OnXXegPNJJc0CTAwV0xm7DH3jZNZdEBHSCGgyDN
ar40IjkFuWTqjCWpWpGWU07jUHFSFnLcJMrgbfsyOwZX/gBux4dAG7kK1lfw2oE4hcHe4e9PStTd
UXu2MEbueq/LX9JFOF0IV52dZBJDyfaHJWH9we/VxBsLAN8pRBUqtL9+KO+1MjRYEVSRY0ZFEH/u
22fS6VpdJg1Zn/irq3OO8PV9Y5TpEdHt+zYubSFk8+7qIYErffjkZ1PSF1nKUI1BydG1HJkAbOss
rpZk909vCOUPLn8TcQ674MNRldAcbYrYq0KvGDy/T8R4RpdDPdJ//0AQs7pS4RMgxiF6cR3bP4nf
6rJbDHcquSHZMgeUTvFaL017b0U2TtSFXLtWaaa7X9/aR0+RBoelIfJdswjWn/90UerRI7optwyX
pBmD2p2MvenV0VYmdXVEUfjhu4LcbjWio9x4Z0JQCERbUNBXoZnED6JHymsMgwzo5FXnBHFEex1g
4hbopXyojaUNikKvjxFF349NBuVPn+FgbMa6Ehtj53G/E/AgtlNFdZ4ohf7PBQ5rFju0ZoQGQFQO
5iHVIRJ5phYSci3KElLNnqkTEzq7DOYzzRi2A1k+JI9oao4hlD+aAnnAK8GP4GdAtG+/UUyRC/NR
VoVVYfbnqdOgoZyTFlUBNL9OoYH86xH04fXA8NjopsGr6KvW46cRlAq8+UrRQqFVizmkUj8GlpLb
28GiGdevWN5fX+8DTypfIUyaNRvVYepdv+KfLohDM1Znq6jCqCxEcpLPXCmodSs6n0c7u2wno7uV
kvZcRbYNuc0jXWMjVxbb183BDeO6tE7LPtc///pzfTiyoJuB9QRGbh9i8PrKMtIIzmRIwHL+Vemx
lCugnv1fX+XDp03INupthDOcyd/efNJPHSdAHVXZQg0g9ZT6KtdGOtOc8i5adhVH5vIPJiWSXpho
gTxRID4UxSd201gDR4KQUFTvRO/7bktb06JqhuZLjTrrZnHaevind7nmHkD3g9cDR1k/RJUuTa6Z
7FqrUFYienWsLH/AFDVfCm1aTmYTQ+6R23w/N/24Ip5q0pAQBh66RpMSGEA6J3XoWF0GiNcy783C
o3TmLk6QovEOqoLhPc8dZTvNQUJRoof59Xf7ThW1fgaIqTbqWXSRh5Lrrh3MLJsVBrbq2KCsFvc0
N1en20C9vSpifeuqwg2ypuj/KVKOK+PQ4JHDeeADHIwq2mhGF2USNjmp2/u+a+IQIYr0xTySDTWY
xxDh70bxej0MW8TSM0+92zWxgs7xvJQ12Td69uQmtig2Dseo5wXeahPoS3ssVePdOOaKq/V4jUhB
z3UIWZhKjyYgKm9sLAN5dI4tr4YEcUpKDM8Z0gbnEv2Ec2RKeLe4rhdFBu/AZUJne5jHnfZD5QKD
q8NeuJXveQveSDqX6ASLY1uUj+5vXb65yqpXeA9dV3STLkkVpo5aNL6llE25Bxumub6xqN2Og0P+
teLh7n49Zn+8GG/UdNwjSGEk9LyoYIMOhk49ICRBDiRCBcvYbccxlpqYRyJ4kY0GkDR4tQ/U+rKw
EbH7GT1yRbdpiOLzBC0WLQmEXWGCnuMuSbTI9Qudhuf/YjbBKrXuEWlDvDP/svc0hsSO6tAVdbVX
KKaF6I7FzvWo/STLPFz9+pl8NLqpp6K1Zzu3LsNv5+jYa7rS5JQfirGZA2suku2kJOYZzLoc9lV2
zBf7Y/AefgeshqvhDUMD/3h7QWGXdELLToTRaFJ2VqPlms1FPJ1FBFhdObO9dGE7J8Zjp+jOZaZW
5bWtD23kl+1i3giJ6P2fP3JIm0zfrFQe4Jp1uP60Rg+daAZZRSIkBbcMPVmLPXWXJATMpW0d1A5H
5u8P3jQN/AYhFQQC4Wo62G9RrTCqWB155JmR7vu2e7ZmOw5diDnbX3+575Z5tnP44jlmAXbDCnBw
pcWMEjPW6ZZkbJalb6up8Qop7xjg8P1asI4fKFx8pau8+eB0E4/ktpD91YR5JdQtCh/g0oahnLpL
AXLRQp/RRI5xwonhGJ3q/WlytYkgzmUmwR4G9vPtd0cCulc7o9GEBp1Ijs85mgzHSTYdPKshFL1p
n3T12Id6wj7H7DxxlTS9/MIJ6Vjo7vtvlXBEA0G7Zmm8SYeM7XzkGKmixwAQ4EZ7ZRqn7x6Oneux
s5r+yIj98FrsKznEU/CH8Pj2ruk5uuifuZbbqJ1fTAbQXS1b/Gme8/DXQ+ijS2Gq9AgT15AgH/LV
qt4S9eJaTajO0twwxIoTPSo/5VqTHZmd3w/W9S3EeglLGGDl4UxEq8RA5+rxVU75In2qwkhCExmL
+MjTe2clYczAlNd4fKSBsR68fXq4xZrR7DOSpNr5QXb2vYL7YbMMmQwtm/zpxaD85Kzag0Zp8iOv
5EfPk1uk9LEyeFhw315c1qoxJwt3OSqFt23p0JwgRkr3ebuII5d6v8z+SAUkuZz3n73EwX3iOtAE
6pg2dDKr2xZCta9ndk6h6kQCXQ1nJItWm9ceqXV8+E469M3++7oHNgDdbhI1J2IVBRlzwtgM8UlZ
utpWr4TcVqRRbgAdtidl5nmsMF17t5it+1SRWX1sZv/gYXPQo0LEnpBiyKGDZjFjgMN51RIB0tsB
inT11Cmx5jatd8wq98HoZcgyfOE223y1Bw+7JBwh4XzehjNN1Q3Vpu6sprz99R+/jSt9YTWOciHq
Lm9HDwxSjfWxaUMyu6qdGOYkJLlO96dKm46sUu83BpiLOdFwesNBxhT79lI15LzYbXTekqZoQ7cg
ozOWRvU68VL57gQh58hr+eEFiYBWuQcdw/HBMpy4k4YexGnpMoFzHHFTb4rcekFNgPvAyosjb8dH
Y4PJE6oY+BhkzQdrI2nMCRkwtYSREBtBWlmqD9ZQDWYe6pE34qOxYRHjitOQ1QEG8NtHiVzamQqP
tIyWp32jjSSAbTw7w9T169Hx0XXYVXNugNpiwxJ7ex3y4USS5zEI3s51Qy/qLjGCHMtN++i5/UjJ
5LVyMBgeXKTnQKvE0diGY+KBi6VZsI2dftlYFe/5r+/ngwmMKK81s4KtBTd2MJFIzeqGdhKkwZnG
GvsLai9KJRqXIZ0uYM/bQZ8O/xgNybDHV0R9ca3AOofJZURtJWLIRhlqJSd3rx3bPTaVazFL7ciC
98GTZB5Q3TVKmf3TIS5Aw1VYjV4lQzcj9mPMibjLsA0Ho0vT7ddP8oORwWOEDOSsbAIMhW9Hhlwt
3+yfZFgQ5nJNF8rxzc4ajozzD95gljWNjQlVU886zPa0K6Bf02Iyzot8DrOkTvYVvTeyFmj7UUr+
X2yDMIRSDoYqy2R46EDVI2loxdx3YZ3g+O6JiPWbim1gVibTX0WH//g2/Wf8Wl//dUCR//ov/v1b
LWb64Ul38K//uki/tbWsv3f/tf7a//yxt7/0ryvxWt117etrd/EkDv/km1/k7//7+pun7unNv4RV
l3bzTf/azrevksLjj4vwSdc/+f/6w99ef/wt97N4/fP3b3VfdevfRoOh+v3vH528/Pm7y1v1Hz//
9X//7PKp5Ne2T239+tuJLJ6qF3n4a69Psvvzd8X+Q2e2gR6tg1N1Icz//tv4+uMnzh/M5+sLjLka
1+Na/azqtkv+/N3W/6BvAAAArgSTFRu+33+Tdf/jRxo/MmFfsuOEJs5B6ff//nhvvqd/f2+/VX15
XadVJ//8/Qdv/9/nTc6MwIip9VJHX/2trCtvhz5BahCz+soMUieVNzLztBOwTPeokNMQQmZ0Qi2N
RaBf6HdD1NghIkkvs6jQT9MMPZ0G+I08v+QuVnMMTmly6Y5Y0ZEP5DeT5lz/9HD//vQ/f1rj7d70
r0/Lc+E1xZsNTn39+U9n0dEVUVYrlRFASpQPESdQB8tP694Lo7aR65nEoFKyONGBX9ARQPV/m6BM
JEfAybQTPCVkeYJiKLcZotG9geMKlXbR1RR0+izxrRQ3g0/d7hVUSnepooy/zBocgWI284Sac7bc
JLaOb6terDsa5ZjiTA8tABYl0tYDRY9eZOza6w7Ae+2iaLpNQJFluISV/BqlnhqkhSP0oKJj+9XL
S9j2v35C2tvD5vqE+K/OFovUiNVNe7AodGOxoI5rMPzVSORwHJwneT2cDyhA5T4Z0aglInUMjJpE
b6exjkhZtsmIN8WhQRNXKTIJ/kBYqHOihUj79Ju0wRGLMttClG8ax4i4P2DCb0cgvk1AVjRXVYfy
wsEnpiMrySWwtKA1UOt2VVScqLW1aqncqvXb1EpOVV1En5D0Wx0n5yjeF3383SRB0wjIv9baICva
CwdXNhaQuHEUfzTU+UFtjO4hKoVIgz7KRzR0kUxuB2RDN+i/ezLflxkNHBsaEdChwKo2GlP2dckw
X6NmL+DkQ/BzfasbMQswYJKXfrHzIaCISj6UOlZu0M/dXGzkNImbZey6MFJE30AtnvMJ40Ry71Rj
9KU3tCygAV/edqkjnnqV28isBf/p4ol+X01xgi6tdJXHRO/b/ay58kWyjfAR7cPO7uuynTfDgjKF
qqFyjcVOXNXlXKS+12npza8H0Dq//WSp/TGA2IwZNsdMGh/c4NtXTMGJ2UaqogWUDdJd60TEbTkZ
j8Qo3CgNpriF6TEi/faVynbDSos90nN685YaYWEFimL7tiS30GyH69TJHAw0hqqhNYkBNxau0Vxh
vfJoFaLttXwcmNmFNwvKt80StcCyNDFf9FG9F0nVjn4LqFzzVZPN4CT7OBi14XyOJCAKq+hNfknp
0L/MYD8S3BZPVaX0D8VQL902z+GI1gj1LypiTzEw2nl21xHQgEEpmtvAUOFZYHGN65ybmnFDmKMy
n+Mx8DVhCszn0VwDbyCd2lAl6ZpSL88UlDwXOBUtm5RKXVwuyqRS0x+T03ocUbCkU1fkm6Uwm/Ok
XJWLPT6g61S3r7CjTpsKjUqyb/IbvW9UPGRLslUpn2/pjDif7bm0JJpqK7lr3QmXh5MqZ2od98D/
LHGVAYp8tJtiOgeVVtzqi+ceO9N8MHes3X6PPT/Hb/uwVVPoC85ardNRnzO40rnFastm8LIhqgBb
hGGTWYYgsuYkeqRf/qMfcjgJUO2mrkGnk2C0g9MNWkAX9VGmB1IXpOIqYnrMKGmdtZZ+Jt2hOEGk
3uwI6Ch58ZKAbGCBULhPLhQPQKEnGCqjVI9ltf1IATn4WPDI19h7Tq2c9w5289pk1pNbYOSE8kLW
gekMu0xIzN2p0/tLtnLWhGEHGupQv6Lu5TtKXHyK66gL6gRnnm0M6q4H2bdBPaWeKimUSCg18Tma
9akkAMD4xvagCRppHcv9+FHbO/zsfHLqjWv4B8fity/y3Jt4qhM8DJFiZud2lc0TNjN9rvZRjl45
YocXZFnrfVGLUumCLG+vciG+YzvHRJJbCbV7Z+wd7N1ItPnfslSvzLWwhXJaxNRM9fRyVpvmlJaB
nmzGkRXGjyq4Qthk+3BOF3mJr7hBrj0jSOc5fkY7NwcaRNxwhOnG6yJUcVa38/yiqziT0S1hGZSt
cpVF49Vitwp6VdtJ7/XOphWh5l57VfJeP46atmRBmonpol8KFvqyn86MzIxuLeJqL8sqZeSqMzLq
lo49CvYzrAOY4pTRc88oO5tZwA4h3UqSePZtzkxlomL6onducldEmfalTEF3+6meDEOgUFa4NXNZ
B05rTSfFMtvnapd+auyye3Lw32y0Wdqb6Me6wek4WY6cWz9a01GTMB2DkVl3PwfHkz4zq1zjP0hh
0+gezZmJNwtHd1sVQyg7wkHwNuHKYhk9a7KFYCyVWlEeL80u7ft6W5Qqvkst2yZNQtRraWIrL1BH
CzEf63sa62c5GHUg5liu1yaGCqH17aiT8TCjL1VZPoYy/9w0hnumIPg2YlPbVpltbxlNxg4hN4EC
iR0HbdM8NkM+nnrumO10KpyMN9MIOgVZbAU8+gTfaXNG1RjteZxtNcxLn5p5sVZmNOBogPa3IsmU
EAC89ZhjLkUcbic7fIHlHpHNMYjH+5lq7akixaAAyJ4ZscTbG1TSNHKpkHKDWq5f10Jzg7pexs+Y
1bzztsydUKubiSVrg1xy8CZIgjamWCrFeNp7+0VlWTv2rh/UFFm0+VAeNX7mKEgcYI3efijhllGl
2qUWrDle1xDShlCZ2z7QHMAJrlbs07by/M79YiNvY8N/OvWj948qRj8+A/K5lQIEu2YVGbz9DGmK
yRAKKi4oMX6zUtPeD96gbZH3L0da3D/C194MMpOB5aDJYaXw1oPL20tNcs6UQgV0J+OpuB5Kx3vg
xth/47nYgZJSvqbkB+YBOENxLfVKfq0dI36gp4xxMJp06Q+WpZwBJU87H+uP9pzX/d5bujj1m8Ic
bH+Z6Rygi1h2GdSPyscfmme7kjnzQrfZEbWGNIXfzh5ZI3ndPlX4GgpfIy3o1Im9yQ1NIzvSirTe
1g9+PGB6snRmaWngtDosyXGIw/hVNWowsuvZVBPxR7Qtq/MxcRfkxKYZjrEz3rZ14Z4sWZx1vhzN
q3qVfGyILOKPW1l7UdLbtjaVW813TaGksW/PmvIcj6mEfoIHDX3EfdlWUvqFGDAszqXbPjXm4j6w
b7C2gxLXna8VOZttC8v9SKdXC3FOmP7qB9+YFNWDDI/UlVEu4mUEePOiemX6GJM++qWgjHNm0Ll8
HjuTXbVAHHSeN7pdY0PBio37pYY7keQn2tLR+y4rBwaK7j6W+lB8EcAG0EPXnzilDdpOJLLemVrG
ldQIyrXU07+G9P8va/y+7nT+72UN/7WI0778uaCx/sJfBQ37D2rQLvUHul2sSUw1f5Uz9D84b6KO
oBZOxXhVIf5POcPS/rBofa47Kdqg4GFZFf4uZ5jeH3BJaaAxcUHyoTL2T8oZ6zbx3xMDCCkaccgz
AIPB44R3eLBfU6FuFE1pW+xfZpUWerUhs+ZzX5hn0dB2W5281p+eywcViYMd4t9XhJiF3AZ4KxPx
26koreN6zEhd8PtG/2Rq+VNKdGCmZPcy6u90r79xRS9w0xifvd76phrtbZYKqOXN6jw0tm1vvSbr
O9BVgd3IL7UxQ6bC2xma0j2CmuXrOXg8iGtpRENg5U3lSzzsIQAHjmyVKFek2zjfjbJAtY9T9jJJ
8Ub5fKfVFjtItkf/rt+3Zr7c5Gm+a5N23GXL8mmGs4LKg1P5YHAUxCsmfWPyFN/WdXmJa/gR85Tw
M/K3A2k0xleAd2QDGBvDxs7NtkA/XdyrOHW7EHvuVo541vFgGOHQx8MnOCIGHdRy3hB4u2fixyEZ
xfPzpHeXIN8d3GHQExyc+xtDq5RAh5gfS2W61WHkBOCBm92CAcNv9Yn9tcicjdqTrdw69VewCT0n
6EIbVipUsQEX424SK9Numm5QbsBCQLPQq3TrVcLY92sqF/p6DJ69GnpKd0klzt1GmMGHDdto4zXK
lfxV1ma27VerWqcvE7Z+JVRdsBVE3t0RM0NSUVl9TjrTOwEU+GUxxZ3FyaGOtS4AP5ajB0uzHfiV
fOc0y3KOUAHm+hg9YFQafHUCXd9MPCDVY81C66VwjkjFVq0bGcaDcuoNzad4LtXbZRAj2pyhCjVl
UC7ysdCfPRq4MJeMHd+ft4cW1ON7aDg3DZV1QYDSSZlkL2OqlNeFF6XnVqUSP1R5Bp6GFEtMTluQ
g066G2DsAyBoVOvEAiCc+ooXmWcYwzFCcKi+a/RKhyEsWwoxWUg6rMmmGd5Wx46HN9D8lOblLptz
78Rb9KfKa8uNVmtLMFfYapE4laFWGNfWktJH60hxr2Tb+2nSglZRaGwPed2EtRAL/8/qVj+ruCjm
YQoqN/qe2Un8Ek/Wk5w70Ey4YTkS2Em3R0NT38DNyTBp0vdTbEZo5mr1pnEAJsSaCX8ESc0W8f23
ylnSJ91VHsakMK4MmebnS6LJnQ4m4Qyc+5Oz1MWXhorGXT5jH0woYeVYbSLiKNjTXrS9oYQcqamO
WlkyBpUjqtM2EpceMKWvDQGye7q5Cf6amEW4dPITJRXVRpm1PDTbFCezsK+STDPuqQ1lPByrPGH1
parZsJONok5s88Kznp10KUKlma0A+0q7xdhxXVtFh8SxYrqBPLpn7os/Nep0W6tLxgsaF9u2m/dF
He3TZPR8YVOqbbWO+PZWAIaLk31LZRSNxBjdFmCQLq1eUN+tzPpSUb3lcdad8RGCpXnDAZh+VpvQ
0yTtI9rpKQAcx7uR8EfPWkIz4FvM44XpgVkhfYiEUd2Jdh3gK4hsSv9cTNaVrbVrXmIb4m8gD0mf
L9LR+WTOxgtHL/Pcq0ZnJ2u3D61cRd6gZ113Q/Q8aANFbI3WNTkzjOCxRqdpfGS7MpQp55i8n5qX
YVIAa7YmzsdIPpTzajEmIGgTpwJTsSVSOyCPuH4AF/C06KW41HLX3Dut/Tkz9OxTE2MSloRJXdZS
iy+YgtAgD4TyAQlCtkqSDLYarw7aetav3WVyvyLszHYpY/VGNEKci7QqAJJTGnRotQSRbc2hnuZ5
MKSVFugR9uixlFi/6+57lGAFT2cHxqlJIrRJISEY9a7+0ojk61xOPMu+u+1mVdsl0jLPSvA/fq+o
V1083iMM/DxZ6gOQjNIOxkjEF3nRJPvcbHU70DN8cNJQp1ML6d2J5WaSnF9lesUQ65yRHx3thRb1
gFqEBn6gEiXm7CEjHwYEAyNx6NMzsE/RvHG0ttgbDpWOQJYYEn1sMHvVqOZdkyma7jdRnsKDmBtx
JRpLJUdoagSZhqJ/dLoWuFYREYOFGy/pc+B5nXqP73PiybbVd1NwMFto+oaqFjnZOfk0u45ANIqL
xYvezfombdz6zKSAv588+CigTCLn2dLiGqh9Sr6N5yW09AstDcvOaE9jq4XTADZtQya7deEambiJ
aLFdgRea9/FkKidxhN6d05f+bUEWNIWW20f30oHxQwlp0HClivEyaqbktFtkdRNnvRYyrE80F1Qe
lT9h+KpF50xR64Vor0nfxlR2kLzSIN2U3kKpOLG867qNmvWJrQy7cVOxufXxKtmwIGp3i0Q1u8iF
F32n6zxctxGhxlsNBSVclH6r9gqkLT0bR7oMcx7jhUNZ6+tL4Z33UfJ9VKT3ULfSCzGTmk/d4NRQ
t81RUAFd+jNQYbm4FL0tdiNGbgS4WllslnIor0QWmc/KLKHZGOOyn8zhTm+q6DSZybKPaccDkcqg
kXkQo8q4uJQTWl7bGeE1gMBuHZmHmZF3HKNMbyut8jPu5xyYCW1CVgN6mHNaqUEMyokjiZtdFMQ6
b+ZqsJkm5rHyrcJTb2pF78J8UvDg5q7bbQwAQ3yHyvRo1dg6LXWh5uhtvbK5SuSSXubj2J0MeXTu
sgJdsDPIfDFZJfbxgUWyB2S0KSCh3An0KltKwGO+cQfqTZGX3yLYnAJeiOgcD6vx2WDfEcBcrK4s
tzH3c2/tyyFvkyDrRvQhnaIm+3p03HOwJ9pJbmrR997BvIreuT5TZNLucVu2+1rPvqfSpWdi2fUZ
aeveQ8oRcGTKRsyWbGQP0+NUzcQw3SItohLuxmp3usYo7eduonQdGUkRFBBYoIwl2WaR9nRhIqGi
OfRdL1pT85N68SjWTNezJSvy4jRJMLgaX7SJhmsW9NVG2phzlRLtlZn3rGrCMlmSbOtybC3wk70i
vizpFO2bpa730hwjKIlRex4PU/YZc+mylcIFAcbyd9YOU5f7jddPW7dpYUBMing2izQ6G3NbvipT
BARkBHMQgo8ZL8Z4tneGlbS3pj3edGOfwBOI70apVUDn3DFYEEPsPKMa8FqWsW+Nlroxcr3DFzxV
YR93zQa3bXYGDtK4ckfXDvABm+cos+QpDtdut1jOdRppOBGnOgC2kb9iEI62GFDUPVyWfe4aKQw8
UP4xNntaaJTnIV7Vm94YZ8pNTbUHOKldalPxOcdHcp5QD1yq1rkfKawHTC/VqTnoL1U91qfSxOFp
lcaDGIbuJh6WfZFw2VptX9q429RLq/nRMEIDUWFmRUl24yiDCVpu6G96t6e0aywuKABRZA9Dz+Ip
jbhmdmwazLyZn6ljfF55mf0aGVJcyKnVH9I09j67NAXZKcweTLSRjoCAnnGd4B6+Ho15NfXFU7JZ
EByBDx9BDVcUOc8sD696nWZfMH6zedRHCFBukwJnKFowkTEbQqXImLvr60gr702pyEDXKpBDDY5b
o7dOdWVO73JhXzSFLAIL2VLnKMU5HKkvmUxsv7O9gnzdftiCdKkDj8Q7Szh3zHRpUGLNCyGVaMGQ
ZN9Fi5iFU95L3ttPZdTdE6J4s3AWuyA575uwjSecO8l97SXAkmL9Al7fvWCTfVqmyRdU+x3V8krd
pOAM8Cq7abCK+R2/ZPCNBCtv82YYT3CvUl3QhMA3ZvX7FG8KgL4ZPU2m54HTTOJqKZe7tq5cmI4d
xWk52SCkNJ6Xec03WdDEbS9EoYpboetJMJesoGYPbc6soxeoLaAp5LQEA9vN2W257Awd1VJjEBYs
YH62tvUAVsBRI2n03qb7C3UUopJlEwmm2US1NwPEVFleFORencAl+D/MnWlv3Ei6pX8RG9yCy9dM
5p7aLdnSF8KyJe47I0jGr78Pq3rmlo2ermkMMLhAA+3qLku5kMF3Oec54Fck/n5nIJ5UqcC+N7MS
wpqbuvtpxJdp6/GYWP60z9sp2Jdgqx6nuf25Dnw2cIQG2iYfDFquNrMIx+3kOWdVjuYt0XIT3mPt
7PzEf0N+PxznPpvv3Co751M57pM80Je6dWW1qY0+vS4l4x14FryUHnNPacC/8K2HEpJYgNs/8l3D
vba9U92nWVlBtMJYn+fleB5mXwZ7oyibr+RImts609dinoOf4dh81WX9bnZ6ihzgd0BlfJbqE1P7
d+AQ1L4IX5/sMQEaWwY2F+osesQtYBhOC17+bVPbMlrKUS1woRxJvl8ij7ILj/icj0vdNg6KUpZj
myqfWi49Wkwdj59JYYodthOO46zx8MaPgmeiMpYIusJrN3xOyTyfVAUnetNm8+s0qfBuxmj/g7Rj
HY19gw+SCgnMbQlszUrmPXDN6pAJ9xF3+Lh1W+ehL8J3EMxP5ZgmZxeSGonatJHj4j9laT4ecQVY
3+bayw4dLflcec8jUQKbSWRvcH2WW3M96RgilpBx4/lAxJGEbOoGTOdgJEDosormGlbwlxboj7nt
o26zm5+D1NVTkdjsIGth4osv7kpuvogni2ZnIYoTW42Y/TevrJPhmdf06i0vJW6bPTiDO5p1+xFW
3WEiPV5vqnl5FI2PGTz3h1esKXTJsBcPrL7TgzmyRHWxlR34YnhraBc3vaZf4vWpvTmtHxPxuywE
+py12lhx4/EGdvCFz21VVHsuoJ2X5sUhBCsRmDMwkTLfoy+Cfxw/hktR3ExAkkG/JwvTAO+58cuj
m4x86Yierpmmc9UmHiz2vVetDPfJaVLjhZpbXpXjLaeqruIfuE76LcQXecYbEem2GL72hTz7RT9v
2iaF5RqC2mroz0HzTO0593K0FK7Tms/DqnRDn2jcaOYbp1FZA94ExpclveyHdpb2h3b6fN/n3T/h
9//RkPBLU/Gf3+VMv8ig/u/kUYePZlUWDb//qP+ByijED3+Zla3Kq1+kUU/t9+wXJdUf//6fI0T3
H46NphQ1FBsti4UPA/x/aqKs4B+Y11haIgdxQ4t/7X9PEV3nH0D4XVTb7GMt5Hr8X/+cItpIqRi/
QZHHccdgC23d/4MoykPNj8ARmfLqbl7d778O9aZA9kkKkJTiVVVsdhODytlH70AMVUugiAa0bbIT
pi/e+ApYaDR7SssoKTDt7+A1lAhG4L1JEHki7HduWfGQllUW9Dv0LEyWGrhwdEwm9WsUVkzwH//y
Wf+LuSSS/XUJ8t+zUEHYKIM+33XR1NgI+X9fVLWLyTSjVJ9SWIF64JeqdjuE00jk5BgOdIGVhuDt
LYtmcOToa5wJfQgm2/2IQ7tMXuM6ls7B6ysCP5pAw/FJGFRZEfuUCrbOooutpaiuv0v0bTDVOssr
0PAsDVLy1mdWonh2e3sr03b/1BogInO3dJp7g47PgWSSeRDQZlcMB61isFYzsANaIK8zy22tK68C
GGL4Ypd7IBEBlVK4Zlbb3RO+CDwppaSxIrPLQQ6nJhhO1vE0nVEH6OQ59aCugzzP4v6A1aX+dOoh
hRaLQ7G7zaysew3w7lmXcV7CQwwWCjnKtIqc/LFsmCXFOUwiwJpa7rLBh/1G4Ilp7/gh17hPXHtX
Qhp7nMwWrBUu6eXVsBu6nnlQ0njSHZKSfS5U6J1hvEzLrgTv+yWzPCxUXplNByCDy6rAQn0f9UZR
0z2wOpvf+NtUt7Kd1fQFG5JnPISUOnIPEcVEIZo25mNedZa4UVlSLXsHhC1MHQ1CaNMNcfc6QleQ
W0j4dYzlVPU/uyqNqeLqGsyXKUSrj4E0GZ/l0zy9AjcrGVLCxEm2LRokfS8dC0MHTPcCdk9nJUBA
Mitk0Dta6VlMapQbWfv+bWIy3H30dacy1t4Z72LM7fa1kV0aQv+K7YfJCgTVNLXZuR21ZpqtVDrv
F5yo7paAtbm7HVOHciyeBhBHAT67aucIZXan0vMaahez0mc4JJmzgXsXfJMDbslIKTem9hUy/ZrW
TAU2pUso7E4w6B9ORjJQJ6i8rrrXKavyT1ygJY00QEXrZyP6+Z7hBrIBOE7GTPFcu99B9/Al4fub
4n0MRAkObQCxfzfACOoIbbEBW6JFS9LnVhTTu93kmAkaG1bjFjqiqaOsiNtxK2IgSHe0DPywZAbF
sXezZuCR2y81930HE7iSm443xqeLkCu+NHPHAdK5E74PUJfzfR12psWAclLGExCWwD0FhsXNNlrg
3wBIVPxQCWcHiGw/z/ezbRaLSyuw3orj2APfp4ZT/IhW1MP8NsO7cY+psegcrE7qzE2yHXnkVj8h
gZV6ogSQswE/psgaWIOtSMPwZU4bb3ajzJv5xTqc21fI8qN9xyNUgVX+43LVdheLb9KS/N7KKDga
/rzo+imtwn3QKlNF9kC3jexwcrg7vLJAWzIE333IPwLMjtFx0atEfLN7ytFT7aL62VChOtsWuPID
n4mD9ihd3FeDiICrYLHK8HCiTy7hyb7PxkTrVsfNz7wozaPNAO+SJpy6arDFSQ4Nt3INcDVCZaaO
SVV/JgxMI13bHsBKoypufaaT+dYtzCzdk6Ugl42KR4fy3RTTribu6OusQCiJsrB3uc6X17kNsBT7
Zv0cqqBYHwdJ8zahY7iUZAU4W6aBTH5lQcoCmQ9VRIhY+cL4Nzx1YmpuhFyWCdpZm9+Dq2jlFqaU
QyuA8h31oZ8+Mx59CtKZtgO2JCQy11QMPwN7kjICd9h4K2kHaVQrBuQzVMmZBWjD4INuqLcigjYy
vQUindmbRZBC0eJpf2QpbaSRDVDh3rOq5moFLd8B09gvckZwNJCGcF78Od8GFOnNph0nASurzx4X
TBIzn2Gw3OladleCWotdIKyF43h8Lvwxv13s5dPMp/4rI5JG7LSIjZy6TdQGtXgTf51R2kndJ6ex
k/2Vd19GKpDydQ4nyMwqi09FOBVMg2VzaAsuXTymzoDeLa/P2uWGzlQ6ThtjDqxt04arGysMuHNz
4iOgrBXgukxRpp+yWaonTmzGDS35mjXzkKE7sDBhfsZkKL2bwjVgbeq6fg+Hs0Ja4nq62+L/EDbe
+yq/6hDA5jZIB/kjSMssh4wHPh6Ep4q/M41xjlZV22+y6htQO4bfvWcZ3N1dHMPl6abOO5hZ0hlM
sOywiPxlxJ8Qujk7kcTzbnVZFjSJVXDgJJHXair8LfOf5MwysUPC4+s3tdTjlsGkrPZdSve8Scy8
eefRmPeA6RlkMzIZj3iysQmwmAA6HNQu2mvKF//IxsNoNkryjW0Y5ihYsbP74aXqMzZ1f5OUTcL8
yA+fFzeMXwOz8N+MYJ6yyB3a97Ge1l3dQshvbyJp2SQ+k9CM64JfVYT+BXZwHl7MUnWPrrswoLVA
YEZ9OLUfiCOGT8bL3T0nPPP4gHvvVjje+MOyRv+JmSripIkwlU0Ta/+KvFy3SI5sgPexHTy0kKS+
I2rtHnJa8UcOzIppfqK/gr8QF0RYFqdNG98EZaF/DKa2vkoqrr09DOMDppsQCAp0upoc96jy2kS9
johUOT98TES3lZ3qL7pqnXzbEklDOTb0rToWjhDhK+Q0Wh+7RFy0y4uV9moR0NZvaLuXm7SJvdei
0NzsNoFEG+2IetoZWKL7bZjI8jMYJ5eWfmqHl6D3ePZzHATQdjON+92GqblJs9Hek8Cl5NYG7SF5
0nIRbWqvduCzZ/k873kaFF8Lb1Tefiy0uqAlVn7UmmF5GMaBsLjOV6LeNh24ywf4a8NxhHj3UeVJ
c9ZMI9g0Ev+LJ9/yUKekOO5SNmlLhjWbYowFDHj2MXhWIaq0TYA1wGQ84jcccwkAtW/QvwIEr6bI
mVyLGY50bLtJGRmgJIcdRVBBeh03V2RZDLBZxdbGh+2j6NrDDWb6npRLqKDC2OSghPO4n0gi1mjK
FcKtfmk5uy3DD1lgylVa3g2hvGLSl2xq4n6Q0YDWw3ic/MwaokaFPr5unpvDpvKs0nprMtd6k46/
zPcyXMxthailPQh6f4NngKnMTc2cL9317DzlvUellF2teGYj18aLPbIKkKxNbY5zQl/ycPiWLW6L
D2EK1NnNJtgmMVVHTrJ7xpNr6dv2JwpuQZhIg9ToUMxkHuz92eHxUWITODrsbZIDriMWNSmy663S
gZuyhBKesWHTQtXqxrnHcKVzS9Y6oVL3YvKrblMwsj1IpwgvVSvDAC4rT/xI1pN5XNa+g8Mk8y5L
3AosAZgNjsja80dbzjxX3dYVnxRHtx6I0Y7P0O78s+XAo9z4YA8V5NsQNhkHvlHt4dLkTGwb51IN
QcuWjJa62JbJULg4LBn+7gwAdQRkGFOfMc0Ku1e/TaAzkM7Q3RY8QwWps80DXngWpqY0mTzSUFN0
zMqZ2akYlGIMltjUbYNi4WZHnid29DMU65oy4HtfJ+NTmWsey3roIddY0vtg0jXsF4OencAdNHBz
7hm3RVm1b8wekOrlacnfj/GdWpuQMXq1Aa+fM25daqB5A8sFpmIAhxcszgBxjzU+TrWZVIZ8W1RT
XewrAu67g+0Dj99ILYyrWedBF2kpDOtM48OgsXVk9kIK0SC2EL+Cb1PVJxGzHxaWEwjMl84x04oX
zdmzZQLannKVOme7BUMO3tXn9u29mpeZOo39EjCqZU0JW3azOKNgDClz/+qptb9LTOk+OyPKVOx/
6lAA635zM7ZVCKWama2W1T2QulksvGOSVk7S8JxTbTvDdDJLgmW2QkrzLR6ScgBjtTYBKbxSIkiK
4iVPnCDe9aHu9F7pqQlQZ0wspJjipQatSgzpGxHWJwDy7GJm5nzi+R+cLCcYr+FQN0w0DfbmUZU6
2olkaJj1Wv0N21STU/M1tXr9Iq1FujvLk/rJV6x8dngXnUspiuyn7eCzWJUIwf0UcIUBr3EtOMfr
uNTqHXI1XTUcIYv3T5TfxC5x+5O3MmXHNl4bwrRJoA2iRL7BgtSchtTody0IghOo2Z/CG8n/YGNx
4qZDUlkGSB8K4tD4kkfDO6ZZDHQPQOyDm4n8o3cr91MqYTxWYda/hXMaPiULSejQcFBYQ4iFm1vr
IN+YrNDvPW7fD1jg4G1bWpZvo0xqSJCpTp2ozqayO3T94r9afeNAsR/QCxvrRx9MFrk8XhN0y52y
w3QLTXTcBwXM/k3IiA6ggEJb6NSOOirbrc/sm2fUEvm0Wegpg9L3CU3Cy9JuPHO+N6k8DnnYf818
P3m2DNu72OuyB7i2fdTVfKR6W+5co7O/iXZC6oC4NL1YzcDEl+KkP3iLXd/bhoPEnKu9SA6zO8vT
vJQD8GBLPbMJ9Q+IDsOXznT2ELEUnFdbgvAdnPCqS/9nM1uGhmuerppGMHuXgLXCcVSaeyROZAGa
M7ODc9bM9omnz0c6JclPz+gUa3TL2aHimZlZAju/mrBnnQgRVtZsR5EjLidcI33klCxvqkDCSGtB
FKAc5OrkWR/WgPARuO+nJfe+gfhOthIRb+S0FqUtKrNtReO3hYXe31cZvK3UmdTNpMsPMfK31DIa
p95zyotLfg4ZVx5GZFm5u84yqo8gbx0QOUN3F5aDp6nwmJruc1gb4oCrfbx1m2F4qOOYqWdrGefe
SOAYDhBZN4b0U39DF2JCsRyh2TC41M6+NMhaArZZshwMmvxsjrF6sIf6u07a+Ux5MR6LxeuvpfRN
jEiBe2dXQ/miqlR1uzlgKg8H0/G/Tjk0T8jYA+WFPY7bPgizae+UGdcS1+cpbvvMOc64W9/dOmse
68Ec+fKdGFR4jx3tAueX1cOUdWaICSlXn2WPSsvHcktkzRhiRetbhFkTqvZ3f3LLu6FtW3kWnlD3
AxYEjiy4S6h1dN7/NOe0p2AuRk0xOzpfe3JgNm4vLdD7vj+/EwoSsPGg6uDuXcCas4yhQeEy1tTk
IBjMzTRn8omBsHGiGEdpDls73jot0jeeiIzoW6dO3d0gXbXvYvuVtBnrUucNu6PaGveim3IPbI7x
Zs6mf7CVX2+tPJ8vKRE3p5n+Y1OMRgsPYeHZ2ufkrBCrRWzCktIbWGO9HHvEwM/z6GclwvA1Lswb
ec2zZ1lfwTGxFBvRSzGOCov7ZG66NziIXkl3PjRfljn+skad3ZUEcPQnBKncOH6BQOpLXyswplD2
TJL3vHy6z1xlxHeLIEhB9Sp8qc3V2++Z02EhZ1Dv52SC0Eo5sETdnJeP1IN6b02OTWqVJfr3Agzq
d4nFnIlZp37M08gYXoJOWjKjPKiqdA9Ungb2QBIVzrOCK4S+wrjlAdi9SwuPYMpiadvHqqEF05N9
AzWxag5ouePTVJbTiUyj/KFiCez7ZaAjP1nKd52NLYI79hgnK60uhUNuCIzflMV1xUEhdXr00QR/
myjWyZvwZPDRT/BKcL3RtEWjz058qzyjHw+z6ekHXyv5rRPLcoSdMIz3S18s+yYd33gcV094pREN
FVV5Xy3pSfJuD5J8SeK7vEJ+uJM3ibPOR22eEz8Ypl1XzcabZj39LcBN2ebw7hrmt6T/+Nm3LKnN
R8LEkCbrwmaAZmavIXqLo5GsRkzfeGpid0a91VfLkZo5XBhjGFTb9MlIhievuiqpixPtZH1w0FS8
GVg3oiJx0pucb2lsFGlMI7FUsFK0qE/MesZoGuzlJFPXeBxynkTUPIJbwXm0fCnPDP2Sbcpjao90
2b2J3XEhF8M3iFPUI1v5cHB8Qm8C4vm2vpDZrdmH1iuyGvM4DShAdrIwmkvYqJnZXFu/kZpBDVcu
n1Y1T/vOLrMXu3QkhVWcRWMo8vMKpr/BreHd2n75rAFkbGtV//SbwPwiBuJ39kM1kKISTht3moeX
0a3T7GoE9fgyuMI4d3Uwvga1GWe0BkVj3+fUEfNbLYKEISyZXmDnYpnLiH7IY9w1ZQmJKm3l8h4Z
9dXdfaYrhql+yZMHYns3fPErjwqQhcmkN8s6CSKwwOwOhNwxuOychCqVpaBpoAI0zOelc2XUKcLN
Nkmq3ItRm/wLNPYQVdyp+sITt1ekV2XUUizf1yiZMmE8oGhGEAS2fQcCe2ziNGpSiqpNSqBahmPI
mtsrlUmYRyxlOWZm16fp4jsNGD6lFRzmfz80/1cTc2T24FDQKuD4WtXFf3EXo8uJJ3iuHwiYl3NQ
SVMcF+0Sqbg0CbvCBlsiA/1+IZMMocW//92/OZuZ1sMrhLwpyHFe+T6r+P8vvzvw1NBZjf4eNEN9
k4WOPCSLhUqEoWuUWZ08Nk4pH424cCuCxAzzb8wbv/vAwQ37PLEg8Tvrg8tzf3vvqS9SY/aYJGvT
SoF7mbXPADHMsuVHXLlCfWlJYDY5+UO+gtkwzfc8z91h3+NSXMWBkvkMNX+XR4vI5uIUS2MpL7JJ
YvsgUrsyIixU3Xzf4OTxNtZC+sff4BV+d+YgigDZuSaiA37kv9zftjZGikx7sVwg5RbE7kMK3DLG
pFrbuFEV07ndiIuqpFQq2OmksP8p3EtrXdWg4HlxB6K4Dro3ZgKY/tjaYB7yyr9xsP+rFwkoERTW
qpO3eJ2/fs8oLqTwiZPdeOxa1SF2DORElUp4XTy4H0hdzD7CYmRXkxeaD/mPLVLYhDRyULltb5fm
Sca4x+/Rmc+L0OHf3ATrFu+XvREeTBT0COgDC0E+fp5fXyGD7bQl0JNESSRZ6vHPm47Yg3w+WAQY
erecG6tRNWNej9CsX7xTMg+6vA3rdEZ50WE1ozteKVVR2bHX5c8OVwr6Omu5VFnnkPM1TqMX/I2J
1Fk/u79uvHjBfOuCu8jGbgBu4ddX3mKqLsMUA6/tlly9Dtje4K1MunZ1Q3Fjf6+IgSijCYBfcZPY
NnoRjss0v0Xb1KQXRAyJOCJkI5m2txFH7FmBDUk0iQExo+hTDs183QYxCUjFdkKr+CIgOhNN1Jce
Cq0hL9w9ii41RxWIvHWS0wUHI2gqxKPcAp90TPkjUkRmrVnHzmQ768D43qZTMD1M6HC+hDNMAhJs
CD78m7vjD+T0rx+O63MD4M7yQ/70u/Zfs5hA5sn0S/E1pbdGFtDaQMwHZJlRMzW7WjSuczP0Iw1V
n2X2ctEhicJnYdb82aVpu2P6P5CjWbOiJTgHAeuRQ7TIL6a3BO6+ArRlbNjs2kPUFZLVTUA663Kx
56DJqJBqwlujoJd58B2JNiHfTF2IESVDcfnynxymPog0m2mk564XA/wA87dLOCUOAGADBtMqmOq1
gibLN5vLU2VW7ZnYZOYBZuNRS7ijDZEqJM3j37+AP4wm//1p8wr4kD3BZYg/WuCVWR81fznOdUqY
Xp0jI9FpNjR7D9U5RaQOmCn8udLhY/bdE2r69FtmNOOaFtivJyuaqR8iRQGzLVtMdJHNcDbe2iWz
yn3lTPKtznkI0n3G8clQU9ztVmrjQcgCAWZHswteVmijIoDIjo2dcBlUHv7mzf36rML6aDoOGfGW
tXps8KLZv745gW/TjL3xJ51JhwB5rFE3SYIPNkwIwhu6SHQrGaSdc+wXKXFCNeNE3++LeAe2InZ2
UH1Ga9OYXni3MBmN1JLnT/ZMlCI7JUs8EZ2WXzxZc6aYsSCAge1N3UemOVk32RyQGaktxubB4qAD
bXHCtszyBBwkfOCPbkwz9HcOXJQFfzlZ/njHSBU82ydO2lqJWL++49JAzyKa8uforHs1h60HPQQo
cOpmVAk1EZdBp/ZcY80N0clzdhANc1dqctqasXPSeffvv4LflvvrCwKSgMfKZr1PhIz/W7lQuQjH
KUHXg5TH+amRrfGU5yFhyYm04i6aEdU8q05ZbHLHMs52k1iC+BqGdZYxbRoHnHssqokZS0T4WadB
Pu7yyvRuic1yrL1si+oT9AarSkE+xg302658MlEs0l+tC04OmvbVbgfxRRCDTQayaTK9++N/NZRo
GdabyvC3S6IyFSUGkZz7ITa4RBqAxBtTDbRvYmgKZyNIoE6jpbIGUsVYYyOU1Q65UFUzD1zRhHIy
caEoT/mRE1mEFafI+C2sG35Y+ccG0q5cQolwCnZHB8jdPmDtTyMpYhnvGhKYaBSKuJl3DkF5TVT7
VeieahykrNoNu0Av11rPQ4hteYuAirK3yHsf624VomVuPbTlNpqsnTNWlK/4y/Eqtny6BIMBZPsn
g/f/m5jof6BOaC1x/s9Ww63++JFm3/9qNVz/wp86IcRAAUQKdECWu9ZLDgf5nzohy/6HifvQDZH9
rOZBj2Lvn+wkzIZoGTDvrN3rSnbk7P1fZsPgHwK1iwmYzaHIR2L0n8iEMH3/WnGsY8W1QKJncPg9
rJ5+OxeWpAgMzwvrLRGSwVNT56Sy6vBITvdzXhsDIwymYfDccaVl5K730v/uVG1wn1UmiB2DzqYP
3k23gLGT7ZK52hatO1zVqoc0RvdGN6K+pVi7+FVOItGMDN6r/dt1HbPePSfNGsBVzooenC9lPwBN
sQQjvl0ucvKImxuCuW7wqjBub25CUb15lfmDaJ+jO/afgxHe+INzNlv/MSVpmglwWr6k4UczX5h9
0MEfRXxOpnOds2UJnovOuR1oqjfsOrYmtqN4Oaz2584RP8L2nVe3VckNIdb1JragRWfVPSFeEfm+
O5hRm6wDzFKfIOMwUNyz7rgMqLJ97uhcP+nyxs7IDCUDFt71j7wwn7WnT1Oob4OwRcdcHY0QHTd6
JVvc5f2rhluPvBcwU7fB5kDfifKiuUET0SPU9L13lzNFviRVe+CznJiGhtnN7NyyJOowG7BFJUdN
fBiJ8QUTk80cki2Ze78YcWQZw5c++Q4/cGPFGBue4gbjnJ0frQ4Fi2XjHozvp1TvaGsoZ8yblDpI
m4m74WARN74uDobof8Rzch6AVW/ULCJ0QFffnO5SDjOiWo8qy96LHjHq96blDCzMarsgIK2NLLLt
Q5a0D0ttEUltYH+6I5OnxcBUjSfgzvlDwq9NE2dbOGcHH4n9kpMeIMWybad7VLysbTc1A6KFYHeK
ipBJu2yuqrDsbWGQXxX3j0mZbX3rHkD8LvUdnBT9feKppz4gMZG5zwGOpaDU5Z+MpXpFO9KweFoe
kgbvtiJs08/gGQR6b446ZJXo7tvJfBwEH7Iuim9k0Y7MOZutq61Py/xwWQkjVVA3S/7CMvyQIIYe
/DVa9CvnKFSuttjmAjV4juyoW+znIZ6RZHibiSdoRaDjok8hM0Ex1pfM7UApDc2dt9w4nvzM/fl2
CDF09iIKxuYQkzcsiteKdbmSUzQE1SVjn+TWlwWqTjdFHWGTUnxfZPncJ+ExyXmIyCoSJoPTHD1S
E1wHhmSBg951yLZ1+jO19N61yq+M1J9YM5/sUhG9E0TEB9yGy5dG48XIxMPAdtBqy1PpGsfJmW6W
xvwRluKVEf2PvP8W6uMAsiYmi5XI7JPbvPi9f1Z1FFTkKQp25g5abCZByJ24DD11DIr4IVbVZ5oI
vpWRyBh3siyuchlptu2SycB33+5/hH1zBgDAlzGyeTZ7BBakhYHC33hpdw6W/DU14q9hwE1iCOdz
CM0Pi4fzJgtUuKMd2mAA3aGLutgGqeIsyPKkuodMtDPn4GGWRrevhG63ujChvU3zk58nryHpcxEh
RP6dsTg2Y+bglDYutk44ShGR5AmJ5eXdjFyXzOv+eeE+6mfOBrM8Ijbe1PUrOR6ZEN8Ioz92mPY4
RJ4y1APxokl905GHonlu03cr6G5Tn+ypiY16Khn8Feyyt5lhcATFrr4rpZgfOUfx4fjL1WJNSPfv
/ZzMYBc0pd749sUu/e4JtfE1w7994kB3D93yLNm6addW98R2fcM1QdhZ4z4VPmF2eMR27jgwhWbs
vjHj4Qm+FBvqxX5Y53BdWxy0uQ5S5+AclJOkukdZF/cka2Bu8fY65db05ZTvpiJ7K+zh0gThTpJ1
HSA9oxi5Bo27fBGV+bUvl/sizy+5L26tGpOKe5FGoiPW6R9jajzqKcZRG3offWwDeCnyIIJ9QdDc
YkN7KIOcKK6KblPM90oK49UZQ8VogQHadhE2GXjgHzcK0fPe6zz0KdxNrhFf40n3t1kHpoTJA9EQ
bnn1Rdwd43HBY9miSbkdOzfDKYxXvAjlLsgcsuocQ51Y4jUbs3We2SJXJ9RS3ikgF+eJmYBkWzCn
nN/mTbzEMfu2mjGBN2cv/dhOe7EQQcYFkoOsSbIrLsv5kmDlj5LBbY5eCWCHbMRuVyZovZDE6qhb
vJinIha8ztI3fh/uO93z5Rnov2V6SBxjy7H2Q5iT3Fh5v2yIgi+ekoCmqJc98TBp2wCSYCyJ3r4d
EwAXxtHpjGa/2I9D1jhXprsJLVYrdz0n1j3DLG4bhJv1be+4495JR/WeGujWQXot1gmVWrKhHsHt
L+z61p8YwU9adXeDg1R0AZUt5vY05z7n4yJ7uGKfzvr4S+w3tzbNKA1s4hyd6ly0IyF4QcSH3G4q
bE6bZS6K08iOcccWtorSpXgdZ1QXYmpXREn6tUxKqmznmqAIPbmrOYFd+Y3r58WP0awN4IxTfo4L
DfSMuBV2aqRvLhb+A7eDSyWz0jpMXePt+dwpCzz7vcrzDkKSxQULVmxvNMO9cA21E3VJhF1rjDtK
83FfdetPcyT+QUiKd4zTvoMVnQ+ixTcypOmx6oIvrEDuhIkLzGlEd5UmhYL/gi06RCqNcIA0cr0l
Z/bdzlf9Gw3SJUBzuTWHYDlW1F2Hga96a3Q3y3wwNcWS/kxGBvmh0Zvb0uu/oij8qbzkoRCduUuZ
zSIALm8YIz472XAaEtQ7lfWgDX/vOPVxFPKLvXrNsc50sf4xQ7dvUARnRnvo+dizrDwIJzh4rJ6y
eR+713nGedGsNZM4Z4M4hEW/TZmz5dYU0Wlsmc6cdYUBHsHgoUQ+0S3dTSOKczhXd0kot+V0B8QL
nYJB+ghWBMfbGYohWkzhNrjWzii4NVyrveWzp4J4gskVnls0YK/Y59VFK50k2zDl+k9NZd2VhiG3
A0Q09sG+OWwZWULW0YDwTr5pBQeMI/Oe/RXwgbQxHNpANom0mtqsIj2F5c7VcNOxAClxTHwWbmQt
Z/lWoFE9dy1gNYpk770wKCBTM24uCqrfFtq4eWhanT6Qu8KTMUVguB8Us1tDx+bBS7Bo0mzxdFaj
2DmDDYBnzTJDVKIvat2nWGmYH+SkxVGmhXVVJAW/AQLriOckkSY1NFXSwMjpqYubmvAD4DIMjHLH
JWJ+VnfCxiDf/RdzZ7YkJ7Jt2y9im9PDKxB9REZkn9ILlpIyAafvm68/A9W+diSdc6vufrsvZVad
iCDAfflac46JJmYvs6l+bQyQgehByWYWnCNXoWWxryDmPUnQjZfGNfvVyGd+5mqM2pie4r0rlHdz
RPVAVigET6cjxXKKSuqZvBbKHejbdNsz/n4SDGwOOl/dG2Jh38NetQOJLPXANJ0QercGPKAMwDBD
rWPlQzJgjRNNP3XMj02isXvYtT5vWT90dEJQI6bMio6Dm7xpbTsZW7UT5qua4Z9bBhWBN2qRm2tN
KBPpNuk9azRUAAlC9NkaevdgKMXCj4oSM2pCypS5GH01b5VTkY5EuMrVyCrz8C3X2+yo6+NY+Hm+
UCpWSOkWJtCe8lOwbdhtv0OB1F+mQpFvjQsLaFLJQGULzV0qTPQpPxbm83tEDIavMNVDhCFYEHUl
sJXeYOLoPCQMxMwJ3UcUofiDfVE3WtALRk3RUPj094E65LEC1Uu5hEV55zTTi7EiL+fxTptI6vLj
YZpOlO90Aodi8UGqLl6fhl91Y9yiXBOeTlBcItSzG7MDzg7Mz758csb8GXnyViILqYyJ5al8Yl89
6q2zEcXQBVMzZeTDyy9Kr6qepajbKbFJjsWXvRlle6MNFfl1jyvJNMFjsl4iiw4vhM9dKjU+uO07
z2DpZynxIjQ3X8oUZ1EeXtta0SgARXsgRzY+Sid1vVQDNgiGLCKH1XhdRgwA/aBx8+3GTzXnm4vn
g30gLvBQJHjxkJo9aVqNzwzI89OSJfQTmFmQDM/Jz5Cqti0l7JJKNs9LtrgPaZoiZAZ8iIbCOua2
G/SJDcI7zMpr3aDXq1IefCdKQ2+NJNhMlcJI1dhqlfswr1o5kxE84vOh2YUCtkI3bewcimVBer0l
J0F4QUWHY9pNTCrHlLs3aP3WLIGo1C0/LTmuRt5Gd646/OhbbGEOFTaMDdFss4RHXTUF/L2yAx3m
WXxhzgBjehJLPwTTgLJU2Gkf9NSh7BNKfiq66EiD/i5S2v4IT+RGWxuVi20Sf+rivUjaeFcpTUAz
PQxa4B1EN6Fm3OCwWX3djV1s2R3sC9Zd6ittjXZNdP1VNCwJtMYt6Fppa20NMonvaDlaG6QXuMX1
ZNgw1UnIio2cE0c5XAtqqOVbQrPlthSZsXdMPT4q2H+f0SC4G8NR4xtaVOljQbBfGavNO0s0OEXC
KlGwoUzuK5G+y80arOFZWnP2yJxX2wtz6LawHAGOOiA5XjUaaxeUH1jeC8V9LDIF7WYJScOjuWVx
nBnrA0Cw/HUEqP0UZUX+Th5v921YjSHd0itHYYEa2fa12qEst/trnxbyqMRO9pW++4QPJR2GnVE0
uCZNN3fv3NHq3jpTCx/TRkYPag+KzhvakDpXC5P8qddn/esCwQenp2WrhTeh1idsoZr2vUzpImuF
/WQ2NeFjRTrdpWYlAOslHMEAPgSWnauPoVYrUOsb5YJtAlteY9d3K+wBm51VsdTLTMdA1C21dWbR
X06LYXBqI26leO1S9kkV2YA/iMZ4dF0zfptcu8GIGM/ta++aaGONZdJeaCBMB7yFoGHztNwopjws
HRHDU5Q0HVDbRntYFUsp59jeDLRiTrk1Axsz7WVfc5L4JZPQzmqriG6uNiAEN5C7em1kpKkXlgth
zaENp2Qx6wH8hqZul97mZGgr1XxCKM+e4KbOkfxwGu4l6Yp1q2/kiGeBpzZxp4OKLl5vF1woyFTT
iaaE0VlPudLc2GeR6MEPQNcYepDvHxl1c4QhkiEjMXCvTkruU2IioiwW9Yebw5JDl8A8RE/QWcr8
gxiC7m7I5CEJ82FTcEDf9KbqRaHibFI3fStDLUPWGG9H14C8wJpNxPO9NFvwmM5I2ZV+Kci042iu
vTV5fleRlMxrLqInx1h1PiZk3qHA14yAcfSrAolxNnKsjD8XeiXMTxGMi9c+huxNuPRoYHXQ2mEA
m7QcHWYNQUe28lQwRUtGsLl5Np5LLdsORE8ArMX5W+UBp9H1/Hjv2KnFPxyHPWnJbjAP99byzBTO
mzO6DfSTHAM5cR8/iaSjOUDfPKBCPQi73JsNfod+VCMOfGp10aoPnCZLSaVl4uKBYXFH18P21dQy
/XgSpU809CG2Qf9bTuC6p6TeIrvJeIdA+LUi+pDAq2Ruf6AJzp6LXMF0TwqDXbeUVXlo7FWtpcrW
OE+lsrpykjpwK38oQNE9bKjKJmphBkfTu6VZNxY51vhugVtZ/ZghK4nqLVSW2bdolxBMAeen5CTQ
1euhTKIWQqlu7qxF8PHVnuVSUV46nD9tXnMmdatT3wDpEFjOUPnHuza03E2DOiNYsNYEKSK4NVwD
1WK0NZyznuHpll9qi7DqtPquxIzNkp49M1LS2c+U0AnyojR27DokzBOlvWnKvN/GMU2UGgn2Ji/z
es+0VfFzrWzvo0WVLPkOS0vuVWr7lJbTOewdqsq0fGmIMnXxhhgGuu6uKJKdSvzkkGLNpivRKeip
0+WiNsSr5bkfS/cShQIfZN6le3gHeMewDGxaHRQGTfRveHDPvRtad6zZ4yYq2pORkNKHyNLdFCtH
lk6vD3z0LOgDbYiolu/RAnnAs2pM5uX0qY6Y/Zf14AlFQ26w8dylnXF0SXGnmfFODpI4G5F17lsF
9KJQ1WtfgMaegHdf07axd2MJGjieT2WFFifpNXYl85MhDZuM7V4sngPPth/dpipfAKLYmDPp345K
N3IbCOSaVuuFiCvH6zDmnBU6To9oGAc/Qh3jd21316TLzkqie5K1ec0H7WXmrL2pF/dO18CBeZj1
BS0ZmNGtsaZxgMApo2ck2hmjUyCHlhZSsBfxoV3KrbNmhTTxdFOz3HzKaS8mjq5so3xZfCOL7R3R
4fZWK2dYYQVjCep4516J0+/1GN20xWCcGb2wJ16UNuKVd97drKCvNWsshZK9MYySA3NEX1MN4N1V
ITamUt7q0KW9aLqottJkp4VZj+Onqzez4ZxcKp4auuRXNiuGHy45ALSCzn2KWxQepwxGMTe3AS/m
ldLgAlHqREIOU7wR0hsQ1/vUVewjg5wPdYjTzWAt3y0Tb5JFYM7jlC289ml5j56VRbKZ+m2UNeW9
ldYptUfZYxlRB2fbpot2rMzKZDzjRlf4Mcm+xYu4TcaensxclLjnoMTSxsyssPKTysJNjiRyhi6j
2VV1Y+PZAct09yr5XNfOREpYsAYTQHpVrfyRzC7WK/3HUC0/dyV+kXCuYaABmMgobQC91c+mPaX7
CGm8N3dbZO/gCbSg6+sX3fqaGHSio0no17gHMFQGtnY/wCHPxDt+MPHolObowY2rjyisYdM2qvGI
cSrdOQQHPyEsKBGRTf1VFhDE1DI9NOEiLmbcz5tEOl96p6YwTJoXWLcI/gsW3h4OjqePeBoztwIQ
NuPvspFISYHUzIW87PVanJ5QbwSFQLpsTkf8QbXXpCiyiXsDnECjlKgyqzQ2Ka5QT1o6VFiEOhQq
NGX7GmNWeBCqAu4FFonOpAvIuJY8U/RqSCK1fd0Q/2iaDAsXDsS0XV+FY7WXuIXlbuS26bd1j6qi
HXYNa24qAdeEmJ18jdO+DpC3oylSWcwr3nA34a+uS/NUlBhDwqRH5W+4MR0Dyq6ya9sL2yWE+GFm
H5SAqRXGmiWRWYlDikFaLYCotZ4RexYr5lGkTCZC0xZbfJzftcg+pXVxnqxIP6R9+tbMkTgN8ACP
aTqStxVVeylyyFrhgjkiJ7OUmcXijX2rfjgiI2RT68/ZetuVnLdEb+vjkMBbQ1iwGWBXaUPzzQVh
zWwxnEK/MMczMBPNS0L7yJim2eaOMQQ6uvgjk83vfWa3TzK0PuLCDIbIOK4MgzEulO2ADhFUs4uB
UPZskgV+ymBK8/Zb7ZjvaVW7WPsGHfnV+MRjcAP8lQSVHn1Q/Wjnyu2O+khS+gTONhrQUYqIFrCL
/n5TINCl5GDonqUiUKXhxb0yHiLEusBIOECWuX5J5XTTbPVqRdGr0qMizY18Zy6RhGWjHfNoRd3W
1AJZHp+hUx2N3BqJuQAc5lDaenQ6MRxJnaUKT0guj2k7up4uLzHYhnxvp09Feumq5soxNXA0exvO
tsXeb2Vbu+5YF3OIeYrt1U2pBTmnX3qGuEibiyHi62Co971CPzNu0k3XwO8mMfPKLHzylhEnlZt9
IKWFCkXwhygVv5zy1C+JudBFdyNb+dHs8uhg9uNVbepjM5azb2jzXZ8yNqrFj9BKWOmTxNzVSRf5
kv/gavfR6GHOyv3FNHjP9DnI7K+iEZ+U2hAAnCKYlX6rzM6jW8tzMSdXpJU/CsweZ6c1XDAlebXR
InO8zkp0QhuFNcleXrvIRDFe4Vcr7nIlu3ejzqNV6CeLe1T0eV90QAmhV+6syT2ObusG3P7EV+Fn
tfV8PzjiWrHnjeK5Br6CgseX+bjLUzCWZhZt8qZ95Gf1KJRyP0RW7LWhe5vT9QV2WZkB1kRYMK5G
uZx6CGt4I89RREOsWNg17DD+ocXRBYmJ62lCowGclQd0Aa8226bXMYO0G4FJ+2at/XlVee3NxNqI
WV7BbS+Bo/Py97JcrgkSI2/UyzBIexs3bme/uXV5XxJ67E+Teyh6hlHRrl7wRsSTssux5On8kaQk
BIAmmXn2P3CWeHYtArT8mXXnujmstXgLbfxSAwWy6niLuHVTEaqSqV/g3E1+bn0b4/ArUuKNBQpz
KTaapj7B/7EK5YJX4sg82HeEsu8H+wq++1SGTs1WLCUlIBp1IdRNQ6/t0Sp58Y1Sgw1a17TfLI7K
mVgeXQa7T3WLTbeyZ+kreqQ+6WBfY0aI0SraN0V54rB8NAoHFo4bEqQCqOo4Gya8HJ5iyfmDDrXR
BlrdKZ66gKQrlWhfq84H5EOOTQxvvQLaW5CVmDlxI46ehCVnpTC9AcJ5QyUdv1gPQVVfZAesq4E7
9Nc0AYKqihnvXYZ3KCyV+7RvjkoW3TcrPx2LQqzAGoXduIOj1XmG2500zYmPrqGM28mJXtMqvqLw
PqgRkRNVNtkb2nfISGgk4dvOBu7PdMrpIT7Lsv4UgpbqbHPuxBodU5S7jzYrYJCUHU0uvEE7RTeq
E7i3PbQHLH7LQ65pHvrt/H5oDXkfdzEDNBc/GcQeiinNVc6AnLdEcF+XWoNbgD0vWXbd/L0L66sw
HwoIln2O5zDPOMc1TISzEi+otjPm4sFpAAJhBnXTH6SJbinrsUfhOC9Yug6JlNuiH3AEO9uEdlsd
1Uy5Qb1K6AugO4pKIO47YysG3HjqiiqIjScrba94qc4AQO4Son5I9PBsfazWX834AuAMkAfmOr8j
dv5FIZjA16GKq5gCw9D2l55vR17CNrGe4mgGtfZiZPM2NIHsGtE2avCYBWR4mHYM8ue7yzG8B+pZ
Uw3A6GNUoyEx+dTA2hDtxreCvJUmb1Y3bfXuOygpoVdvmWzew1m5iXHVFuhBRFI8zlDsrhB7ujO+
dV8k7wW0uYrjpmQZrrutJN2sQ6KT05TJrC95nrFcwG+goMfXlxxtk1/fRipem2QMQB+F5KnSuQOI
Z/tWn4kD4jWm2WFliQeZ2dFjE7X1rSDZFroeMCy0Tu4OKYfma3qTfBNI23YF6QyMaliH/KYl9YFJ
PezAmtYC88dEOCcMusaqJeCrzvF8wcTSHkO9GHcdIqJNmRfGS5FoHN6mlqVewm8OXLjEmymuroYs
1C+mzRts4gemcZtFn61hRweRskRLQ5SvvQpxinoV/VUjnephyrAQLZm8ZhF5Amkic941w5mPZKsQ
da21Nxy56dNEUU8UEqQJtWWQZ77VoDPtvHyUjfJso49k0p99CUm1qErB1CtjES21/r4VhsNm9cLA
vNyVMwguwBQkM3NMKBLFtxzCqehNh0fiemsMsdl3TUJ/c9IXbTAOMBw/R3yFXQt8pGtwumSc5Hvr
gbTCoxvS163gqLo2vVwR6ldQ83SaXDfaVEy+qvCNVR6XbdnTE9YDRCbeYDIGtDHAebXgbRnjfcUU
w9BKDFB6dz+Pk+WhTb01Y7fHpXwXZca1Nu2vimY+6KNylHqHfazZSXPEerayRpR+UfZRKm9ZadnU
hdHjJOQx17s3g93Vmxss0J0Rm/sqU7b0R0e8nUCCJ/2WizhwFLrSpU4E8cS8sWdMo6aXMCwFXcL+
m5l+4hxVfEFx73NKRUlCi1dPCWbmJPrZxfSzwpGtLdIz1AtVQIhR5s8TxWk2mF6sxHeG3t87XcfQ
ZQl3xOR+7d0UuEVUfYDQ/KYLWAyxlRybScMsUij7MCKJaYynfaGoO92ot/YSHV2LsU9olky0o5MM
3RcKwztdhXAgm+Q2Yd3N4vnOEI43hyYZIXl+ljrbaak7vH1NRI9gXZPVPLAwNITjPHtFS4cEQzeZ
HGH6Vi32zomHo2pM60Ax9KrCDURZZbvK5MgSdl/nKicBpWXvd+JHEVuKX9cOc8nwAS+RLzLta2HM
ayLOtSvkNqJXEcbVp2bgCog09wm7tDe29bZT7A0MExEYROc4BZ4uey7mbZdP+ob0KdePgQd5Y2bc
kefid7l+G/L2YMm88TlMvuMlcjxhKV/VfjZoM6qfUoVbiMt2nXrTRHb6Wzyp19Cd7jQRXZUxxEXZ
vWlKey0GrCVQKGz3m9tvk0zcMS6sfLtLN2hKiYp33SAbzdXMs0nFsM9k8mEyDlVLr8bNTeBj5GsD
pYZ6wcrsGS0tllw7SJprk5o9zP2jYx/mRNs7RX4/5Y9aqoBBsVYpgBkxJjMbn0Mqx7YwPRDHcKpn
m7j2UTO9KSb4RBaQbpc229RqeJUkAjLno2u1QM30S062dJQpboEcTNuqtncSsIBfp5zcXayBQmbI
cXLrh7LkZ6Qfj5iANsqi5h4WZUCxdOu6VmcgI+dtPNE3H9jTfDXq3rJqPiJM/xE13dFy1QdGazAx
nQs9jiPH1Zl5GHNNzpdeaTWlHxFssdPrObCLcjfDZibNzWEW1KiB7HptV0DP8hIFqwBjhlWzgkqh
Juutd8QPQ/YeIPjnusq/hXZ+wrT/0Wf1D0UJd1jEo8BCRoBqt/neOfJeMQ16UX3zQL4Tu4J1SKoR
pVWEib5lDJX5Uy+Z6H0S6zdsDPujTZ3nZgJ6qc5rxyvX7pqsPnddd43HBdt+M6BgcAE4layj/VKe
ypgWZDkhcalk9kaRexB185718dvYhjpzCPs0jerLPNRoUXMVOA9W3iFVngSvtkoDarfMH4uJajUt
WSUjjeg1x3qnfYyuPDHANMX1jb34qDnzzQGiQIGxW1UZ9ppRn+RjYOTxzFdMF8/hFzVn7Qwo6ErL
ziaQCSI1WIsz9s+Ov1NKP1bnz6RnboWAl9kq9PhMMJnNUKRGSnRu2soOCjpmXguxmNFGkmMHp4NX
zsoBJbCALcqVanU6QmoqEQnTuUWbom4rNM+QmMUZLF/sc4/y59bK/FJTvi1dhyAqfuoVe6cmA3/i
AKVCJyr6lMQzt69iKobbveR5xF7J4MFvQE35XYNpOORdZXtQdhXanl1jDYYPFuYTi+7jbPQ0p6VG
3y7fudHwtbP6wDHORcUIZm640TFZwvi+vxbNRLgYoVHbCuCHZ1RIMizzxe2SgCGpSZejHTbzgHB2
LuJ3pZHP5mTEp2JytSDVMvObrohPC3bjGKvv48g5i/S9L1oiz8mMMWTSonUg9a1rtS+lAPDJ5FR2
RMbxLqAmqlnh3hYXmQROR8xnWn4OJ6KxZHIAf3/j5zopLlI0Rko3mRlBBZegAnzhZ2gesrDy5vja
txc3vpu6l8SWBr4/6wCY6hgtzb6uhwcHb8dBVLxapho+mZ2FOKJHBDOriBrd8Wjp05spa+tOTJod
MMF9XCqwGW5+UqfhDkD7U61xC3Vta8cw2OmIeWNuKbtOocqJ9C9hed8oaN0qd9kqOmGPdc88K48f
anrTtORWiMQ9CdWHLppeQYF9rbGi77pRPrZK+n1AcBjaHzplQ8uQdzThhlDva91OGcHkHGazWtn4
ChKoy/paSIKdyJqK5HPPXM/tHxL6AeMmNYIZqzh2PdpGK89GbPUZqSFRNazxiXYszF5gAkzPsY0k
zBGb59j11au5TtgRo0XpfR1DcE0gFTw0gi+KJFUcNVzuH3ZaLPsc5P1HamfpJouH4nFB/vipxw47
jNZtVeKBP/ORHNAkN8c50EzVYNQ6d68pIq07VLT5rnBwZkKtlqdZ6ZzDvNT61oFscp4pgc65mcbf
woI8iljh3KqHDXYxxpnbPBTNXrEdcAfMRN9GK3oPXbQspny3a2ZJQNSJo2g6Bj2KrW2QA1bnIYaD
AzcK87Sei4PaDi9twW3EVqAQ7qcUL3aVmgzHtV4/quAHGGimP5qo8VlzSV9XtotqBFNvBXGhXss2
fp2dARGb9dImKExV4njWQ9TNLjQtUArWN53h+lMN7eK+d2l86u8lhYVPoqaX9uIiq/RWpyYi/XCv
0IDY00dSdkyU8w0RO/o+GbpbndgPTewkD6NVAZ6jBw7mazo2CKWDKWtjz876u9JS35KkO5Xad9mD
EBk4gTCZAXE3dszjIXWmmAMmZlShSN4ccRnh7w3jWYWCZTNziaxbaQ/w4DkVUdjZ6ocyMluMFdKc
lWDW66+6/La4eHCTF95bn34wzJJo+aokw7ztFbp9UQsdV2uR0Djz8q7b4akTSE7BY0MVYMBOtWgf
UwgvdEruIlkdTI0h7hwhGNSS14b87fX0UrOqRMEi241BfqIqC+RYyq10ODGw8GmwirQDHuhbDb8Q
ZX+/0TMRvqXoG7d6SWENAGka8ZdMSwkTbjdUyalM5nu5NpMmWYSbUXHaw9y6nHAnSPXN8Jj17jkc
HBeOtFsEiwN+QiMvaRPJET12nNKTQjd7C4XivNAZjLc6iD30bhhB3VFsh2KdA6BbSyscqIOh2xjC
nI2arjVLQ9ZA7bC1rm5zD8e235jxZfWOD5P6unTNqe3Q5hbmLpkjxMrS/eFqLJG0V5Qvtjqp/owF
/CItXBKOspyUctwN2bxLSaHjXJw6HhChlVZBYGaxrEQYN/wBP9rrO3Suijtc6j4+291HgpXapy+l
7Q1zhq4+Ze9subw6I+q3cnorlnJTFkhcHbZ0RuWpN7pl5Q01hVmufrfl96aCck2r7zLa1P8r8tpE
MorFuL/PqqbzK9HScc0yyUIyOptEr2J42L3H2uwyiSCvJezLTeRGT3MHRdxxdPsjbwi/EPTbgkit
joz/L/BtX5hwY0UzshHFtZnPmzRrcz4FY9qfzoL/yFzxt/nT/2/A1v8PPRZrzO//3WMRfKAtaNJf
PRbr//Bvj4X5L9U0XTxqRPaRTG7jB/3LY+H8CyMytkgDz6BKKuhqpPg/Hgv7X7ap8e80xHkuh3os
YP/2WJjGv/jjCPFkLecvALX+E4/F7waLn5l2XJkraXgWDftnNOIvPrqySJVJJsvoj2WjkzDmQpzs
EMnNSV3uf7knt7/Meb+GS//uavt5KSaBq/VZqMSQOn+42tLEDhejRxCHFIpqq2GbT+Y2PU/2gDJA
REQrNHn2LKFa7yoIdYe/v/zqZfnFY/bX9W3dJPWb/F2Hu/67x6wf4xlw/tL5iZFG8U3VYrBRk5M4
W6ljv+Ltz4c1ZG2OJSE2Vk3hGkfqo60P9vdI2uGN5ktjB0iKKYwkQkkIZuR81FvSinKV7CuZFztb
leMn4DqyZgr04ShWYJMAIaW/78uhZFWJm7r4nFBRIHnWqDS9aKzjJ54fh7BGlKrfInseXofB1J4F
I9iLO7CLAw7L4ue/vyHqH07kf98RgwMhqdb8Itb6cPzy48+VYPOfJTD0xGXp7oVBhtBg0gHnNJQT
SS0t45XjsPoOAAYCEI64ZIQUXQlS7Ra9/rHkI81HGYfmVoEFagWQnqrvLVwBsrEHhF/ggiQYxiyK
TLnLqGy+g10y1V1kpt1T2GkrD0Fm2Te8DatEdkDotncw575NvUNTK6Eh/mCSmJx67FYToxBLkfiD
naZjW56npza123yj8C1GQP19fDdMENAQLWIgvsZAGdItUyhO3aIGA8cXwu5Nc6miQp8srWs26ehS
pTaNETdBjGLa9l3QNu9Qo2hdFdasglTqNdu6LE5pE4fZ6s7XUK2ddF/aMSK3mMJg2SbNZFPQUi5x
bFn67tFiuhHd9EJOmh/WTvyOG0Gz9lrJ0BD54ES71YIDRYOpLZZ6k3YhJiPcfm0XgGuioIlZt9NA
moljeIuxmBaBWYPR98he3N7wyWgSNTKhMdXPIFWgCbao/InGMazsIbHcRGzsSSnUQGPgQmggSnt7
n6gcJL7zhZlnzfAcBe4gO0ru09Cxx0sYkT21XRKH3NaEpJsMlZrLuANfgpYdQl3PmOENaYvNv2I+
dZWqREFUMrHtAjMeM3wuUm2uBCYuJdGc9ugiNWkLUP4hEqpvPaCHBDmnbq9Ds5ahhFRqwmsR01Lo
2amrz54o8BMH9JSaamP02Qg9I5ySrZgdqKd///D/b4sR7FkHlyzBw8JcDam/PPqtNOd0ED1sSMh0
O3RiRtBaoI7Qu6Om6EfEfmDUy+1A4gg+hT78/Pvrr/7R//Yv/3z1cInjXRWuRTj7uin8en0c/FGS
OXT/KxnhoG5K46S1fQK5Mld3perKf7Cnq//LQo+f1bE1x9JWL90f8AbmOipZqgZhSAUOkc4Azt9M
RXNajXXvHNIaOIULRzpzgjDBCfuQIWP+VkK+mznbcFAgtpj5gElsl45m0/6rdGDDjz7K/2VzUNfV
//cbYgii81wTZ7eAkvGH00/DdjrVddb5tRLyB7oz7RidU8coUiaUKNpVX5LdsQcphOYTDzRpvR10
oJJs5V2LPusfdqv/uVuwVwv8jQBD8D8K9uZffyDMhYVQdUp/JrY10wI5Rq7HdCr/J+vz7ziI9Ukw
qQ8M9iPXNjBU/rEIq5yPcNMAY4zLcbjFGab2DcuZjrneaO0PZSoRg03SRJ8kmphjCIpwtmrDipHT
q7hg5iBt5hGg0LIai62G2Z6tGNkuV1pguaTbYwP8Tx9eAEJocmyM0bqgCPn93jhQN+whXD/ysFTf
VL1sdwzpc2ZARfyYMMb5B0O8uv74//1wEAJpmI5mMRoFN+Dwzvzxtio2bfdIWTkjSma81CG2VS9p
rJGmXAR0z6rHgkRiNYuu0gXpN44NdpqxbpV/oLj8/lBQt1C5CF1dvfkm7vk/31oIR5VaqbL2DUcZ
7zMHbZsY0n+iK/zBMPnrMir6TRwdloOJ449nTx3HypBDUvslC3/hqVAlH/M6tx6SPpu/90YVbru2
WZ45PA3nMOJsjEuwkEA0pZUC9FOdUt2DwH6nN4jC4u9//N9XzvXDkTFMAI3BGBOGifvHQlI5jHFQ
7EDRGnMYYqajbCDkxTuGp88r626DMEMNAJzEJzEP7eN/fnXV4SEwLUtYtvFHEZk0GirU3qLVvXRq
tAFOjDghTVC/z3HUBstUktA4aOOKPRK4juxl/Pr3n+D39/Wv769pGsEKeJJt2BN/PPy2iCnyeAaG
QjK/68AwgvuWK3qn4vwdyoyuw0wj7+8v+8cCuV7XFOBioBKwSiIj/WPH0PEWYaQaK6TueplsQvAs
z7BXKI3IIkwv1Gr2RmlLGk25JU0aCvE4bRMTUmdAkuFSbaGHxNM/bKO/b2M/PxQEkvXsgpgNQvwf
qzbPiNAzoNfYOGgpgiDvoH1NPTNZY3WsNM7r39+F9cn/dSHgJjjUh2sAOjW8/mcNr0+Ltiiw5cg4
0t0gVRRzk6opqr3G6R7zam0TkGOyDUvX+of7/z9f/fXK+kp24cpIdn7/2Rc1KzIHNQ79UkpFAirT
TWijIf/77/fHNv3zhq50KBY5l/tq/lwJf6lLRte0MrNuBj+r4nyPkTi86I2OQQ+c4BMqp2bd676h
orJR6q8NIiwNz24XiYsxYz1qc4RusjGKd5Pp5D+8e4b4vYj4+elWKAkLgEUQsXD+eAb7lVc3uxZ4
c7zQUa0794kCRQJUdEbOU8+NsTPsdIDcGGP0dybASjfF/SsVJnLplPoWyXKnsrHNhjGj7mBT0Ru2
N30JrRqWa2d9R1GLAaDF7FQGVURmU4DRKX6zYtOVm6ylfK5CRnk8+MvNIPBLRiI622wZ4SZVnBhW
rUhstlHCOz3K3v4T9H78ZigTQ8Oii5NlI8wKzXLewjDdFlM1IwCGGrthCqEdxt7E7rnkHcavMNXC
oCkskyWNaKEvRj2Kq1KpoLzz2BpqJKZc/JQOzrJGEalQpgFaJlcNoyDKlUrVAPBAEj5QM1fYZl2N
ea2TVubjWLpoUvqxlkQYGOHa/ptp+2NDsdBCczrQmVMmCD+P8wwCOk9KqEqUz87nEjnY9+Aeus+W
2gOsqzm4TQE0Ysa4Zlc3H1oY4/3WTUzFqE2UBLpASzUd4X8KsqHvniZT/y/KzmM5cmXLsr/S1nOU
AQ5tVl2DQEgGNZMqJzCSSUIDDuFQX98LWVVtl6LIfpP37KqMAAIO93PO3mtXDxBL2lcvMus5GBF4
2bhGmvQ1NigBDjybjNnNdqIHPjUjsQyeBTtg5kT0S7eiYtw6s583exY+ZtZUD7Nom3rAcFZEz04X
pcqNV+WN4zM+kBhzg4a6jovx78jNyCgBiPU7U5pBfiiitBihOxEJtPFGYRZBoSnM9mFXEO4pRp1x
puNW+G1AYTI5g97KN2NnqL3zHBT2Q5E7Pj1wSNzMV3UiGhGZqgYZIxEmu9lxS4JGJZRtcs3p0YWG
DRW4yV0MkBjU+fOo4/5MzKzuLEKNdPq3dniAI42cWxugbCGCJOUjqG1yGIGat+mdV03qKe07H/pq
quuPgnPpH8oIlK3KKOY3h37sA/MujD6ZPhoMoPOJOUOsleavRstqMjwG0hqF4V9p+YAaRIexc1JU
KZObrOSeB8IfgDqUzjyeA5AlbUGT5uQeuC73xWB8iBSHlFvWGDCpExvgYLijZlkar5WpYJhJO+qx
/ZL0sdac1sP5OcJl3fZUQi1QP0LW1n2X0VidwH5TeBJAdki9WJLkNGkml8F0MznBEthk6wSqG89m
WFsdL/iYstRwqvoJtlS3wC1DOQR0BMRiJa904uvkWL9hPYmB7JmyCexxVl4w0VTt4d0pup9RTwuK
O6kQHGZtpLyTqXGgXdRZRrQB4wkMx3GOQgmLSvscarhZsIvXjjzhyuVfKQ9pplk8cfBSpm7TjZFj
il8mNEIDagCmtw4bE2foHcM1qFOcvKWO08BBGqbIFChJleU5WWHMjODRisrnwe4q8UDBPpDVkITm
ecbDOq4avXOKvXB6vVtDdCVbBvlwKNZI0MxfPup8dH1g/M8rfiNvTR2t09xlcUt+waQ7xQSdtevI
KZlYMzzx+ANhdT1ECVogGBC+rKmlUuduaHNBu5mZNC3tMkwfLDNH6YESUmmHzPbd37LqgGakfmW8
jOCcr7QeMVMA/c91dlqiQccWU1gemzmKiw3tF/ea4TYcV7SULKW8M/1H4MbeG8Bf7I3gcX9VRa6W
+zouy870219EFCEeEDOo1w0GG+zXNghLd9u6NM0NO+K4BfEdp0wY2+ZlROJQsWUbtMluIyn4rIss
6W2cmVuDVS13g0H2NU0E2VvXvo3IH9+6185rTqR1jNtBDTdyYntZVb3RThtrYsLChMhGahZhtTxN
EsOWPLEdAa1ct3409Xq+7PGd3ICoAowic5NZcNYtlvgxj6Nq76ddAmMWngz0E+xye7Mr6Xm3o2Oc
yyo1xy1doAip+vLkl20a/WFuFjF3z0b9JOGJ8NdFjoIcx7NFWeV3BQN/N+w1bet1DgetNod7SCrV
fKUNonzVZzO950+woLyAJl2nY10+ekWDODefsyQh5yFhVhOZiYST4lnVGplJRHphrC/pK21pXw+W
HZvHsddxfprCLC88IbsQrq1JqxDmqXM9hvV0l5Zj7waU9eN9D+tcnkwtD8veatWE1qNv7J4JA4X/
ukVVmu9HYyao17aAaa6oI+Y33pzGuZ/CCl8sKshKFNHcCQMhs2PoIMELqIFcwgAJb1ihyQDqoLaA
VjOgzXYkM3GhBksNp3HstCQ/hq2zno3K6YM2ZYoQNM1YIwEi6/h3Oc/uwBOHdw8w1ThrKcLYxpp2
SR2hhDbqEg+ZQd4GRILEcrWNKWaykpjHoIH3ehmSgaOrfgkNNGLeG0bcnrByHMRWvtNfZZWtGH8m
zl0tJsgNlTF3hzkvsjMxErvFqCxGtp6aSqkd3rZNPlTa6aDwHO6tMGOY3zbXSeig4q37CP1x3Z6R
z9y+Fgyt7416uGx6ai3ONCeAF0Ar/3Cw+1w2OYbumTpsStMwKVDfnx+JCqG9SKRuYIsMKEjJ9DQK
BiISGJbbTfYCf10tEdPpfJEKUIKr0V0OBjImd2FVaAjxgwl1kbZS8aAgtrmx+t3IXLa4pDSrXKN5
SHDCIxpOVnRqcvXDSf+L+oMCfPnqdHn1Jfrs/QVgd5IFQzdyEWqdObBnpjs5EYy+VtLo/ugwQNDq
MBSMjaw50FTSXwjPHX8l5ki3uNdLc/zplurmp2qALoRFcwAEm1hOp++/UhdTKpRZpgKwa5550mNo
YgUMlfmEFJDOq4/ZUBKWriV3ru5FSSCbDNeHQVAIlh7CC4LBM/orWGccqoZIp1/KQnZQemQ0XoFO
GPErQ9W4WPtEayL7jz1ERGEqesJ6fMBpNFq0+M/QOSlGoBhEAIofwXqITJk/14xgDTwcPtnfie0i
j9b5vVY9kAyYIf0U3qjC6CsmL1P0K+Rxf2r1cDTXpHyab3Rp9cccOz9EFr8mejQrMYIHOrmj4zqe
rS4OrNDzUdINPHH7eXCN5OigmrrFW0wgcxyazWPM9OjGNLLCRnjQ1w296aQEi4G8Z2V2nVtvLJrr
2tGsUmteExmKRstxsNDnWJpJY0aqgYh4wQMMnCcIlzKtIkf6rgOqZ9D12+ub+alPpzTHIdcUUIyg
32hrgWmfti9nuwJyuUuYspINxzfOPtXWLsnuBMJThYBIVH2v/MZAFWC7pBBheeuJRQU49DvSFA4Z
ZIL5Brlkb+w8t83eHM5p1j5XvbXtODTyKpqZiiJKIMAnSNJMhsAspu7CX1KGcLwN6CA95tNBrUvZ
YvuIIfJRxsozzqe2EaDnzuDA+3H1E+X1c2HswD+DAmpx+22K4/ePZhMZntLbsA9GUri2xkQMYYiM
keBujODErzo/dGU+V2b0IuieCgaJQoCPeP95BcccVKQer2VR2kcft+99NXTF1rAq3vnfv8s+v8ps
hmh8Bt1K4X5q1apK85Oc1ArgMEj8uNKR/sfMCVy6GvEMlDCiy/U13B39HNeb+KEJ9/nWknTEJHUh
EPt0ipe3wj9KZGMSKBRobgZN7E/ncxzKhd9urR2ldHA4JC98f7nLrfvQc8DzAr1Zd8Fy6u6Ht4yE
ITtkLceLcqyjB0/CQCuNJdWbA8utD8Kbk2GYX33/oV/dY4+JnI1+1Lct48N2wVio6dPeaUmUTORp
7o/afdrq/cmcYDIYQ00dtFiFt1kviU2k9P/XrxmbPrxsBgYAmz4CXrUy8Wg9xHx8lWq0wDtn4w+I
bHvEDoEbGzLQp0w/fH/N5hcXzTMs/jaTPKJGP2wxmdW7uVv2bWDmbf+H1F7S142+YY8ZEll2CG47
sjQ0RhbhDjpUZ69CP56e4g7DJ32ZLkFtIkVTbsZujra1YYNwwHqpiEYhriAQbkNVYgEDxolMYsWj
braci4XMf82TzNZRnFoBtHsEEpVvwvPrK2Nddi4+uoKsW2I3256II7P0RsRwhZVjhRFltCYogzRO
fEShs46YHLY7H9gPYzgds+qgkxe/qToXT+r3t+uLjpRrLiheOIw66/BDlzgt0AxSTmBsa8rwnn0/
s4nzXrT+33/OFz03l2ar69H21XX6nu/Xm8YnYxUPVZB0hkmf1bOoIwzHgLhVXYUI0wGztRNpGKIZ
frrGz2vd4SQBTIERgIfL9cMTMUe+sJ0xZloqYmPnY13f4Gj2AuljKtBSjNvfX+sXn2ehu7BobcO3
RmT+/lp1gDqz1RTky0SgEdnGwUYO5RhedKx4rEzMYrQfbu/nn5EBIGR1h0Bc/lcsi+IfrzNXVfx9
SYrJ4JgwkSAn1tAmzP8W5/yPE7bPi4u2jbscmIxF5/EXUP+PzzEUaS2NxVvbndrkkjWfblVEwRcZ
jfagCjocNgfxA33JfmMWWnr5/Z39YoOyLfq29K85fFEXvr9MXQ/jWScRh+Fv522VMv1LQ0nMZbpe
PXz/UV/8iDY9aQYo7FL0bD+8O3WPnCdey1ypO083GOIEWNzIRSIF+mJlx1l7969/oMdUlYtjSoU6
5/215Z2ma01lQEzO7HTrMRiB9OYUv2qojqe1M6Q/fJ5Ytpz3WxI5Bo5gHMV4iPX3YUlW5eS0jr4k
3xQUVQFOXAAwBZyXdS081M04uaEdDWr6JR1ba2E1+dadlqXTkiRfg310sjSWuKZ6dd7CEAFNlEZW
E3j2qK7TDmDIGgoUffWp8hcPV9QaP80zvngcAWfz6POmcGmof7hnhYoRt8OACyI6wCeNGrOLokjo
A9Q2BlvXjiJ8vpq5acvUPORinO0f1t3nbZ2XmoX6BYq44TJYeP+jRbTSVGkRbeO2YYwYsiAzWZ/k
G6GoDu2DaCRdCjnG90/KF4udN6nQbRMtjU0M5fsPlT5ZMG3jd8EoeChnJlcnZpzOP4D6v/oUlFYM
aVnryyzh/acgaegMkfMpDrzlq4YTUoBERB6/vxbji/LL9U0XQjknFfRcH5Y068qlqVIApRPmb1rJ
zZF4UJrg1BoYHLo6wNXjXtL/pWHe1dMmTWJx3pckK2e6g8kLQAXUix++1BdLwzPwY/hUdOiabPH+
2vu58WsC/8DAR0QNeVYp92AtqrvOkJg/HH1wNp4MiU6UaZI+8hCgqBVK/VSbLh/zYYUyx2Fcx96M
nsb98EMDazJjPAaUpqrGBCQZp962WSFu6ilqkW42LXLULPFgT1Xj+Oo1RO9cEmBlvHB2FsjjMs+L
Nt/fmy+eeI+RsrEMEAW36MOtaYGCF66J7XTQwqe/+CGzdeAT9+O8IYik3A1oHn64Ect1frwPtsmo
iP4do7OPmSFernk52dcKbNacLlLkfG1Y2KDpDdcYMMYOp1Svn8Z93778y1dLvD3bqsnRnW/w4QUT
jbyTUx+uCPm6+iX2CoY3YiKGFWH7frKb7jknQuvp+w8Vn++x55quwZV6yz73celVSREtPTKWnlM1
XqDZSnTnnGsSuW7ZX8nqyDp8L3HtM7BBOj6qDVS02TitRdnduyPIf0YWFm7TSY8FJojI8iz0Wyof
F6TbkNLOlMY5srPpSmWe9Rp3AIlYaSFNmcgeQbvUVgE7nRMvES1DIkb2vnY6K+aw/WGf/bylI3Bg
U8e/bbLUP7ZftDzHce/RO9RUb++wjUJFFB52wjCpDt/f108f9bfcdDmb+S6K10Up+89DElETBYht
bwa40/2aa6BrYYO9TcLk+VcfWHZxWknL5JqxCYE97z8p8QpQ+QNtLjr6mOaNOjwQIF4GuoYlcmwN
UFOmbK9NAXv1+2v8LPvgYfWMRQ1mkxDDd3j/0fQHTJLOSXv1nVy/KQ3sZuZEP7zxnGo/T7NzmZco
ALWZUR6DFBMIaFtdGXFtoU6P3EOW1u15Wy2vj++/2af9xOGb0TtnDS/CY+fDfkIkEVaA1sCuNTrh
WezB2LEjGLzffwqc4I8vi4Vjg9oZPbJL//9jRpKdKVHUlRiDsULzt00MH+Rb58pcbFzGsw+dm1cP
+mgvqix7xE4flqRk70qzgiox0fKbCF3Q2hzOJ62ZVdPFS4hl5j1XKRGNm5hEZu+MHOGwhBys6zca
UTIXhdd29dZO9DSCXDXV8xoUMISFnPqgCoxac+KDNdRCrejhglfRkDEvhLaZ7PoRAFWzNXrlnflp
HZa0ZelyY1GMaShORHpBCB4ailOyemgWJpl6bA0D2acoGtRMxG2pBovwNL+qWuFsqOI81o9NrKzq
BPwz/fihUS05rhRm7WHIIOat8Eim00H6WsjIjne9tpaDqdq9YizqXhceUXbrOeKBeDPrwb7167H/
Y3vVXO7hS6U+pBpTojNsGixvvH+kuaVwZWDWoEku1wXoURhTofjNJAkkWq9FmF4KNdKXt/sCE2DR
hQwORBEidiZR6dUmI29pPNcJAwOntl6SGgs0QJ9aPWaky70xcBZHsHSoRbUmk/7GqfwSvOaUl2cM
gIyUOLushAuM9goFj0naLYM/O+YI6nu0xKcco2mPvgVbEbBAHKBlS3XkJo4DPWAwga+2lmxuSjtq
9J2sEB6vQQkiYx26cr4rYTKBu7FILfXHRWww8zAAn3KYBmJPyyH4qXaQF5E1Di8eTiAdjlYz/e7m
EN5MjcHzVlO1A8o96zy8fE5mEj9MSVdAohAQyeJ+gKY9oPCN9+5sZNkOSGK51xEgNXuaB16+zWpp
YBNO9RrWsMaBGwBGjCChzqZxMeJ04s1KugY+NaW8okTiFbca0TM0bAMGIIUS0xYWSjCbiPLIWXc4
3Bic+LOBLD1CIBkXFJUmD3UnZYS71htgsaRKWeswLvUFtB+55i7Oh/FZMu01T2MR+ltdOa21UVMD
aoX00d7FjWQ1Dw1vucsKyDUgz7hWZwiOyvs0rsUvxXS+2rT5GEKm1JZO8SAa/9onE/xX6o++AwdT
hs8648Tndu4HQR/adx4g7JJJNgGZRjiPuHShbA34nWqvtuHKM3KMVyPxJevGoO2L0lQTt+RLyE3T
zPULBYA6FJlpFqu2mHowVrHyX+io4pNse9ALpJ+TtN7ZFjembztk4s3gevV2CSnlJ560Kg9K2olo
0r2FP1NmLEloa7X/x66c+iGfaXevgFVaKFmEIY/G1Pmv09ADCg9Je2dBtw7MxwpmlFr1SRkzXgbX
qK1NFFHluvPsHiwS8d/JMefwec7xH/NVo1UI8+gNR+KHPerz+3gZdggEqmQfWa7/4eCdQILMEzK3
AyuqwdvxbO+kJuef9qNPZzfaLlhQfDoviDzRnL3fjzrQAT5TS4bECrwpE3Hl/M4N+GLkinonPEvt
pci9/igtOe3yuKof0RrwzJCFCeJrEYWRZ7UfJwQzAvnNjknyo6w07bbiZ2h+2KO+2j1dVxgmxSQT
oU9FeEvfrWe6q0MdtWCdRrA4b0vskPkqZcx2ZPAH69l1xvGaF094XTNePkBhTK6GMsrUcdE9OYwo
jOaeMQju7u83ty8OMBS5ukt6HiNA9vn395IzaF5iChkCUaTmc8donmDnsn0Eh/vDEfSTWJbqR+fA
i24ZZfEydHz/UagoKhiG7RCAswS+HiLa59Tppa90RZwLNfr1jiRYL2BaFJ3FRCodIcupH4rDz1u5
S/uMzsRylDEYe77/EjYJK2yajDuLQmi7YQI36NXjo2l31nnPxPCH0ubLj2P8wTDC4In9eM1jTxcS
WCYJKXEPaEMviufRIrcUMwLWJj8Jf1gbn7oX3GNmLUs4jePi+/kwE8jYZTQ9oX0lFgCclxGIAcis
nM5KPY42oR+6+yGcveuWSdSm8UL2vu+fp091xvIF6G+hRBU+9/fDWbHyommYR8xUZLxV0CsLIM7N
7D7ZafoKpmx4GGPLvv/+Mz8/w3wmxzL6NZZAXfPhonUtjwvRkpwbJlnKBC0BxY8sBClq5P7whrO/
+EENA0wLaksKOPExxjH0J0IEGboGDLWSJEgQr4wr1VjO4zD4rjq6cd8+0nfIo52V2nRpHT1JTucw
ZGtnZVvXMo7UfaKl4qbTIlRBOE5mtettadyCtQ6hlif2Ofan8Epn0g5bwi7wL5lVQ0NAm6X+PJcm
REcHjeEup9V2W0o/fgp1AVW0pE4+Dn3pn80JWalbYS3ZzlOXFpdemE79yhnb0l1Lo553o+0DTwbr
G3mbuknLp8k14mRTaKZ8hjnLzpePg0XBZqGQgYaN3STRCl0Eg67F9o5AhP6N3jOQctHO0E+6wW+i
sx4FT30FltyDSNd2rs/gq0/YUTET/tQ2+Oqn4ClzKGsFP8bHsoTRQ+fYZk1FNOZwjRxxOhZcHeF4
SLFQeJQ/PNpffB7vDBqbFHoMof5Oif7RqPZMP5nRJnGA8Q1YM5MVagizXFlAU6/yNQ+2/tMr84sn
m/A5olm5QJI5F/PmP8tLfFu2ZrCeUN3OM7QWDgJg/KpzlDLtE+StbBtXLQG+jjFtaYk1qIwRmwPn
fZC+Pu3RrXmbPtVh12pF2vzwbvvyy7HRG1S/3BfvQyNDqwfPLy2qotoYk3szZuifdj0J6dIBdfD9
Ev/itYLqlrWNzIPZ6kfnQafIBdFMl8/yUxBSdV2fSjXrR1SmNX9ZxTvCmqYfLlB89YtTaZvM/Dhn
uB/T/1SVxolmc4V97GOJIpaEXLwyc+BxSSJkHA7oYFa37pCL+7jWsE/6oYQD3yGEXMdJ0k+nrEi2
uSmlobVqoiJ7kQQh5gwC0/oeiVZ3Y9OCm6FkWYRMzURqgLIILXdDX05tejvN6p2UafWGNJgZIVTE
zvvhlfZZQENhDxjPw/ZlOSY/5fuHrGfhjiEdvsBzVHOX0JHa0sAlNkiCMN5EYQORxCJyJepRrsW5
iVAgI6QMa43Tnja13+y//62/OEXyfTzX8Km5df2jmaUxZOgjnka3WcqMqGyP+cyK0VH0Q12PIflD
D5BanuQsDM28PPj/D6urwX/qy3YYYGdOyV4ZetVtJoSyV5NbQksDaMJGOjhp/DTTAerWhjMOkNdU
ET2lIwIG4CNmfEia0JYEFjjFtc7Zwj2BTyuQ27Ew60C503hF52i8XwKzSZVIBjBeVhtr0MtEvIQe
MmQ8ZoACCGUoneoPla/xmonRpRjX7fIaC2966k5+fEngJnJaR+vacOvpOhrtlBjQe2OW6LYyFx1b
gIzIectJGZ63Uwz1bpWIlGjW73+fv/3zd71TVH2MItnjmWSBYDHfPzBR53ppmEg7QM1sVGtHwxdL
UIg5IImZe5SHrnFPc05ce5rtI/rLyI85QU9cQEJ1neust8roiqNHa21DpmzqFJBg8URwDq5bmbk0
KoDC1WrjtrVf3bhuWrsbdtSk+U/v4b+EBThLXhoiSN66f3/n7v+Pf3+HBPgWHvDuP2z/4+8fhLlw
/dQ9vfuLTYnWk+7nazNdv7Yq7/5+yH/9m/+///B/vf79U35N8vX//O+XSpXd8qdFoKr+6fL/awP5
n7kAN6/N8/voxb//wX9yAYT5b/oyvMfEzznSR/L931yAJZURSjfzdv4ZByDx/7AAlvNvyInotVKP
UZOZy7Hov7AAlvi3v8uLnjcrGtWG869gAQznbwz1P54+hEQCvQshv7h7OOAaH1ZtAnTJd6MGJGiT
9icJ2KYNAlT7RHOj6smsDHXPvJ8JIUkTq24af5s+iNhYdM2Fhxf5NBkS6zmsJd3MNPEOMN3ieyZd
89bGCXzapSkAMAo19wFFaLuTOUSao+36JYEDXX46VG0ChsrSkckn9sGfO+0cy01zrbVDfY79Coos
pOpLmqjd2egoedfOhO9BDiEUzF5CDUYEplmXtJvGF9pt2tUAjTo9OnSLFms1JPBAZ50zlGdP1o0F
4mlnMiB9rlx4K26cDAfTpGU2gny5GjhqH0cOQfsRyeHpHJO+WLVooG26AqdVO5xRql9GwiBLy73O
jZBMGkHUg25CVaMW5GTIPAooZvjkexge9MrY0EEBAJVMkCWl+BMOMFFAQm8SQOEoqE8a4Bw7PPLb
1IATYDrxCQsTiPDtMFXXmo37gti64VJBNNgW/mJN1aNhuF+iLE7L0ov49qp79fAR7pI8LxA+CxPG
sMSvOA3Ts5HG+o2livqgTRYRe+XwmIU+ArzIolhDjzfE5nkqLHsH4aC8CotKkJXpyduh1KeN6yhn
75Le84vjUbFqHBmRcaDnw0lcD07QZa2668zRRl4Z5yOCjdq/8FX8oupiY6TIBAvMCLzUCxOROj7X
EuTji4p7LJy12V2ZpvTJ0YlgbYVkoUhpXdhaSFJz1V26bfeg9Rpq3xrM4STsQB8Jmy2i9WjV6wG6
93mtxrtIOj6JX3pAZf/smsm1nZnJhgSwMyT8mAlIDIXVNEOesVIwLfZ87HogdnSbNbSS0Feemb0g
31ZRtoHAedtDdG1WGBbiUw1XKc2mWvIlWqNRxGc4sMkzDy6Zq+4UeWFH5MvDMURwykhmmFetU9RB
MhXmVoeJsI7SZp0mtKDrP6KmNwLHCOw4dcXBrU9CNtAgas12U2Nl3OFxXXvdzO2Nw/CEpIfNWPYZ
yUxYXxPfS9dYPHYe+U44ZDTvxRg0a1vVWIpIDnM99NeGupwGa2U5EWFcpR9MLnpsHRmxPXHSSvGm
IP/Y6LB/YF0hChUroKTME+pq3NciqU9E778SJXHQRg9FfNodDTsdV6M5Aa7o3PEs7kf6dDYOE+FE
m35Ij6TgZOtZ2Sw4M+5JwMiOdJyNkz5H/T/CUATV3mIoKE2mxCZTjEqet71nXY0anq3MrV9arbl1
Kekv6HBclQLQTk6I5YpZiM09t+YNjeenETHvaYvcD4gW7Zp0MvE907EXFkIdwqJyh24PbQ66+GB5
pNU8zbjeaa57Fuwm3QXfidsE2OhF13FFMo0fRV7o0ICM4U5xZtmqqlY3Sthn9H25VzF0d1meuHRW
8tJ8S4vkADYiOXOi0boD3CXwW110rV+vvSkhkNaDa2AOw0s5hckqqnXzzh4LDDYUtEe/1rYm0DaM
+BoI50TflqQerDF4/wpnomK6pNqVE2RZg9W0Jt7dxRWRyDtrAi6eVs1LHqdXNqSxS9xUq9i3zjTT
OCRTd1fRH14lUcoz2cmbME7+lCRYuao+t/tcnrtJzNkmx/xUgP2N8yQ9sWVn8ag7zQGScX9Xa0Vx
Rp2Et9AlAULMxCOEY569mL3fnILb01fwRee3Jq2A+Jv5sKlI5jqCd2l3KmOQRFoIqPi0TMMA4IB2
0nFu2rbpOAIKAWpW1tiGLEEcVzNhAIyH1CbN0udt6MPznMjt2hXTNDAyiWBgF+bzPFjOKh9CEUir
HHcRM8bjRLPjSHxrfD1x6P6dVBbZHG7cGee9UzQXbZicWIDWSNuR5QZHQrKNrPksJ94j9L0S8Jvh
xH8cDaWH0fvpQ2QnEwzutnnFrmi/jvxsJ9nsXxk9ikDPo2uOhdF7QiQI7d8Oj1zI7K7zSIDViw5Y
eoZNX9vGgcyR/KZwkz9dZ7hrCy/HWuuM8q7q5v5aiiK/aycAJIK6LW70jPgvUV5p2GCSYEp9gjPS
2XnQRpoJpV9sOjn+5oh8Gxb4R0iq00xOguF5X2cvQ0zkMZrUIqg1FxcZ8JWYtV2LJxknBH0TvN3e
JR7dWy41jCHAmvidRsI9kemVdX1dzkxPgnZgPk82oGYdPG0k3rKX5SnHj8wDvkWWkQWiy14lEN0e
UbqLvT/b5WXHuPfg+1l1KqoKJIqVagDekgJIFs2K5tRMW3rGRtiIWwm3nyQLwWsgKVT/rHQPy2BY
9uHeYCZyxwDW/mUZVSex2sXQwNucrJF9V4XaEwMxdd0L0dzgXiqvBRDrG44i3koMpYPMGxxXW0Tw
1wzmManOS6tCH3iBFmM+wyKlTuIslzub8+9tZRl3VZ3wiKmiOhLXZJ4kczM+cT+ARM4ko7xOMxZN
0D/qLeJfgkqftERwTiMg5TQSvCH7CGOF0ZiXWbnwObyAFk9/LZS9qRECBwgQknUU+oTE9yuCzs7r
JrzWKHIO0NoDBYNwq/z8lvlV+JY0g7OdTG3ftvTN7T8e1HtNd3cdiQZZMj/rYtuHJGTEcWJRA/rh
dJHkVXhKfDDyuXQ4WEb/5PXauOhqEt54xC4+L8dFhPzKvyxI2qG9xbw/8GIXzLSqnuqe6coUKbk8
vmd2rXYokahrEvYvsn8xzET2LVFFw5pjhHmm57yO9WyMtiVYbyqTeYMwur3qU8O5bVhOyCi6sb5J
EagSPm35lzFJNE9Jo+wgUWwzYS7qDVLaBRtCElAMtI5HkNNf1Mlm2xG09eq47fOEF/M2r9XAzSma
ndSV9ceebKicM8E2IVRzxK0c0traOBKslt/YWeZukxArQzM6JNHQ0kON/Oym+h0ZaGrdtMD0MfVZ
JA/XvNWrcHzE67rXp3onWJe2Vp5GXkUii8tb0i9JOqByvUv4jZmyTSI6sgmVdFAnTinzgDlQyGin
hwnK1jTHNla32RPmPDg3hbFJIYKemsgyrm3pZivLEmClGKQ/YuDuj6XWV7dQKM2LQXUtAaxTCWNm
NAI5jETk5l36Qgsx3PQtDp+Z+dbtEC04A7OsvTezyDGKCbt2dlg6OfsQCMeAC3AqNajTX0wRiRyq
WpekScCPY9dz9gXAw00KiOkyqhrSQyrR7Me281Y+hrcL3euxY2PdkxtXwCA0olBtMI7Zh1IkV2qe
3Hty3PzzYa4hq9oV4+GkN6pb5F/4DauixaRnx1AueY0nYIUtMiBTrD1LSreW/h6mbG8CqnKN8MbP
TxMP6iTYFpDZUTfXO5V6PeHqphce0rw33jKrbfeyiI9uYnYnTZSYx1xSSNdNMu0xeBaHpiGHFa6/
uK89owh6DsKAJ3Fs5gQkOgv7FD/bylvChJULlCuwLB/Ae26HpxEAecicTPT9jUgw4TTW2AFAnC1o
0G7vZqxSC1lkJBBjMa3nOU+qSf5uxkTbSLvbEctRPQxdThQntBVgEjz4BPLptCM5RRnYzLQYtlJb
hseChQYdMGssncojNjdQddphI2hTF6va9bVffqORsK25bkQC1VRimfZtc49UrhtWRC3Q05Czuh/A
ggELMyHdWk4z2cy3lf6L0RTgS9Em/cDcOjcNqM56yI3TvTuja2EuM3bbhLhsfk1OpI9wE6PsmsAQ
4gi80N1GC4xJnyzgr5ODmpLDASwb6ZkBYXNLjEUFvSQf3DZw6Btc8P7Hyx1xkGu7Rt/grksuQg0v
pxnZzZNIRxa0lmbVGwzq+QlHHhldkUPOQVX/6tuqYR7sN0PAOPbctTpOc4JYRhLiSLbX4r09Tw74
UfYkM2uKc6shSSEtUd8LygBeTBR1bCBWUAD8J3w5sn5zd9ShxrS8jvsceURLpoKUrn0Krf1R0sZc
516ngY1Uib23jX4+qCLklVeSq3FBEJzYj7HqAHdGPhhfnBoVEcsnBpvzSd058y6n007EfKUdBw38
mjY481a1nn4M2fk2RdjgF2fwvU9tS9vEaV1qgXRV8dDCRzukknRiUr58dhBjWku3mPb8LTZUvaFo
2QF0N+6doZ8zwmHSa732n/HxYSRHd+D3NPQ74lM2WlfnqNupk4uopixasth4rVvTRYw/f4ECaaRD
atqRNqhsocGa10NjnXgQrDadY1xSMPxW/h9zjA4CFUevBv+QFAlnXAOjqT5cI6UZQIQM/olPHONq
DK3kwPMBB7+DSMoXfQz70g7SrrrX4MCtsEp2T05mvUIxOPYlqpSZ1C7M7VuAHGdjPWr4CyWzeDd+
Y5zHmtSlE/xf5s5sOW4k27I/1CgDHPNrRCDmIBmcROoFxkmY58nhX98Lea3aUlLdlNVbv2VllgQS
g/vxc/Ze2xoEBwZ/tANI/9+kV7tnaQ3PfqeJIBvwkpIRd8F6P6w53udL+nPJCpR76JqkF0J0i+0L
FlmUkvyvMrPlUz8zWQs9VDmVDgtimdJQHZorWTLs16h6OzysZ2vA0l0a5akR+dpss61Upf3QqkLb
wpFSO0wgr2MYey8shNl+SrLvllOa0RqxhMcvnRjaM/EIKqhFBXCq8wjQE8QMIwJ+nEZOiCxtCeUF
hqp1xoF+JaiQ7qswxNlhqHBCTy1caBS+nqZBo+PUjXC2QYJziBOjfR4oXz4kqfqYvYhWNe1cogrS
gSTcOgS5anPeadxnMymR37t2mB4sPx3e09HQ17bR45nj0wnMWm4jn8HQKKR247qjfy/8kVNRG3oX
0tJX3tBfEjQBtzZdm5PZJA6ansHZOr0V2HbrrSa3QbwG+ZjUxZnwcBeLs02B2fQ3IB9B6SHPIBJ3
JI2wC6QmTibhB5vMAVY6e80TyecPqBnaNeJs0HRG99r3zrTnUMn7avM4Gh9zeDM6476xIo/fkA1p
im5Cw7COI3jUW0Pm35WlkwMCTXFPaIS24vCir4eio3JOboTWRgfJedmt+TuEl+wYbccrA3/smuaK
CNKo2CWOsantmYIHXTwFCFeHmv+GcAZl0Cy+Mwf0gnIiRFOZ5MCOQ7j26SsFPD3y9CBHkXVV9IHn
kbeEzflKkuBDYzSHpmZJ0uzZ35ipzSJsGfXWiKwz++0q1AgDFe+amEgK1e1528k2eZcRXSLaXMd8
dL+73XjqKdcbYlJ3U8tmXGXGA3tFdzvkQ03ybEWbohScsSbrBGhCHdywBC1AV9q2wu3YwiRmAjBj
Tigmf94PqBjwdTqr1iBisI7K8hDT71s3vT3uCBKzr61jJaRkh/MWrPq8cdLuG+SY4bbLSp0oDO/F
t1hVSGneZeFCWc/CS0Y9vq/DHEWRiohkLLqnqUi3Zov0p2g/a2YzgV4R6hvxe+2IfVDgY5sX0yjb
a9G5j31oI3jKK+rYye93peWNN2SVCoKccLZaTXfgiA6MyK3mTWgxqMytyCGR1yHdOe3nYCjE1W8T
l7VUM945vr1jucso5okdwM/fLePNTdaEIUlKNtolHLVFRkBlFKGFNUnIY/xkL1GVfoMDrCRWOoI3
7fAPFTaokyiiWzxdK9OP4DIDXQ9w4Ueb1HL0S50X4cY20ycJ3UHvIn3vtQOhYA0tHn9sOdI7M9AX
pqkfQBdL5ENpb7/h3ScaLC4faiHfehM+TVFAi0Cpxj2KGOgz/odZgzuBUNX20DiyxdgJBboztHvh
NAj4fI6bDmHNlRnto5yOnp4BXMYttmln2eydCtJDZOuvBhvPrVV4lyXyC94n8QPMNDI9O01l+W1o
jXSvMd/eOnabnA1GvjZE/okV5UaEjq0v70m5NyVveVyE/m7uvSuFB2lNg0+yEcyiwnDlhi/9KGc4
k2PFAXPgAyUUdfgRU5R9eXP8YSbkWkAzQ3QYee2KJUqx9HrzbdOY+8bj46SeSnbNUGqb2O/vgQ+s
HbX40kO7vy9gZmALfTFF2hyUKGC5xB5UEuOsa/XVKZ1da2rODy+kTk5gltTqtUXQSI3JAUMVlol2
sie1Kk7aneZYL70tou/ItyNIX0Tbifxcj/GHy6a4GsyFkEFJ9mIU3PgR+AvQpLUyxvFayfQk+m5r
1XlLMJ+ND0Ca9Azwfscy30RuWT5aWRHvpCVPXdR5bBzztFWz+UYAxbEI+7MRfodIW61MmXzlCwlA
W95Aa6RZ2deBgWN/wipV9id7cACQeGZ2UrFzlSOPyydsMuxiSqei2IWIRIMYADot0TTiyIkxNiS4
qHiE0HkAUyJYhjj3gXiu65XsZ870wp/NJyc2fzAPNs7xbFirBugGeFWnPQ9Yb4lB+64344tm9Rsf
PtLGbptPVKfjtu76fD1wFgwWFO0mnhAsrKypfGefRWpI8s0EbWmflfJVKpcspl6Wm7b5ai0RMHK7
oQlNFG7+MXTyhXGWg0TSh/NaxKQIECZ8SaZYnY1G2I8qYnHXLEJLMuubNqRvlRjNPWzsoVDDvqmj
D6SrKpgbXZ6nuZObIZU5lN2QsgV5uDuejQQBxcBmAgl0PWdts1K1c4O4gGC7OfBjAinAEBMzMQm1
FbajvybMGjwp7GAgD3VPsP1aal9k3ne8/7DX4AMEk9HuRPZjVs+D/gprd5OwNyqEV5vCzL5me0m+
Aypaw226c0gn2ZBU162cnpjgKo+/AbQgNmzhgHvq7LKaP+roUAm11PLPeBAO2XKmfnRFq660M5dZ
fw/tAOYALXytPFKOhueJLyvRygc3DW96zYEtLprkQpoTeZKdfJpCKnQ7PsVRxNo/aNrGk1qLjDd8
Afy5HxZMe6W0+GRlaX7h9sutNtj7cLD4Qau4fGx9yUpVO8PLoL3Y/rgVM9FLueusdHNhyhYh9E7L
aB+sgmYaRKtjZKhDxpe4oyT5cDTAcVl00luxHgYstmF1Yxm8lByPPn3mMKJqRggeOlz0iFjxiDum
0qCADmNCVNNygfaAUaSlx+roKNtDCpSbWzIQdoMMjVOMNjuojNr6NlMooe+cmChPOIS6uGtXldIV
IRmVt5dhV285TuUU2nV3FWOqHQBF2OQn5zCb4NywdWNu6GwSiOiuGFJ+IPwDrU9q/WvGx84BBAjG
9DBH9t5JeAlhmua7IYFCnyZBz45rRxxg3dcaVhLb0dYdnOEYwYC+KCZF23o0ghHEL6ETWJnpqNAW
B9zF+a4Y7gbX3M5++tAOpO+1ZVR87/qErCKN3td0P/REm5okT9HD655KqqZkpm5uW8KwC4yJRzky
tii9lnZ/4n7I3HKQERWrGZwz0SKNfWoddiqaYO2JiLUgmoZ5hVOL4C6XD8FvrFNDY9Zk14OMtdJd
5WCmb0gkhnVfTjboZTEPcFzcyljaf/VFqrY9EfOj6JtMLCoj3blVGHUXGqQ/KmgDay0kQhsV8OwG
qjO6237UHeIltEV3xDZpcuLaz15PevysHt1BM/e9RsaxphmoumuDugdTxoT2ZiIBgajhS9cQrEko
oc93XdoxKyvQkXVjpO6TK9mnp8H316BeysPops6CW3HieFOQSnUJDWSl6K3GKEAP7e3SmaOzgRR6
w+X8OzAo5rumNxXVndeRV0XiI2GWEz1+VelvgG3IkXE2oVcmB58coG/C7sVm9FnmR9kM25FA4YNA
IbIOJZeYjfGhZ1/+4uE2wVh6U7pyvRGVcZbq37S80z9jahtiVMM8/qqaOOE0SUfMG4Z6rbiRH3Zn
YVDKXf2tTZSzg2gwvVSulM8ZvWfUrma17bM6P8bQjIcGvQHt0MR8FZZlXGgJ2bu0pdAcWAiJckqe
CtWHZ5n55TXuhPM+6l2zBH8D/bJ9rd7Mgxk/92llA6lKR3VTNhBu8r7PtmS0NesUU/tlnob6ZXDJ
tpy0ItzSneqoavN+Y3ahuJSSSPhClW9R095ZCfODv6BDnd1oh7hL3RteCEg6OL5qHphePVD2kaBN
nsirqGb0KAQkTM/ST9PjUFgGfabQup3rocIfQT7D0ccifbIzQz1IErvOTk5EJBr0fmarFdEtaW0k
oleRs+sBpBIV0nrfJku2nyPxQpsiBIdRhc4cTK1OaIMiNtUgH5zcYbXBTGjcW5lXHYSou5dS2PMZ
YDDxRokKP1uoJcA1V2VkOPQRW4QcYVF+Ti6NbCshILlW3VOvGTrLjRapz4GsUITmRrijVWqeKvmc
dpn25so+5GTkAK8CSnYFJ4qDX0lmcmWS7yTUirXT+eRIhMRgzku8OZmry8fTzCQXFxj9AURX1HiN
CO8Sssr3ujCskxENC/XIhqDVuvlHzQ2A/cLolRZDj3ZurHrmk1lG9AgOg/9j8SG3hUf3VqXo7ovR
L0+h6mz6mioKzCjyNrkWkcjeWu3dX7qS/0qO8Y9Ci58kGf+rcOP/QznGAiL+39UYu692Ubf8Xb+x
/IH/l9IA2QBZBbQB6gkMrf9WY9j/QoTqCHCcJhACw16ktv9OabD/BQjTRIqLgokwsMVj+G85hvsv
RKsuZhoE0EjHhf3fyDF+k+XpwkESwkUc1/YQ5/2sBFIIVGuzV8k6nDFyMCZxUAswOwxJC08saRPF
yuzjw6D1+AdB4G8eANQmxGl6iI3Rv6OG+/nK7kQnlfcQImdXFDRPY11/b9ie3SAyMdRu6OT7MF+9
PvvqCqYrf9BAGb/beUHNAHhClrlYwn7FgvdWV3e1k1ZrYMzk+9ED5aSwdKR3FcZ1mkRG/mXRUaMH
nSkDREVtVLu+0/+EoP5NhMnbgXbPwfQFUICX5Of7MOpV3jTzElKYKvukmxlMUXOYjgMxu38iLP8m
h9RNB+08Ut3FMIv86+dr1VM9wZ6nvsmK0BofvXD2EHeFqXbpTXb+Dec3+T9rAl/yf8av//6C8esh
SUTziYAeatHPl+zkJPtBTzmp0OxLVtSqdnZAfk0Puwfxijks0enpqk5//9snePc/eqK/h4L8p/uK
Txo7CyRlH4PjLxcuHXcWtZEhykOMfePINEyPJkMY9PRQTf/wOv3+NiN0tJEFet7iL/ztKc5MIWVG
xZ7luX0CEPmZWkM/bJVkdjkaoLNnouTTnGP3H76j/3CDWUH4cg0XaxgM559/z3roTY+8aOIUJOkL
I530IKLLxww5/Sxaw8e8yXv1z/d2eWh/U3BxT0G0Iyxz8CKjOXV/0etLpQ9Mn5qCJCFbf7eNijc1
ZaX6w2V+f4RoOlk78Xfzh39jtEAtRcZYg0KebJaHlZbFOJtJpv1URA3+0eazvPw//1KLWA5qAw5Z
xwDK9PONdDUjKxshyPxLrfTZHQsCggtDH3ZESg40L2saLhuSXZeU58HUcIT2PVre2ZVa0FQwhYD3
lshL//lW/34PXB0tLTs9Nx0Swi/fT+bpUdWHtCbJMTHnE3yqeV32fjZdkgQU7X9/MRNdPGvRkhnw
68XUrFuxZFQI326yT32j0y0FNwBz2Jrq13++1u/v0LK5GZBwWBks81e0CQdKWnHWAKUuGfydmU68
Q4QOcp795+v8/mW60HdNkgixLLHb/HIDAbjKKilJW2yncryks5bv1DQx31ENRztoKNEHNKXisQi1
Mf3DtX9fb12D19eC683ajnfs51eqLzuG2dS36xhyxzu6A4XZQjkJbSWRiuwyMBz4E6fiP9xXfEN0
JVgVIAX8qoluDA82bMjBKBZK3mkqz59Zeb3NP9/V31YdCCdo6tlJWPaQEC///W9WCsRoCkWJZa9K
nJV3npWGF9JorGOW0BuXllc/YEb2bv/5or9zQVhbFyoIRqy/GCfL/f7bVasWhZ45Inn0cj/2TyHW
lz2FM4TjLlbeXsvVHO3GjJDboKwGXqgZAdFnUhblHsSZ8g+p7mbmPhsQP/7hUf/1bfy0fPCgF9oS
VClG4r/VM2aV+T2o7Zm2dV3tcOyl4y51ll4BwS/eyi3d9ERfLL4jKgq1XKrKQ5eOEZ+xyr4S1+eM
D2ShgSUEPvJP3/VvHwE+WBTl+OyXNQ42zs83DsKtQstXECpgpN63th+L78qHdhIgG0muKi01/YK+
nReTOpEy0EDEIgLgve6qpED8ZrsTc4WBCTetwZHMW8Kpp4A5qxtturyVDClVzZKc2cJZErsHIOaD
PyEy4eVx5Gauy+yzanmZ1qPIRsTt0uun7VQuDaCaSMAls3SmhadD17gASfC+xsIo5b6juZQuU+Cl
vSY8/n9ihuQQCD3Lj9HMeHYbLd8WSj0AjHRi+SE4Zd/L1kjudDMst6JIcDjrKMs+XINhvj5NxOJ6
sogjhgEmfyNBvEQsZEobmJGa3kmgKy1XYz1SEfWq8LLX1EnlTaLTCA/++Y3+9bmwqlPHY0xZvJvA
J37ZcxC/yZhk9XKt3eTjtqAbDOliU2FI/+frLLsFj/hv76cFVxWoBvJtgjUWUMsv62Aqh7b30Siu
hJU4ZMAKAM8rQ85Vx9QrGauVakmoHEsjCdA31D2jAvMuTJi8hzo5Syvm9ubZkZENeTEiCzBycDSo
Tm3zLD6bUmgri1ESQM8JZRt7WnivskLRz+LDi4OY5gTT+yLfLXOZlRsiRsRFn3xXAhQyihhIQt2U
OEFVT3mAhUJ/m7p5iRpJX/Q2w9RLf396SKyxZMjvzegzuJvdOq4Jm+5mQyFYbZrrsiQm2wY4wD4M
3fquUcIbETgC96s96NW7tIeEuuq9mLWfKE/zyHqAZ760WkmEq0vsRp5kkx6Ek+dep7q1Lyi51oRU
6852iDW93YS+1sCFzGogKPEst5ZrtxVxOYb6ZkbJAYeXqd546Mba6iBEbRqmA91Og562DJaniXjt
vBgfdcP1STtnyNHhmACzMaeIAtG1rnp+ipm2laM5yOI87agXSC1SO++ucMbre6g/2YMQcfEFqhmV
tB83cH+M3O6MdVSnAEyG6HaAA27u2twDfa13nf+jrQ3Sc2tyLV6Yyst5DeWYiQe9URfFbGcym3Il
snckUFcDQecBV1tyLpsQXX5vbp3W97atSbeDm6/flDNMr9rS0l3iDR1qa8Mm8iwqG6sHT2B/xeH8
XUtjBmY9Q72XljfqPtbohVXDsMxIE5Ki8skwX3u9MfaT79ENz8NnmpDirtUN1DZKfBpLgBUSf49w
A4WLbl3NJJj6qMT0VWS54jKTR3IqCtu+r31jkVQNEUPBMTWzFRdrf8jZrTwG8pSmu9EbjOyGsGEm
PQ6DcxQ+QyummdZeoQg9UjlyeM80nuspK6NdGAmxrdNav4rUipAj2ZKg4BrhUaI+2gm47mCnER2b
RMH0NYf7JZ4iyCHq7kK/QJjB8a3aoWTCDc2L2G9YtTp7nQ3cwVTTnKCD1XtE7dcXQRlmYbhOktZ9
NKL0EYBCHx05tOSHrNUhuxZlQv/cr4mLUP2cf+uAUHInMztnxYgithFCmRAmV8NdoTR9h+1TJzQA
WSraW3nkmO3wcSevoxmXqyptH/Cv9TS1yXgYzC1Akec2tZ9J5CPmxxXQTbTyMMtQIrD2MDSwcCES
JxXW0Ypsi6bOsEkw8+1PkfqgloqqJ0OiM0t5W1fdCHssjmYQE2ayxkigMB4wzFSZbIMR5NB1lIZ2
K9qYEx7aTAy+5nq046fSRuRKH/6hbvrmOsxN8hkjuD2UVX5O++4RHyXJ5wWslNZ+qyUSIZRZCFXJ
BvpOtfPpW2xuUhvfEfVZL+msXN5nyzoQ65Ktx7G4lz4593NVnvTGgngaqltbMlDPouTVUJ9tmTx5
kf8ZT7QcFQTIWY8uLFKg+IcRREy3a5TRbAgoAQHaWa9RBP4pt8WtoRHE2gOVJ7HnyXTpxxW6PEWO
vJQRbWtSDZ4izTB3hML9GGZ7U3vi1bfrdz1Onnx7abkvobvFADy6i+Qb7OMBYWY9f1Df3UtTPXp6
pm+1jv6HMDREIXVdrquyQDnSReeadwxy+oqowPsmjLx1zMbL1B3Nk7GkpYzSWbdEQGxix7jNUf7U
lRrpqabRmfITDQhTd2ZZjtiAitZuEAdNK4yapH9Z6KbAwtpH6cT6RnioFIuiQhCOUKmJMLCWJMmt
3CYkocisXc5C5l4j8pOhVvoYTbRoZakoEOwmkHwnQ5LrK2R4D8LkG/LK6hah/Nrvcac4Ivny4thC
I87Yh7GhsJgHG/Yn1ndGymmhyc8+t/sXG73zMeQ7O1uVIqyopHFdJ/zo5ArstXq8zZiPk+Ml5IOl
kXJrFOWTPo8n5bYtXp3lkBElqISYBclaHagmLgqwA2MRQlUVDKacwMAgF8VpNGgRZ+Gxa/NwlyAL
WmmMxXscHWuaOT5YdWDaUZvEQc0g4SZ38yfSDiv0dYbOgylIG2cUhJl7wB5kbDU7upJ0DiXGNOUq
t6drlnofkTOPiCuTCOOH3Qe1Fn90An4+cz1jX5aIaF3spmvi4uyNL7KIBOr6Q8TtEdWad0R4Qkpy
Xv7wNKYlXDv5wfEQdHce6oE3V/FnHyqyG3K72AJtyx+wP+ZPKmx4KJj+qG408mqg67NAG/EG++JW
ZfqOqnlXT4IgBEd8gYNBUW7Q1Bi6ObkkRekd2nq+jw1rb0zjQ1HW536o78tOpi8SMW0SgcXVYpes
kRrLyJxHAdwh86DGVtDPmomfS/7qdzPKzhE1xH1yA8zfuWfAda/b1QKikTvHQXFZyYu5ZDrYtfVU
ITKBSE6schPdpVl8bDT7rOR4FTGJdEwbb4SV3WRujcMBKShgE2+fTeOPivyNVVXPZ8JWWTfK8jyi
qkaDEFcra8m773xC4n28/qfEZCxvi+mUVR2sjgK8isgnJuLRrimqckWV4R5o21+R0CJ3R6DV4A/l
gRf9qxuNOLYR3sKztQh7LcksxzNFoLjuMHUvS1KUig9ONszM2w7RXSYq9MQ0/ngXlTWsIne+abr5
2Lc+c7bBf2UBh0CWqO/hiOxqZURs4qaTUqdoEQNuQSSThPcumFZCLhuuE8GFa1oXTAKzfCa5KayW
ISBgFdxtm7iaQ6JW0u3oJyjJsh0zW1QH6JAxKt5nwmcntyd93dbF26T5Lv6I8lNPQMnTDfC3SMBW
wA7jVUGSKVgc87akjl5PU/jolA1DmpSmjECFTfjpWzQZpzHy5W0WZsPejiy492ZHYMysfRtrh4F1
MbtrBu03VVWESL8RGxXZQc8fQzfah8TOzyOZQoiyEz2+uHjudK9lNy5L2IKhxkA+aypCWUwcg80n
Co8Px00OiOTiVeyoRwCf5WpWlntgBpKtuwIKZFPQhmtFbmwIuPcIO3V2OBl22pSn+IXEHVlCK1t/
aBbBFAk9O8fUnkNObYwF14aw7qg0trqvGDdn9YaOxqfIx2OXVCel46LSQaJpA9jBzta2UTZvR9e7
o6v8pBfhZ1paW7u3AzpHgTUkQVW5D5Nd3DKNyVeqyF7dVgF9m8DWJCzd7LAdBj5rtIDQCxSHppff
0T/Nt3IYq0AU5rRuTNxHYYnjwCAUC62dsanIYbrBt0jB7nSrMmZ9Z4a896FuYbCAzWSPiIGm9qFp
uqDVtHrr0U9b2eNS8GjVs96j0XOlfsbffA9w48YqaDc5UjthnyAZS8/6ozObJEuMaAyrPDppFkhH
vG3coF6Dr6U5/veEbg8KgBlHVG/aGwl0cp7Tk/LKc+bIETpn9eHOGKPcKUUY5i24bb395gH+cr2p
vB2Ug45XkNile2zdeFla0hWQY4TaU8Kp5DHy/HfsmLSL3AOZAfeeoz3aABz6jgahdKwfCcNXjqHE
cIyu+13303aVOMhJkSgaKHvUJYHBtRZsApTY4yvt9beh99xV2Lp14JTeozMZgpAJsa3KHLyGkukR
dutjFnkPcay5tDWaK/ObqxvJ6kYnVWatKvXdmrRjS3At/K4h3uSmey9zhsCwX8OgiOo7LSMyp8Pn
RIfUPVCk7ebU7rYQw1Bix3a+oWl+y7TPhYjuNFvGLdeqSd+zdgBspcW3VZ1Tb/USTKPXkYJk5Kjm
DBZ/+khgy/Cn6gKzzlx/VuZ0NWrfOtQeUh/N6KEjTT2uwzCa14PRyeM4qdsebehGE9G4taMUnUIz
F+7Ki5u3tBjOIq8vCRvYsVFEA5mcejbsV8Bz6QVmF9477KrJ+NqXaKbBrbLOUY4oltCzC78r3EDv
LvdhXH3AU5fHvocUi+X1tunDWxLrj9MIZbCGFQdMrWfXmbHSataUrdE+oQT2YrEoHNOVLlQbpCaJ
UmmbGSs/LZ4b1e1dNC2bmJVlpWMonwssF7kNe4m+B7bA8onE1i+FVPNOj7r4onvNfKxwLm2LhMcs
mawGuTNFF3NstoyeD/EkdgyGtNex5MJOru0IwOIL8iYg8Ll2l3roerr5ORoxv/lJhy00OrgE5bGa
EchGBlInzXPVd1fS6/KVqJszcXOBb88EGBDHwOZFkYMk7H7w3ccqldbaVu1do9svc7kYV839UOiL
t4vbpHme3OTDhB61e7KU9mQkjX5qvOqKHO++Mar7YgAxl6nkVR+bnVny3SnbOi/RPcjXxbG1/SN0
k8BrkG3oLccSTjBs1VvUWKxRFbF+Q7ubpAzoYxxy1ROZE3XljWcTGrbGfDCfRWuPQTMuMu/wauDx
X48u0Xr6FB78utiaxfRc5IW3iXJsxgaHWgiInJSNH/jJlm8X7UkMiTyAtY/RNidssVq1odA5s1aj
6XFGFVm1adIJl5I2te2wzuzJf+LA2D/4YLyReegaqX6aJKIQOwBqcCzKhq5u7JwC+t5JWrZpEGp5
t4dJEF9wzGZXGVXNj64i0mCB31IyNmZi3oi8rehmJdggj6Gk50Mesy0+6eTYz3CD5V7T4+kG9WXU
7wzpyuc6TOvbOvHg7ulGouUkXA7iLqxJYYIeN4bOoSKoOkA9iIeNT8prNno3DUE9GI/VGA/GebB7
99Gp+/gO2iXJI9F8q0T4CFD+atDhf5dSWpvGe2O9q9fpvEhVbye3NdGfivToRHPOXh+naY6ASe9f
EVsAeZSdCfYU/WRkxePVFsWwdelnaR2HhTS+hFr0KC2ie0t+binz+5DDM0FLdyLyrzSCob22EzJN
376VcU7rY67SC2LvLFxHIeHZdpxmt3FaB1XqZvg/9XWoUo+cZuu9aRHuFiKcDhiqCSnLqsniDykk
xxrv7tpu2WXaKToqM40CUhOq24rYZyRK37Kkq1Zdow+PrSteS69+drGHrvScoJm4jt33VNoaZw5I
g4yp1CnxEWimLj7+zG7oPrb6uC9YS3Cx2M/57OUkcEYvgkx43rm6slcQyNfkOBIcTwzZiqoPZxGQ
SRxJo8LyGEVNbOLsaCeUH+UeHfVBMxtCbs3bXlXJJpYiPDFef6+ytMKTM8uHuNaK8TzIoXzjXBa9
N2Xr3eXYMreSxIr7qBZ0dhOJ2xqIObOE6Z4GJcY37xjj7biTI1YmpOYzBDSH9Sw1OEmlcXrWy8h+
4AN/61p5l1DN38KATKuV51dZQAQXzLq8p+MaMth5QKiNn0dvEZiysT7WBWe8XKn0znWH+Ygs55vS
S+2Iyf0uIibM4jmcgL1VaEF99aw5BS8CRVsXdFhNnvKKE/1AZmAwxX3xhMVyKcAL+8GIIn4Fx8CX
zSTzIHvU+NJ2prta+fEHem3nw4Y79TzkuLjz3npuDN07EbqT36YRGiRg7ukl98KRUoIp+ipJ9VXa
YMP1Z3ECOD2sZW3bKw/xkB4bDPE7+ZG63YXHwgRtat+YbOeb1q6vU1NNGEvpPvHFbItFgi0yKz4x
HimDFkLmYSz74eBVyF2SMaz3VW2PT6aEK7omyOxFGL0IGoroNaWUsbX8wkBKAHgn84ssgAkUJLSG
VlYzi70Js289ypmEMSB1eJfUA2SreF0JMzsqvRu3fICIrxE/4pigkGm97gVCww8gldvZM4kVolZc
54MQQRKbpNJXc5fu5rFxqoeo1QttUwinvfQ1sS7Ej476k2WTJofiiMggbBavNElmGioObioG9MZJ
JFLfAfejf6aBEI/74W42qaRz28kPYxYCgITUiP+hleN21OtujzvI3cgCPSrLO6LSanbSm7Zw6mMS
WXADQCghgnKwoWALiR5cPbMvuELQtYli45h2/pr3SfxKTp2NzaTDKkS0rf4m4qzFhOObX6BDDIYE
pkTHHSXtm++nsXVOIRoFzNHzeJW2nfGBpp/JgE0g1aYKBwoVvp3IAj0fp7yQM6jC1UwtSLko59ox
t9jQRhpIntsTgddJS3OvFaFicGIGixdyP7eYLkFaexyiOPsM66hP/TeoQbPD4UTFPhW3F9XhEcBZ
Wx3GsI9LutT0dhfLVWJ94Tga+Xr7oQ3RWaqy/Z7yd04vJsYA88bIejN6J6olkWdd9U5ymIqhQyTI
WOGZCJq/phLkZQdDx+e1SoVX62s2CWaRM1U/wY+DbuyaJjTtA3uFU3EEcqLkQS8s5x3WoXPXcOCP
9u5f44S2ybr0QHk6WxQUZbcnN7b2rvlIkXe0/BEJaIjBbtpXEG+/Vajc4jVIKv6FHKWZ9uAlmPLT
CHG19BgLOZPdMQ+mSeigQFt+nNo5L27MxpJ3+Tyk7dYcdHMP59zxkXHGIecr+o70s9ti1t9J99bX
Ba6+6qtH2orebkQyGqR2AYNjzGw92jTRpMltKyvS/2jLo/aVMQkzAcNLuKfsXBqdnrH2s6OZhL0X
pHRVN60mNhy3d4bSrrMl6ch6zXvhujtTTDu8I/dyylAz4i3SfeOD4Foahd0tlF5cKR2umL5mufGN
Zj/SYr5iHBEbr4uNE0/7Naaqjcfhy+t1FWTupF47SHcAzAjHwUhFEUTvjhMX/YZgnjj59JLErjml
4bIc4uOtVdUuR83vbTzhF9EdjbERSRNbTvFhgW9BZeuo/QRzsYf48d2IeueG4EEdFSJ+qDFqbvkj
1gMt8+zR9Af7WTfqdD/YBM/2Flt3rNx9Q7UdcIT6v8ydyY7jSpql36X3THCmcdEbkZKoyV0un31D
eET45TwYZ+PT16dbCXR1FqoatWsgkUjkveHhkiizfzjnOyn0Zml6x4bfdZMXnuAjZky57TurZl5X
TBiY8PcMjfs0gzX3yNtEv5wsnav2vT1hZKhbtfAVcWVlnUdPr38l9pxg0sizyT7Kfq5woZf3devO
mM18jvI+o6EHS9CJsE4H+oLGs2hP6BvHkelO6e+bRij7nEnMxluJHc0P0q4FDGLNElZVnUGy3jQk
DFU7HhjR76xpWvSTR+yz8wgZxXMjs8k0b2trSAzienWKi4Erxj3NrW41Bz7ebIVvYJpgbJeB39tD
RosTj1tIRKg5knnXyMEsANwkS/IylKq0zsWicxS4k8Z/K04hsQEdBV3KanvMvmsdnztADcNuqf0+
3aWOTT5IA+tEbJquaKxzZeCleC6suTOIIXP6MtKzcp0jUTlFKzf/fkxMIh+rrwlidXa1e5ynF2xw
Xh3q89i3+Qa/Zr9ufLfStYvvtmYW8ZNjBhhdWp4McLtMMzsJsbmjwzK9Qh2dBvOOsIv+kWd4HXbd
ZA0ETCJUgOXhY66yuqXNNuAW+6jSaAMJSMSBV+htF6EjA+Wyzm9y6PGVxW3vhx2QyW1C3fmwJuiM
2cX95XvrO1cqTRYF+El2lnrk8B5OGVCRehJlVKW+u0eucFd+EO9cY47cV2aDBWRNGySpCFYN6VMb
1faMEBfyY3dfvquFvVbguKP1ZxS5tmNnHn/Etdkb97Fa+lH1WTrvIDXMkCwoOvKIETS1JbYxWD9d
m1LUZTwLTm/JU+lZDIJSYpEfqkUtkZkJkNqjnzu0IXW8jfH75mBMFJV71df9y32tskOr7X4sXYEs
u4a18FtqZGCNnXNO4qLA7GaoJ5TZ5tPUQ3Xaz6LoAg9iwGHVdfgoWM40B3cS8gyXQc7fiImyjwMl
/X6nJaN5zDgi5HGhIdubY/kD2icPwRrIZ7Mz6WoYyNm8ErXOtH8Q2/nQnlPWJ19FVs+hXvp9ONRk
K5aeUxrQkzTeU5XBua4V46210+1o7S2Sro14uXp0qleP5y4AOPhO6oQJadcdzV8lUwQWZx5icTYc
6rVg0fqWFlbzVBjeh4WkGtp/JbbVMsVPcTy2y7YQ6lp1sc7JAELaM+v2IrrOY1g/iMfCH+eYUR6f
k65KaA11X0wHsl3KvXAL/9cMmWzfQrE5G3PdP1gxMHiPCSXdt2Nu3PR+2sn0zdBj6+S146+uMMst
Ur+Dl8XLGX8Y2EPdwqA5eNYReVHLhqlrv4HIZxhMcS1ti66+z0hza2p2bBOtLcnxcRY6nmX/GjX4
p4Hm19LYkjvCE1bMrvqWXpHP+Hc1k7Y/z653NtdHaqvhY4bkvAde8ASB27pYxuo+jhabIQqMej3q
bI7xgrIye5gpRXa9Vk9/bEf2T/Wa9letG4+54TE3MtwZf6ePjHDjdBaDIiN37DQomtX6TOUqQIUJ
ucXAVT/0Nk68zkMHsBGIK9fAGPNiX+V6uXUR6iQcPGv6lcauwP3U6DF+JJh+49CS8kggBkIu8Aub
GeQYmjMI8ykzQ9DLgIbB1EL9bR2yKNHJEgzdCRHes+6erXvGp0JRuWchiWezTmMTLLpJz+5pJeSl
uV53GFXlJdGm7pencjhYxfQz6sR40ivhpZmJxPaaeMhCUrJ02FPNgvmPQtQpfOdE0Aem0VV39sTF
kxUGRd5+Wkxv/mz71vTDeJLqAjXcudXJTOVBhOt2XWvyzB3IKPDyo8lZI/q3bNfrY7Fp9eWGJkTD
3l8PTx1bMcrXrNnx/COPwHa8k1hF3ntsAXRusWMdEocncbMsjXcDHliHosnLg99NftTmYxyNuceE
LvPDXOjNka/soajT9RM1HVPthNmjnrvdk2bH2AYo++lo+7x4Hq3Z+Jix5D04RTZxN5spcxzXfMRo
8Va49/mqQbrAfnSMLNSJEw2Q42HfosCnt+vNCK6JtY/TYryu7VhSZuBeZV/p/1hz3P+pivqnzGtI
43IcSRQ1vQfZ2LLftHBBGNKN/D3s9Fh234HHqILEbKYUNnl5VF6/E6UxbVhu72yp4S0ifgjIALDv
xTma5kwOEWmggd+oz5583S1CklfI+b8dHAscJhUu49beOLV+bhzMN5QL6AVjE8qXLsnJQhhUDTut
utc3mlaGtarbgLnKci7oxqHILemNUXh9WvTyNlE5T6LK3BCAHTb1kXWkhez22Cw6D6ujaJmTSlPp
qe/AKvjTlJzQeQx8EJyJRL9zAVfMsMppfV71ucH34+OQ5iEOyhkiiqVDCh3tF0/Pf1XoxXaOAEzB
QhAof2a8DkYRMWonUd5XXy1Gn7stxPjRGu6jzILIB+ZBva6inY1Ni5+PdUG/YvjMFpEetbXy3+Mq
rhhYeirjTxg5Z+VU9XkoYhqDEQNgipGw1k6AExhpT7P2svTtcDRxt5wgmHKlpWMRAVEivcFa+sde
CgZKHq5j1sTpSUCdxD+ejQ+ihAFuM3ZW5FftmSnShNB2BeT4ovzzwbjnsmpfMkJ8NgWH6hYrhbNr
uAV39mrmW6VVAJaZvVxwgzAL1itGghlcMaP3/NNQd9yCTuLc9NhT51WN8tWJaWKh8xYfmqsdlNKO
jRoJ357ypjkzxQ70ofvKRqe6jqPjn1z4XkfTcIxIdlr/GgvbOHVSF+cmkfIPw2P9lGkygRuPASy2
MnJZklx/ROGlxVvOM7YOrMlY+iR14ECGjlqFiNAX95qxWTO+oFaxhUTv70xTgwNgF85wHd1ae4B3
3ZwSGv+XFkjBNUZxui0NZmFmsi5rMKmyuelm+y2svj73JdfhrldTE3lt424zW+X4cNTwC6xPDGSP
pFmaO47nyjy5C63XRTHmvuGEYzO83pkTwcSo96hNjBrvJSMboIY0Y2kUYax7y56ZiXEEvQsPLOYV
1B0CrHxmsrkryr4/AtT3oQopJY4NvMX7krv5Upw0S8S32n/uIN8nQd5WxBZ7fQ/1YtSaSC0GZ0BW
AoJFrhZVnhq2aBP4tmVO173HRCcTbodIqgsnwL79hsmdflo6zT4mzFTMwBql92onpv5XKhTEqI6a
bFKprb+2jts/zbatvdbZaF662uuO67C+57D2Lgst1hMu/w6nrwtJsVJVCjqvsg6uJ8eOMbq5VgHJ
D7AA6onOXl8U/nGn3Do0hvpmYozfHEq35pR3p8Rgfp10kw3lK8EM7Q76GGCmqn+DaUvHrW+u8Wsq
h+IvC7wiOxWNu0AINg3DoPPY9P6U88hnje5v2ibLX8xWOfYGVZwpwqyRDjWw0Z+Gvi/2HGjUbKWz
ogGjb5yR/HrGrh/IXMdYiZDTZcJcqLG5gg1PxUs1c/qRhczLiQFoPUoGemQfw3M03mw0FRRPuZsc
RV3f8VR47iKzZtCgt1VGwGzasPKwl8nB4Tq1hgoMe0x+9CGf2It6yLTatDgSWo+Tv5/lcQBhSOiK
BUA7ttYz4TR0mgQBX6CXxO/muv5Kl1qwkWf3XTicYzOwdlBOywPp4AWuTm3G+u3eu2S7+WOL+TDo
bQxWIr803vgJ/UpjmrhkZpA16YQwyQGmvtgQ8+K2xWqO6qp+dFBMJVtEaJx6VNuRAbkGMG/GZGm0
chkQA9nsjaSSmDwVSZ7UKhr8Ck3gY3a934zxsh0Qnj05XfM2Hev+UuZY3LuyABbZY1FAko3P1kDd
kneOv0tVVx1MmobAWsRvWKmIHBBTArE0hvdcM5KD32DCDMtBdhHjKMkXCCEEzS6uS7kkV95vdETo
8U7Fki9oT+dm2q0YcXYAkBger3xIWjq04coWQ4PBvVYvU0PvGboVweX8w/qy2sZ6FX5rMZVXibYe
OVfZ0eKTT6mgGHqxHwWICNmDh09sl2zID31Sg4Hjn+nbnkOaBXIldSZmSFRoSJJoci34GY4+TwBN
3XTH+I8wj3q2bzNrxh0WCvZDno0Ia3G+JsuBfGxQBQWF6XgRHdbwsdbZHBmEoFM4iJrEFZiZH9bo
sFBtG9v76PBIEvLYqeqC9zI/zfrC70HRF7Pzol9ORn0CMN8/pRYjzb5UzEDHulkPGQPY/6fo8j9J
LlHpuLqOV0vQ+4p/kX83zQh4rWv+KadfBWyGYK5cF1wVhxzDGEoEzqx710mK70HNYvhmWe+xCB76
DoOMTxdM3AOpSTjRawSunIbL1WcjSTWWLzUm9MEa73jIIdV+qkGxnIHdVc3/rh/+Hxn7XpqK//y3
kOX/0tH3f/n+9j/Nw3f10//rj/r/0Pb3t+/uv/b9RWOdfHfqP/r+/v4T/8Qwm//gU78Lr3G5mSiv
EV2jJBr+9/8ygC0bMOl9ArBN/oeLev6fxj9b/AMbnsmkU/AvoN73/4/xz/nHPQCQJFjgNjzwwvif
GP8M3/lXd4IJxsrwXOa697+JsT6P739U0zd5D1GPkXsvtK942RuyfE7jdYhIenMiwBgsj4ZKZ8a/
hOh5H9Dp6RGbeRmyqrF2mMQRNNbMAvOieo1N5cLRX0l9gtO00eYZ0kzdgIbMOW1Gg9avtcwh4hL9
tkTGSiP3Wpz+HMYD4yoAMO6nmp0/E5DOMf5mgFGiBRbjKWni9WoKSx7FRN4Z9NyUwbkGTi3rAVEl
YvG5L7zkyh5wCSz2c/s1jw+sJFPES87V0XyGwehX2naFHb2cNWMhL8wctH0K+Hwbj4a2Q4MMgcqF
Y6ZrEqt8eqebxXfOWcnya5/qfXFb/sagMfEQLyiI5Fa/U9KYroq3ZRJxBFUftYv1N1CtczNW0m42
6lRarOx4idoLbDQQbMudxmazfn8vYJBtyEIH1pbduW1ihKeUiDvMDbe5jkLtzngb+Tfub2c7zNvl
ToEbdZYC2/pvOFxlzzHFIsQ46caMkQ2dOslL3CRUf8Plkt4BNAdlpPnw02lfg1beIgdqv9BjJjvN
uEPqsvwOrHPv7DobRlrMqhhV8nYUlYkK8g66g1d/h97FmXbGrcqwbELFAzwFPl488NExwyp0zty7
4BEZNEbq9s7Vo/4y3ye1jAeEwNUB5Y6Cel3+tpT1AyTpMuB537KjUn+BUeUSTrVRYuzP5WVe15PR
PhlJlCNiCBeyjwNG9VOQFsRusXAA3eWB8/hQRtqfcJt439qoww9mJd4uBP9mvcW8zAYHDYJbJQ1W
i8n5TeLaXtO0z8VbD6YXs/yD7NOte4LZosqobp3v8QLKgU81Ue51JB7np09de0N0d8d+nU/PTVI7
XKjdGCyA6UsKlCNyOpm5ABFhVP4VQViITG2Dc3ar4sjPvPGctEDzhKHJsHa6X5h+IxJg9O/FR0fD
MLmjofRNQLLZpNfwIkz/wV1rtmlsmtSbMkd+nKUX2o4FRnkuoQFt9eJOrixbutVWvGAlr54WsFxB
PTk0RTRP0WAX04OPjmZjE54AKdtjyeCm6lTUqM2XBEpnZx6WuUm2uZnp2zIvl9dOJnjbIK+dR1Dh
7N/0+OD2Jfy3uBQfE/vWC8pnxov52E50Ne1rXnef3uhT17UM9YMhB5s6UvOEcPIQihZDgJfuo52R
rzJXJWc9t0RY2R6B507zSqSufGBBmhxGSH4h5XwZNAxBgUA7GaCU6bcijYaFSMfvRfxNyuIOdZCD
lwdZtx0zGuB7PWSdvfFLPaWEw/dolo17IWU5ua19u5ydXtOjcnSQITFF/cSM9qyl5l1skz9naX3U
oKtsEkP4geVTSFrDlFKMOBCfjbY+YF1mqc1APeVVF4PaxAWw4OFCRCNTGlZBJzHO8lIxPsr856ar
/C1gqB5+Gnwbu/iLvC9SILS5DovJhE8tkuYxlvp51JHIEm2xHKzV826ZZRhshIU4tpz9PINE7ThF
5V2oAUtUTJyziRaoutjOd+nAJCA8mRffgJkk6n35N47AnQ7why8x69K8n3+bNtR1cq12LEgATI0J
rKM1hh7ipWcWrymKVuid3ZYRLobRrELeJAr3HHdOCIH7B8CKxgLJP07UooHPsCuc0rJ9hVki76F1
t4py/slnNbAr4Q0d21isu8W1mj/OAj2Nxfl8daosj3QyQF7Q5W2zegmzwkXo1rHvHKs3xQh1000G
piHnWE9Mq2rjUxk6R4XwTkOp2QxRsg6/Su8fFsfQNyT3ZS9ptVAO1bU+HKRTHRdBzHKdi605620A
ZOueuy1sFbLreUW6y48XsDdJouMzKHK0MmOf8v7XF7MH6FYUZRzZzuoGlvpDYuS818e2Ypgslwis
7Ps0jTBzUfCGs5LjO5O9cLKaydlMM7RuJn3TNQcO4AB036kGilM+DVBiEEl007wc07gmT7JEmImA
hpGd+aCUEbGN1K6G6tU1JtQvaI36sVrFs4jTU2E0/GI6yOk+u2px+zkDi9qiKVHMqGT24STMgdiZ
8iI5fQKvgmLnVVCSRx4eqx+mR1frmVAoGdprsy14sx9c07X2akYB5+fG8sZ+a4jKcj0ALCn2CEAg
do/6GKZmO5IZDjEFrXYxnpVACpvXEh1dKlpjHysfeZxE2dFyBcMBj1KPeXNetR9Tr8yNNrTPVd+J
I1jwFR0d92ZCLs1h7rAvNOAzOcMRZDCNeyLmauuj+jkmVr1nL1hGE0ug44B082WAtM2aKxxXuJQO
OqVtSrzlFl6Yfe7zTwSF8IYZvhAp2Qw3ljFQjBTPFoqJ97QvUtbcjRF5UvevY8H0lUgP0sTIOo5K
jpCgSUziKeuWGSIvAegKQla4bx3R8LQOuIisCRuIqMLVGS86HrTHsfNerTzbW+6wlTa+kcqQpHql
j35S/elML5R9yb2Rxr9L3osNxILPMsEMAiWYYBoump27ZvGHJNbqlgguvjjXncCtlME4Kl3ONKRI
bSdXfqVNx2SlWrt461GIgdzluAlXkUXVeid2Yt/f+EghOL/HHcf6+0xGpRqMvaKJW9sc+MtHUnFh
5h8sCx5cp3yUCjotLgHS2/iypdbNNQg1td5JwXquc+cpKX75lQ3crtwlvv9VdeB7iws5y6FnHYpm
/DBHLlcEztPQPNoo1mSFyLJA4JDKRWx1lXMuWsMN/pR+lLUbJgbC7szrDm6evMM6ncJMd29ySoco
nWFRis66NguBGihatcnSt8M09ag09tbso1woj3b2oaSzG3UftVpVfxdL+aj3Zli25rPmzx+tnh6h
1D30g/3YNfI68MCsc4YPofObsLdW1C9ehsJ8hqYGHOCgUbYGtaEyRuRA9BzDSB7KNInW1iQ6W+Mz
ElMLf6X+EoWNcygTX1oxm2hoeFzEwPUwNcwaJd+1ZVPoHktT5HgQynq2XuBrD7l0zQjX0B5G4ucq
UUQiy12BBN1BnGhY4YIa4ajFwI8X+3ks+SgLXZGOAwvz1t43je6dbJZp3VeaTvnWNEtu7K5w4MA1
9Z41xt0+qgI37aDZdOmlUtpP6nuXzpl5uLQ6tGT3R6X+RTEK8Jc09Id0VwyUYNKyt1ZG/Kt1/7U8
2X1QsPEz2Ee0MswEFZO2pOqjNAY+x3yqPnjQGAZp7XtZzA/QO3/Xo/5c0cY8aHr5Q3XWHhvHMT+s
znqCP8NvBWzuPu91tWe7Mp7E1PMomVP8iLzkJlPjNpLn23EY9LD1eBNZCjpLvYcVaUU626dvBQAd
sDMpFVn+M8KiMiuxi9XACKKk6umQmo52r74QNlUXMRXmBgiu/1iVRcF3pUIJXDKoqMo/s5FvAbJr
G0bv+mFSxbKF2a4xNzct+47Tc8/setFl2TZsdT05NYy/1k1pe8+DJlIg1IVSryJrPbQiOmaaZi7O
sczTMGGLjVAWkJYrBbTVCfHlQIZDaMyLtWEtBvXUuzMfQUOyE3QfERepOw+NEgPUDsS49tw0hcnG
p8JI0hSfYxzfSHnPPhltnz1u+qGd/G0K7PvZTUt5qgw4ZtzIXWAX/I5Gg/yjmUebfJzWjKrZ1fBQ
mgiAhMbRa1gGx2Ey8X/mszwl9A2aaXPvE/1WnUyiz04ZUret4eFZYMk8Hpu57Z6XdO0fpzhj9kRg
9IummMwyrSSWOal4O2ov8dFupRKqG+qszPOQjCqNlXeJkWbLCuZLtFmyGxKgCax8a4z1gGAZ+vYB
5+SE6Lxhz+A347EtM2RMtvlttLP/R/H9YNyX5Le6lPoWnnoeLN5A/IOO+EMUQAndxDgIR9THqhlX
AkG8sTt0XWK8LoYLGxnNGw+p3/02WXvtil6d6jbpkKgXhv/ascnbTr4GO1gfSK9c2eg0olKsLPDf
e9WEGprf6k3DsA9+QKK/XsAeAJY1vKjwejsaXewbU8ucLwLJEAfzoN5nJstQHlu75F0tx8fcb1WU
FMtnulaAACWZKcOmlkpeHOXGKF0K887PU3vFSUnigrZeihEBAGlfcq/61fry58bcje4wH42cYiAQ
NicxYhKMUWDLWT1iEJmIaRlWGIxMDeWx933t6E90xTBNXz2j0N/niT03/Kv5baXcflsUC515HWHO
I/Fh/VET9ZHgnmjSrLyxKQIxpRKUxbEc+9Coa9zaXsxAEr1WuOCLf0RIAEPXy7u/UDpgOPALRt3W
sM+MGhPde1mnmrkZKhSdTfNtgAVFoSM1bvLYjEwQ9yg55G+/7u094g8G+ICFZgbhabv3dOTSuXJi
MFiGfc0y51P6mvNKSkUXQFcuQX4vCYC/lsbGcetznFS4WVMSUBNXw4mbyhfmo9haZts54KpG0uZV
n0PF8xV3mMy7nK1BOSK56ynlVceEz7x/I2GivRVGWzyNlr7sdFlA+7Wzq5X0f9XLQGlnVfW58Zzl
Qne+XOVk+NthrD/gioH4spMUQih5gLU5rxxHyXzydO5tstv+Rsk6hLA0a/6qk7b+UBIAxD1Lrc9g
coZAF6BeWwIxmfYDqr34Q5D9wiZ2YKEyxc7Ob7hy9NnzIo/GMPDIHEAg6MOlEMNRM3gt8eQOx8lG
ekbcrvtkJXB8JXSSfaOodsNars6HCRD2qWGpdqNQc35ZohseFn0kg8FerflRcqZzEqX2Hw1in2tV
0yGxWrmFiVs9Ve5vOORJhll6MH4nsx8S3mTKW9oM4JAia6h/Ke70IwBO1q5NW0W+18ud70kcWeac
a2dfOtpTaSLLTYhJfsNalIUssOrfPJELg4ROiyq4eGdtRMSl5estr6zkgzc+Py2WV/zYMctXpXXO
XhR++YLUm4M1h2cu9fXFHGraBZTLb2ll+B/1PNC3zKb8XIjLPqjYyr86exSUUiif0UB1C0xCr2IR
NOL4aVDWTqMs/zToEe5GTRvcJSYlBGDdyJJuy/7f64CBW8jOKit3NzaC8BOJ3YmJVkDTjf3Q9YB2
bUSLt4Wilr5u6pIP206gw1dOOX4mi6xqhO9Lc6uhBl8LXuMenwdyDidRxVlZ9uxtHfQSj2jM9UNm
VZJ0MyFZENlOalzMBcICcUPVw1KaC9WDgbAXViZ+K2bj8fw8LjUMO4u/Mt020n3QM6N801rDPlSG
tt6qvqczZRfaHjpLNGh5Uxm/pLNF6cKE3buSV+z8xDiSMRgUBJK7bO4D+Fso5gmo9E6e7WT7xhzZ
kuK5EzDThfnLKT0yvZZYI2MeOQXnUrt1pGaFmO1xopnYVq3cx+7jNcNRb0cG/0w0ZHFCyUheGy28
/yvx12sVSxMLH71FVcv+ZHYxIxtaK7REkrj6mFmYS6C024UZKSlZaJQrbudYfDspSs/Rx3M5sh0s
MRoF4DaLY8oIH05C017ubveDM07HJadhyrVTnVovXYfzHhELoVpyN9COjEkfP41M1SOb2isAd9lj
aOzo3NeFXxmkoRLrvrMvZB8UQVZyQ8bmE6/iYOI6tSHHZ8reQjJPw9GVB9Hdc5Luj8GHnAlv8ow9
OWnBGLtkyaJCmQmJ9rubEl4f3hcYGFR8do8FZCh5aqSVB05WcsXMGWgxPa2rbQd3Rgf6WLpPrVpD
s5p3mRIvtk6ohowJKl6iufwpei60CYOum7k3Z+2bFzrDaa8v4i8gSqTR6zS3k3AGMrYsJBvGJNeT
m7ru0Sc8KcjAaMAS+o378ccylDrDb4xIRJkDiwVfoEwFbdQu35heoA1hsIiWB/0u5oW9s2D3coR/
qnVBr5g6J2E5v4F5U9MhoA4hdt911ix67q2nzZ3wVKSrFeS1/kNmuI6oJatu3MBbD6kj2ngGgR6a
FHgAzDtQ8nisqnYUUY/V/cBzSmhhsZ+rUNSGjUGaOk93xLfVFmGWmzume1t42Xe4c8FGk8CpxgT3
28ZQd2m0Wc079QSfO9kSOQtGtv9DZN/jKoyLTxs/tv5rjb4j0HI7vaHEd3c8oN+wSSy2gl7YGBgo
dEc9NImiNwGRYOuKp6LO0Tn89OOTZoIsnckdKJJ7mKdYtqXVbFkDYbEF3pJCWu6dE3bzL09EEsPx
KgHfev4LjipmY+JkIO7yWdoUcDCwnmGRm/KQxepr3Do3yXYP4CsBd4P2iDN1PzYYPdLikuS84sFc
aAXcrU0qIkp+JFBqt5Qel3v1kKOfTNOF7Kb4OJfdjUr1obBJECFEK4cxID5l5swhSRmc6cltqkfi
xTPf2rSxiWgB821DQEI2OwOu5DW86wxqvJtoJAziPGlhkGFK+8Ct/4YvJ0C2QQrc0p9zHa3viifI
PBj0/fSIYYOXF7dg4wcZG46Ns6C/y2yLp7GCTeYdGdUQHNchcWE7dm3wjUdDgsnQb7jPkBpRLZEn
ABJvcCaE7E00e/XZ1atIWVcmj5T987JjrR3a8ZxuFEw1rKwmg25uyrKgv3V7fM29R5jTDEOmU+iG
W4TO0+LBeTe96yzIDSsGvmsO9IsJwT8zCByf8oCMHWL/fFstfe9KDcrJ9zwLGr0u5jL3/3hNCasK
8m9Z/LSkJGDLWYcLDH79qUMrQVJYy9EqpyJYcpG8IQUG52KjMyVxsOZZtu/JKOq7NEe+NilPd6Nd
3IoDr1xyQgSmsCPkfWXENtZkHspQ+fZn170BdQpQEj8CVAxk5u88iQ55GjFt46Mw5Mayn+Ps7GcC
6UyXbWY7DvEE+LMRzvKdOFqRGd8U56hRDdlttV4QNmXFKLqWE/hBvvByXE8LcgMv1q/VIC+5w8iV
Q/5XrWPmLdZDNc/vJBScdfXum/2tlmysmTDBxu4pCXqreM+zfJ/SprgtHwqZWmzsu2NGQBFqZ+1V
My8AxNlpLEGnjyedwD1RrSFCK/AzRMxWZ1XUBy0TUd2tyQkYSTCPBwscQ8EdkqhdQ5ZUd7aZU1EE
EVPi1/u4vHOvN0X8Kmfi2ThRvPWZLTqT/mGX+fupqTbtgMNTkXjAkGXRvSAGhs9KBdnHKZdINxSi
bzrEibUGflqvu2VUpIs9kwiCjX21rq7zCuIkMMxPR/0q+lfWLTR7tIPcBxg6KP2WE7SB2mt3vfjo
dRyprREYzDv0e7Ew1OC6mbmhuCtqzjT6yfdFA9WCpwUL8UguSeYvLz35ezjG8ASZbGuC0hQvRFbb
u3oxbzbmH6xuHX0IQoNgHX6QWRyrokHsPT6WtHg7P+uKo92ya6B+CbVUGKcmnl/atn+QELBRhN2f
6pqPLPUrmkakBanXrGc77sKVALcwH70I795lMFFD60o85asNHUpTyCfcgf6OEKCTaYxftWNBiUKW
6V2sanjRZzuJxABOl3GWXT5BFvnhCmL64VHJ2Ol4djkaEcbfT3IUmo9xPiz7ufdBIBcMPjh+2Wh8
xEmCKr5a0dfor4QDPhRGASCGSMI+tdzHbPXdQ6s6Rrjjs10wHXZpayR6C29ZjXCNk49hsNXZm50d
tTX7uon8Gbz98NF2PSos07xibNh25r7IChX184Kx3TLmLXaOl3TlqiHjTEdl1bZvczcx4a5eCjQc
/TSExMoQPKIbR8BGu5lctA3K1PvQlIynYzYnc+TghdoxCs8jPPAA98e1vdj6ggBywE5LlpDXA8XX
01vLIJcxSzJtUI4/VSsEk252Fv4spZjGxF232giLAjMloleDhhaJECn2HBB8OmbIoNsTMgJNZ4zK
SSX0IbGM/LHpngzf+8jxQxz6HlOO0WU+HhWCPTNcfSnvQuB4WCJ8WR2qrHlM0520AA5bhvjV8Mc2
jlnqew3LUaBATS5oxjwgFMxW0b2i1NTwrEUNiVujy0PoZcCiEkX6kat9OtSGBer3iOJh2Gqe6jfs
D3Bk+9Oyk4LiaB62OoUFHIGHhKL5rjf1uKpz6lAPLgtGnwptC5C08+wSz7La9bsqtQdGCa+FU0Sa
s0QG/pk1T2xUUyMTK39iuu8c1xTFFWXd2LOrLUcLngRZrJUcXjG9XBsCygNrHWDA2NkQVIWcL0aP
XcyxkZ+ARvkrpYSG+yq6aG2KX6nCXmY73FcTQtQ9pp3vHK/mKp88J4PnY/N10tUFn9UrYv0LDupi
n1lUTYltG6SlNAdZSudQLaaPKA1lctfK53jWiHn4N+7OZMltZMu2v1JW40KawwFHM6gJe0bfKBQh
TWCSQkLf9/j6WtCtqicyaOTT7NmzO0m7yhRAwN3hfs7ea9vOlFyREpRucTb8SBxaeQG1ArKipC+e
JyfYZxNt+BwnEch4RlsEcsIZGN0e8UR+fKPZBp7irKeHgOk5uLK6iPhUz9ug64FgVHrWCk9ssvRN
Y5tPE1b0in9ndvFbbb9H76URtTSJF5983AVembtOkLbbWIW7nE8oXYARs84Gipr0WpeI6mm5lY98
acMFgK2ZW05aXJn1P4uWEkU7U3O92NA3U+3jw4v1cu0D07+LSaQLo77BoMWYrRon3TdQJcgrMWZS
19CuvBZPK7Qpe2fpzVcvmIoNBQvkTRWhAlBuNoOmPzP5HgCiAy1gXLG7Iv64nDCzTxOVMI9QtTcL
gSozZ+w5qVXlNeKh6N2qzHzvlABSptxnY9+1JhW8UW5C3LxQboUiog5cXGUF/b4cVL3XrJnJkhFY
lcfVvL0jkB0ZL+L2abalIBwi6Aa1A041KkZhVq4rX7wjFnuFYE8VIoq2eofmQBo9QVuVFq4ap3jz
aRk9kAKI3Y1i1JMzmID4bXYFskzwvDqtdmtMJv2KvBOrNCL0qnaj57GtPo229yVphbYxq8m9YWsI
9aOh9R1WkBZcUEdLSum3OQfgELPAteZr1R6GdPQC1Me5qdtC7auWerZu2VSYR/Eg517yRHZsbknC
rNwmf29ss90NshI3svTd72Nfa685wR1voSA3FQQ+ubYBFBo7Lb/qxNlz1JnuCiu4HwP5pHVyLspy
A04+5c8D6AqKn3QsImA02UB2oqu773GB9dbtsrUtyfimDM3mJ4xdJApsGVL24kDOIzPZm4mDakD2
1pMfmhKCf/FiuexnsN+hLjC9bl0PDor1zB0/NWQj7Zw4rV+kVt9CZQ2/0kQhhNDPgNhVwy0ksOcx
N6ItxJRiNjoQwVVFt22GksWzUakZGNgpQq3pwxnrtMnSfQDieVWhXd7nQQQ5HhYCVa/bnCSj+75v
v3lYPdZIH1jR6kni/oersmiLul65RXXlipvRF98aqgeBBuOnDlYED8+1KWZPYE6DXLSY9ha0YJ9r
UbfbPEnynSyII/yN9vsrbdb/n9B1TMV/UA5X35pv//YTJE0zzvKx//x3zDDfmvDbofqK/+K/sevu
P4CJwV2aaCdd/uH/qK+Mf2YgK84jCOq66Zrkz/+P+sr6R5mU3WfosCX4xz/UV/IfU1BGB5Tu2EIn
w/5v1FfHkFbJl1XwF1kG7G/kYUfSK0HpY9AyepBBkZGQWGOd8mXdXYC0zmj5P5mPYr6MBXabR2Ch
8LKOBIhJL3HweCa2klBvnyway5/RZiKhDc2yevJwfL7IqOuvW5UX1PubrBsWnXBRxkfOMGrLkPwV
mqojZwEy3Jiu+ljhT7Zkol2rjLihIMaLeh0rC5Gli9zszu07TsAKfAZF0XYgA92QHd1C09C1L6mn
6889ydCfuzgeAKGAZolWQdq4zyRE2eDnfIQXHmfta2q0MeELdezcOy0ezAu01hMPxnUslHSmAH6v
yyMYJsXujMQxlOKTNy2rzAVA7jyb2YuvGG//KwiEUTeLh/6kkDNgjt/AwYWO3sAUxLHeoysAmta+
jkV+V/J5pwJLDdNYszzzmYeTAmLr/GXn8fOvm9m//+e/M6ZYVvRZ2YdLgzOsM7Ou/5D2+WHYdgZH
6QWp0NmSk3i/9qMkX1MG8zYYL4BHKQ5G5y+qM3E+XFWaCr2VpFjtmvPD+OOqpbBMD2sCCEAoVsvc
7cI1udAZ3JRUPpSs3tmCQ3m86WOMo6jX8+0wmnDXGMUXyOHmEe0UYZ9hSKa+RLlju8I5upU6JR+a
7gE2KQvZ/KprA3WrwOMS9mbw3YKYhjAFN7Hp3uG17IeVWSfpbRlGKtz5XeKmG9G04kZXeuMtDK8a
X0OsLk9mGVMBanN3vKJxC5Kyi9EnQhMbtXFrRlRQN2VlNaSp4FW9ReA73irW/Gva+dbDoBldv5ir
zDjKS1t9n1cbsUFkQDfMqEyiS4D1jU8F/PZsaSFnq5eACIZNnqvaxYKdiAG6TB19JTBElBcWi3kk
HgwZnpilrNmsphxDoC49eHmcEfwJ3wosVlSXxcKxys+wl8bvxQD54sJA+TA8uZatlOPoLsR6Vxxd
K20K1GIRJraWVtqycCFQLZ26bW4MrQgfYLQ29AMRkNWgfe+0GJVmmpTVo2IzsqvA5SZLDkvtDanC
ORrFiravEUXoBM0mujCmjxaK3+MIoa4DIw/atbTnP/9jSDt2PMQgcuEpZFqPhdCNu2U9sdVjwSye
ErPo8/XfPxzkvaYA/ACHXneMw0uC9SpKSNJUqpljT5ThnZ+eTLPu61hUfsZmSwOoWRLMvktHwsHZ
bCAlWRpZrb81iaEoFGneuC+nkGpon8UxTkaVdi+hLVssUmFXy+35Oz76mM3PyETczjneImZBt44g
xtPYNdSKeZtMjie2+kCADUU7+MKrODFolC5JyEB0R1bG79Xnj1eBESm2wCiyupiQLBuEgWt4I8+l
NjUPiaxJk0L7eWH5PqYmz7+NOYEa27ZN4cjfGuo/LooVxtBkm3IyFyM8mskbp2iLmY/GcZS3xReo
1dO06GvbNzAuYN4i8140fFNIPf70149Z2YJEBLYgirSYo6FojqBtcFZqRBnnIBpawquCEDfn+asc
c8x//2IA8nDG2D4Ihtjh8KOlZaJQL8AUTp3AkESZKY57en9Q5RBAcP41vyJtS/aeLOYQeWcgQjvG
JF/kRXiXJ5Dd0EBRlvPtQN6dv7kTI42PmQsvm9ePr+LoazrmbWwESL7wggfUDDkr7dni+H9/FUsn
F0dJdBPzx+zwCSAk0PLSxUvjIz9+sHO0ALJAbXX+txyhv+fnzOyWzBpU+CApj6a57ZCxPA08Z90I
UgQPOLFowKY7cnmnu8GK/Z1htoSgpjhDzl95foNHKz37TkELWYA3Y60//H1QZ+j6oUhfmFGNsAnj
E+d8xpv2GJlE1WrNkN8Ky9Le7LHvKSYXfvR4/g70Ex8byzSkEopMBnyYR4OM1pxocVrzsemJoyPX
kDI2/ZgFAtHoSWv7ZFdUjb+tW6Pbm3ZBBl2kt7tYByU/JTbg5KTny+rDwWiceuourDQnFn1mGC/I
EJyVdfNomLV6HrZk3VLmtCv9PqaI8ujXbCOWCRzIG5TfRXVh1p0aDHwH54WNrduHz8yQ0RHNDN0n
mxBJVol39hquINV3n1B6vCT1KjRsA4OlM76dfxUnVlXSl9hpSB2DGcvL4WBw/ZZSfA4wCN8jW7HK
YEAWfQfm36SRENeWty5q2sl/fVUGIAEDwmZzikDq8KqkuVVdMuB3L8VsCu5L/0vfYW9bcx5vBzR6
YYtso5vSS5+q+S8+Gvv4aTHuEoCE/8Y4erWoA9KeLq4Px2syca5ozISdBcj0ys9yOk++JQpt3bAD
uypa+AdXRtpqv8Zm1LRFn5pAfkpqZ79C6UU+NlTfgblOIy9dttAUi1XojtP3MEVyRFm2rL2Foq6d
Lu2E1OQ1R7Gp3+hk131yfJM4POobdbvDAKnGfS3TEYMmJfBZn0kS4vVceUC+Te90x4rvjqtSOdaL
dAZid6WGkd0Jktbd6l4uWXGziNCAhhRE2NtuEhRUxuO5Zjy0Cg1G2te359+gfmKScBAmsYp5bCpq
N4ev0HA1VPViYgq7srn2fPIgIj3pDHayebCF7dAuwUuKVdgB0tWUmV+74yDuAEqZuxGK694Z2wJr
iOHelY2Q9wTJc8A8f5Mnvhcs3zbSGZ15JY9X8lEqCIddgLRLZNZ7xHKGzqTsvp6/yon11MGUyDLG
47AZ1YdPwnSrYeTts/EKCo4aKZSIFWUthPJOI0Ic7vlItjJHppXTOBDkYlssz9/Byd9JwhyaaZSJ
KKEP76Dp4zYcRzSBVqSRXSzHehm50r85fxX9xFrBUUoxZ03JWqWOfigHuFRwbqacUChrYyZA/HUB
Udn1aEGNCDFoxqaFu4c7J7dKVuHGKYfwAa2au6cESMRrSg/nc0C9EqL+hM5ND2i3jlGiX3ggH9dT
JjnpXxZ1GpaXOVnvz2376Io4bGI+rildkCUSIlg2hYheSVj276bR1fejTx+uEdaFb6s+bw4OFxik
WPq8cefK0tGPVrYMqaSbBzUg9KhUu0T66j7r3HwvECYQ5wA9j2qk9QvVLkR136+vIhH1d1Xe5iuV
BQjLz7+zjyOD25nDnHgabM9/3+4f+9dRH+FvpiWbRk2R3Zn39TLFUnThKvqJ583QV8pweOgmy+vh
8yZvtOjtngbWADRlbcR9vSpxu6JCKTu5RUU/PfQc+L9MQGmKZRX10cIv0nFVhyI3N4kwsjXsdDdd
AqYj1HeIgu/SnuxtVob0G1LTuTBlP+4/TMP6ffTEOQjB7Oir18chsQUN5YG+z7/DdUcvkAitWYZq
oLd//hV8nDUmVT4xH+YwWtChP3w2fmrmOO14NpMXOXCOqwTXV2K8lKOwXrDusK1AMfr9/EVPjkOM
pwRLOqwtJC0eXrVOKbtVg2AcusEL1XSQt55idZaxgHc0xmSyaGmgI62bHLRJdN3oyzgdLvqByOFQ
IR84f0enHjknaIqdlBeYHUdf3szIh7bnNAWJqRYbvxwoQiGRJDulDwfvwn7q1IBEk+6YUlIHYlE+
moZGYFEXcHnoMtOMp7YfcIIY0VCy2wAW7sa7XGpGvCLeyu0RP3oqA5KXIUYIEqepsG0oMt0xi4Vb
25qC4Q19eoGiAaBKdO+WGW49+AdpuByVFei780/qxGTCmk8JhuIIAVvyaJlNNV+345Z7tzu9f+yi
KNrBc3MR8nTVFqFSciu9NiJdQ5r1hbH68VPGWkGZ43fJnAd3dGlisSqqEi6FGRggYinZghEZnDYI
1LQu1B5n9O5NFflK/RRGP30aOj2qVud//okTKDdhGpRlKV4SQ3c0YUYSKYeiQ8ePzDv81JeRotqC
qawakGLUVb3raJkuQmE063bS6PQnJZT8WB8jdCD1sIyUy+bMKwJxYc9z4ukonReCm38uraujQRUi
IiJPjID12tenL23fRBbqAqnfhp1WT9u+QLcNCKHs9p47GmQBcbgoXs4/nRMLOu91rlxjWdM5MhzO
61Hzahd/i0/lmrABBki2QvN96TxyYrJa2MxpTOgKSurxmpU549g4OatHTyZLsVCYIJZsM22a77k1
XPhYn7wY52EqDjaKjONwsiwl6JWgSY2TKAiSsKLtTn/urZeD/vmvHx4FTp4agbt8o92jFxjbcah0
f55ZmVfug4xsl1gk4YXi8+zRP94DWBITv07Z0NQ5mB2+IzsJuxEdHEudC6O9KiAABm1XG3v4O/VX
UmwCubdjmF1jQnTO5OsRREjNf5d9i3C/a5JvTkvTGmyF/SsNfdTCAi/5kr9sJm/kM3dutEXy/PcP
h3qHwXHQJgRSHn0xqCoquPF4SJIBBEjYuCPB8oV5YXH7eGwwqRJSL5RSt6gAHO3MkrSk7DE7VbQM
w3LNiroNIRK+GHlg37CPrS98CeT8KT/akFkUzXgNtMDg/R196klL0Wo2w9qCcwBBHkOpvUqCQ1YY
xdrZoIhzNwWLRz8QKGgSd6smHiZoQT0O/gK42L7tFRbT2El3FhBaNC2VXLgcj/e5ZtyYbpOhgQTX
cWGzfWKeW/hPJONHkPojjsaQnPJBL2wPMxOHJY6l9L+1EdHG379zuqR8Y+gW2YaY9y5/bA+DBuaS
Sjjb5lOtrqpJBQtbry6l3J2a4AolguLbz/w+/qBNfhwCKpiVDrkHAXOwyAAqXCNaAZ+C1n3+J526
mMMelPFFhw9w2+FPGiYl0ioZNSSIaQDwIaz2eU0tycxxM52/1Kl3xBSH7sKCwofh6B0heix7ImPZ
2eHWQM9T1SQbp+bj+auc2D9ahNnpFKCp1tGcOfxBEHvsqhtYTToQk0u2+tWGZBvs/PXTUGerqAvL
vx4V9GaYLs4cL85J72hUqDqsCmPWyiOYIFvTHIp71WjDhRH+8UUp5RrATlz2xBxaj9Yb8GY6FQ6+
ZF0rQN5rNpqhdNJtXGqBvz3/DD++Ka5FZ5JVn3WAo9DhM8TXVAVaxbWUaQgY/PCb/LKeLqxtJ3ad
VPAMBoQ1D3Z5nPcaj8FICga5CQQmaj9wLqJD0lMI+VbZ79rIJDEiQpotsL7d9SnGOhWN7Y5yM3Jo
H8xDHFnlSq/aH3EP4GwI8+zWlFP0uRYZztXzj+TE47ckwdicCs25wXG01Uu6HByJy7CqYQctSjBE
kNMb7D8JTq4v56/1cQhTLYCAY5rMfi529PjBoFMTIc5vWQsbUVNGp2+EVg/JFngun74Ko6TTN+rC
Tzyxkzy87tFvdBuvHfKcgaz51DFVZXyLioLUPD2aVraTqk8JPdEtgEptDyfOune7+FsauxMhE7jv
Nl2DJmjEzvLt/OPgO8d4O/wocWNza4kTCtIH5+iBpNZIS9mdwqUlgrJ4rMdJ015EQVjvFaFfKnrG
8idRRvu+/supmY/LKiQJdWVXTVQ8qqLLYH1XGkGMFgy5TRS0JecD4nCfafNZ5o4Xn9jb0PflZ5B0
Y0ZlcKjoVncY6dgZuwodVASoLBcTmTdsSwJS2XAnaUvHiUkQitCbxledO01qRTsLW7HtGOgD1TTp
0aoZYoPDQW+Jn7XKFfEmnKuWE6KpR4pUEC8yv8p+dLke1tdNq8Aj01DC5+YNxqCW3OWolmXP8L5J
bCqefGvnxm2Tw4lboAgZXxG1JcHarXRAIRBLc0xrQhbX1A5LRNmug+U5nuL+xyBLZrKD0ATpdukq
TAJaY60QIY/smYh4ekSl0v+sxAz0gPtbjjcqFNBtcFd79mLsvKhdC3RaIGHzenxVbBZI0ECp3w+2
QcpKYDY+i1KO2r6pDTmuetG5j73uh8k6KPPcWNa4wda60+MscAoO0wvRdBMWiEwaX+wyM9/rukgk
8QrAvH2vwziUqA4UTwHGYNAF0XnUCMmq8msbMIsHdu9HabTFq9VYoHlAZagAg8airQeOgpIdKwoz
o3aXemrgRId8AbtPRhWunxQJgbvQdc956gN6P5yXAiyIoROY3VLD/kcUVIUJNO2j4a1GqPE2jOmj
UbbRvgqtSl87Xlr9LGup/4i7Mn/1XG16QKKcx8sxatS7Q3YMusLYjsq7go5CiiFSgNM0tS6vr6Dz
Vc6SAATw8TX06k9619rYJOxa/5wlFdhDeImMHTsq8EPmXlzoEID6+NqzOui+5ljhLSK0Fzl1nPbj
o4X59puoCJ5ahLqjvTZYon5ERWWSFOr4wbNB/JC+HIe6mpbC603MvnFvfx0zx65WmptPD7aFQwAi
aoyXBqDOWoRh+lbOUNtV7EVZhyzXh0zJSPctfHCW9zz2iZQL0pt0pMgWoI1oEM1dN4bJ9zhK+zuc
4g3BTESo7O1ejxD8shUE1UNIAfXA+hl4EfbNsppl29RjRxZ0Y9CvxzyvMABac0hQgX872Fg6LPR1
AGSXRA6UIDn5bJ42oPBuieg0G8LPVn1ZeN/MYcJuoNwG9jcEF9o0jL90EaRFsB2I37GwIkzqWXWa
P8frwmBajBA1fQiLTpVsozbq3gl7QDFSwhlcTYVoq2WuZ5RBKHQVn5M0ynK8PnVHcB2Nyu+tHWv+
sshCwnkK33SmZZ0aprUd6ARhpujdrFoPVjimBLSVBRZNV5/SndapeJ6Ho/EaV3VOkLs+GtejR2d9
Fot1vwBhZ5/0lvPmopWK8BYiNfsrYr5te4U9G8NI1Kfhz5wY12RhC817I2Q4v8lGB6i023vuV5Fn
3ZuZE+29sCcK3oAkht5eUFsrZ10sGUJL4bbpvZYQU0kIocSbYBjTWzuXKdrKwtUV4BonebuRSbAK
mqn5LEocBpwLVH0/6QopN+E28ouNHPohZNUmkaMO2ycKAtOjO/pYmzNkIiNxPZMxbpEo8MX2jNHs
rkrHDAteeYUVJ9DJdspAqP0A7Rh0K6jx/VoVkQkbI9T6R5JY1feyS+p7KLx4ugqzE9/7sk1shm0P
SCsSpYgohM4u6CokNrRS4hVbscQ6YNb+I2quEPtaqGoLm1wP8ckqHMIH8nyyzJWkL/PUOwZlRZ08
iWgZhbV9ReBlU63M0mxvk7ZBLq7MruyvPTg8sN2iMPnkG33pbKlymZ902bDqWWUcPZGhFRAhYVFE
9zzT+YaWKX4Nx7Z5NmU3TDuch5JEE5vS5gJFVfOKodH7vfyA/sVPdVfZVgukjZBZxoeheb/yQY2v
BN4YgA6MKXlj8XadG2FyVIYaVOQ/GsuLg53daiVaxH4kz7CxkhcnKad04zFNhweiNzCpjSjc5L3e
ZRkseBxlEZoYAxJOZPjBuIwGuiAL1CTpjdF41U3JWL7pMSLhDvZnWnilE2LHlGkzsdfSCNYdEi1C
N0OyvL5RD4bbk0a9f+1VcZ1etZGs+BJplkV+Q6jfNUnFt6pRRq3vAN95LBWGF9/Tr8ZQg5IITZgL
ZxolMLXJCPEQS+eqDZV925IHZy2IU0PeH8NuyBd4xAjeHuggPadkjDzRB/UMfjSZ9pvAafR8TUZU
8NI7E/YVD/VOFeHRSfiZVwAWyLjX4HYtWdIAFbfQKyRtc00Doszog1DgTNpdTVY3vJs2s76XgQ2i
LNdlea8X3P6aHMFgpxqwnguHEYPfcdDLhhTfagKGFAXlU5zpTrhhGQjZQdgZ2ehpaXSYphLb++Gz
wH6eOLi/k+oSi13uCou2o9XLh8aS+IxNs83lms9SaeGiIZ57mbkJorq6URoylklNDh4R03mT9vxr
NIsPx4K+hf0w6Dq92EF4EOW0rAzkIvdscVMVQ66tCqHl9/5ouuEyHFQjtnIki2rX6p371kmnDcGy
oAt3GAKwEIIkd++STIcZLgk1WaW/BUO1ysx7GGijookJUH/ho38DulCIyVpgemudlacrJ8WI0JTe
pjS1kCSUgKLn2q+dpL3xQtt9VxUMdqqYgCHGyLOfCbOOcHxWUQJXpyyBQxkKRkrauzUjujNFt9BV
b3wbB3LAlwH7PG2JVFEAj7UHpS8izWGp9VoXPI3lRvLOqlv3Xoua5qnwggA4XOnj4NHt8Sqrma4S
JDBuJKxyT1UGqAPrQ4RjHcd9lxAzBjmFDZ9TLAoVywjycs9HgoSzuFsU5UBAHVuT+pHwMfklJuSP
VWoaYxOjlWXfJXWAHd1sSZNsiQFui9L9FdUWwYmSnqaYxkChfSRvbUk8CMlLsNyyjQzZJG0MXEA7
BU4YfhOa/XhbyRCTL73p8smqxYDltZGd/8T8CKCeNz7OtlyxEuGr1Zwv/RgHUMWiKEuuE9PsgDKF
LXmSdhpU6FQSkVSrOsApvI+VMNH5p7m+LOyyJYCWTUS5kKgLqlvVloDlkjKN03WpEtdYlW2ZNVtJ
3pKzJXchLCCIRaA6YhFVIBE9oaKt21UmoqcWi5OrtcNLUmnRcx5KF1gG/YSEWDLYIYAWswrqgwHF
15wUILNQj1OWocb1Y1iNUTyu2s6NX1FEmXLhubn4rFLb/6TyAbaitIcAeLutT5hTMCc0sYsKvGGo
PFQkvFWoTp1o5+pGTwxl1/a3c3AHbSpSKPFI50abrfqpA6ncDXZC3oxV27MErXRRzITTsMtihy2a
4Q6Ma3I37Tl/RceCndSpfZPkBhlNbKZa9iuB5vrkudbuk57akN+JWffeu67x7c00zEy+Cnh1tpMg
+CMcMU7wq7Mjj3tjd3KbZMTBKw+nJBdHyACF2JE/+FwOn5lMCo8ZEvFHwnIUtZEifSj0IPD2hfSq
L6Jws3u02TFBmaIvt3nfxegWJPE5i7rQCar22c2vq9ani04/oL5hLWm6pcKHld5UU6v5hEB5egUf
bcA3ZwE0XZk9u4CFGMFtb5J6ZvhXVgpFK0eTRtq2jfGMnSKBwKsoHdn9F16GI5UqnAWCsk1Y9k1g
9J/Rypd3CuW6scMeqGEndgm7eIz7AOSjIxJIer7eleXCAwaWLpAxmONOGSP//X/4UxUbPshTBjS7
qQW7QhjRTacRbsY+RF6ocJ5o9VHSsB17dhQga7GPyjUx+Myxk/gF41EVqJCb9zYwOduNAUIpR/d4
Do6i4NyL73XVVle4I2tozoP307KG4O+rOkCVhG3SdJwloUfVqpktk1UpqUuMmWBbaHH90wbKtwwz
OCoXzvcfa8mcoh0YXjRCHH74fMr+o3oJ1JntNGb2JXKSGSdOnEtfR0BdNFLsaXvLC+f2E7I1ZeGn
sGjn/pboHj1po0TDADnGJ76NNjEnvYwP5ewWAwc6vHtB2n+yFGhnqaflS6w5Bfw1MsVbJbtFCXQg
ZZPhklWUaMOwjSeb5vb5ysKpQouFjp1yLnIUMkkOnwgSTZFjfkeu7HOXA8hG2KIDKHgcYtoDyXRi
Ce16vDAC53d6VM2gqoCOS7hclr764VVtn68jM4qrGnl7rQ067ryYBLdVlLvTpiYPCsea0U7LMh/i
CzW3j9dm8M86VVsoAzLKUQ1W+q4XOxnXrqaIuNe4d3Z1l9YEcmTf2AZ7D0NKcWDO17hQZ/74qO1Z
6wORmQomvZ6jHz2EmmvkvWIjo/XtFeed9MrAjrueKHqSdjQmbzTDowtP+uOIR/qKAofWLMJU3T0q
aGmwGMiD/K0BjowrTCycDCY2PzkhLTf8QbI9P55OjHgWFpeVxRAoJaiyHL5aTYTtUBZIIWstJ1mw
iRJYsnB+p4E9Jt80sMMreyDmZ0FGFvmgnltypkHKGTy5osyAzrfiSh9atElm6AY42E12xedv8sRD
4TPICoj4hKr/saavh4dakJNH2mtXWIs+pkAu8psgMjai1N/PX2t+q4dDHfm1OQ90pC6IhI+6Cz0Q
vHQAjLa0O2zlLvAgbQdA2bXWxkzDXDau6b8CltF8ikfChVziOJlzoT7/0WhD+Qb/Bw1MHd09TpvD
t4K2jhiaWVIi4eSlV7mciLasgtB8TvWqf9LKUv86eKTTrTI+O+ZqJC8pQW0ROu+aJqAwnn8oJ+qs
jpjlTsLB1jGLKw/vJzQcrfhtWeiiijzOZDKxALHBKKbYeUyDnKJ2CgCMoF68zSV2e9za5aZsvW6H
i7b70lH/W7dF7a3O39jHkTHfFy0nRFA4Wo411pUcXIzTjIwoSZPVMCFpsMMRL5TvaLtkKi/pDT8u
Rkha6TPgGEHeSjP18Dk0WidKBiK98qx3XsfZ8Bo2WEjZPcxHAn9kdx3FlBcN5cj+wluY//LDockv
ZCGi08GSSKPt8OJWG0VG4Y1IW/ux2lZl0YM2AeP814+UkcckwBSDVfKDso70gkmfpYZ4XM1PMRLq
h0oSvVpnU713Emu85MD52Kfgi0IDjImCQpkWzuHPIu+v1CAF+cu2rPx7lQpSHKKMuMMGkdn533bi
UjY9Nhyes4dNGEdLepfKSiexwUcE1IImaepoPaCWWUwldPzzlzqhEeAKDBb2t/Sk+WGHP8u38Zp1
geAjPQTptdVmxStGnqSgl5g5t0HnD/3C0/r6JiXyZNdP8pfswnyFqFIsi4aCcQuJ58qsEFWWrTat
KdHAAm1NQg4p0fZXCbrXC/d88vGA0kfxi9CU9urhLXfugPYTQt+SYlX0k45Rd63nvb4JxTTtLzye
D4OZZjTv2kVTyBRmJ3l0LfxxceJkxO2yYKX3VRvXzgrk5vAOMJ0UMsfqki+ZhfroKhpMny6SDIPu
W0mSbbOupqpMl06KCmxl0LKQj0Xg+u6FncdvQcTBhEMmAYcQNj8bUOxaR/doNKL2EpLklhPtwPHV
D8kzhP1jTO6SlN1xWJH0NiZbiLtBv23gQowvCIhAgXSx7a1gEZEDjAgCbCW6GHNTFmWOyw8UT892
Mkc8TudHu/MTiOibLi6bflGa5LwsJIakYjHAVe2vUmVUty3BXvG6AaFKZitowr3WeuRPkfI9jHf1
IIFNnX89vz9zRz8dc9Dc8+YJmPbxWgM3kOMqGTTLim3dttdKDbaccOKv1B6MHGRxm0ZrCoZ2vCIG
OCk2fFPJHEMVON5i7BnGmzLMNbBLvWU/1yRGGF8T+gvPRhiNP2w7oloYueCFllbDq1+w+2q/Rmku
KTF05pisoyEEMFSLMHg+/8tOjDvJkcJlTvI/+3g7WZJhELPfDJaa4KDnVvChimrsL2ghP26r0Axw
PjIU22Z2kbPP/M+TC08KIhNJf0virIqbKG3dYVtnIxCBJDWrbTg52vQyVt7MfAhBeFZOVLfLsC3y
FSFaREYGmXKhUw1g0q+pdHhy3TkkbVxQMn18GpjeEMjSp5Qu8UDzn/9xwLKobesDbbwlnZth67c1
7S0OeOu/feZMdJZBB1fXPJOOPlzURFTEZKWIFNjAi9BEimU3RWFxYdTOD/Vw0KIKsXFGs4LZ84Hl
8Ndo/P+yTiHQ94RMrVRo6QuPSsl6BAeRbyMSia67SjcQIQ9mfUXeQ6w253/ph/0BNgGeJ5ZsxE/i
g6inJ5rLKCfuwJS5tqlNkS9snGY3dGdhAqVGM6xNTXe3kr7gw/lLf9gKcWkXGRTnJBSx9OAPf/xA
qx2kjUY/tScQs8d5chuWuffEoqM/Dl6cXjgenRg68ykUJrDJj8VAe3g9suUEclqKLU0Ri/2QmO9Q
4Z0Lb/S3ku7wlc6mbU5Cszdz3pEfXYWTMOHC8BNDK1WvsVPhLgebRWW/YtcQrKM69mMg3wFuGxq/
WbeesI6OBUqwntoSAozc6O7zsG5/aKaeQC+kgXhtE6Dd7ugsJK+oSYbvnha0rAN5TVW9BgL7hH5N
3iW23dgb2Yd2uximHFQedWf761DorrZuIaGaqzlyy2LyaKQklmBtqLYpO2/viWCBsUDqiaDHn2na
c4gG0PvpJEbZ7XDNWP4GxJ3hrunDerh4UQknq1hDFLBqSBiZ1hSeU3NFEJQPIqwLhmaB9Mp6Bd4F
/qsqCvnImaTPP+WUf8brQcYTKvOha8o1suuBY0o9JPoiKxrIpXHn128Tcix9FfiFGlZREGAwDS3q
9tsmnkjziycjv9c0z25W3VjTqSIo2Hr0EVoZC2zbxQ8X+4u3CyRWmC+g9YO9sgtAWRwDp+pfq8Vf
8U7+74KmzlJR/h9Mm0Kr/sec/sA7ee7DZvpZJd+y9z+ZJ7//q/9mnoh/TE6nHAtZsw2U0ywC/0qc
Uv+w6pkKIS/1K5Q485/8D/PE/sehdMIKjPZWmQiu/0ycYlqBkZgTqbCSW3/FPAGZxmz8Y7ay3aWC
ILiLeRnkrzvayhshvk89ZEMtzSl4i003Rmgf0X3XzYi8YfqeNcGuE5GekgZkF9icG3vNfoCX6+0D
jmtr9nFQQnS/vnPrpngOjIEw0jbfI/TR79Mhd69jLfFvXGglt77T5MlK1lF+S+I57Vnao7edW62V
suW+8F0LKUFXQ4/lc7t3Yr+Gd4dJaCFRVV8rQ2u3QF3jK8QVzUav84ngIOYI5lmn3ueEvl77nUEu
bzQ8Z24ezvFRpBjQq3P/i7zz2JUbS5vtCzUvSG7aafrMY1PHa0LI0pttaJ/+Lqp//FelBqrQ4zsR
Gir1MZnMbb6IWMGXHQX1tql6p4RuovrE6IPbddfKx0oaT43ahdVAhw0JjPRIyrbYV1pgS/B6rukY
gxwQ0rl/lK5APKXMcroWHchMLHsAu+IW/jZS7lF4RXcJjRmRbRtxqN1w+DaSqjwo4f1QOnf39KfY
cDg8arPKuICNXc+seyunTagBGlo6kKSVDN0bAhvncaBKZD9m1CEQSsZQMKH/vNvNbH11CdnvnI55
xlBX/ZZ85nyZdM0oJ3Qm62NRjvu1pgD4ZAxVGZs2kPFH6pjyojDNc8ATNFJ5AzUfuqx+TqmbnkqY
5lMiDIC/fj7BdGjOWZskNAc14miU3dDr3nUvo9LLFgU8vUvFEt7ozKe7kjb24UTIiuMIcw3/pqWK
bNt3ajlXoOjuRW4TYQnq9ojkUuywa1AsCnW5oWXeQnyV1Qo7nTu9633/J62r677PoXtJ2uW6DJ5/
dRuotEFXR+cW+MwxkpY6xrHWN8OCtaMXZXAJyqE6VMPUgLKtwYDypr6g5I27BKPFwXEdF2CaRtlK
I6QutIedFJbzDJAGN9Aq4bg4uzeBvyR4ksPjrMjiaLE0+AK7I6y48CtQcP4V7A9euoo+oimEvFnL
A26WdssNAk5jIcOLl47eXaMBXnFezzDc5DUUzwq+fu2H5zpaIF3BxDth+qJ3cIyP9TDYrxjAIQwH
iTmMseNY29hOQK0FVQT4PBgoCSu895bixpMy6OXEWN3mJokb2D62nvtt3UYczj1dOO9ZlS3HuRiG
bylH822SCtxi0ei6O91NQPy1byTCYJ4d0wqIalr5Zj9SE7lHMsJik4fw4OO5qzbCLWk3A6qAjsp7
OSAiQ34z4Op6mMDTZ1cxvcasOH1t3Mx/Hpbxc2lBjsdDL+4dNdxU6UBDF8HuI2E35yH26FHROIGP
I6akPb4b+9DUvERmCJw7CQJu2zR1dwomxPEND5oPPNfPMoic1E69yjGGL0x6Ltonfk+1r1le3EF1
tIh4I7EPCDFUYZ8aS1MEZikbC1D53kba3o9emLzxUe1vC3rBmH9Nr2ESh6fep18ucNencWHnfJi8
4hO9CFgMzUTJfV6Wj3SbJTuvNJHclOPU3wPj92haaAugt00rS3SpaTqJaOwfjBjCHxIk+c0cgbqr
nUCDXHa5UwgJFhf3h21uazCU1n5Moa+6veEQVKejlrspiJv7rJTFTZbVjLDtkmARLFBU5+WrNar5
Luva5buEdssmjlvx2HU6205eMAE5tehVWar4h5MAtIv5ekernM2FHuXxxi1xolXOfOiqEgXEg72D
D0SFlOsQQr6gyw/xQ45RaNlasi/fJB/1e5pHcbwUVrNcgQHfRanydiJK3TNbGdWhNHQzcR51yxMa
es3z1ILRPdt22hyzpOQ+XbjTnv2GTFBtoaumI5EYhFHjs9xVcugWQsjUCdID9Yr7JbhZkGmf3T44
AO6ObtMR1EOoWndn1irVEhrccQqSXfKrY3VAHD2LFWSaDjad5Z3nHd3OrIev4ZuQgFTjvqjPop/j
A4EajoIzT1A2AfzG+xZv/YpOcjIty10eUBcw5ID71z7Y2Gu+BaX6QI49h/HwHlbVvWdnT4GVx1AX
06I/BE1AfIRTdr9lHNSdCLR+oQJxvrPmNr0lfcIPK4Q62XlFX58wotsynXFO3cJKWSz6HjuZeLcS
J92nlVdfsqhxN2JKuucyD+fPuayjfTET54HbQskrCRXOv0v74VbyPR7m+3KMHyJq5inpUt+Nkupg
3L4H/9XtWS3GQ1FSs7tYnoezJB/OFfW7JnSzLcXbcGCd9OBa49dm7ek1mguXKJt8lzbLwrYdE3If
84IGGuil2zLrvXNSsDfSJxx/4jabPlQRnS39wPy4qsCq67687cu0klufDZgaIWusTygK9lNHc+EX
LJpFsamilBqzPE/OA778oybNyWrXV2/wvqaLipzlGAWz3NowsrdJFLbvXKgbbwdbwt10YRucHbcT
XxOnY2AR4A1Y61XDG58c/vc2q9yHuKrtq/rVd0xhZPTgpYjb4NsuboT4NIZp8toOKP+0rcjqcUqS
b844YulN2MSCdrpSrCyeLOGGx5EbwyHFA0MlTheeKY4ZSYf72Yeccz/eyE5YH2jH3bnxkwnvYoOA
K9ldWJdhPBe+f+TBtBHYIDj77hQ8wHucRwIsTndNpyX80rjV48AldEAEweSLZVA3d7zFicQLPDeP
4zL3r1gX3nTLJ4rrIHPjoaLNcSERU/RpdWhVh7O17sWLm1CsnUr6P3FsIwHgQwM/JRWHCHIcNNf7
VRe8oy6wD3ZC3SS2TO7w/XX3mSqGTyrV09nRpdxlFndPSmopGoDYxO4NBe8bPyNOGQeQPfvKEIX3
qUycmzRbMakrZVZ7EMl9dAWR1sntklFmllWWoCfDrcppU8Y1vYCoqwc8KkcL59apHeq7MSqofgur
OL0MXthuLYateGvm1dnTe+U+NFm5AZaN+WBMeu+zQXcruUXhwmwKKpkZ9IffG1dNpwgA5X1LnPC4
YKa60KGtnpGcerYQh+6dwSHTPzq2fBwkKsipCgN/N/Fh909ZEQgJOz5xPkduhGIMLmKE3VBHxxZv
9iFMIusJuzULV5swUjdj0L0uqpAfCu6CfctILPnBnbB36GVtJh8Ya7gc8LMLuvzy8LPKkXg2zpSD
z28wF241juOjHxTRi9fqn7A8frYmEE9jnES7qA6wQLLt1xsfI8aXWHTG3tlVIY+lb+J75YU9J5A6
el2CxSp2/FfrAmmODpms4kSStU+ep9Vx5Xkc5FAun/xibUWK8oUfnCKE3qC70cEScdZKzaaFirHz
/MkcDG/4g28Fbx5nycPk28mhBg60X6ap+AEEPNzRNyHO/cxOCh6uPNk9oE7eCXkif7q80HVq9kP9
mf4gTDfrTAz/wXeOEOVtE3MSq6H5TxWo4vojbEDZhFSAU+n3RNO92XSIMl+wL1O9ZNSjrsr0zDnl
qjwJeLq7Vyr74bbxPpqbT9KOfzTV8imfvG+idI9Wa4ensV1cQGPR8xiN56oKHxN6sPfT7JynBcNd
2HTlRkuLlTMLzjiJ2Xsm5rAshFSM+JzpR3tHkwf2tGr5OhVJxrIJD28XxoZGhiQL9Kd5kk58SgDM
wcOgvdm6tqHxwytOwW8hJ9grUWXzzKBF9CCOaY9uIE9frVRLXohq3LahS4pwouMlAS63WWJw/L00
0aWku3M/LuPyEPvzbG+CWGEGooyO2solsAJ2vTTd+Smu1NHuYazTomnBV1fFp7Tnn1Dcgwd/vrPH
zjpBqQXBiqJHn3rF7lrTx3W20sp6DJcW+ZGy6+Xeq4b8h01NB1cueq9zX7X3WZLS1xHm/qPnKrUP
O4oLmslZbBZj0hc9p5wpn45VpSkECOmQoCJd0o0y9CrbC4bHnJa67FSOSbOnwm+Av80b7OesP+y9
Qt4UxgV6G6VQYI23ncf8PWg9XgiIxtYZIZ4TRB1QQdZjRuprGFZqLpzHbmZzhTX7iYpBagf696bG
+DyE/VOdL/Y+7PE1B9g5D1HUbtLUDy9NTVVTJuhCGlU1XDPp3sJ1eQxg52O/SuWbbSnxSZaz3PQu
VqSG8ou7QJK090ZKf0NESLybYXr2XSs5tna87GeO4A9hHrl3mTO5B1kH3pFOGYmTMJTXoubxXtxx
pIWrHjlZTHeDn19DvGa3yF/Ar0iM3CWzxPBkNzFecop2y4PJh/rTYqbvfUET4kjXKJ0tFk7TGc8o
J+7eam59PnYITFqDe86m/AUOLx/ZNMUDNo/lWz9VeOJMQh0ClaO2flYRpmPuVAyi+AI4yGD28keZ
p9c8cbFQTUHT7WcVA3Z0WBGsxQmIj9Vqi+v6PSUQeu9YHk/bgChy60NX0ru0s95VGxX7ugaEvmop
l8hpl8tCgGJLB96pjLrmUQ4q5BpZpI8LPvA9K1z9yfcXc8iUjaMk6MJt3TCkUwNOusJgU9gSW5Xf
u65u33z8dPh0J9YhTMgtdnGiLltcG+J1WuHkbRGUTwMkhh0BDp9Mv6rOAIrLu7zwnnkYOPz0ZrYv
i6Ul+PjOq7ftZMmz6ZN8H9pzy/5c8P5Si9mj7w7e+rtkGyuZpoeaCPWTSjvOhG5ONUDNg3GjR7hf
EJa6u16AgREUuj9HC2ipsJ+sr8kyz2uTWv7TMUH0Dn6/OJe2np7/1fo1DGxStaAZnGz9dK1E7USc
fEoetnlof3Gwyt/8CyllKRh0wI0X8XCyZQzlMo2n+64I7ou8T7ZhEFN7POdXrp3FvTM5878nzf/V
gO7/y7L4VRD9Xzbsf4zvzuZLNf8+uAPt+L+w4ojBHRqfvYbxOB8waPufwV3wf1afR8jEDFabH8Kz
+X1wZ8e+i8GBlR9t5jdYsfBBHDOww3/HMJCmJe+/gRXzLf4c2/k8MfaqU/sIKH8M2f/fo5flZrwp
eNaC9aFDlxSnhYWOggEeyd9em8d/DwV/5+bCMFu/7O/TQjAUoQ9WyXcZ8RPn/UNBcL26xJdpbApq
DG13HSe65lxjqgt3cVLE/Y7SjiK4bZO56+65abeU/Iz4tTmdeg27QgPx5kKWsVIHMahI7BPNsGo7
2AuhbppjsI3y2n53Uhr+qLBPgfCSx4jbQ0Frn/2BBGsLpiYYKS5cGGr4PKLooJrLYaJJuEzETQcR
iT2kc7u3NO3n7xbip9ziMuGeU9ox5tBQD+9DWWTDYcSU65Jdy0b1WLBAPQVFUSa7gSU8uGDkMxzL
dJWIc7XE3ju35SU9YgTPZn60aewB1a9B5L3GEoRqXOTE9mRJD8AWGpGF4Swmp8gxiA/2TMWgysOb
bBjQlncmrBQHW6W8kTFpPdWfdMySvWvTgVmQ0/dXQkvOA1HDKNtC8LU/6tp+IH2R6Z21pONdl+uG
xTYYgk0gxvC9bmrt4UDWXvuY0P5VHyCbT9YTE8xZ7M1IchhrOAI0In0xwcjPnPJjdJrgDRxNsudM
HXhbv6u7j6iL1IPdROPXXnsgPHxS9ty7oU6LfTvmdIRgcnfrr2Tz6nHvSfCg5B4yhlCRhT1ha6za
dU5Uo/P3RCRiSlbrjugVNvZws8wpltjEFU9DUob+AZM8F+SEerc9l3izX6AMClJPZSz7R9Jaw/Ck
64jvmQS1/KDBiCYbOc/NVmhBdjFlW7gUuWnvS1R5+mfaOn8OPcTRQ5HqsdnPOim+2XTnRBsQID7o
Y6tyCU4J06mtXBbPpoWobpi0LAwjVtdAtAh6Igt6gb9HBGEdcYljWVCK7aWL3V1mui7ag/F0D10O
t4h+rO22+7ABwuhHRiu89wNjYM1+X7nMEgd6OdoHvvUsi4NKOCdTxxEn6rHUjigfSRWakhLneqIJ
lpo5phwMa3m+4Azb+gq9n+smY9G26ccd4zsxPtoSrNxL3blZdevz2PMUBuX6r8n6MNOlMPXffxkt
Tj6csMpQw4bpja+cLFOI9q/KaJ1KVR0XJ0pMRwhEzGLiJu3PQF7C4DOVdum8m1PuJoeOJID1psh5
BMclG3iaRb50HwO4LLG35FgTKxl7futGaP5j2lEKQoySqjOutVJ/zD5VC7skwCXDJ4Wx6RiFCKo9
21+zbQaP/7/Vq9UsGU5O+TJUzKZ3djfNGML7tipeuRKq8nFkuFQ/G8BMeq9qfKt7oyMeyCKO83xX
BIV+hp5u5Wc5F/T5yJnM/jeXoEa4C6Ze28eGI8oPo638Z4Vd8xPlOZ3/kTXRwrW6dczBd5wLVHB1
sNIlehVkNeLD6GvvOZV5eN/2jn0n5+qUpYAgCYVMtutuM6mKnQtVZFM45Hp1eC7QSD73IU4vJ+gP
S+q/iLkcTn7KWwXHfSMksWdDBvMxTtvqUfoUE/V1lHMLWPLpRpRO8gpHp1f70rXy8EpDxHMj6p8I
jutJkEzN0a6Mc+4XssacuAGTzLm458xhmBXF3vjUOCyEVe62313A7hviBcG1ausTACl1CFP/bSAq
RVF7xhxncV67qP1R8z7fhdIwCfCckzWN+jgTczyHTf+1MfUDniCK3M2Y7ezEerIKpMdRh/MuXt+Y
mHO1sSJ5QSDZYTh5QS87ckvNDjqDpB/lY3jHfMPwOFDfopKNNefOPtYOo/y+vQ+bhoU1ikJanPs0
v4+L7BXXwT73KEypUrBl4RqBL/EdvDupsyZdXxtvvlnBfVvbSS89QaU1rn0xdBUiNHvnOeYSqZhJ
uEw+uByDmKJGK6VL7FD7MET6BE6ULScsWsLcCFOxiPUFHZ3hSP0HH1kokBe3YxktFiqPXeG/LeH8
LCqqrFBm7RNcNZJA7qLOdBOcU1NpJgXLbZIMn7uFpJJqfG7gEhkG3Q8YXzlG2zhW9KX2NMchdSxx
tMOTTbmA+O5G8dlyqlOTu+A3dD1/JKWCI5FkvEvZaNNzbTeHzrFu0eSeBd5ldn5Kw4mlMBRSVEwm
US0xk+ZFRqZ2yfqDPYjoyrXZ8jfCyDsvDS5pCU2/T/yrTaBqiyPe4BLu34YhvBImg+mk81sT+6ch
wsWFgH3v5jBB+gn2W+oVx7SbC/hx7nye5+rRR7jfkZjYA50T6SW2Sh8tQrNRWQwTz1YXfy0GktFr
ZLagbmoIyEESqqVMKV3GaxxNNBaz9ux9ouCOWscaqbHlRhlNjmTi0v9lNAtLk9WFNZmyaagoifHX
OJ8c5L6jZ+YIi90/UZ1VvNA6P9b8qCkXQmy2OaPxIH2H+EnoNocms6GvFdNK5vboXiCsnhsTOl/I
xqefY6vrgm0QqrjcOzOOn2KeHxSzql1b+dF7SNPhhZbO5kuWaOUc6oweSCxUeNlwCmyIt6dUD1OG
lAYlfgCF0RO/rKQkTHe9VWyyYoT4mSyetdeUrO8T9ou7LC25ivTpku7sadAfU2ack7Kz8HMXuHKP
iyi/lpwe2SbKYTgE0xw89E78xfZhlUap5VGImLdVeaQwvQ2++mVsnFs6ZJAEoj5N7Q2XVR6aELnw
2AVDvxkNRJ+UwPKDdNLpZyxzdxdTe02z0Wzlbz7Dg20JODXYStWWVDE6vrZpb5NuvvcSEQw7aLNI
Ma5dMcrkbYze7KIy9whlJIYRfezo0NilfU1rVKGdZTf80u6Y4IMqMMrVjAY5cnUqPPYDdEWS+dlD
bTn6mLgjld72UJ4We+SSiUFyS4Wb2CttzK5KafPaBlMNWmAqcBKiyayA9UBywoj9K7BLWOZzT6o/
0FYp74CW5dsqG0K5aZEfDr4q5ZOU83IiWUxqCeCnc7bzCX4QU092fcrNvuGjm49iFcxk54iKJbGq
lm3j0dW6aVahLV0lN72Kb3SEG2ouGfBqkpa5/Rqi2kE3AEq0CnmJp+qzXROh2yiLNQenoE/TLCog
zZrhJXXr9ilCLMwrBfRADw7+wkGfyr5r7nNSI+AwgyMQMeeIqkcyijGh86w0FjK22GYrk4a4iJzG
I8KguNJVujbY9+3JSLegvLatDgkHd5ZDpNCO7fCGwbQ6NqtQOolqoPJpNThDcr4iNC7XfpVWm1Vk
Naitkw05vKvWRVhGQ8KluVftvqhDrI9xmzp32KPtC4nH5T5D262xgxW5vU+Tuv4m8UPWWHqG5hzR
L3S/UOJG91lyDEvFUDBbes1HW6CdfjKW4oSVBkVypCHX7Ci8tb7Ov+RspZlJ+HFXnRnGx8kpHBwa
cztqOWKrJthAwcmNDmtykfQY/mBP1Q4cV0T2cKQFmcSjukSrDi/GEebC7I9Xlh5kejYh/5jZHSPh
KFP9aXGGiiE9IdJtp3O1Q0nASKPz6YLF0DoU7mJejBBkYMvCmk+FtosbKpENOv4oPmIuOu0Pj7Ew
oA2DlngzBIt5KHU8vnY2cLhDVwcEbSvP6lBKw8Q8RYOM7oQKqb/tq+ETN0oUscUKSfEmA5e0aErb
ja4I5W1mZJ4G4iWThdF21nAl7bY/g9rmkSYW535GqPC3WgUpDo05FlvpqW489FaFF3AY7fjYNWnU
b4IpogSUdOVWioGqiNHtikNcZmAkFUrlQzBaETGVNMrVKfg1ipmKtEXGX/xrZRbSo0CKW8zq64yH
2XT9zKCI2q6q1hdQ7xMjt3UytM6IqrD4Ri+CI/FlO0yQ2thCtaYS/GpN+DMRj4hcK1Ht3dzgaQKx
A8iMpufD4umk3IqBRR1WgNMyjJmp5SZ7wGxr9VcRpuXtT+GcM8Vk7hZzucFGvBEeVJOj24cuUiCy
GtGHL3po5095YCpKTMZC+zuOYjCZTFfdMZ60zoaV+rbPoOX3Q/6aBFmO2Ng4N0y5/fshVxg71hFf
HEn3MPR+cuexij/46OF7F3mSM0Cav/i/poXr3JD6suxuWGeJuhDeNxqLuzcIRPqW2tvhSli1PJLH
fClEJc/2LMpb36+bFzVJfVi6Kd8bO9VHC+zBKXFd4q2sQd2upPmVvLAdEAkmhXBXruPTDGRuu6dw
kIM+LWmbPhxZnOT0aRmm4Og3NgcNRK1M7bIq0T2aE6PcbJbDTkDixVzDln+cXNCHq8fR3NoZxdHr
tOMSNYFBTgkAz8h6bA9CNRMoAL4933TVOruYKlcms63/CmCNCFHDvbtI+dT2RITZxBe93iophGRC
WB5L46SPyRSg3sIauqtkE76m1DL8LGJw7Rtj28tDbasHLpDIrziH9D6uBg9wRkXNSimp7Z6M1cc3
ScFZEVm/tW/I6EC4LCKPd6vLYe2o5ZNRcCdNw8n+WI1W+RiE7RBvmGHiabRNxwKW+vHa+iCc7NLD
QiZGShvl3pWF2Y5k1r/Ldpn3NZb8A73WnqI70srMoZGBGLat764PJNfMG8C5IbQyrpa3lmnC86zr
ZCODasBxyEceFLP3NZh7HzzJvFwqrenXgGGTwAPrvXlvzwWOqpQLBrKxIvW9L1q73E30IryJtJQf
mPaBkylPfHJEL/f+nCZnjIr5BSIyKpqi+Oa5p6Mo3gYNSa61lzP+6bMUPdt2+KNOJ3bdIeUQnLl6
gEfjqthfW4bdtzkFUAF9phPflG3CHRK05sRuKu6fUwZ7YkCyvskWtzxrtKqDpVbAMb7+dC8l0Qfi
9Dmhe21aek5pTCxzAvquoTbVU9QIW36v39jc6rMelbgnVWVgZcl23pAc7tztNDbVE6jP8q4SVf6M
TaG8pxkZKmZnMC+0GDl5Wy5JocqDFPPk7LFz9ZoLkOKgoOyy+E5poj4MVZ+LbzO2ni9VbdW8sXP4
lRqy6dL5XXcsmgZ8s4pzfx/GClVRl2UOKAIrxdWoBCZmBVNhOveD4z8xVXeHU0dr/ZsZeNORRUoB
19CmD4vbNJNxFsDghlEwzDOq9NBweypJj67MJDRZU+bXwuVOtE9KN/iMiI7biplNne3cpaNtEWHA
VCfEJSI3ldG4hLpolLelPy7hNppRgc4Zof0vxLLlF9uql5fJ7tee7NbC+WboWZx49WCh3Y1eQ1aI
Iq7auynLeTzURZS9ZQE0VQ7zpU3TDifOnxzOqEZu6fJoNxb+4TtX22lPrIKPGJKT88F0yk7xWsDK
CHORvMk6fGb/hqZoY9n4PvahnW27hsoUnqxZf8H2515Ges9xm/yab/nVwP+u7a75xr4wZOfRssIr
Luqh27Faqpe87CkLdTMBhFQycjktmcQkaPJuuFjRIveZY4/PubHCfV77ivMjXPG3vouqC2Tx2tmq
xE+/0CnNYMHHDsFNKRksZg3T2Inq3IuoeRsCt/YP2eIwXbMMITFyC9mE/h1qXBGxETBjpjziT8mi
zpgiA3W2NeALP09exQaj+pZJRBY3zKKimjji1lW+013AtRrU7jFT3/h/c+j3B44aTll1H3DXkhs8
YsnI1aEou3LP3Y0v0vlsUTtsV4j3VRdSGZ1gut17+O1eIgcrATsT/4zPpODhjTFCbVJRF/W6Y/H3
xa+5k7/OTty8FucoSi9p2qTU4RaI8mdgx3YNZmFU7NabIKl7u8PQ1TvLqdLuVEIXTQkZPNRpwYvh
wkqz502GKFzfVPEwhlgl5pGxE9Wr1nII67YEHznVqX4MlpjxzBxP3Ufj+bxWHUEixPEo4U+nQBC+
YWZtty/CbTRooNQT1QsCI2+/Ml1kTibr2YWsopr5ASeiNOWdhngvv4JxZwRTJ0xY/2eUw/yKF8k1
oMSZa6i8IvAJE2fXSEpT93ENNuFkjxYRm8DviwmLu+w+LF/wBVwwE9ST/prtiI7z8g1WcV8fRm3z
HgRgj/QhECRMOJGOstxrP3WC4+wvkpHXqCAenfpS8SsZLfj6hveJyWvXNXikibAB6zKlU99IQkj6
owpxBWGLgGL2Yrv9LyunSIujtmOvvLMIcAXHjOt6eVfPGML8Lcijvrx3WHrqWxq++zcO/tq8InEl
6sXRNpWpI4bHdUNLE3PsSbHIrYrgq91RG8IPqsbWr+5JLfFTEVTsgzNjQNgDyJfzli1dN/eF0qwo
Az/DdBNNWUtSOxCM7RBkE287Wl3T7/Og5VfEuM+PT+JonDggqfSY0xXInuHVt1aAOUOpyXvNpwgI
Zg+uovadQ9mES/1Mf+cYbP5lU2fNuA09qsUKG0KAmZOFza7Q3YM3Ng41EK32P/5ePPgz6wBL0vVA
GvJBJydN+hNl4bfYCtgeIiS54Kl1hXxoJpE7zFMGaIwkJGglAO1Um3/IO/zKuP4mV/C9SGm59IoQ
CUeV+TNdwmEaBZzD0yYIre6D6R1otISn4Yfierdz+8W/eLOGGBENFk7Uqsf3f5gZteCeKOW1Gmti
+vFATW0B5g2F3KZTQUj/s0QyHHc+kKxsI5eOzX6maRTf6WDweQTW8BRKJzvEjnQutPo4AIiCQv1T
kcCqtvzx68UEwAnpRLCv0YL++poults5bB/zhjtwzrPdqnOKg3CnhT89qtEb70Q4NpRipfL5v3w3
CXcLQisR4wRBY8v6bv/2bko+agMNvMtmwN14a5dVcGZqnP3I/I4LRIwCVfzDe/mrpOGvvyyHVjK8
/irIObb3RzhTNQRChpoxkqqr5H7xBrAevhVfSFj5HSQHiFX0SYcPlj90lyZS8Yb5PQ4qu4+0dbAM
qcgNvD33n2or/0xgEjLEoAN9AkEQrffPNrpGEveUbOibKnGnx6iup0fikBwXlV1wNvj71319R//6
IkS4kbHzEFUjL/RnYigG39a22uk3EOe4XGVVJ2BQT4CP//77/PlLkclCZwsdhqS2u+aK//r+UmtW
FHymAGHZmmm7zayooggxG6i5qVv2hr//dn8+yHw7l+fIFSik6ABr3OH3x6mZnbxhPWo33a+NJ8eq
pQ/zzBDoGCUliz7UmHUIxcbAZHnhjLX7+x+AYpg/Xlm0TpglYJdp5iDH/+u///ZE5yMVXCW6ENRl
I3sKVqvF2heAEQIUSCt94MzhDXtLpx1qQabLj2SpWosZj+wZ6IX4Hna9TSUQMYB8udcYG5JN0oRR
tzcu2aGNiAoIcYkRHh5tOAAM2bAWjnSQjjl3jMVdTpMooOe1VkZJeMISjefabl371GHKIBvXG9b+
f8sy/kCWdYeQsJ5BPYHEBEGL1uWG022xra1Jf47gcOU3DQdZ9x4lIuh2FkHw+aQqY5vHapx4E4Ff
Oe0Ldws2VJQb1EFZTGy6ZrD5wlFDlBOTZ9JQAQ6oka13TPizHay23Jc0M93IUITXNJ75W+lj1lg5
mCSv1nIN5zjaa5jWFBmnAXeo+eFbZfKjEYa3knUt/ZJ2U5cc8sKJLrXSDII9E2LQjsr4py0ytkpe
45wzAOR+ecEknCRvTUwV9EZlWYYpzyzX0IIRe7YohQDJWCWoUi7z9+oWWjIbehUOHEIMtrXllGG3
6n/QpMcpuo2z3nqa4MOZ89wObPe6J7sJ7G5NXLVLlNeHFrdzdStyJknY4iUdTl7MkWpLKoBTVAlE
WR+Y0+RHayp4LRPUnOWUaPBIZ1NDult7dXL0vF/nEV+WcX6ZWs+aDrkwjFIxQk32yTijXd9MxBXg
z+WS8XWP717irFu/Qp97fJMegabYtXqU4WaiRTY+oe39ehFCfukQGVzx0LT8sAtn/GI71kOmH80U
dx96KQziDVghJs1jfMDGGr65QvHUFDY6x2yN8j4xkP33SVeSekis6Au+3DtdNGgLQVPM91BtuEBW
upjxcf86pU3QPVre2MHbUNyEoZDJ5k+nLd0rpcSOh6OS2NMuqZulunBtav5p2/vD+7Ay6gMu2CGR
KlLOwS/20m8f1Rg7YiccfNM5eRqAVGiKV35H1qnISyx768jsvoh6XsC/XyT+XHxxl3pssyHfn5zw
f2RV3ZH7YUKKYgPcifUdAz8PQsvt9h9ioevi+vsij7OAgZbjUBRMiBLHxV9XQ+aqHu2drdp4wgpf
s9ipfxS2UBLvauxDlm1CLq7VYtvRTbI47bvhQ/Hz73/V/3iJ49gLAjYzD95n5P7ZmLRQ4mnRAYFw
M0bTYztzjGfUFF7J0GCKEP7/Ze7MmttWtiv8V1J5Dk5hHlLJfSDBQdQ8WbZfUJoMNKYG0Jh/fT7I
GSzakXLzkErdqlPXx0ciCQLdu/de61vTSxFPXIOPX/W4RuQTL3Qq/gnvAcbN0QdnBpeQw0cHqLT9
9NQyON+wai3j7rxsvvWx6I1P1v3f9jk+J/qJQMeBjKDlGLg98OyORcYYeE5EcDlO0VBh4LZeAzK1
rc3Hn+749gHazh4DVxq1DujZ45qpRLQStGMK5TzgKAKFsspQlcJ/Kp8+fqE/fXkARyBmGOhPjOOo
i4ScNxvl8Lw4YLMnx4kEALUk518EvQTm1vhwsd4EHR+/Lk/+0Z1r6rgYAQb40J+4ptbRF8imV7oq
MgZqnza/1HWlDpOtEyeEJB8pomlL90UQ3/vDEdJ4cTRYKGsz9dWjSiyBA86f6hf4lOjK0ao4pxkT
xCmsoiC/9oreuq9KrzgLRrqbK4HU4kvAMPqxEKYOPDPyfY7ZdPfYavuJRqYQ1RCacd8/4lVYJDsi
GA8ONx/AjiGYHi2nR6yrpVqdnrE6M2KqXfk0tJFW7wBwj9hH2tIHeOmxXU2iicVXGfhF26KerPFZ
rlzNK6yd93a+7igMtDUEPU78er/Eg7b0xLrXwGxZhlTkz9UB1bKNS9cte22P4IZVO4EL162aThOo
IN/6BEFT8e/Lt+aSZnGuOF+46P6V3U/8hjivRHmht1jEMy82GOPOQ6tDQnVJsdoov61QD3VFwZkX
Uz2/s0ykycYZzFcxPjZkJb6NWGXGDbwiVaM/R8dZ+Fsx2yxk5ZBqlwp9wO341ghK4mYGihbPL2mL
+p7uYqBfKqdo+SDIdOg5TxQJAaH0OydDc0vaMboeo+x/5CQel6hS+piNf/IxkCrCjfQz5aR0rB0S
ocOqqTp7L6tyosOpOdGDSMrS205AF/bjHFtfVSWGL2SfCOoQzXWqgybxdZZNbEM0S1JfbMrAV0h3
l5WpRY23Z1xNYjWifbbAKbVRHfvj0DdENiJmD6rBOf25Jzh0BxvWtUjLzn42hcgAKNW3KhmWryrw
qQmqWFCP/fzvmQT58akOJ9Y/E23j22ceLcuvIy710PPdxQM0zYEbZgAov2nMZ+4AHWR0j2w9mr8j
i8lOS0OTBR1QraZrTpm7c6bA2Q5TMLTbPBijYq3PmMzO05IG9LYpWlVvUIEUxbkY1NTjEndtI3QQ
+ADlthxu5p/yl7mZeMtl2cbVzi18Otb5xNZJ+xtf3arhGQFu9/blpo3A3VURYRmcygnQ3duT/38m
L/1/aPw2loPcf68cvXhtk5++b/VOP7r81E/jt/cXYsnA4sZ2lnMU1ur/0I9af/ElOJxjWS4NjxWH
Xenfjd+O9Zez/A0/aDtQIZbaZulRJP/6j47+F3ASHOGcNqFm/Z36UZNf9GuRodPKAhW1nFhd9iSW
6/dFhsEEZ5wyTsmqqrU73FRIottWn7LVENUq9LLWZWRnq3ajWADJY9DTAu1aQxDsgFbF1Mdug8TB
ZPAaBd/mdCwf6nHE+eCgB6KNXiaA0OMqiO5sq2tOgkrv1+XkfYY5PKqVlo/hLOnjAY/awtA4sq/r
9uTXlt/4Kz+drW1l9SyoOs3CFXaXKGSMUt9Ixhj7QQuyE52a6ZO2xFsw8y/F2s83wNHIdRZNrP4b
e8uuOQ4PE264KE+JYdOz83YQjIPamvyEKLI4HuLpjg5VBt8M1Ck01li7JbNMnZTVtOnnxltbAac/
OwF5DlPoEgeWws5QM9H1VYPREUHuRqoSTUlZafckaWlrgfT4Wwr8xT63GwP5xuRl89Zh+zr8vNTF
3H/yURdZ8/Et4xIVCG2KRBabk/L7W6aMPR1fX438XmTVTUaCEyAjnRPKPFeBuyVCdLwYfBra6M58
v8f9PbbFOkNGss79IHmgUZ0/ek3EiFwfrUAxdoqh+zOzw4ULkz3ljvvlmbz6+TW8UyzrRwUeX89C
8oHpBbyN5/C46BosHO4GWaOrlgHrBZOEV8Zf8wYhjb0JzKw/JX4zOrTBeGuO9rz3ikFftXHrPE1F
X5B/O5KCLUuJ4glRyC5qPAx0ImP0b2fGcE/V6D/HqprajUTfO3E4BDJqzyUrcRoMB9R53dZyS/3K
n9AwR6UNUSitt1pBIkZZKWs3iqx+ysa2OTcCq3nITGv6IcnxvamNIj94Iui2UVSZF5W2rP2cHzde
P2Zro8nUaTUq7xK9lL9hQy5vsaAEL8QZ36PwnL9ImMoPkl31i+blLroeK1u5eDVPRayCRYw0XTGT
yifqJInqKyvGA54t96KaKnUu57K8bJh/MabprQerMSO8rfOIkC278XpsrHCShiyUHoH3WZMPt4gm
FqGpFp3g4QZgMvPLVl4/Deeep50R2tiexGoWF2OqLvs82I6NM0OxjldBp38zqwUknvp+G6ajhoEN
WGy7sfNAvwZqMJSrsexR7YJjD4vRT8/jJAbD3cNRAODMs+3KaiLiQRJAkFUP/qQF297t26vaA8GV
6d2hzmqD8WchPynpj4lxOsczaDO0rWzCejgyHS0/Fdj7UTK9XSu/Hxq0FxXuYklyw86squZHN9K+
mVpDCzUmI5cDnu7zyfUeWg3DIUrcnt4t4WeuERrUs6FrxVDD4Vbs++Xph/ygwokY2U9wwMaxip93
zRHadgwXkjcN3KMyvfR7y2NynqyLSsOvWlk+rZ15ZFGfKL+4g7xC9FjJ+4ViYdD+iycVBrmIvn38
eB4vKMv7sPHpOUYQuPhel+PELwd58rNkMi/u5H7s6zuGuXGIxUqE0CeMrdnUlFI0uD/7zn5/VTYL
j9g5JDlLIPCRdUI33Ngkzp4cYpQcYBX6of5q47p7ZiqMm88t4nLYOelc3mdM3XccRAoEYyMF2re+
Ru3bAjP6VndKnWlUnCtaEf6pW+M/oGk2f7KA0c04WnTRc1ERQI9kfhEwzljOzL9co2ZAhyi0Bmgl
8qq103mXvPmnZKosa5VxWN4FiU88FZJnJjiUloAUTvvEjCVjIjSZ5BSRJ1uaj3jk5ZWD/uwCIae3
cRuTzpWTG+EAY+CptLS90KQ4gBiH3uCUDxbT8LXN/AJKtIpuaRYUJ25d6Dty0+9piA4GRLlo2uEf
NcIorrBVRaj9yXLmqEACJtkNNPMuqP4Xe21AVWog0d8FtKmWPGLK44J21uRPkBz77kGZVg+cLgmu
HIPRdQMsjw5L5PrbGZrfdxFA1sfR6O9Sjoc4LuJoC0WKnBmEn86WNpZ7qyap77U6iXZYQDhnCLfZ
BDgZsIIm9jd6rVil55xfPqeG+5XhOz7derGo29g0zpj82BpGLCBjg9lcOU6trlut7F/sWCBYKubs
Qq/MGCuE3c+HIulGZAOV6YWxhLPnjbV1njjmtVTpsKtMq/rqRrUkniJ2LhzViSsttUzChspog5rJ
OhnTPNqMksSGUYKLNLMiOSi3mQ8ElPW7wsIPVlSQWVauHlfojQepE1RDKs3e9Sz7SdUuGI7YJTRD
6xBNOqnVy21nVYIUI4vzt29ZeP41tR+VP0FZyEQExaWpHtGNVuje2jXxJOlJEYvuYhIDMeiCwEW6
hSe+K9C7Rc5XU8dOY9XJFzdOodo2AaejXpz7E5ViXZhLb6hUF7nmyDN7Vi2O5Tl4KthtdiUyTUkU
hWwBvMbw8ay+43t2pH/e+s39jP3zXMnWv/R7uIx9VubnXo9aEJO/s1OefsVB5zs5L+PN1JD7paUK
12vV92aY1Lm7wdTRcMubO6JxK1RY0dc4s+T1MLj+JT3uejVQC91H9WR8oYw2T2ScWqd6nJ2QPePv
DBDsCO+y6Q6EESkPBJzcoCvJTkcSVtdY8h5KQqo4ldrDVeNW01UfaOKgETOznwvKWfz4O1Auw7rq
Wt8LMZ3HvLeuYLqEfpo7DOJ5KsohxGHffuc7HG7Bq5D3kIsD/R/zqu+Fg9dTyQPbnPe1zhwcBKYr
t65bRGER0wfHrvM6aVBSkACM6GJHuCIrYhfMw1wHCinyGK3RUZJjWievRJqYJRJBT2zHDE9l1Rt3
UTmRwRHP9XmnU51uG1MSFMwDcz0Yc/ZUyvicXgDRCXYjn6nFdCSENIe2ne/6B8suzBsbUSV2mKb7
QpribcoA/lAgM4GTjsCEcT038iyAHjCUSdqw6Jxpn/MFXJRaYj8aLPoPyLiKPewQk6CYubqslCm/
UqriMbfS6Uyhg6IyzjQv3WFJypm45jh28FlCsXBqb5nBpobZrLIgib7ChXO3WZqK18ZrrCJsk6I8
FzDk6EriocIqYO64x+onDOrPeD18YnpMWE4e3s08CdydkcXTqUcG1qnIxXypEIKces6or3xvfrCE
+0PyxG9TV+3YGoNtrJsF6oj0ysxx+hTBGIRRzhy/wxT42AuXCUJurvVqbPZUM5n3xQvQCjGVK3HD
AiQavnhmV1vhGDiQGOzcqLdCy9rLoZbx85TJDhN1gKqE7oAkraqfdx0sh1XjqIgUuDbaByn6tKUU
uEgSCOBcqEG7GOq+vE0w0bEsoF/d5dQO1Nc6wcpzR1vWpfvUG60oV/40Pk1d7J+SB1Weo8HICC7K
kWy2/Zi/CFqPKEnn4sEvYzQEjWs/ddHU3TIVYeGfbGx5DAICoDrnqVs3ex5o44IeWbAZPMRdJHN5
mhsqrMDuoR9LYCOZt6Rflwghac2Ni/53wNa/Yv+X36YaHVdI/ExzMFjHkOrZpra4nXn2KyA2KzMX
416PYMpC3jHTTeUYuIrBqpjTRoylOd4LAPvbSkcuEY7QyxkrWbqBjmmWxmWfKqggb6+E8MQFSmXF
NppzHoNp0dkU9aQDiOoMlOlsI4N53QicGS8doyQ0f65+0csIwiT+dAhNMXaFMwr1CTV4HWxQGvmh
PjtswECxBRrbbrwaoIL62Jyl2KXjbFww5fPDucEOkjosvgxsigKcozFelZ40WYijJnGYsMVNtVWI
M6ztQEDoAOiBGuVUii7nfiUCZ0OBKHaDKMVuLHz/jH08+MKLE8+iZ0maPoEdia0r262ZYtsUIxlV
sEF4omgiumyx4VfdSiZF+9JX+kAloww8xuh8395qtuTjVssIbjIH467Si2bvlLlxUeBl2BtNbFzo
Oj8WYO6wFnSXH04tW1XELnNmFKVyV/jQxisxDsGmsLPpBhsKLjwfHta9nGcacWY8UQJZ8FauWmcZ
jbWe29+MWmFcJLNcQlpiw35Ma5wGK2OcPESFNP+MbcqBUkGJH8RORcsv0omn26uxCVDPqjicLSv/
Rh+Y99ET/7vy9Kb6FmAcQ2Uj/erGrAIENwaiSrw2fcoNKxP7pBMdHwQINt+GqlJAiabmuYzesKFH
fJ2Mb02fLylvOBF1cMLizYQVdN8o07mU1IklHCtIJmycgTzNR32ChYHk4AvuLS7dmEFLqRpTvdjS
C75M80SkiD4DKaGiGJ1HECP6gxH0alqh2hmrbSXt/iqlJfIDlGx6zjjR3zpmzMgXDtiqS8bQN4tD
1UR1s+6Qw1+VATPoksEqTnh7kJsMkfM2EDA0VT9N20Qvr/Vmth9zTJjnztSg0iuNjZpVeR3gFT3E
2jxcIHxmbKL6GXfw6EV3Vp41IE1T51kmrWGtBk5TByvPp33Q5Nmlh6H2ustN+3wOlr46AU3rvLWa
w4DOfDMEwXJSU0EQ2lQSW9+LvCdD1TmrTzXIfa3y6tRoJxPcmchfFExlto9dluhBemZNjOicqiv2
BtFzP8pJQoeIWv2uSpJu8QoQPrYCLox9s6yr7tvc5kupUoEHG6TBDoIUACdpUdP0nK1ygqe+8Ag0
IlxNr8JCUMo5R9OeRBM7qCVOkT4PpNrh/CD3CdO9WxlQr6QR4X6oCDPc62PpnWZKG18ZOJFTk5vG
SYN+7GCkvXGTLkKwteLkv5f2HJ/bGU/2Ou+nL5FpP1Bj3npJfN3giYCbVdFpnnRjB8zqhsFIv3Ks
aUvzp3mKpcW01JOgYrjjLys8mYT/QBTRBgb9Izr8HVGj17i9gnWQcJak3z1tlBV1vBYbfWs642WM
bfBUylReqmIe93QR/O9WUppXRRtIVJ2ZdZnGfrnBh0J8mCMA6k4QP2CrRBeLBfK6TOr0vtesh0rq
9t5Svrywyu5R6yP5pSEO1F1rSRUQb4mhMp9asQ8i9YVwAPcbEIRgrey4eaGjLMJ59hX3QdvUq9kl
VMSkJb4ztWrL1Nxmz2zb6zYpdXQ60qdFiIpkR3ybzbdvvYjSuQ/M6ZyoZLmSebP5JyFjOSDydlZY
yC44vMS4jG1g0uioSspOMemXetYDABo5sVlG86Tc9sbvnGczMx7ArCL90asbQCK3mZbeJcm0AoDx
iC/p/v+2xf08/vMzbQjyjJP2b7tXefFYvKp/edf4/tv7P6qff45f5cItePeHTdmidb7uXpvp5lV1
efu3f+H3//t/+T/9y394ffstd1P1+q//+Cy7sl1+W0y7531Hm/PzB31w2QyP028/8LMFbhl/GQ49
Eg4bOFtQ93DA/8k+tf9isuyTCksgM38DGvU/W+AeP+QhLqNn53ooSJcf+o8WuPdXgDqIxjhDRtdj
4vK/RyjQEYR6aph01BlVBhDbjk7WkQs/dGjlHKKv1Z9dzaiuXOlgV0BWRw+qLdrirB6D4ZM26vsZ
6fKyhHjTQfU8slECOO3vD/SzBcgAbKLLaqOV95Q6aE2R3p788i38ofP5NuT9r770z5cJuFQWlxHl
pb00zn/pGwRlp9VlEgOqREz8YChbu3VIJYSrnHf0mIRj3lktdDQYyK3PgQhMzy1hYLi1+loBJZSJ
TqVQ1HTfQ0u5wWIVR3q2aTozfib4lysEyWDCqjeOrbnGTQU0sSgFVshSL4xzAVupDeOpkfOGs44+
br2hT+4yOhWcuPOWgDnD7Jc8Lj2T88oZAYCtPZpMZBha5NYtncLuZcmHFcxrZaeAg0vjMU3m9A6o
mGmvOWpn8emgyuE2aRKsoXWCL6/1hQQzaNC0XZE+pgIQ3kPGnuU6RX+IOBreWnmKFtCI6DjzLetB
gcDBggM0E7Ps7WciZlwW4sw4NOT/2uuaQNt8U/QZEzRD5PEJmhYhN0Y1NBcaGjW1SXMH/HsRt7G9
/qcyrxzOiY1LeVfbV8Cv6H0U9SBPs3mss1XaJlwpQcBnGurIi8bw429+uW2PvvgFzcXjgb7KCo6F
bL0+ScsQGql65HBtukgzIJo2oOHsBVyvC++TO+0NNXL0gjxAPvOP5XZD2/D+Tkt8goMZeJohp7yy
JQhE5t4Zg6I+2Th4Yi8Vh7N602KEvQn6dkl5p4ZLduB6XCxZJFgiHiOmwQ7LbEq/Ok6XPFlzjDFP
d7th2HvANH5kk9+C48SDv22gjfQrverNm175zfJVUUKVECAsLNEDElisCxH0t2jJGI9Sies01+pg
G6VVcgKKFZIvhz5OnFaAOIk9RWpfVK8wDxlFAMKkrtvmkBVQH9aON3URG1Usvs+lTD8bT/zhqwoM
5KM0P+kU6sdCjWAypA8Q1giLoZ83SW4j5c5HbUtMWrsXVWB8AnB5a20ef1WIXUzmiITBwZV+/1UZ
nNIcOmBGGEeW91RIWg2JQ3WiMR+/wA7EACYnDIfhs4jvOA+RDtczQqN/FFRfiIctmQs6NHCcBuk5
pg1c7Qwzh3wH77X+akWzl6yDQurbAVf6htFd+cnNbf6+eno6qihCCZiPAryw3n+CGEUluMrICgtM
dinMcyVOizKn/uxGch1Xqp2iq1wgLN+QKj6XGLBnBiSC/pri0KKI1i0TeOthGhkZiedUIiMpvR0n
xrhKmG2VUKOgntDROXVj2x8Y20cdbhNmIJeFGLFvtr7qSiQG6Ck/aU0vS//7r2cxHjjseswSPd05
6ky7ykYFS7BjWPHRz9tILzeZ05V77Ir6JxfSWCYT718LzTJocTR05KQg1nl/ITPeRkMPU+NMpGtd
mGQjXK0580iHdRQd03UHCuLFSazqez0LcYoSfAhWmVVmxicb4vt+/LJT+cv8mbQANF8/5+S/7lSy
n32wceRGIpmvCXEFKDjX2rJmchxa9Zkt1ng5y09e9W0DfH8BiFAjoNG10X05qKrfX4C2xIdXgBfZ
oK0BM9QW9jKiw0R4YUVaU4EsGLIsdDiHr6WX+Yo+ZRLgZaRdd5bXDZbEziQ4OES+NBvoxwAUrZpA
9h5++ti5tBDN+KsSIbuxAu6WReAPLQKLlRlRRBcZTsAemyQzXXDrp5aIc2uF1rlYoH1Gf9n5WQ/I
QrFrHRpp4dRPWIZWuA/TeQPkzNVD0xPdIiYjjGeF+NH+4hk+rjibTIBFHujp2NamTuyNIqLTRwB5
dRLH5LCSoZwWdJfhsHFumeadCkqbuQd5JzY0S/ysn9zWvy1zqN6WYdMiNUCPZh9tEG0yx1GAanZj
Fn3wKto63dfQaU7HNIm2emZ/NpX78+uBbPGpEF0GJ++/WbgKlJ1uATZCVQA9Gyx4K+Dn2rp3WhuD
bO7Un9xMvz24TLJQUbhkfTFZco/FFNNoxi7H4Zyu3ljwuCbGjtyY6VQjf+/u4+39aHjH47K8FgpU
HwUIU6Hj+rEwciUz6pCNMYzD2dgKqCJ2OqGx67r2ocKt0oWCkNeztIyqW/gLvmJkNYD5EH1n/vjk
3fy2HvNuyDBh18f94DLHeX+t28RlOt1UwCnMwmhPck53FwOtblqZfXZWxQBRZJrNL4Bk2wU9qe4J
N/A3c+uKkDTi+Ew2ot6VUf1ZFORb8tW755t3hryG90a8Civd0WKqGU6EUczJNrjGomynMjJVfAM+
EGfKFm5DlE1Y7eqB/WE91CJCHmXkxfdZawSYmiqYSXKfliBb06FHva5p21/piaj8PVOYhQOUA+0/
zSdPa3YfX9Q/3E18vahSmdLi2Xxbun8p3aOxnlML1BbpIpO7rzxRn/IM6zc6Ptu/exsw8F0sRDc0
QEyCg6NV0G0VUusx1kLCt9W9pjcl0Ylx8UhWqXHh2238PXFn96QqunnbK9N/EqW0P5lH/+F5Xc6H
3ER8XdSQR1XJ7NljH7vQvVN2XIYYui3vOrdIoeaCVlgthN/PUmqPBvdvTxEfGkmuvpiKeG7f37fo
qetMow0ILClh6NSqglSCXLcJUse0XdyDXWovCZ7CJpYDflsHyKTqdQfzJiBIsBjN1RD0HtGBXY0O
cMinejt1JrtUZQnvPp27mYMDwRX3PTLqavvxDXLkhfr57jkIU3Y7rosb6qgKkjQHlhXHCzHwYR4W
s6TF6UYL1WOI3LSDmFGBEmV/sXtMFSIiyEO3eoMDWuE+08vRiq2nD1azqgK80Z+8PW+5eEePHsUZ
yxO/FFuaudzgv9zAdhWjl616D/ZbNkeHoWkmLczw1F4O0SDMFWpG/8qxS0D0PX7Q06HzbQBWswWI
bUz91FwlwxLrPiUBWAVoQunKgWjRhPSI0jzUjEQb1mgxq4t8UkKth6xsXom4JaCk0iw5hq05O8xv
ODn0Gz1Qeb5SAZ37eytuxjHsuiS5gxpV4W7nFfpvAyqO5JwsEg4JgozwiwjI0F2nWvPZLvz8B4oq
9JQ1dXxHKYLXZNVVhWVucz0gy1cRqMyGGzv+5WQE821k9uMrPDShzh16q3bYe1rL/dKnzJ4ZuNZo
BhqrZL2xRHNFsECEfM7rb1RaJ+66xG69h6HI8XWO4uKbqDT3BeyGejWYuekbXU+Ut/LmLn/Eo1QB
kFUlWxvkHLJ9Irxx3MytP7krBDmWtvOiZPwai8y+ce2O1LaPb8Q/PLmLehDv9tLiIarm/Rcdx5Zj
0y3RFuu5OhcRwjRHK9F/Jao8YeDzWcbd71UrZ28CCPFGLGI71q73L9hWfVqKCSxUHznNLZNNOGZQ
GragMszt3NhYUuLJs+Bxe+rZQYCwTQxM7h9/6mU9Orq9MYih3HSXlYOq5v2boJqxU81ttJA2go0b
HDlxU/bOiYmpNTSm4IWkg+TGUA6iJJUknyzZv5XLXIJlo6UQYHOzjkMqfcYZQWbCZGyGgqw6w5dh
VBrzc4v4g578dGJpYvhkhebJ+MNnRnaKuID/8X+O1kun0chc0LjwSRyA6TJtlICS3OqaqUUz5xyZ
OFp1/splitvv8ZW7BfgAu7nr0wKhhz9CFtxNpa6dZn4K8LiVlGhh4fqjvQH+ad8R55WlYTuP+pPM
8lRHAzYptSeLhUVtthvWANzQYAuaIgtG5kaJu+fiCnMdOYG4ITeDiFczDUptTYYCMEy42bDAmTLW
ZVjDZoDqnxjqzkBGTW5HPvqXRHCoe+JvbTSBbXHd5k16pRBK6DiYUpr0LWNpY1c1MoKh18Oa97R5
fnFYPfO14wyALToteepyCzyakY2JhcoupZIGtjFKcCOpuciG5vwckxf7GiKMGvskTHvCZmZc8ysv
mOfg0A/J8B2ug0Z/u7D17xFQVT0UZgaSr07k8AS5H/rLODX+DezLkTgLlaJdad2qu5lJtqnXoyXR
uWaiDVZmrQQwMSCYHFErtHOd5Ypzbxx8KINpZtUrYN+Mt1RXp2sXMEuD4QUD0GrIy45m2YTgYIVa
gFS6uiU+ZVX3EcIYt7PyM182TbfOGP5+FTgBX/D8gRlCYeZeZFNZfXX6YRg40Mj2Ve/Hwl51izye
2aTzw8j8pETwZxdX6C/c+6qTwVVjd/Wtgob0BZ4R8Zl2G4EHhWQHjYad3/ZXA3EVGBorLX5A6p4h
c4DAxewakTF2bVpdtCuFbB6AZ+AYFa3hOvDBIEPDqSz9u7R0Af3NaaWd285C2DFmqq4QJqe+q4o0
yA6uO+n6PpVFegmQdMAzkZTGie1LwuudbOlVxsMQd48fryC/r5sGRhl8QPZyBkcj/n4F8QWdLSMo
vXDq0UOwM7qwzOR04SQ2ra1gGDYfv97vT++iQEcHyzmMpqB19HqkPYNy1Qo25ALkHc7e+QpXvHWt
DLJ6Pn6p3z8a9mSKEtozVHK0Bd9/tKLPM0cKKLpN1vhfoHNkF/6gGeu4QRRJfy74ZAv6/aMxXqD9
iPybeQKF/vvXM3qL0F1HoTxDg0y+bFMeyjiGpVS62vbjj/an3Yd9jprRZGwBV+BoEQToqmXSSYOw
jRg4rUbCAs/L0Yf5nk7GxhOtfT/bsQIANYjhlKpWXQ9ZV8effOQ/7ABI3rm4OkMSzpxHm6AlCVKw
0z5gXDwi2FSNMYA4yjTSgLqk7aON0XYlZI56IsDy40vwp5e2cWjTQcT2z1t4f7X9BnaLFTRRmExZ
ccC12m0Vvb+TEWXKYS4mPIramH1yHnpvzX6rdn3ktfjZsM75v52HtEYNjhxzbqnRtIZdwgyBjQ/L
AQDm2mEzCKrGvSRUJlgbQSs+2fv+cENzP/NZeQO8ibed8Zdi1pSugbJYAjREU/osmhblFxd4Db4O
LUFXqerbx9f4p7v+qMBgMqXTSSDJCsbC0T2NDLcQGQHX8KDdTGyBZOqPMZQkpCXN3JDMFkyjH7pA
pMowGCG5bOE5O+51D3C5DQNb0rjLJumtkerJx5kjF6g5V0cW7evLAl5qgj0wA5JZrHPcHASQxnNy
5UVN+lRCagVARYsUghPbFHFAbfxVUO3LzcAQOCYfePSarQxq96vumYts2B/Z6QY9XcKuKJLPC6p0
iE24Dx9k0A6QiVibLAbMbUrWXYWjA2RSEZ/2Hh2ZzcK3QHUiovZg1Bb+PUXSDSvzkKKd1gw5IiYf
6NMJ2j3PpZqilMQmc/gO/9NnfhbloL34+C0fKGG/I29RPnqo5AHGmB3wKk3lAIhQ4rO9jTGQ8FWN
r0KGbuwvCv4JGkmSkEgQCD8CO2zNWbd4e7U7hF1VjOcCz+YayGPEIKFLtEd2kBZSAbEO6NfG2bRX
zZTNpJrojasxxEjaVzn0zk1jGekPClnMfUMdx/GtSPU2DYckqn5gbIu8NaSrbgpzaQ23bisybYNK
hCgkuF92vSqSrBtXBWZ5C6FpQZJMCnIrPqsGXb8uoqDqQi3q1H6gR0irglYhx8EmIxdm7j31GggD
QZouR/2hZGRC+9KeWiDCVBeHqLZM8BioVMkOnCOTmV1tVfXDmNfDMytPSqwhdjYoV1D4TqyKmoWD
FVpMRDsWvmRzlPYLq07HvWQzmN/pUhb5pTUlPbiDask7jdqK31KIqLHPmP/MxokBENRdAxKLTHCK
EkASApis3ugtsig+p+07a2kKPjNMhf77UORFiRgUZdAqGTvv6yg0FwGR0GC4Q9nhCrGz5s7a0Ev7
urcaVBGgDccnEcPTwjRojM/EbjvP4AkKgHa2FvygOCMyxEcsKnfC7zyxz5GG1QdBm0dbudKXP6x5
HtFv0n04wzCc9GuUX1T6TRkh1S1ne/rWm2o8rRzS884TseBEkBqlD61f2s/GHKH/T2tIdkS1EtfB
+iTBTpoAwNstWmd7Dj0NcTtiGWeOSazptU3tNJMVIsJGW4lYlIhHxp1ySdEwtIUhGg0qbGCYOqSb
leUd7yTHwSqSPF+D0RytE0MHOXHaQDw3t0DU47//wAE8FVMvjA465hil36/5U4ouKMeEGYqmpD1S
tzA61hVzVpy2gO5OVCyTXUYQ7yfb7R+OWYGFNoCeKn08HMXvXzfO0Wf609KaooJiWpd4JA319riT
rWSy5zAs8Gp3vNYLQrBgTtCo/3gh/kNpAWLACN5anFQYR2/Aa3WiS1CohqVwyoPTS+M8hueLEj/5
/vEr/b6tcqjziOlaihiGgcvf/7LHtFWrYm8kRQy12XLwgG2zMcQQv2jO3OycCvFjP8XOJ5v575+P
KhRbkcEAyMAnfvT5ZK2krXeeFwIDm0/YGiZaB6O8nn1AcR9/wN+3cF5qKZ3swEe9cTy2m4DQ6nVP
w8qcdXkOD2UMzQW737YWkrOCK7pkNXVfVZp/spv+4UNa1Ei2u6AFPHz37y8t6kdinBudS+sOCBwl
kvo5sQnU4oJ+cjI3fm+Go2aiQgRSQJFId+79azkgGfXOboNQa8md+VZNApJg38YTM+q8ffUanMY7
UXruvG44J4eUFdGw4X1D/MYhrjVr0GegNaYEcPlJlpTNJ+eOP1wMep6m4zNABd90jDvwJAQfoBNR
OGTpcG4a2bwvc60N7YAspI+/8T/c0jZ+TP/fODuP5baRLQw/EaqQGmFLBFLRkm3Z0mxQjsg5Np7+
fvDKJFVk+drjlabUaKDDCX8wQdkQL54u6SQTCISsZuQj7jXvdAWsKrDnete2AJmrQZ8CfjAYV5b0
+ZmhwdzbmLXIV5j01I+/AOznYpWK6foG/a54Xzo69WyI6hr5tGKiFeIo9Q3tXo1TVh/UZ3R70ubK
zN97yaQ/9JhYDe5ZwEizAK2bRo18rGDL3xXFlDdVSnAPmxTc8z+/ZRrhmxyJS37HRj6eb0fZz7Ty
2vGTWiIwmyxui8Iah3UWauZSMOtE/SKGqL0SFL/zdSkvc1Yh5cbZcapD1cTCbBepO37nZnUwWGr2
G3UDHNz7EkFjNI2GfTqk678ne9xDSH/9aY9rxMfH08UBVLFa+qdcmmhf4NLMsiXWquoAGbjhClri
nTOLGVJsI2Q14PeeDFapNsaFbJQgo7AeoIbkgD0xbSeYYln8lHIwbwwBMHeHhZuSBpc/7DuLyIaz
qqkczbzkjTz+941g51OiAcBIglg68Scssccbqvvqg1KAVb481DvfkjSde86ExGhwUh4PlTtODv4J
tI62ylq7N8xGCaICIfCgpJBcBSXOLeCF++if94nO9ATVYxAIKnfD8bgt2HNHGLRptd6wf9tqW38F
KZDdwDsUh8tTPD+Yj4c6maIxw8VG4IuOMMQO3SvKTKG8A/jqyrbYfs9x4obShG5uZQ+q4nRGj6dE
mXLU1UzmQVYl1T2yff2Hio7XPS66gNsAmYWX53VCyd5SY9SQAPeh9YPwg36KGME8JMv0Li8Cd2oB
yda408GFwJjEbAJ7NZvHKO3mT62buEvooDPwDK2/+UpzrdtHNH5gySmakoWoOxuoqBpZJXblHNU+
bsvZDSwM2reXn1g/X23ALbgfSeVxsaf6dfyKSHlA+zpA2JOpQ8yk7uLiJZnhEH1oqbPRnI1Q6YYJ
ZrpYUhNZ/h7tEhljpSvhv09uUeV7RODsVxUAz+APNS4Lnt7W9n8d4l3K3sghK06lkfyn6n37vIAV
QpI/r8oZR6RyeilXJHP8sjRRZtZNUeIVmiJ2tGt0OOBXLqPzPUyJCLAn3whBBwByx1PVkIchF0ow
UliwLs/10nlcnPxbFJn658tv9Z3IAyDPxqVFzwg862l8lY3SLm0ljwODgjGi1j2Sn8bkPA1OZjxS
y16farWdP46kTI9mDYwlF2nUk9810rNzrULKAavF3RChH+tffrZ3PjhCE+hmEWICETxVDVgbCFIN
6nFAwbtq3yUlprANrL5uytYP2kDkmQp8AS4P+gd0eLITTVfbIBIu4R9gyON376STxDbCVXwNgx4U
KeEVPaRqsbZ+U83QvhCAb01Ee3PNCItc6vZnEcf9T10dW/cBaf6l8DoXTVcwAMDRUQ9u7Vd0IHGK
LkcrdveXH/c8bCG54ujYipgqgBX95GltLY7HmhoHhIksMIdNardrlwKXkClKnVtczqadhp1DH5h4
Sj6SG7q/Lj/CO0ckj0BdESw2//1ZYX+lIFzxTu5oMZjNNSnDrlKmX5D41q+XR3nngLQJPF2c9cgn
jT/+cn+N0sKbMnGvRkU/XtG0LmZNCVCgTn3bHgeFwIFs//KI51tjg7g5JvU0fIRs9EKO320pG71u
O4TC1VHWMZlzU3wWq90+gJCOQhjo2hMeJe4eGX5kSii4dTsnFrBt+9zuPs1JrN4PK2rgqUYf6/Kz
nX12nc2qkSqoNDNN5C+PH63NRnVqO0sEiLFQOhqJ/V/XCt5GoPZGixPm0kLhJtCIfy/QUSNfL3Go
u/IQZ/uThwAqrDsqYZVLsnv8EDLGsa2sJ0QklmoGBleuN8CpAesMSrQrJ5nfxtmUBZdnbrwzdXjx
XF7AGCirnqJzBj2eoZtnUTD2Zk8dzTTXNiRuxWkNJniOWjTuPkYY4773Uc+j5Bdoy/6HhXfR97mP
GqpthtP+lsvacrwbihvtUseh4LVxi7/ptdqoYNtWJOUXHJ5+2zMQec77onPCOIum53kyu2eC2M2R
PpN4W1UlyGYPkruzd1IEHXfFYizfhYVuf9APsfZUTGphe3jVxOvNZGa27pmxFIiGWwI7Op4zeSJS
nsRtYWObcyV+eecbIQgEJohduIWkp9/IVCbcx3F3SO2s8SvEuT8MiEWEaBzckb8lIRm1e21hnJ0I
BDLUnjWDf9p2u5wsjH7Bta5u+gAl4/5QUzWGNbXY4Eour4XztsoWMekWZokqf7nDjgcaZwsWqLYy
OwTmH0YuVU9B62NvZp0ZtE7V+pnbQ09LOggFAsdg6nral8sP8d4bJgCmvs8O4BA8mSwQMaNFtrIL
Og2nSMyMZcB5MHuL7A14d2Z7AFKcXFOyPEsx2HnITYN/5f1CLD4ZFWm3EdDm0gdL1Rs31QoZpVSx
sbOSqAgS6At72fXfuqpXb/91uhuuDMAGXUi0N06vx0Rp0bPONWyd+RxvOt0kL4c+beykm5WrH/V6
5sHVVswr9/LZ+c+EtwXFgcwf97Qq0K3Q1AX6UkGJgs3j4rrufsLw/mZCtf8Ote3x++V5nqMltwGJ
P3i9FvWfU7REZyrRUK5pH6Rurkq/y8pNmTSL2g004fy2Y1gYmzK37cGFbHuvsAf52M4L3flU79Tx
ylo/p+Vsz4MDLIVNC5SFta3Dvy7AWrGThTulDxQp6yr1u6jDnhQk8hj7RobKPqr+HQgaqI8CPnCC
3IUnKlxVvLpsI8zFqQzdqR3CEbcIX+ETBkeln3fQQyOLkNoqlB0np9bsEeWhm60ra/JrRbzVugXs
nX2YiRT/U0yg/oTYukLtCUOqXRdTzfURsSYczmvM9+7xesrelBEkxm5O7WnyHWypX3J9lugQmCoP
hT+H9SEZi+gzy8Z4NYwlH5AGQy5CVfLNsKtfJ432gFYLb4nV9qavgRjum7hNXmFciMd1LiWKhLSv
Du6qbupE7SbsDyXDiHzRYl/6M8JCqgtmoLx7nd5EhV3HqtH1y/LWTT93LhR4u0iRKKnSOcFPJ0W0
5IboOA61tF/KG4P04KWaNer/kIBW4wCrAHDQZAwbJ3Ua7QMNXdUBQVLK3xKPvhZD0xT43OVFuMWa
R7Eo39wiBeAApzYIZuf4mzcx3aQ5beqgU+R0ALRkw4DP1oOgWn/lXqU2cD4YFT4K9aSfNMTUkxQU
vj/UXvwT0D1SneF1wmnorXAqTaO5sGHllFmxv5OiRnCDlnR5Izoy9E9VrxQyJDRSf2SiXybwjljt
evU6db813F8U31GVVd6NUTy85BRU7RscZyzrtsDNQb9H7qUETN5laH2APJ8+Qw+tNQwZpWX6GbJr
XJRDXn3KCnSdPQTnKAkuC2kp1uPd8uL21rwR7hBze+oaIO/BIixUHiIAP53fqgY0ndGGvTONeOt5
kwoBy0P5CetFmnsAoMx5FGhqdEnXHkh4UXKt8vZnkVZIVuVY/6m7ArjjsyalihZkga+uNyPE2PjC
RQe65iTAXB710nv6nDHoPkQ22lu7XXEkQBOggqXLuhNeLMr6v1wZQJmhRl3DI0IHxvLEbNkHt0bl
LcwXOtGcOSImrE00JO9AGZpeR78Vw3dY1ZZvleSFYYQ/hhmsa2tTHK7m6pCWyBJ5EH80FFKx5Hk1
48kQ/jJgYO9RTlZvrMkaAfUsImtg3tIM2uUYpvwknGn0AA2q+GEqBufrPFCp4ndqqflomnxdzwSF
s+lRChk9y7htNBBKOZZkYByGN/D35kQPx0h/9QjZO5+WPBqWfSKz3gLKM6PGix0cvoMrfTBxi7hM
5GLNyROFXYKLF2aGKHd8Zmn3+YduGubnAqOyIpAR9AZ/yNyVJuHSmGGPr9DkS1SA5gdXi/MvixGn
5h6oQiN8C+MK3547pCSIAXucBiNz6jyU0y2YeoVF3dwVCnx7qcoeo44IjWsvamRE6Mgfse9cWlF7
t8nx1SFSH3O/RAv9Nz3HzAmhYUKpx9VRfEvzxV2ofCNTDTTSWB/jyF4/9q2qvnaAOHpkFeIsBXfk
pq9CqbPYF0vff861BXKRlo88VB/Ra/LgvMlH4C3xdwv2xKZjho8zvn9T/DO2UVGlVQX8agcHOnV3
pqUN9XMfF13xbIzWqu9ENoGlHrrc8LNilq9oFYjPl4+dd06CjeACvQVYDDG2fnzsGG3HTaD3Y0CF
cf44u1FyI6PqpwPh7pkawjWM0TuxzFbK25qEtHq4bI+HiwUS6UVijEEV6cg70OXYVLOUNqf+kI8B
oJo2hO9Z3FQg1j5cnup59CYo1rigItEepqO1Pdtft6rUh0Vl3ZQBunUJha5k9TZcwAHtAZBHw6K/
FhnaApcHfef9kidThebRCWdOvdBFSx4ytQveOE4J7g5H4SAHQRk6lHu+JO0s9pfHe2eSjEccDtWC
68Q9+Z7jaC5jhZpSUFXxum+whdmllkRJJuuHGzuaLIp75TXszXsBFCJJ6HGzgAjZTsH5mOegazJQ
IVIG1DwCYrv5tzRbSGo2kjR4cM9VfiublYoOCPOheHHspGoP4L6s1z43EcW7/Bbee+tkCpuoIxBc
kvrjT92rpVVJK+0CW3GTLy1aFztEE4Bkpf2KQ8VybRe9c3lvJSR44jQvaZmdLOscZ0sls80xwBM4
+9i2ACIA37j3IG7SKx/4vJpLZ25rs9NsIOyGun08t7RJ7NkYszkgfTUOoBKw5eT/9SPC+GAS5RAU
LYaEA8JI9CPiwjcQFvrE8Td7ZKS5gT6LJcPW0mdsYhGl8S30KENVH4TjX/4K7+RsYkM+gypCn57l
eJqzIeMuxIgjRtL3xRd4dAhb4G+GYB/C4jukVOa3Fgp5kCiG+OTSBMXrFGekK09xXkVAsJsKwgaD
pgd2uhig8LtWZacTyKQiz/eYdcTl5zIGlhAUYDx7v8XU7VOi9aPlT/hMqLC28/JlNFbta8y1uZGk
y+ZxBrD9I2tS9XbNzNkG6V9QnKrnevoKIjr6ZEbaeuVwfmczA2EnEwDKTgHotBCG0XSKVPqKbqi7
2HcjSFakmdLpDse1JsjA9N+ua15eiQ63dPIkEKU0TDZEni1oKp3sHSUGHukMNLPsTe0EDa/uS93E
xtWS27YnzsahyE9Cb7gG2f3xOgY3kSHtsEG76hEVlGxxqjdEdeJHp59NcLY4pB/KFiOVAil1rLMI
0O8jLar+j3dMNxgcE2emQzvt+DFwyBlzDI7HoHWBNpgzWks40HY+FcrsvurXnxo395VY//x4Irmj
vU5pi+oJ1b3jMQFpuEgcMmZaZcUNHsLyewpdGRPTukqCIkFS78oe2H7j8csmr+XYhTZMFVF1Tg6N
rLCssVRXrvklRc7RlK25T1BbGn1eafKkIXW3EXt1IHr1ILACQGhYe2ypNP+n5KP268rjnH97CBqk
3NyIG4v59GCgilCivDfNuFUnCTQyjghjRghOwUjiYPXIBFSVOmEpjB8mOgkp5CUzfrv8EOc8d5im
hCIq0QDtNfcU2eK6U9dLRczBqBm9FjQrAH+Miyr3TuIeMkOPUngQB56zQurcdc/tKmW5q6VjPtux
0OVOH9Bs3qld171F1oL5dqY16Dwu1C3epBJBjLemvLvJ0e6aUWvFLpJcN9GvyXic9zE4Y2nr4Qy3
NQZgVB2vJ4RRszSe2jmAcFTS5V/7Q+nQnCO+Mnh3Uls4YrvsJqdqGdRKqhlgF8Hi7+BLUetUkdNo
hrS+sfumvE0TtQnUyWgOl9/3+TFsgXXYOpDbsWKeti+aYUHPAxWxQBC70+LB4nyoaqBtwGY/whRY
nqZqVG9K8I+BjjzXlX3+7vCUBlUMqyDD/ZFQ/Sv6o06WLUDCZGAl07BgSYbx107aox3d42GtOEjd
0doG41qIGWuRBTQo8NNIuRKE/mm2nuxEolA6fSrhAtLtJwHaKpyCYh/IFm6hxnlAeCxL7lMN5bkP
oFGhIcV0x54iirlvGDolyqPQ56kmcindW7caqvxgJYaBJEM9I5eZm6hjBoW2IsDSynZBXVAjq8UR
u3I7b6HFqt8YEQAE2IeJ0cL7TpVvlZFR0q7UlogUXb4SuG1UU9jWZgXSNU4n5q6YEr7CMoLylZ1I
7pDgHsUuT2GZ+1ncxgd9tfsorNA0HzzbjbObDgsWirOJGrm7Ok/W/nYarP6bMyzNF/ShzY+xleT5
yxyZ+U1LetDuLElY7OiF2eyl4+KYMFmV61HXVq8A586jM/A18JFUUg9AEqcR04RAHaa8Jhvdkul9
ZZK6FXXPItfrKry8yP/kSyefl0iYRskG6uFS2W7Xv5bZ7CKINqkbYMvVWzPZqRqpqN8A2Rp3UWbq
eC9T3SgfNVxCScBxiS0gPS6r/UPru1a9qayxTz6zFGlZXH60dy4deoYQswgbKV2flpGBJ45t3yOZ
jf+7gtJtVPmwEtrv89R/RShm9S8P906catNUMzeIG0VrBFiO38TURireKFuNKTbgJCMhl7Jgo1m1
8amKse4N7UKtjVucpZrSd7kPOn8q60ILl7mfysCFIjJ55TSBhK1nC2p6sxpQxfKun56maImeJhDf
5pXHPl8r2D5DIWBnAmfgtDp+attF5ha+Zk6bIaJfhPXKFI7dPN81fRJZ/z4YQ3Eo6aAyHAKQ48F6
7pZY6isyQVpr37qr7AIHW9a7mLbalaHeicW55AiCtwOQst+py6XbkbnBxFqDWiTTPXa5zVeFKnRo
YjLQ7AaGPcyEmSGXZgzjNU1eAEs6V9bgeUBLsR6w1NZyJ1Nytp//tTvsyNXpjLtrIIiufwAisT8v
bo2MR5c0dqCAzp0Af4vavnL3/NniR9vSoNIJ1AYUHHRuGBPHAyeoHU1RiypGt8Asux1jVX3s+jXP
H0S5qE2YdGg/7hPKMW9ZMhlv1VRln4WWQ9NRi9n5RYM3eWpyQrlQIGFsc8eDx9xlY9Muu6LDdXI3
ISMLXD3iIFegd0NMbvs4QgpE4hco11JE3liboNOtCGE6Uxmc17qTODKj5Nqut2mpLh+7JUW21LHG
BnwOT/bLonI/7XACHKcdxUnkiXucNl6ubNWzcGzLjBAZIV+GZGGd9hsgXS0Q5BwzmBKS1i7G8wDt
qabT7vosSaPAKGV1UB1oYNpsNrdZOqrJnQkg5/Xyg5wtD74SH4g2PIRw3M1ONh8IzMTU43QNtrJg
juJO2dx0Q68hajmPmo36rxKHzqSga3J54C2nOV0e4MN1mMi8CfbB8fKQlYjI3E01WHQMrm+XSO+4
1mDOAOofRf7SJFaG5TZlpRmI+SKvzPvs0GHeQNxAZtK/FaT3x8PnMbT0JO9JPIuCC9cRC6TEDEFx
zAVv/nmmFMDY62wGeH5nFF0zBhhVdWsQO1Qg8Z2nF46c7TIHSTdb99IkK5EuLBYEleP95bH/gPFP
XjOwW2T00GSiVnTa40hTlYQubrQA5SSIpZBDaorzbtHe15FWOf5C+7jyFScShyKdSrws5oriLQI4
WXLgohEUkktVXW6mKIY6p6Km6lPgRww4WbAt3rTmzE8Kj48oLRJwSLnaWRSWtlar/qDWCAU79aw3
3jrUzYdVl+K/tEog6udaG/9uoil3cdp0YvAfXdlf22TvfGTTBGWCdR3vnwLk8UcWs9YYYyS0wHXG
ublVcb/8uRh20j2OSUxnA0msOg6xWl6/T2i6Iu0EcX72UPtfmqBrpb0v+w5jKyhl+MAQn0YeBsVU
ti5/pHf24AadxRKF5AjboZPcFKJ8FUljaxb0CWIBqA+sm0aO4ywPFGeteR9DoUvQ812j9MouPA+e
2PaWQCGH92OblnoSG8+LXXFKDzqqNZWyelKmzss0DfL3qG1yznlKDdwxKd4DEbIfKeb2jScmK39D
dHXxoPumV3bL+a3JEwHUpGCNQiIr9uRgwH+0zhyVFWvQTPxYV5O8WbkpUK6tMvdA4ljf4nFi+WvV
5M8Yuuv+2hPlXfkm5/AkgK+wW8BDbkVGcYoy1mDJ8jKkGuSAfJXbRkV20QNCNTU+nfToR2OjQuKZ
Aqj+VHUiPyQDCNSdCvEQZfwoGZ440lCEMFq4415Hf9i88ohn0aVBbofqpmFAbrDPCvv6aKVOWdtm
oKHV+VhDyfHYttrHsV2rl6Joiu+Xl+k74yGxuHldEaURYJ7sJgj4I6jOCTfP1owqDzOn6C5TlPzN
jifkXe2K6taVKZ5fEsB2KVht38EAcaEfb+C5FmkSL7kZdKMWeX3vpvlOLXPk7QwJWSPLJM3ILFpD
B07D+q8lIw5MvgpAkC2/t077CG0+NsJJhRk0I1TJARL8t54cGvdf3Comb0n11biy+M8PLIjwm9sm
vAw46GcB/OrOhtnGIlhoet3CSRorlJ475a6zUjO/kji98z0pcYpNGXKDPZx6See1TmN+KRnMGalL
97WCqGARP8i0/AkgpLkC2z8dDkcbbvqNfcF3REtq+9Z/BaKuHS/amLZxmAkDxUl0ILG5xeXd1+ZI
3Cag2q6tntNz9c+ISNch2bdd8ajSHo2ImQKnp1CVgCPbuocdP6BE0NbPKoov0NL12uud8RpklEo7
v/bvK3cb1qLBT2MGKUcA58fDTnoV2QuizwHqmfojUazbhDgCLK/aCAhuh9mo8RMPQgXtqgYbiQCF
P+3WpQ084FUWuRsZRlOf0PuAyDdZvaHS1K7zm0rPkmcEeRfS+MoQjSd7GX9sE6P6ZIEPQJZTzcef
MxqIcxjV8UYhrZL+25Cq49dyGdCFVcVq2TvOzjH2kNhQCyCMKYSQmirk4+rU7a+1LOxqF4+JHc5g
TNTbPlvGW71qbUQqpjT5L0kBFNA8bSa5U/vabjxXztToa6UjdHB6jNUdpVknACECBoaj9NO3GEB/
tzXM48nfog1+FbD3X6ySMfLKleAad0ha77KGdIaJ51D/ypMO1ErGKdruukguWYDMPhPvOiUyfXBK
yhPWD3kSRNLO7qWY4tVDnn+4cVW+dZDlpovukmJkP0gQ0MqoWGjRbnGt7iUi6quDqNURK9WE1MYd
7W3qdvNo5A+KmkLtgPebQOItdMi4aV+CJuxR4UccvFf69RH1n2z1RjTMyRJMQ+l2MaXK+46fPUdl
jJKsq09K7C0YZxLtlWkrSbBa43mdASeEU91Mv6zeIRhbMrN/renH/hqmmuyFpNcBzzbE9atedhIJ
1Fm2d7Aqo8IHq4Kmt5VpyW+SCq3CkMtqdG8cF1cCKY8Qk5Olie0KPjuoIWUACb7ao6rFh6xSs0Ok
2zPamBooNgS9kwYEaadu0nPYBQBkquuh8rjlF7mjP5vc0hmJMVLNaBnukHVRxBdJRxywx0RvBq4v
7ms7N3bpLWb6OMRYsmLehPKWgoy7W01Yo6C1K3+uagQvfYbPbu6qMi0eRqDaSIiN6+8sisRPB5BI
4UGhoOQGoX7xORmn5J4qbv5fJnJ2rlbOlvRGkmNrp6OR8aOWyIcGUp/s+7Z2s++8OHjHQkk5ly9f
d2clXkT8qJo6dJLhQ3AJnZQKxq2Bkc1uGULWXwDKSKsHx5pMZCvppKPJrkJopicorOY3Um1LwlUk
yx8QPmLbN/u5fMI4HNavbGrn0OBzoGNv46xIikyVrlx52vOzDswaufCWTJHvnzahRd6XqRE1TUgD
UPPqFoxuCiT021ikX6fEfGWS6ufLL+gPq+v4oOMYR+8JRQRqTiQ4xwdd7SBXMDZ4Z6jWiCaMUUf1
YclbtQ6arCdJ75LNqkEn1SsDE8smcGhKuUi/0odeeL3UW6x2Y7v4DNYE13Brxkn+g9ViKTdHC8ej
Q2cXPKBdOC8pGOHStxatbcgzLDqIDlC0pxSE+PBgSGwalXmpO79H/GT9ONbYFn/QE0PC8DFt0KJJ
CsWmVBYU2NQoR/7EjH/FYyy+CqA5KXQ8d5G3uV4031baUciuxgMVetsZKOyqU0L/xsni6jFVluE7
Do6xElJYoNCvZtrwGSC4ibkSr/ijVWz1ClfD6eom6iv7K5f9PN1ica+iSUH79W2cJypodjanD64J
qpHtWFa/uyRRKSQj44wCbiwrv2+rmrohTJ99CXBIAR+2JlTx7GKsvaIF3OOxi6fXBjeT2U+MfOxu
tM4aE/DwBZIOcesWL8OKQsYeNyhIjoMWlddy+PNFh8UecTJ9f+rqXKDHC0BIU1YzndqtU6iGq4ZU
UN3TEheDnnsd2ko44ZjdP8ZIXK+8hq1XurWXgRocD2r20NJ0tABD1aibvdPTWcBZUEIGUJe3yyt8
W8DHCxyNSiq4dAyJXFDBPR6qi+O8iBMVGHfbYZLSmGK6Vxqrfbw8zPlrNGlLorIL2W4r1p0E1g7N
otUqhjg0QDFogRLn0QcQDzinWAXYmUm26YdOs65BSN6JU6Dwk0OQdAL3P0070a9R6N2kSThMcYWX
4KodUJkyHinE9I96lIhrJ+oZyJZPh7S+7QggtvQhTzlmttHKKjYNrJRAL/Tfx3UZ3qi+NfjBpUrm
3jltnBxKo9qM5hB9eEUzB1q4qqHY4Q1tFBVf7N4C0FjSvHnMK6ilB4HeSeshheUKTMV7pfH6QdNe
sIfRB6+nn/gjBXBRh1WzAHuSQBAQr0oh7u+iFPXfnaxy405ha+AwVK3yA+Vhs9u5kW5UoSOFep/k
zbTJohQm3nhwtRRwj2UVEvuv2a4so6kGwwiCjetX1SzPyArjZVR0Mmao5eNXK5cLSuWtYis+vcSG
hqE6DQNtwDjXgwJ59dbLZNN8GoVcx/2CVNgaQrvX0MyRjfa9qe0uQdFIJ0rKZGYDMYyMtPdRxMS/
L8sqm1AgRrOly8Gy7fI+QSu8qfXqMdLiZfJVjhH0OypsPwNaH7Pcc2G6PzuXzgjOb3RBvBXf+x9S
LaqHonHV8XB5cZ8RC7lG/8hEcJNSiyFVPd5EdisWDHemPFyNRBceJwZGAY6loMsvkCUpBIZd2Apy
oiYYwvTrqHjumEezh6EbcrBWN6srLzAdflWVIeEWNzNi9NQdyiGVn4zItO9cp5OUotQ69Re5YprZ
xYaH2lTldZa5PCIBWUkf8XnYOvUYXp7fH0TI8SHBLUhPAWANLS/yxOP5deVqOMPkZqGR6YgK5rFu
kGGoZr+LrBbw5LS0Nko5U3HgvDSwW1ws8VIDga32emIthtcC+v9vKDB5uJ+MTi8fl+1KALVFmE9G
NtXiAU5o3nksPGIdQyJrvBkTQp3ke02E02pU1R/cKR4esEeQs+80OLl55YImO/tasX8NXaE8lW5n
/TSsEm3Ky6/g/CBBVRR1HQ5JyiV4Lh+/gQVap40xVx6Kpa5u5Yq0WxZTQa5UC7PUroyv3ADnxzLj
bQx3GAubQenJeYlbcTdNTZuHepkkGqpGWtU/uEWx7i/P6zQbZ+VyLFKiZjAqQKd61UKLZzTqRRZO
qCc9ZHZXoyza9R9kp0v/n4eiO21siBE6RZBFj18h0FbKc2Ipwh4Q5x5xRRDvveU8UYdRrlBMzkrC
TAvaxVbIoeZPQ/zk9UWYgdmlk6Yhtp5jc1eNFo5UdP/dx3la6LtYnKkkFgN4eycbLbK4Im1QOVKF
hJ+5WtnB5Q4sHqPMWSFCisF4cvNi5BQegcL5rJQuuR2GFp+yTtHiG9OaxO9JxxZs52gjGkDUccYv
rTA3Ymu50tmRNKQHTxV99yLr3rAgeVH4vI9666orxvlatdg4f5qyoDVpAB6/6Fapwds2Qxmirr9U
3jS7o/spshXlTik6MnDFmWZx5eOeSV5TnNv6jX8Ua0CLnAKe0rLQ1H6eqzBTchdn90Ho+z7rxV05
Kuot1GhxKLH/2SErNv4ylRhzxA77Kc81KnFw0XHbCVQ9H7pqxeKT6ivJnlsWIKM1dax2em/EVw7t
84gEwisSqoR3NqHBaYyVYP5hrRN28Xw7ez8PBpJRQ+U3raAlbHfl3WAnw5WD9Hy3uYhDbOYR2vb3
NIOJGicvCXG7EB5Gl+2QKxQvlY13O27s1ZX5bXfO8ZkNoRLSEUgwh0P7VJzQhDOIbFBf/3FID4go
A7cuQkj7gmirdB/rWJUeVAz17R+3OX1gZoalgtCIrU4lHaTFqdUscxt20nmhvpBR1TdzM5ST0X68
PNTZQmcour3CtlAr56A92eWKs0ATWzTsv5AE/GWUvbmnmFR+p/dPdcaO12t4t9OOJrAuZOXoM+mo
VeDufnILmBzJTtfXTTig/vkpicp+gyJDCGz6dt6XQtvUdpKBn3Nh3NJyrELE05wrp9tZ+4DHEITQ
OGgANCOBP2mmlMXUoEyQdGGSpcqPTJscrNwUK5ACghc1stm8M+tMMWAQOsVuVIFDSadqrmz587dP
p499A/TPoYtwCg+TNHvwh1zHUC00+TB27urz8pwbrBBnladAnPnKJXy2pFnOJAWbcgM3Iov7+GDT
JlgxUZr2YYRt06HQKWxClsn2ZbysD8It8VcZ0bamRVdcEdc427iMrNFIBepDDQD08fHI02iY3YpS
VphaY67BkNPH21qQXBMAZdGVaZ6dTNtgsLPZO3xpyrrHg7FnFQl/uA+d3jC+AS/QDn2v1n5r6rPv
wsi8WaBGXxn03RkC5ETqDoANkd7xoN1k0CLHGyt0KOD4qg4bv21c/VA0+XBzedu+NxS3k0uvhPIi
ON3joaoc7cdYx0vYUBNrN47TN6T3pq9mb8dPl0d6Z4myNFHfQmaS4O1UEwUaSlE2s04QmSj2rZyX
4Rne+/ckS5wBlB6Fj8vjnS9QsEnbJciJa6BSenIgwQ9W4HAOQBuwcf5hR3ni2WvkWDtH0Prd6Utp
dDDTOnTkpXA+XR78fLIQeSG+qQQ9m27dSXyV4Iw5gDgkRNUKZ5+w7b+gR1/eKpwUT1Ai/4/h2PUa
VNoN+HWKfSERwmZLK4tw7VfzARduuVtaelcitvO3GW2B4PL0zncF5QA+IyC4PyHryarZIjocFy2m
18OzsUZruVWrMfLbcWx2Wq8pd9ViXINSbR/s6BJFGI/EZwOPAASAWnS8VEuijwXYIffmKK0wLpdy
J2cF0mzXNh7VOEEeR4u0N+vi3mqm+Mqcz3cKw7OY6A5uKnKnfmqNLV2nMfsCdJCef1AaB00QFpjv
0kS5cpq/93oRLSHJs8jRgdYdzzTubH2mbleE86JN91VO/hUVJXqqSel8Ry1pBkh5VUD5rDUPgA8w
AOEX/Vb64afILUA49qpgMhxa8Vw/x5tm9n4t6YIAhtJvxGrgp4BoKQ0MFMUe0iIbd03piu8ONkc4
hGfqt8uL7HwDg2Wj2LuJx8Eh2Kwh/27gAeeKqxH5z9At1fqpkpBPR4OUQDNLxKicPgns3lB8t+6c
f/7UWxEBlWw4Cyxx92R5J0qFBTxWIKHa5PmXqaeiK/R6vElT55pj0BmvCkEyPjKgIHr5f9bV8SzF
gEcfCaWN5ZTtHgQCPo/0jtanTaj7UEzC6HZZPTrhnBmQREQEzSnXii8Fzqovl9/32ZnFk7AG3E0i
haDm9EZH/sduSjHZoMXB4tT68pkud/os+xj/qtIUV67xs8/rQmDbeIlAUIgXT3EXRVYZc2xYCx5x
S/sRhMa9nDTzNZ/z8oAqQfRk1mP3fbR15fCv8wRfTAlFJx+jSyu2B/urMczLxicpW9WwHWsB/I1E
yETO+YOdx9/ySv8fZ+e1I7cRpeEnIsAcbkl298xolIMl3RCWZTGHYiaffr/SLrBqNtHEGIbtC8Gu
rmKFE/5whJK9XVbIPSAYCFm4vjhi18OlyL3qddZo5x4VOV/6xV+w56AtNdHkGYdG+ef+9G4jUqqZ
EIh5CZBDB4O1uSdTr1IXW1m1s0oB5p3pTdnbIbbTS50QD/tLMQo/8mzy5Cwvvy5JOQedaqLWd/9n
3HAvpA2UCZYB/IZMQLbXddwoVokvo3ru8BqsPncoQNtv1CbTvkILAYLmTVYyhWRcvYkQc+WecWZa
mmcagT1xcmGsX3SHQ38SkaGtviLUyQpwjREArhcIN35XCbsPKsR58VhHJyP1KyyEa5wWMrTf70/m
dq9SIAb+AANQtqC2eplowPSF1U3auQZfvoBacpzPCxCvt7liRw+GUmSnFGGtsLDnI1SIjBT+fPVw
FoF1ToxNOwBsypZ32IMYGHCrWoN8MvQgrl37KWvG+gAssX1x5ChSPI4vBgrp5mNh/KSbbaKuQaXp
6z+Zk36vZrt406ee8ppiM83apD3S/rl5cP53ULqdcKHg6m716yfXhIIwmmsQE8cL+hCgcuvIFeFs
xvonrUUxrWhgQAaAwtKPdQ9WefWW6o1Z1e2lTUdxcDHsLgLBE5E3by4qUdcn1ZztHLf1VAUnUXHP
Or/9cFmvBZyEi6xEORoXAYjl4KT8rh9uPjFdOmTeiVbJZX9LOfxxIVll1NZV1K+Bgq+kHxmld1Ha
3PtUmXX8MxNANrIGcYNuVOcLTN+KBqCIHwud/BLRoeUNkC9x9iKQw6ZTYaoejSCzyr74OscYaMSF
mxy8jze+U3w50HKccK5lnuetW1hWdzMq7+D1WrN3nm1c4/0YdT600pQYkondOvAvCk9FliGZzq2Z
2yF2rs7J0TPlE+BJApo+Oyo03tAR5K+SmEIQdFw7XIDX309TaopGsS5hgv30XS+6EQ+WZfS+TGvt
PtVppKgh0qtaHCbKQCnRRNlF8ctGHR5n6p60VEjUsVtSFfWtgsDgl8ZOjXeUBtPRryzgHuf7t8o2
opS/l6NNlkf6TOy+uahHoD5VP+YLMLq0e4fid/o04I4SDjbu5/eHunkUfo8FIwslAElG2DqFTYVN
lFYADUF3r/+kK071SVEAX8XFOPwQsWr6QLMytneTnhbF6c7rYB8J4m5fQvkbSDQlTEmGGFvijB13
XFw96ru1sf5UtJSGX4s3ctCC/f1mVbl6NGlZg9gcLBlVUfqSbxCcgOsN0ZI5Q3nm7jTWgfZ+tySB
Qlnhgb4nTl3YFGGeUOfOI0dOv5QAbv18nhfhN0Y0vb//AXbmLnXOJCkOsN1NFDB6SE3WsViDksYL
M+7XMM7M6klVuwVRy9U4SCF+k8y2c9foVpBow4WgD3o9dwURsYjx1qBH5OhRn8BUv7HquaPfDxF0
8N0uAmVYKB0B/lANmR3EQNf/HixohL6JqxFyV0bWIjQSKcuPMVPQQ6mGBHFRx1iVy8x1o1wQBGm/
Y4Btvo+LuWTTxE3/aNm9NR1czXvLB26QzUshk7t5E0TFS+dZKAEtICsqxe8mO3+zuE7nT2DggzWP
zBe2yNmqIA3okMNlJILaxohiwIoHhfIlEE7+9+BN6hlXSwsghCgR3yu4JAqxPt7fIjfXAfUXwlGb
riXRN1pB119MrDG4MGR68BI03VfjWsIAdPMYRRn9yIn15qWTQ8misEVXhnxvEwKLeJ3WSHEZSu+U
Z3w7JuTIqwXimmUjslbbp7Xu+oM13Z0fyZRUX5TeZfLP/3jmIsyjTSP3qhAgi/ib1nQSdq2KPK6U
Or+/lDdBE/NDKE+iTcG48xmvh2oztv+MOlbo1Hb9NUNnNrBTQHFHL/fuOED+0YXmbNO+uB6nwdkH
8Vy4m2UUrU8UQ6i7eCxsmK9p9MmI8ipABaX5bo/l+DbRFpBr2KMFlV2ijxL1jvVPL0bznKPMcrAC
NwcGE3b4UCCZqR/wVG9imVYXkx6hK0/10PA+kvTNJ6guC1TPBak1lI4OyvE7HxcgsWtjCGTSV9zy
ekbMl+y0BkgkasdBEUgDh4YHTxCv3tHH3Zsam/b39Dii21s9T7MF0BTnBD9uwOgZmM0uTpqgr7vi
0iyacrCUe1MjP5fiH1DZAbdff2Q9UvPCgrcQDrQlPyYlrnWV04hXg+MeFX63JS6eBguRFeYExp4e
8Kao7tKgV00kVEJoSIihTgjHozo+Gz84LMZzhwvLG1SsRuUsFCs7qXnfh/cPzjbRkT+AaXLlQSIE
3Le5GOpejZyowhbddsT8GlyH8rZqS/EgTTvfrMucPk3IuiW0A+fyfH/o2/BNjk0ILMtQHKetcBC5
bN1rNpzVKevr+mSbQzZe4Gtglk3kHT0IldzriUoEjd0EnSfnEpnlhM0y8FvzV75W4uxoqO6/Fmth
fhYLpVm/W5Xke4zkIjqmUG4OXqWda/TqF28+V1xWStyS24eYynQfHXsZH+GWZbBeTQCDSEx/HE1C
8/vrtDcojSYOGikDm1Iejz+uUdvB74pcuA5HL0p/LW2L9paWo7dTdtNb8DzDOQaxcLo/6A09RW4M
tiVtZS5VaDKb+wQ1B0qBSlmHidC85FvqIcgaqF0fZa+sCk1QsKiAucKmHc3HIuny791q9ekJkvs8
v5vQy0dYshd4+BlLBc7chRz28f5P3Nu6rAehDtk/p3TzMeoiA9WWEN+MU+mcce6bT+6I3qBG+/vX
OACNV4VZnt2mOLLh3buQAEZIFUcpRWRtXgEtS1WzWIoGZzCjR79QRWWGD2F9camE4wUr/n7xTKWB
Ot/fRVnlBiciMPIqEsDQYZcLPexcM8M/sI4C7DfVUzknP2vVyL6ixnjkELAzUToaqPxQhpA6I5ub
EI2dNLMoxoZljMeeZvbl41DkQ6grinmJNfNIOH3nebV5yWW4AB+Hv663+uSYIqqjmIUl4NPPg2tV
ySN6K4faKfILXQXLECYJz0nAaVEBLN0M1CAPE7kTXdnIkEjXdcnsyzhE3fPUdhO6NbNyEUqTB1FC
Q9WfqqF/bc8D3P8qLm2fSkXiT5qevb//nXdOOoAImSLyL7b0Jn3JFg9JvUFD1hDw/5tB7/NAARr7
ULVR9wGcr/HcZvXn+2PuLTnRAAwu2Wbhudss+ZoXeoUXCp62XRUWcWG/dpREHNTTbjYSIG4yUYQK
5IVCBnw9StaY2lQiVRoMcZa90bQwQysqk5BkfdSGg4thZzDkZ9D2Aw/JJ/5dgf/jwkwzyoIKnR0+
a5UGwMKxl41qqKjzoD4NwJMO3tC98biBpNw/hC6qateTcxq909XRcYMao3ZwpKN3oS9qv1bdSgQi
nQ4Rjze7F2CVZOaxgcHig3e6HnClQeHos86AugKdRykS5591beb41GEmixXx1NZJaK0N6s16jDxY
AgtDDzR4Bt6JejT1pVpvjZOCMS0QYO6ys5UOSXXG1TX5NQPp9PAii8VJGIha+03a5M9TmjbjBXfU
zvOV2GmOVDZu9j5zIhFCFATMtWZuuwMGIvxV1ZRu4FoK5DcdyD5yPTANT9XS6BcNWcuzYR1q693E
egxL8EOFgpYTF+TmhiuMwXaVAQyHthgdCMjZxtKsrwzgFPrkHSR8N2dNDoaknkX8AV54e72Vi4qA
uMVgpnQue3AzBw+LrprjI2XtvYGQA6HAiKUY7/jm8W4UknehlF4wVuBczd6ePtS1VX65f3Xs7Xs6
OdIcmnuUZbzehpNdG2qxLACJdaf/oE34sNVDUQcrgmqPvUD76v54O98KsiQMP6rH3FXbfLlNhhH2
WQmnq8qpNw5VVz/3SB9rfq3X7Y/7g+3sR+4P1u73nvS2Oh4TDKA0w6YLPUmte60Zy6/VmDLfbPLh
0auK8rlgyx6ElzsLKpXQ8QUF1kMit7mLFwTSSG4sL6jdEcLcjGF8Dtg1UHDq/LGO+hG0+LYgT78T
xAL9X9odkhV6/QVnK8eQg6JvsKIgBSmmLLG9IDkXQ0mAlyOBHxc4tvQtDYG5dQTM3NW72FM7PiCF
eCSKvjt9gjn5c7i4tygYBIyietCTSMI2hks51pDmZGG3TJyvxPLp+f4XvokfmbyM4Sj8kHxQaLqe
vIPjR7Em3KJKFVn6E3G28yb3pvE5Q07jx2qu6oPoDBeXEm0wDsbe210QLE3MZWW4s41dTQRT+tEB
g59FWCRb6C8/ixQWXlW23cehzKYPGAnPR4Tu3y24q7CHKcMYZYcBoqbTvrntOjoIOKMVUVC1sbW8
QpImH75BHUJge6iVuasDuLMLOgGuV7x3O2DnwTRq/T/K2uG825mKM0MqhKJ5cR2EtwJ9jtwPUaRP
bZCS/VSXNKG97Xt93IsAExavDFlbOH4imhP9x1qqyads7CvK60BIxsAcbeR2TVSBTo1dowQMoMOr
XuXK3BZ+tkIsPPe626XvET0bH6pUrSe/7crysx1ZqH8vhhsVB42x3TNBiC1V/MgpeI2ut8WiRmlX
ZzOqVe1io5mBWuMvO6rLJwGUN+z0tfyOvg2aXoPXPGpr1vlZ400fC4XWjF/ES3NkFrJzLMAMwNcm
vEBR5AbrM7hLNnSzHqRRNfy1ismWT2I2vsoQNpYSy3F8UNu5qUpQ3fo/EDOhKMzm6yUQVSPqycv0
oJ87MxhWew4AjGuXpQRq6Y9KT5U5awQcTYKQlvpeCq/2/uHcmTQpB1Ew0TnWz1uj9Bxp6XaMhR6U
rMpDY8QLQ3aF6p2QpB7eDOUCreb+kLfPC9B4zFg4dnQngUZcz7rGf4XmcmMEdVavz5MpSh//iwLO
6HBU+b2dHcB4Ss0MgtfbjRuCnugDmQ2NziKbyKvUajk7Q/Yjc7P0pGvZSwWwuFCh33PXYfppEqNu
rnlbmVQj5e8A2CjqCvOYXBq3qL8sGgXvly+ijE3/FxyLN+H1Ii6j3sZ1Y+sBJjpe7s91OvwYhsp2
zrSpIDHeH+12o5IkImxCA5Dngo72ZjRnSckrEoOgMaeCXmfFD3vwsHDIM029rGnidWGfK3CEtbyp
f+jFpBw9WrehluQnophOAwH7z23+5LWmM8TmBNy3adVXa7EaH9k0w8FE9zaMNAMEdgyBw9Lln/+R
0kwWbqZNAekom2t0qewlMsLcgL9cUXX6vHpcuvdX9gamJPeMFFQwZJ8SDsxmRLUV6GWlJeyhxnPr
szbrw6kfOiypEH9/B3wBymhh52UgylH8FdHoIO2oom9xIfR393/L3sGEIY1ICr060rnN9u2WfhTz
BOm0txOsGOsyeUh7W71Iy4WDdd4ZSkOziYIAJFAWfJPKzYthKA6UlCDKtOKtmbkfycSj5y6eP92f
02//keunmDxH1j7JG6GZbsU/cHPDXClrzcCZ2+oDpbbmU0T80xARLCnyRUCh3wFOMJdTLuJu9ue0
dbAn76At+YndYdGUONVwigdR275lw+0LNAFL/+XnWRqrEiVSENdpLl5vPFdX1K4YQbPTWBX4kQNR
OKM9UU4oR+h1eLAo8m3dLgp7ji4G1XAJvbweLbPQROm7wQhKHEkMdCAabVgxeNLW5IObLyaciSxu
v82FRw8ADZ/p39KlIbma/HeBak51fHQM5Aff/iI2AlJ+QN4pGW1+Ef2rVi3bTMUxLylOCCgYPwdM
Ns5YIyn/9HAvOwgWJbYQoCFSvC4q9bysfXewMPLp2fwKAP1c3YTrQB62si1JtUoNyhhfjmmEiDiT
Rj4iT5QJP/aUNCHsGItvdGXLgw7e3i6VkRCoPQCiUFc3kUCKsqcSOaUaRFUxPalmn70qMrX9bPXx
8kQVFC+tcq6DRKyEgIUS699HVa0fijkdL1XbFR9B+tTfp1otnqzayv69v1927l508dmdlDtIC7cA
RtdEALWsczWwG0ykDGTI0SBp7eRA3/UWSyFVP0GpkOtCwOTkXW/LxY1qscQ4izVCt1Hxm0BKtD2s
Dj+eGwF/3pw/NWRuutSXUN9mK5Q+JGDjg9B05xGgIYULmNQilfXg658x2eboOGmrEoyVySc9T8Vf
pp6mXxBrsF/N4FUPNv/eruO9QfiJZ4dndvO6atJPuXGxHrEgS7+tXCc+DVNRPune1Dz2Rgtuiz7n
4/1vurvlYLBx6MBqohwkf9WfTx2zaVYypsDmyftb9sGemqlYPgHFri6VuxYpUgVR9Mu2l/ZrSV/A
BNQvzVvIz9U3Zjzbi9/HaglKwO3fT2WNwdL9n7j3HUCwwRGhdw9GQW7LP35hvdJu4u3A5EhR4/Ow
NN47GHJo7iEwId475toe7PO9Adl8dL5AiHM3blKSNPeGCSdTLRj1OsZPVizp+xzGnoFkpZ2KQB9H
NGjuT3LvbIFAlFQRm7zjd/Puj0kqnaM2pli0QF3M9SNWc1/wzJy+3R9k57klBP7/QTbXS14lbjPT
9wqWFgpVCKFtRUvPi6sSZcx+/i/LCEAWqzc6rVQbr79btLa8+hXmVCjPGuWJJHCYTuz/BU1CQXut
S450929LDLKOA20N9gBcrS2ZSFlNTamalGg41cvHZsBTcc476zzgxfOIudFPSh7NUwW+++HlCwtf
A/oSBQ4wEXLh//h6Xp+tudMh1AIiGAKogRNqn7fjGwh03cFG2Z0j54BnSZpJbnU2M0ASis3NH3Re
PLfftFKLpuc5w1CaxnJloIOFjNQ5NjCkCnRtjl/qJk2gSrwAewGIGTDvbRUyq9NiSlySVR21q3O8
oP/Sqmv1TiDrcLq/qrdNUcaCkYKFG7Je+KBvbsSGXlmNRZMerLY9z6/sMZvmtyi2TXGACgyLjEc5
YOZKzVvldT6baJ+3XUUSWyy6AsLfUH5E5qL1F6dPhi+J2ppHeot7VwWCwHRs6aeTuW+uCkBMKebJ
ER5PMXSyRkvxClmT7hnDop/Q3daDAGHviZDULuRFVBkfbY5UPwA5sWZKWIhew3MsjS8jLm4P0VAU
F3cSTggFvD/Y23upCTVC2h58CPJMbzPHyrFSY9S4mqq1Haq/3HxOnszWE/MJYGoD7jNDOX0ZV2Xw
h7RSjKepy6fKVxJgij6ZclL/h31BIgrIkoye7HfL/gJ4oNXsPjVIlLlWLmpsaf0ZeLPIvwJodrxz
K5yuOPWNsU6XJE4hwBHVZyzPWJhfM63UR3Jz8NG+OuPxA+xdi482786Fzj3AK4I/C3SfLW+115WS
bLlTKeMJ3CLSSMcY213O94+IvFg2kSr/dyRGUTXA3X3rbEtbdRixccfIk2Tica5X60s5DO/VTCiX
l47ExcoOkN1/LKC2r7DnRW3bx42NbsBUXtLYRYKIQvnfmRirj/eHut3lDEVPis8oR9y+hQkABqMz
OjsoHR58N1XUM5sJKwYF+sGiaNN5tpb5YCV3BwUZKPt8AOi2KgpiNR1IkrjM8Sz1FDBsCvHUANyz
h4L1c1qa86Mn1CNZ0tv7g8CFOgZIMl5Jrrjrh6PAnsbQhYO3XQr/lDcYMahZtS4ojZUXp8YR7/7S
7sTWEFHp9EuAoCY7O9cDookzDTn1naBdlvVzUjY02QF7FR/hG3cnEMTRaw1lv1PW6sbraHaWT129
HD2XN9wViR2kHi4teWQRcJvnJHhHTmjR2URYjebkKPhIPZw4m0dECWB2C1/Te+MpHpz5e18n+tti
lZpBVgSPyNczW/xSa9v9blVZ07+2ykn8hXICgpqJNS+1343K/FMIV3hnrzDdp9S0WuMJiony+f5q
ysW6Pn1Mg4opywlo9qYTrSWL2Rso+gSOJib1Ypda6uL/p9fU5BP89kB6z/N54ArLT/lgpHVQU6Mw
H+//itubhnIBvUdKGwgjI9py/Ulb3e7UyIAjqGctxEkrS993yH0cxB23N43Mh+G0S/Ac5YnNKCsW
k42yumagzpNWfxBjUyihKc2bm5U0+uDR2R2NKhhZl1SFsTbbFPfSIY9tzww8vErbJzpHU/Z61dFh
Cxy7Q4/w/hLuDUcRCrED5FqlnNX1EqI0JkldOIesfep+t92sOg1Rkn6t9UMPiZ2vhXK3dGGGqs09
uil59TjJSUMLhyS6Tf7REAj70sTpQZywc61IeXCCbjYGffbNtQL42AVVySCr2igG7gt1fqaol0Dw
mdvVfixRk/h+fwn3bparMWXg+mcMrAMEccfKwZEDDhWohuSEONF87iHbf6CyGX9cF83NcJyc5ks2
J+qrsZunv+7/ip0PefUjNvvGitrVHBdO5IIo5SnHZRZr9aZFti8+kmLfGwrBe/qnwBnITDdDgR3s
SmqKbgB/pdVRnlmjJ2UVXFDKvB7VBuT/bHPTgH8GfkfEI3PEzeI2NA0br2jATShjYVyapDDemVa3
GhdPK0UeeqmOgqzd5+v0oNsThFpgtVH54pYNlTkNGDJ5MXgKc7Ot1Cg2W/rS7N28s39C9Cz/Jmmf
Rz8z9OkoI97bwxwQ0m8wu9RFNoONtO0rqBQMViA8OK5G9UabiHqTXO0C3V2GA77s3vfEYY+xSEt5
ljZLbMZpmo1a5gBNcRQtRNXAnXwtVdMICOBY/31/o/4uYm2/qEOXkQIX+Srokevjglga4PyBI0q6
zj/NaRr6QPTpAEarKPSP6Zoups99hdUObJrqMrYGpZcKAGbRj8l7JZrG8P5v2lsBHB+JIyEuwPOS
X+SPE7yiwhYn6PxC4jGHz2XcjkFDMx1atqVd7g+1dwsiR8RSs5tNb0uXchHnTwtqoEGaTe33jKr6
U4OCWnJwr8tF3CwyZX/ZXiWLBFe7WeTIWfCtrEDGJJaF5zaWyepPFH0Rs+wVw/BbpVS/Z/h9H7yV
O6cVAB6wBVI0WVPbPCdmbSwlYYAbTI3pVohGJOKcEFeaZ9zw1thfFhsXGV1t4k99OxeYeE+9ox38
iL0gi+vCg7EHF1sSsa8/p1jnekB2ywuaKHMQ5x4VbQ1bB9iw3wyr8iFRyjINZtuJsW0GmRIjc2+t
U2ilffpJndb136Uo6m9gbFnAwdbwgjYHx4l9HHmNLnDVDoKZs2TNoyKSCdiK0WDHm7VAPF9+NC0C
VinBI60wt10RJU2NbhRS+Wc2vJD2P14Phbr+tDOhHRSfb88A3iGMBGSDFifx1PWidZMx12PUJyGd
gf7ZSVGhQbq14ClJqoPNeXvBMZTLzQZZ3oGguNmcWu/kzRK3IAfHQVxyW4o1u0Z1yRfci0FqHIFg
bs8cVVQZbFMtBRa6BeAo5FT4I2VKUHmoNcaY1fvukB2BnG4XUHptSgNb0kRkPOSv+OMSEWtaFV0P
SURB1ZVScc6LT4nqjdH03ou3BUNRBYCHL1OoLUDNm0cXG7SZxmgNoqVthgEQi1QocY36fP++2p2V
HIjlA6uxhedHo4GBuLdAc4rs6FyUtQgQy1NPeoO02f2hbrcFina/815YT/RBjOsFzAZolVmSK4Gu
FyjqZZ61nFIlWkAsOW9L1fx1f7gbWWzSThWgMMEi9XWoRZtrQkVIFfUyYH5rznXi01ZBKbmP8GPF
QwCBSjTe1V62BRPov5DXWm/w+95Sv7kIQeNu4hhL73tdawnIT9kwvZnwvNYv6KDhhuOvtcBy5uAn
33YJ6QKQeNGYl73CbYE+IpAcaIgowRzV9ke7neePeZ3OvhgwJOSnjWHsOfWDnRlPOmKsr+MUweT7
v+H2ipcUATSIeL9IY7eIsmSxJpPqEqqnk40xZS0R6onQz1lb1pTBGv3R4do9IfObPRcdZKr7w++0
bRif0hLzJz4CmXy9S5wEM3tgoIj0566EgMHOCTJk8X/qhoLlA5rRnV/GWf0tWbT2Q2Ku6Zmy7vgT
T4EWlLsxXCw0ac91MY7RKfMw0rv/A29fXn4fYBsU5MgbbzqZv0tymeoo9PA892TmUU5eoCWYAyXD
BbGJJdS6sj0YVIZo1889vTMNSWI+C0do27Er0q7FLByJdrIs66+oqWvep3YM9cbpw0W118chTZcg
U8bkAHC/dz9I7QrUFWlUEbJefw4BGRi8ZoFcrKahbJDpTuiVkftkWNVR8WRnKNmYJlBFd0vuvuuh
lERPq8VkZSE5E6s5Uw5Ua66nOZzqtjzaZztHjcGI0GBh4mnjbfYZDs0pf/NoxLqzuN/Spu5D2pRD
qA6Lmp0KvYh/oZrjRefJRJsKRrjl+clcHUk27c1aChHCZmD23PbXs/a0NcfZDJ4pNnRpHHjarOEG
mUTOq861ysv9zbs3GJuXVhIiNmTpm8HqztGiYSjj0CsGBys/FZ8cf8RfFTQewtZHqIe94eRVxlmW
+NRtS2WsdVXULWwN4U1AYZSi/lqqQHIRqej/evnMuDMI7im7EeNskhxKuEPsAXwJFJOctTCd8iHr
Uiw4ZlTf/8NQtP+k1pVEGOvXXyzqpgaFKyMK4jnzsJpYjTjosrH8V8nsozdzbwXpv+BVj9ARiyj/
/I+gA1J7X2IKGwWmGY9DWEEoby/IKmOLWLpl//JEiUotSGYE2gChsU+uh8sNwQeblCjQMU57ndhT
HtQFngdExkZ8sIx777MOEFXi9ShRwRq6HizVEeUZujQKMpNKxivew/5LZNnKR6PRql9rlIsOxR5h
viFVdaiUozGLgZvmNijarPM/A3rpETdgPGPgQDCBSYxt5G8HjC9+3v/gu79UcpNdhLa49c3NscFO
bUlQIJHHpmzQMShcuNhK1PSnTDjmByK4QfPjNWneNkJNlnBBhfGkDNrop1E3vLFSlC1TTJ+5obEt
POH9uD44lDGOAAU7bzfHmr+AzSH7syUsxR0qZ9ViEczFjnLqvNx5hv/gIZYxGSfKn2aIliD+zmLs
LL/oII3cX6idCA/+LcJrHHhWaksDiNNy8swMQF/VlcO5HZQR5DvPYjTPb6CNvFSPiwAPNCrPElw/
uIXbPKO1Fuq2HlcnFsVPOlpRAabghEhdMV20+eWiIHI4ORC+AIy7fYTLVdW7ScV5MOv79NxSPzvB
eUgevRnDFGHkTYX1ijV8Wsei+St2vOox6Ub7sR1X5yA/kMdwEw4AqkQUmPI4iL8bXDXaAQP600pg
jPr6JP1uUag1u4f7X3NnN5Hkc28TOnNQtxoFxD6KF0d6Eg7YJj7kaxK/U7LJQ4qybIISoOC550f7
S49iWKoNLzWK4esiw0nEI98qWuSb66EylME1FkA3GA5q5xLxfyylNRTl2sQMLWGpvovkyEFYsHPf
wt2i3/0bpsa0r++kXpulqg+pq9Ai5wQ6NA/xp3NO0XR8/+1EIIgRUPkEo8hp2ZaKWi5xj5OYhNra
rmkA9sP+YoppfmpNNTnpXj4/m3O6+sgUUxaYcmgNfZwe6T3szJiM3yZ1dgksKYFezzjtPIFinx2H
6Tppl74moKRwUvwYCNSObnyZ4W32rSlVNYCw0OtXt2rWKRZQDh39BE5cUT829JE/tbbSX6o0Lx7G
shNfi7z35MNaYU0OgffRbBuYIoUV/T0IKNFzD93kIOHZubTgskicg/xJFNOuF6AF5GAaGQAKxUt/
GR3oEiNO3JNdjtml9rr54I7cW2/yGzJTSrKwQjYB9SpMEJCNjgHEXNH6nbBC4n4WkGASWqP/YW6U
PEFeUfelObMZjJpqh3j8wGB1p5K5zt6zV2TuY13Brw1ao18PBtxL36iOgDC36HFxN222E7AapbRQ
9AgnI9EuY284FwdWaxhZ0QWTk7dgYG1pKlQ8xgQgfoPR59uuHbWwQ5btKTPQqhzjBvG+yfx2/zrb
W3jyGEhL9DQJSTePeIZx6eLmRhrWau2es9X+q0WTLeyGKD74xHKO222OXjHRGk5XANjlMfgjaKOq
qK6OxSVCTfqtnfTljx5jXQoKdf/sVZr93nJg+3uOUrx78RRpYFABg+bDV9+e5UixzSiKqjhUKmTx
5nlFqb9LYd0b43+IFEHRA1KhOSvJ0ZvVBHbkDX0j4rAeq/ViYc7+yk4gLuVddSQesPPaUZ8yOJq/
237b6v0SocZfylm5sRa9NpLYeF3Xa/Ly1Ai9bimZSPkFYOxmQrCDkkJYSxxW6RhjftMOnjhlE/bz
XaoedQl27hyOJZ+fFaRLsA19jbEHpZMSuVC5tp69cuRFW6o59VPhjW0YKWZ/sPv3RiRmkAaxkjm/
pQzn1VzqlcE1v4g6ujjNKkLojL8S24hfgRs6on3sDUfSh6qGdJrBLfj6CLSxuo7CseKwE0IJe6GZ
J+6h3k/WxP2cd276H76ezCJQPYAOBenherwVMZ+oq804tCei3DyiAmMvONZjLfQfklpQmJieqgSC
pOybjVIJPAxHU9oCiWYN06huA6dMrfcRj9PLoxH2yG8rW64sKL3Xs3LWHspVZRTIF+urH0eD8qDG
+D8kWPe8vM5DeYnBpIsMWIvNUCJNPadazSJcJtG9NfTSfsLwfXrOVmU6eCN2LmLaAjZJLXQA3qbN
E1EKtwRbn+ahnjToBuQ9EkymaCvh5+M4Hyyh/N2bu1gyLqQ9LvyDG6SlMQ7u6tAYC3NLFV9AtYhX
XXyobyLf0ZtR0K+iqo2wyg0PD1ATDam0zcMOgudlyVzsMgRyVtPqYsgHq9x3Wg0l1nwuPyat81KD
NEJlyH+Swib3vrb1ZRN8zsbLpjxc7GS6gFp9P0Rp+QkB0P6xnrPoYK/cqniiPkBV3XQYjoRvC4Ce
6UUUhiayMC9bggu7j0xqw3Y0hXPkla976okPSl85p8FMxVswhNXHDgDec1yZZhrUpTD+Nq0p/ef+
67fzqanm4esEUIKC3vb10yrda42yzsI1HVUwiQr0kiQ/orLsPO5sI7rbwOgRmdi27KKFIGrAsoRP
vQAPBbqP7Z5OUoK+xZrbl3ly7Ff2RETjzo44KgTvnB3qaFwGpEZUg7ehBYyQBYhEXoRFsWT/Vo4S
P8eTsJ9StzooqO3Nk5Y5qCsKCUiSbK45fXDGig8NAqNq7SfykvyRWEA9UbM3ThN6/c+R1WcXggDz
4f533Hk7eH/p22iUWwCgyTX4I3waukRtrIw50sdMf/WW1Z2mxRjxGLZE9zCU0xECbG+qVJwp7zAD
yPTyz/8YsE9WG94RCOd8UMczfd/R77IUelxS4KiYCfd9NK6Nr6N1/f4/TBWOmkZUCpxpi3kn2UlR
4mGRTUQifGSsp8+du3xf1Hm+uJXnPN4fbm/3UDagC0xuLbkEm4kuQH7MbEYeYLSqr3NrxQHlZqyx
kl7/dX+ovY8o3boJNWSEs1URbSrkAqtVLUJ9qmw4ZpX2d9UX5btRo4Nq2IV3gNK6PfxU2SjPQKyi
oM8Ddj21tF3bbswVrFfTNQ9w1qnfdON6pO55u4DXo2zCDJzs8qouUCNo9UL7PFYVtTWt6t/NEy2D
ly4gVwwoN14UPhTp8vWENKVduqRYJWw0cT6i1PpdWWv7wQO1/qqoxiO87u0LJrv1NF7I3gAJb0uH
5mRpIlfjKnSlUUZNktr5OSS1N+q8tii/4FvsW5PM3WbsaHnO8rQ9iAtutww/waM2QB8fYOVvHN4f
x7CJsPxREQQKQbi5XahXZvPJmrvhKTI85VKgUPNigUYscqRohuy9QPnYRqljZdJncRlRpZt2yptU
u6xu4tGAMo+kEPZ2DoNhzkrjGwiGnPwfk+vMpqW+I6oQ8ZmePjP9itcw79rBLyLLO8B67B0G1A5k
MoPQNonT9WAgwXo39iYEEU0Ir/SDKh/b5/QoDJBPwHXUI2ck4zhuL9p2m9OQI6WIdg9qX6noTGpT
9ugX9mjTnl71MDNm77wsenFq9H65uElEtz/So3/vH5Pbu5tXgD4eAAYKlTe6S6qTJ27t6mU41qPn
GxOZVAUU5BFT+iyIzHl5ZNMvobqU40ERdm+7SkVsgiuSDiA814uMb/zqRA13QZ+7yxsrW34Vlj6W
PjKjdoDxyXS6P1OZMm1XGx0EKbHD4w+47nq8rACjHKuMpzrrz0lbzcGvq6l6npPeCRBibvwh6ZMD
quje8koMym+zO2jLm0FrxElE0adV6Jl0hbqIcApJBARXSit/PQxafslTL/2iKUP88vqvg2iA1BlG
FUqWY/+Hs/PYkRvJ1vATEaA3WzJdGZVcy26IUaub3gft098v6m6UTCKJ6jGYAYRWZATDHPOb6/mW
SS1oESEMq9R9HBhK2b3MMd5AAqWoQ15aVWDb6byTJm9wgniM6bTTDWFLUQ+9HlUp3doePEQyKc6i
mFR6Sm4GSW4bP7kiInGMAJCUDwrKocJvnRArIRx5W/DIgxRb7UZ9D9wkt9HqswMHwShNMpQB/K2X
gSCwT1W0/Bar1fwmc5ZHZPXRrtJF+O/9HbY5ec+k94dQA8ybNYTbqqPOMvE1OeSZPR7qtMhqP0a4
oPaJZHlQrWR4rsZ4+QbinCiMhHH4OFtRf27M1At2fszG7SJ7O7x8Ht0HPEevv8SciYIyGlrWhRMj
oCiW4scgf8WkhcnFxdCeqNstHiwUSA6Vp2en1jb3WCUbF6nMcIAnU+SScdP1b9BEiGS5wm8ALTBi
iDDgxtxVl7fPFP8kBnr1cEW67noUbstCCTPS/IjgT33XxNb4znRnD92CNmOdiZPjyrcIRNtnxU7i
r2GetiPSKyZ55v3fshEG0GqWfh4sPFyI1aJPqTJjFB1lh0Xr6sd+1N1LphXjY1kBEVOM0HisxJAH
KD30Xya4yjvXze1mB5lIQ5iGCCEA5ZzrlZgTU2vqATmrZS7AQmMJGEyGEvtDr7SH+zO9vU5fSSV0
XnCIQnlO/vmfD3Le11OCw20Aks+DyavVX4c6mw9hMxUPCq4t38zJVvO372rqOShgQIQmZef/Xg8r
qlabMG3w8EsR+qWD23PIIKS/g7w1HvBW5WpbbP0z/IrLPLrVkzZ1xc5vuPnGLKwt22q8nIBBXsW9
/pi5knddLgxtDGYtAVaWJYBC0QOocvhSg+L4mrtYn+JqTgSF+nYqj5Rf84c3rj6/gTY1rUvSEBLa
1YceFeAVOtgeJAis6DGbRXV2zCY9xqnifBz73PO9eddM9ebFfh2UviziB1JmcJX+dFonoqGuETJU
qhqtk7i/hLXZH7u5+KZE4XC+P8fbMokcTyrtQCsEVbEO4WFoDwbSziPCmoX3tcrt+rH14u6xXpb5
YKAGdRGePT4SMDgf2j4NP+KDal164fXP1aQaP5tIzNbOx7950GU9EWAdLXoZt6xBkVwnGWqLrTQt
V9xTWdW6H0elCMw2n3zLy8YgcxAl0wdsWO8vx83ZliMj//BanyFYX+18C9dPrwchEIjci45N27QH
6PNpMDvtHoZxc5KyQCs9eeSY14esoENsYq43BI7dKi/IL6o+ZF7t0hZpfRo9Tzm1etP6Kt3enZh4
c2SGlPk8Uf5aeMazl1LxaibpWgO0vXZqtHclqLFfs75U50pz24+YWLYhPuuqsRP1by2w/LZgFOjn
8pZcz1rvatHaFWMTvwxtUCWG8Xc/p3SvK9PL9jp9N/cnSSkPBE5hkHYAJ65OMNIKU9lNMCncoi7O
yxADxEww1v08jt14royi+ejMPSaZ93fR5rDEJmQetOlv5DTRkDe8dsoGKLTFcg6N0b7o5YSZa7ok
R+/VqKVI2p2tu/FVEXZEBxg0AjCs9Y0J/ppE0kbEsMvaFLvltj/gIm/4DbQsWAVD+NtwxuhBLOlw
uj/djW8KjQQ921elFnjh19+UFrk2wCBAx7ZUywcY/9l71xjzf7Ra03e27sbtSC2X9xD2iuwQrQ5N
NjeGINodAkJAtGkGbJew2ai757w3zHdlFbVf7s9t61Mil0vhl/hWAluv56brEXo4XTPghhmbxyid
84fc8NDTUMv2mLQhioFTUr6V6cW2fUU7UALjhljfydzHrgaMfwCJFU+nEJm5x7HuoicY3/F/+HZ0
YmHpoDFL82ZVwVFZTpuDOAQtMqjnJG3Vd+7YFkHi9uGP+0v5ulZXWYKcFnQym0otrdJ1VVp0FuYO
TjQESqr173slS0HN8qZYAaRWL/YRVkza02xqve03ihf+8KIh+5SbXjj6aZT2MNCaDBpKaOjzAZHN
/IOh6IoVlKMaO48i7xzvoOSh+d0jJH+Xlnn0s0HzHwdAQZfBnykDvxlMRj2WIJQTB9+Th2p1nWlZ
V6vx4HGV9qn53BuiO3fekB07zeuegIXvde1fLSpWayglleWmkCd9jbW0tTlajIaQswVN4WINgnf8
PxTNcstP83CMHhcxZj8cVnK5DGVRFB/TZs7HA8VTRDV7J0w+uENYeL6ll0h7UIIV87cpnyZ0LCyk
jP2lX4bP+aCNO1HzxskFRyI5lJxfbuLVStGGze04VKaAhA3OOU500e+2txqcKRMvjny0PBJnJ1G4
yYz4OuxravTkisTs8jf9EURq+I21Y6dhmVbP9cfI834JvdJ3tvXWIFi5UpGXCgLUWq4HKbol0USn
EzLEee/HpWlDhimz4/3Ds3EPUfUE3waSAVDTGmi21LWbqEIhFtWG5cInHR7MRUj1gGi+LAUa5lns
eTtPysbFbtDAoRwo3XpJB66nlpqz8IqFOCxr2/LfYV7i5RQqjkG/AQW4naBva4aA6NC2YZ8Q/a6q
OOqwdEYaEfHXdYJtWjGb9UeB8Ny3FulHdC/S9uS2kf3x/rpuvJrUk8G001BGMXSN9kq7URsr6CTB
VKlCBFFpJx/TGfnHAXNeJM5yK3tWzSx5l4tR2fmmW8sLig/4IoReKnyr7QlaL9FKj8tDdgWPfTur
0ZmeR7dIQqAy7jwqW/uUDSpZ9uD4b+gZpepNYJbiKXDK0v7BN9d1X03tvYrj1qSk8yzMGOC9sLOv
98zieU1r0Y8PcMObMVuuu6dhqo1HxDaQdLz/8bbGkrLvDj1eapvrJv3E66zOPTDnnhrXwYonwp1O
U9vnNGu7/3AWpLo8DxexjrOW7iiRjATXiAFBq6EeHrI9gplO7+OsaunOSdj4UqRjXNp0byX2cnXs
+nEZ0SHlJBgqAuRdbYZPWdnWO/th40KmgIgjCHw6CbuTv+KPy9EwS2EU88jua2I6GWOtOXQPLVH4
1hBXzeOc2/ZO8H9bu8OpDzwwESoKhtTCV48ApZOGJ8kd0FmrE+XI6Vb/gTJlvkPHaf4XLz/wFVra
1aAsvKlQD1kSFWe1UTodNlyF2NSb94/MfiGayJuVwPJ6CeIiAmhVplzdlFH8dJodsAF9dR7RQ9mZ
+sZWBbnFy0fSRWF8TUpOx0lPqXMMWPpW9tnqhP2lb1IDqlyW7wy1caVZVOlMOpscdiAX17OyKbv1
bY8lERB+8+T1xW+hWeOL4ujTe2vJ1Ivb4FuAxq7x4c3LSYdaCoZgKSjlPK4HTgTLGBrM0bLm+CXK
a4NwIhnr3FcLY94R2dhaUPIZqSjPo4Ey4fVgvQMtuZ+RWiidLvuSpZCfVcWwnoHppg/357VxUqSu
HUErZRnwaauhzMayaxVDAjiayvgyd5p+ekWPduzwg9GOe7i0jZeQ8RzZsEIYFjTo9dQyT++8WrPQ
uC374RRRIfOVoflia7FxcXJveijVXd8tefJWcSXXGt+OcAnTxDXw1FZUBEyToQ9my8wKP6JH2Pnm
7NkvEZoetV8ZQ/Et55+1/ahuqr90N6v2fBs3PinVNqAjnBRInY7c2H/cSL0XalD3WOfIyoq/Y1PJ
Ps2qN7+zXZHsBe5ba0zRix4nvVXkn1ZrbLeWm0RmTF6HgflDb0zWEYrU8C7FlfsgxeYAdOd7euFb
i/znoKuNJLRUWyKbBKi2SxzDFmd+yJcIlnGcObiWp8mTYpe/C5Jfqfb2H14wGqH0W+lcI0xzk8pm
qtXFcnTEfcxDNWr1Cbq9glNs2Z3un5itLwnrg64EWTNPy+pLtmYUUUtidad4mC9aSd6Vw0I5iNTW
doZ6JdCsd65U06JnDUfgJuDA86dsBeqDgTPY3XFp6/RpUfT0qdXi7GfloF3ge2nTfGp6PbDS/tLX
hd34hdkmcBhy6yyDdyLoxf6NE8KSknP31v/iHk3V+2siP+76d0LFk4wjyee0V2+fOy26DYwb7bu5
VH47UzzpPq7Azaeuhv6N9oj2+f6AGx8BtgRXFh+CpVmHEWDGS5GlHCeYaVhVunn3rqCmfHLaaPn2
H4aC2yShSbRk1gYGxki9rx3UHsXqVvlklBk4qGwuuLeawdhJJDeeNx4XkPusIgHSOuWmXdAUpTX3
QeOiP60YNBw7zvlffZkqKGKW9aUGTOm3EwZ992e5EZcxMlGZVOGhfrmKy/S5o+BtTX2QG7Zywf7U
DjwIBDv75FbKCVAENQUJ9/Ak61deXX9cg01NprGYbGil0ItHu80+OE4zHkc3Uo5mpISfxsFL/UmF
7xTVJlKPTrnn3bS5daRHlVTXlBXU65/gzYbZsRC8Biqn1oxc86C4pLjgBufD/UXdHErW+JHUgMC9
tsLqIhWaVOqyS73ZveAmkKHhmWknbpU3gxPkwtKmh0UkBbTXSBpXjfJ4oSkYeLUTHpOBcpGI9egc
xaIPBPkz0uLVHpXmlpf5OirAaMQNpcPkatcssa0WcWn0wYCW+mkpnOyI7ODy4qJGd6F57MynujKb
U+amBvaKVV4Bxg2H51DNx5Ohp+N5UEaU+Zyoj485OI5DCbpgT1h24z2UgbnsOPE/HKzrL960bpRG
ucap6qLhfZ/MKc9E5T3CC0w/I8ToHWw6jZf7337jPaTLR0JFBMd5WqNFTHQSgFKxzdp+Gh7gm7Q/
snSZ36nLkp6HvsgsXw/78DltkRFQ4l7f8xHfmjWnTKLWDeqc63dqSgVlnZiox1Am95x37vTURuR4
kZn0h0bBa2PRlXwHk7N1jch9gFIBNSn24vVSJ0Lv9IryfDBYlfsuwq/E76Nxzy1k61zRc6daJG8S
6pPXo0ymXiMczmVlNk131Oqy/Lspun/CtBE7ieStmJZEcZFt0PGQCi1rAEIfsmcg5vVB3YWuj7ik
8r4uxXfbFuWLrkQlvUtTP6iRMqP1WoLZV6sOV/jGfC6zIv5xf09tzltiBGWhjP7LKvSohjEeMl0+
D1YoToZQfqE6O/xFA6Ta6UVsbB6eIAulDSqtgJBXR6bsMp3YPBRB5lVq5HdlrzyUetqZPhrmy/uk
rYyPmFzsgck2JihR9NQA8bhBDGc1wSX1+qFamj6YKM/91MLG9SdL2O+nYtplv29NEU15EKvUmxEt
WMUsMbL+IfcwmU+vmqe6jqcviJlQmNBHu5ckV+fgNGUX+qPoBMZXKB+essRpHsCfl2fPrObJd8s0
NY+D2XsPXkIH6hAplXIcrWb6D1seeB20OYmtJ3OXs/nj4axzra2T0cMMOaYIm3txcsjTMH22h3aP
G7X1EUzuC6pcr016+ed/DDUpc9UrTc3CNJDmkqkOf8V9nTzZTuXsbLON60LmuDIiYFPfyG+1SaIU
EcPRNWHFvM4ujloo9L/uH5uN6BSog1QYBswOfE/++R8TauYRZ8weI2mh6jNiv2PhPefA5n/Uk3Bf
UiVr/70/4NYKknxJhhlBE8zi6wHN2WrHuTI4PejCXUxT/KUpCl43SbcnxbY5NSqE8Hmwd6bIshop
zuumGRkJfTWCQ8hrQRKF6BXl6vTQp2W886ptVblkdCjjYCoGODtcDzjHZqQ7DWtJhyUE8KjG3yYU
LB8Nc8C5oQVac8TZQf2u9pbxnPWh8qLw+l6GrOnVt1e4iP0JViW9iHRs9Vm7ZmwHPB3RNhzb5n0e
Fsahwck+9u0+3fMz3vqiLthsYnM4GQjyX08b0LxBSss610UUFwHaA9ZjVyGc6BtKNn26v322biZq
BNTsAa2Ad18VuSalzZWF5lVQIQT1I8n67HsDKOVjBWdLHEZ7mUtfpwu387psHUZPQwFelg1gYK4+
rel0/M2WKYJiCvGRFVl4UvpKPd2f3EZcJE3ZgL4wPboDq7NhJL1jJy2jpJ4YD+GYqj50PojIc2EF
EEyz51DkyfNY4U4dWsNeHWZ7eBoTZO+0GdfRvxJNSoi0F3dBATO6nKwa0ttsHI1FiIfFEcujsAxx
9iZPoU9rhjvn5/bTAurk1BCoA7K7ETJpx6lJhQmcINOW5cc05O4xRK0vPVSTR2W4CJ1R8YfKUXeu
wNv9S7bDfygHE5WB573ev6VrV1UZx2OAyQ4lmrlQP3R2+761OKr3v+9rRHRdC6BhyKkkwQJJSKXv
eqhZyScj7aiPYFnbWscRFYsPWoLdqh/PbfZDbW39HOqO8nNa0vI9bUz90UvS+EnWwL/X2qA8I33r
fi7VcE9qb2vxaT0gP0o6Jutj178MDElpZE7YUyoJYft0KoZLLXbPFQ5UXYxBpGv5SbfsIb5utxyH
mdKqhNpxg6wNaAXm1o6J51fgeVnR+NXizoDUO7v7AeZQswNkFtKzMdTDz3hBK/OUGQtmVPe/yu07
wW9AbooCGbflTYNsKbragQ03BHE1NOdOzYeXJBL1V53G9V/0ad4s4yGLnPxz0PPA3UHBv17qxYkr
3U0o844FZScMjrJD3OJsBrLF3jlSG1ubGYHvAPXFblsjdHrUkp025+/OeY6DJh4i8CyujVRTuUeQ
2RwKcTR49+R2VOivZ6WkorQbk1KQ6sUvlSsdlQpPK59svd+1I9wci2sKPBB6xIQu12Ppg5NHZU1q
TaVEa58ma6y9S5Vhaq965fz1zdsDZq5klAKCpl+7Ohlx7CXq4DFY3eCBEMbmS2osYXKIR6c4aPOY
7VGQb98a1PQoZxFk4tPJY3A9O16BxMCMmMImAI4XWI4gvGtugvvT2jjwcsNLPQG6moAzrkcx20yx
xEQ6MSMKPB1iF90Lv46b7DJPjvdXYrf6Ma3Daq/dvzk7G0wD8Qkx+02xP9LtGSNrLppQccfAS6rk
DIZD3YNZbu0RrlhKdlxq4B3l7/gjsFV76DhUjinwGC0o2g4Qb4HsR5BQejvcX8rNoeTfhqanjP9W
Q2V1HqYjXanAqNUoIErSHoth+NvsS3enBrpRI0Srji4JCTcnjYD9elYK+hCyiMhl4XZN0Jpd9bsq
F/eQN2b2UC2K/WwK81M0jNqvNEmWbzgj7ZHxtj4gQQpnAtUL7ufVbFHFtoSHUl8Qw6IKIntZTih1
pztruvEw0OKjg+CgvUZjanXEcUQrqjYvQHDO8cIzMIYPgzUXR6Ny+3ei8TrM+gR1WFS7z43h7TkM
bX1SkKO0hsGgU95exXtG3RqxNdCs6ZckPU1K1hzQBaC1ak/i+PbdA3AT0LyMPXiCrj9pF0+KW5QV
JtRlagVdM6eHwcLubzKbN1MK+duJPugDQUPnPlt9ukjQeW5UQH+orne/1KGrv3hxWjzEQMN2durG
ArI7IL2Z2LpAV1pdL8UszFJZavpsZCEHs4ibozI5o1+Mnff29xuVNZvgHPVR7rTVVhnVcEAehWqi
uvACJLoY0NeW+rcu9bYoqDNMZO5/so3Kl6T9oFaC4BrAxjWeoS2sfFDlu1qm2Jr5Rb5U1odeGUft
WHVT87ctzEQAHu9LC9pf6nxsCkeDXtmFzvspwzbkGNml1v9v52dtHE3AqjDwPMmLp1lxvZXSyYoU
2+V2yMupOSmjnTWnXoy4snFp1P/YFnCSAAJirH/t4tF+l2HJ1AdpHpcvZorDwfNkxQ7NwbxQPwtj
yuqdcGTjUMu6CaLw9DiIR1anCqGcyVKTlOoJYOiDTYEoQBfePHpN9j5pcFnkmdIuw9z0FMANc6fB
srUldd3EsonKrwHE9np1KsciI7eZcB3jPQsOXXlKIu2X2tvaTqV3ayRDIl2AW0Ep8FbnLPXySGlI
0th72MVXFWVPUDdxYC3TuHNPbjzjMllkWSV3F0DE9aQMoq0YoSeCybiZn+o2mgljWxfoRWJE50af
cd5uqKLf32nyb13lMbjvmDyuPHjkDKuYyKGo2kFwG1AjS8Zg1Kf8h21V5Q6gZWO7MIojMYFcjBA0
rueGPZGWDiaAFg2D3EOxCP0p7jLjf16aOidFmPEJ0Sr7kHiR7ldqZ366P8lXDOB6lprHzQIaQ9bh
VhsmGTwzh1Q/BGLAAfuihxByAmMOwxminRaHQdhAjDk6fa2YxzCuxOTjOtH9k8LshW/bqz+bMm7O
FR5EpyEM44cR5dcvnZIl9jHKRrM7GWOsK36Sxx31oZFr9JhUnV2fZqph8AitfMwfHUspj7kRedXO
/G6zUUIIiXGX5QbKKetyQ4bbl7CJjLAx874m9XD2Qls2cGU66ikenakCk6h5ho5UgMTS5FWHXv73
IrE/lgL9O0t8vL/kN7tZ7ihU1V55/gRTq1cjtYYsoWVIKSmarSeBGlTmq42rPkXUnU6OcKFSE/Dt
aWzID3n1oV+HpQVGNENxfS0NWjv4kOU8HEE0ex65udedzA6g6xLODoDQrNt5P27uh9eDA5iEsYBJ
rA9tQdmqRsucgnXjeOe6GcZLHvZFIFx92gnzt4aCriYFRFxi7jX4g+Q2BZhOs0JaNx+EZbYkE/2M
97S2h7qWt/d6FYEC0NcjAZQg0Ovj2pe61SXFAF3LbcMKqpYw/1dkWvgNUmZ3wCsTVcU0nV76eTF3
oo3NoVE/lRAXoAjr1rlhjVWqmiMfcLFjdG9103frdDi70xg9T1K6umja3O+m+s1+RHxKCPb8l6ov
817dUZnSYXLSgSBOIc75ItcXtMHt8Rjm7Z6089Yu1UGGws9EQQju+fX6ZkZrpZY3C1wvu9ynkDgf
Jg8JzsKy8sMy2PpOf29zPEq6NqMRhK87alQi+ci0AQJVVdRjkYJtb0wTIxwXq02afHt0/s3xyAhZ
Szgi3EfX8yPiSqdxSaTFezZ+En3jHWBFVg+tHQEwaec9J5DbDj3fznBA5YDMIZ9ZL6iuVA3l8III
SKCucVIVTGlOsQKnKTB6x3pfpHbhHgzP6Xl3PCV6X6mmGD+ocb+w/mk8jn7ZGaXru1nvYoFQQtXk
D/XP8O+tN2ck8scidv9q6ks+vFodcs9JQ6eCvgnP/dGb3PQlTMiaSWzz7/dv4dssk7EADpGgo+5N
ork6ydGYlMVSK3ROFFX5zpmtv2fmYl6cftZ+ibaEAasVLV0vLoFPpuIu/2hq27s78drWfiCpZjdQ
fkE0Z5XrhjM8hBTZ9EDNw+WQxcn8zhS6/U0Nk+R77ar51/vT3hoPfxbQydJDCBWt6/2HdGMOma2l
/N0b/fspzARa98vQ4XoTptlBJPUeDOEmjGKdubAgCxpUXCl1Xo/YRFmtOW3DjdlVyl/QILWPcRzu
RFFb00LZFIwnX1Q2ra8Hwa9lWUanFsHozfZj1xSf0w4ImpUpJADToF/ur+LWg/PncPLn/FF30TTw
pKpbiQDl/uIQJ7oXxMi6HroutY/3h9qcGQUPiVYy6F6uogW3LwanoAEdKG47P1OTVD9WhOPfa+K5
yldmrmD/7SNSDZAKFFyIwGWuJ6eGnh2Sx4vAdZvx4rmi86lR2H4ZWfZRB1a4cwRuqXPsEMQVifzA
jJDhrqYIn82yJoM3NR4mIz5aojM+6tR07BNd7vazMtYixTqtmZIjpsxzciTCiRzfakvxBdO62fHR
ndDyIKYBbz1wfcCYL3V9iP0qr23DT9Rc+5DGHUAoK9ezhxSvN9MfjCL9PZp4CPsD0pX6znfb2iLU
ybjD0POXYuzXq9jxYezKYhU9Z8E2mnLuSRiZevZoN+8kKltbhJotpRwVlUWqEddDOW5ZO6VFS6uc
svnYDoX1iwJZFoy2paACrO9luFtTk8QeOtvcI2SA1+PF6mIkWrgwnk5xs1R6IxDIhJxNM9zbi1tD
IbwCeA4FPDjOq6G0KDcpOtLidfIwQZ95bJ7TeYYI05XJTj67EV5RVCCXhNQMqHTdSR8sxR7MOe6D
HoPzf0LU7Cu/NuchsFWleQR7WRzHWq0Oo9U30c6R25gmOTuAeINuCWdvdUe2nZslVV1SM9CL2rcb
S1wyYJK+o43Z6f7p3hxKogTBhdOMWnu8ONrcGk1JsJEk0b+DqIyTXvcD7agx3RlJfptVqAyLGdca
Ol/IYq7Li3UWQ8dWeWCjUqmOqWT+m1a9ZwqwNR+Le4MyKq/ZTZrB/evBzGY+wkK71I+bdvzeCH0c
yDXr/NfbF49njL4tqDPAUavvNHudamEZ1wdo3CWB0o/dY44/wgvi3tqX+0PJv+pm9SQ7kTsEPsKa
Jj1hmWinOeUVzcMmUtcr72wsQ3/KstEK0J/WKE2Pb64ySmliSozEI1QkSKWuTzYSvu1S9wwKtiV8
7nkGEL4d9dMcwjMdAJ7tJG5bkyRlI5dh78u85no8PYbk4iAzFfS2aI6j2Y+fcAM3L2wnp4RH1VYP
Cfq7O4nUxn0p1bm5U3jgZHPyetRlMjuLQhzvTdM6x7wc3QcP4RksnlHUA4g6HO9/yq0tSueEJhTP
N2XB1a7J0iSqkJXugqpfymPm9OqlUsa/AXLvNRQ21hPGNg1XXIyoAa4J77LLIDpH6XjnQDXHYa1/
y8wc8fdKVaEKOGqrYPkpdPPn/Rlu3J1S+1byhxidVtv1inKZhk0rY7ypNaaDmyqWr0159a4qzEWa
Bxh+WlkxDZyi2cnfbiVeUDslLZXPECWeG0eDFnMcr+0xOLVbUX3KoEA3VByG8b0YqEDjgmIETqoW
p7QX1UFfWvGx80bE7tGP/rue1fYYKWn1H2otXEn8LDQB5HOyWo/amIzeqkiYgb+MR8Vq9IfIMEK/
9MT8YEeWer6//reoLLkKHv8miIKksI4SjdaNqTlTG9AUyvRBp1QESJleJO5FGfrlkzaXnXnqUy96
pD5baYdRyYY0MOu5/XdwB2KH+z9oY8vzezjVqNfKEEH++Z8BcpO4ka7ye+KpJ3ysSwvnV/0HpYr/
EB9LzQBa5NJcFszB9UgGaG5qLSkFA0Qr4vPSkF36s2MIIJ1WEb+knpHvwd43LhC6khQNIMYTH6+b
145WWDUkuS6AKNuchh7voVlqLxc8VJ+WHGG0+6u5OR5vqGzE8GyvSY8Ib9rR7Opd4EyV/VOIqQ6E
kus0PCJ6ClPxZiV+dpMUOaQcjTjIDQrXFXHT58LqkHgxQ98cOzUwqPWcdaH8l6G4zD18WCRzYf3M
KYuTx1ajdTCTDFqgaZO8m2bvt+mN0ae3LyLhMYLxPHLUueUi/7El9XDJxxZ7dEQG7PhidQg34kb9
XbE7XKUEucD94bZOABeh5KQDzATHcT1cgm7j3JFXBFNk9T7sGi8wq0T49rhbntsItPhUEuFAAIQc
0OoI9K1nwWeOKSi7Zofdc6JdUHdvd27arU0owZYgukBP8cJcT6heEjzxNDp+eqkb7xsF+xIdQJnv
1JXq09Utd+LxzTuN+BEsOBh/yU29HtBLrC7NXU4ZZJaSO4SiYFIJ76i0WnJYsrE/zcJVDlDeSqmx
Yvu9XnTnqHXMnV+yNXNJyUKyjaYyuL3rHyLcFraEzvutuWUWNAve5HrttP5EV+rQNKhj3986W98T
+wuOHguN69nqeyY0ekWS8D2bPNJOWeRYQet59of7o2xtUAlHwxQQTQqCvutZJeQWmisyEbT4nx8p
h/2u3aj5VIPy2Fm/rehANkOxEpWWh2tcKWXFdjQM4i0b/ekgwdz+Rzi21TPljoLiU7I8eRliMsQO
0ef7c9xcSQ49V6dEba17sfaUIS4sqNPEQ6F9K6ukBssBD+b+KPJ7rEJ1UmFJ8SH/QGpjFU+KAZST
XVOigU2gXOj9Jz8So6yRhxynozF2KAIg+HRRi0ENtKlPdoKvzQ8psXb/P/xaJ76tx8QuPCZZGLVN
53uyPiDe0AbQ3JLL/ZlufkmbVguhOkJVrwI+f9yhmh4ruqawM1tyh0OlReqZPYpWpZsS3ISLEdBt
a0/CXfZ4OJtnkDkSR0s74XXaqqRJvzB/vMGVKAWgNqsHM1atICbCC+YGGv5/mKkcDTyhvL9XmUlq
NZKXxXhVEecvXlyE53mQ1E+3yKfsGHam8ildevFp0dxq5+l4hTCsNxSBHIBNCvbAoOQX/2OZbSEA
LbgR5UVaLfPD2BiDhl7dkn0F+aDqD2SgDoJruhJ/GNM+tnmn8+yYD3GIlASeQHYg0kb1IDoAhvTD
zOsqf5omdfS7xtGV42x26jc3HcYWX/bBMHfWbmtD2tQgJW4REfE1iUeZdaNLMRgNUO/vj0TkWuxP
6oKwWY0u/pvZKgQrf462ui3nKtXKVJd7Evmt05RnKm3mpEgek8Ux9+pRW9uQ9B/lCSwWsZZaPYIj
uLdu9Kg26KJZArKw4qKijxq4+VydvK6Ody7prauFLwozhsedx3C1E6KlSItZoWkLQFp5MtCIVH3T
nmcVNuc81EGDCt546LU+/prmlvv3NJtwWu8fha1LFIqdrD4DmYdlf70bsySOFTtrKYzlsfq01K31
2baLPf7qLRCB70gaJwG8kLHgvF8Po/P10rBzIT1U8ZKdE/xPf0ftiAq+ws5H9tcO/ypKfJLQXs6L
Q6Ll8T9O6DYJzSKMLqkQRrRRxmkq3imlEYoD+rnD7I+KsfS+2xbLz7qvRRG4RlE7ftopIapitjXF
vq5oRf2SdLoGkzxvyvwwuqJ5MzKHvUEPlVoHpSN00lcBodPUWVtIZuTUF/b7wQ1rqLpqdhJC3Xlv
N84fz7rkidG0hfIkP+gf10ezNPjt1FRVssYyfQQtrAshVujrKajo+3vjVqBAIj1x/+SbURO7IVOj
Jkog45L5e2GaloFT17B3F+RRfiaprnykuZo6fpQiv/oAX6i3Pou6stnDVjQWfmLZmBosc6q9cymC
tX6q1n3y3Hbt+LGbWcpTHeEIvZObbhRJZEQAyFm23eApXC/PAip47lIKvSaYgVMyW/XRVfQysBe9
+z1XcZ34dVHZ1s6tuBXPooxANU/28CX843rc2sntJolJtVsjN1+UbrQO9Dfiwq8oi0ATRhQaZv84
ZIGbQYkfZsXz7datjhzxPXOQjS1CMqlTqqHwJu2hr38L+HaxOIvXBMhCGL+SeNCPWuOCd+2GOdt7
SzcWHHY4gD3eboiLa4iRq1By0NyBtzRsymc3E0YwdEN0IuVD5jLXi594mfc7X3ljhgxKjZv7hAhw
3VjF4gltl3YBQjs2yJP3vf5g9qqKvbf4D60e6aBMJYDnmuK9fDT+PG+ou+md23ZBZw7F0a1poQ75
pB/RRt2rq2wtpTzVQJIBoNyAWxfXnawiJ8sbdAQhwL3kQQdp6WzXQIRrtAafHDPei722llIuIdkC
+TOUxuv5LaNrRzqmZOhANlpgpqk4mcIBC5B0YifA3ByKAI9/8Rrc8EHzUU2sISm7IC70+Bx5pXEW
Xj0eyr7cg/dtAQDoqsJPgQ4DEWENM08StaLzT+mhTDhpGTThgP5PfJz0GRObHF1Jq68wmE7q6eB5
dMjVMet2UodXSctVqEfVA/jdq1gZeNHrtTWdWq0HRFgDqbfenCo+618UKqIvS1s7CPxnLvdknSl5
dHG7AW7jpNZ17RdC5C43lhM9OdpEr49Sn/0wli1heYvW15f71/xG2IMjOYHoay+fKuv1rxzipkIW
RG8DFyVl+jnxcjR640vXavlj6FnRToF+YxfAksPQhMoeMcEaWlqpM6AVm/oT6JwcR++wgmUZRs91
vah7D5hc4NUHkLQ4hEAkDRxL+eupEewNoTFRZaibKbSPxuz0B5rcBkJfQ1NephI7dl8LQwytjVk5
p/ghF76tWMrpzUsMbU7GCLAeMN34P86upElOnNv+IkUAYhBbkpxqdA2usnuj8IgYNQCS0K9/J3vV
titc8b3orbtIQBL3nnuG3xaCAn5TtB7wSmQ3BBIj4b4WSbvts3I113LSzcvfr/fmMwZf7iLBiTCW
+O3QUhEaBB/QlNNyzUEpQwQgYI7lygIS+J/rEfQyJcW5BccGnB+/Fc3Sb3Gy5BQhRs1QnhAqgpyv
WESHUS/vBRz/eVeXS+EiF39BYDW/LdQZ4fCIbs7Nbo0mf8igDq4iy9fDwN/Vgv25JwC1gwSCqSO+
pKCq/bpwNl30KZfNBU8McDJPrThjCC72IU90hbGAPv/9hf0Lhf66UvEALyaiKJouQ57Lvf/nMwPz
1UJiQoZ7A5hPd5NlmTxYgla8stgj992Ugn6NeNseBUy2pNeyT0tkB6SsmWEx79A6UIcEjYoX09jv
4RRFr7qR2+8dG5MD5+3S18b7+AbPDkmGCn7MHxo4eIj932/kjYMXKCU+XuBVY7SP/vrXG+GSbHnU
E7Pr09T9AIA/niV87s7TCM1ZVZBl2feelEeNGN9zyXj0CrjdNO/s/Lfe3yVV5KJ1xlL5XT3ewtOp
16LHIUPyZE+aghyiec2OlicJ8uzfDVx4o/6DzQRwPZAaIfhB0fXrbZdGUEoupxpyxLPbyTugCXTp
yEkNCKscuoPIU3fT4+TbLY0v6gXrNs7etT/6s4TAz4DxXgK6Oe79d/1EuiE9dV3wiaVN6hAuU6xH
PwgLs+oZlTuQx1Ofdu/B/G88bFSboGIDAMTc5HdbGIXGyA9zZnalYVD9FHK74bSd71zZ9yuk3xbu
wn9fZX9CVTBrBL8SElpsmT+KFldEk+SX5DQ9EHABdLTtBpfA1lxj7tUSkiGnzkV1YRP9/PcrX2rn
3/bpxZsGoSaYncQoC399z4ADvXIKANwmfLpTk+xuWXjfiOHNy0BThf/QVsAU5tfL6HXuA/el2UWp
hq0Ezzd5ZvO2VQtP+rlaYIwm9gTWhvtmA+zataR7dmMb11HZi4eF2UEeDBfiEARl75xVb71u6HEv
cDlIpxjv/PrbyAyfyqTF3gqdTJ5pCvmLcUV/KBqwXOqYA+Or//7Q31rVF4cniEPguIRsxV+vqHke
ASXDFUm0TPtRpOlOLKy4X8oe/nMEn+8M6Ng7F33rNv970d9a+kzLMOaRwLh97XMMJzpdlwSVQ5rz
5N5y/z+7w+GJXsowjDov4aO/N/ZR5DrX9EiWyLdyO4NcZirNDdkjpChUa+HdHqBlekT083sJ4H/c
KeYQkN8ABQIWitr8tztVbbHlGPBDC0PaYj6lqWlggnGJwIC53xD1xyn45r34lssK/mUjoS9FQYQm
DipJ0L9+w9V5EN2wYXq2W6GuHo/JSuebzPD4espj/p4r3B/b6XIxSGAu7h7AXv8t1P/zdd3mflGJ
lOiAm5Dcj6tPDqWeiue/L9M/TiVcBWJ4GPhcEPQ/RzsRFEwo6ECwcVY8tAoDAlAtFRDsIlSoIyCQ
BIJZz3J7T5L8J1ECl8Y5CAQPLWoGM7pfd8jFSFJKAohsMyz+siZS/EBVm28wQgU1AKUYvQRO0/Y7
orvDCzyPmrJqvCrveGeyba8GhGWCCs7N498fyR879/K78EUAuAjaEp79r7+rYGPsyQJPK9MtJd1p
xeND4WxbNxY1m5lVBigkRkrC3y/7xvuGNzJmmdAQoA38vZoqLszn8kI1z0fev04TEzGwwvRd+vMb
twfc4zJ0BnIKktplZ/1nXaH61AaLAdfxUXccUsH6Kma+pTunN/YRuDGaOkJW+/Xv9/fGSrtMhBPo
b5BnBknhr9ftYTgImQquGxoMaafZLAfWyrSSIg77MsQlsq5YWgGTfI9i/ueThWkv2jagFJcK/PdB
sfagQOHbA6fbrlhvY062J90u8zv4zp8nEopHVPrg16Cg+KMaXkW34cbRvc9dU+662aYnpON9CWGx
J+GB8/79cf75GsEWw2IBiQs+12Dr//o4kRBarjTFOL+FjnnYIVhnPvTJ0pw6mvFHnrnkypBO/a+N
8IWjBjTk3yhArNPfvqOjsuhMM/C5AvzYDo0cfS1H2u7a3qt39sOfhy0uhRPpwllCH/w7tXFJbda1
DDyaFTbfX4X0/Lvvhvi+A/z7+v94lhf1xb8QJGqlX58liYXDo8bAMoOJdvFxTJpG7POmRbMyRb0r
QPwb2iPyeKb3Ig3fvEkUoJdZCtznf5/qbYRqA/gXmzHS/KjytL9m41gcKcDZdxbMn/sPjSH4ftjz
YBii4P/1JuGalhGSANiBqp8dVQrR37E0wR4p1exH0USSVduWFbfpJPJ3JsJ/dlhYNxCpXRZqhBHA
76QoVCLIuCfYc40xSV+NLFp6zI1WDYf/RoXXNs3deGiCNc8Zm8LPEmQVGAgPq4+f/v6u3zgMAIpe
YEPUDpej9tfHQLjoneeYo/bjPCIWB8LSXTxMjL7zuN+6DvxEIP+7dBl/xLI3MZik4GVjTaWjuW4S
og9b0r5n/fzWofPfq1x+xX8OcyD4nVXwzQERa+2h2EXCLZs56OByUcsBHt/2x98f358i/AvzHcyF
f4FlTHXor1eUAADJBFPNHUbQyTMyMFNR8yEp7iYM2T9bnMFXAGxiWOYyR8+wHVluhpK2jyOfxqtC
UIjo/v6L3nwEcDtAcgNaG5yIv/0gGDm0/YXMIfthfsmJHK62vog/azYWNUNk9HuQ91t7FjXQBaoC
vwnOI79eMFuX0SwBwBjvSXtymGbXXG39/mKr9E7b8ualLqAjSCo4nf6YDC1FcDkDRUxDF3YIxTSc
QTRY6i522envj/Gt4wHDTsgOgYsBg/5tX+QjWbulYTOAqmIo6ox1649F8HWBq3R6sYtFWnJk2ugA
sUV3/Pu137jNf5WcOCPQpIGz++sTDRcFxQSPj52FW+XtuunooXEFlKMQzhz+fil4676xM4FboRRA
8Yn27HdgM52RiaENOPMFIpvMNfE9Q1CyxswWSTBUPhpBcJtNLpJwNPG6PkMC74FiM0OWKhVF3x5i
UGmfSJ+TL9vm+ZM0nOcVvAnGuN4irl09Mx2XFdI0t+24xVlj63Yo2uio1kx914am6mDMunzLp8n7
ygSTi2q27fywRRCn7dpcpd+Z9v33ePGdPCELKB0qPSv/AbEyq6yApF2K9I4O31DTxy8TMybHjECx
T24u7Hzcguw+XXJ0JdjG6ZxDucr7xzalqFtNglwqxMzPoqsgF45u586W6gTIFaIqlJxgYXRRMN+t
NflwN+QAosAmRXeOqhXJXiVCrnnth9bkR+Rywj2FIqn2IMrA2hMveYnenk2FreFtOYndJrd52GOO
MoWayLj1BxiEDKdSDQ6wmiKMVuO46ebB2EZ+Al22+TKZaf2ELM5MgqwxqhmyT7jv1akN2S2iaBGf
CbWvvQM2FJOa8HX1O1ImPr7m3ajSCodE923KFkFuWSHiR/DJNMK32oI/xUah0FxhsQRHSjGAfD5H
U9E9WoTAdHtmQeerhmzaXiEDEG2VJMu64Z/o7iX4YCk6IjizZvAdAVJmxXw7BYJ0jxBP+E1rFnN/
UVe1P8qpaBCdBu1+s0t97+d7tUAOCAcwOGgdGhhnAWskbXJHkP3SXsHhbbpri4LjTkXZXzUZGbPD
yLD8d/hApZ+k7cQXByHsJxAQS6SYw9k/wjyg244jPqh038YZZgOD7+Aix9MGXfAwdZgTTIgjvE2j
dHP7RhYa5pBt7KeqEQYZqyDVbuNxURRpXVPDX+0Y4gxUA5jj1MbFXXooVlkOEOZMqr+FLUEM0sNo
xZWOIxDXcBfxoVkykV6R1APiBkEo7auZjkJVzMKG5ZTZIiL1ss4JclWBBV0RwdkPWCQh5UoJoEV4
oEvpzpCVdAjFaaLiS+pKnR1yDvlPNSA1iVVJDGvsx9VP/XZsy8Gz87RlcVfDrVJmR8o5/hghfrty
aZsRGEZ08oElWt4jE1kt1RCZ+abjgj4610bwV19H90+eY9S/SxyYwEekcQ09CHlLnl3FjHMKahJa
TETTg8Z/CDMLMUJ6shkstpbhNofC+uEc5bBTvUatPdGqQILIY0YaAr/IqFnkYdiMhtnJqvm3NS+2
/pRqvnyTPJlefYaoBrDdXQpgDHnD8rA1W/xTdHl3s0W+xVGUC22r1BcGevqiSYtq0qZ8mhuC5So3
DSwNz7g/eaxFCC7zdXjgjYKltUdLcOXhGFwckRiMTnKSyfRz7jDfAB3cLvAfQOBsX5FVz+eiGGhW
GRTe02EAHAW8RgzjenJDwesS9Px03wvGkzO4CbK/bAr7DTAxXSsHvO6xRLQGq60Z3bnJmPtoLAHr
dkt7/jn3WCr1hCRXc7aNFz/Qbm+fs1TnurYjdfhSbpmHpT/edFQrVpJxN7C1fFxy66Z90oi+ORMR
nIclJoGPUTIp3ewpc1Fc02yNQgU+Rhqdeooh934xPdeVlJBF79wG6+29iSeCJM4QBaQHc9Wweo7k
FFVmEh3Y8ZFcuzshVni9z+262Xrrp9GeWt55fl1O0pmrNoLavxIFchF3zeKtPUtGBqRDLTMQvc3D
seJENq90VYiI+H9E2/jhGR1u+j1mTiBkRAkjb8FgSACl90Ga8DDj57g9oxsAMfjO+/Em1rTwR6SY
N+waDx8G9fkG5jnZlXrolvuNedpe80As32sYxcnvObX5+KkRw4Qzcds0aZCDnTN4PhzzzJTF17xt
Zva1ibclaQG7WrPBzRP2uMVr0mew1qxcFlbypNOsK39sKBdVzfptMuQYCe5jUmUbxwC08nEyQ2VF
FOvVBp2tcVu0k1Gf90dY6M/iCyySo6FaaGDhO4mt1RmCTXKlT7zJ4NN9zVmJM2sXt+USPS9+jf0L
aIkc1mGxjN0dfBPb5Xu/JiJ5JWk3D9cEXxW6gxdjw38aikT59aDYhcFzRH+0dQ9gzibu1nuxpRp9
QQmidTWPMZFdbYA4yh9tGZJpgh/6ItcnOJ238rr3ThcY7bGA/G4zLs0nuLZlkcLyidbmrnNapQj3
a7y8aYDYg2CzjtlMn1kCv1sA8elqQSJ1VHWPZMjnvtnLpKcdvld64UzBlwH00yc8t4jWoCMl8z3D
/LIhVZjhbgm7mpA26bZDe5lJ+zpQCJ/2XTSxTe08AGnfVlvDHD8teb+Iu2UsrfoxtuHiEukolv5d
qt2WHWLsDRBxIvjfwvEmAmLT/cDIZG5MbSkiuc8CHXRTJzwf72zil+VkEK8nMapPrbpmEg6zTVWO
8Ouhu1wrye9hBahgMRgXYUtZNSlXwsqnE+mKOV0qh+U2DZsqb8VQFE21jevMQfyhGwyjKqSVlvnz
OLd4KeCmEdf31eLLVR19X3b+1I9rmpwky+b03EufQSEeybI7qBz0uCodLsWsJHSYdmFc16hB0EDZ
iO+sCLa5U+A4JlXIRjjQNdpuaRWtK1yjZiIwX0zott3PFxuOOvABhakaqEQ4VOIUUizgUDseVi9p
utMOjlcaIaZLW9aIExwxH+/bOILCekK+x4Rkp8tXMnBRI3oMZvJZvA73YIDDpDmscfciFjC/d9Iu
GTlSMBrvyylvaJVIUq61tcnyGoV4sdUALSCyOqLGnTGjg530ZAqPmVWL5Jm67XN6vw1+/oRpvgu7
NSWxqdALcX81qTLfakhaVvA8Wp20e3hewNooL5YB/DOe4N9Hbmi+jhksVnaqtM102rIw3CBqdOxq
6pW8XkgciVsODcC2D5aLe4tzDw8OlNqP2YVaJ6qQ9DnDBwvzv90y6QHTiAL/727sVhQHRVeAZWYF
MNVdZ2DIBwMgxFBUUzTP0T+qn0eM45bSqAqlItNVyQtFD0jSs+WRwQAjq9w8KVYXi8TJbJSGD7WO
1xnBA9G6Lc9qXJw+tu0Y3FeUjklaYcI3dD8EcR0YI4hKcEc+Qw7m7xonaH8ITXCBVK6cnP7EpmGJ
ikNAfHYCrzeemb2eczfsddyU5GtsTfRZGej3E5je6+0cOeNYlYN/jX3Vdm2xj5BUT6oNcp4Rcx+W
LNfTnHWniGftdGWR28aqGO5o60McuShC/Z1tqm4iPoV9jo7OXG+L3/zRe50sKGyLdcRS75a0Rk4e
AnTjsQQ4m48+QEQTWwez5IyFM/KdRKhLOWXx3rYGdVmFbto0dziM4/4ucbnoH9pliqf7TcIfaN9R
aST0U8w/wbCPDycw9Ypzqwehdoq3KhzTFiDbTYn3eEyHkGFtpKh69zAT9f2DzDdK90JpdjV3JPwo
FGiOXl/q0mlop7s+G83rgGiuuSp0hBJFewwcQNR1Y14x2oKMWgQ6fMWuWb5m0GBEVaKDym9UWNS6
l9GY/8zZ2sx7mjs9XtFeFj+tTWdRNzg8b6SBxVvd5D1o2yMK3HEXZ3Joa6/L8cnhmHhMZ71A4Ajq
IL7TYzvxO+QVUFPNaw+nF3gAJ6KGu0ny6FXbyQrlsfwQRnzdzrNI8KVVUxf4Fb7DBk6GYkIVu5jm
4j5WbPgRLBPa35YIGLvt1cVEyhhi+wpHqpY7QfSE8It2nP9hauwfcJazgCH3NL74vgeoh50gnrjK
8EfXHJLMnQejF5WZJZvZu66FRZhtEDO4z5cNl5/hmHyC5MAVFUbL0Nr1fTlNtZkJ2jF4s5W7WWcD
pNCeRw+i7bIOZVWMzLqFzfK68TYaXwHPzV841xKsQxsrc4U9WRzJCurR51wMjcC8e+y6Ctkh/MXa
zuoKJLsw12UzmKhCgdf+s+R6ORBdTqpKLBjvzyFnY7iZU0XaHVDgZbka/Kq+WloG/GCIBkF6pYK5
05LiFBg7Wa4HXRg7XOVtEc69wdt6lJyJm9jiZNxvJgnxFbYmn85AO+RYpRqZIjduDXo+shQjhEOv
J0Q9kLLNNQqHxdL9UiDp/tOcuH76FLsonypYsU3dixtJXu5IkGlX9d2kYVEy0ZKD4qSXLw0ZwO9A
59O16W50qyp2vkR9B/w6QYELM4kkHGw3OHYlDO373ahEZD7BVHNjVVO0/FOCsxWeG0NjP6bdIj5H
fXCvLKT6RW/FdLeNKnzBeKsbzgxHh69ai5VcJ2NmxyOXYvpYiIUDAm3x8Cb4/SxfyFpQV1EDirfL
NXvRIi/tqVnm8ivjS5iPWcNt+liaLs32ekvSb5zEPq/LbsrYGcc4jtSsRaVqQj/EN1kh5Y3IUVRV
+FAwsFy1ih7tiIb9BPubmN4JZ5b55BB/jkOm4HK6Heaw9ieXqi7+OIZVmQ99jHr3RtnWH7vRdwqE
AUuu8Cb9tzRoq44pkW76MKIwpTfpmq4/BaiZpjYDJMFVyi5eZD2Ts9ytskMG3pKB+HIr2gGi8xh2
ifE9Txjp4TCXse9R5MvnAblyyxlgRptUrhum6HZFcNTZtT3jdUZSZo92phyl2JINx5FOrjm1Mmo/
EDs6f51PyeJOM4v5QQCSWW4m12Xn3MYy2zUuCdH1iKeDuPGL2x6s7+PpjOFr3p2bidJn2ugBxQVd
ejDqDaOvcRQQqLZIALcVWYAkXlQ/AzCCmSY9rg4iagVVNpoKiUDTT6vjukMwDdZopyKe7HUSq0fw
Rum0wzeTXGujTVe7giI0IdW4cAU7D/MjGQlH1caXNgUfemhXlLZL+jnzvh/PiVHwKuK5oVeQeHTF
zqL3pR/8vLKDSQrGj1kYk6EyJnTL3iJk0VV2xGKqcYLicEP957/FqWinWmpLooo1rP0hO7M1+zXP
/VXr4OPmqyFuKLBjRLb6m0Fyaap0XQAV0bbN8EGR3SQP0QZKxRFN3gLnSUaCcLKKJyQOIX6Hybsk
I70/ITcFSFoEu3ccJpBlmUu28nCdhC673rqxiKoIWHX80MlZhwNAryQ7WIzWX6kvk22nO9h2HiIg
Bc1V0k1LqMG9hREJT9rux8RhiV/BMJDER2zrJD5a1Cjjyadwgj2nTdja627zl8Qa6LHSalhglowe
kAi2Y3hH+qSpKI7rRiGgxKkTQ1oB56Ts0PBV6B1Y/HG4hbmmXfZTKZP1ZSGoE/cBP2ePmhX69QYc
CrmzivYC+BsaHezRsslgZhYBO5lxaV21pCiemphPRdWKZhRVI1cgLUw0GnKjfuJkl8AG/74lyLCv
esi1zX0qtuLUR0NnauBW8Qcc4sMnkBxEWiU+nb4Kko5XbE1AwiVjG/Vn5VAnwqwxc3nd9SF97KCZ
+ge/9pIm0SOf/tgBo/gMCxD6PGL32eOQaD3s4YuTvU7l1uqKUmdulxQfp59uidKPMLiO5z2Y+N3d
2lgW0JHkwH4AoW3/QOiTIjHU+kTsXJdE7Q0xeFiVsNKdlaSzhDVmEj+sXR+RkzCIYLvJMA1Yazg8
59cT1Cd9Lae2VAfw2egjG4kpwTtOOlPlOeEGTd+/7za4knwHSqfUU2Cxmu+LFMmWe72mjdun6cyG
ejXx/JThkPgRLCrVHUzFxuxMh9l+jAxczvcKzPdyz/C5iXH6M3vjoU3Eysc+Ofa+HMhHOfXr15AU
TtbLIKg+xKkbLnKtNNwvWs3D2ULpuFT4ftKXMc5CU7NxFfxEt5Q/hER6bKeIoEZ2JNK1tAImSnAJ
hUpHzAKqArr4xldrWDTFa23w2lYeinswmoEdYvksSTVoEFnqDfTKk7Mwq6kSBbr83k9RZOq0h2gF
1dg6wb2hl9sXC8Kt2nV8cH3VFrIFbDgu4hHG9LyHCRcK6BMciIHj9NncPywKorYD0FrzbLIe1DKQ
ERezg44J881WGPYdvY0/FwT9YwUsQR3HNgH2UC6DXL8uZaLng5wjqq6nrDHkS0Bm4M/StAvfzYNI
b7gZ1HcGYLjfd5tLP64rb88h4c2wR8mQtVXmBHJmGSDEn7QHeLYXq4H5tdGzgzvFxDGNr/D2+/XR
yMSHwwIBk60DTopzimJ62ENZmD6XXHoM7ASZX0o6+Uef49MzbMCJdrox8bPchE2vRq+GB785Hj3m
KArWA4kchpsbtALmiInnfD9AnTBUOFqnexLQPO5TbaYzwxAw2fmAGvI282M4OpgAok8I8TDuE9Et
rwm4z/MZ9qzDnRpmPlVFky32GJN5ODEvk/ZqvBBI0ORkowTYNUiUTvhGQBnN3fh9A5i+AXI2Y7Kz
C0U577iD3GrMw8LrLWH+lSGsdah6VtAPJG8F+kHPoluNGMplXySl/4LadOh20YLWrS5Q4w87WBr5
T6rk2Qc4G3bjsemL9KNhKcA6m+ddQPbDVgIGlqz7str28qqTkO1z4qfPl7GH2KkwdSnUgmt4mNIR
LRw8LGC9GyIubDWHRn+AxBWppaMrVmwENRYH5lLu7myuywZUirDsQ7fm893KCCqmhun+FmXN1tZz
2ya29kXu4qoEdP4sG4SZvfS6H/GYEIs0P0VowD7D+JWFnaJIX75TW7vepDCEybAbIC7vcOSplFY9
8jJ+DhJjtuO2GXUHxVgeMA1ArMY9bXMsOIDNquqS7lJMN07LYzPN8x6lHOh2CR0RfJvAuftpAaNs
us6alp9mfFGeZJiSG5lc4ssStkowhMeShwdSigSSHMQ6VR54JoyHIqKS22Yl2VeAg5k6o4/PboOW
eXNyQUNmCfUX/Qc0+f4rx4kFFBsat5stHlpZoeCaXwbaDgQzHOJucycJtj6COeA0vOmU7tKRtXPN
eBN1UFaM2J/YqqXbFwT3AuDVFzcba4p0H8NsHORm5Cbfx1kGfGIr10GDpzCzqALilJIqESw8K5Oh
stDbBh4BJxTzmJk4DnP7NMS7JlaqqYB6YPOg0wIGipoTpr8FRRwLygcMMs5Zt6kIGGpIuhNAavuE
bzSJ634DXXWfi2Dbmzye8d3xqNv0HRDKrbuxskT7A9/hRJ3HuBG0zrpku+ddGP/pdAGpjM0Qo0oZ
ohDv0rnDY4M3XUt2vVqGcOtHOr7aDBXYyzDmy5fBtln2OFA6I1Rwydb4hiER9mrzaWv3Dkkx2FGc
timw1Cn/PvRlE1cYmklxK1Tkbpd5xhxlNuX6KWnaogMCCTM9pMCHojIQmFyrHHBtPY7C30ne2fXJ
2KVlexhImKlKaaMwuUEczVXjezF8LLcyWS+vNYdfv3PyMy30KM4WnTDZUzj4P2vvLVYs4n3Kr9QA
jEO+UtS8ODewV4hR8aPbEb6BFTwFPa9X6VdZ555yddKjL/z1wPrpYcMC3a6oUvwjQ85d+jzJsdA7
gRG0/5yrzlzBdRAEmBDRkexGk3jgc9aUyJbEmb+gXsKt4EQZYMUP5QgpTxwwMTlNM6HkdmjBQbi9
QIlf8o7mHhYROcoSq+Yk1NsUGVc7m9ltT0hH/6HrMpMqJuU0V9xb3R60wzStDik1L4B0SnJa+s18
jSeMM+4UHc33fIm6+2WwFMo9UFuT3ZJsEHb2sXdqV7SlfsAgHkqtohHleYNzWPLcZy2GSTGFpVYN
e4uifPWYovUnIMre3rA2n5+GEVOzr3O6rt1OxYvEQZ+PWz2gC9jQ/6EBr2zweXadlNhPp8Yi8vum
DSpTgB0hLDxvcOgenmchTFuhiNECA54AOHVGg1fuemFpi6dYbACz8/7OZS6dHkq3yJ9ID0+RigWC
F07TsSHmtGBOqE5IK8UN4bs/49GARpadQD8ptp00WXvaCE9lXcLd6jJC4vwaI58M/UA7lbew0Mlb
8M3KDlYIpdY/aYqOo6bTjNTXPKx5uKhQ5AOEOP5ed4PxOwXDQ44vqELqRY4RFdBvHKpr3TCZnC7M
L/j/q2JtP2DkCr8yDM35twgdO0w6xoJgurvkJuxYHpu7FlGdphJxG75g/IsRIYJDM17BjRSVCvik
qFkvBpTXMreSnmbVd685K3FyjF1ovs2j5OMePTf+sQOxF0a40OaFSq1Azw/dyPj3kI/mR9pqFNuu
j1vU6VP2kMLtUd9pmKash1lRskc5ScRBt3paHjLr1ClGfReAPg6ZrIRAx3QA9p6pI+6lSAB9jdsT
tWBKP2r03/povSMv5bBsMBuyuoyP8PLW6tzDI36u+kj4DwxTl26/JEGCad3yzcGrJKBlAZq0RAg4
i3EOhnmOt0908xrDxHLyaE7ZADGAR7S434XCR4+r8MWXVYu424V/18cEEchQexCrMQMPLu7hT56U
nyITRIxJxjx8m2IOO2hJJKSdYozyo2Vz19b4k91To4mOn8oJQSOVS+ZhPpRG0xlmQsUGhGelGCP0
yGHLDxiXpR1g/gjCCAeaVqgyydV0hfETXBGRJebNgak2jeq+kc12y2G7eR/oBioODqfo5zQXw80A
svd6HKIO6XF97vN9hyPlAkWOegBnBdtclBBb7ZRxSQdvMgoIS60Lu+kzpsiZqlh2e0QCTeoWrWez
Vuj30cjTMe9rTPO8uip7hvFzgtYUs2qWWLm3+AgAQG4IgDn4yn0xlPaY+rJpUXsxJRqdypqosZqs
8p/hujDju+fpcATtswk4Xse0PZVt081XKeabeA7xZcEOyjd13qD0Omdg37Y7WjjgY7PkcCwCjgIX
AniKTSm81ZJcwhNDlL7qpSiRp4YPFJgkNGDTkwnKn/2gV3Wn+xbzSHBLBKvQmKjPqJ+7rUKjPuRV
XKAkqyfwUR+nFlm3193/cXQeW3LqWhh+ItYihylUrs7R7QnrtNsWiCxAIJ7+fnWnJ9hd1SDt/ccl
YguyxoA+ByK4vQMmnEbttjZa5F0QDH2zT0QeA6AEq7gmiVWZO4sSyLtuXHBEqcmFwvPXAgf/KIa5
O3FN2e+d29h/A9dQUVHcFKogOV1DE3jtVDxvVr5W2f/ztfaj8MZDrqu2/VrbmiFeV4H9ME6iQf++
tthtfVc54KuWGVUa49s2aUSdzJmkEJgFfwlqP0WzWbxWpV87h2nO4bIYb+YrVPZSHEfHh7bbHMF/
LUZ0OOcVEa+FuN6f+nQjAVrBcBr9IiCjxqxuxMw/yDVcvLcRhWiaSJYHZuaFbFybrruUPWs5J6YK
ogyarRpumR3bi64Q9e8EjqD4VBc4MM4lmVAfA/zkZdkm02UdXL1gZJqX+mD61rLSmmXiVmrh9O8N
uMpHu5mNCLXlJlHQcVhPu7wciSDCRS6HiwVB/TowNvnvbINj/+R76xD9BXcvkAlEJeRNAyC07uql
cMB40CIy9Yql+65mNfb4bEc8a/hZ8nPeSJLjRlP55dlz1tHs0HFyVsOa5+ZfaG38h5ol6BWlRs28
7o2blyL+sVmNhiQ5lHERRJynjXFPdd1Xr1IM5W8xwyOT1dIJBAtOojecna38C6fhQDBscHElx/ka
jwez9ZO7AytACME8jmwRriok1zOZkmtrFMV4ESUgKKSaAE2R7vr+m02BUWCLo/pPB2+m07UEhdo7
jaO3q6kqb2/od9cYXdxhFyB678/sGvO4rwXOgh1dhOHF9W/qA11wlmfILww3XFCsMOV90NpZ3fmb
euwM4RBgY/TMpV3P0TbUaA5Oeu44r2MVtk+oeQb/2Xb5Pf0O+63eTjNneZyOti7CVxn3boTTTEJh
r6S1FA/wHpx1MMuAcO7ouwlWX4LWUgHMxdsa1i0wS+MsIG+19wFzxNXfTFKoj3Dh2P+s/bJmBb3d
+dzvnsnmZBrfkPrn1f4WiVXs+Jr7z2GZo/m+bG1XnkFZYP2b/3+UzY5rn18ws86zKD3EBmu/yU/T
m2JIq2bFc5f0QpK5W5bSw4S99ed1ZeS5Sa2rOHOHnGiXkeCVXz5QBk8W4pAmW6n9aA9O43NVRfzL
/4YlCBZQ9dh+C7u1/LFNIUWK6MT+7sYoLK65GuiZg7wLp4Nj+v5tUab5G/e12vakOsnlrp+bOaHX
LB7ICfUKYnm3mWTgi+OM4l9jjXGRkR1NkCNmRvuFHQj9+QTeLfjuWbK0G6PEkoEzcX+PHOlZS9HJ
sicSTvyZkUa9TSjpFz6AdMJd7A/AkMr3LXenklYsv/to7F6pqk8QKW2jqA/0U7voCooy3DUd8fSk
iAwDoUS2o9APbEMyUZ7nb0V5N9aRu6ayImtr54kR8H4AmrzbEAKgLDJr8G+INDG/RK8P7/S4KcJJ
VGxem7B3nJS7x4O5rohTvNt6jsRdtE0hJaXAw/n9oEYg/nFYrWjfk2i5/J51a/uZlmq276HfnWHv
t0S37V0rrx/jsXVXkKqaWywf500/h4sVhjulzDJc5GoxMqhK+fdh7s1mT9TVVOy2VSb2nuOtt9Mi
DuiiGaBr9l3cq203FUjcbvisuWvj0QkP2mjHxwo19GbfWjIM4flM/WFp5IFABDPfebWgAHzOyyjh
wJ778JozJ7zmno/gy0uQrWpwGgwn+RAuhyRR0SNjSPcF4eWph3is5Gmy3XU5dQN/NOEYdfXg+J0m
w2zo+0erraJ/4VYzJUC4xu0BHt5/VIy+X5AFXZDij0FgQxA4QaFDv0ZxGhQIIM65D8JkCSKt/1Ze
sZlUog6BHV36tdoxZSJ9GTcokL4Z/XI/DK22SYwlzSuwhYwhPGxWphTdDTOo3SP93lN0y31Nk87E
JFpD1uzboBEowKDzXwbMRkE2Ld74kxuOsauckGfscqd29K6/bZKssnJmsM5F+TiPa6Peygq9351F
A9/bTVS6pbFvtlMIqjx+sc6O31C1jfcw1fna7FDN5MHeYnK92zp41MxZrO2uHNfVT9FDJEFagO/P
dwRDqdciCOgS40nmCDJTwPFHJW//0G0hVaXoL0yd6sU0v8NmDqoL91nwveRz+WAI0HlLxiEkbdwE
qN2RS1Tv5PvrPPNtEFeUTHb8BMbvT/dFyMWT9qpIyOqbQ/2zlT6QPAk9YjvVblHdG1uWqKTg8gE2
1IgcIh7q+MKQ7hW7woEB2ZlQNG+LphD7gCJa2Y+y0Jw87JLqpzWrfGxUbvFItpz22ZTX1cGZaGSB
QASJ/TRtM42ptuhyRg+fm4du2Rb1J+i29XF2PR0fGe5zZz/lk07QMFrJ762vAhZC8v5BlVAVOX8i
D63gvtJed7x1ZeBPa7yC0W9JkiLjKFrGq/TEOsEeEHOX6bD0HnsrmP/j2l0MnTFet+7dyek+hdwq
9Ecj+Z6nNrFXcemreYTxHJrkwenn0M9MHkMtEwRWuyeRTO07u3cDJb2W4pFDYIh2BRrf795E8svT
AjD+Bo59+s1QvMm886JMgBnxmcnu4WGsqviQx/RM7KPNFu+1XXSkRU5IjlAP1blAJNdxoIp1HF6g
PpI0XygORkk6eoBPI6pWxoe4+FXPZT3uqzjp3/Iy51BAMRA8IY5FyOXw+Z6bMUgCjgohm3RWgz/e
z40lvgBYKd21y7IjWDTpOWZDUY0Xz99Wk61dSaojgXnrX1A9jJtE9m91NksI7j2RaITHOkOYqNsu
Etkv1Vx3LnK11SkITreahy2pvF8z/gr3omNnubC0udxp3Cr66Pqbtz1XgF//ydisVtbPEVsFa6YI
D+Wso4+NxGj5sJabK9hg6/YrMFY079eQr4QzttzYSsqxs/eRiSaAn6KW80nOSYeFVnjiDBYt20Pr
hPIaeiiP4cRrrtTaGFD+bavd/6zVT6yjqGvBx0kG914CMls8pYvqd1sRe/w9xnV/mdGrwyO6/uXk
sgTc1n01PMWL5Rb7MQh4MmNEWF+kxAGLLsJrkY7XxUupIiGyYZ6DP00YoThqqOZ7d5rWeS0rS1uo
5ELCfZaEatlsiBg9DlYzBV+Rnuo/ZenoDzIycJ+HHV8vc5q1gWDJRKdzEG3/NFKT+eiGg8XW1s7e
XY1m8FeJim84LNA4EeqOG+0MKTfjZaQ7u0fgzdRWtn5vMsRZgrG47evrlEdLm6nRle9+7jkmW0iT
sY5bc6P86f7Rzw3aKLiTPKo/UPD4HWoEhy/KLcMAypg94qkMJkGVa5ks/2lbctqQ4BTf5TYKy8Ni
lnhJwWrFV17NNipaK3BIm/LqxqSWhHlneCRWqhdlL/dgpM2vBiEj0qzJqekb8jsSZ8Zbrs4JgHTk
lHdGF9RQiuecxxpxeWkBVIyqjZG0+GFLxvXsuadiduz2NDjB+hhCachsQuwTpWSnrDIlaEapW5xI
pFMRGEgX2wd4fYqq3HpBLoUoQ4yTfNcajq5NNVvrhaSEqkVftZSInjF0szIxKkIcWb1/JMraN7tJ
RcnAHyiQ06F/6La0Q0Q8pYXK+wPgv4IwTEzhs0tooX8nZFD9kX4e/UUPFF09FQAkOwtzPTqdMkx2
cTIX0154q+seI76DtygpXX+PCG4+z6TlTA80bVV/lsEq7AfEGIG+jN1az4+F08fP8J1dm/VauU9y
IYPsojun+d0i+kZy5dt0xzXWMj9QYBguaTV75R0ik2mgAL6xPmAIC3THCNUztw+5KdylqZ+73oq+
F5Jzkz+IDb3pIFGd+/CZi7xHMA/42M9+8tPpGFjJQ1m2V1hKqf5wq67MYj351qkyWm7oV83WXoIp
X9djMzpNs1OoC/07yJD8aY7h/w+rantgeE/k9mEdJeS+NQwVtQVeCRzE1vpqo3+tDywW4UGZwl4P
ty4SHCJbH2sUazPEYgXp1u7XGCnIix7m9UuMnX6cw1j0hzmfBwiCUA05TkIbNr0KfB8kQFueIkDQ
Da5iQfqX2mPSEfZfc/p8LK1fqW9i3bnnTDNIa7cha6vuvdi0w0vQlMua2j3DAsJ9XTnpXK3zLhxY
cm8FOKWThhOMNunf6C4O2GsjmJg+qB9EfGv3RBRnH2hLcfFBzJO5ilZz1JMIgTRMdY34KTFGhwzd
wDNXngtv3y4tZyEEbO+iOx64wgl/rw2p28HwvbgxnqO8W5SfhRjWAX1iPRfcGkM1vDuTC6zDogq7
uNy8BkjJh6k5UlnXVaecxusXQfdudaf8cm6ZqeVyRePSfxhC1K+mFp4DYFVyrNkDlkgoKbOszs73
ltjZW30S+ffxvNjtcXLmpT31XWmbXTsxCYM0AQSnDq1IXNi4505DgIwbg7FXIczqnOqbpcjHXKSc
Zdw7JdoXpPgFPasoLYtrUFtwQkVUSJ6E2Fvvm5Yctz1CtHZvl2HXse7GPT9KvaovfzTofXrddOfE
7WGVeSLgwxd+G+Pz2AuEmKr2+/uk57ZIhWWKMEU4qvLHWDslgqHc+MlTkVBzs69megnuI80ulFHe
kXjnqRZNy7gR1npXrCHbaIV46Q66ueuObLDzczD76NOEj+E6dfLYVWeOrXFiVeu6v3EEsIXofpo4
yLckbrMANVN+CCg0QndS251znkEnaH2IOUk0TWBvqqyrnyiCJ9tTlsbLGw3j/MsCZvc4DVn4UlSY
whw6pGY00vWSLKvK0fW7WxZLcWgqz3bIWeRy3VtFH0BMD3rhpmkF7fCh7OOPDeUEA3kSFqAfckXa
v6AbYJ/oEOaWyHOBzPIZ/r+I7WpndN4E2RIY/UjKQ7/ucaeXKtu22UAQ6Kmt71vIoz4tE1d2u2qj
Fjbd+N5X3uvKrDvIV7QYkxVaR82ppg8jRTnFodj8m8ZgXfIHf9U96LTVF3k62Iv+JOJaPS+dmlgb
KTotsx7pfQBliVEmDZqqXDOvmpvtvPA0A+Y2Jv8V8Fc+eV40vTYjXVH7li8CxjDSCI1VHan+4oGU
3INkzWSK+reEBZer41EtWyUPcdFHxPibcsWCg/pRZWK1bbm7+fihTTk1vyNMA94+7KelIsjZlazj
80pfTtxROpuWfod4NvE5FBAZDjkrtkYUNaDBmYmbaeSrpctInec8sO9ad46B1hycjCO6R7CDoPPC
qx1hwsLbsMgXOttHGLaoHa9rpSNealCq7yq3u/AAAM2/yysu1QxwYnqdmDvy1JuS8hFAIYj35Rp4
1WMU9PPr0nr2+im9QrjnierJ5LvV4XquR09ZkPV5Yf8YmDL10CoisXao330i752qno65u1ZHF7G+
/OvQTxX+s3t77VKEAQSkSnd0aAyPB/uJSgSAun4bg9dNeU3zEbImK+DYUt0e9e32yPSmAXq3VHzk
p/TMCSfEfKm9RoSn0KtdRLbR1uwdELF1j0u3qeGeyGc8C2xOK59HwbbngHa/hGg5WyyU9f9a4ds/
ZA4iPiKfN3zM8TABtRuBg1ECNSXHeQHWzmYyaCZo2npGRm5L/xP0zFH7njj1FRpWBz/J1GMnQTaJ
etpBEP019b39O1cqCe9Vrbf5c+Gi+8U1siU7PyS2LkPNIXpInSb8xhkDTKuWQJUPmo1V7KUz1Caj
8tuK+bVUy8nvoYtQRBVVuGuHAdyjHXv7VRVwnEd+GJSQLCz9Z40keNyB5rrj3qWNSe5ZBOq/I3ZF
+c8K8/analFwHOUYedOuozD4JShh26Ta2P89YJNggmouzIfNY01hcEmFc5Yk2/YokfmaC2/30H+U
a4SIK110p38DkwzT0YcgX1lQ/YkqQow903s9C1e+TH1Apv4chGjr/S1p/ssb37nz1AJEVEUMrrsm
Jhk+FwtosmNsx1yRINZbJrd6fpmiFqMHd+dyaX3dEs5vNUgkYQx5V1XicyJ7c83Zo+YpfCrCekXK
bon4fvS6Kb49MBNMjx1ussqEp5LiVyONkCkjJG0MsDcO+UIlvw2yoMS1RFKozpOOBrTsY8hCkMct
cyhlWYoxuW/MsrN8HCppPDvKMLF4zBb8EO7TCrs0HXVpr2+8XEqfpJykfRRcfCeYMoRU0zC598Sc
OuZbQx/ke75khKI+6dRonea5v0sqgk12TsQ+dF6xGvoofqi1TddudVGLSWfb/pt8SggfXSqu8qOG
pfPv+rWJD7XUrnNwiUr9WXCr3wM1IcZeQYD2gbwxPXy9NqRxtPz/KJa6AGvu5n+THW/vlULKmjpq
Ll998q6WnV2P6tEyvumObVgD/7XW0pDGGwgwOm/jRafFG73Aji76bs0qxw/a7zYaBzBIZ8j/AbJU
mEvcQVeHYcQxklUlDxkTTiV+FbUNicbMuiRZ027gLTICd85Eh2DlshhworkZQWlXR9rQDD24PHuh
bOqThMvynpS1bI+YLHCXLVNorjU7OleyPRXc2qNdTOmGy5ppzW8wU5agieHDqjF54LbjQIgH135B
GLHWO4fbObrXvWqHs6HBEmuZzyO5Z79aH5lJZZXKEtyYxRo3ItgvOcdouBJv3qG/tf0dyW2Ru6sm
od9iych8caqCRclbrPzac1+ebS+cP/sxh5PzaB3Bxy8bBGhTzElxyC3X/lwUI1rayGF+DXDlPeGE
Bz9pdV5/WZPO32wgZHA4M1VdNgxK/IDtsU1VEzEk7zYzwR/bA10FumOSh3KtzdOwGc1DX2GOOcZ2
a4e7irvpGdglAN6ese8e4zgP3o0nW+s9kV7OONxE8WfX9duvjrkRlcVWMnXpYCW0w24JWLa0jbRQ
Oc34UPOg1vtIYIFkL1vC8k6I0cAZ8TMBSlBYegElCeyDP8f2/F4HTSTOdj2J2++nKbCMFKvHAMtk
BykSeJQ4D1H5ChiZlydSJYov7DH2Cg7XKvjDAMvSgTOibR/bxg4e6M4p0Y8SVfjWVK31i19NazJk
cs17d+N0s84T0V9NTfK/TtmM97PXe8Fu2mJV/8ztJIPbCeouHaRxb78rlxK+C9rmrX2Ffw8EJ88U
g91I4ql+FG8mTF0eDoy/snAY1CrbzYgj0wiyjEVjvI6r6ppH2ltfkN56l1mR1khwHMqCU9v21nBy
R4B4ptd49g+gCCWK8QXFEFSqTGCklf892V7NPUNaFpFuxTI9EYCEy1NiS38bS9v+443CXEbhVICa
Ndw5EsFtfcL62z8jVxMdsAb5Ms9+4Q/vZedaH3NTKy+bmTsendG28lM/WtY9Gs98endbfHc7gkr1
id57QGyr0fKFKdEb+PUJ7aYYvO1rPHQRstyEJyh1QZ+IDAhW+xQ1c9QdvVKY4eibQa97IWfkoXE/
BfIpoae0/PK6RCWPAAOrvleK4XLXr+ExsUjzmGb3t79J9xVaxx6ZuUcTHIvcdsvTiLGhu5Fd7j9K
NXIw1F5Oz8BjVXFC1Fg+VmbTxRPgQ1yk5RYuf8n353gqcKuvVkpMXzkf/NKJOnC6ttyyMY+4odsW
d1jW+6UfHc0K0HQKmiDq97Xx/GMzUZZ+KAR9Gl8u0ZEFIVlSwTlLtGPgW0ABu9nEuLxROLAi7szS
FdW57ufhL0e3eNu8ydJ7p5ZQVb034pORtDP/s5jCr8jmzXLtIrbezC8XQt5mZ/P2i9sH1W5oYhkf
NiIgcVOsIPZ1xfdKYwo3cBCYRkPzNg5GVyd3vDNO9fITDUlcYbKM4QoZgPLhzTJW+41nA/qnBxgl
GMDMvYdRROHzLLuuu9ZicEhpmig0PC4jXu0P0rqXCSoMDBvuvitDhvjAZ1CuDfKgxqc9BcHd9EeA
nq+s7G2FvhzTMvC4ayFOxGOAJHdwXH4UtcblgWKCPkB5rRMBVmbj02IcnX9BLNa/PS4BhweMhRoR
shSHYCAW96YQiN6gIYqHFVNOkbb14HfHOOgR3+pw86C+496/c5jM/7ltZJzDFsMvpANBMX9G1vvi
DDlX/XXLAFWi0Fp/c4j0Kxp7xtADNrnuv9IpoxifC4dOisfNVanZMMTuavZCnDxBm0Ms+0n0G5ts
Qy5I2cQOTFLTfUcRnmkF3hplkoHvmospphJN+eoPowAasm7xg4SUi7Zrzx5KiZeWknpeynpdA3DK
qvunZzv+8mcsDwQjQeq6YuW9Tyyfm7Efxz4+KmMjaRVhu35Da8vhhHgufMB/XprHbUJ6cmKZh2Ak
dH6bcVFO9g++M8AxfAri0th4SRBCOnWdrYW3OnsMrJgyoymMrw7oW32otwSrIQkEaPx8J3b/9psT
fc6qnx/gaYHI27jV7xPvccNbHjZXzDCI3doZl5RsPDgL21Tl4zJ6vn0wo/A5SoRCaV8g7r5YATfO
jrYw9UhCeP8dl47/z/RDdd0MfgDoMr+D0cP0+I9iN+/NYy+FLaX2yDqU0UT5VqVBGV2v3Zqdnsn/
Rq8oEN/wA7LbIpnYnnir1R8Uj8T/jy1M1Kly+vDEAECQQttZuJGssUWHSFqk3BWD5wZfCWvUvJMi
aN3Mb5PCnLxpc/V5qav20gZ2WWTCaiP/BPfdNZkgapD4iM7exl8BbRjOGTk5vDvpBg3iJQRzI1IQ
Hvx0idr1ji2vTC4OK9J4r5EgP3er34QkETQl93nMbLuPbSL5Uim1ufeWGwTjyCWJdsvo+/whVtRW
v8sNH8sRYJzHPK4cS72QSeR3mZ/L5FpY1g1wy0P5GNCn+NdGRGLzv5fR1S5i8ZtNINnSaMnr8ExU
W1tf+xo0+8UpB6s8t5sqt12Ooh+Ba9s6QETYXCIp++pJVYt0UmCa7neTJNBOftvCIi4ODYT7STi6
2FW4zR8wgWJXZK30MWuHy3qHxxLuPWLwcNPebWYkqXNEMOVYNf66c521Crg0KSvN+nHWd24+lj9u
PPndV1Sszn8rvFArd3Yz5O0e71HxEANv1celMwmqPgoQkmzioH5EjOG5f3ifmvzaFJ37wDlZcDh3
wTLddRwIGBprPp9zVwOteZeKICp5DuAEH5di0v9FqJF+bHbJl4lsRX+/bnL8FY+l0PvCn9rlpUXw
vSuw3eLaH2hdbOM5Si6UZYqT3TULrKdQxb50yQreRSiqxcHL/bg5g7m2A63bCacvP79aGbeW6n1O
Rnt6rKtSXiOeHQNvNYA15Jrai+MMCExgVF3VmYOiHk8egfAfznITPqJET97bGB9vGi7R8Fvowr9x
0JLSsS6kBi9LYJHL1A8q8V/XQsmgngD7pE8DumLHpbK+djLk/SoldszU4lxT51zm+lfAvPoknLpj
evDd5Sdw1PK2Sso3GDJn75Bg0fotVTk2O8Rj1slux+q/WE0s5JXXTilslkuGOtJlb1dAYutD7pdF
t6O82f6F4qn7zwrkeOWJGLgRCxm9NH1p51eX4oMrsSardxYxadwHlLNYIokJml9IQ+63HcY9DCk9
eSL5le0JyU3UQPinBuJhTJUbzh57UBd8QcolxcnhsecKrKLmAxhp1HcCeV59CCka1cQ92u0/BvfA
o6ggcW1uKZfUedwOsX9SbEDY6MahwxLirsLNpLyp1bpSOs0d6XN6OVTJ5MHgtnX33MBCAg05MkbW
v+bBdt9KRmjmmTn0zu3gJh1Ti1vlBxMAVOyXyHEPZHbF7MVwEIjj8mbIKuy+tHZWk8HlaVzrvCwM
KPtlgp5KbfARFAUUVhA0oZeObYukJHWd9E0Q7rrcNiRJjxFyqhwbGPpM+UipLFyWJ1dFFM2iaUpr
aOg8kMu9cdfW5L6kRM6p38sy1m/52JrmUpvWPI5VPj8wB0NWer5rkE2O/nCXoxvFYm3lI0O4Z82P
Lk5/F19VoK9j2yXbB+7/7SGyp75g9XdRTjPMKgC3LcZIzivxskYEIR2scCMLmG8ljoh44RS6yJjb
/hhMTb0cLKhGLluEdHJPjkHzSOcvLy1Xn//Cruy3p7wn1YQMrqH9peo8um4Ox33KYNt8DJ5s7jWx
y91O1Pl0YAuLMbIB8pwZdFEwVV1Hkj7tZfEhYAwPWXC7ENo6iobtp+98VBP9Fgy7qczzBwJNJnEH
VBgUMlONnfCxBv1hVSK49Ji8+Vah0I5rbXy9HxERzmkHXAowX0Zu8+MuFAxcZ4nhTadW6a/dZ03E
yp9m8FCPWZOzunjaibxftB+sadt5XXRgpGP4kYQIVCnZhAN0WWXQJULQO2Lf6Ny+dk54swph9JMI
6i0PGcJN9ZhVK7JzPHCuD0o7kTSYqn41wS66wTAAM36Ofw6f+pYOKJGmB8ugFXnsqyj87qfeQ6PP
gKD2m78m9ic3XB9fVor3NqhzDt+0WDuFPWwNLfQQgdwuYQUf06bWoifr0A9MhLvJHjjBWzSdmY23
X2QJ8kXsw9yN2VrG+gG8POHFGpjrDqrCp3pLMF+9K3IqysUBBwYkh6VUP3k4T+Id5WgxHgKeozyb
uoF0oRh2C3N/NSuctxgIi6c5d/sXZEQaPyy7YJyR1ZH88Zc5rs5RV+ifZjXF/RzrkFCfvgkeLS8I
3P8qcpBQRxcoVdIedmPe3YZ2loKiwniotAkXEgOWm4vMiPA5tKkC4FK3eoBQdx7H56bCPc9f1mIb
i8O1HPdxOfgv+c0Ky8Rt+82eHdbHnTwizcDBVHT2M+IKpHHaFt3DzXd0XhukHkArDQhHowrsTUNS
DiOrdxuVR8YmfA1eaF7DnnzU30bgANM6iZsn0/lFey7yQrV/FwvUP8VCAbnfwVOPJ/S50T169glm
bHDxNiTAasBAecKb3yAdfIb9Z7BR7kzuT0ggz6eKcI+kngnMG1i4/6xmtX6XsKBfYb713oNXyY0w
GzZgwJm+bZgCovqfI4T5a8Ph5Om0zeNrxQ90Q0Vgf3dVgTuRXay0f41dlLteSkVLzKsp+bQayqxv
EojSqQsQ7TMnQd8Sd5xJIjNgJEAy9o6gPKhAtDsdcA7ZF7GFTtkdOTNUceEouTXCIWIO9y46Qm5N
29u+0RTpbUcBcxxfqgoIMvN9tV6HhvtrX7mVGAincjvvNayHQl3iNp//62A+8EIRqPJxc7SWRCmU
6wMnIvNWVHI5H1TRADurkW2dtA10FnvUVkXzu7B6ztzZlio5y3FxngtD7OLJ4b0RqTCVfrDmxMxZ
QvQCS0YwMvmPg5p1xl6PdRROYMG66RA+jNa/a/86BZGDaZNUwbT3WrqqiPIW+ML4JDnwlxuKuwnR
11cEoQEpUBYkj/tTVCQ7QVZKmclKrk8djQGfVmO28W3yeEJ4SnnjUYX2zfzOAi/nzyhEmo4Fdpve
LWJ6PoF6bt79oeieclHxaaBJ5zuSOQZKdKgq69OknYJXcgnJIFhKuXErsNyjh8R4EGeJtOPHxJkU
BvAVta+GNyi78c6PvBilhiOmJy+PQnVwyKj4pIwy/I+v2wtOfr7ZLOwjvtWDrao1PCGxlReH9tEu
88bAATQDHCAYakLtm23UzEOAs/bG90m9sg7rLuaPNWFo4uvQmeWuE2IYL0uZRzBoMTExGSBSDDQC
8oAFln8CRARH3x3wAeAS0nRPlRkWkBkXV2Vvy44JluiOwri8bUaL3N9VY4FAd1YCCQBQKiNrT2wy
WgHy0pz9ih/oiNpiCPcWVj6GAlA+e4fB0m3SrfUxk3udaz8PY44TmyOy2+N9LaxsntEoZOW4bS4+
oliq07KEnC+y7oT807BbTWTuUDmbarP0X4XZku6Ets8PU3saxFsZavGuMcHDXQbJFOxF2ar/gKr4
vuKiGr/G2rZhhzCVRCk+InUHLQ8rMClDEJfrrUV8xFs4/KlmYqoJ84hNns5li+8jxylqDnOnl+eN
jtk8tVsUu2SeNNUrqTKbcySeHUNaHvJruNS5dpeac82+xRuTPlejS7KCS4w7uL+UdUQEQcs0Px7Z
2uWrGTneM4GGbeIPAEreR1j5/8fZeTRJjjNp+q98NuemLUiQIDk2u4fQkbpElrrQSiW11vz187D2
UsEMi7Dstr51WyJAAA6H+yv6XZIhurJyQsTgNjJwvQ9tKiL9Uc9TdQQN0IZrdHb8HQrMcXIYs6AJ
bwHdcaHVIFnFjYuobb6ic9bAz3DRDwSUpPZ0I6vqTkdgTV87VZd/rHvT/ahDojZ3FQdnJr3n2r4t
wtLfsz3nKN9qFVG6LeIdXd0W9NBg2J9rlQIzrAcNAFNncibd1jD3fdmC10hCI3X2XV63atNDKd3N
7Vp4LtBP5wqlSSkUgqModkPTO++1Kgf0EZpZk2xcsPpfR5S77E0CVvg9SHS6TR6MY6DoWDdWq7Yw
rBRBlAAM81BVcHo0OiUuIFNoWaRfIQ+1wQJBCL1oQJdtBhMGpV5GqwY5tl8dd+rzkE9oDQBAMsrH
nrEe9An+xBbxDM1n3KQ+jFCmtFtKtFKtB1joPdDc2Dp6EFTbTZIFFEyJHL27gr32JwaXTviURgaF
z5Lu1Eqn1+jd9mObiV2bGGgioI8jzd+1bToPTtlUPe141HPAzEV1oa9gL9tiHXpu+47F6xKaGVn+
w8UH+EsBoMe+saUXiYPuitElbTaM7E4O7aQ4bZbxDXqX/YkbPta3LYhPXruh7v7QK03/gDgAr986
76lzpCB7K4iLv9yynox1ipxMezN5vu7vKWK7vwtVFMFRl8JH+JwivLbuZVtM2xIDouEO0QkZbkio
yIPTvKs+T5VnBqtKc3IIzFqgA2BxLHL2GAxGd9RV2nB83CQddjKHRLApfKr7W2Wh6oHeHsa7dP89
zf6AUgPkC+WDvt1NlBYp6lmDedQpARc0YkyE1yy0FG9aHL+tNXpj6BwMQz1g6idMhxACYPFdVA6R
ST+6pc4dABO+lQ7EdvRgOaKbiI4Rwn2GNnxHYcV7lkrLwgNsMuMHzSKEOUnPemQ4W8PYjtTe9LVy
6jqnz2VBHo67GL25AJ4Md7noMJyyulmDGuAwCZ8N3jtbIQGcvZjQu/Ib2yI3W0cpV/8Wty97VvEL
4Glyrlwe/eiPtM8kW6xSjmHjtDFHW4++ilLVA6C1AkEUP5jSJ+liCbkfyILZ4dQF0vdodObUKieT
WkJMWPiiJWDOD8Bja/QkU5uCIu4jGTjszFAeXGNbsOi9zqd+TCpaE0cSE5zTeU0N8Q2gHTE7Rncx
0qNWEjjweh2EEyBl0/6b0pKbnGAxTbd20mZwRdIpcR6gzjbZAwVo9dUuacl91FCBcbYjdTsG1IB1
IWwxFVCjZBJNewVDlVpZG/rlDxfY400KeWu8A+Ympr3s4Q3vO6equkf6qd5jm6v4h8iaOnwPCBzc
IntwpEQJ05hXRCmxMRFtZ9nfJCX/6AbGXBht6tQno4hZwByCpwEUrKzzRrsJDE98ikfsOw9xO0Qf
Rd4gcdDleQ+NIPbhCTlOmNzyYbont87zcMv1k6c/opqcZ1tr4VTuWysc78GTIz0+6pX6EsTACwfO
N8fWr+oACKztD4/ZjK6kAuW8F8hTQfc1ZLQrqfb3tFxoILzPfAX4Ah5B3N7FrhzsndDSbD8JXkBw
dEWJJAWrcavrRVeu0UNz1baLzM7ZdWipgte3UOuHdhG12bGXTvUV9c+CFoWkf3XIBpQht33Nw+YQ
IQqxHSO3yR9dq8m+WOEUf3aQDOQNpHvjx3GKovzOGIDTbUlrHGPrG+CXN/4w+d6mcUZQmAGCTJwN
H6wWlWWdThEPQfr7g2MAI0wxqw6QD5puBwSE2n3u+rG55vvFHdxef2Cz5lX2PtGiXnsGXoz7rhvh
1XZn44npbUEfBy49M8EjSe/7LDnwhour+1or6ycxyKLbdk3fhaAUosDa6shffolBZoU7u3abdk9z
JcDc1uXBNRQGKA+aJCkX4aRF3bZ1y+JOyrww0ZGxp2Rfe4PBKbZA8fLu0NL2e+MOoK8KCw1AKOiu
s5+AMwYr3hMG78lJTyXij3GTfx64k4B76FqTriAIZXTPqMkPsKzMKEX2wm6LFZBWOTyRDxrFGk1I
CrlOnFs3RgTA+9hVeR8eC9aCMgHQ1+IOJGjfbydQTPex0/nWY9/EbnzfD+FAMzquhz3w0fBXr2m2
wLQrYtF0YzKOVM8QezJUNh/wWrNesqArhwd6v3a1q5O0dm8GDSYgzYMeEjittcbf6sh9IoRVm+KT
llstlZBJNVz/9kixB92cCNqoCh3YClY6c9Q0rImcJhPoBU50I6m8Gb7+WBeu36NTpmxrW6DzTUho
yLp2ekHNCMUihPkmqfW/QGtYL3Fewb920gjasczz8R7eW/CLLKRIZ9p7s3H7AfzfHMs3PH0GurLB
4L/Pq4j6LuANKoKiEjKiyZZVv9ErC3/wyKKB5JHv7W1qAMEdbLEa823QZy2uHE3Sfgj7nHddE0jv
XVzq+a++gX+MkgPEwm2s11i/BulEUUN3dDThbaqdLloOBjJbDkGDiwh6w6cgLXPnxvPz9tOUTdMH
RDTQXyAb/w1ZKif42PgbI8JQuwdZg95CrGcaP4q4tGYwwwgiULG73tUyiA5YavlPPJtoQKkG4vxN
YtW8k2bVsXyNPBgyCmala9HKaTrdPhZNXP1qyx6KpFFBq0ePtoS75FB9GA8CNkLxqUgQod3NBmHf
rXho2puMs7uHrew1t0OTxS9UFGsBuAzfMwuYRoP8KByUF7eDLUUlD6Qv59cn8e6cVJZbROlyd1VJ
L927ketjE5VSCLkZoijRafpNBnVbC6YCqJkifkCrzE8eEKkhFOddTJarJCXfTZnwZJwfsZ134wga
i1thTHa+FZWLZq2VwaNbmcjJgs+E3d485Jy0b2blNr9KO/fuEP4RoJr7BjxIXZT6rCPPy4bcXsXT
dnIC/R060ECfKjcp3oGOoMVds8yHGikwGvi8Eb8J8O/xBhgvws4oxyK/PnmFHm+1WKoXFqvS1xka
3MHRDAeDak2BDOLas5LYuuWqa/09ekRmsIdFyRLwf3YHJ8oSbiZL2vWdByS6pi0/emzBOnM+B+Qo
1cEXyFjrWab9toQXT4cpa0NjN0TtlM9smvQdiFdqsWavNd8FCkESmEYzvaQpMnv3yLdUchd0ovmJ
kH3wm/fM8BACbXxn9jm0vyzRi0+xo8tngp77ELZp88WFJ9lufc11oMinJmyt3vjsk0h+sqap71c+
OggNz7Qpwt0cHexjDKoJRFwoTK5zMTb1JuadAavdcUD9N0WLLLNnetZjAsxeI4RG7U/ey3Qvkz7U
v4dgNL91rbS/iqLDL0KPEDvise1bHxKjBRiV4+HLNRWr/hZ9LCXXCYWJXHylJZZ6xzz3nX6bUvYy
1xHk5WpHlUv7MHnh9M0QVVVtMKi2vlImZ5tjSsRLCeHZ6mlExwAJAwRbaH0DR3o0fQrhK5IYg1Qp
08MHrQSPuXIbP++3rqYSKmf0gjZ1FTotDXU6EMBVjf63OUbJE+a+HihnrjCUqjyzBjjn4bi8tux+
iO7Q4hTPTUdeoHWJh5FsN1C6FA59tt6yM23tudJVD87k6qhu1pb4quA5vAO9EwTrGDgqBqQZLvJo
YXntgY4INP6s1JzPOKna+kYjB9xRzESLqE06xEYweRqCXcaNB24ALN4adlQVbeGEUce0UqTY3gO3
F3DlUBOBfVa0dK6HuRWR0eSFapHAL+onQ2/2AbCCWRGgTnhzhfSAV7VFbxDlMMBjN8gXGnuJgWv5
WNsRgg/AczRjn+gD/koeBUgJOrxQ6adWIZ0Fppmx31WqnqVzU37RWFbNLz9EQIfGXa8XN+RS+V3U
NzoCG0Nf/B6VJu4MajSU8mmQ38vYKNqdM7ogq2MOrLyjTDhFG0sWLlFXcmM/6COQie2Uhlq6K5LW
+czbAFs2USG3uKKxxF0ajhMSfmVUNYjFkAH2u9SZSLs96eTV3Fv2w43Vw2jYmJExt3k1y3se1Zi8
NBlZ+oulk+/tUCLV29u0ROBmhcgfGvldSRdxZUZTrrYZtpE9PQZKJ6sgNK3nPihy+g2OQW0/KkMo
5PSDil+jmtIBdca47jchZNduhRpZaeFDb6jfKRi/22qsxcsMLPJXesebgOhD9WHVoi44c46A7CMJ
O7of9NTv4qdec9rgNqwLBZEPEj/HsYL0WuZ5BC2q8pt9iu0rgqKmm/D+1KbpR0hJB/G7vNJ3ua8a
k5KOY4IPbBBSvvdKdHRWuLfXyaG3LSpa8NFEtfIazfoQIhf8q1FoIiPh4vaPsVt5/tqSNRHWCzm/
OysAqrBLKmu0VqMs8gfUdunfa+izoB87iM+qlvWPBhlyEDUGaejeUZ34HeFmlDxw2+YPkJmw7q49
obdbrfIEQOkEgiIT8CPqn6h03zh9E31E/oR+FJJ51XNhlhh0QgfqfqLQVearDoPG35WZC2+D7ASN
DBTPnKcmUQHZAdEWLbvSjF5cjiDqv0YX0XUye3XXkwDDUQpa+2eKhG2H3hTaOauEp6C9QoWJIJAl
ou9h3Ffw6VzarjdTSbrB02sgM0CbR/1SNRDvOqoqb20kHrdHLiv7HvQ5BBeQSO5nMOXBwahC1Hiq
tIeKHFkIcm9ZDyAhCJY3AHYGx57bbAFoC12WcfYo0sL4mYMJKI4ugpEpGuW1+IWzhybXo59JKKOZ
aqK9AK3+YDpD2uxdw5u6dVLR29yOOOmIPai78UE5QwttZfD1YZPGVvE98f3wqweQ8dlU7oDQ21Bx
mH7hZijSPdpPbb1SqfAFYJu2fRfiF+EdoiqOwyNYB3JqQHbN0TFzHREp4OOfhyx0PjtI65O/dN0A
7CXtUJnWp+57mEqy9ampQe8lJk9OAJHWx8kxbYqZyHJBQ7SwWqEH08TBo6bp1rPmJnCBtdhMZjdP
atwtCgYKrERaKfDElJzmNAB/5/yD1UwExaKAaUe3s+7qneoy62vrFwp6uTHJj2oCUIhjgi+2EX1q
kBpoaxj0nk1ep5yhwEJvFKLFBjiyDemygB+4EjREw60+2pSZzA7J25WfElo3ATWwbY8+U0u0oVO/
7mxA3w/gQBr0ymgCoWwtIEEY4Zqx3HIr2j5OPvoojXjIXA80H8FOut0WvV14B56KB9pxnjOmBy7k
0N9QDjGTg5Sg6baF0ckfaP9W4aEQAWDswG7kHWr2XbxpQfAT3U38INhsmvyiV7766PG2dbYy1acE
iBL0to20wXJsQO2QpsJgzO8G7FI+peAhfrR5pWW0/hzzOa3HDpUMuNeUJ/xC/4L2fPLe6aqR6YPy
uneRoqjwUb6Nk/GmFGo20aEI/5IRW0cQb3ngIKbYFdTckcDGV8N2hue0a4cv5QTYXXOiGAhyPXW3
VThQY5amCNHCBd/9nIDDM24HPAjghZFjzbIC0Kz2eDJVT3pnsEF6IHUfx0Lm2BXmfCUwQ9CXEWns
wVOhLQ4FQ4Hk1HYAjNCVajBB/ID8nG98s1RNzbzH+ushIIr/NHXfGHcqQpz6XoNdQq14dJ2I8IrC
O8XAVDpPZhJAP2ghcJTbyQigVUbBKMeNDwTzyI3SJgiS5iCna8203rep1XKTJVxOBRzSdhUapRaT
T6rqRnWh626iLLBJUlCIkVt7aLpvkz3KT3owZsampiuLR1dXOmxrH0O7DV96pHqcQaqRwI7S29ES
UlBkcb3ma9BD374jXxlv4C8bza6S1PR9QgIUe9r36IFD582fwH7yRKV1Gzx3eIWC+G59GW1oBzkU
5j1qHhueVPEXDb2Pco1k5WjvCnq8X7KgVgPiM9pw80/Jw4TXEF0mO7G4ZUSOUEdXlYiY/1MGbt+X
WYITjSNTcVfhI/JD6kFEFTgV9E46D24C0tyl/Ok3kE6hoQFfQ6eg998XFh0dXF0iyn1ZikYDZRjR
AHRp0QX8Rmm8dZ7KKsjae1rZBjl8XvneR70dxLQxwsk8wjUKU5g2ZZCt/nF7KceM3G4Dtia6pa/g
ohvOVo93/+gFFYuCAuEmsD31i15d85zJKJwTKGBYAmby53+mCTKj6CTsX1UbHmmtAKyogW6lFlKk
avcP5MnGFbaXbHNlBHItuDxvRIwJzyECwzxesYU642dkzL5q/BVbIFQxew795YylCx9xF1k0azBJ
I0pTFiCX3dA3gzwMrZ/cTWDsvo1ePB4dCgeb//rP//l///Nz+G//d/70/y1B/5O16VMeUvn6v/91
zmLIpPdNMm+awtUXXoc9OY1NrOPpA7sD6BKStJTz3NvLo5yzTUIqzwTUCMLEdRYWgH40VlgG8XrS
DJqrqDC+aG1TPfDOGG4ujzR7aJ0YnxInQJ2bQvL2sfigpx+zjwI/R1MLS9lKC2/7qTX2XKb92tTw
hbBS+b1SPQLnGGzc1lb78/Lg8zQWg89rqNsmVq+KrvTp4GXQ+TE8fLwjsio6FiLErxKpjl3tNzAE
zS5AgydOtpcHffVt6frR+WM4AaDOcBcrOI1F3wQWqLepbotPQiKMnRWl9ogcfvhWT0Um5lqmdCT6
PviXLZaRZtnQ4G8Awawo6l1mu9kGqmqzGTxcld46K1OnpqJbtokyoRILky/TM7oCDXzEJm31oXKj
5H6Q5YuZdunD2wfiLWniQq/zGcXClC3RlQWwCbUAdHLr1UBF4NEgqu7ogcPOvDzWKwM4JmM6mEC6
+Ow5UHVP9wcMWwxXUtdc26iNoiU9GqtY5jQsQAmvMMTo3nq45/HcebmIKwZcudPxoqLxETpjvAo0
/h7NR21rtlP67s2zwtfTcGlSCEob5mKp0tKfuM0dEk7syNZeHrk7CKMo4zYC8RPZqyu+iK83PNLa
Ntxe17DpCC2PuK7Bg00FGLxEtPXasBTN3BJ5IrN3pk9vnhrsSsNiv9t8Q3OxYN1cGkhD7CamLFHP
UdHScLAL86VBoHAPXjV4a5y0TZzPwfJRHuCAGfPU/7oKNPwAuCBB0WmI8R4mPycjB0K15va+5sd4
5iuyLbCwQ6LJhB2zWDU0DpqZuIDgDDqgBwxdOAFUZ9Zw19orBpPnh0KJdv7XZeefzsrwYKbAIZrP
slmuNCMURw8AYaVF5pUAdeaASWIGsRCoLdF/sV6FAchwCJhKBY4Bhi4P7N4fon1g9SiuTWX09ijF
eK4wlbJcPuUi9uL10Sedy1bMcEHeD730NyaeYfumjl4u78Sz39BwJVIjjrC5sE+/ISR/vHNsiOFx
RVt+an1vW+UY1EeDX/2bSUnolIJPqCy5GMonpTf1cCBK9QY6eSgFHC0P2gXCD/YV18jXtzX+zsh6
0lcDoIin7emsgJIDuvGQFEYLJwPM3KOas/PJx2nIYxf60lcVcL3G0OiCTOCSb0ZX8uD9F5/WEY5r
6o4jnaVBe87jPasGdB4MTyvxQIJtTrGyOginj64E5D9/6zRDgL8sMLFQgu6voS/SE+GnTU5DTK6z
KQu+aBUdnFUzYG1UgDJ7FEESP4VVZd7SHKvvMMMTj1y505ZWu3MEimP/HuOi+w0sO3N434PNorsf
H6JQp7irQX+5cmHNJ/PSz12sj6YBU42VI9cx/Qo/C+jAegPWBxhdbJFrF+t0bEK0hhEKubwmf/LO
SyMbpzsDZRQoLj0j14g3AnhAWS51HhWFs3Wpq+7WnSEBFAlevEpWdyJMg0PZeld+xblDR/BnvdQc
uJz5v/8VjiEPmZEE3QPTD21JL0RjvAbuf0QkvLwy1HyoXs0XAQVOODBgpRaHjpJL1ELdM9de880C
o7mnKZPR1kVHtkBE6PLXPTeYnI1FQXpAfzAWOY9bxI0569/Sdsx8fZ3rZnGn2VG1t/ohoRZvwjq7
Mj/93Ld0qBSQkRjKNpZuxi4ca7IIPDgRcKnR9sWLAAS2Vxxt0vXjiNsXYBRD7ZAL7J8Kbgo6XHgC
bCmNRM+a4arbEdR3uYE/I3YlxfL95W8yXw2LBYBUrCOf4lDr4wo5Xets/vw5Elqg4iBWOiV4e5PW
2/byKGe+AteSS0LLBWUIsdjW3jTQfUX2YF2PAkldE4EU2zJWcO/H3eWRzoRWwrfOxW7wxaVa7N2k
lx1oO3I/ukPVcQoy71jQ3VlTRplbECrbd7UeoAXpanc4h1RvD6ok1MQ6Rc2bqLrYYukA8zPsA2vt
arn2rlECboUYi/wOynXy5fJUz2xnC4tjk5cCG0tfPqBBSMIBLhkLoPDsAiDxqaVOB5p6KiGWYX12
5dueWUXFzcgSYtBt0c073SuY6CDmaVHSB7RW35R9jPZf0Th3leG4V4aa/9RiWzKUqxukNbyclxbO
uPTUGAN5XMaJTQsoqcMWidIwQAQcU7VtbwrjHmcs7UqEODtDx3CUBebGsvT5tPwV+QBxVhHqTCii
QbrYUecERVKgiQ6rIz+8efXoTKBHzhl2bORGT4dSGlry0EtJcidPfDDLIqJvAO74AKsydsHhdaVx
JRidnZ2reFVy5+u2s5idJRudGMiGEb7flFsNUbF7lE2saBNCLX/7c4WvyBIqRxmSDPh0fg0PJ9Tg
+JQoqyiQRuQ5Nn7d26oA3nn5U56bF5HLcQ0TO1hbLuYVI6Odgz+21hDOLAyGUB/WEjxqW8CHVzbI
uQt6PgE8HijpwPVcTAuuvlBty7QwebL9deHknQVMwM4PCOtraBgHSA4nvZv1vNPG/ndVld0RL5/q
Zmp1kvO3z1xxl9E8J6ha1iLc1AmuUHaPTiamu/ahhQG1G9z6ue0hxf6LkVwXPSzwPdwWczD662Tw
esOglF9AtmhgKAA9DKkjA9wrjnhXvvG5s2/P7zNc1ej7OovLoh4qIFo1cIoCuO8RPUa6bLhXbSp6
ODcIR2tHqInOvziOvC/g3xK5qVHI0/n5NjqPI8LZIIoTH6YtMIw0UPrX0UwPxeR6V168Z+dI+8g2
SbHQs1wsXA7HwTFGdJu8MG/f2aEZrfHgmQ4oasR3sASxnECr8O3PRGK3nKFVOmmdWsxxQoIOfB3S
7QlYVX07k0bBCTa28eAy9g8rDMKvl3fNuWk6tsPeZIcqot3pV0UJzfQGdDzWarTq52FCaLzKgbNG
OJJ+6gMnuWt7bfx1edBz4YC6MoqiLs8501qEA1Fldmn2KCVAhRk2+aiNa5VoEAToFu/fPBR1T2oy
VAXnItDii+KyPTPN6B1A/9U3AdXKO8rK8S4pve7KjXhmVpTJoTkJmzcjOc7pp2yhL0HKqlGKdYXY
xSAr6YUkCvlr5+XypOa/tLh7ofmxKcmfqMaIxaINwvPquNDrtQRW8lBhWj3A9czw6Lw8zrzHX40j
eQRDlRNMaRFKHbvM4ghpW/AulXvgrOR7NdQK33GJ4NSk7GfZgVkouA4xQbDjH5eHnyPWcnhbKIAl
NMoURaHTD+pUWWv5tuTEC6v/YHtieg+qG8lSp8t25ZhpVyquZ86CjdcpFXJqXNJZRtAWbKIdxLQU
ncmHeZTm9u9c1P46pL2PgMlsTwkE8v2bJ0nMRv5FSikED4nTSSJ9jGg/WO115yJOl6MS8ajoTu/Q
g0TThBfllTX989UWX5VLkf3pSIszaC+Ct5v0I23SGmG1No5/WEFq/5xD/A9hQ+mEO1Whz64HQwCF
aYL0AZrL/5hSgVSbyxN//bUtW7lkFJIsC2fxxXGBzIF8U0ihVCjNeIdpYvJCSwIHVAgIt0glWPZq
hGBjri4P+3pTWTbHlPlDC0G0YT7Ff12TCn3h0MFUCf9CHMfibJYywWbyCJ/lN5swvDLLs8Ppztxj
cnWXS/N0OCQLdahLgJxmDcCP4HjMY5XAix+0AVJ2kCMz9+b5zV8Uny9I8DpzPB3QUbMqcd7X0H80
2pKRTJsPU2uqY2R5PQaaeXNlhmfWEUM3xrS5R0hbFxelLLswxWUJ6qeb1odQFqjXY+2w0TwvPgSB
5h0nTTMeL89yjjynm5iaPvGcJw6vOJ5Xp7OkQJvTRuKo4ukBuqkaMBmMyXhsvSh+qaAsf0VNjX8A
JKMr5+d1lJ9HVmQGvMcV8KvTkU2UhcaqtLgw0S/d0nq2j5V0jDt0fvIrLcMze4cKri6pylHKJQie
DqV5RlQEpgnEoUCzsRrGaQu3GrDzVHzIPZy8L3/TszNjBakrga4zrcWtEqd2oE0h0BMoztkuJ4ME
5u9pO6Rzkisf8dzy6RR4XOXSdhL2YpNGxgDHI531YyYIgF2l+VsT3R0UvuUnGr/GHkGj2SZh0K5k
dXNQOd035FcM6bikkXzRxWaN+xFnorRqoIBQX9JwKdqFFD6uHInXC8f7g/Ix+5JQ8+oMdjqaJBC/
m3VdR0jqQArYIEJT7FDqRHEIZ5grn1Ofd8JyWvb8OKPzZJAdL45DJQpEkhvZ0HQqzYco4QUZRBmm
ZqYsQ1xbvGovihqygBLpoSxTpEpDt9k2nS+R9ejLe4Go2vPl7fR6jRX6fQalPDrP3CCL7QTy2oeC
xxrXaYI6REeQ/eLHzbBHJ0h9bhqYmIdogF24AccNyPLy6GeWwOWdSdbHP/A2FmHetdUAL7eksV9P
33zkj2m8YDI9QmkiBO4uD/Y6TyIK6bRpOTeWNJbt59kUF0FE3CkE0O4DhlyI7NhTf/BSLHMprNnH
3E8Rk2ybJtpaQBHeXg+2OUSMz69QCLIvzlNCiVQg8NSunTj6xYOovseh3UNINjbfXZ7q6wPESCRk
UEi5u5nvaUxqS6z5Ygu8jTFkMI7LoNmHtDuvbOgzo5CB8cCcUwN6EovVKzUXGW3h8UEnF9ov5j83
moFU6uW5vA549lyCnGcDvYXtcjqXHM1alKQH5FlnOa8xkN1R6dEX2U/T/l+MpMjwJC87qmaLTLZD
tAz2So+xK2Bk/Ex9+yZFfBi9D5kcLw91Zi9SO+cRoqNSTWd9uUCBgy2NmrVj8H2sYUm01s4cjP5e
N6jXr1JZxx/TEd5ebXfl57pXb68koz4HZMgAoKDodC7OPQK91HdSYFSYF2Z3tMOnbd6jSxmLwdxe
nuu5BfwDWnD/LN+yIYgGTNfardEjx1NCk4ohk8F9j55QO7zWmZg/22mExR2XGc1AFoGg9GJHOh4m
VfoI27KUk/yA3l3xudCU8dnQwPeuusZxN2me5W++rhgV5BoPSp3a2XIxkesZhsQ3u/UAlPIWY6Vi
o/eu9S/OAQZ31AFnPAGN3NNz0I8YQwsTiXYYh+iCThKtVjlVa7z83l6kYiq8J4kfNFapCJ4OpRsw
lgFZA3uysSyxEWnd4oRnrXyJHMvbN8dcS5lBBHTArcWZM6oaU6BOduvSq8f95KKMHdAo3iXd8OPy
SOeiFY04rpkZXkVz+nRSqpGpOyW4bZRV0R6bihdy5oD0vzzKuc3OhSotuLWoYlqLaFVIj9JfBPey
dLANQZUfKejKKg9Tk3dXLs9XQzEJsmpewph8gTBZZEkTOku1avF2FVZn77FHGQ9l31JjgIW0vTyr
V+dqHoovpyiSkumai5tLw8gbXhFyR3GW+gfgzz4SRE3whCdb/dXtTCipEY4d+ZUZnhlWkeViL0QX
gWtmGSVpZbMPCrwwuQLIqpsv2Cbq+ySNjd9Irjo5IlBW+dZzxoPh70EXm99CCif1g2FCyy6HnGZg
sIMqR7Mbw747XP6sZ1aQTp7LDCUQGvEKihTyBDLQTFgXCG/egFhGmdPGzw0AuHnlnL3K8+ZZAZ2k
Xcu3BDBxuvs9wCWhHOLZmDMZsGZD2tWUCPAAX9D2RWeob+Rh8YfBrq8cu1c33WLgxdZB0wVYvRlM
66bR+x3vQNSLQguqpj5FxQ1q68EGJS8Y+JgP39FYTq8cyLN7iMuAg08Hhcr06cQR2ZuaysXqRASY
UK1Cgazlxg+S7M5DIiCColGiDDIicXHlij8/sLTQnaKLRsZ5OnBl60iw4rRFly/uPqH6UX43sCHa
Q4WxN6Wwp32MCeTbD+rcI6cayPUHEGzxtftCc/XMy+fZAuJfU7Kq07u2ybL+59Rl2lMX1JFGBTev
fl7eyq+iK7AiXsFUbymgSOB1p7NV+WSWIwo4a+QXtAk2SQsqHsdi++PbxyHplKSbLmDSZe+N68Io
nQr+tKIMNTvqjJV3GwTwVq4s37kJEVqpXHDkMGBcTChsJttMvFjMmsiYt+b4L0x1d60/eyYC2H+P
sjiWQYxGO8IfYo0cSLO3lYeKe+DOKkT2m0sirBDJOj0SyJk0aBbXBTpSZdoFBqAblRtfA23U3xmt
TbcLPNHm8iKd2fo2SS2u9WruPS9xdBjlOG6WeGKN4htqe2hWogrej8eqE87Bx1l31SHOfmXBzkQ4
8hWlaB/oiG+qRSYh7MDWMNnSkZhLq59UXr6jiDg99MSEWyj42caaZm8510ZU/vJ0zy2imitcVBOo
9y+3CmZ3fpPG7JI2VeMeWjpGjBEsPwOtnSuX07ldSdYO7I3KiHoFlnXp9VS+hUQIBfB8n4u83NgU
Fa7EzDlKnKTRbBWKhUD4bNiLzrJzaJtIfpYTLm7Aq0fUI+3yOPvd7srZ7rIvR+NKQ+3cB5wrIjO4
0+Z1vIjR7oBlHDZfxrqysnSbB+24w/lr3MNrvFYHPTuUTQARpOsWz8nTOCVKmFA0m4x1CSlxS7RE
mBCDMnQn7WsQ2bNfkduPuiKlQVoVp0PFIWj91E6MdY0n5hESg3kscE+5GWAuPvaW9PeXt+G5U8eS
ERkNMjXaW6fj4ZwQNY1ialJWv2PoioewgTUX45C7aTCMwLx6yq+MeW6OPHn+lM2pqSwhAwWAdz8b
CPuj24j1pJdxtBnLPs3g0OPDiAh1dnd5lq87I2xOl6sN9AzBBb7s6TStXGEIMLoE5shtw1US/pG8
Hlx9FyOfjHAdqmHEOWcXBhZqdPAN9Z2XC2hml3/IuXjDvHnCA/uiSbOIp7Gt4xMVhODfIsd40jBk
EWA0VL+nnNb/zPLGgrqELH1XV/IaHO712Jx/AixGfpTzqSWdfoNC89XQjR52XXlUblrTHGJ08laG
u4ObVG9KM+i3TVpr28tTfh19GNbS2cvmjMlaPnQh7FPXmi92vNXNrT1G3n2M9t3h8iivj+g8AGhv
XtLcFGI5udiZRozkBrC0nkXg8THTQu5lNxTl5zePZJtEgflNTY62TCbwRadIN9gG7ERpbN14Cva9
45Z7ferVlUm9Ppw00mfgrqMAY7wCmfkqtLSsDoHmu8iqyyxHPVxoyFJljrcDEKshNVBfAyq9Pp30
nQGF8t7lMUob5HSbtDZk7tYCxAd3MzyYJd62FTZzh6GBeVuH4Ijf+j3nchLPed6J9JqW3zPr4rjG
fwqZrGBq4foOFZEh5+Fxl4KvubIZX5+B08HmbfRXi7BovaDvZwSRXTUIUTs1WhF+KzdisnqseuHt
2zkhPsXV+0q950wIMoB9IaYA9nxOdBaRNhdWY/n0Pum4R/Y9NobdWgvML5lm4VZUIHuKMCn2sQMS
pmWF47GVGt2VMPh6aRUXJoSqmV1CAJj321+zz0PXCRqhj5ux0twbrR/9/ZjY3iFOywmFofFaSvf6
UDIefWhoLAxIBeZ0vAQJRySA3BEnHcO9p+I8YIYWyI1vtteKDa8X1hYEGUM3FM9iiBinQ6EmM0xo
ZfQbq6g6VA27unkOXTTb9baJWyjDg/UN45Xq1seN/cqmev1ZGZtFBdlsUllZUqySUUdPdcj7jYNV
+H0Pg+aQUZBF98qo94HQ2yuZ8uvPOueNNIJJfxwwjPJ0rjjmDJoK7R5DxJLg7UbDCjkNjE5F9eXy
2fzT8jxN6uwZ4MrVSWtt7nmdDpUElUvF3h83WMci09in4IlWlYlVKlA/2X7q0Mx6UijtPILKHdH6
j2iOrGaBaDwKMNhd9UmqrvROX18otkEAFiTN81W2RAEiHtUKYMSoqHgC00HkfIK17LPx5fLc56t4
MXV4XNacqFACeBUH4YnjuqWbqCv49f9ydh5NciPZlv4rbbVHD7Qwe/0WCIRKxSQzk2oDo0hCK4dw
AL9+PrB7ZiqQYRHDt6kqVpJ0uLp+xbnnwCBEq7u6AfTTJHsN3VGwaQYABzql3AC6zs7wiwnevMuf
cGajSboso5OsgwxiOfR/u6+mF8Idm7kcakvN7nARuoMqLPUGwLxxJRA6OxT1NFpwsPkgf0+HalMD
L6TVZKDPSocWWhlr5iZuWxifHUP2V4KfM8aQZDEBlwESbon3VjOLB3ZChbIEJiSplJte1+iXhlPn
xqBldTN0Gn3rxpTs6RJ2H9pZRI/RrF3r9zy3w7SxUiFygXHTEbSeMxyCulaN6Atp2t2kG+jEJGTu
ymKGrxA1WJgudSXIc/r78WL658u7e3Z47hXGw+I8rwNeM2/DOMNwBJqWWXBQahSUs4G2aDe1RvgS
wccDsu5heaiRiVWcP8Zbu+wBheWlKWiJDld70NlAO/pRjEE0FPX3GsXCvRH2li/7pr9yZc9YSB4e
zjI9oWRF1k0tkda7nT7LEZqUDCoNFJQPcgTkDdVNAuuN3u0vL+250wzwiMotlUwN5+l0Z1NEMTPT
4Xg1gzc+2wwQ0OHY3aZ1cg3Jcc4aLcmRxV0C67U+yV2vIhyZgHXMjFqvjnHpQreEEBrCA5fntJja
lT0iR8G7Tc8rHbbrllcnn4Y6qnjhqsZwbxFHtbZhBQ1R1XfzU2dBeg3dlre9POiZheThXvIxC7JC
/41O+JsFgufUkVEGoZ4d1RIRMbSCgtpYRIJEC/nXFbPwGxG3niM1duBGdJEs/Qen+zYBPC5KdUKy
GfSx1OA7Lz0E/+ZSdXZzM2jzVoZJV8G7XEzfIWWw4JaHbhXC32aho5FkSKXfqSl0oBmqFg/gs7tp
T01Ui3ayh0p+hmvja686CMxC3cYeIRtjz+8VLVJC3xLR4G5hah+7m1RPqnsmHuUwM+t/3DPKWTHw
d3CPPDod9FXaqYwrkTtWDykfrJhPaiVvIgndIhpazk1uIqXwx7tIOxzRJiBZi4TJsst/20WI/YY2
z3OTELf3PrudE91VEBR8MfRhvuLmnjkwdNC7dIwCJqB9ZDVUKxt4luLeDBqjcJ+giSluO9UqD/YI
0eHlWZ25EEshi6yMjXPyxpvt25h+sp6hKISPtzjXbqB1c3yT5hTo6LvU73TEj67M74wlw7mkzslK
UkIzVztnzLpwQijJgqK0y/eJkxyRscAJExJkfNddwxiem+Pfh1tdiDJfQmryGsGM3pV36NwIwjV1
RizR91qeqoEKKUo0Zq1uLy/uuX2EIhPOAKJPUqQrHzOBOhW6QZK8chrVLxnZms+NGjUveVbMj5eH
Wt6Z1aWnwkKEYAKrAtWzmmOrwXoSUaILmmlWtyQREfPujV+I7CDiNSr6pkIA5lfTUqC4PPCZxWVg
B+gmm6nRlHN6LawUHq0hbLUg6xx4eKSuPIOa+lX16vAwduAq7Ukrr6zrmfPjkfgh40vdHRu3mqx0
a6iTHcYcQuHyUEBQcl8AAkz9VkelqZxcZ3d5lmd2kjZxdQGMUG0hQXs6yxZaMK+fITCVcCF90dSu
fZjMFAlfSnlX4stzC7o0cbObGHHSXKdDKTntYQWUD9COdirsoJ2Qbvfe6UqHOkin6xtduO6jrOkW
+vM50tpoGHAw4UlZy6r/zcAlDakfAycyEGGIhFAHS+pzkysCejWvEFecmXMLymElobh4y1iC08GE
o3dZQnE9KMvQ/WRUU4WwRIJohO0m0xUf8dzdsJbnEIQ+YJE14iZDvq9DAkYLHC8ULTpw2nA75K4F
WxeBKOmYxRJQ9NK3sAL0V0DzZxxUD8APvgbZYUZfOYjY1jlthIm0gVUrw3Fy8ujghHDNb5opAifW
5br5oQgN+7kYrP5X2ZKfuryv56ZPpnJB0VOZ5ENOlxpdUMeSbWMEdlZA0563VjruzSq3vuWZUI8W
ouPbGORf0E4EaVcGPzd98jWgnZaO0jf4BUMf+7GypQFZWFzm28kxogayS715yjygtGYVZrcIBtgB
4eqwpRX+Gt7r3EEjvIWBYWEV4jE9nX1G1V0osA6B6DRKiHA71U9qzzwo0HP8D4wEHcILeh7/4I2D
HmtZGjvwlQeFjOFzjN1+X6DxeixqlE4u7+k5C8gQgJ4I4PEsV9dHj0oNmrPUCNCrN6KNJH3yWkog
yT7aLvJ2QK75z4eEaoH7Q44RXDLcNKcLGVlVDVeYmLFLcnjs6ZncotuJeA3/d/xWh/CWXZ7jW0Po
wmsFu8TCk7RQ/JwOCMG4sCEKnINc09PP4DVguQoVzc9U5JwK9BJ9aJjHK9b399tx+pDSbGxQxVnI
HkiNrG7LqKtoQGfDBANopFbBOIzarTSt8Jukq/wpD6f4rotaGLGnurQPXZHK+wzF4/00eOrPywvw
9ujiBeI2UNOn3e1NXXWA5RSSCIXMH2IAzyptxN9L8IL3ddmUny4P9faa4gUuYCaeVKKitfugG9SG
U5HOQQ/b9nYsdG8bo1e7rYvWevbCvtiqMhE+r6tzaIsx3F4e/u1xXpxQLAQVVnylNew8olPaJh0G
KwYkiiWsDRkUeSmoBpwzXTR3w+CJKxt95nRpxoKcIA0GCt1dvXYuXdIDgoVToC1tGUNui63RK94W
mZb5OxpIzT7TnfeXp/nWEsPgTJbe5ZXF01ynjhEp08a+gaJQtEnykhf6Yxu61QcsoXLQZAznKMF/
4OIMXzEX504Sxg+sMChsYtDVZKMC0U4vzlSkV+E/6kY9ulVysP1Zl0VXHva3WHvXxXMBWoHeDydp
nVhtu17k0kLgwgAUCqBWpjDMZwgJuiKsHjg80s+RmA1SXY5HR4umDwl+1zN0q2ihdnl2rzdOdLi8
8Oc2m6Il2XpgWHgAq0uNuliKmAGmJJlpNkAU1AWMjnBTtAmRt0BcCaLhY+lZ8L5dHvjcjuNKka2h
Xw4EtX5qw9IKMa90lHPQ1rW8QzBI/4haa350W6P4OY1C3VUQHuy0zJRXzve5K4X5AiGuEx+T4j4d
WavgxwobeJPJ93cPY6tVzFVTPsGL1d2IOAqvWJBzR4xLzJ2ywOJS+TodrwCoK50EeUraR/vdCCv1
BtcPoYjRra48DMturUw0torVpOKOvVpndKsCId5FIROK3LF7T4HChHC+ky9/vHXka5aYirwU/vDq
zjSQAE5um06odxZjs0Gv0Dk2JYQ5mpLVOyg3ySK1SYe6KF0eypVzc+bA4qnR/YuPTGi1xgGTzm2G
lmxVMEdzjXpW0xytWuoPPdJkt6TLe3/UxurPrTDuBG/7Albi7Ky20KLkbyVJuTCotmi6miaSG+hC
79TBenGzRN9fXuDfeIH1PoLWxX+B9sDi1T09MgZstnqGuGNAoTTbQP6cbZGqnHaztOz3tdFXXzWY
n4MJzZTtqKKKuBVCtfdoaGbPSV/DWw+jpLnxGoKiK5925jRTbsfaksVHjX2dkMSVo47ZdlNgV47+
mHnKfHSGvnkC+lZ+j1CF26oTdKqZFPHnmqjxR4rkjwpppFntULxMtjP6AXcdtuigZqm8cjrOZP5J
nlC3WqJgk+z/yp7REF7PjjGMgbSqFmqdWso8SKDZ+dKqhuLsHAWd1BsblowfEux/tKmiUr2Dmxkm
gisrdcbOcAM1lcIdRVlARKebWKQkh+OK/L81oFKJul4W7XoYnm+XSvu8hc3FuJmQWzvYaCRDeO6V
P/ppqpNtBVdZ0DhKeQ8u1twnTl3cZUIiwtdninXlaJ/xb7CCOFJwUi7FguXnf49th8ah30sdgzSs
RlL0s5nc6lNV3PJWel+hdodet4LtnaUsp9pXuyn8eHmhztzopXmAYgFoewOLfPoFFmR9KEaqXK7E
QtovQi77Bl2D4cXOXYo3Qwfx9ha1PvfP3wE6rhhyaVsEuLJ6B9Ku0Qcq9mj1KX2N3KhAJvo1FoZC
C7UO/AGhd6fQj388Werjmkm7FSg2Yx30WqGGOFYi1QDFIVF/jZQpPqRUPZu9i1ZA4kctalE3KN1M
f5xZJJuI2SZzghHjup2uMiBEE1mkksyQyOoGHRwPpRYja3K6mENlPqBYb1TXjMViF1d2DJTZwuRK
jR63Z/XI0/6p0zKdwV9f2bDeaaHMkBjs61tvmL4bYJB2qdo/jl427Ed4VjYUgPunywv+1l6RnqDB
jnce1Al0eKfzNo10ljGZ2gCkmf6JZJFFN50FgVNbwuV9eawz1gdci4obu6AwKO6urnzsEe+oM5dl
1mVb3RYYqDIw8tj5YvaiFffFPE3uzjPFZKILT5Pjpg3h4EazpqiutXO/9QUAgzi/G7rwb+HFPJ24
TAyoTWjGQJods+K3jRbvZyRzrtzet1budJjl53+zH52s6S1xjT4A3uZGKJO6/W1bo2yApkf7zUsH
c3d5kc8NyIUlcwRugILY6kx1qd1bY5ENaNHRMulWKAYhZUoTFQqIfgjc5oqHfG4dQcwv20lCATa7
0wkisqkBSGiHwBhEdF/NbfmsW+O1J/+tGSZVAVuGAXUTXqK2WkYwc54si35ASqBpdzRjZrbvIUHz
SKVKPM6WFz42mWLcV3VUBPagmo+XV/XMNWFsvBscVGvBm5zOktRGbMqU8eOiLQO0t1Aa79r2fpqn
Znt5qLeeP1kvA8gHhgjPad39AJl1r8800QTIOmVIpNSp8iktdOcm0jSkvSnHowRS6uErkUF2Lev2
lrRvybmRGoJ/iHrVm3JAoyA1EOkdE00Qt9igCBLeOrLNbku1sxuIj2Cs/S2p+DlGK3kTmnX/sWv6
H0XcGc9tMufbrI5HCAYH544aUffh8uKcOwc04wKZXfpL6TY/3YcqHk0khYqBUnZfk9GGZOiDYlfx
flJqw0A32nXguxskFEapoT5B6m5dcT7PnXf8AFhSMWKESasvCN3SDIXHF0gLBVY/DgsAu6nbXsn+
nrvG9HgC/afflH76lXnKkNYbdFTmAkVRh5emUjOUJhFhnfbePDe7gbLx8fLSnp0YiTP7d4/G26p9
0pooCZRcZB7mT+qohw+GTZByeZRzFwmCEDiYMBp0+KzMBe3cZVXF2MMy79Rtp4ROkBQD4mCV8uf4
HZIWoOLJmMA1R/h+elbCJMbaxg6EGYOb7ispvcCO1XgbRl59xVc6NyuIg8iRkIpi0NWh6CutyhPD
6wMQpTC99n231WMdYfM4vpaROXcwHOz6QrKok4BaL2DXCbe2sO8TAme3utqlAcLfJWLPqb2oXMg/
BvrjFYD1WnAqgO/X7ySFjbLu0SMKQpqI4PouxF6MTRRoyLjtLp+NM5ZPV3GywVgQoOAEnm4YACgj
JZ82BJ3jQjkbzt4mKpUU8MjQHvTII0hQTOCaMguvXOozESXMRJg8sEhL/mlNWB3r4JsoA/WBqcTt
S5lNThIgyun4WgIw79DUnvYFmmkUsFU01KZNLEmnEoWa5SKwjigVp7lHrYwX7BDVNCMGl5fmzAFb
8KtkOMnqLrwlp0tTTW7dUkyTgYnSwX5u8i818kDwhdtXDOwZK3Ay0MrutCEhvIxBU87gBsYAFhEk
S4zOaq9k+95GNYSg9DbiNoCDoiJxOqEeAW7ZKxxjfZ7VvTcMgshXU7bChEnQVUv1QYFP8Mqg5143
eiltKgPEU7TcrU6YTlmgN1qESvvUjqvNrEwIARtwhm5cWerflbpQ4bFQOyNIiTQlUi+G+b406vpD
3UwwUmM5+gwvKoxuU8LOPTdm/HR5p88tDCj6peqGRTHXBDwZcoS2WcOckmqK/Zwjyro1kl7ZRplH
aiUdnQAxbfuKVT436IIDpKpK/uYNIyes+uivOuEQuBzmQxpXX3NgTtsOedIj4mHovYa0f16e6GIT
T4MfKhO8AhbmRcNEr05amLYz3TYKnoYXlV/savicQZC5T+quvFO6ITwmmgNV1iSq2yzMXi8PfqZa
g3fMdQT/uOigrJtra1eGnWYv7ystBW1QtKJ6SCYn8vypmqx9UnX5pghVuRsTrZYHkQMXkm0J2JUi
+rUOpzM2fYnBqNcAeV0wmaeXAZ3LPBpyjT0v2vyIiR0fZKR/6xwx3dhj0+4vT/6cnYWbA+mXxcMD
ArUaLkM5UWnQnphnq/uF0g/9y11RW1tLNuiyo2Ca3EZQxD3MVu1deU7OTdUl70NJm4IRXsrp2LOh
phWS2l2gNZO392IVpWgLnhPf80SxFY28UjlZ5rI+ZXAB85gsTwudP6fjZUUda17PeLim4zYv0DxW
bFHtMsvpr8QI55aVZlrSvsDg+Y+Vv5GW85QViKkGiaPLZNu6Fjp0JEOR72rbA4FK9wrrMxqmwLT1
T5e39MwFXvoYF1AvIMW3Oi16VGVFxNh9qdi7XukWBTLkg+9d/m+zMcu0uxntxt1eHvbMHQa8Q9ET
47FkEFa7GVtNztUWdMBGiV0eMlWVSJYp5BCSUBk/jI4hm/2gK8bTBJYdXoXWvBaxnFl10CAkge2l
KAeN9+kG24j5ubMStoHidtnOm/Inpx6Qt571fqfWXn2EfD8OWh7vK7fozMkCF7FAXLHycAStkt5h
4ghPdnkXKGnifkWb1tznk15TpCqvURnqZydJmywuAIzCtD2dTrJUZzecVXR35OhY3wUCxjdUpvS9
GPLhOHd9HMSRHW8cLSk/9kgi2jRDANOYVRMNpMwNh8inPUEeh3E0gjICjohhLWF3Bnnefm5qI0Yz
qbTfyXBODAjX5+FrQTe3ZD1nedPnSbPBTFiuT1IK1b3Ubg7xlFzT1jg7S3gTl+QfXaxrXKbrxkja
trJDj0qpnpVR3uSwsk20mOrCp7Y+KehWjvM9OdfmSvBzxiyBXiL0wTQBXV4fZB11w1g4bRd0yFV9
wXI+NUYVtYBfQSdYsf5y+d6c8bLIgC29HYu9f0M50jepG+NHdoHd1kTR9Cv2ul+U1/hTzh1RAETM
iz422NJWR9Rp2nAoY6UL1KZHYKPMigQBubqdbmoXdc/LczpnC4DULq8YDJ9UqU/PKKqvqZUPM5Gd
Yk4vwjVF+X7uQlrKe9ka95J81ITkUTegbUl0vZUZEn2XP+FMwwy4C4gUqFxCME5S8/QbFLQWhsHQ
6K/UrGaE2B/mWPgi6ja8s+cSvIuIDPERlhCzuHfiSV8kwYcIxpBO+5HVU/aqJYX8cfmjzphmfFzK
QTjuYB3XBipuvbzJDVSMgVrKuyJFvnrorG5XROW0TUSrxz5sOteIy86MSj/xgl7y8K2oR52uRKxn
HtqTShMMdWt/8ugxQ3OwCc0ntdbNyado4t1mcV/9+WSpGwNZJYFl8OaunlvhigHcKrzYQ+qq7Saj
W+guqyjgbDyUULZwSwPV4KW6cn3PzXahAwT2THqQJ+l0toaaaLEdzuiVl5b3yWr0kUDCDFPaAkRU
79Su7Hf2GI1Xhv2ddlx5F6BO8KGWWisyjasoRi01kbm6Aio/427dG1qLJv1gePn3iRz6h9QTRubn
tHkf+sksbV/LqCgEoUwbHaR7jNCsCzVuoMH6DSsjbQtwmHVIk/lzpUSvl8/hGWPwO3Zcit9szdoT
0qwslrUnIboSpY4CsZl7yfRoGzBzFMg29uKaQTg3IGacMiOBNaZ19TKDYKtJqsOspTo1WH/c6PxW
5HVyU3QQImwuz+7MCeBykadYjgBHfnUC+tFt3ZjnPgjD1PrUCvulqufi3kVROBibod4lTXTNAzjz
aMBzh6f3O/vNgT89dROFSjOrnSaYKgV5mDRvHfTE1Rz+WbuRnxpP/g/S4LQk00a+BApLKuB0RNSR
zbnrCkEiK5YZ/RPp3B1id6SImyUefGmzpsT3TmTK4kbOjamkfil0/dvltT6zsXR5Q5BNnXvxqVdr
nVB9CAvRNIFWADCeHGH4SuRgx2IE7XaXxzq3xtDxUASH/wQXb3WIvJyEANe5CeJUDB8iLZ9eMnUo
fIZ29+Vcx1cyeWfOEa2T6ETAuIQbsGahdUxSHWBQiAhzrXkP3R9KoaOaxiP0ll36rqlDPDx3GK41
35zxCBbGGhoNcaThIVu9nkaupZbeUhpLQN9sYzghAs0lOL68mmd2DmpJ0tfUFgzoTFfmOVG9xPGy
ug3yrK9oMTenmxTV903sZc2fLySVL4oI+FTLmKsJzdXUFYPRd4FXWk3jRxnArqyK3A+swCs9Rc6O
Dodo+8fz85B2pE2L+iKsZ6v5AZhWK92FiTksxfw4TKjcQhWqgAXU0iu2/8zBhCJkYcr699O+GsrN
Muj8mxoXru/iX7IoxFZLVfWOFiDnQ1np15qBz41HtYHwbvEiyJyfXv0+L4WA8roLmtF0ui0Pazof
WGPvFpdKfxrb3rpm3942hFF8oPmMxmO6pSiRruZIY2SSD9NAkk7PoTuQDiQPO0kevEj9ZNCqNGha
1XjREmfOjtpAUncXTU23jwYVR9Ns1NCArKuy9O/CGh2xj1QrfXVDS0y7Ag5L/AEp0uL9zH1cCCOM
8DFqy+hn3NUdcnCKV4HfnN1PeeUWxcYLSz3auzmFwCtu45s7z03gBQdJBM6c7PPKqhK6jb2VCKYJ
7uV9yhMVjIZQ/bw250NqDT9Yh5fLB/XtkDTkk5ZY2N3oRVkzosQzCMisrKygSVt3uAWURPhm5mjX
++QIxLxTMtycmx4ozzXP8I2loXpK7YXQlReEQtrKercpKnfTFFlBm8IxsY0Wpfsk5AD86V1cxsGQ
Eg9QaEcD4/TAtm6IhkKDDA3MJnLyJ6jEN1LJjbtpdIvvl5fzzeVgLDpeQCQuzbzemlwFno7S6eFn
D1IjDPeuUTufhTAeeyUOt1XR8wz+8XiLpwkGmHhRJVV7OjfdKQSilqwhCaVC6f3GDr1fcZwMiG/n
HOEnzyjhPbg86JvweMHgUtqn+gxC9k2mA6FqoSEOxaBqBDe6mrbBXKdFIETSBxNwnY2F1tA7PTKu
KcQsR+LEzWVkOlGWfjQOHMzBp9OtUBju2yS1gzZulJchAqh2SKHO2OhRfVWM8rerth6NvYTOFNeK
87la3FbvcxU9eNpOPHhZ/baLzbsGgXLp43Wk71WXJkc/1COd8LzRobm24lR5p1WW+wExmeKX3hRQ
HzBiYQT0yMwLyLPs42OWCtxeD+mwezWLNWgqwni86VOapny9U4FLOmFXpb6qQMS3Yf/Sr3aVTV8u
7+LbzDMFD9UG7kPebIGWrWJUM7Zw2NBIC+ooUe9oFdCl741WUfGZIhW+HN3e2hLa1be9JeDKdCZL
pL4yJk6HLonhFIfLX/Q2u7R80dIKTzaLUHVdVFdbMxakJytow8xEbtnUrN0lRjQrW1gYdQoe80xM
UrYgE3z04fNXk3gHesgI+bzNnKp2uxFotQtfBQNf+jak3FUwj6qp7hLaELJN0qbpY9moOZzphj19
Id9t1X4HW322rRA5eZ50BxasPDNRx0CguTsms/QSZAYsjeYeGvV/XJ7z2xMNcQcU6vSvQslCJvr0
RE95Q8fVVNYB3X/2Zqr0/CCKDrzDLK9Vut7aJjqQKOcQClHKf9Oz2gj6QiIYSQLdFf2XeDBtGrhs
DWEeuP18lWDwip04e8KochEjLK4ChCynk0OTLioWFGygd6nc8sKDkc1FtsUxoqdzKEWgNK7qx+ls
bWcAHIdyCsNN7FTJvwFf/+tEa779rT3/o6onkcD3vvrlf7+rX8unTry+dvff6v9a/uj//a2nf/C/
75MfomqrX936d538If7+/4wffOu+nfxiW3ZJN73vX8X04RXB6e73ANFrtfzO/98f/uP199/yPNWv
//rrR9WX3fK3RUlV/vWfHx1//usvat1/O3DL3/+fHz58K/hzj5Xo+uhb/uaPvH5ru3/9pdj/BBwM
eoW8+UJeQArhr3/I198/MrR/4mvB1oXh++2p//WPkr8t/tdfpv5P6oHsKS3rFKtxAv/6Rwu/AD8y
1H8uphI6deLtRVXP/ev/zP3x36b139vCWvzn1/8o++KxopG//ddfy+H/fwaYETimGIQF/g/LMwpF
p+dHVmU+m2rqbKI2cx44Jsn7oQ2bnTtEBO9lUuV+TXbFR8QouVd7O37621qdGf93ovfkA3CswRxA
+7KksN7wHkgsYxnj5G/4UuVFaem86HrdZNRyPA6iaHyoBjVSGF2bPFiF4tT+qAgPArvBTSDrUObb
0bLrj8VkfwmTuq39ZjTksx6lw7xXavAEO5SytuVoXyutrSCOrB35J+KPJYm8gIbXQLXGniqcaZql
bXsai8NEZsretUltSn/CyH3mxerznTcqGnMKZz05VsaoZbfTqLfh5vI6njoMfAtFNmrcv6WXwLWu
k9pK5rU5sfO4GdGXLXxKepp9sKvchu0Kho4KnsEIkIoWJZ4MslitrwJcT93c36vBI44/tvT1UOJd
edbNNLVgIQxJEzm9LFtv6N3WN6c+o8lci9PvqdtZOyqjkAmHtLaDLG6HITyAr+rU/Vgj7XBTWdUw
7XQFjqVNrqhpvs1l1Hh7OKeSFvyLlNf4zVdgkGXdAD5zLWn3AStAPvH0/A8z6EIN0wnhJPAuH/nW
MtoUowcxo5EPSC43lZfGN2poDspjYU6emftDX41R5/eVHX7I9Fy2287MFXtraLmboZLYJN3Hy7t7
7jM5buRYaZkCnLiGLLteYqN6OKPloHrZyPPs9k+qqLJd3atqtFH1poNZVe8r/ZDOih4/1PMYp/sx
quvQ19W5GbeACTX8rLJxO2pzhtSvIH6NxVSc3GRaWGz6mHj2lrr2Gl7MMdcp4OuIs1RWJN6BKqgh
lo27yvP7SdpzYNUTPvPg0fngTAWlStvNh52pUEM+lH099H4kU/dmrsL+ewvqZmfWYyZvGyv/njap
Uvn2mIkPiKw07oawZ1AChIIVMxCKDNXtJLzI3PZ2WgzvhLRCa082zA5fSPDIFye0cstXe6dtCeIL
N7qSbFlVIzhHFNmBi+JdwSeKi7V6h50518upd/LNgEZNuqFnKOr9QlXDzJdqEaV+FTZwjUpppls5
6eonJCaMO0F2NKRz0y5DChOp7lz5LKoOq00Bn0arDtk0kyQXZZKVB9rA2N+7JjKPpqhQWdIq2Rxh
ahnTwJNVU35P9UKEOMNJ2d/mRXcsE7hatqmkSDF17iPtnfAGacMoj06dj5thUHZtKsTHXu3l82R4
n0n5GMcc9Wxq+0WvxQu6wNm2Qox3XlcCqylJpzl6+S7RzL4FZdOVN8Itur2hihQ3xVWfq6H8SYc/
uDYnf8mj2X5A1BilFxXJuK1CaLmxVFlswkZuJ9VZBK27p5py807k06+hsRu/r8uvoyqmLNARgruV
imhDauKmetBFnAe6I4pb6hV8iYKqYNl0OP0cl/hnJuBg9IeG7+WoOu62VRdaQCVprHvqyy26g1ME
9LTvb6Zx/DATwuwjcnuHuYZOBlDJUwvhg09GVD3kYzrfm2NOBswNy4yiT1Pv69F2vymUzjc0MsT3
YZFogS5C+yum9KY1hAnfgO0dpkqNDlaplzdjU7X+EDlZ5I8dQeImt2CNCvJItz41Nkq9maM8kfzy
qOd25THXoBbUOrXYFRSpIfaALcDppPxQV/qLFzbZO52sNdA2ofmT0lBgBdSnJOXdFCkEzrB+fKWM
Q5BVqCl1CTXtZvXGkpTabzw7619pRW1+Fl2xscZ266J7sm/zMX+kAD9uGzcsnuq4+5ro3riDIe7V
GPWm3XrNCEPMmLWG5U/qb9IfkX6HBxmpgHHu4KSoZZj+arvW+dmYhvXomb39SYyh+0rreNltVFsO
vt3FyoMJ0HFft/f4HbpZ9EebmONAJxEpJLW8Va3WO9YassUbh33YLul0wGwAroJ0jB2/ANP6Xnad
PEazCI9GhRzhXpIKeRioWfm0VQvKL96wtwdZHY3WtVGArMu9PtjxR+TL91E5G7dpFMotpLHmTZTF
igs1X27u+yEuj9QT88M81QNW3xqql7oZfgxZJHo2rRTfQBOK77o0dA6oNOedm+jlk9V5KZXn3LJ9
iWeTwV1exd+8Mpr2fawApugStNFpG/ikUD7f8JgnqFyTVVp4ABUVwlo7lY/QhKoQamqG6zd9DgGI
nZl9yk3KynaXjbYjjnE7Jvs+BZPSF8nnSLGMJ7cT4VYZpuY7hjU7SFNvvlKHzx+bQUpo50Pha1MK
NMlOILsoEgSNMbDPTRrp/jg5draNXQAW6qwTuyp6pr9YyYAiiIiw5fbIlfUyLTwWTZ/dTegV30dC
W1pM1Gyjx8l9bpE+8WLTO5S01t8aA/zbCZHjHnjg91qd+xdN58TS+KOPNzKxxW6gt3JTFGZ+k4fy
sZDDl643h92ouuLoTdTVNzCUENjomvxSzVny3huIbjyZae9dacYfonZQjvogy2Cyp3IvCsc7AHkU
z2NjQcRbOJl5wKl55FfJx1Qt00PmDDDElYPiHCPC4ufcccbvg2Knn7spD3VoZMiHFhS5HiZIsg5a
1vGPMRa5L8JJ/NSqrE18J03LL102DYdJ0XOfRZoOITmxzO/ykOjaKEX+ks3jeyNPi3dQTE7fvTnq
iBW774VpvXoNquN+bSjxLbnJ/IkCTPbQ6+nwa4SzB9/XSKs7xYy8PeCu+NC6s31AxoHtMzIJiSFy
EuUm5J17Kdr5p0iS/rMJ1+AH+kIktUDDvQHaP27ieVmEkXX8AUMBzYtFgXg8uTAvcEqt2I7p1NGb
g0wqr4c57SMtjra0FxkHTVeS0Z+hiW+20N6UH/XMNd5lVjz7FmRwdwZkHQdNjbMbPay/aV04vC+7
Mb2x2nrct3Xm7GxLyRBdtWEPkGLa9KVoP4ZlHd7lUujHyU2nj2M4dI9N3mbv2o7RJL872g5G4mdL
MC2GcdrCZ5Tvo1bLN3hg8lOSld1DJuBI2dv0Vli7MG9pYJ+ypHnnjoQyiYA7wC+sKHpVAR8OPpJv
m5Ry7oPdEkhIu/O2Cj4U//Z245y/Amsc7gu3LLcJKbnHPh2KTTy47qa109SPmukj6s1w11dd6Fft
aH8mO+ChqM599jM0c/w+DCGZbtXUoKMcehkCq+F9JPTs3hri+IMmdXFM4TepqHLldrUxvSE5OqOl
fmwIzO7CSrFhEOPVi8NYT3yG1vd5UvRbYSXOAUpF5YdwhtcE9aFjmOjuDR7/NPr2wD+cEIsGglUK
CjNJemgn4gDR1NU2azuxG4WrP9ejpsx+2Zs/ldbw7ty46GNirX54l/Q6oio1ufm6f2mLUttbg2o/
16T4d92IRs+cVfpXxyt2rQs+dhN3s/YKiJDjP+nlY2hGYo8TOn4Z+3p+qEPtf1N3ZsttI2mbviLU
YF9OsZASJVmyLdtlnyBcXrADCSCxXv3/QK6eMSkOGe6jmY6O6upwVCUB5PLl927Dm8xKFp849v7W
FpvVYisIcKhLMd8Rcr88cjtvb0bZwn0FrPPZAYw7BAPJB0JmPo2r5x3QqyhiwyaaexGbMAnTsnB8
NyvuspJb18o82Xf5VB/M2hhvqnlUioA0uY6yQ/8hbHN6r4xTuTO3vcUdK0j77ew+Iz+2oYtAR99P
s67tKtds3rOyy7u17ST9rq5IApcK3DdjY/FbZTWjpbGUj9Ja1DcZplmfZ6NybpI21rKIrrQXLPFs
av5YcBFqAUue1bjpPraJavytTDO7vGPk0w/AeefJrlcXblYFPmbOskkCVvNXfTTfVy652YJDaHak
956M5+7LMJbJ+xFv3J/T2hQ/YCinb7MsLna2VOwbt49L1497enOFcEc90NZsvrVtKTCzSb9Le6Uv
WlhYWMQqmE4GgN50afEgt2+mm+gv/bHmrCoykd3kEKt9cotH31jU9n2TNT03C5PqYsbGYJ/Pqxag
LaazaoxZ8lbXIaqxsIrsO8Zj+p0OvsnNnb7xN6Fm6/vYGIkIklO8fJxGobxNBQV+qKwV1oPCW6y/
1ym3ggrVy/vRsNpPbZMtFm/F/Z6iRndDCCjsAGbao2nHtvAJn5meqzatr8NilO6jkhU8u6zTOQlY
WGXoeaz63TDjxFKNRfMO/jk+Up66fCfwDB7qXC2dvrOy1vmsJ1Pm+KrW8FfKP/eDqcUOBkCGl8cI
cRnSoCkrd55SzfMhnfLc/WiRWLHTysHjxATAZ7WjYDRhPYquMicQHc9rKVgX/qCbm9Z7O2ZiWQxm
KFSQmzYZOc7jVhf2TQxV6onZUST3cDSSaZe3EDDDCW9Ga0fiHRtOAsx5M/TS+6ClQ/VdN6S4Gbns
/UxauAHUFpV8mIc1eapWrQCwHgZMQvJ1Gdh3vGHr9tm0uoe6fkgJgaoDWLLfkXhh85QbIyVP4rSf
OXnTexzT1Bs1y70kyGfsYfeDasZLqPaScwM2mL2PlUxwihlg8blHChk+vYMZFJL6JuTkaT5XbeLM
kebU8Qe7c3t4me66iqDWS3QG46o5zH3FbgEPvbH8LifD/VC2vfJmnjr+xUPTktXc5Y3yNebYKgNK
zKZAcuUkz8Vsxl8hRyLBWgyl2ndxOTdB6bbuhykrpnoPsd35XBddQYquYki517zFI9KWsrwL1Cx1
kGDKDrD/mYrQ/mJnCvbVlSPVNFCbvnijDCkm/Yti1ZZfz3rq7uypa97NFNvUJMgbqg0uIK1haiGm
+CLT0/uyGZU3Y2NB7NuO6zJYpmyaDkVcux+01pit/Vp4lnanDEBWAaJ1L/9SG0N6z1KulYOqKgPZ
jyPhjPscGhFMIYbB7yvtuvJuSleZB+00YV83dLH60e0LV/OHGTiFbVRhvuo1vW1q99ZqAkBd9BSo
te3Ux87Lye4MtXI+Is1CN6TMfNHIFYM17ZwWqZRfT1XaIfKRpPUQXu+8NYWWvVkwCYhsD20Rbrxq
7vmiQBxt6W39oEC8+Zx2hC6H8eAaEbaM9rtmnQ/QUe0nAGD9IPRc+aqnGiiLNFdeWF7mPUxOYSt+
k07pfoQb8N6KO46GyoaWqHWm90kMueW7jd0SLjIv3d0wJMbXmc37TVOK8SdJ5YnJMlKaGz01JVte
2pm9n1cVd86h0yexL2w5yM3WPld8fC8W7ChyOlW72RxFTXqpUiuhSK3qWkzjizD+954HuVFEFBAQ
iZKI3uUp86Et0rEfY633nVZ4SkBOSuRlSSfZOjH59ap8dv1yhavIEZvbX8ccUnwgp7JbOKJ1TwZO
KRP52GDIbEbggEnlGxpM/Wiy9JQDLZPD50GfSztQiqm6U5cEUymZjlMP6DU3pk/st9SDUW3Lw4Tv
qAIeb3oLN7UBahIpU2Qet1K28VYvFFaQAVlexSC23sbRS8D/4CUNgnmHubN9Qh1o68xpVO7QMNny
5BuZpxVWBXHf/FgmJ3nLT5kC1RDa2yQdKPg50Au/sFdNBtIqtIfSXvJHrcxMZm1mzle0la+atGD8
SI42dY0L4oXZwHGDT23dSYqWqq+v2vxDEqPQ9jsSUXNmIIlL91OCYLA08SCI5JpjCOuUuKoEitly
N7vcxTtGh7b2ImRVILcNfKPrfaqHTISup/m4EZrwtgjbsburvGGOEtuQu7XIr9lZHONev4YjhoWu
IfJVwOSTJzdr+NVZplZ+vJhfpTKLj9LuidKRtvf18oOdHQmjns0FGg6Aox+/4ypplLxJloq+iZcG
Gekvh7YinxJlwr8xUn8EMz03Ff89RY6O0Kb/r/Cljbr0v/6D4bzCl+4zmQ5f64xv8guuesGktn/m
F8Ck23+hrMIPG28JmLh0iP+DL+nqXwjYQYrwnODbYH7+v/Ely/4LmrhJ/whtNbaXWz/zX3zJMv4C
0WCaYnX/Aif8Cbz0QgL+P3sDpkSsOdxmN34dlgGvPIpM+q5lIiwROk4sPPJUNO4gam3qXxU3kUXY
VOPyqUQD99zN85dSBRhRyU8vdqTOlxpBdanT4xovq7uxzysRrT2Xb99oFFeJ9DFBMTdkWI8/1QQ4
9Xczt5nNOM2erzTg2dWPNjkYICaPAL2NTq8NvnHa3YZyajirAnHIJhPRQ43ZpsPeXVNzPbTTFiHk
FGX2PdM7787hPP6Bf6RrB0k79UlAQZ3QIHAyA1zLWts03PTeHyB3Zk92bFbGFmBX3nH3QIEgwRbe
qYnMLJ+7tp3dztbiFjtcnnVs8l0Xa1DFQSl20+tyaekuq6AU+ZTQw1vapvw7Hib1MFVjl9FGmnJ2
VW5E+pOXTNVHEyGxg5+xWnbc/tsOrh7it2+Ca98YTVRuZZiWG0A8qQ1VRJfJEa4r9QaVa2KzQ9WT
W3GNXsYiDSoF9r0/AjGiwwf6H4MMAvZTanC+BZ4oavZcZ3TFrqeBxrWCj3zPXcZ9S9sfylhCB3eM
clz0pgBzT9ICJSVBf2N7iTLhDjR19/XQLu6B8joWe63XV7ycnFJ8dzOnPbSrZ93ldJKRqOR1dwvQ
133OyfA2/YxWKy9JaVvkpalWOwHY53rTdkPy2VonScyiNIZdOevZGMItHd+4qzNowAP1lIa6soLl
IBFWE4KQ0aD4ypKQx2lzdDxW2UjLbfTq9XssO855tjnjZ1t0RLSTtDA9cycYlaA0Uv1Hord5GqRF
x8myKPkbLZW5/tjMtX7f0mA1/apsWAETv7gyko7ELAd+Co3NaX0ujMSY3jl2IlfAmmoxdnSs+ke1
InHe16aVMroxRrqdRNNb926P6TIdggYXNbcaqmRHXWV9hJnofsu4c9mBrcBYIsWwJoCvqZmfAZdP
YhdS7pAlzUMN87KsS5ck8upuflzrFGmOUtMTDtd8dM17RXE9bz9je9ndtVwufk5iZjZ7MRBpoBZe
0++YiWqJc+ywur45TunXSVSpE0Hk9j4vtrT5M3NdG5prRRNHCRzxJOTWZ76H1LjH2NKufaVYdD10
ZpKDfCPGfNBf1RTQSF1QpmJIsWCKV5VLTzOosPaKOdBZLDPUKEG5xtMnJHPdFHWVOzx5rdY3gYJj
0qc419x3mjGv07Oh9/nfedkgqs1gUn8x27Gc/VRRxMxlFcpLYNW1nd5CJkX+7TVC/FTaQfsGuUwK
qrt6ualEAxs5Wd3yZ20tWEo7RfNs6yP6hyEeWQ5ooVGIz8kd7dTpnwqx1sGqzHzdJ24T+7Xrfkby
7vY3a7rEz1C5+NipwuybGiG/lQId2603LP3K+lbG/qCL3FbDXhVxFzm05f5ZaEJpe6Vv3b+9YRjh
hKczF3hPCC5pHvKSLOiT2YlkX4wqLrpp4wSaFU9JMODAYETFqBnL7dIJQ/Pbvp3ZpDTF+QnHAt7s
yPsO3dRuuDsrjtSi3hpcN1S7rll8hb2b26NKT8/vm7Z36J0nAC3EAPf/6FbRf+IiXBtcPtT4kIx1
W+wr1VHofhumbEKaF0mPbk3Tn6VSsJgXexqQEOFex0ScUrI/dFo7/xSx3tRRPJdRDkU2edsgtSgi
jfGI+p1qrfazmSZ+NG5NSdpTTJpwdTv5qWBr9YhezEyJV8cwU/lb3H0jSZPauFNpb+J5PnuHhP8f
+4hIik/ZMikLcpFyNPx5bivLFxTO71JP5mOwhaQmgdbT/rujcyBasq+3TFqz9QDF5iyOIREZuGFj
yTn3qQ/FPNOeKDHNZJdW2QanQJ9tdja+LmtYD6Pp7Ai6qbKdZ8nkTdatrbxROhM9weBMjntfeUVW
+l5XTl9pqKTP4C1mRYOssL/rg4cdgooGcLy32dCr73ZGam/KGrd9d42lzmCGmfhlp3vrQVGyMgUh
sitM+0Em75JJx11zctX5a+FSdWezFEPAxmx+g2VCZ5FZLf0lBuwOSOzrVR8hrf4e3FneTS1M/JQ+
S8kk7+u3EHvcRyct9Ld6PPc/O7fR/5nGeu52RYGC1Gf1FjKIe7wJ/d4rdI8VZrD8ZSwxUC3ZuAcO
rDR5zCuHo6KZrHq7yGjm1jJNtHtXyP7rkq0FtI3B6xvfJaDGCDoh5BJk0iFvynS4ms79ajHZR8ei
vQ4RROVflQ1wV5ZRfiERPSfQgl5C7utpkc34dlvFtxTrtzmsR5fARZA2ZENuW5rPGbGggw8AOroH
OSyox0zWB4qZalZ9K1Hswsf53F0CrluD4VPR0IJOmGKhM01Em5VD1oMjEgtf3NMK856mTsrnuVJT
GeI6GT8tXavlcApSQGCtrbt/1bl/VBf/X4veo9L4Iknr/0H6FZygS+Xx++nH9x9HfK2Xf+Df2tj8
i6qNq9YWegwDcPO0/cW90qiNXeophKxbStuL2+u/3Cvb+2szRtgsuhE1cKGlbP5PbWz9hU/dFgZG
9DBXHXTf/6nb/+U6XeJeHXN2NhU19hsIUDX+ZQ5y9RNsfqBKqL2J/D+OnyViPTpvaWf3kKhXsuk7
Lf6p540NJG3l14jhxze2X0NvvisuwRqbezSv+HerMh1s2usLsaXz0VGqdFM8ZGOfha7Q6itGHOeH
IjYWy19gvRefjt9c0TDiSzV9JQgQRK4NcWNdg6zFdk8ZlWuWl8c1+q+neqEgwarTdFQvx0+lJXjV
Gz1PpWWpeZgGawnN1lyutBTOfbYXn/zNqBEXjROiE+VVksfAIIFYQe4lOPFuXFRxGIa6vY11d2zY
mTr6Y0M+a1f4nsd0jn+fEKMrLvXahmZvb+C3lzm0ul3mORGOrSLxTR4Q3t6SFNfsxspQtu3PCeLJ
Ha40Ls59QnoolobsHxHcqTbEKydAOptRM1kuQaIuZIcPWX0j6LXe/rZ4z/ABj/mILw+IeQMRMxgl
sjxfSEa/PaArtWzRKtsMWn1JK78bDGNn26nz1u5IfjK3ij11yzjyYHM8xKI3osvjn5lCTJxtP8CQ
jZ7eycets5RqseTjjnOX3+mNJ+2AjymvNWeOe0G/nnMjyW0toY2cczLOqCLSTnIwD2Mt11shDdVX
XLu/F3XahR1GPDeXn+vMJwQXQqJBPY75i3XC83SVuSBj2KFXT5lwYycQLBYw8Q8WTa8rc/TsUBBd
TcpY+3UGQGniAStcAn3nqf1WdsKh8i3l29QqrgWonpsskG2Q0UHrRgd6sovFY+719DV5iXgmRWBq
WhbYVaI94KjVP3N0z24wWSL9qBaxdt+OahVefqtnliN+YxDyNhdgOp8nXxFfWi2HbWcFqSDSBgv8
LHDQmt+2spo/DGMPcBV75ZVPeWb/YYZq+C/SuucYOtkDaJGLOdF5vw18U79NGq7idIh2yTwphwIH
1/3QeRbMwKz7eflxz31Z3GHZAl7yVU+Z9NWYzThOuGag1/oKd38A3ihR/bitdy0y7+xDognBnwif
LuQoxxsdlzf2UC02A7qVDQYya34727P2j+hH+6EaluxpLBXwNti2AL9//JjsPuiZsGWEy3jqhpuh
LElUYZlBneYl17AsR8/vbb7TTXrlW77m728KVFpK8CbBMRG9Hj8nmLtTANzggUpIUei15eAr9Trs
OEpXCHDlPdQ6fU8yi03EV6OiO3S+K2raXNl2T9rkL/sRzF1ONFBK0jtO/dgQzSG/S/kdKaDVRjb4
ADuHoIM0SfxVtGqYA5/ATsi/cPdod8qg/rj80s9siJu2mi4y4Bl7/zb3ftv45cA9UE1NM0AY24az
YhV3RjGkO9uc611hYMZ0ebwzcxl2vQn1dysQ4b4fjydqeF8mvrOBbOZ2BxuEaGIryaJEVdwru8SZ
bWprHlIpgBFR8J082joqnWrFlRmUxG8FePkD35naMr3n/tvdxpVl37TOKH44qOYfu5FL6B8/KnAD
KkBSm3AIOc1oxFxS7Wul3Hx2hyoYTLgCC7tUoKhLu7881JlHJeiSuhgTANSO1vbnv31FbmhjDUhq
BkTEqI8kt2YhVmOQSKa035WJiY2npSZRYUoXZDG95qd65vT+ffhTExTYg0rSLIrBkb1N2USlb9ov
16IFjqfqS6WO5wl8/w34U18ZxKr2MgmuwyKqS7IgDb2yPzlOYoQN5lpRXNjFFWb12fHAFjlhoBcj
jT95qWUtERJ4IrJhSYVe15NHLGo+55R99dKrXObjb/jyeMjTcR8iVWdzSTw51FQ9gR/iYGupCtoA
+ebVvq7610KY8a4fVe3O9FA42aC0GMem5pUd8fhI/Xd0Tjd8teCTv7LEpROm9pB5ZBRbIISpAWmi
0O3+MKgwV4hT0EAye+Pp8rQ9N+h2SWTmbkkvp/l02gD5Bdl4F01aXt2WNRi42sPU9tS1+Om4efHW
WYfpymc9PuJenhQHPux30T+qxF6dSA9isHGU5aKLlNZaYd001g0kETtQ29XJfOk0s+8lOFsR7mBc
eclnZhSC/S17hcIJ9c/2035bpgPRngvsqC6qZAJjW1GSe1hAXqCOjhbp7areXn6/5x4VqfhWD/LA
r6IIHDrfua5PyObVQQRzljgHx5raAHa0DYeibPNAGkr3ThSA2ZeHPvuo8OIxCKAeJdfm+FHLVKmc
GEMJUsWm/M6pW8tPpZw/DvyIKF/ma6/2RAnw67PiFMYGh90em/7JFqiOul3XidlFQhjerq7gp8LI
WCGJW6v4QOsZ9YLAMQ/Fo+mlP4ix9Z62Lu2tAbks0sbJuVYwnhQZv34SXRG6DBs8SM/j+B0UeA5m
69rTQK6mD6wvfNcT+gxJboHBe3rhz51u34OaGJGrwpLPp8nYwfT9szj1X7/DoPxHtAapner1+Hc4
WWWYY2n20TyQ5SExHDsU4O+hRr/5yuI6Pgl+DQV+SWfHhnAATfN4KAXhQjqNuYyqxPEezElv9mMs
5N9/PrkwajPw47OxvThtBWDAYqaL3cjI67Qq1DOv3JXqon1AKDcQa1Dnf1aa/vtYcE1AelEV0wU4
fiwZp62Tqa2M5q6sd8OqzgdsB6bbycjTK0f5uYUD6MJ/4JSSbnIyj1sDz6p84GOVKBoiQZLvDdz8
xTeTwQsTgIvd5Xd5XJD9ejQEiBqOd7SJMI0+frS+W6qpMew+arsR/M+x5I2wPRHEJLlc2RPObUdU
fbhXvZjsnqZPQfage5KmMpKNTfy5tdbPTe8Wj6UJ0b2gXg9yrQRPlTPynctP+dLU+x0Qp83H3AcM
f7EuI8z6+DFXgaHWYmeIKSrbve2RYUdzpg/B4owS6ZsyPGdLH38j1qy/SemVqzekBxU76NtgfuSB
xI8yxW2rmhPHvbNL9C4+PsbxranJDp2xs7hXVtKZcoBLmIXjFrOBFXVy3YzRKra6N/TRBHj44Lnz
/QzXBGVQnT5iszU8qplifM3wGNwZ9ezdXHlf24w+fl9kDdDwIpXRoH49nRYl0ek0MjfwKy0Uv0yH
2I7GNreSENwPaXW69sTAYQrpfRWdgm3BMMjed5EZ7j18VD7k1mp8vPybXr8RDk/u3VtFT7nwst3+
dnqaAp2HdAoRxW4sd046uOirHXlYrUn/0qqL8QFVoPu26vrlLdbC9ufLw7+evdvZTWYXHtE0sF+u
cr8NP4JMTOCtNDwspw2stvAC3pCx1/tBObRN496sZQ+1bunqK0v05Ja4rVGiGdi9ofBuwuRTlSm2
lLFjDgpDe459I6x+3XNgqca+FYn46SirfdvbU3I3e7FII2O09UctU6+Fbr3eKbAAUdnX8bqzDFqw
x0sodWJtxWeuiQxFOCEhARorFXAeWvhye/ldnx+KLdTbIjZwwz8eilXcQO1nqGI15T+d0hEF33dg
faxG+8pCO/ddseKn7AYQQE14stAmuNkGhFwRER4DmJTHU10GhrQdYDl3/bZWq+O37Qy9Vm89tCSX
n/TcpOa4ZAf2IKlREx4/6Ywd8VJ4qYi6ItXvYjt1g0xN1CA2YPMVeqyAVKrKTeEiSjFr7YqD1OvD
Bud5Lhv0W14O05PKII+t1kEUJaJ8cOs3iSA5zV9TW79DotLcaGXx52XhRlcDzOFNg02cXlRxOpIE
iipVlNtdcpO1yhiU/WxpgXTm9S5LCE678oJf3zEYEfchZ9tJMQQ4+bwxRjVTFntVNNJcCgcO7IcF
AJQ+XR/f5YIG8OgVxX+xYgkO4JjDmge7j1Pv67ERuatDuIgcKeO9UVrFw2z0yW62vO6tYg3OoYWI
TWR1gjN2Dh/lDbq76fvluXVmFYGUQBChVQuMcNrb6V0dLmIiG5gCIwQGbaz2hjNXO93qug+Xhzoz
kTifIZyBrdE6PDVbWlVtm6ZdG43FkPzoda8+1LE++4ZUu9Dq87W98lnP7Ylbjcm9ZuvxYLN0vHD6
Uof66NZtRA94tLDbkDExlqTPxZYSL9ikmOOXlr1URBk9oH1v2TEJYknslNHlRz/zlo2ty+RujWHD
Oo1n5U9GpUTRELF3e3NQeh0YGDKU0IghfIeXBzszm7dIFGbVi6nFqbPN6hpj2wxjGxWLtB6GqjKe
VnuybhA+vGXzR6ilZOqVWmBbISelALw8QBPPYNUiQDl+0xgbaFO28IBJ0WpP02jFITt39e3yk53Z
hmnrMMZ2LdeAeo9HwbJcyazFEhHiDuxrpVEc4gIpDpyrcg2MiT+DEofocr+6af5fTF/KX3YI0KdN
SX48eG3YXYp9GvW2Eff3lcjGgPi3eA5qc9b25BisfxYH8HKkU0VsSCa9dmbw6ePK0Wk6IxaR61SD
L2TdkmTiTJ9LEX9Xe7Q9fjIq+p9PVZYmaWQYmNDbN08Om5JkMLVaaP8JB4lSVXjuGzmt9TsBi/vv
y5/zzIZAoUTEI9p3oIRTS15D9JpQCof6EZuuQLSF5tdxpdwR9oFNht3UVyqGM+coXFwSBDWTask9
xaT4Vk4OSbOP9DwVQQ6584nL6OIEmZHaobSb6b7TuoaDRsZzRAiac6WXdf4HuIDDtAyZR9sL+a08
tEYH5a/FDxjWuP6CSma4xwwYXRAuMfcC8wXfmkknG2qn+TvvrpnTn3vdZDzQ/ABEpVA5GT0fylyd
hr6PqDBWGD9uCw1JAEuPI6JeNvxqf/n7vu63bLgmJh4bkYG/OXW0gmyLEbNVeqELYegmg2sVJPCA
Q5z+nuu8Nm7HdJiDZVUw91Sq/OMyKDAhZ9RvreKOj5d/zastih8DpksC0eZM6542oNViaiFqSS/M
2kk+dHNuhYsbX8t9OzcK10S2Qbi13JhPqqXYK+qlmGzCWpxy3eUyR0o5dtewqVfnCaZAnKNbKhU3
L1K4jicStDtVXxP4mHOdVmjzuupW66wJIQ/s2suv7fVQBl1BHTtPUAre3Mm2JxKHrc1W9RBThvrz
xMr44C447E4tGvQ/HopqzwSrpdKGf3ey9XhzJWm5LXoI1WxdfKFkg/QNXLtkgJ4Gw4nLw71aDzTs
gX02zBRTPXDq45doda6LIsw0wm6x/1GqeIysaRG7bnQAQKpJufIiXy1+RgI9227rtFDYgY6H04ol
MVZnhkMbp2mY1Xb7Bna0fFQna3xA5dYfIP5UaYhKdEVD2BFkcPl5X/cat2flMxLrhCkZ0O3xL0AZ
L6zMHPRwZIPt4ZbGuPo7yGE/oZseUPObnfEJOqwJEla1I35xbb5QFM9bZqFRoJK/UqBtB9hR1bD9
IK5UmoowBWTz5INPol0LwvSM0CVe8ouLRM3vZNI+6Un5blF6tKmilz/SWbtmU33m01OKkr2CtxX/
c8pGqno05bIFhyLMdEGdZdhhC6//LrcNZZevvX1l7zn36ulK0JoANyHf57QS9YbVGOYBox3aaDRM
Og22TFCtHau3LAd0X70luF7O8aQTKQbG00N6xrkoUPO4+zmqOt29y7PhzLrmF8EEMUCuCEs5WdeL
NuhVzQ4d6li53DatIwLSbb2IVS6vDPW6Dt/oNBzzfOYtqOP0O+s6Bu2J6i6hAToXEbqAoqEpxrtl
NOtdhdmLP5L/E63rtITZiLAyXvr+yuZy5pNTnRLYRmQhfe7TLzAqau2MtbGEg6O1t02s4T0TY3ck
Wi7WE8ziK7vLmeVOJxHIHgHQZr568n6zvkQkX1hqaJip9B0rbR80pVUOUJaVH1pvGG1kKl77FqLI
PCEyGRXzyms/88SQFrZyh4407TnjeLnnMZI97KXUkJ4Ybg8qPOQ57tcPCGjXH0R8NNmVV3xmOW8+
evQo6MfgOru9kt/Km4ns6MWLYy0sFHVKDwWuOgejUtA2KrbVdgFAkNv6xEoXiENNxDBXHvjMK+fq
wQmCi+bm0Lz9vt/GT3MLloCbqmTQrPlOLVcUGkuHdYCwB2H5seV070uhx/tWH9egXNL/4qykwMDA
mOsBtILTF2CWeYfYsSNbYYJ5ng9IvhstmZF8oqi/vHzP1FZYvtMMgjNGOfkqz2ImqarwhGuGMwYd
SViIlSwP5j4+EbhGJTnOB31tdCgGFPemKL3SpMbSLPyb8CKaLJlecW9+/fE50rC5g4WIzTiVz/HL
X2jzaegKrNAyE/FADtF8Q0Xb+cO4loe67kUwpN24pzd97VW8LrnoTG3uXpAS2VxOe46FQU2NK5wV
zr2Z3TiojQ4KS/IKV/b1aqIE2mjH2+yyVEs/fj48D3pDZKYVsqz0927S6vu8TU2sjjHFKIpN03v5
C7/eoBmOkpUYqc25/dRXjgBE2M5GYiPNL6qwRu0UGQYONnxpsfsvhgIoo9GHgo5K7/jZpnJwFbes
7ZDDWAvcwWXd9KkTuLNzbVs8+xqpPtiQCDWnrjweak26TNHS2AqbwrifhzzB4bY0opFwpEBkeXZl
Fz43K6ntoAIDlm1dg+PhVF2ZVptQEk65VjxDCC53LF0RSNRG78SK3UelGfEel7f8ymZ49kEdel0s
TRLWTvmHK2gqRicT7zTTumAURgHpMlUfsAItb8BLrqExZ8cDj8EuEd/LV2C6hoJpSeiD4SeTTzeO
PVXPXmJxryvj+tbORPf98px5vdnSWNsWO6weHRjoZLPNqyQrtYLxJpsXiNt15qeL1d1Pa2XiIEEw
NHn1duCSN3YrNevaPevc4wJ80uZiv6dHcrIccbmpjKLk9epi8W6Q+xh7KE0JTXnPPKxzcg0f35bA
camKdTqBpNgoboStUwSADLeCQOPODos47x5KMOz3Sm8b1I4yDo1eOrvETq7Vx2cH5SqHzoGQKloW
x7OXaHS6wrgvhDAuzYOXGE2Q5hRPwl1i/KvGdj8Jqe/+/MPifLuRMrj5oVo+HlSbc8Nrpxpjegw+
umDAn27Xw0kxfS0d7Z8FAUJjoGpZATkmq1X8p5z0+fJPOPdxIQDSKuUU5Sw/KSRkukyrxF0mVGNp
HZrZGCMSVeJQKGR1DYO8djM6Nx59KG5lHCM0w092CW92y7KitRgqurF8U6tc28H2bD5rMOsNvy+a
4p/LD3hmb6ftBU9g6xHg/r/9oN8qlQJndfzwDSOces3gYFyynUXJGyXO8O3ySGcejVYB7tqsE4OD
5GS/zWVBgkqzOiEuT/eITL82CLOiLMurADeba+j9mdHgXMO4piqBtHVq2doUpTKvmeqE6oDsejBo
STiDoYUtFkkhDvLjlaLj9XjsQEhk4OlvfYNT24aujdPKVrIkmhet3Dkc0MGE6jCocmxjMSkbrxQB
L3zQ423Ahq2zBS1ugKujntTUohxdbEK4LHT1on+bzcz95qJ7f4v/nfpGXQ3zS4UvylOa5sltJgZk
lrHjpTvEwdM9UIQK0FD3OOPE7icKWO67l7/29jVPfx63GxPZFIU4X+J4XnmGAiZep3Fo66V9w8oU
gb6U0+3lUc69dVaKyd7PQU69fzxK34z4CeZLHGb51OxF32CLVjnPOPj1t1KRV2bw600QSI4Dhggb
R4MztP2a39aKAfZH5djHYTH3Y6BDLSeDpDF8NannXYqnXYRW6xqP9PUCpSVE3cBX5oBj9RwPahp5
n6f2ivGXWqq4deG+lxeJuaPM+GO4htKOqpkSBSbc1mg7HqoZvVUjVpp7cUkOgkwcxzfttonWEtel
YlLbu7XBy+ryJzzzfBZ3Q7YfxBEbIfh4UCw4Z1A3O4NmRwaerlYITidneF9JKa/gx+eGAlt0CI5i
4RA4fzxUi6Nvim44paGuGT9FbCO+tdEKsBTMudhffq5zC5TsEU4NfG+2vzlZAdz87GmaamyM67n5
Ieyxe5ymdcD8F4xqr1aG4KA2lzSYXb37hq1AExEU0uAchZW5LyVHDXaiwwfsvtIHghuv0aBPTNUB
daggaIZAomWVqrQ6j19HU5ZGnOAzF83jUuL5pxnZIdOF8phnlpoH/UTWRjZX+tM66eINOvXsoTfr
bN+2vf5AGuby6OVeAr8CTuqsdvgYYrEwPOpKWn/WLcXQUX4bYJktmu0r73b7Uie7ywZ+IYaglQ4A
drIShQmrp4plGg1q/b4Ranmr4bK0yaTSoHagAKVVL/fFIDAIdAq5VzhUEScM7puSzKAIzoiILv+k
VzsRex1aQrBAkHT+elIgbRwxfCFWM8gnJ71N6qIfcXujg4jnuvHOUuNq9+cDslw4AACutsbO8deL
Zd3gtaWYiMs1/EnT3jgITKBCp6ybWzGm1+bzq8WD1o1h4OfSPCOkdPvz3zY/p10H04qRUZEIMu1a
5CrQE+AjrBNxQZcf7dVVaQP8tlGQI5DJoZ68S4peJR+Rewfj1Fr4g9Al+qlpKAtpjA5g9oV641XK
FNaEw14Z+sxT4rzELYILL3zQ0/pL4TLWV6I1MYcb3AiZVhka4NaBaQ7XMnxfXVsYgfVHGxBjMPzB
ttPmtxf6P5yd167cxtatn4gAc7jtZnevoGRJ3pJ9Qzht5swii3z685WA82+RTTSxDNhXgjS7ilWz
ZhhzDGvIOkpRDFy4KQSQ6AV6VCgiGTalt5ygyUOTrZzrzwkEDyH6HUfA8vtCMPYh/uYKMTFAn2hz
gBIsghvKsM9IT9hHuoAfoh+zp8ZzM5jr6J+nIfcoQvrFmIyvEEXN73OvaZ/iPJrOjz+5Mra60OrH
AOphpJLCBm3t9WY0oCAML2b6JTaD8tw2hhdWfXXExLZzSQkWOFa+pSbUtjNbepuMZuTVNqQN8XgV
QdWcNECLJ78ZA7TorKPUcHdV5GqmmhZV+fB6VTMDIh7agfbZoqPwPMF78U5AJnKwd3dhido7kgYF
csMjbkNPYyqBiUy9DQ20Ff1t1QRdFuLbf0Jom0EnOJj2pxnE0cGA895eqiEeg8oCM+pbUjsoo+nw
zJ51To3B/d6bVSlPjtvo18WGxOAyWN1RbWjfIpeF2h7F7C3MrjPbEY0N5nbacZlOpV3nFz1uC3hx
FhDqWTQc7Ov914N1hooJUBnKJlTr11+vND34RyrsmcLUbg7SFM+0G50DP37/9bBCjxGkCuoq3naQ
xg6iOKE8zTDUEsPD3vnZxeqC+cMExwjAzVkLkAXQe+cAR3i/mQRd6Icr9UAlBbJZHFkQd1pwFWzG
CZ9E1GVPtj75l9SP9FfHL+TBMu99OvZQfiX6Qq4G/oz1ZtJ1R1ipDwBND3Z1sT1ZPQu0t9GTgnGS
zh9lOAcpkBpm66NgQS1l7VswzVAJ8mG+B15v41vm2NYgpAKv7Zg5XK3D5J3l4JiXrvfKcAaTfIqN
sbuWQk6hU5ryqrma9Vl3wO4+dnL3jwtK7ZD6obap2v9bjzuMYJ5QnoDKwRjzS9S2cIoag/fiOvNR
VL33eTlXlOWJ7iBw2HiePo0nzYxgjYjF4IReY8lzZ8zaEzRv48noh+kg2t2157C3auJYJabrz9sX
ljGBGeU4cbAusVaygcIt3sGj6zMhi8D427cS4Ag30wGTRAi0tifcySVdgMQh9yF4NlCBCWfEMi7C
MI+a83tuQM1tU/pmEhSsw9pU2mu5a1WY6rxYXAICu9CqoMx+vKC9DQS7QAGRkJbq8OZ+xNMcJ1Hb
OeeJGd9TlBTuKbHn6NxF2Z/eiMLDY3N7XgcAEvgqGkRsovo5PwUf0I3nJkS+DLb2fUuElRm3Iq80
pj27/qVnsvvcG5V7cEjuIx7KeKyNW8CoCF2ptVGjmWn+eoN9hr8HdLSWBeKTnKV40mH4gfKrlt0n
X2thoMu15kXmuvz+eNXqU209gZKD5goikMNjsf4BsLnMQQ4G7Dync4JqomAoXrTpzdCC4Cv5bkMy
UwWh5jbTL48t731earUEODyXHstfW7ZkX9XuxH77RdNee3to4dau01sQD2gE9daRru+PKfvtUmn5
QuNgIJwFiGVtsCrQU3D1mAvZB1NyMuPKZVoyFv7fk0/iiwQKWjQQhERuGbpW7OinuUyrD7oc6+9G
VGXyZJdNgwqBrIwYxt3GI6lKh346SVGPqCYmhVKDAJn3rU9d478FRefhXLVm2T+B+IdeWW+rhiqJ
62b/WN4Ao5QrIfujBwCEw8kWUZ2aZWwO4A07R0zNBoFpwy8Qdm3O9VAn9K8XBsRbyXxQkrvuCfH1
4aKE6s5JC7XsHLjtGR7rEv616gg3dJ9TExBRnrdh/FW44u01Dqw+aJzIt6B90dPfZgsmYgRGOv2v
qTDgeBRZJ74MBqDUEyRQbEeZWubX1phdeHGH1P5e+3ZMmzzpWueWDyL65MBVhTgT5W15SidB4A2a
C3WJmNYLs0dJOR0FJDuvFK1hME8/yA1IDdYnJ5uX0kk6AjtPs2UIPXbxZZKwR5KQz5fHt2LPlEPH
GFQCPT9wN2tTViGaxuBCcm6AXfLpaNUY/cKrUQwH9dkdh6dmg/7P1OZBrGzl7VJW5TjCeB3Npvi+
qNToRBaYwDpWtfJJOvVyfbzCXbOOByE3uTPSSpvNtO0YOpWUFfqtO1Yn2+6hqM8mUacnvRHN9yBI
tUtkd/6B3Z2dpXtKoYvqE9HGthOd+H0lE37PWe+s8imvU3j2B799F5n6X49XuGsJ0ixSGbw3vmb9
DYuy7gc552TMiVcBCJbeNbDbzoQ03W1/f2xr5ynmZfyfrU2UIStEoGJBrJz0hf5lhAvn90b1pR9b
2V2RkqjzqYYyP7k5lbZe+1NhNjB7GLEiNm2Dz0imVS9pHR3NSu2ZMvhIcKOCAgMQt968tEY+KQJR
eLYamwGtjnEHoDr5kynK5KBUvnMSiStohNDCI03cgk7HEsJMM4nIZuYO0BNcFlfNR0Amb8b4lmet
8Rl5Que3x1u598HAtqmDQVOLHHizPl8EXj3ywZT2LvT6I2O8Jqj5x1b2dpH0moCCgiYfbfPBKJ8K
d25ZWt915m9xV/3TVKb32W3zf3HWWQpBCuRTVLg2n8vyRgCqo7TOdTKm72un5RUx47gJlyXSDr7X
3qIIpxmlwxeTv2xsNYoxAmlz65yYsKw6OrC7AXmHWz3PR0O8e1+JYFpJvzH3Tb9m/ZWS2ZicdsI3
Gn0mr0sdJzdviN6MdKSWp2Z2mbRmlzj0aytN5fiTCyPG2Ru6P4n62kuZm8sVacz5PLqIPD4+FLuL
UrVR4naVdm4W5WrBbDe+oD5BqRSS4J5sKyq8SA8f29m7V4pG/f/bUd/xp0havTimpWHHmpjTQmO9
OZl2K0D/BAuUGAGqVNztz4+N7oSTSuMR9AqwYRgaNkaZaondAtmxM9yfjdKt7tNvYzoP1zbxvPfF
4NfNQX6yt53kJ1R7nMAhhN8EVpmR95nQOfqd06BptjR/VLFuHmR1+0Y4JGq6hQHozWs5o7YzmW5P
hacch5egzYDqm7k8P968vS+mBswQeQYKynlcf7EazfQyHUzrDJApfQfzDMJQRdqF1ZykzAj7r1MQ
/fexyfuFUWkxKe6Af4RAaTt+kBmD2RgTZ78gPwgDp3E/G3BEf31s5T69UfUcSPwZzlQllo0f7MvR
TBIGbZki8Qok7Prl1cxS/0PVRs0ZHYz2VMM7ca7qTFweW77fUixDkklBGWfF5Nh6S2GLaCZg5Xw4
vyo/WZqVfgPULF7roe2eLTuqLg6E5W8uYVFIUpVHhaFlEEtt+k83j+pmXyRcPsavUDJrNcdXcuNa
aDvD94pX9CCkur9zyhxwTiaEftTN1uaMNHZh7VHmarc7W0EanCMe0FBmw1+zFh3hxfbM4S0DRvUQ
TOA2rM0NTkZXdOGK56Ng2gpYXojseXJCnDf/NReldlDP3TuiypuouUgCkS0yOjXgFYdmw6IgiM4V
Hc3pSUfI76AFu3dQwGNQmPpRuNmWwLIOMjxGEEGaBCg1k/hONw2tJOj8pwHq7tYPGZ2rwsenc2dp
dJEgFFEDjyAlNqcTGGUwMJDNl9Pi6bUwiwThYbzMYyv3DzbYL1JPUM4ONraBsN16bjkUWBHlDNDW
q5BptN3+I4Rf+ZuTGeIcVULh71JN3fbiEEwRo1ty0c1Mj0LNkohBJv4SBguKzYZdob/lxEejyTsH
0qVNr7pVHJG7BmDVLqndVDx0iS1+M/LYf6GpVX3TtElDyrTMD+If9VHWBQw1LwvSQonT0pzeeGkP
Fe+iXGa4wPx5+mRnk7wwdOydYYaJz0XbTGet1MoXGSflZz8xj0gb778mwxG86To9GkZYnU20UiRj
oQezBzS/jKfffTfS27BiOO6y1BD9Hzyuu8ZU0YIPikzOdhywnBapi6ViIhiRgFubzva7bpndG1mq
cXt8Su8nIGCgQXxNjdBTPoWmYe1XKs1DZUvMZZhMxcjwzwhhOFfiEmQCAvBB5u8ciNNfZeIwGKzJ
d/bod58e/4b7+4hdulXqlYI7Zgs8AEWjudYCFw5cvPIZQfTmEqdLcv0XVtRbS8BJ+GerTf/peSAb
54wWis/cFMNTSpQLsoLa32Mr97dCBSqM0qjiHqsy11asAcmpvKKIZvWUu1EoHJ9NFF9fUndC6sao
hyNB+b3Nw4dZdP4dZie36O/Y7iFKBk4QLq3VfR6M3H0/NigFvH1ZHpgQ8Cum4rfcbF6ZefDbImUA
Xg7100RCAVAstYTrTJanwYiP7N2/C+zgT/Y2r91c01NmMgWm9FlDAtYJvkHMOj+lTg33+uL/PgRJ
cHDp7r4cI8X0vhSAjnLd3YiEHqEmXsawvUoTcY0xE8F5sr3uyVbIcyOtj2D7d5cce4wEUIVCBU6l
/OuT4iXV0iMYwEnRkvSadA2NHwt4A79yOHjwfrR3Vs5T2bJUG4FDwuz0JhKUuMcaIt8y7LtxDs72
JOPvnCX50VvECHVdWlY03WaU6EoRXNomsP5A0c+ESjnXs3fDkpi/LqYFr+icQYmbFyV1JDnSV7ar
8g9YP/j9qCR/I6nvnwy3m3+hgj1C2Wa18qTV3UGgt7tz+CwaMLywdEvXO1c10DxLrlOYltJ9N+me
uDgjyY7f99rBobg7h2rjMAMgQ7GMbnEIQnqWnEi9QwTHfncmv/pjisr5VmVDAmq+7RF8sIv0iPlu
z6pCiAFK4/+7IcAqQL7EtWQZ1poxX4JFNsw/OBrij018LQdNB6ZvGpfHV3xvVymWMIAMeyNgv43n
QktMRK2rFSEq0yLsMnMOUT1m2m+ojoDcu6Zo+IA1g0uQ/G79Aaeln70YhEA4gAg7OYnTnnMkZ8KE
yvdb/TEfEEY9CN7BCKjC09oURJeTPfl2EQ5T6d88umrh6AzjRcuT5GoFZfSfx7t4/54qg8AWbUYQ
oITYoi/QgCFtBroSGjJG8Br1k+AK0Ll4EZ1WIxy39K/IKvZw8ub132nQmRdPz+qDF3XnAGEF6Adz
azQetgQuQQl6sK78PISLwQu71KrDRdrNyYEK40MQBe0JjY/qwOjOV8V1EhNSVufh26Jb+nJgWNG3
8xAOw/QSQUX0FenOntYLSInHu7xrivoUpMPMdxCXrb9qW5FczhOm4k6Pb8hAxah+m+JD76CA+S9M
EZT8gHwQIan396ewAfbB0bYqDVNjG5zQXPSvaERJBJG6o3LHXYhL9KO47ID1Qu5MCrc2FZeZgilF
OUQwZRDqMWpFDVzlZ2cMgr9cp5WX0YA6tVOIBUiljtKivU0FmK2oukglKEyszbdERK4exUXYJUZx
GoUGc2ujozzSROKgsLPz1gIzBfigOgQ4gY0HX7wsQTZHFOFijToTZF3zpYhgqqqjrnoySqu4Pf6I
e/eBwinRnwu0hdLLemmWoEji5giV5bHZvJSe015qFG6u8P4sZ8R10BxNsvbA9ahFbB5dCMH/Z3Tz
6KZzuYwdLJqhRMgYCmU0qJBEJoyvq9x7zi0ruQa5ZyD8YJv5b48XvGubchbYC3DUwCbXC/YNOQ+j
uZCuyMF6XRDuPREZgpjsreTcVeKPPKiMFyHdI+De3iGicqzocGFsBW+yNhzMVeVriPCG+rDETzO5
76+ZTgEBd3UEC901RbT245lUtE1rU1S2iqrRq4KRAuOXBdGoL/XoMbAs9OigSrFnyQro5JKbKNr+
zaLYNGkzrZeHYOvS89Iv2mWSFVJT0uuub/9w5GKMvRPsgUjc3IyKuiDSXbgbKEKr57nMkNsLivIz
snTazUJXl661odEE6OSvjy3vvVzUIum3YN5jck65p588HbBTCAqROwrjRTNCM8isa9vp/bM/u0pK
GFXsk5f638Y2QRvdVK30kRrbQai6d1OVPC49UsX1sx0sm6M0V3WTPBzsLHgWZgJXn10l57ao/jB8
+LJp5RzRut2lUPhdhTShW0Tcz8rXC0eTGXnZZsZmyvintHvxC7w//kFBbe9KMpQCdZGqYzDzubYy
lPEsE5StcK9Cfqxsvqc/y+jKa/m7FznNcm4Hr/kwu9BZHGzq3sOiZB+YmwMs6W1RzFM1QmPUlUVo
j2bXnO0hnS6yz+Mnx8m7b9nQ+H/4QSzRbvTL+dwvvn6kzLDn8NUEPjgM6D2ISjaLF3mLyrqXhy6P
3Jn0GWxIIjIUy6neZJV9NPC/d2PVC0r0DqCayv7aXlqgEz1o2HMypzj7c7CERutm1wSdtIMbu7c0
xn9I+qkOcW03prJOen1aW4Q9QWoi/+e7jPJH/VPhVvNl6hf74BzdLw3/qkg86ZpRXdy28l27M5Yo
jvNwlNPnuOvFy6ATaBageN4c0AHBoCSjfBG9kW08UiiSr8Du87DMGnGbdC47UPnxWnajfXBC70kD
FNyD/+hGqxdz6/eCvrIpBpdErFoqfzORIWxPtkghnoK5fvky09T7e5KFPPeBSGmKO+KXsa7ckwlb
x7WcpvrAG977IX6M4knFJTJ9uQUUFrrm2cOS44cRxftaV86EaKTT20/uRLnqFJVN/2ssmio+CBp2
7VJhgWnYB2uwbfMKMy67YczyEB7UvySKfBegB9474VAKJ9uew1I41pfHnn/vRDHNgSiBIgG8A9sj
2WfZZVvnoT0ZBbOCU371skl/P1voafwLU7xqcOXhBciT1vdymVBpd3I+cwe68er46cKNaVGT7Loj
/an7e2mC1eAA82IrcP/G5fR9MjjCxtRkm/VpzJl1H4hxwzaO9SfwZubz25emXi0QNsBCgW6ul9al
rjCrouW2VM7HxO/qM295dfWHZDmwtLcyEgVOhwJr3r1Xc5VavjaxssJNFTcRYwtLW8aIS6b9l6GY
qgMQ3f37qCAiRM0MZJBVbj+abc6x5tVeFrpG215HT+s/tn5nHkAi904hsBdF969m2bcNesOsqfGX
TRZCbTqeqHy4Fyen1SXwOZfHn2pvQT+bUj/lp0inQuuzQpuVUmKdGx9z5DlvEHiP/+Iqk0fRiATP
z8T6JgaXPIVGjPgNpGG5fA2qwX8fdVCLOqOM/vToSJ6b4bAvv3M2lMyIYl/Bb3Gd10uLe3R6ee5T
RHKzv6OI0k25WB4aGMyfzcz0vH0nf3BsAykl6YdeZm0ugpXKryE3gQeg7a994spPzEi9TfeMyUTA
ZD8KYUT7NCu2B7ALzNJOWqyIshk7gMJRfW67Jvtdov/6AXjpUUdi5ywyl0BdgUiUm7athcHA52MR
XW3Ry+7MCJhzdpMETuXskHZkzxQPHoUF6pm8fhs3JYTeSNofaahbaXOKI5RZxtgY8MUUjh4f+71H
VtUxmagiViHa3WRMVpIz7Y3TDYsp0k9Ilxh/GZFmV6coVewqBXpoPuIEIdrA+i2GNekMA0pxq0RV
nafSFX88/j17S1ewBJ1jSmq1bT3ZzJpPjtalkLJr6UdjKaL3OD04ivT4CP+486x6tEjpVtKqZER0
cy16xK/ccmnSEK2U4mR5LbKzjQBrnaSos+eNEV3qHLnvty6Q1wdwAHAjmAdgNFvfjsSkjefrOUNX
XRpcTCm6Uy5xCE6WZgcp6v29txgtBh7G7Dud4K3GA5B+r9HzNA1LOaG13rfjBcAaWi01U/2BAbfu
46Xdu1DQe6qySrGPRW7zNCaFQYkNEOovUMV9o9ZbXpgb1G6PrdyfEEXDR67E5aDFvIV0iFy6BXPt
SSiHyQrLNmvhyuqR2EH85fTY1N6CmGUlMYOz6p60faogm6sMLQ6J2DVAb0wqT5T5w8dW1G1e14Sw
QFUY/Q9OIad5fSLgHKUtOCaICUNJ9YveBdnVdeCd6sgNbzl/7eTFWvVLj4T92w8IjzjVRaIh1XLa
pClMnnsyQDk25AVGymUIxLW3+vmfaslQi6jy+eDs7xxIoiE13aA6KAwdrFeK6FLUOwP2oq6cgVDV
xbnURfwcmO18cwtmeg8+4P0VJ3kg0qP/CnMj33BtsGgG+IVKIuQ+a6Nbw9AuJKeLeY7SznmhWWW/
WKnIDoKWPaPMqOLDyOwhGVMH+KdIYswtInMpZcjkfHUxc+FdvB6NK8MV2jvXjOtfUrTNDgKLnVsB
OPh/RtXW/2RUNzswEgAg6IS60bluF/+VJtR07gZUyB+f1931EaZD8s/NuBtKHvKim8aG84o47vyn
YUzIZvipVl1Tc9bCvuQoVbX35ukx8kAGEbny1KKheN18ShtSoVomhQxzhykVum5zKOEkfyEGDajv
Of7b3Qz2CNEQE1CJ/OYrNmIJEM2qZJh5c3sm1BkuNgyU58nLvIM3eMcBkNr9IAKk78VbtP52UaT1
Yy0aGfb0bl4X+BYuXWQxZJRlmWE8wYWj3SJDr97X1hQd2N5xcbT3VDeMMgxFkc25yU2ZiTZYJt67
6UuPktJH2drZ18cnZudwoqPM5DH8TMQa23IIUZNRoeE6hSKxFL2iSG88702Yp3N7kJfsHE6G/ehZ
KscGDcEmnAnSPJ/rAO/pV3Tnu3xETB0yzZfSod9XNFn/H60ciwOjO+uD9IASnvKjBg/u+gPOurZQ
mkmn0A0kGvVVoYdwrfdPmTf1p8dbqb7H+rFgkpsxcQbUKb/AtLA25Tp9ZAQT4/6cyPR3DSDc2WZE
6jNVvDLMKPwfVJZ27YHaBIkD+Ijqx9reDOKimTriIXt2/JeykOn7pIgb5o1lXP7ZBqI8MHh/IFkg
vVnF00bSvO049X7STtJYxtDo0EiJ23F4TXs5HLxEO1ZgnlMAI0UJBEXGellJsuSW2Woi5MAy2gwM
4gV9ourAKe9sHkUbRhmB4nAqtwWjZbR6YfCqhmNiTRYR9TTeoinOv2mdSF8Xo4sOqgA7y1JjUoop
gvoU7+x6WbUz1SlNXREGta3fGm/ULsnxkP39HSNspREBLbmys0UqL76Zt4G7iHBw+vRT3A3Ri9bN
KZ55MignC+8T1CbdwRfb20sYKAhTIHNSqeV6aWmqCeIVR4BpKv0/4f0tznEm5VMyQ7udjfKI+ub+
TpOBUXdUJJ2MB2yhmn3QMvPVlCM6UCVCOUnavnQ2B4bq7RGMd+er0V8B2US9jVHMLepnFlmw9EPF
ka/G9qXNLOOWJ6Qkjz3HzoK4xcDBuMTUELcP2uJkWucbLEhGRfHJzLrhktk16oLJEbnqvSXwIuCt
GagHJmNvfQbNqsQbsppYxNe7j3avO1+DslxMhhPbIDlY1o+x8bVHxNqPrwRRMi5483pCtzWmiObJ
UKRJPcIFXimI/pL63gleC9KrhS7Lk4jLebw5xDSw/8ypA4NUlemksI3uFKcIZeK/hkVz+nMeDPWv
0zTPf2l+n36dE3v8i7g1AKjXwoT2NFNitk7FZFpL+PgD3V8rZgApMECVoTgztiiRkcGG3IrTIUxj
6jWnRJb1rzlto5gxOd86QbLOEFYwHdyre44XQnKqQwwVQNDKkd88XgEety+TZghHBry+yWjRYD0e
ncW4NELMwy0Vk3u1lcbutZsYPnfnyPqv5nWNe1ryxA4OXNj9PYd2m9xRQTjgWN/qdcskLvqJDgPc
43362pMpX+a4QL9qzIfXPPXig/dmzx49aVAjtMY5s+py/hQ420i950Y2EHyVjnku4ca9BC2ztwnY
yZNAP+vgTbi/7JS50SMnK8HB3D2o/UhbpaiJK1MvbcE6dNzAKj+KlvesKFdJx5aeO656vSoEQIFp
A8YMxyoLbjUSuFdaUt3Bib2/6IqWSJEa8mATj2yCg3HpjDpGXjaMTT+9UHfrfrGjNj/p3ME3o0OU
KWJUhsFpBG8xBNkMmL0IWsJ/5MVOzlJOv5ceYqyE5PLJjer4P48v497SoKmAfgm+S8WMvt7ABu41
JpmIixtb+ucOUvLsZFY1/GWWW/z1dlsqEOH4UbynZLO21WuN4MBAVjX3dvLK6xddKD7l70dtro5U
pnacDAeCWFVpNxEobNbVSVnhCWKSN13oT5oMvBNsd/WpAYT03M6OPJuk6ZfHC1QLWLtoyEyIjaGj
5l0AWL5eYGS0Mhh05aJlKwArpsmXMp+EEhPwv8wwhj030ehd+3k0vj+2rP7lrWWYm8EVAfSj6bs5
oTKIg2Up+IyipagK2xrUI/j/yf/zsZ2940J0DFeXGkmDLG+9Qr/wPAFFF2nHQoW4pI94Khq/QS+2
kQebueewIBrCDm8ruenGFA2EedLmCGozLt8pg1Xu2mTQF2R+9+rm0/jb45XtfDtCSXhiVLRngR9c
r2yReYpWrEpOK8dAJxSEpkiDpj2Ny2I8zQN6xEkigtNoLUdEaztnVQVepB1ce1a8CflAZxhm2eXE
EfGSMydpFUgTpGAFLHPQvtMirE7Sa+Tt8YJ3PuXK6mZ/rSKel2Wi0GBB/oNMYTG/GnEsz00gjghd
9heoys+KMpRjs95bFq21+oxTk3qcXqXtzkBZamoagjcYzfTp1c+NI30L9Y9uroRqKkBWrIi3nS1O
0otqCRGHAQtgrkMQHXfxh2ha3o7H5kmlE6kiKjKELSVpIScdAtmUZy6Ivw9F5n0uFi+6dpYwj8ZO
f0wObldEfY9iNwEUgohqm396wiEuiJahBiHj9n750UkK8TzGkQ10OK0/GFJqfw9zN4Rm7/Uv8EHX
n60pH5YzziH/vDgOnn0oXAeBDffvOLGjM5FG/196rVRfC2dGGi4WR93GvVvFJB0pGo1vRL42ldAo
npa6aHg5zWRRBFNQgxcd4MoakFEIj3N9iUW1XOjrawcP6f2Zo8SMS9Rxx3Q+tmducgdnyD0PGiu9
SedT6+fNL3qlt9OJgn36yVhm33gWjPvEB4bv7xXlGJ3sjZIoShBbFMM4WkBGZoq/w+y612Vog1ey
++K0jFH0ZheJKTXHB6kzXaQtYbU76JErJT4rm7WKGV5vbEKtm9yPjla3/SnvrSPaot3FqTwRcAjg
mC0Nua61HZQtgmd1cKYwTQP3WiKjcUrNznh67J/ujw6Lo68Kcw+Qcg7P5rRHwsxseJDCcvDs62Au
+T+5VvkfEeztL83IsJ8zMAiq6/kRRP/+5cEynormHMUTaidry1Zsta0bcKfnZpHnIJfRu7rkpUui
CZKDKm+6L4+XumsQsSVa11S8gKyuDRK6tnOQqljZ99pXjxG+U1Fn9bnspHlNUsDBj+2pt2ztSHy4
ROlg0aRQGexma2PbQOilwR+XyKC/pJ01vQQGDDwzyk8h/EzFlxowx60em+VkL90fb7Zue6qebvED
6JBsEtnYLFpBT5D8z7XpK8cpRduTVfr4sKAbzjnzHVdGzKr3WSqGi2G2R6i1nUO8+gHb93ZqNaOc
vCEcWpp4tEfAkAzl+K535NGg0/0jRFBB64rfC6CV7vP6y0oj94IyqESI3nUfQgdpn3Uf4tbHO7q3
ILwdF5JKIlyx2wM7TY7bjK0IW5eWfTTjaOZIoASfBW8W0KAIQRWd1gThiiJbXy8o5Q8bwxYi1HMk
UyPDzk/VBE9hM5f6OdEOWaT2lsYoIYEDKyPm24RlY9XJxml0ETp5XD35Go40GerlfQNS8/x4F42d
a6hqbnBz0AdElGp7LizVBe1MAeaPkWWiL3rYp3zWvD9paQXLCS1g54rq8lzdZpMx/0sC985HXyRO
SadNwDAEWsIQFyrM9Zd8jtx3Xp1mCRQEznxE+7y7L0rBERI+ixq5+vOfYgH6blSDikGEZjp0T2KE
nkp2ydc0LoID57RTOCFORCqMiX8wgZSq16bk6MdBa7Atet30166vEanTKOk2XdZc2i75kjEvdUM2
R3J3df/sB8vwwshWd/B9dj4Pv4MggnobCcH27WlnxnAFRHVhLYoAldV0cU4Qt7lnUluLecXYe3Oy
wzvnssFkA4Su265qghpcU2bxFMokFc+eP1KvHEeKbk6kHaxtxyMzOAD+HHdB3rhtd+hlDShvnsaw
ci2UCJgRe16yMguRGhlCRguByAz6+NQuyRJaZXqEvNw5TdS5qcZhW2V1m5MvXEZp09qn25LG+otf
WH+WiO/8Z+wOL9mOQySdAwTJLaMSvIVjt1C0VHoaQeNcNdZFDHnzdYna9IAUYHc9AM0pMqOfREd4
fWSdtrATctMxhEVqecmWabokRWpQNNWagy+3E6ZQq4EKg3kXQN7bGKz1gqqkAzOGjpuUv4qlr16K
KLA+G2ZunsYGaaoqNeSpHOy3V6UAeVNKoS5lALULNi7A0zhRIM7HsCxaI2Tkhli3rbPLnAzWQcCw
6wMUmx+9OOA8eP71hkJuDN+SQ+evG4L2qhtlfCurrL7IPPky1E7+aXTM4R2+qAxHd8lPIvDrmyA3
OtjtPR9AWM2AObPKYCU3vsgQvt/6dTGF9Qw73qlYevpNulHIb0llA5hOZqjSHz8LO4kEaGjmh5mi
pLdrbe6GPZtusWQ0dYN2SOn4jxbCVK736s/I7EgUyM5aBF/UY6N710R9WBrh0K2SOK/3e2aUUJiO
YL/Jn06FK7XP1lxnnx5b2bsmRNbqABGKMUm+tuJlVurYHSp41hA7lyga69My5+0HadZHE+a7u8i5
4RmhcASwYW0qiOdMoOw1higcQ6BoRIzYpmKsL3BB/jPIcvy10O2jEsDe+nivQFJwYnzerrVRuzQc
4db1FELMITmUoq9DXbjmB1E4Rw/y3gIpdOucTtVl2Pbtim6JzCmZcTnGmPjPrjOk6ecWBmnnV0uq
VyquYct1zKk46gzt3QnQp5QFcGm8HpsYc1pm2x4gWggbHX76mCA+bMZeXEVqTBcwhUcMHUf2NvF7
ZETSajLspc2QhXo7Jpei7eqrPgf+NR6tI1axva/ooCyvOuUge7fkFYpPaBRzPYYaGLZvSO6hkC0i
W1xQBU8PuiRHtjbH1JKM/+cmMAAgKOZlmp3gpZqph9VzcoTR3zVFsZjWMiRVtBDXhzMerBaGSAAA
VlM6vw5iSM/JWOoXELFvn+Gjwwtig7abyqm3JYl8DLSpNjmbtdYFN9jt/JvZgQIIuB7Xxy5lz3HB
h4NAosK+0VhYr4oHyK8ccxxDBqls41Kxn6OaQjjyynuHkGyA0w49E+DrjetK8pRSu+0TlNpu+out
FS5dBSd7aTw77mERXo7u997nUsKtzEKSuzLwtF6Yj0g8hDUxgFkitKvuCvvaVuixRVKYB5WPXVMK
34Bg686gCJ3duDKXiEBXn6tLjmjoVw6GoCbgZAem9j4X6FxaJBRJyRw329hFvokGcDqGQTT2zxW5
3RdNO1Qr2F0QWHKXZ5Su7xasBEPX4ifQCIU1UxS3zC0RwHJHUZ/SuskP3rQ9PwzK7P9sbb7TYNWW
n3kAGGAbKG6MMvmvnib9P4aCwU5NT7wwY7TsX5x6+nWwLAAvp96pgsSfsrEia4ZWZLgoShv1P6XR
McEVD350EBXs7uOPMVw12AzcZm3GKYpMVBOHngnnLHs2ith+SeK+7256Dsb08U3eNcYclsJqKAzy
5lnpgHjV8dyQE4y9HZ2sxkle5qHTSPUMvPzpX1gDEAA/JRxFSHKvl2ZAYKWPefYDhlJ/cKMJdRBp
vcTFIXfX3rrYO2R1wDypkYC1pcjIPENjxg7sUBGH+hJ1z0iC/JqMtXYAO95LDcg9SCHJ0hHx2YQf
7tJ2bpWygw1SV980CbOAV5u5Yr5OL+Mw6KdKasV5kcW3x5u5V8lAphEWavhblPLo5hLEbqDl5USW
BY/28upOiHzXzlzfMjHC8C4051aUtvzUNmP6Hf6k6LWDHHE5w9adX+qk7m9uFlu/65Eo3XeFm1T/
CGuc//v4R+5+B9UbwIdDFbI9zPCPN5kR8P4F+uR8yZIJdG2hxX8HY3akXrL3WNCjAWUBYFL1Itaf
3KkYTG09HqUqCiCoxT9c3X6G4d8E+4Cq19FQ9d7SFLSFSBdkApDTtb2hMlKeEsnTns+wiVVu9s1W
HOj14P+bJJCJQlpoKveE8nJtiqub0KpkaW6bIcmADFT3DUrt0T2nDXIi/8InqKfChw6I8a5t+lUr
gUGmMAj9jCx6goRgeKrM1DojbJhcHh+PvW8GCk7lXaBWwJuuFzaOXhLbE1XiUTXwYxMNa1nZ1NHK
OEdYOxiL3x8b3PtoVDapGgDXImHY+LvRbgffSjMBe5mtPceFCSF0NSYLl3SIDh6pvWcX6jlYDigc
qNRkvTiSea+ebWzVoz1+znN30ELSwdE7+F47dlTHldExRhjpSW3eJc/s56qErDZ0Jit5dsq5vRRR
W/72eOd2rYAJAIZDnnXXaWWipxwRHqYWWfZ9fR3rxHz+f6SdWW/bSLqGfxEB7sstSUneHTuO4+SG
SHe6izuLxZ2//jzMxTmRLFhIH2CmMUB6UirW9i3vIjJzCg7/v3FO9joVHJCJPIEx0Kw5XPxZAt1K
swv9u/d2ESAAkEH7tcdp6J7mG44dZKOBEWwsTStdbtyymY2wkSXX0tiWxZveZ82PaWnUcGU1pUEy
MqSw7W1QJT/wtTKtnb443bWhCy2NK3rOQ1hnpcf1Znr9d1UbhhbqVpp97rO6NONE1hQXlIGg6cOo
inq7BhdrDMekttZogEdbUGbI7Wu/I5XYqaZYX9RSqksi0WcO3Eb3QyWGhISq2UmJZ3InoGM2Vr7C
95ENqLLls+U245Xd5DUy/cslftO5XUM4yL75BSc/7SQUSW0HEj2IGHHcvAqnSVeh10t5KT0+ExBS
moNZSyhNQey08mB2bZWPUqfboxRENBPUP9GaHjeyMg6rqtHwIy26sFXPXCYbq4IGNAVI8ruTF2Cl
s7haPR9TR9Pjasrn4rljvBB+gP3nITzl8GBr/KCIQBR6fJcMJVUVXLB7tmvhUACriq8WfeELscy5
1dpaAJsu58bm23bPbxGu1MzR1ERN067VtTeQpVMeTlTH44+P+LlC4xa20Lrf9Lx5RI/HcYK+sDvT
71GgzgY9dv1ZfBpLXM2jus7cv9tuggvTqk5M95Oq+8+Yty9/5a6rGTvbKPA5+fj3nFtHwjfKOrgd
wUM4ORQgFmUObJQrx6J2tQrDvAIR+29t9JfA0edGQg8O8NbGrYAjdzzxdtJnPVlxSPepiH0bDbpd
SMwWc5hgNHoh2D53JLa1JIegNAa7+HisYhZF2VlaFxud5hn3pvA8wIxjrjWRjbRt8Rzkml+GiP/N
f338Pc9dMpRQuWXoqPBYnASmS1eqzsDlNk4dHauRpS+x3MGf59EIhBvBTF/+wwLSEIVk69EchS5/
PNXU0Xxb00bCiNIsQs3TPKSVUfaXrikv7N2zcyPA3Aj8VONORRdKPK/tYnL6uOnt/hobJzdKnHQ8
jK4crp1NA/njb3l2xwDkRQkO5ACtjuOpKarCRLbcMXY3Jrdpo1lY6ATGjZUal5oc56ZGg3kzR6eI
BJzmeKgRraJ+RDkACnHnHIZxyaNUetne65L+VWP8C3HLr3N1glCA0UutYCsZEFFuP+i364bob0Ll
FBZERZMnqsbBD8J+nm/lXK8inKpu/lKv9vK3pbU8rDRu02fXKupLB+XcJ/79Z5wcSupznS2ow8cj
nwVlfIib6AU7qKGk4j+8GFx3IF1+ySacYkDS1BqxxYFDg2DbEGV2bYDizLt9q2Z79/HGOXeXIwW8
nb/N+Ov0pTf0KUcjjQw4XbQiKkxzuqP0qr99PMqvG+t0DTEBpipCQWVDRJ2soW+rbtbmARZs47m7
fDKWvZX5bQzqH6qx6093jpU3d2kNPq+pZvvaKkR/gGiqqpDy19zvVTF4cBoouhzAfjcvdeI41z35
84V4/Bf6/d1vdTZ5edQ/2egn77WJimKN3NgAtUz1/xTCGw/dWhs6/Z7ehlDb4ZlcFV43HkyzUC/g
84O31LaKPd68+Y9MWkaFP6XfyVjJqb6wXud2IU1M0kmD5SKpPP6QtUQ3yKAGDjRVeVnUTol/BWbT
+d5Bt71wqZypWTAAICQ6Csg/nMqpN9Q0O5EsHDzPIkGeK7Er8CqJ1gxoDoJJP3v42Vdyzi7dnmcm
Cd0JWDECBRDj3p141awrARwF3VGJZte3MwfdyQnqYsOa/eLCDXNmnihHQ/fmhqFte8pFtdF7nUYf
LlKe+HboDoir1/bkhVMr63tgv+Y+K/Rv5jx1F9KLs/PcJN6ow/Pan2J1vK6BP1pCT6JMOYE0capd
i7TlQR/9SxIM525RqvAbhprkDIHz7bf8dovWMJcWy2g56LWVXbXLYIa1J4cwyLE61nrfi4ykm56E
xhWjTRnWA9byx7ZOjEwLE9Yv4m8kEKc3eQICKu1pfWFGJ29Xv2/vTDrXYT1cbPedny8pG4iNzZbi
1IfX8/MWVD5l2HE1tEenFs4zHDD/JphwT9FTVYTrunhxhZR86FmLt/Pz5NKTcSa2Iqr6399winj1
IXCQjiAnL81Ovc06TWkXz5HP6B3UN9OcBU9dXhV/ngMQm9Kc5tyQ55ye2i4JUq2qgI+M3TiFKG6Y
twlh64VRzkQBG7WBlhXFhM3D5Xg7CURaARAzioGrw4tI8yaPWrv3HtZp0XdJSqXmwm105qWC+7u1
Valtbf3+4xF1PeuGpNP5mHa6rGEVKL0JzTSw//n4rTp3KH8f5yS+gTKYYqhMLZIOiNxPc5XsWgny
Zqqm9oIK2NkpmaB8MDMhOTwNSEtDrEJ3Bs4DqohxjoVCBOf6UgXy3C5EfxV1GbYiJiMnBSbXQr1S
5izVYBPmCzPZYl973g2LauOUu/aqWtxLZKyzXxEln03jjH+etnl8t0Gtc/hV0W3qG31B0Lp3sCLD
RCG9cH2f3Ypb4QDcM+KVp/m1sQKb6Hv6Vm6DFnqNm7IRrj73G4S7MhZ1133+Dztkkyiy4KMA+D/Z
iZOPjrSYiZms1qpQlh3tKK/m/tnCPvP6vwxFfEbCAgT5lJJlLKuvLVtPzuiwv0uXpYlbP/d3XmNd
Im6fWzEMrFBa57+UqrdX8rcHwlYoyRvadlm1Tfs6tKv4jqWHczfVRvLy8azO7fstkt844giUnD64
5PG9N0xbO0nP/Rco1OWrhnbBhX1xdkKUwchqEYcjbz+eUK9rUE16XjyqeNoed482nAolr6ZaTy7c
Tee2IOwSUMxoPaDfeLIjBC4ls+HzkMtyEHu01rWrUuXFy2oNao9MV3Lh4jh3pIEJMKlNw4bPeDw1
BRVd4FZAgmDPbSwHPXhMxTyHPlWPXZZaKV69a/LXx6t27nuyXlRDQSERsZzExW6uSTnjkRKLqvBf
oPlPGIQP8jaZUFT/eKhzEdlvQ51mJeTORVtISi26n1bzPksz7aFsPE2G7pQGkdc71f3s1cAjue6C
+OPBzy0m7yZSpsQOlMxP9s0q88yWGjjtzTvonmzzsXSUHuvmst5nZnrJh/3cYQDUBctgq/SAbz9e
SxO3RFRhJ2Dhtg5ZyHbmvdbpfy7rhMka6d3GLeOmPA3/+mQkdJ+0Ph5EalwbvsTUprgo63RuX7If
N2k6yhBAyY7nkiZoOOH9xb5chwWMzrLs8pKSca8cc28VFq4eKdLUH6/X2Q8IcI1OCbAnQLPHgxZm
Zeaio0wIdK84yB4bCighl5pr50bhCmbbU5IE9XGyKxIEQCw3K2lszJUERoC/zNIn1e7juZw7Y4Sr
aJaAPidV3vbmb5fwvMLBdUY2fo5G59csr+cQUs8iQq9w/0tAtdHUYIryshjvgLGI75eDS0HDk76z
z52mglnjX2J9nTtNxKLcjBY0ZgKQ4xltru55OugQhLS+R2nd3gIBpzrIqqiuPa8RF07vuaoxUQCI
mQ2swJgn7xjtPB3gBQxKbJPBaGZrcCi1zL2ztTXdTQkwfmuVzr5dcy3sC7fGrc5ODqu5XPKSPzdz
Os2bvQcScbSQjmfeT+Nklt40xbSVhp+WXeZRBdQF9zNsKAyR29/+fO+gZ7Y5ieBwDB/geLzZw2Jj
6BmvNvvmyrPTZufaUn0drWW6gKk+dxjojG7QCRQU3ruoZ8niBxO8tnRWwV4EXfFlwkT18OcTQoSK
KAvhQALJkwkZZZlaxgwVSiamFtZGLuJF84leteA/cNmg5sBlY+ds4icnd0ijphTkHfpeudsnYe4k
TdgayfhSLtNyoXty5o6khUDfHNgOMp6nBfeu6CiPBZuUWOq4eyvv6nAp5bRHJU1BZ/D8iLbsJZnC
Mw/qZu1J+oRq/2ZLcLw3xmTISt/oJ8QXtPy7mfvWVaPGIbI6Vfy7WGqFKZo9BclgXdgpZy402nog
Deluk/qfdtIl8Ae6efADRy0z93Tuf3ajcq70XFyITt5tSYpFG/lxY+vYG1XveIbuiGl6lqUU3dKy
i5YOoEBD0/X54y357kxvo/C6sXBAk2gGHY+SFm1N9b5klHGYblyQNQ81ViF7gsPndNT+WON8Gw5B
Bjjo7BfSt+PhRGlNapTU15rU9w+aPqhYG+0cc1bD+tPDRuOQ0AARKi4Q3oTTMGShg5k0vYzbYB5u
7KBa427Jq1vUti4F5ttfdVRgZShifxqVCPOCeTgZSu9F5VVCtsAcps1LQjqhp9xiv9RacJWA8A1R
b2mvJcXvcArmP9by24YnJ0QEFTIZBcbjj1oh79VkHeCfCsGjHZWy9llWG7eUUCxWdUvjSy2XgpR3
52AblGbpht/nKTids9QVtmKVaOPN7yjqYKTvGw1vTytLxP7jPXp2KHJuAG0Uwtk+x/NzV57czrFk
7K3eeuhyk7vFJViXylsuPLbv7jJmRfCA1iSl8s2U53iozb/KBdwhYz0QW8veSrpvZloPcyikrT01
Vu88QctIv3w8wzNnHdDRhhfYskiQscfDtvwUNQlDxrPRIFewjEQXoun/w3fcpkWyw/MNXPp4lAlr
XlJf9kk99vXBcjQz9jPfCPtJBLv/MKENI8AVRon01NRWLJ4W2AkTMnVPPlsVh5Rqmovc0MfjnNsa
1JvAcPLYoZt+OqWeUnda2hKBr6za+W3+7zwEAFPG4FJf6dxIGzkP0T4mRC3/+OOhMxxolEma2DVW
/8oHtBK2eaDfjbkj//SJYRPSv2KNwD1soNHjoQSbRJs8KiOOzCasnCf94K8zb2lnl9cff78z1z8N
EQjvbAo4MqdMS7ZANiJiXseicYc27JZSz+9NYrzrghZmFknPl9/+fEiaAyC+Ngngd/15DOKsjAni
gdpN2Q76qB3m3byGBt7Zh9r3LzXJzx3p38c7iRTmMmExR+xBncGwo0b2WpTP5nLtD4mFXkOaHmRb
XFI62pbo9EWglMHmN3jx3tmU1DzXTqe3dWxqdb2jJq5HJRWVW1WuCqFTU94JFCkia3bNCyfv/XTh
kW72IaSPsOC9k+l6maNcqbjBaqTGrkuxWvHUw/kYRdl/1oupvfZMjsrHa/r+cGzkVUoMpMjw6E7F
7wIT4Eo7ItDAPy36ELV2M5NHhCYKEX98ibFb+Q/lDESWGO74cAwNkRl7mUZrOTuv3Tgv4ewk1edK
efLC4fglcn+8igiBwi2hbwfIAiry8Vi545baysxAZK59htVE5+dhrTXFt3KuGxiBGAVHbVeJPhpm
o7sHbs5jW0A9M3mrRPbNTQpEFXwbaOyFi+/9i0FSTVjIRQH1xT89uO3YtFVhu3wGzco/5xTnIh2r
lS8fr+v764FOE9gIhK0pEaApdfwB8Ivsy9QnsMl1E7Z4pjkh3ePgZSjkmzn1/oX24blJMSB5OpUC
YNPbNvutWLAurrJbKpyx7/b2XkEBbx/xJncvaRuem9ZGoIXriYjJu+om9e16ZeO0kI9bhMf6tCxC
cKYirINOPHSDdqmi/17fEBYPSTwa3WCD2LonuxZZJ52SG7vWz1NxPYu5ebCbpbly2V67xXa0IjRn
U7uHPWK/eEsCixAxre4+GYLhW+EGXZwUQfM1r333tuuFf9t3ufuvXTXOF9mmNm66uXgupZHRvmov
gnHe32b8egx0t+IsMg+nDBAvIWW27EzBw+1rL9SCQn9qV7O8sTDffAi8Xr+rncV6WwwtuJBcnlsq
gAsbOo3gD5nX4y2xoL81+6NFaN3b/w6zCB6Cta13mW+/KvC/l6qK54YDcgT9lo7jBmA+Hs6qsyDR
VdbFC05FP2vNma8GXDDQgrD8cKjsS8WdMxfnL1Ezj1uTIOa0pJ/Vrl33o6YQ6jDHh7RXRkj11L6W
/nRJdPjMw8BQW5ZHBkDudXK4dDvt9QKznLhz1Lju/XaQu1onR7gRgMNvSqvz405k2YXK/pm9A7yG
Kia3KDXN0y6MMVFxoFvbxXkpki+dDVPvAFGvm28da/El9dOu+JapvD8YEoTg/uMLbFuvkxucCJMa
8dYA4l04KXLWXVL6XWOqWJ+G4S0fbMTU/Wq+U8aUorg2WK9oEtR4RJhT9rzUxaXxz80e3gLQPMqs
9Na2/fbbjRZ0awLxuutiJZbiTeK3EXppll63niYiP8vXl0UO05VsvEsdhzM7a3NdJx3l0/Myn6QU
EAgdo5+HLpa+5sWtO4lPpi7SWyAL5dPHH/nsUFRjaGJvFcpTCE8PM5q+SYMETI2DcbUKOxyA70VV
Bsb746HOnE9qPZvejL+VRE9bo81gwNFHfSMedOxoDqumpp4X2QHiafRLtevM9FKi+/GQAKiOl9DP
LdyYkPjEOdmjO+r6SUY26LhalK3acjd2zvynPF2U8v5vkqARjkdsPXfJNS1RgNXXNRauoivUL+ud
U1iXLoWzk9vOJl3fX8pXx0NNWmdkiV0g1FqM1tcsGMq7dZQa1tRLBkKqDNxPHy/guQOBsQjFbJJQ
bqKTucnUlfqaIWKamkMWJk3dXAdj9k9mZuoTFOjlxuuc4AEVhEvsnjOxBaUKkKSbPwfdqZO4GI2D
rrMypeJkKFwohZWKENf68ywRVhoVmA0NtLXSTy7Zpa0GyyXNjoUufzR1ud5bhpFA11z63ccf8syh
w72PVikVLuQ5TgugXSebVYykUW6CwyTafG08TXhFIHt7CfVz5hIl+mFa9PKgJJ/27O3FMDtQlVWs
LGvootnI21s1QP9DGEjrbnyUtF7Tcapvarsu7vIBgN3Hc32PfdpaVIxPgYuMmMN/vE1X3xu9esMm
8JfPWPpOP8eRKl6rNfZBWRRqjNT1d4L4J6x7NzgQrV8yMjxzUqBTkrIShPAb3smK5foy9xnW7XY1
lXs3t6fHqQ2AJ8+7rArKq49nfGa3/qpaQjbnqICNPJ4wcujdnBRMGPGK9LZs3PTLOHTZhVHOHEZG
+VV00h0S7ZM3ohyM1CPkYE5YCH8b9cINA6tq7wNPytsC44NnYhZJ1LdeunfObSlCOvjmXAZIX52G
dbO/pJPSKQIIw7lKlfTjOqeVJLJ8uuqyTqOnZpjxvFrN3vPn8vXjz3tuMaEa08za+mkUMI8/r5kX
ZSJtagK5Ya1cOd5bS1ixR8n2X11LzQu52rmjSruH+w6wImHsyWKC5LHTOuNSWNk2c9h0dXdj1kX2
sFL1v3BU3i8pXXdGoeNiEnedkmMbP1D52CLHFkzJ8pS6ThJVWGmEoPacA9LtMhZZAgMq4Yd8/E2N
99PcMirSehuxIHCnJ2vaJqIbUiG72HMERn9F6mQ7c9AUFy0+4GWoL6Z95a2Ts/O00W93urcUh26s
k2JfNKkd6n2r8lBzKwuFQA3Oz2hP/Y8LP3L71scBIbhfChQYoVMxJDw6XnnfFXmTTQiJqlkst+a6
vURD0YRDP9cIYPn93eo+09KPA2FPaajPrnOVWeqPIWwkGOB4kDjaOOi0Qo5/BtISrhRiQP6qsdzr
Xhu/iQ4rr2W0y72BDOouT9ZLtdL3mx6q9sYW2fSpIOJsf/5bLCpWs8lE0sFywpEm32nrPBphiY6m
fgC9jiJk0KslP3z8wd9vCmJfmzYdsB66Zqf5G6AyzyoHUu0BB5KI5qOI5tFNHru8dC5UD34hFo7X
1iM5tbkueYDphJys7bBwJIIKKapE622cjNqkWsMusQIzNGQ63fQZquQH/CHbJrQmsDDRWLvzX6vS
RmsXWDniLvrq+Pf+oFQVad4wfptMhTOF5i/+K2q4ctljPiz6sKv17rEZSzz9Pv5c79eItXH4YAhJ
bJ3NkygFZG+TlDmbcshLPbIn14tARWn/iiYtoUuO1cvH451ZHrITQgiKXNRdTrMznJP5671CxV5u
Cxc9TBk8rUgevihn4rNdGOz95QRojVyQHg4XL//jeAfKIs+dRXm4nJd6094XppU436Ziwr8eCY3K
fwD14kyhhh9vH2ulhvOkUw15svfom+f7ctqEqhdVyq8m/cMubBrXTENfb9J7UWVUyIcxTSiXaOuD
NVQj9guBDL60EhZ3SB0NE4Zk8r1P+VqnL+uwSjPUPQTo90nupI9e4g93k6/pIm4a4qGwLVPayEVp
IZcIgrBrdqCMHNyLE7B90aQNjoN7ObZ/VyPMryWa5bRk+zWtc+weIdCKm6ooByssGsTLo6CcdThh
6MEFt/i7iByz7Cwf973W+sPtSISXvinwnjgXmL0w0R4M0L61hJ58subCkFeolOGJURul8iiKuf73
VSKC9Mf5FSAISi2gralW0X84XiEApmZqutSthZcFocCXPXJGUSGfHAS7ckm93YUtwd93fGRhIKEk
/AsQsVEWjsfDMMU1OuDdAIbL9K2zW7nrEV76VE8oy3881PujRW5KjoqOEgkAGfHxUPgAiBaSZxub
U1sdEt9Ib70FP05yx+UW2smlBPxXj+t4bjTy2FVcfNtLc1rbsfrFAvsEgndJHNxMF1OtX818yIZD
wf/hrras5K8OJV4RE8Em4lO5NHYVNRRm1shzkyD50vjz9IWnOmvCgu5vcmsrZfxsZKvakMel/Tr0
dv4pmxvqKGkmVv8ByWcS/XYU03Wl5cjHkW2Zc6QKt9XD3syCFFW7wHn1Oku8Ofhsv7SGqpPQcStH
7ipRziJch9x5VWk1NBGgGPl3bU3VZz2vtW/9CEIOTYnJf02pP1ahykR3Tee2XOOsHtSTyDX9H7Dm
yHjLIMnX0FtqAvZtNb6agz28Ivzm3pRdYf6zjFiWxK69Zn8R3ym5M2Y8XkJZYt37uKZ+RXckb72n
dCy7VyyKVuroWtJVkeyglt9WheF/WSHYiYe6S3UnrNin8vM6pFP6yUssu0fgoMvXMjaFXjufkgod
8Sgg7OLgoRdwU/rB/Gr1qdNHmtWOb5qqsg5mlsqWfcMRQIMT+SB0GbCqLOIBMFlFVSMpnspis522
jWR4mNBp0sOhRr0uNEZqpPuG2sTLoOWkrzW+IX3kJvaShwO0n9t1CJrp0zCv2k4IumAX9vfpVb4J
pxPJ0iXn7ELSONnfE8cMNDCgr9lV8sbog/IOZkjuRWrhDy4Mtt0Dv+/tbTCPp5bgBeoL0Mjjw9T3
8CWWwTEwQNXLaC4Hb+8nwyWQzzvo29bZ2Hz7eJm2Ap5jHQ9D+91uYfPpkZHXqbarfTHfUmlKdo7g
3g2VGcyfE+EMt+7Ydojnlr49haWva3lk1EZ7CdmKt+s24vHECdtwSuFrbhrhp9hMFATNbF48/Cdq
wroXbyi1EbyYEyh0yt3M+ToJPG7tzt6ogEaLjIKYnHq9QkklR+K0buceKIGp4fcueyVfZ6zfLfBS
UwqIQtRTGpuBKrywk4PKrxJsG6hsyV43IwAlffIknbywdk1nVmmYzFli7IrKxXWjg3CxM9Jk+KTG
TvBvl+l25QRlF/qT34g9QMV1jLCTXOpwcEbv30nP2voQWGNW7nItMJ64Kbx6V/Zz8KjMbv5eJcJe
wzZLnOzQNqJ/czIpP/lDG/wYbY0jniYdH30SbjdHqdvYP1o5AurM2m54SEoY9aHoLGN4UWOxviSm
1L4VjXAfPETFdFhpSkyR4QhES9tKFndaECBDV5Q1/uB2aza3eZrO452tD/5bo1p7wZFGVdddunYi
Kta01fe68udvNP7660XNOYCQIjFeBtvvnVAbGqQeC9E80kRq8ngWK/Zwre8XSTgMfmNFwvTye6jg
7C6aacsLZHjvBusAwjv0pemhVE0y+CGmSTg69BBahgOpFQqcRbmst6KsaiDjGKJEHpo73zkP/EIT
MMDNoA+OgE9bYTskS62Z9q2wF4hp/px/duHHGPFYOC05WYptY6g8Vcg4Gav0k6iJWp4Hv1Xf01xH
DVrgSPiFDl/th3NiTt9qpCY14JBz/VPXu9W9apAuXqNCq/y3ORNKI+LpRBEBf3DeKNYun8ey9x9S
Hx/YaNH64O+VH/95VhIDBzQ43G99Y+RVpGt28EWf1yTddW6ayHipV8MDNpSYyPRmlsTPYBJJHy1e
Ih4Ho07NaO5hEYU4F4scTI41Z2HlLkH32lR+93PUSn3ZgYiXD+DLaDpYmeHcVWtrFnEwtJUVqhby
L8BETdfioGvyvao09KIUWhDWnt6i97Puy+UfkniPv7o1B6u/Ln0HcvZaGsO/JBW12qX+vH5xYK0s
XzxLYGGKGbvWRVmtJu1uWpTTRl7q53k8Zp77hH5L9nmADencOgVfLyR/3mhzqsuQIa3drDpwjsSz
skYfP7FarX3Om9iPd2gzV8GNI+xmisZsdufdxrVLw6nPy3pXty6/PK2X0bquu7l+ww63m8PW87RD
mvc4CKBTk/6VzXXy0Ex+W2J9JPU3B1irF1aWJZ6GCbdlyA6mHXMgSAu1yek+2ZpTmpGbLtY/oyq9
PrQHmDrhjFrLg5n6ii1ajOVnARXZPCA0Vd4WY+I7d56RAIwUiy31a5wybCfK8yJz8lDUXm1GDhaz
d1bQYr6kzSbndS7y5zrZymtzsc4vCQ5qCaBe4cqwSoppjIIZ3NVsmbIlDjFsDHIaOGUPLgmRuErG
TD7Cynd/yHryVNiv2LlEm1uV2qNlM4yhpdhUN3ZuFZ+EZgvCcmuQ3teuEOahmjKSKEdUVpRmrhge
h8QssycTg9826nLVlEjT0sINSY0MP9b6cX72LFP5MQo0fo+kq5w/ezQe6qi30gRQjvDLJnQxNR9D
Y86zcq+pOoXQ5CfpetvZkypvqtXO/9YS0tbrMhfNssPwJ9X3rY9+aQSQ2QvihE+2hv48C9yiFm16
xv90Y+7aWfGANjlIEhNNm/YGyqkrs0OeyCYNG7EG1f0oXPEvnQrP2wHkX6y9Zg8IC3jlov+YJ7q6
IYomkxMro7B+knETCzVLbh3WgbJjtAkZfkKRpEqiViY9mBxv8oB4m3lJpdF2ev1G05pAcBRXa4ry
FZrOvcm2k/ypHzzL1PQeR8+wv4ssmLKrVcrJ/QQdeCj3bROk1b4uW/1pKZx12bQr60dvSlkT3IFS
bFKycmVbm6W8zk2n+qFv8jIRDqXDkz1WfnrAzbaeb5ZxrodQayrjda1Uz9VszunNiMSnQ7/CbN6o
2dkj4lL19FosiJuH0+r1PSZwGEVPyuK4NHBQ2n1lF/7TqAzsW2aj95wYIPHq78oBYE5YZs7M4F3t
/6vmwVFgD9r6lWOpjyG+L1p5PZmJ/ndur628WYfKeMJVwxp2ede4NwUKe/Igy7Lz+UiNek5cl+hR
V6a7Pk0qF7caISqRRcKyiA4t7WtPyPJFyzS940Hsqh/ZPDZmKFup/wW/NjPDJFn6e5WwzeNpRt/r
BlGrrgH5bzvZ3kmD4MqdxxXCEm61KuxKHbOcdOrHIJIAf+Khhj8Sg4tT9m2Qqh5J+VzOLQivttjK
Y8HyvR03PHhg9P1X8AH9Y5kaC2+lUug7FkOiy5vGkLyYOI1l34gybYznjaBpIm8ErHwzZWOaRTZ+
4JLowNBuCFMdaFTs+rU8YMHXFBB2s8FGH3BpUJh3cmljAd1br0q13IXZOmQ/we0KM9RauxTX7ZAt
ZthYY1l/StoOPmCzjmZ7n/vIm3xZCb2zu4aOShrSXVkDjC/rfAO/pMZjsRpVELpWlQy7hWM9RmI0
SovMoPfh8ZbrokJ3XGj+DJPZ7ICirR3Vjq5brhI7X9K49JrqVS/zPAmLtpGPnVZ4Pwa74l/LXeGg
BzSr5VHmsCMiIbip9jIL8iAER5B/zbRcPtFRtvvdWBjevEdPdTKxrCn6POJxShC99yRkkcadzDwi
FVf7UoqFIoQwUz0c/ZndoTpnupdGu46geGZjujOMmUxxo5/YkSPb5BnTbsrmhpDJs6YZQx0JEDU/
ZpEHVjy2eoIOvNRZpkVX6sFoG907TJnK1I10IE98zbKMSM7LB+drl+taH+Ft6b35K9WP2HRKtKM8
c0jQactKcY/We+KHFJGH6d5J7cELV/5WIIIN9YugN7UynBvTovAhMs1e4qHxJ54Vqeck77h38o4q
Zh6JypwfvWHJsf1KdPcTiZV/3ZnDpEU1o/3EvVQgeyxQ6Ois0ir3dm5yEtsMC+hDIQYz2+tUzoMw
kSr5GwgBZF9COD397BWys3bSteTX3PDKKszt0bgL3HFlWSrDek0pMCBvphXaFZJEmh8P5mhbB+7y
9s7bRBLCdjH0fygYOPhTzgOhwOQncTuXhE26laTJ1exPmR7lrZOqSDqTk8doVxg/YSho22oIg61r
WEVcJJY/7NF0qZ+txhF4iC7mIkMryNo1NGGsf4cRy7tRdDboaKPE/YBXom7SqBG5P91aXFD5rT/m
c8NZ7sCaIKHn3awVSOxwmVqV7DmSqo0qt1/v7bozk9gfRLmEGSA53lXPVhQ2AJhNUTkOMj0M0JQH
eBgtvfK8c/ARFoM/XmWmZnh7o6nNr05NGfiA4A+HoJ11/Yn0KCt2nlH7wV1a4MkY6kk53ZeWUxTX
pcFjFUorQ302oWvyWe+U0e/SYdV/4Lmm9H0iTKUOeTm1Xz19ppVEDiE+OROJVNSmCMGFTjBJjFW7
hZZBr2O0JNzavyGytiCjUyqtDhSuNDdu6ZjqiLVbnN065b3Z06/R0tDdxNow+MEzm2SucfFWbM0u
tMk5qFbhh6AI8iChRFhrdC9J4PB9OiSG3jqBwg+bM138SB9Sn4Cydv6HtPNajlvJ0vWrdOx79MAl
zER3XwCFqqIVjSh3g5AoCh4JmzBPPx80fc6IJQZ5NGff7aCkJIDMlcv85kvRm0MblrgEEYzY1lzl
tE8uu7lFO63Xe0BaJsMqjS6F2y5BYQ79VT2XhQrayl3B6Dl92YRex74NnbUU1t5O6CAEsfBBjPPt
IW6xcqKCZmrGb32eOTWhp/I/5M7oGWSQnR1nAb45Tn6InQnAH5OdxiMNw48zKIA1P5A42yRqtqO8
oJ0S67Gp0Q8LTPyj+r2ntU3+3qtnn4kGimhuIISaFQy+htZ+5btlNLpW0UcSbKEIAKI3TVhB4yGc
+T72I92qVf2hzDL7fLXmnMdAb8o4VKKo7NCSObZFq1UXawgzcTZCqx7VjVjTCZU58BZPbZI4JRVB
5l52ssU5xay92uUKRJLqJiaMfx7FwA2Ssy/XoFid9ZLIQFptyY7UBIdf86ku0vi2q+r2U79WWnVp
FWrRUJcTczSlFtI1G2MlDnPfLR50tSxtqOLJdJgqef5Fnizili9iWGFHGbCHc2G6UVar+UOSL+Bc
ChBrRmir2MrDWSTuhYngisPh0psrMS1c7l3m1RlcNiaju3hy7JJkq9F2eaeNS+j3nfPDEavwL0Qz
pB9SjEf4+qOaP40j06ldMWjdd2n7tLUMZbtnhrSVGXq9Zd3MlrHUdPza8nIu9B4wZ5E2722ZkGaq
JOczTwPmSaHT4kEfdJZZDWE9N/GF2SJEF04QTK1dNqdVGaqkTe8VOsIteNcOyEvmZ2N60aTjFONb
40wyoK853HdyFmuk+tSW52jLi6fUzexilw0N5bhjTIl7XCCCyV2fOcMUdIWvPay12clQ0DCUB7Nq
xr1jjpUXiNqBRsufoCtW6VQCvarkGKyumnOOnd9kO7an/Y2rL/6aajniUd3cjNiHE88rzN7j4bto
h9G8cqu17CPLH5ynmSkJzqFrU1JJk5gGfZFn+W7yczpuBc5ADdd2xR9ZLWzJvhvaaj6ObcI21vN8
EyaAA9AzIcmWpyXO0vMkH5wGeRJkYEJFT+xjp9nAK3GDrzhoeq0RGPvRfkAk0vvhGovA18IYvHSX
q7l3L6fKHm7r0Uk/I9bmlLtM6X0R0Ljt1/MVr70nvACGM4+My8d5VC8fDb3QJ+7fjJ7C2HnjvdlM
WXIcdMh2Ry+2Jg6gPtc/qsmc8qggMStohNbWp7ku1dfRzaUWYnGiNzRhKp8mTDl183HjujWBaFa7
DYSyVRuO3ujeap1gSoJitA0QNkbMjps7lpcleRXBRXbmARYLbqx1m1hugAZR9qPEUiANYAmgy12D
Pv8+YGz0bcz7tKCMKupyB2hqLChncu4itj/+c/O0VTzpnKp2R1ZW5vQVx/Z6cmObr4ERHj0hV5mM
E3jl015vlfikN4ohgePnagisTLoyyIkzddTNuvjROg71hMq2kSeaC9TdeQasmf3F713V/fQB4kmS
hQkJ1L02N9pAYjBrx5YBjRfAeeu4nNXIdLZAtCKw4glP254U/0NbtRbW7bMav2t10l6XbZY8VoWM
P85Lln0ZyZbpVaMC/dAayDWHcZ2sDwse5jyfrcFkLW1vCSx0Q5LQLMEGutRmWWBkiXnVLdQ4kE2h
bUbLbCQHhefyXbfI4W7xMtotfdPnBcV0y7XY0YAed1rKDRGi7N2891wsVgM7kfMt8ZoeQj5r09dG
s+WPtplkA10pc7tQrXZRByvSfbcIeln38RgXZ1QD4w+xDtZdygl6mhsJcK+kdSIp+XVat35qOdCD
Wt2ZghgNXS/QqUHxtbcX76GlMlRBSrvhq2H0Mt2BanHzqG0c0m/0jnsmK2LtbujjLCW59ZCrkKFM
3d0KStDs3PJXuAG5WVmfu9Spb0bTVF/9oinUZbuU3sRocnJFoLdO0lxmXerVEeU3etizP8ld1re+
PCsYHXzPaPVf+HhB1ueISrq3aJVtAnOMHZsQ6S+vj8hfqut1btRtXKj8Gyzz6QLtuzgN7SG1HrKh
8JegrmsayCOj3Cu3X2WCe5ODdDAArqIP+rEWH6tqHmMiqEPImRZHvVv8ku6/YWt1dyQUN/vBrlIt
cMyYYD5znzEi06WmhxUx+3Y1uLZhNg/0JkHGCTSddEPSKM2T+s5wunE5p7th369ky0z9FIVzNBs4
KwUJLfiVjmM5n6mKnmlYZnrP9uk02vhVhQVekHdLbYSpp/lltAzWXIXdWKJ7ZgKye1d2Fopfie8X
3rXNCPFHiSPug2wpeDmLWyadLoV3lsTVlJOy6e10y2mgOYRdznjdJ3ndoUXtTFVY+ujkhkXRWQ/C
lkwvBrwitvmLVhuXbWoN5ymNjDiYOui6h6VL1jaKs9otKamNmaHntDaP0zJnD4ByZbtDjy/Jd3Eq
cBLou9EmMWCO/iOepvlyadX6vSyIqVe6NCZOKNzv4UAqrM7FKs3+uLSldnQWPRkZDDljvK8m368P
PfnLV3+eqWWtZjX3TWy11a6y2/wWH1ntne029n3PLDULxtZxb2EsV5/bbNKyqC5c0QS9ZvJPzgu+
5KEjVE1pONkxrYB54eroqBtFaBHIi106xBvWuB82V8l6Gb6Q1OYf09HjYnRjrUk4/x5zLKC/45He
yDrCcbU4IEWRU225i94gw6jXCGQULYmCL7LH2FKiDwYFQAtdsTkpmciYfRXAWZdzAJTefCA9ce7s
cnb7cCy9+TyRjeEHjSu0s1Itg30xOe10psZqzI7lYqYP1Uoj6TJF57HdJ0j0ZuT6ihLFthrxeaVw
SSNBo5vrIadhdRxcL/bDhdH/A3JAIt/DPpNiN5ZLm+4Z4ia3IKZKfFUMmlONNPwD2Pnxs2hn96qb
tYIhW2HqZ4D7c8mEqeMgFJVfXBrMs4bAVEV2o5kGd3s3qj6P6qGOvybg/5qgVR2BESdnOGFeudpV
oJNO3ceLMkgjy7oYIkfF/ce1rMHAdg1RI0BysXuAuKg95myAxwFkQxoys4g/2YWZv+sHMohwnVqL
+TiiLodx7ejxpVlTj5Fykh7XQ1WV52U9asne0Hvt3CPwOREKKXa965Ub18eiL9cqdDBPqIImc7h4
+l4Yl7Y9jG6EOgG5F1UwFGbTzdK935mJDNOuNc5WGvXMF2Q7HnImYyIY05nU1anU5NFkb4ea/plj
c1ETbck2EtB9PuFnYVjs51duJ33SI7Ga3yswGd+kjfBrWBilQU4woGjhJxlBe0Q5PmT81ruBL+Pu
3VStmbHjZFQuKh4LVn+2Py72wTFKPaGISNePgyUmPSwWR1q7QaPnQzZhjHnoytn+KEsw3Rcp9ktm
0AE0uVq0xTfC1q+Md2rdykyCj0gvwJrK9zHWIBuoxDTuBIl0HzBSY6xblcW52pKeENEx7d5tERJB
KCs335VUO/VtbFbr9wrQg3cm7Xp88LIsuXFab58ljd4fZ81IO7rtnUlfwF4KG7iB718N/jJ9YmTh
NUc4UtUFBVH7XSsTIkM3m/yNotLMm3Vae5/cUg1gRSkH3jVcRThVeSu925gkgqaOa5eUnIWVRlvB
rXZJU3g7Amvi07yZxvYoAXvRPWpKxC8WPOHLy660UoKlPeXXix3Pn1uu7TuLj5OB5RrMH9JLyXo3
tbzLwfLlfOAZ5Ts7zxvS2HyO6ZRb/EzPMM8KkCIG/rWWfkk56rLNA6wubHixlQITyIe9taaY3j6t
ffHFmV0yCLOLs0ewEcg9DSh/5oGLRId/xYCXpp9X2zSo8LcR+m5hhwrCd6lBaAJn0r1L66TSA+mg
GYbzuzMkkazb4b3t4xl2MTLY6KOlhD5HOezAzm2ctcExBGfsr6BJima/aNTYkT7lXDZmlybrwafp
/gA92traxoLKZVGMnI4LXasxGPoCLlnaGQkYo8St7KDIPY8ekMbdwfXgJHVkrzWigiR9RrnP1gIo
ZKR7o6+3gdVOi9gra6i064reM8a2TVEOzVOTdl16PSfehHdBnxUkPPhYWgtRNDMLMyrLWQOAohIg
nd31mDGeXkKnt9rxoR3bdj2QwDSJFuSxBbbJnwFvIkxnptq9Ocy2hxq9WQCRCpLKIQ5GbmvU+Z2V
OK2KAx150RIJ0aW13tuY79bXba3NOo0YLh372OsOtCpsNU2y7FrXtI96Wk3VWT5Prbv9vSqTFyl6
FeO9Y6iVVEvzVk8+YTBqktow9mONofFhMgSj1MREmb9OunEUc2FOV61NE52JQaPqHwhZq1WGjJMp
xPZd4yTxj9hfXfyj7bwvL/oae9yPBc4rw3fP4O681j0ZO+GM8Pz8gXFLp7+vlEMuFMa+UxmfpdYI
3dmXJTPCY2woxVC5t1Zv/a7NcgP0kM6lX2ugs8WBZTqmiclmx71wJWJO8MmyNZ3DbbiJSb+sQFIY
gXyvs3ukniQABTowTFRQeSh4O5An+tEVRyXWUbuvhCnJNMapEQxLYtUtQJwHveVICXAX3jentRz3
2+h4hTscMuakSRrYs5M3PR2ozK4+NR63zHef0jWOZm+2sos5y8rhnVhaxLFDeG9IfqfuHLsXcwdl
45BZSlWXOhW6ffBw2Jiiktb5eus0/P4y0D1GBUj44+D3PcmSuXzvpLo2f4mXmWuDWcniHzv2N4/m
GIV/oC0+qjNjUFyZqW4ySqG9NnXnizYi6uz0bqGOfTXhJTLUZTZxVY59fg0gKm33cnJHed6t+ppH
SlRW8QVlj7ilzu29LqLraevHDqjJGuT1sho7S1sql1kGzZZwEXbtfSo4MXdoAubzZb8IqplV536N
hnlAFgG95+XzmMzpUzevRnfmEASK3WwX8Wct6aQeJJqaHlDZTMz9rPvFXSYrawxgz5eYLHH92REq
ZoX8kvRF7FJrWf58TBr+UMi9scRnCcfl+yjaXOx0sM7LAWCm8QABiR6ToGfvB6NPHy6AVKPdMElN
yl3h5euXpXXlHXxo4/3iJbpLwdRnUd+mWc0QgRwxSFvotgEjlPSqpva+8VDvAMhs95UIYidOvwx9
0huhEt2ggqpplk+VuS4TiazS9Z0xmu3jgij5p2ks5nONZL8EFiOds7FH8J4izYk0i3OByWVxZuV5
C2ZgWC8ZA6kykomyLySnZwpWc2R80ywxBr12NhWXpYtJ5kTZQBlpNU0VqNRs8AhgMM5knibQt2o1
5veNbFzap26p6l1bAm/frSmT37uciPhe17qenjQapphDCDddmGtYgBBKwwH0kfJ232etADRdSNV9
Anfk3cVFZRT7pI5d907i/P2xxdASwI49i+++VMVCM0b0yy5eRFWHYpqLqEv8edN2KFyUmhENK8Np
xgX3sh+MCbmOsq3OlD6lxwkws7wSUJkySmrB9e13Nb0M5OSY1yA2Se9nMvX0EtK6KMNmjPOE3nOP
fy8Xf83gs41dO2iF231pE+6maF4q8Bw5pTu3ceHjfDuu8XKkrZXYu97rq/QCNJVW4WyYVWWUxev4
sAIT6CPKyOVb5RjpI0L2nhdMqZgvKoSf1H5p2+xLN0zAlb00zW+Gxs4YXZqeBLe4rANTlsHsLqiX
KF+R4fevNnpDEhqVkw4hSB/mMAxXmfYOqsb5oKnwXQ0wHO25rFRpa0Ebr8N9mlIZB3hxIZ7vkul0
O3te5psht1TDK5mFHqREoDVIOrck4hk+gKtE9YRz30da/WDQ0vzIYB/kgyoQpQ7ZljSu8zVrLpKZ
FCtSUHcUwW0zJRRr1n4uWst+r/tzXAaEffaN2S+Deak1XZcFOpOgT0nSOyU1Xg+kW/Zd7u0JRl66
x0w13Y96o42hy/DK2JeG39+KPlk37J8wr2TSOTdI6yDzWkmCeKCthbdEabYsNxnQ3Hsra9vqovMd
mUaxrfIkbAEdDFEs4sRj1kOSsfc6puJbC4G2vhJj0tDLNES7N8wqr/ZjY/v0fygAacIOswrHxRi/
1Ny9dlga6OB8hGJRr7tWB/tG3y11k0hP/QyVdNfqL5ikLPKTka9eFq225n11Ze9ZYdvWs4o43Kgn
5FVd4e8+97591upyuFIzLlchSkh02b2qqs9NqdHCTg0quT0JgvmhFap7IoYy3CoyfWsW0dnWKT9n
wwu7HDPohzzv1mMOlKKkB6sxmgUeVDx0aSfeGzPCxBcG993tWhkO+cDrIM3fcGWgxZFV8lA90snp
TkWP6nJYRpIq+rBN3u2rORVnKn9zlVMqLCK/yB2hAI4ynY/m0QkSniKldaq19sKmoQftlnx9IQ2w
TwWYjnmxkjBDjfyNR/sNn7ct+hMOCiOTjuL281/g92NicBPFyFLbuAxfoJMs7yUWA4eKEf6fL4Vr
MmBd1KO4VU4JWyjwGOVSNG7YGOAKLC8bDolTjIfUaOs3tEpOUbWbXvLm0v7TFAIluhOEXjo1NcdO
eWGcN3VQxLglFG6VHZY8d4JmXN8iMbywQTbAMJ7UyJuBDDz5dMXSrDEQEh/8wGKelauazzwC6Rsv
8KWnAtEMp9VE/vS3DQKZvXKLOfdDIHwYzk4gwK3YKHalEox98068Aad8YW8Y+LibJPKwJZjUP98b
JgjxvofhH/pO+y2z9WKXTGDMs1G+JQ/y0vtDGhG1KgI7u/EEJQpFrm1aLfNDOiDdPYAA96ok7X3j
/f1G2Nu2hQ9Pjx3hoK9wytNtRCeoDvlM2kATXxaNeQVqw9h1nma9U62nwrxM47vWmY0PTBbHyAQj
c//HsQSOD5hvmzsTRs32Kn45cJR2LjQNXmrfAZ0PMx+oCigty/pTrxIDcte2JT06d7g/WycLmXkK
kxvDU1i6rrIDLAbAk016Y35cp+Yt2c7ft4qFCCQzLaC3xEn/5MBpqdEzOqGE19Ji/sb8hOHmgibC
J4h22Vse06eEje3JNq6uY22y8zzh81eY570RM+ag4eUa3lXj1l9bptR7sppHul9VCL/C3hWJmt6g
8vweoFl3U+jg/G2Q5pN1ndnrNBJ6zoNQYt9g1xW2o+3uK79pdlriLKFuVMb+9f3y4sPiWMyeAWwM
Aef5wwImme22YK400MyAyw7UHYzfsp8xHAwGu2gj02hBkiLu/8fHn8fdjEQ2fq0LA+j5yrXdYhBU
zX4YW2v1odSq+m6xSlqp0zxV715/yt8DABReFI+3+4/76FQ4JrP6vFGtz1p14h30aWkPxsoc4fVV
XtqlgooWahHn3zhVH6Asj2mjugTQWXQwhiVzq7GuLhbw8W/cQC/tFWHC/IJM6m6zoOcvby38vnVR
YAp90FrX87DE1zbYn88Gegx6tNZ2PAUkAbmIXn/El14k+ne4oOGoCI12ewW/hBct1+l/jlS262RW
X0ozEdWu9Adr2r2+zilVdjuDECtdCJ0C7THr5G7oNQPvg8XxoRJAFUQClhOXD8aOiQT0SQAMmM+M
4nsHCPJ6srw/tarclieMC5fJJbqop9bvozIZzzJcDmNEskMbsfYgN10M56YcbUN9eEuB76Wdg2bj
psVq0bc/1ddMEeHIF2isoTfqao8HzG2MadAOfzTvjUvqrZVOXiwKomu2tLzYxJEiKisDw4e8iHdV
29hnr3/DF5faPFpNZCuQGzs54LSz4qSLbT+0tcz+hlAFTuhW1nxosvQtj/LfU5fNWvt/ljq5jEgw
nJFBkx+q1Ees2sRPNKF/FuHxLQBk4i35+qOdRk1TkLhsig76T4VncbIexQ1ibmMxRpM2GQfYRzPQ
rMXfF5t3gGXNau8mtHCspezfiGSnL/XnyggDwSncbt1T7mJujnAaTXOMvL7wflRS+mcF01+E8Q35
xhl8aSkUE3ViM2qDwj6JMQ7C++Uy6COkWeX9AFJvh9Ai3g+q094qE06/3/ZU0MU2feDNjeH0vJXl
2JlZAopVs+YrJi7Gh66auoDhhHNXeuVbrLjT6MlyGzkXpRgwiwhenjyZMYwYn3i+imYtAyPpeAfx
kzQBh4KhqZT8Hkzv3vhypyFtW5RwQl5mb4Wef5KEZkK1gytBZnoMOTfHnOKokCJ56OAK78k4REST
R56nY+t9TZd5uv/jLUtKw1ekPLJ45pODrxKGaN1SDVG1dMNhKPZS3llVMt5UqSciRq0SyIh866Ff
2EMw832kzXx0D2FNPb8v1EgyzyJDVHQ5cxrH1NaQDNX5kXQZWILXH/Glz7qx8W1vE8BlMz1frB0B
hpCbDRClrCz0K2e6ll3a38TGku6HFrCZ1kj9jc9qvLB3oUwh04r8IOYep0rlZeYmelI0A0j0zrw2
adsydfGc4Vs5SP/Yqml676ZrcZ4PvXlLhVd+pClsRS2M3Rb/G0ZlsV9ldKaga0SxjK3AwFz8rQz6
xd8ShNomIAjG9HTLzxTpuErngJJ1CHrt4K0Bu0Qcu1Lrj50jysfXv8VLu92F6gIhHeyCfprdQfas
K8uZxsgCFa2BQdTKOLJANAGWmesLvFSzHeyl+KLIyv4Yo3mh9q//Bj9VH35lrW0HjtzIwekeUWQg
FM+3Q0eT09wcjKKicaoL2m7V3sX//OgmWbFr+mUNZT+Iq15fm0iUEhg3Xzhqx7FglALA6fVf56XN
idWMR56NWIR9KsUDgD+JpcmIeZ3S6qJahuVW6ZArtFR8K5rEZcY0t2/szZfWRPKB3BeRWG6rk2tq
KnV91aZkiGAG5aG9mGobRQ3ubb54qggY3tFNqGLbfePmeHFdzAI2pUpgCaeOaAZT8DWlzYZ5ueUw
PxjqTTh2xIeUaUoKbVbT031etPYbn/zFdRE33KIcRO7TLy6HdM5GUQ+RbpbW0c0LxwFWPOQXMazv
nZKLwVAEMtkbcWd7jacbjaPFFYYgNgKO21n4JSmegPeOpgXTA8FM9ZBlc78zR0c8vL6BXjhRGPtA
G+cAoxd5qiMAlrQUg7/2kdPJPPJRHTqDFgCIok9+QFtWYW/OZkhqYKHnP1pnr6/+wquFralj4Gkb
oPZO8w7yhKUrjJStVObORe6AmvfwZDqQofbRUJvoB7T9W4I5LwQtFqWbQlawsdhP9i83GUqzPnfW
ODJDRjmF23mhqV64cRa6YlJ/fkaROjK3SxrXZf30jvT6TXDZ8YbILhftonf67jYF2Sv3OtzILNTL
Idkvvrvc/Pm7pfInpePFmlgxP98/A4wJAZp+iLRxHQ6LNKrjIBo9gmXr3Zjg1SEIdsvt/2JRm/aG
iTTKljs/X7Sp+kwvBTezU6TyYrbpe3ee0B6TppkPem1eY6y7FG+clBfSAdIAtrDJezRR4H++6BLn
rlPa8RDJuOppclvj/YDHZsn90EFBff0JX0jSMbaATc2uZbHTol8NIAhHNZFwLXCLLehj52JarXuN
OWYwwN4OLTS690Oxdp9eX/k381GuHgahOMhuwlmb5e3z59TrlSt+8cET0SlgPrG01y1DyB8QMJZ9
2ljYo1pNJx69Jm7groNRBsyhmfp5ifH3A9MYAInmVKc7UE3wBV7/7V46VdzLHCyalBQRJx9BqEnX
iNzcix5gNQ+vdMhDiXPFZFwP4kT9qbLfz5dB75oOLDkZXhnPX8aSeobbtpQs6UjPWgyoF5g0Jw+Z
OZh/fgFs+sDgRsWmXnxqhsOsyOpT+GBRDMb8QMr7oeaUHwgw1C5+J975ZlVEf/46McRF9w4Jffx3
Tg4SlDbpAOIeI1FJegVGPb6bsnqJ/BhgiY3X293r670UidHY83yLZM7DBer56/RqHd/NpVaRsmP9
OKejAYe+Hx5gPxpoT1fxtSNl8Vbf4KVNg5ApPi5IXm6qic9XVVnqTwmcgqgehRU6fguyrMy0HcBA
bZMksN74ki9ECguEsG3xPTEDOV2v8YjAjJ2nSCxJcdWIrPvYmfZyoJ9WfH79hb7waHTKkYLj+Wj5
OtvPf7m+xUqvc13ziTEk8EvXa11oxA4ERG0E/I1U/PpGWvbCgjYsay5xZn2btt/zBWtpw0CBLBEV
bRLva2d6quzMPGKV1qB+JJs3NugLrxI5TXR9mfCiKXFaFjFIH5n76lPUE7QikH3FAVyDDbrceUs8
/Keq20kqtOVBOKAh80U3+STwOSnQMSeb52jI0+UoLFQL2kwbb/MxN3bONPSUn3p9k429ft438GtE
76/v9GlMvmQoYX+D1W2jcGB1R7UZsriWiO+TuBuvPYq+c/ZDfqwhsRyTpBjekid7qWCAp0CRStNR
/G5ytRoWFprg3yLR9RKIUAwRS5izuMCirv4oQXKQxS5z8snnPj6TbYbuCFAh7WmwZAYpBEGAfvf6
3nzhDmMawJjMINdxGWA93yq6JhFG7dgqhjNogI0qb1NfUqiygOhqDLs4rprfQ66U1hsF3Esr05un
kc0sAqWi0zAjRvzg02SOct39juGETcK+DtcwykVkDGb50elVFky9P76Rab6wXRmBMFeiZGO7mubz
R05gf9VDY8wRougp8DKnCPAItCLRqrdsuF8Ipahsb+vQC0ff5OQZraFMLK7DGc2GeAPn21N1AKkz
M8OdATcua3d0W1O98YAvHP8t0mBBQWKgm6c99MUQY1dIiO3NgsKJDiIWrDZyHcd1mmsiANIeTfj6
NvrtnbKbSTDFNpugnXdaoTD6l8bsjQunL+uveyOtD6a0pwNQyj+dC5osxYZFoYIsxvvNj67JS+Xk
LjoYG+jyHO5dFhTKA2dER/uNROalp0JpyuILeojWnN72tdEsuedoSwQVmA591dljKACtpMCUpjJ6
/RVu1/izyIaIII1JVNJpsAK8PTmJHjQZkLDIJmTApa9BYDPqX1eJAMvr67zwUMQeCh6T98d//vPt
bySIHiSttUSlQgfBhvMF/wWf38SX7dfXl/pt+2+6iA6pMRGb0uOntuUvF59T+EgQbA1zaKvtcRj7
JuphV+6GUVv2tL6Xj7pRTvvXF33p+WjPWZucLJXAqRlWikYeZFUD0BHwNXQzzOyuXujZuQPg2P/N
UhYWBNvDkSs9f5UOvDcD1OKGbxpwqRU9qCX054DE++5/z+P+43H+z+RJ3vz3Ruj/9Q/+/1E2CxJf
6XDyv/+6yh472csfwz+2v/Z//9jzv/Svd81TfT90T0/D1dfm9E8++4v8+/9ef/d1+Prsf6BAwAu6
HZ+65e6ph7nzcxF+0+1P/r/+8G9PP/8VxNaf/vnXoxzrYfvXkkzWf/37R2ff//mXsUXF//j13//3
D6+/Vvw9Xs3X+vtvf+Hpaz/88y/T/jtjVxTuiAmbe+SWxU1P208MfmJiIE8Jv9X3P1V4a9kN6T//
EvbfmfdREzB4wHgIJM9ff+vluP3I9v+u6wAsPKzN6Gjxh/76P7/Ys0/0P5/sb4gH3cisHnrW3Aqd
X480WQplIR6LDDPpzJ0OqHQXDKyeKD3U1mZd6VTm+rDPjW1f1okG8K5y+64Eau74N2ubOpFVFNZ8
MMdNieWXl/bv3+3X3+X0VPCrcKB0YBtMlLZU9PlWVXY7tb2l6/B3uiVKSjeOxq6D8Ycmxf/fSieH
osdOr6kTUw9r3+gPra6gqptpepd3rnrj1tlC1cn7BSPCVbD1H0EtbQ/9S3wpIboWfWUADscm4LCq
fmIojrSynxGd61SNu1n1GJdSOl5onh9//vMn/XX5k3e6Aq7JibTQeXAfeGdZCFczilAo6QxvzQNP
r/Tt85HNg91gbkyD9+RykHPfxUKyk3yt8C6la0kDBnuB11jNEdAC4PKd9kYgPY3e25qI3gH0ATi4
3YDP364AummLlMfL4d+lQHC1KTI1XFzQHNCutUJHuiXN1uPrL/Wng+DpR6XSJU02HdLSU0uwJWk3
xwg0OCtTyY+eMY6XCdoLedSryYn30prxh2fEYxo74XVohftxqZ/BOfLUl2XVK+eIopQwIgQlMK6H
Yrra4BCh6+Nflqb6VdMVBSyOJZXqxs1L8HyvP8BLJ402rbsBbGzwgic5X1nUUjFYNUIXNtgSyCIu
jiCOppl5yCjf2IJ00n4/A6RDvCq2OEHLOvlKC+IeM/5eQPe0FYZf75CMEley7FZ6deoFFmk2JFK7
RB1oQp3tEoVLU0H8EJAFM4w0GAwgjzuFzQx5GvW0obk0NHTjd5M7uC2qdrU1HBU7BWR5N9gpogfD
/H4BWG7Q0FPyQc3uXD2smZ2loZ+MFXofYkBbzU1spUB+N+0Ps0EHLBCGV9/UaYXprjBqVYudm+XL
brE8HLtRjfHMI5yKTmLn0+J6pQPpzW466dpYeUDhTcMaglsZasg0fKklgl37KrdNcQU/fSPgDYl2
3wllfxuxaG32sVWvYgePIHNC+D3TTo8bpgTwNrxHA/XKOkAFEW233mu9O5JXdaBnJNpgQDoVGnba
DuPO0dIBFJ05abAYRqP4BFHEvxkR3xlArdvNA81P3b2alJK3omjxK17kKInr5eo++EPD2F5kpfnO
7fr2M68JLpM3mSMkGctd9qOd4P5TrXEZI96RiKfJTn0wbgbmcaFCY+nRsRf3Y1aNzid6gbMRyCZ3
kLgZ1sfezNcFBL+0PomiXq+ZfiZPxmJOtwrFCchebVx8KSxPenhVrqsHfm4ZbocCytquko34sPQ+
7rUKgtZ93tVyDJtV6verpiVJ5MVS3UO38e5QQdg42sqE6jDn3gAOzyzXYyNkCakYtBrWm7qHDA1N
Vujadee2Pvwk97/YO5PluLFsy/5KWc2Rhr6ZovWWpLMnJzCSktD3zQXw9bU84lVlSJGWsnw1qUFZ
KjOUCpFwdwL3nnvO3msnWLrn2foy0Ubk0QY448eY6wQp5bpUnPS4q0ZXlIUz+9sqW/OtkQwqlKNM
AEdjC7hnp4SFYKqZak1uQ47W9rzEiTxHprTo5iGlxaEfMntWY+iiKHnyCIRK/lTHvWp5dqIjsq9z
Ab+kaaz+aVBpVZKNjYl0h9JaN/aQ50wY+DMINaAqtNjcOMuNSXPrpkudFMDOkKk3oiZ2xdUZgMSu
3lO8Bz3RVpdEpn3tDWwwnduykGngrjSTZNClKb+0tMgA2fV5A1QilXMIhes8voNPwNkhSdIme+Ns
GetuHTaDRwUPu+PmozU+aWxgq+doa6Z5zHlG4BC41KyAAmf4KPEG4njWDd0VbVHreLVyAS/DUaWb
pCJRfaemncCwbyamOBdb25sQDenxRvo8bUtoA8YEN6NhoXBH6IzYyACNOPUR1I+R482miHIhpgOx
qs2tc6K1IE3gHF/t/mdw3ev6snCMpz3XdkjxW5T3y/d4SPNln4iU/7iWJUzcxqq1lJ8qD5nuOaIc
brBaVtPzgIVmvqUfW6S3uOGNxaUia456soKrRVk9yRcEtNqLIY+wmDZzbXpybBPJWyri4GAHcbNa
3pgjpfcQhPfjDbeA8yK3a2vu9VWKoSbhX4BCSxTnBs4y7fHWO1t2v5nxUvqaleoPiGoA4qsAXVIP
TJl8ntUBnGZaECnojtkKuaTpHGnamUlpcL4EHrChFkwaQ3kxJA0CbpuIT8WYtvk1rtoMdmBRx3H3
3phmv41eg/mnls+pOl9ZParSG9Ux1uLO2qEvM2fLm+fRrMGC9J3aKvj7mC7fVgU+FcN35AGzEiaa
DOHfPpYqeSasNDMfy8mAuecsG6yDoTZ0UEupiT9PnYqqioSO7NCdVENqgOslExJ/ZRkfOyQn6a7C
At+icbFnkvT4ZpqrW0vxshryBsRlbe0GIfFkmhgfpyRq4qWozvrQFuoOP8jQPEwIthueo9qEMGzO
j+ZcOydJ6VOiLMwNw3qhYNLaDD05Nv20hCnAMt9MtMJbcLW66Ta3T0OjxQ86yFF82d1s+GJTGNiW
S1V/xGkZh5gVEYSKer0f0nZ4Sqe1Oc3OOtLLs+fnWIIYYEMh82PLDHp1GBFELecy7ZabPC8/Gj0u
oQbEZh/UoiWKeOw3rKAl3q7UmUNdFeSqQWvCNw/dAQ9NVT4O2TzLLiZQ+bgmAzIJuwhkjHabyN8S
vKS+jgEK6kk6GrsGQzukQ8d5hdkCHclKLv08Gtkua+FuOk58zrYlJm6zDo05hdKwyOZR6u0EYtg2
hyxAxQFOQOJt8EHj1fKBBi1XHBvpXUAMzCB3GBdodL1B3kVM/rLK1WeDe8PGGaun8xBmRYm2RG53
sdW9dFvasBQR3vZB+JcdWk1Z7Th3Tfuij8s3Z1GXnaCJHlUjC9eyGHbkJCWriqVsa9Dqy1dN3l1R
xOWux4CzajD7Z7WFsGDHcxtaxpKfc3pEULawyhQDgyTCPOJ3XeiwkhrR4K+zrfiTcmZfa1K8K2r1
y8ZKWXhSpbx3xYb/cc3YzUGIRBNsK/CNuZDdNm5e4kWYL/GwtY8aq55HfWlfpHXTgmpuBlezph95
2uKTc9LjMHRfi0VW09yVl6Y29k7S5JGk5i8I1+6g6CxRWbFLF9fPqijLMUjgR/tbv05IKuUe61VZ
z/s4BdaVGelhyJRHJva6VzdK6zl114UiH6xdrsfGAfhwCgmu07xMmhN3ojaAAoDT+jXOtJHcA1LG
IqVWNXqTtU7i+7rlfq+KYnL7Ky5mLrp3vYZbVDMOzADnjx0Yynix1QD24R3mcxNx0BzvqWIfaaIp
EK4Ndhy1q2+xjB36zNlVoGOBKTWfqVBvcic+QCmS3DFXAIGPzXZoEus2u3JSnWk44QBMvNhyJA92
EcsK9tE19yl9T5h10x9UivYn1DfJr5wthiHsLB4o2u2Yb+Zg8h1UhN4z/SyY14mn1xAG1kawH7Od
nvAzxjB79DjQ+3TfZtv2YAjtdsqt71hhc3esV3VnDDl0X/mHqM2QIm28bSV5JPbBjmYVB24rVV+x
nWNl22xIvJp+m4pkfl2MQdrrW3opOOtCH8onnN0qIx78ZM0FG+mVMEJoLoCxUBssjEq15U+2Trjb
0AUTXji3Bsu7iEF1MwntR9/F+8wQqt+U9hwwErs0ep+EqVXhH53tB61WDoXdQnaRp6gCJOI6sX2O
cf+OVvuhOzMHGGl4wIu1x+XPkCt9HbX4cZ2a1Zu7/oiWS/XbNPmoyEZy6UIQ6tzFN1UpBWbWdkGN
gfTYKhyNiB9wp1H5Gq5Iw04wprM6RY7SgnJZIyzPb/NG5liqS4C2VP7ynOhxlODBun72mfnarIh/
5XX9IYMo84He+sNUbV7Wf7bQ7l01VgFDmBlBu9CBM2t91+WUeaeJ2kdyxpNmr6y3a3PWKYiFy2Jv
u+WWiCcba7IZjKvUR3WvzYsPWkd4oukA21RLL0GtThyQmYbDlNofqR1fE8RtfDMdZyRmVKyxiL9Z
9ro4tz276LNdNUnbJTPj5GEFvvuSCvgzrmVkHZ9alQCnVIFQFe4sVPm7NaYKXmJzyjr0Z9T1oGRM
YjnjrRprl62Uj74uwbZSn5j1XkkHFSKXhFP7lQnglkVyZnTOvoVzepPPa6wjZNSbu0LuW0iusaPt
KnlI8eMhtwAzb9IM7nt12ctF6eykxUoLb7uS9916ALXiwkHVPhPFLEvPkEsswLmm9T/4GLEfp2Mt
+0O6Ot+whCvg0mJsxSAyUXOBTiC2JhzEaL0706KrRJWsBvQ5pNY3Ax0ePkZJjh9zuZoTv0wt9d5e
sxLHvKTkN/K4Qm5BhWl/KKJW2AjoQKnc1PD3Gecij3B5l3kctL3a2T7daDjDmx1T+dIFbjY31lVl
8GenlZ859j4wxUtsDwARL0wWHdZZtU7z2ZUBrfKx6zP8sBaI4I82VuD9kbSZEBwwSC1+taaDdmBO
UrZXtBmbtUYfWBix+kz+H8PyfJKGF+FYBLota82nZKnXHAPhFJBpWjsxTxnmYtnf1Lnnj9O6505n
64IGpkzVM6bX7DmDZZB5ilpbj4p9pcnYY2GDZgAUUfpbHPfvV8AUn9VKjkwWS1PntatV36VrR7x4
MsUpe0NSLFzcGst3K+9s053pxe8UUFbTflT17nsM9uS9EvV8Qacl3u1G7/bl1K4a9zaRZoFVOsbL
2Mdj5pU1GIZigHxEsb1Zi9cKGmVAxR3wiZBZlU/ors6LHjusR6UBMOzqz0w2H0GS+TS0kkkhz405
uzA7QU8w6vhWwG5jWUo6Qp+mpVtPDEDprelbP3NcmXSjC4pME3Moa2QccExe9Xe5QtusmRUcgQaN
TuNlswHyoiBbihbVhIwuTCFXtTyLtfhmkn9ApjUpDKB5zFmBvmONlyQ2quyAM3C6h20/AxYUsTRD
BBgL9ksB5wUyxyTcTLO3z7gymssqJW1FfF1SPqMO7L7mUt5uCyb/TB4lozW4GZLuscrhQ3Kd1BB+
NzpO7huSKFU/mYYNhvBVf+CN25ZovhMb+rtZx/bKG1ezL2mArMyWG0Pc4A1B9InTMftRZ4t2mbSW
Q5A+WiR1UiNsAFjRcLHPkDrnDiMag2hQ2/JpGWLwZ0pd1d+YiOs5K3Hf3c/lwgEVfkaDEZqlFnZq
WcvfOiLGAJ6tMkDBQU1MPWA22WyYwIEdMTAR6+htxrqeoC5Iwm9BFLyVs90rqF5R58J7igG/wqEd
inApwE2A+ybN1B3BZNEoinupCFLBeA7WvK2FHH3ZL1KRJ6h51NJA0rzltitR4j+Vq4UiQhlsYFLb
2KaKy1iiGnepKdcd+Mu+BYk0r0i6xkQRHPJMZV8hN1DCAoD5EkJFyceoYGSwnlH4jSmOGjV/hkMN
RYfooPRiUbfC+zAELBljE0Prd50Naq/RqvoK1YTB7Ul9sX23tWFKI1A8NUX+PEv3EHIW8GmDVabs
Hr1VhEbbiydT6k2wxg5vkwq77i7KliUwQQWN1B0TU6uKALGVl36EtOlhgZbjoIe7lnFjqTSO52Ic
ocCAQuk8fOsd57U53CpnSfAWm/ZLnNGlBOnDFhUmZaxOIV634jdjpT+6nT+1CBnbYiRFU0Fn8tr7
/bkzSSiCCWOrgmVcL/L9ZrT5fh3UDdMQO0QkadMKhUhzVMoVW87JQ4EnfdMuV9qS2UqPhBB3Zzzr
6e+8bn/r0vK60KRedcFXKf6vo7XMMYaiKBLSJrT1bc7yiQK9yVgQkiygIJN/I+v7F5e7poTQAmeC
T6vxl/Z3kXS9OaGG8B0DyoYar0Qg0H3Ymbb2w8ZhFf37xuavA3tmrnSglauY7yqA+tX5CdQ8UTPZ
yIhtAN2FZzHu7ecqqZtAT1NpfbeEpBQf3bw0wWaM5m86nf+irUpn5jpjxjb59wnzFd9Gm5Gxwsoi
7trsI+46mnKEkeJ33rC/fa44eJnZm6jtMUvh9f759mK8XMA951KAsLeQWIXC13JUr8poCsJGyt8F
svyLt3Z9UyhRr6NEXGE/X8+aYJobLc191boCGOJ0OfLcsxJL0vKbn+HfLnV19FzNp9z9BKr+Kg3Q
AHf2KTI8T02g4lvwOMLa4HygAVT+M6L6/08s/yf65L88OdeJ6E8Ty3NTf3w1P00sr1/w58TS+gcp
gRZrF3HoCqqpq0z/z4kl/wZIA/m2KCah9qnXwch/TSx17R8WDx5f9Yf9+zqW/D8TS/4VjyNFoYVb
kl7jfzSxRGvNvfaXpRWLlIqHCPUsdz4TmD/SAP8yUrNSpvLxvHKKUS9D5yX+dLwY/uptIY1/f96d
aWJM8AOTB/jSBxEwVYmyyLrd1nDLB0+s7vE5AU5XNV6kRVDieUxf4cIcpjCFpxOKV1RbhzkYDyLZ
GeZBZkZHc/rmeQioZnaYJwI73PoTHBgQ3AHTHBVa/bqrPK0dXdZSaiKXNAjjHqbgzAsjIS6cfVsJ
lhBLavIONdC7TLyKy+TFgeOXUbo3gzTKfLbNYwrjzDOp145Z6k7uMyDHk3yjXsq9zNsx3DlUD+3J
jNSo9Y23o+SXfBNOqC/6rj+UgfqZhQxOd8+cKR80V3OvV6AhY91eBcCnONSyILNc+X5+U8+TN7mX
2BsC5RaJkeE+Hy7Pz457Pl7/z+r1p3I/BO+6B7nR7U/9qXHXAwQcXnvlVu5r+PiYuJ9U7qfRn4Lq
nkLFLZ7BYKNW8qi4j3J0ZdVafkYMHsfPZx7lzKcS59u9Z+4jn5XL6cof+bPFt77oy7s88rb72b+B
+rmH7OLWp8pNblYHUv8TFfs9oxJSN8aRU6HwLaQ72qX7AmK2b3fjUQcJr1N6hBRrBl93Mi7ZXeK1
0bCbXOV25OhLPy2tAvU2470PB36Z9q2w7vrXLSx9YHenZM998LwEq2v45nt5oPGqtaFS+uSbEsoo
7jq/LO8AZZI3U1zaT114Dbnn39tbpfD070bYXaZoikp//DJbn0roWGf82DRj/77UVLQe/N2Vn/UM
uPL7fMaQVUSam6Pod50XWtcux6QnjXfDB3eevVgN+vdkT4O4SPdkyKZ75lP7t37Zpz8meL6Ty7Ey
D5NgPMp7zddO/dv6LgZ34QSInL1xnW6X6jnHeR/kkiKiTvat0yAH8/yyJZ5R3jgX8L5+G9kv7Tk9
qWftoT+JaHoyrTvp0/lsNkCGdkYf35U9kCLchMVN6ku3VL5eLp0FolGvL04QPGUjrK72Fo/f96pb
La7ZRuJk7evFp02tpIHukDCEnf6sDXtYP5npThTirko3zHEFjv/H6SPNXeM03kJ/7pu9WA/QfZt0
p/nxIb3L9/nJmPii+MK39D8pk927u9OB19958kPnSywBIEEpVNNXiT7245XGRNuMTJkf5rt5ro7U
oPvYDsvOkwLtUIQSNxh7WoYO84t8Ce4BJfLTwILR6MVNmFw43o6zCyMQgvXyyl3XGW72otxBOzPe
fGl14weySEKXPHp3jqadfp41b/ZN2zO+eGOOW4cQicK7leAD10uKI/Q4Ph2iIQAs3mi38ZMUFv71
CZa1p/UFPPQgu8Mnryv2WuBfrwbrBp351/iS3yXH5RuJ19136XOiR9F4KucULeyWnRHVyUsHTHl9
VCkEduu5DnUvXANKYpjq+82/bUPj+Mk48cxjkx3zb8WNeZAy1/yofXqU3+Oaj0QWnv1WflYomnfq
211ydj4wEvb02O/Ue+0uc560fD+rb9u6hyF10c7qm31q6RVe52mT+yXvgdPatwFRhpH9GrvSuToR
P+a2n+rdXruPLE+5SX9oN/bd7GnB+qAdbrp9vmtCpaM9cG8Ve85n+rPe84b6G06i6a7wWZaDj490
l/ees5fdh3TX3B3wFnsvAVw092b1A+OipsGX6nMi9IZv6onfubKvv9YfbxqLOXkutbuG2Gh8EaYf
k08CAX+C8SBYgnJneFsgTjdqqHg3TKieh9TXbwmIjmyOjF61b06Tj4nittnL/BVOey4xWp7pgz12
+DvgrE23vDEOwucF8evlhCzWLZtd1rmOttcJmzibb8Vejw/jD8Nw+W35482K/ngVN+MzKtrhWEaM
Qp6tgA5tA8GNSfmpO4lwAudKwp07/8jVw+DXJT1Id/PW0MRPxj+ws+757ckBk80yw1Y1HiSQcLcl
XAJmxdHEHNfna2BrRaURSvQ4CF3g9pTP+lciA5I0Qi1I7ozoTTorvAdH99EP0mGLuCt9K1ICRFfa
xxMEgMODt/sh7evJV4/m0Q6fbuoNcJfHSMz4MDwI2uyb1lm5KYQHT4uPaAphmftadP0v9p4LCGrp
nT2Wl29Fleomj/VHUXmDEw0nXpT9yjD3Rpxkt0ZcKFwmOd070SXSt1n36UCaSAL02zi4OL4h2L5I
t8lu52Snt+xzxlvJS2ZUr+UMzcNW2mnzzqEqpvHRHEzmI39UTf9RAfnYVPz6VcX2k/ot+t5clWLD
r3/p/0GpG7aGf1c4PsHi/v7tfxyzOvnWVH8tIP/4wj8LSOUfFjmJf5hd0GzTYKTE/7OAlOx/mOAs
KCEtRMdX1SXF3X9VkKb8D0YJiFKualYYMFcL2D81b8iEMTXiMcFgwunjP5C8/aEX/2f9aDBXpBrF
8KWq0P1t4Jo/n2VwhzS6nVWVF+YP1bl1b7zd8XL0fzj+7ndCVlX+uVi9XgydLCZ7XjkfBW/ul4sV
Y7opk4LsRLUgRbsm0gc7FEARSMlqwQswxS6dY48ruAEFmirPCoGlhIm0RJTJsUVWvEjsH3HRKD+W
oW5Yr81kv9LXCRckNI92ItpgGZqyf9i2bYnoW7V3eJvMo7mqrH6i66MGQzgF3djGsdcYq/yeLWP2
biq5ldESkcwXROA1ETZ6rdJ0XJZuBtBIoigRkPasRfgc9QcSMCbntnBqIhXHLaczTp9yif1Ew0fB
7AtCIXt/br+qE9E6fjPSfg2AY29kWMSV870Ftip2I537JohjSSd3e5WVJeoLmaTSdaBl4fXKIAjV
m7sWIncHQGZPbM5s36tOCto9zpRlYQGtqMKyeaiKg2xJPP0F3UFfVIgSa/JpnSciGjL6KaQY7UbH
XLmEs1RvKaStW9Fhm2WUa0vzrrYhU2+qvcY+eFkGOyAt53Nl2HHuiS0pC6+soIlHlcagKQbvi7aH
zI5Tjg6h8QC3WPDs49lUGavqQ0HMs75+GzfZiMEjm6sRtTO6jrtUxMq4X1FVCl+vLaen0FjLh0Y4
5q2qtksWLHVTnFX0AYtrpOWihAxfJOqNTK/fZo3ozQOB0MLw1m1TwmFYtU9lBNR4KR1yDsMxzXnB
Brh12MF0DELiw9FYjMSb3JKoUE+PW7MgnQGgRMPPsSpn2BO0LH/KygSaNE6pvshWJNmg7oESHvu8
t9/IwgRpn8eJAA6MW3in0YaAR9lTRoGvGy+zaDVCt9EMPDqjRePSUqX6iwaq+DanZsesSLC3WGW2
o61rHScJAjUF+2wh2XJmu3JT2dz2TkmnC4pPde8sc8fGvGaWT8+sO+oTCQBuBln0oS2rPow7dd2Y
ETUG67pIiudG6Tt0VxrbbuwI+oL5zEAcLD8Yy3qb4w+a0MtX00mEwDn2sEVT08jAm62+Ajy5QFsL
mBd2KQmkSuzZ0lp/0DQtdmYuac/YFB3DL5EYfUfSOOgeAaEmWzDuFypdYX0kqaFunqbEzSXrjTbC
NKp2gZJa1m3n1CjqiCahKT1n4OndSSbzN6irUiTepMX5hy0pKkg+Uj/CHs7T2aRPd1fQTRehMNLl
2srP6rM9ENDklutADD2k+tbYA6spz9JSrHKIkkD6NFelSNyimpkX/2VN/xdK3F90/nQrWWWvhpCr
/h6+2S9STriqo6zTCnZBMDTAic0+2f03roDe+HqOx+D2q2FwoL3ZEx6nuF3v9pu1IwTl//IKvyy8
TjsJjYGd4ladl/EerHH471wBs/LVpIPP/tceHPCsgduF6f5k+ZKh77q8/80V/mhl/HOrQpeNFhph
JI0VNkQ6Hr9sVUDf007LaRrA0dCXczq16N+Gyn7JEl1SjnLftTXvLBk9tbDrc61ncaC2VnlWjATW
MS333ORsMFUvS6cgaBgSDD2vvTLL1Q4ERa9EZPzKy0mW5LzylbJof2co+7lRyTvg7lFw3NBvxp5G
d+jn/a9riqUzO4u5w6acZNjbTnHQGzkgPeI3N+3PfcM/r3RtF2ro7K+wi19+4BIauFQumUWQ9fYY
231+nK3tgpZz+4906v/7QmDbTFrbwAh+uRAxCyaKr5QT3GT6VdZ7mmieidx8/fePyN8/ORht+GyQ
i/Cz/9tDSCJCY6/IJV0ZkCIRTA1jQvttqc2dJIrfXOvaLv7pPkNceHUbXP8HF+iv9NXMKkZdzhjM
TPayr/OwI6NiaTdPHY6pFf779/WHOfeXi12b85pDZ5F/Ktc3/pf+XWHWg24vyNwWmNml+Qxvnj3C
4bQO9cea7/vkYBM9NvzO8w3+9OeF7fqjuxr9Mfz8IdxGx/LzpZGi9UmLyoDWoTE9Wlh/THxSTml5
DQF+t7VwFs1r1tL6piJGPiRjvd0zIyX+dVg63UdvkjU7NvrsNmfAo3qF2TLeQvCUUtkZk/TaiqqM
GJqSDq2yJR5zZWqfVkflbkFIMD7Ga6a8xdvgvMe2SarHYFddywy9izOfmf/UuVI1kQOQwY1ZfT1p
exoajOxOpL+Ne+TS/O3OFPNn2V6VLVaiMjBr7YWw94747NIY7HtjqsRwn4wWp86k07flUMmxrB0T
psqfY9tmdyW41s2V0P0RdmNK20FurUEHde1k9+jsvrM/JKu7yPVEYNHitLaLMhftGogB5UEg8lCP
k92q5oGhWvfQbcz+9gvoz3BtpeFbtibjnVGnzb5S03pXWYgG9RGgqpsS7kneWTurfTRPUAE0XcCN
7ShOrg4Fu5Fd1NqS7o9X2xT8RaX9zDMJxcQ2bS2F51pUy227dYPfxmpXnat+nT9ihpvHDr+Yn3ad
fHFgHN8pvdr4yLLNEwQ2BpAz5RTplxOJ0FABmlsVQngVInaUpwdw9hYhUV03qK5ZDM1yHqQhEccE
d6cEkygeFtPLhxGO7qCmk8E01rJW5i2NeGhrK8FtkNnFm0MIas56tzPIWwtJadYuFIbOAwiDTosU
XM7owSwSDyVCwTjtPEumEp9Q7nWjR1JqcmqzohYHfphqCNiQMDAEbwem9itSr57kQkR1ef0oeGoC
CXLSEtZM+fTT5BQoF1XSQ+maJaKMNvyAz62KtNF1pmkIGBYBrmxWs0/vKB4srxsQLIRmbtKoHbOm
P0/jvAWDJJGpNWp9tldbbL/300gUT7jEMByOFR/lrZPa3V7EDpsHaDBBcjr3jhYJvh2n8lSpCmqV
ssO2/0hcMnGHarId+7E2/WVoBU110r4d2c3Uxg4hiuBCo0IU4TAipD50Yk7zyOhmhvou+Q+yeiuK
ZMi/ZnxLCnky8SjtVsMpxQOWvvxjaCSnOeK0sPZlvdWI352mNL21coxHs6j7jLiRGqCXk61kE3dm
n793xHoDpscT42A3YFePdM5kC5rdsUTlpPQWjY1eNuk3Ul++1AX6+TBTB+FrsTaGJK44D+S/MKde
dYQNpqyOH2qpp6EuTWInraK/W4DyUD7r7Q9VEfoOtY0aZrlk07nqpw+7w4FuJNnAw7UgCPMVvXR6
P8u6qyBiiglFWG3paYhzlXaVqGTyBZIp/dbA5L/HlJ1JngQ3/KVnSAaLHVj+h5PmKomBsVyHlpiN
A2qFq6ySVTecyZx4NRE6fRDUqKAFgYgTSeY43hHoxuuQDGjxat9VBzBkivSBQUdTIlIHpGBKAH/j
27nqklt1SVCToeYSCPVQ+kYF0OKTvq0vTd2m5I1W9YlMkO2LSM3YjkRFml7AURixFdlfsogWVJEp
wURx9rRmfaK51YDYy6hiqfevuO4skEu5+iFGpEVFqwnnfqZnYEYymQvGUZ7qRb0lPHFQAkVrs9Uv
kCZuRLNnsnoNCCR5ozKIY9xJGakRrkks24UTpujOvZKX0zNpTSLGGSKXesdkOINcK9ekp6FJVqUw
zpEheBmy1Eded+2DfRAfMrl27dvIaQlcss7SAaAAYOM4kwh+1HKLbJNUohhze2Kyo7qjra7GQuki
65q7wfAfCruVq/2h6nqJLtUqbVe9T4YmHrLffYqIIQllp86eNiQwT/W0GMGa1+3BQasHRmhKEr+z
x/XZbjVyOhU4NWd0qMv0SI5voXoZivO7UcpJlgVz9ykmBfnS5BABHpoI6wlNalJbeyptxEX1Ap2+
7JMejfeo28q+AwzSB0Wzbg4deHLUxQNnv3w7lHKW4TjAj6rfWSO5Eq9jjCcvBMwwZRdTNqtArib5
MHEGVN7LKVVq30b8pt8J6scTxpf5wgls03dKR0D3DiZk6jNpS24UvTbv63ZSEWyY7UoopxLPZLZn
o8RmB0/ATD7Mnp/rjaVPZMHROFhspF6bkuyQX6+Ivwp0hVFviuVo9bT7mqF1kjMRWDDbOYb3+1WV
moeqRYLGkzNm5TExJvLkbLlx7oitUJ1gUdeqPaxLVSIptZw1d5URL5BHFN6A5ieWnJwEi9UsQwJj
6IrSPNqKI0I/JGs5/Yt7nAx9t5sLUzV37A10qGm8VDc94a2ksCTGS0WANMnHNB1ESGTMiJtdqV4S
Et5eNxYAK0z0rA4HyUYLy2o777vSVHhKTGNISbRNlYhu7HQ3btlsnao2Xa5pqX+IcYaFYWOzOtq9
Pm41n+yCcX3g6UvGrIdYA/XvgWxZmSMBwdNmrsbBNtnV6q5UFZFV5SvK1XyhHHExiXDkTw1WMMyf
TZRuW7YgxbS0fS/PinIqHFOMg6ug1LnXG91qg2Ka5YcqNSTUUA4/d3eQe8e6MbQ1uUe8xdqDsl1/
2rBQskwrOSl+M2FRXbxM+StqE0fcVFIJcJ8UnpuOJEb7RI6NTJuoL/vp2ACCpO1h5jQJxhoABQfe
fmUzxT5NWyaX0FLly2FGMekxjaq8pRjL6l1aypLnbrYFPZ1BFPgpQavSHS8WPdA6NOefEoHQQSU2
WEOJ1so7HQ1TwVwF6tsuszUsU7D5FUHlmTh0jSWnW2nZKMZAuGP8wUm+w79EtNWzGMlH8Ze+dOwb
U9ly8iEW26k9G4cu8lOQyvs8lvkWPQEZr5tDKJRrJ2MT4dBQC9ZawGG7ZKgzY59sWDAOqHAYNXVi
TAOtIlfpXiHyY/bp8BWdZwMs9ytiNUM4oRsVVLs+2gPJUA/48z3iNPKDjbLGr+nN+OQQ74BnpTep
vhVRLJw0TEamW7ECEjXh6a8YE8g6P+Fl2S3Y84j8MvrNbxLTPpGaJg8/OmkmYWMe6KN1mRENpSTV
7LXQhknsG6r5MleiK4J4VgtnRzwL1hanlt8wGrUFC8nUXvGo65EcxkVHS+kQ9Ug3d1lDYQ56+Uqk
A/EKXVNhORmuADp1HHqq3kyfT/I6NurZQRov3GVyys+czZXCQHKSfU22En6XQpjHBWPlXY4k925Z
rcb+wLaQJM+OXLe+OmxOzpZmWm8xmJQwJeAwKBshKCYk+Q0zlm17dKKHy6KpdeFW1WAeiSS3aTrY
eRM4jqgkAMCprYZ2LGng1dJtIbaZchFA6P+i7Lx25La2NPxCQ4CbmbckK1eH6izdEK3EnDOffj7K
MzjqKp0u2JAlG5a1Se60wh/KMd9rs+R/y1DUxTpFyaUvpFGgvLUI8ZZHWtAWvq9zBA+Fbz+9t7Gf
TD8UM/erb6IuRLTuzAyHUGDTdfaoJyFHSFsB8+tqOyTWooyLTr4lMo9an71S1GLqnKYfQ3dUGvWp
mzLyhKyUp/1EkXAnCQyJ8KT3JevIjdG7aWgHNNy1qvqVawkRNJVNiHDJbkqSQ9dhwjjlqrbKbQMe
E3Ie0g67rgTYVxjg9RH7dyMiaE9ls24J5RsqQxgaQ1N25BGvsTtgUlSq8XSaZvznuxnMKSKOpBvJ
bJ4GJa5wLpsb69aq4nxFlqHfdjIQ10LDRzWN9PSZLWdtTHzkDo1dKmvJaqRfImBnuRzN026QbX/Y
635YyQfsSFWixikPYBWW3aaa51J67lQI505cWL7iFrHIQbircCZABU6jh4Oy3r+UgEjIwmxQj8nY
QlHSJYhSpFm1V7dJcmxSQCUregL4gbZVoWz8evTnHcyBKdilUqgBBm4yeQNat8LsOe2HeCcZg6ns
6rgK8qOV4gjo6Czat6g2cwC16VgOq3buivyYdPNwKELwdDuOxXBHUgXkNoXJHq2QXpi+cxvE9P/m
TMXFMZSVfVAteVeEP51o8hb3SATTt3GAL18hl0azLeMgHB6sUcOYrwZueT/FafWtMpv+RqXDsPGh
CXp+AczbUaoElU7A0sMbWpMgWcx8HDoo1x1aOa4ftKO5GuY0ro4FVXRz3/oYMj1BfaU82TKf5qpS
y+RNJSkGhu5n/cPYp+pJGv3mq9UIeVxhzTgfglBuD72eau/g24LaDbRMzm/mYZBBdkdtHT4Yvqxg
AY8DUeGoaGcc4KlMw6rS5PEWl7J822h9PSy5STJCs0KHNir7+nuZR92dJNV5s6PqmHzTAq1qnd73
Wj3HPHaegGbe6FU4f9EF8bmntDWtPTWiaz1DhnuNW6HQR+bahWi4wMYcHFJhbrTcPxAmG8X2JAOo
uFEYFVdAY5ZHNR4GY7ewmtZtoxMz2F3qTWnCv9oQsqKkb9cTAjwPpRiDlSxXNGRVS82dIZetjQ2H
6iuGf/oTvD40iIAZj0jJpnCZ60Z+gXFcfstnObkDvC+t0tGgl0/RwP8C1NakQCeqg6VE9W04Fww7
lkFVgk0c+lfbKPGMLtKBmHy0x40Nu+HW6Cfy8taox40muBMhPkbt3VRoyiYBvNU8F5o+7cMmjLwZ
9xQgLJGuB26qaYabDcZ3o1Gkm4TaOsowcIZOhKTFl64XGkZxvDym73A4XE2F3cgxEWBeB3WMTJOm
kLJDqEHfGP3YHBMYXkdWtPBgbsVrHr06qUohngYtffRzwgSd6gYObZGMqLqWQgUY5Wr+xUEj9rE9
2NraN8JhNxG/4xWD0d9rU3dluOFP026TUE1KL6sx4yGTVb+j+p2shroC/DGbYnDzshmggtbkIvhP
2F+sKpO2cKupUUkjmGJXbSSujBTi6LgysdQrCeyKxqs4D14kKbHXEKGCNzyvtGIHnbKiaF4Z+T5S
SsuzU79euC5GcpIia/wi1UH2YFS4ZOlSMB5SmjXHofYBiasCWlRhGdm2n9TkAeC+uZJpKLlY+RZ3
bQNFCjUZoBaIp8EdJd/LPAM45teuwyCgNZXG2MYj8+WxCHQwRqEMc7aU8cJWuVAkZxh5AJAquf9c
GaO1mYUCArr2Bd2/ifi7UuJDGDXzNqBJsKtHu/OdwlZbLx/6Zp8hkPNk08o54flEhwUCq2+soigr
cQyFyAa/XlMfu3QwFhWKMXdHo8cXDQGvZFsoPhULCArwVbrGAA0shrVAL5eLeCr8CPpi14PCCFEh
12p5gs8FIIs0vYl53zwV40lScHKnoFQfta5vPaukfeiHU7TRB841HSonWDRl+Z8aO8PqYkKgfpNw
fkyO0NNgrZaT7Q18CNgahtIfc2HXjdu3tf4To71ixU2ff+10MP6RFT/4DdyQm3LudG8Jnp8XdctH
BGAzUF6F2SXfZ8suXycc6Ps1HD45vedzsH3wuwZ3LUZcKdrOgsjQzpl0J2bDoOm31AaJA0ZL3mhK
YU7bKG7l6ZgHQn8vIg0ARU1d1KtVEot1FEn14BC/YtA5JbLt2aIyY/xt/WRdhT3XEXy6770P/cnW
jHtNIGjkNiWZlCMkRFs75A4eTQnxq549dQ9t1vppTFSmpkwZVLdVwvnNzn3tzW+m4YEiGLmkHev5
Ae95TP4Kq+nAr1QJKXTYKTTjZho28Azm6BF2cbyuVZS0bZH70bqkLw1DImURrGr6SaqDJUClu1Ik
zKPe00R1LbUOTkYNqc4p6cQT/bLyHBKxsX/0ZwAiL9KRRl4M9F6U8q4paPKvE+zTofrJaRmt7Ez6
gYMXtAWYiPJPvzMksZL8TLi5AMALZ2E+DLVZ0JlEyAOHvbxu3k2UnTayWWhe1RURdPNWMPTQ4H7m
SHJfnxSpFHcjajCenSwa1naGREIWYQOaiRa3jyLCiK+qgC27cg5X/aaMmqei7N5Nq+5vZkuZHqAa
RccZQDanLNJ19V7fwO5j+W0nv01bt9aIxzdmrXdvM6bc5l5us5HTtqiKG2rySFjaBUnTqAThbgH6
Aw7SK+OF3HDYD1aO3EiCjeU2QJ/oR0lQ2Tq6bWVeX7I0HDGAHbWoTkEqQhCa8knSv7TEwd/SwmAe
aoPUcZW0aph6oVXYhNuLIM9NjoMfhprYPgP+LEfI1YSd1U04WJy+hGyaisLFlD9jPRwKL6LUfzeG
vQ2Lp1M5OCqtLbA/t6vevFXVtFjDrsYWG92mpAJ0oA+w5oYo2qSN2e2UMAV64xPrvyddbGzCsk/e
JYRDSs8cFLH353iU1yQP07CJKvuObXlKQioHoarZIH9G3d9BD9L0td1EKC7kxMn22iQeuinRJwyc
wC9tLy6D+q2Mes2tm4YmeGpn/mtNymO7SmchPFIwZS8GRVg0NUHpqg8q3nye38fazsh4/rU8SJnv
4fNH2KT22AF6UeiDc2xTjcKgOhj1jR9M1g8Kmj/R2z/50AxwbIXiejfpUSHWM634dBWYfvqothrS
q9gt/FJTjMWIE/CpXlkSBKHcLOg4O9NkZ8cpTqDl+RLOvk7VIDLiYRgyvQelleGhV3Tji+aDt3Bw
3osPQs17SkpdKtSdMpcyGNBZ6nrXGpo6W2mZAVyv07o2WaVBVsfrWMJgflULvOrdVkZU5GlMFy9D
MwqgZdNg9gGgKrJ/YwU2tNAmKhMgonmqHqWoVVTHzgJMV8OM+v5tKAx7gjquj4ABofV9FxTH8WOT
sugYw/vVPazTJnOrTlMsbcCpGO9AHOD7lEROhgf/utuURT4np0BU1lNpQO13O1b2scPohlJWGcjJ
zh4SSXJrnSJL4GRhacT3qOxLMMb7oqP0zyeDdNhUw3sWNoOCa2JVvfeU6eYfLYlWet8T9+5yzsBx
mwMYaJ2mVJSTCAoj8fwkF08wf5R4G2iqaLY2rHy3bXM8kSUpu6t9o3lE3kSnbl7J4ueMQsJ6zMUo
OTYy+9TgR7XsXNkI42PKd1+Pam1QgRbymtgkutH61p83KRavpyZQOijoekwaVaO82fpydE9YN9yi
cdmj0rJIEkyQxvhdxuj/yKdOrl0p1hPVpVcbNE6dxzoC0UU2aAdVzyUvNBr/JVct2ct8CIdHYDMF
PowtVfiHTmFjuxGL+AXrQUJGWD0SoQE20C91NyUTEqhdGq5muGAsoID6KVTNIH5BeKUh16CaDyIu
9b3Z0Jpj0PoczGYCKz5PLTpAxfjOYIm/AvRTPUqzVONPX6JPm3Jj/dSyOL5PMfrwcs6KdtMblrVK
DaMlD7YaRPixPy4fWyR6BjctElU5RnqHd2VL5grNoxOzB5GmGTaqPE/RGtUUoMThXFoAqVs73Y55
AvalgMW6Q5RWAzSa98UmCZLqCzQy/cbvpHIn2+3wKKvyYrOTglH0f+LmJZ0yqanXsf0DNPpk67WA
+JtSORgJQDGDz2U0mY1EyD8bMdiV26PtAgc+92P1kIRZ+Br7YVmvoi4lNZMxyMW9e7CfqQre9WH6
5As9KbzF4hKr1qApmUUYeG07diQaZXzIQtzdm8Iwgak0U3eASipzl2HVE6w1e6rqfdkObbnr4jyn
ZcBU32ptheJw3vXxDEsbTpyDD7sUHKA90CHM8rlFNcanwMeMR9TPSCnSOzkHl1LmNIY8MC2hz0Mu
TsrjRNcKREldbmV6hg/VcukGrcXKM+wywRSe3f2VRh/eRE2ugE9mpWqrqBbYe3OjKE+Y9uZ3vZkT
CSbUHflUZG/rkdposomh1OGcVFmkZ0OESfZeiN58E4kSHaQha6a7umg74eijWiluHop9YMdDhLNU
USlOQj/iW4JjZLSu6zkdXsuSnoVT2UMYbepS5bKtI7NY9ZI/0KqjanMqh34+hGgeJKec9hxvZrVB
ei9a3TpFaFzn+xRvJ9j+uSlhM1/Kd3IQzJUDGXk6oEqELRKSzjJJnWIoBDq2Md5kMKpfVXkpheNk
bygrNU+NI2vJXxNHyWsUOLp8P7YCNSXiRGqauijrLb2u56LpZvo58IBNBxEKc94omWW1XhwEsfJU
EYoJF59EUVBYnDvG66TRpXEUID8jG5jKGxbORk5q9NILmiPVNja5Up0sSqdvTJy4iRbxiK8Jr+0o
WaRIjzRFU5orfYKzQyaZ6uPQWtJSdPQbLxENBQHMI4d46T31uzazA0Rrg7KsN0Gjz0+xHkE8Todx
fG4nTEHKKVCPE+XqE130+GveVvUWycKs3plZWybbsM5BgY26sgI7SI0yQ7ejRrC/iRGQmSpMgsuk
mLEYHuzHTCYcuEkha6UPbeEjp5BZ6Uxu3FtiWgNhQKMqrbEu9oY8SGWiEdP4JQF6SXftULY0azLO
R1e10wZ1CGKIbyVNnOlZMnIRPjSYgw0sWQiZ7jRplPQRPBue+z7OIs8fo/y5GUabGLmxqKLTXZck
dCwom6/n3pbCU+u3Ja2vKGm+qEGQ7Up5DrdaWKiFo8Xp/BI1qgbucUweQ32hTuPp5kvMnQGflToH
TPG4iiDCUo4p5WM7BCK6TXQplB/CcGKFY7CRmQedK3uXZZOI9jFdZnLSkK+PIJTSvYPgbG9FMlQA
uhrbOEUK57A7VG12bwVm86iS9muOIfVltPdbozwFgRi746Ao+TpNiuCLQSDUOP3oU2uMZRRsGruZ
3tFsQbatCxrg40HN5eIq3NvjQZoDmCcCvnsDT6GL7tUgVeddqvtVgXZKPNyiPiCTjQdJ+prLIBAc
WTTtU6sb9dNkmOgewCyF2ZNExd6aqzr0ZltSMlDmXQJnB62qws0qfPgQYuiyIwW99MSzS8JDo63V
vidTVx/6XK/vhUFgAlN9fimrKbwpEIr0EO0rPTGn/d6gbCIznXQOwI3X0hRsJkOHDINBoVXnTpXG
5vgQxy2dT1OulVOcd8oPTS7t0AshNq+TFFDnl4gYkNrnBC7CofVobhv2y67W4+5Iz838KsrOOmBe
o1NWr+XKQ/jETzZDLUcZiWCkrhUtlhEMU/qNEhlVyiactGc8Bjlh+44DyWyrLtx25MR0LbNGbJVO
I8mKcrutVmBn7ZVOc+IXVxairmhOWZ6vI8vTIC15A7QwvC/GBFQhywrZI4P6X+HlEkhIJwcw2z1U
SqXcNxEaO1GGKwD0OOVN1K04GqPArQqp3/eK7r2PYE6jZwjj0kJMlaFcT00xsUqQlkJmQjb6FVzv
2NrT+hlfqRTlayJneXayqWwPtRoGN6Zemi9yZ2A0WSvdbTl09hbiM/3OlB40+YoIKODTGMuJSWn8
/2Av+au+bOz7uO6oVKWLfVZgqOsAvck7NeqAUJZYlnkZx8lrJxPcyyzNFZhGC4aMHyrZLz8g9jtG
A1jHfWAp0B78lPN4S5AOAhZOubxLBz97ROVl+KrmUZA7FEZRTgoCu1bvw8gvmy04vhxrJ83YjhhO
dY6ejgUrWpayhwl8A+3MuIp/yoo/f1Eanc6ITKet3lKunJ6rWW7Ro6IDyLfQstLfDSpm7qvBjtSf
Kttw48saKjsqwloQbKQkfQgCayG0lKV4GKhhEklRdcNFW+kh2ki0PXFLSRUXMSnrGeU6LP6MvjOr
FY6JgNyQRei8LFbnfOfbgYTUXGeWEsw/ogk3pUe4hT07p08TsklOL2XDUSGuQz0OBdRgXXClHcD9
dWKTzll+r2MAfzP5QkVLMEeEjfRG9olblolb+w1B9R11Tiv42s+Vwkap9aW5RRfBC9DhuOmiBrC0
OuVt/2IUhFl2MDWj41eSPu46ZdaoOlsU0tjiFUmkNAsYJwHtigYRRSekpTunbb8ypnLDeZHc+6OZ
RPskaJOHsMtpyzMVB10352e67fhORbLwY+qHarCl/xk8lVLEvhq6+DbA05tqkCkCECXE6fHazCVS
WJJ69sXMB+tchPcQ3ZilanSmMay/130yZK5RtP1XPdY5tPwqzO6borVHD5J5jJpjDPXaoiuRP6Ca
RfNywgrU5xi7JYUx7rp2rE8imtA8VGS8fKY+a9a2L5GvoMjRu3NX2ktMnyK8XjSauQoVHTEpi3PY
RQlAfqBxRuG34s9Cu0vX/N3EZdPvW8PAgKLqwTemVa0G61q3IKaNVBYy9DyMRAF50RX3iDwpN2Mu
heoBbF0x7lQjosRl1XJxL7V5QnMHFQaHTn9ErlHVd0Gt6eyNIYeBGKQH4Yfzu18nw2PdAqR0ulkf
jrXdYVBUZgEOobpJgLVGx82yHFGm/Y7KtfKCXVD4CuR8okKvq7QdUHl87wp/Trk7Ur+4H8sxWWk6
muGEaJO2H7Cts1/TUa6POVYNiRMyLeq61rIKX5xWgjRodjFdLzlN7uKeD7QmTMDWvR9y5JQKqu75
iS5EOD2CJEjrN8KeGuP7rAq3eh0mvxpZtqRNZqt9eE8qb0FjI57x1CY1MoSYcAxwaq2wstXSxtWd
yrBGqvTAcB44BhKQS3LB/TGV2QaROeXZFN1It3AoVnxx+QvQvpJTUOf+U+BO+gT83NwDSeysU46g
Z5pyLGd97NMfaujp2gXtGnVsJYPSOgEAXHf9GEeKdoQtUMVuBjDuWS0D7UXD68FLTCX8YSk8yrbW
xhKhrq6wYrJFQWWKJx7DA9qP46s9J5GxjmyjllecuLCBei7D4NW2autHMM1KssuHgjIS6MQ6XxHA
j4mrl4W4meya0EZYw/TW5lr8LRpz9R0z60YCDJZbX0OQTS0SniVG05oRWD9C2hc2Rzz9F0qogwnZ
EEw1R5dU0yYK4+wuRrKoWAlwGYNjm7ibb2FP2CdKmMBAoL5Hjz3aZOVt4svDwDaMdQIWbSj7u0wL
530o+vG7zL36U0UOElkjbDclysF4uywqmOObgjPC41RJEFeLOor87RKemXQLKS2tqWcbkzMouYiP
YNFyVKYyS8hepNjtW002eYjHMMHfoel9yNQc1JMT9zSTIVooy0kd9FQPsjawZa/UqiBxsTDRk9U8
+9S+k0BqXlREiL6FOQG+q+L4zWXC1druIx+rmB298xGlT6krNv/TjnPe5XXPER4lauFJyAP9srpG
bZ2QCvRD0iHahSJffMR2YnhX4raiBivL/0q84R9oqAVB3RbIG4AhPoOGFoPoG6T9VEdpHqZIucnY
uLY57z4Hv/4FaEsvUrZohFpYiGlngG65jNELbGO68UqI4tlDhJCnXdzSyy21K9Ibf8G62hqm1mDs
F60I6+yFwGeVaZNR0cWGzpWRfkoK//T521xCrk20Qw2qPCrvg+fcRzitrpbS2CUMoZan0nzK5xVF
/M+HuERBWzJGMYtFzKLP/5vM9SdYOCzAwoQVyj32ojahOlGykYHJzqF6RRTc4mE/wpItGVtSbnOU
DwTGqB9fJq9QMPAjqNwTkkcxZb0hkkkRtsb4PbP2kX0VjrzM9fmA0JrwFbFAkV84bxTlnNTgbNGr
TWd0N5HYEvu83kT2TRzdIHHb0+69ZhJ8OWMA400wbAq6NBgSn72kEtDUtMHGQTB9UIpu2+ftGsvZ
z+fsN1z845vZMhVwg+kSUP00ZCL+RHiPplQAJCGGLr0BcQFj03ujJ0HuF060KlyCTA9Xa/6uvN5t
V6M7eMLlozuUSlzJo/2wMr1FJeHz57rcETwWtioC9LdpYEL78bHwU+qi2uCxhH03di+tdcU6T4Uq
eTajDMCXVRSUMASUh48DSGlAldqCtlOtlvfuvd7DjdClFuTMyEL8/3vDX3PpkELdHVBmWN4arCU6
Fr5LLdUtr+ygM7VyTrYFbA+nx0QtxvqHV/nnbIihTH0rE6NjTbuIpkTg0fFECMN4bNbi1t9K2QEa
PjPwHDqPP659dOViB58Nv+y7P3ZwL8d94SPz6kihA8dNOVmoKOy+3hUunHEqqrkT7fx1uf0OlAVG
NnzMyfmFFJUbX5n+M02m5UMsujK4pQgA7AYn/ccnaSi7m2NtGI7WdG6Fajzi7bFuuPUUIkGADqJU
4tLavyvNC9qOK0rSuyj+P5cM+L5/d1y4OGYgp8Dk4Y5RsIZRzv05RZHBBrDRB5pU/a4IS6RK2ocp
NhAmkcS9UsUeHajbzxf+b0rFhw25DIoHoIEpHFL556pPRmoD2Q0FvZXYvq2r13IgiGy04dRIxXHK
lVU3GLf0cSlt6zXwWK29R0rZbdTkiDTdtgmCG4TCH6481UIju3wqFb9fmY8B7eTjfNTNRLMT9hfm
qN+KUjvIhO56rKGAUdxYCDUHyK5IefdsK+mdhAUgbrrfkJm6wn3564QgJGNgUshzWMuV/cf6NBWa
vMEI1LrKQOrqkmcvAudV4FEg2yJD6wIa+/75m19EAct0/DHk2ZZApQzcB658CDiuS9SqfDRoB3q0
XT1si/AK3+bi1Dsb7Pww1gOA8QOD9YCqiPPof6PtfeXyvLhXGISdZeoKLqjoUp0dreBopxg5QHRl
Jn1Fr2mDRDMlIvXKWXZ5lsD+XgwfOL9tC0r1x7kKTKltpVb1Sfas+ymXf+E1TEkta57n2SxePp+l
iw+HNwJ64ZRSTBN8oLyc9n8sDEWv+0aPE/Q7ii+qht/rlZf5259P5MTy57NxIpwt/9IGWopmsEXR
rvjWUtKYB/PKK1x8L17hzyGWR/jjFaRY6sGzMIQMpIpU1IkH0zWRsgAo8fnHulwANlJRskX0ZGDp
d25yjgRsJbW6id5HJG8ECUmg9i9s+StB7eVmZRjs6nHAUbHFMZcX/uOFijZQ+na2EXMVL228zsCj
5KBwYAB0b2apu5+/1OU+JVgXENUWWhwMubNVPUh92NoVFpbIJreOFnW7Hme8ZMxOiT2v+ny+Mt7F
dJmMh5CCwjnNr+dHURRZlNMFUrVa8a03xG06tg/5hMp2HvyjfPZfb6GLkbgN2UC8FP7gBmrLH7+j
tHSC89gwnbAxT/zOYhv06JJXsWqhMitfWenLEfPhoCciUrDfIIhH2wEa6MfR5HqsO9CunHed22iP
Qv81wLXKZTrs5irr3/J+WH0+cxfLcRlRMxfnJCIe/fw86qosSwKZEYtYw98CKQL9p/8vrXz5hChJ
kJew3jn34IOevRel3EmxcwMgx3g7ll/02qfu9Y+r1r+ZKcawmCuNTEE+91yjWVxa0PFJfKSjRaFM
q/dm+jp1L59/sDPjx9/vwovQhSVcX6zkzjLTvlWRFE4VcrlGEkf4/q1XmdW4S0c1Pkyd/stXEeCu
Auq5SHhvkwlKY02HdKXE/nhldV7su8XWyqAfsZy6BOtnx9bQVKk9mkLHlQmDPhOo/cbKNPUJFfp0
N7cKxT6ty69E7+yvy2X62yTZxFRIZp2eHcgVaMheraCEep538Lwb73DDP62XH+u1s97tHIdfbtbr
Nf/k7JxN6+w2G+dhw0///5cB/eSb8+Bs+M87fn3g9/F7V8t/5yd3+eHyl7f85LqO555O3pYfhy1j
ectP/O3yY/kty29d/sX7gVjcy+HHofRK/u1w4MePw/K/8JyHK7v18mxQNWT6UPhDkwShv7PPoHWU
jmmrgvBpbSepvyvyvPaTo288fb7kLmdZ1VTMNXVYucCWzwnbwaRXc92CGkZr2OlLDH8i/ZAB7ioj
t7R/fT7Y316KTarJBsqcjHv2UpnaD5GwqTwmaXkPUXwHvxqQ8XDsFWn7+VCXy0jVOFIVLGANgwhi
ee8/7qgkUON+DvLFYifxCv+lqSqPAiFmUc0qb7+DQPh8vMuzDq80ZstAoRNo5zmfOhSJWqpxiM1F
r9UHZI5TD4hCsR+lrL9yrF4e5AyF/iMG1sR4hLAfXy1qDHyrGoQEkdtIdoJmA/JYU4YSt1HgSCNH
xj4wp/4ADOfFBIVzJcj4/ek+XiRg+ZYwg0MdkxH77Nrq9TCXxzSjLO4Uztd/smr1bpEPxJPSiTb9
Gh6ql7k/hzX8Aox+H2G1bYYDevPOC3ZNzq8flhusTW9CMe7zWVjOpPNHw/papeSx7BllmaU/Zn0G
oRmj4Ws5nYrCoIIqgHotxrocAm1Z67ckBIKaFxtm7LGBAJODjCNafIYELbjaf/4SZ3aAyy3wcYhl
G/3xFqWwOlPUPWs3Evm26KXJ06ei29UAbN1qAueiivxHgra0O+TpndrJ1b+NgZYnsFHUWKSZyI/P
niBD+zrUep5A0JJzETc5FshBa/n0lprVlTn7y6EAGVlHBop6LKn4WToBI2OibUJqlLahJ6S9bN9k
uJvk1xyMr41zlknUUg8nXDAOCANvEDc+CKIIZZoqvRIs/G2FYOymqzbZ5VJn/jh9aL0nQSdAvVSF
OFVl8D02r63zv5w2EJsJdwQllGWpfxxiCPETilJKCTXAX6dRe1dXRlT69OrKZhfL1/+4o5iYP0Y6
WwkjEgJWWPDVOg2GY3Q/s/DCn62kgRjP0BSnJty9o9teGf8n6/ZfYy7xlyOcofHANmkE8A9nL4nt
B+5Cg8KxIp6i4A6ohSZvq+Z+UDYyQAYtOhb9Xh7xDl639UNYHwFWdfZaT5y5eL+yJf/+wf/zLGef
QYvbCOkrPgPPMhWboL0t5K8+mjCqfoTwbeibaHxM/YMf9wBSVkayRln+82f4y7IiMjQUEL2UN9Xz
iED0hloYNZ+jrGVBd63kvgav9vkgf9kkyA1zYSICR4nuvDDWAchHe4J+GVzDX0qhr+FK/ISkvKow
QPvXQy1ScghMU35Hoe1sP1bBUGllohoODfnXPppOZaMfwNZ+95Py2qF9OX1kCEjO0ezhVkBt/+N+
kQalqtBQYhWr0gZp/O9qoqDqYH/5t6/EMCTECorIphC/w/s/Du6pB5SJaxbdxrY/hmMG2gf2B1bN
1B6uVBP/dgsvmb5Bv4Ry2T8qK3+MZWtSU5V9SHGOcoJ1Kumw7gJFlYbXtC2reK3G9KtXdCKtVw2f
0RhwxcxtJUXJgK1PMEU7SPHGS4oIhnnj1+XwE6U7ez5C84J7ZAKEyLwi00l22pnm7RrkQvpr8qGR
YrwT6S8KpPR7uU7tPUtmbMlHhv6pDGsog6NqIBuplXm60dR4BAQYRvUzVmABplpt/IXGcbuL87H7
6Ztxu4MfNsb/+lJZ2h7/CQTO9isaw8MAkdCC/4vSJk6SgYuzzrCdkY9YNYU8Pn0+878bUx/PSbrc
iiAwo05l0iX7uMIW+9Cks3LbATbpGGq5LxN0pFP0n9EFgYdxAFf1hMjGgxaPrhXCTSryQwE134T1
IpT49PnzXIb1Bg1HhARMiFo2ouAfH8eu5ziNTAn7tlx70LQAljI+8kWzjecQew1xJfq9PJt4b0g+
NLXI21iSH4cLktKQlE6WACVE/hHHrF/D3M5XlvzFJqavsyQq+COjG4nDwMdBqrHNu1hFE4+UyBPd
fm5Zp9b0b1fO2Shnx9KERNbcx4zST3CN6Ed0aJNMdM1M+coB+Lf3oaSg0QrTSRnOL/FeIUboyhaw
ddT8zCxgkR2YrtQKrsQjF2c6b/TnOGd7QYUK13V2gyGqAndwVjDzA288f4W/eSVsvFgGy0jUs/CM
YILscx/roKoUPOc64PLSZDtqATEIOY8rg/zts9no1xMysuIu70FVHjNkUBZDHYntXR711D92rfXy
+Q7621cDhmBzP1ECsc573maJM5Lo+tRNYiN/MuQp3dUwNDFVs9UXfDRePx/uMtDi29n0vbk2iIbR
HPu4urFOgSQYTZCWEUTo250Su0X/BaceH/FtCUqteZMOXuOvPx/3IplchkVg0FIRAuMiPsuTCwSs
epzsUpfVcIQroWGBNMmOXOjNvdXuw/Rl7AoYzVcjqosTikYPaBbbVkiaOanPBq7seWojXI/Qgkct
xJ5b8yiF45vUqACqQ+SHss56RZ5jfgUBPXltPGluk0QPgap+HUTwolp1cisZE55NdDeBQprSlQLY
5Wrm+fgyHOyo5snnsVAqoRKzNJCcSn1qy9chf/v801/Et/bHP//sysizBh2jUCCVLzaJ9GIqkI9O
abbRsYELrnWAL3fNx8HOlpcW5xp8KF7GTz05CCHqQrEA5v/5K10WMHknYBuC5AftYc04m1WlaXtZ
YUc5VIEczXzRk6+q+izlIxZAx0R5roZDg9uVf6Mk+ZVzQfxlvljEzBNpEWMrZ6+Ym32RVmqLC574
IhIv9RceOlzkX6buYoJX4/qu68PKHp79pFn79o2l3n3++r8xFR+iAIA+dLdptnPgmuhRftzEEgx3
a+xZ1GDJVoC4E4gvVbRvNYoR1NOk/yXtvJbjxoIt+0WIgDevQFl6ihKNXhASKcF7j6+fBd2ZVhWI
W4jueRODISaOy5MnM/fe9w2w+DbkGOsOZJDITO56GZIYqDs2nfog507lHwrrC/pEUNF0kGLtW1p6
+qeO5ltxalaKnELzdx2quYML8jh8gqN9gD62N2GHr35QpNhEwm2df0/UX1X5ZJn3qrUPB3HveY7R
GdCfPTXGVZoqT5eH/jlpMRv6bDcHgeGOKSK0ZKcjoFiwX4D8g8DOV2nz2PBc2QzhF40e7ct2Fw7R
2YzPFj3se0GIO8y2w67pUOJhHp/IrLPZvBtk3Vbu7M/u8myBlVnuDbKFyKw8zGXgcmsa8sT4Kupp
5G4dGYFHffgQwWxeHuLC0T0dojKLe4K8bkGftRptqLrj5VATEMcHEIxdNiNPkc3nzWvw/ANdPOVM
zzevOww05TbYGcbeARtKYfwpjX9Z2pXUPBqGYEN4MUbgYl66MqLheycrHxIyjJ2mA8DpbAEoaq7c
dv2+AvIkCPl25QOnD7j0gZMDOHnyuAl5T3DATAQd8LV5FQKKTtUEc5x5urCbX/GA1jxocMN7GIPv
Wc57MrFrOI7S3nKGABiH9UhqkJzdvQl+sjTu5Er/cfkzPz8FppPAQ5DnpoIA1ZyStjVaBDor5tEb
5Y1gOFb0LfCP0BzLLf00YHxU44tZbn0f2YLipcntpv+gr3dlthZ3zclXzM6jDO+TEbl8hUgmSnU/
ikpCFjVZOX6fm1qmwcKqbpm8RMnqzzxeK1pjDgBUg3LwEZo9vzwqKjp4QWIb1qaxXo3sTWTCLRqC
rfyHhuaXaL115U0Uf7087X9866fdcfIlswGToFQUpeJLqhYl0eKAnqWdRhPTx5UFaw0YfQl8lCDf
i9UXUdx5410/fFMF2NPDQ1PAtB0OttxclRAIVOY20ZCBBEfUqzUlhFdQMAiw5vvL37wQ9E2zN5Xq
dXLpnxIGACk6AwZxjQrwqytDXPeGfLhdVuq+T1XHbUenblEEtUknrpz2xe3Bkk2dozRazm8q0Bt6
1gajBssbzFsNMt5A5toPYNzxyhb5HEhPY/xrabYuHhJsqlJiCYARDwOShuhUg6zQkZ65PJ1rlmZ3
gZywaG6EJQ85aperckSTVIkf1GYlaJYXb52/Y5pfA6C5TWPwcTtBMVH2g5jkn/FV3gA8DB4bIdzK
+CZPckbhTkJ/SbnygmvVIgx5jq1XJX82zJEfvnfDLbAMKvL3qZU4YYFCyjOh5mA9Xp6ZZZ9k4I+o
XFAjn5endCV2DWPyk7rg3vU+xZrSAGcOfX7dK7tIVne9OMK7Z6AFbX2P3PcSMQQHssj9aLUICazV
sJZ3/skHzfzG6KtFT/kBwV193GVD7kgirebWTeXLDixwzhhcV+ID0CLbCP79fUov9pQIZD7oy5xt
k0ROhC5A2MCG9mlrIZ7ktvG2jvOVfO3SELFjkNskJkaDY3afClVEwsTAA/eaEDoCdFI21LuQ7AwA
v8GkCjv+r7t3qRWCTuRKSyL01AC7xP9lwLRbUlDWcNPK5AtO782Cikca4mVIvh1jo9sFY7rN6mTF
zFIAPvX1/mNnNmC4f4bQT7ATwivSIwKbWdKzUusbuc8cK9Oe0DI4Aoe+sWA2AEDxqHcSauXqTmuj
lVzR8uSffIt6PuYmssC+aSxyMyU7tD3klKJ+m9HnCDYdbbdSTK7g6m2SlZM2/d3ZLaTRSIZl3ANK
mLN9HUe+LgWT3Si8gl3AservK0d5CvcuWZj5U6mF+VpEVprUyp1nvPTKsUoOUfei9I8J8jrJrSrf
dNna2k6B7SWrs0PjRornQxhO7GV8k8YXV3D3sXglpA8lhFn1Xgh2IgRul4e6cEfRJwzJMHeUYZJh
PF9DrebVqg+MVEX4ARqeQwJdRZZaK4/WBWd+ZmY2oSV8cYMxmYGl0cm7vQ/JYgry6UtGcQJWgsuD
+twAzcv4dFSzmSTKlgGLcUtF2YOU7ITwtgSH6v2CQpBMAxQG3IxOln6g5EoVZiXiuDyloPPOpzQO
k1iqURGlCOoD7xTvoa24bWNz5RSsmZn28InHgayVHFfMGHPtS1Xfh/rr6H65PI+LB+2fzYH8w7mJ
LBB9selZtWgUbOTNHcSML1tYG8TMnUVZLdJMhoXG9/dKz+Oy964mrqDLZqZdPD9ZgEAouFHJIX0+
2+VeQYuIKbIkVakAXYYy0byVippKzbWgiytHailKJgagLjAlSRQQKOfT5kEppFUhKwMpXDv81nz5
kNaHIusdPYRUxLoXR9ry0UgsjZjK3F40qr3ZP1kNlKMflnonKh+Z8SEoUDQ/WHW6qbJso3bXgvHD
1EsHnPlKTLfkyM8+eAr6TrbSRDYZw7HNpRLJ1b0cDmRAsvpdsSgS8osI2tgkeIZTIr32hzGAm1u8
N/0mXvuOabVny4QPIm6YXsfip1ed0WSSC3uVZtd9nmx90yo2MH6JN+jP+MAqPcuO065zVCt88mN0
rfRu9B3Yj2Suevg/JWPtACxlXOgMs1CSBkZhkTc+nxmBRSuNWtHsMX6zYtHW0lfwx7ZRfNPNY4ES
u2E8Carw77fr2XrMtispNt634DNtvyAFIuu1yGOraY8RwA66SdscBhWktC+fkcknfpr8k107c9Fe
IpuwVGM0GbcpKbQuHZCLTLdaFDkNQD5R+YZY/NqSL9y0LPmE12CaAa7MPLWa9Uqq95xMrSvt6iqM
wfIKDtQK5l1s3KdD+VvVky+lLhwvj3Ypi3pq2Jx5aa9V4phZnh7VX5vuTZJ//8F4ml+z8liHkSOM
IP2uC6hHG23lMlxwemfbfDbTvtxUJDAxrdPekbRv3UglLF3xrPLyzP49TPOZ1fWidQeshFyxLZxa
wfBMlwG37UYxf5TgtP3UJkdqZNANiM4YQbCRwkI8POVhvQHVn9WvskWmNLbH8XVl9pc/jpQ/7wPK
WfN8W5WmeZIPnPSs+dYP17FyVOJdC7tfD+vj8FG514nqAEu6bHYp/cbM/zUrnx/naBwVAd0qzUac
CyUhKJ3RB42DbQ1bS1ltULh3MvdHG9LYX1JZphpkOBAS2HCCxMIXyAxkwwEoE5KGrM3rau37poX/
dAQRoyYUA1ZIU/f552VUXgtfYFZ0tdtMTOZR3SJt8YD0QxW9DePKFvnc/WOZU9/rP/ZmG1HIvBgC
J6YjDPoDORwpQIZS2uU5XMFXQf6tNZ807RbiE79vSD2iNw1BvPcr7DeB9Kjnq41Q0/RfGv9sy+qj
nqBUMy2P9po247GMxx285XYTfJMFJ2qeB1UmmfK1GPiiFZ/7v7j6fybDmDkEwApaL9HuSFa1Jqa6
id0cRb9bl8JXwvMp/7B8usxWshxzV0C3jGjQjAjOB7wq+omzFZdNs/UVv3IKmGZcvXA05aWO0hXX
Pt9Xcyuz+z0uU1WMeqyI4TviElWzKfx3UOwDNIkIxVw+ZJ+iibm12S7WhL5MaJitaMuoYHBztPoB
7oKgbTZNtUEWp9FytBeeA28teb02mbPtLDeFKGhQ8kF5uodCto9/9f8aPD0f3GyLAh7I0K3EhiXD
B/7aJcdk3Ju8ZUpD3o36Sn5j+munB2JmTZ7tSW0ogwaC9Aoqq63QwAGHoMeH4IbHETLowbruhf3l
xft0a8wtzgKe3IQpJShZvPg4YVivaAJE9Pza2sZ2cFvtUCVUnC/D7hviT1edTRFuZfeoKyOeeWjN
QsUojxgxNBJwWBpOna4cuWn7fZ5TerqBov9pyz8/cm0j0PQgAws2s+fGPxrWdV08+/HWWMPwrRma
hnoSVWs90WPiYigfYMr9GMWrlJpPt2lgDrq8atP5vTSkmRfR2y7xexVLYvaewVIG+0UBIihbiVuW
14a+IBOImCwas4M9hIooxQhHoRHFs9mMHFNduaCXHdVfC7MTPIi+DIULu2+EwnYIJmoCqOsM9Qax
LDv2tE3VGSu5nj89nZ8n76/N2Yk2Nd+3ChGbQVq8RLIB/V2MgqhoxcnBqHKYiRB95VoIwmh4Cxo1
caIqKa712BDgzgoE5acMD85702fCTUn65kbs+vy7WvvxF4iw1FuqtmQZTAizD+Bu4ObL9XJT0Ezz
G7Cq+9wM4vCTRjvfyYte3QwREYoz1BBARLrnHVA3c3dJrcETZ+ZWdGu0XntLJsU7BqLeP4d1fVsB
J5GpnKg9TOBK8N6aQ340I0s7jEal/vJFiGQgBod+VRe0baj0T6igJfuo0J6UXrAOaiZr21IIHhCq
WguzF8+AQiuRrgP/pHXv/AwIqWyUjZxWjie9gXceoLMH4aVGN9D1Xz4Dn+7vP57rxNRsd+plZ5kQ
qOKZQ/moCzy0zUNuvQkqvX8GTJq5Laowgq489pc8NF0YMlp7YG5gHzkfYNF0yJuqnAnkdggh492Q
Rk43AQm0dO9T9hqSakNP4svl0S7NKxAuQyG3DiJZnOVNUnADzWAi7OtWHHbjsQW/ywapfob0XIhS
tOJglm7WU3MzV+YiuSaAR6mcSHzs4mpbmd/C+t+2GUwLeGpk5sWM0rTGrMWIl/2CiiugRSt+LErE
WbNr2V0DJX96AP4xxxUAxloCyjJvfQ/iscuR/IMeIqJVx/3RIXUP5g/MddR9bTh/VW1bvIGh37Rd
6efl9VucUFNRJuuAfOZdfLGAxJ2Z1eQP5A8NnoiAFqxixbMtOVMYV/6xMVu0ItGUMuohl49AMAbj
vvPkjQHrQvomNx9qtZJzXR4RspN0C4IKmz/kTQWKSA0WLidVoKn1ja36s9eylXho6QYyScX8XyPz
R3vUqaIqRBnhclY9+6m2S0tr+19W5q+JWQCk5yNMDALjgHuVFBTttkPt6O3HZSv/S5D8z60zH8ng
jkapV9w6qbcV8r3awzUVNoT/r4VoW8LNmH0z4GRv1w7Z0jJNF/j/vcPN2fDSwUeTOSNUSKGwl+ju
dHGJ4NwuD2/NinzuFQUDpcIswisWw1bTGqrsO9/9ddnG8hQC05v6Bzkj895er7DUKB0w0oRP3rgX
u2+jto94mrvePgkgWPtZ+t940V42u3Sq4DL4x+rsRlMFOavKHqtu9SMongNEwNQWEZijEj1FWrJi
bXEiT6zNLjX0OulpULAmCG+B8q5C0jCu3pzzZMz/3Jx/hzS7w4Y+C+Hww0iYP7rNvWzd9SL9CtnV
4G8qj+xQ5nS0vOXCyt25dImBy/8nOJgGfxIg574VQ9DLjW2U7h7RLicJ/Lum8+5KY/hhVMl/CPwn
nDVdzbhcZe7wERCxEBSbxDYkVPYcZNhwu2iT5bxiYCX+99vk1Nhsmyi1MspZhDELYQn9QaJjrdN+
mnG20YyjX680RS5tE+YRpA+hAD5/dqpdqPQMV2oqBIIgyDRKO0RnMY1+Xh7T9M3zSPnUyuxUh2Ko
0bLMpZVZd25U887YR/JDGK+YWQqpTs3MYpum6ycZC8x4CADGtbqvWsT8FHM3Ua00pKDT/l6U6pUF
W5vC6eo52YxW5KLeR4+O48lvVvNbrq9k6+v/3/zN9ntgoNgLIAGHVfcxVPCDjwiJjNK1el1JXy7b
WhwOCtDgU+BAs8SZ40CqJ6nhF4RsiZ0gSuZVp2pv0CPal80sbgkLjqfpylchrDmftbzOwoEO/srR
eLo5vWk9gJn7rXjZfhIXuWxrwV1QJYA+hksedo15iwUiIWqRRmXpaObhHpUpp2vvFHi+LluZ1nm2
yc+szA5uOqgZFagKitzykI+1Xa6FZQvbGwOkd8F3GzL8EudTNugDSkQuBrSogp8XNLuk7rLm61jS
R+gK736FuoTprgBUFq4tgAAytCvQ1oBHmC2U5fq64pV1CfMtUZPo2r2uPho5WPb0pr7JtTVw1MLG
OLM3v1M8MEaugD2hhXcPFjbkxJPjWK2xhnxqiOHyOjM0e76nvq7D+IUhqTjm6lGTnVoHX4GGzjNd
ODLJ+zg69Aguj40N8pJH4LiyYxaO2ukXzBPHPIwg3pb5gmG4jWlXls1DlB4u78ql1+2ZkZmHT7yG
19G0fpEwoBGNllmIfiGSZahMEb+F2wZv4kvdU8aTZ2WA/4txYAeQ6MD6J87OBAqI49DJDVB/gkYt
o/HYRIDtJVWfoFWzqU5QC7fDNXDy4kGx/lqdbVkhh15cNNrSMZodXH4pClJxtROLvZfZOaJ20Rpv
3vJC/jU427Odq6SJMDLMsrotzHsLvbt+5QGzOJWSokpwBEEuoc57eQfVcHMv79iuYlDf9Zbfb8Ri
cLcwa8MuYaW5DTy5sS1fhpJeHancqZmyEnctjZPOFtrzkGjSCYfOPVCig7WLuhF1Q563rgdz43jn
r4GPlrz1qZHZnhFikElopZZOWiBcHL3GIMphw0RRrdyvnI01U7ONUotWWbox49H7rQfoI38MtBc/
f+rrvQX9X5dv4+jWj3/CQD0idRM7IyRDAbW8t8sfsuTzToc82z8ItolmXPIdQkJfp/KcigixZcgF
Wv3KiVxcQU3iqa1N3BHz9EFE2UjzC7g3wHI6Q7ZDE9rJs93l4UiL4zmxMguJfGS20anBSoiu3yR1
OPw0RdSJr/1i72rXrZHsXHR0olvJcPrmTYt+u+PPao3Wb5q1+YUM3Omfsc526wCiqkPDBecTbA2Y
rToEZQtaROCB0UvylvV/OR10JIDRVyUdmrfz06GbCGcJcIM442jlmxjZkj3P6R8apG8rq6gsxRq0
bcMOhxmYAGamUCv1o3yiUKG/ZFNs+w0NSvbgRHZ0R6H1CE3ZttsGyJDb8W8gSDtErl5+5dvkXr4L
NtKey+wldvwb8fBv4TDTpXryYfPea3KpND50fFhhPkWubyPcEa0BuZZOrQwzGX4QPDNozPN5HpVu
iONUKZ2kfC5EfER4qIcrbdxK8lpheWmeT03NfFEwWFI/KgynrrYidYsIRvbLZ2XNwswFJQijdtGI
hQxR70oq7GitmrR4c5wOYuZdQGElgdpiIgiPWnntq9su+eGLh1DdNsKVW91I/Uq9Z8nLyNAQGTKA
epNM6fkKNWWaDKE07QJ1B099EdxYayb+VDDnpxvKPF7kkKPSYTjbBbR78XII2QX0mF1Vu2pvWZvq
Pdi/DJtml9sJXMHuxKYLm2d1yLbCyn285OJOzc92hgD7AnimaVIRxRDx00TGhnoVjP/FDrE+AhoT
UdacWMTUOzGsAoY59Pfoq8Osr2f3mvx0eRcuLtiJlZnDFmWhg88KK2EogkI46Oh8VmvAjE/NtZNz
gC0UAj0aR+hZmD1gOjluJhgoqQ0zuRPEfQk2z3x2vedmhKolu46shwT7qrmz4q21dtKWzMtAmWF7
N3hCwUBxvivjQfd8KRsqR+7vYfbd9Maj4b9o/bucfhUKNNs2lX5lciiUe/jzLk/wwjGf0ke0qtEn
AnP67ERUBu9PyVIrWtuFDzNHabnS1ri/lmzIgMo0oOIwt8x5VJqorerBgiYZ6hEEfgdtpxnR4+Vx
LNyptMGSRSd0oPow7/oWO0mPSjg/HQ1ykzFAzkC1S/N3E2yrvrQDc3fZ3MIpOzM3c126PyRiMGJO
6MIdeu63itDbCLhtUq0/XDb152qaORRUUAgu4YgjMTy/U30T+W3XQvC0u8psULyOu8lszYd5vLnK
9qADISjf/jQ3ha19aR3fNhyA7Zv3ZBPdKI5oG2/lyuCX5vrkg+Z3qWDFajeqfBBNv3LwazD8DS7b
R3IGXZy8HFYe+ksPYiZgot7moGrAI87PR+tpmYp0e+1Ikm3ZAiAQWPKc9+rVP1iR/dYldgY54LAS
NX2iwsfYmdmZ75HLlvRkhdnnZNuLKJ/bzR5Eiu0e1QeEaQ/Wrr0GsGxbW+s7KfrE/mEdf1QH17MV
29tVP+/QcUOP3HG3lzfEUhTLhxkghHi6ot4w8xdeHYjUKvkw95uwy2+8Tf2OrALqWDfeVkLx16bN
1UmO4X9wFadm5fNlcL1YkEYFs16l2Ig42+bL5YH9Ycf4vNP/Dmy20IrYaW1hYKF/bzfKAdHEu+wu
fK2+BY77pJEDtr0n9TUnnKQdYXPlbyP79//nJ8wWPckjzUPltXYGp7Kbbf1TulE32beH5Pb9Lb/V
9t2L67DSwgYiw81wba5suqVupbO1nUUPlux51FaZAuFw298nv2nfPGj6wTy+v2Z7GvdcVLy+g1V/
svbG42B/XB6+NLn7Sysw+b2TnHFf0kekBgxfu783HdQffkobFH5t7/FdctDc3ipO2dsrhdZPOMM/
Jw3qKwhjJ2rIuYezojzIkzGqncbdVvlOk9HMBHXb6xsKo2J9K3hXlA4RITVrR/we+Nt+rRCweAdP
uGu442hUpfnhfOBDbuS60THvI7y4qE/aEawXOGVHLfaKcsyse7OyIeizk/RuNO/ytffv0oUCjctE
jTlR2M7vSKGXx0xFidrptGszBF18TC2PfPDz5QVeMzM7wx0gBbkSWV8X4paxyG5kSX8XSv8Lotwr
sfYn0MifVaUzedJKMKC+nLkpP/VrSZv2knWPHPDG37uPCNge+6/mV2mvHNrr/otwm/5+0j6IOnZc
JbtqM9i9U72snaplj3nyKbNhl2FldFB61Q6a9RrSHjR89Bs4yFG1xSAilLLd7sXdeGUcL8/30htn
inlgGJEsOBLmKf5+kETIWlCYsurBGY1+DzmMU5csbZ+MIN6HexKsP+pa2cowjVw2vhR3kRpXJ3qg
SehnFtvFQqkUxcCxkj2afn+1a1iSheAcQq0pKuHI8Jia/X30Aiz0eZlV2R+G3vbyzPB2veTFYOET
r1i59hZcE83dxHdkjSE+n9PUa4bop4ZITTep0LYTrKeiNJ1Ai20z+N7ma1n4KVExc4Rn1maOsHSl
UveCqfcq9Zw0vkUdzEVPK9O/RCiXR9WtqqxslWWLJF7olJ8q1zMPRM+OiiIzDs8I4i3C4wh/v4Rw
mjaJ8tQ1v2PXQylsrai2FFvBTc4p55FF8nZeuwnVsK11jeYQqXYqDWILz0YeFaryrdgd5RiKmdhR
BYrmPzR0W8voWCgr8e3Cup7tolkojaJvNRQ9uyiu62NaQstZKdvBRAM9QNDJf/sPZ4ItS7cnPIi0
fJ77+QqVxK7pspqrJKA1sbrpxXjlZbw0pwjEKDDomWT5yIyf2/DCbBBFJa+dDCXxACa/0aXlsjS3
kZuh35peuZ0H+CA4GCUkAAjaZBJ6i6XiwGa65oSXHD69rShvcLUgjjYLqeQ2Qc2hKWsnFcxt3tdA
zUCiDPG+d/sDpPG7NI13RvckZbqTiMo+boZjKkt2YeY2Uq83oAEdX8iODTQ5jfs9TH9EFCu1JnfS
KL4dAhMGlxp9WPqaLy/UoucEb8i7R9FUIoPZeYhU2Rc8kS+Xileju5EsW67fcnPf+A/o6fXptQ72
f8XmdA/MTv1EBPWPzdmp112tFMUKm14V2QFdB6kiOF63TRRhJ2b3vXUrxTH4FboTd81/SAufGZ9t
Gz925T4cMN50wre6Aglufq2kehvGid1DCaUOP1eGu3T0Toc7P3qpqVV9PQ03p9eSHJ+fvkUkpHV1
o3s6SjobpTyIXmgrKmmX2o7FfSDgDX91w7Vh/Vr5mmkrXpr8yUGexJ7UxRDh6vkaAySg1d/86RjW
oAHYjm60NdyHIn1FmBZ6lpci/iWYTyv2J+jBJ/sTFTsXtUoxfnZUtEgqC5BszL/8tSTKVf1nsi+y
fNR0cK07K6LXcK02v/SUNk5szp4baiBJea+2+N74yW930DkOgo4g9K7tczvzVjzTQkBw5uxn1vyh
UwTP4lJTjOw1rUBFWbVcrrichU11ZmR2btWgEzwIAuk+b72j5wWOrj2WeuBQSdrV6n9oXsMaZT9L
BMrEZp5tmrA2kn7k1rQCcWvIo2MGL1IQfK0zczeEBAhSfry8T6bvn22TU4tztQ3CNgmd1qljk37e
XI4PLtrBUfwfMvyYoWsI7ZCJFXjmDQRE8LospJlX4Elm58L4XRR/XB7JwuY7MzE7/q6s5J089Z6K
YXogMWrrPZzYjgQbXO8HqJ6/Xra3uDOg8TNES6dSPM/jKH1AA1lWMKQUeWZlV7n3ZbA3Y0dJ1/hY
l+5gRHL+2ppt9Ta1Bqj7sGWMmfgw1PmtFeiPzWjt85buaEUWnmQVIXKJjDLqwvHw4JLv2UKTd9XE
SXhfm0ny7fLwl96YZ980OxlWm3etFfBNbhI+K1n1PUEkNo6jd7d7TigARq676aDI0KLQHlWQq673
Luvems9ZCAlQpJm0JCeuRV2fQbByT6FNvKC1DgbJrvjR1BsrekkgX1sZ7nT05gfl1M7s/Uceo3DF
qgO8toEeytsGBxekkINjtbX9D+F22FT34zbZeE/Cjb69bHzpkJ7ani76k7uktdpwMLLJthzttRhJ
bNk6Jsp/mcrTXTaLF7JMa1D+5ZBW6V07Ud5VUGX2z0ZzuDycpSUjQ0+Xk0WRACqB8+GMVZpR8sNO
4DmmuDe86JgBYVttKP3jVeZrdmpodmxUre0DpWGLtua76Dd7fajJLrvGN89PD0r8hrTbQTJ7Wxnq
TVK9VHL70GjWS85mldLoLhwQIraSFY+76KdORj87Nxm9EL3o81FAv2XjRiU0q8x9YtCqDOin/7eC
eOQtOKZ/J3u2qIIgNEIpM9nNQBmh3vRQWdGa9F9WlNWkkxGIyLwS2Yl9WvYhnZNF7vhGjqxzamv0
sUXSynW8PHl/DU2/PzkJqEW77RBWYCbSD1UbHwyYxsydlm6a4V1xu5WlWt6of61NPuHEWtn5VUDX
LgdCQYMSmROr2gtSeYfY9OX5W3IukEb/v/mb38JZYlBvSuhG9oO3igJELG6SOnFq7aWAHd2Mrvs1
EpylLCVRhozgEQ9m1A5mN3Lk0gT6B0cxJv2hL3pbojMkDXI7VrO7SOkdQc93pvbRNL+19JcMEpnH
ly2m1kZvkv3l4S/6t5Nvma3qqMkFJJVc3VUXwrpCK8amKxR/owZ+dLhsamlJT4c9W9Jcy2IzVDEV
dd4xRuvbQ0wvHBNn7GXnsqmVUc3BwUOT93IPGsHRJOE2KyieKPJBNx4vW1mMDU5G9CcHf7JJ2TVx
ZriYcYV43wTqi5DRPK/VW8FT0JORnUiiKbDT971BebsNt0ZACVZFtKRb49tcOp14dRnmL00n6zy7
I02xa4RCYxtXXufEUGbrteFUlnbT1T8DCQbfdFy7s5aiMOhfaFIxSUoq82pzR8BX+ibeVBmUb1bZ
BIgKhDFG02JTKPKw8Txp5bDORylRX5cB2HJeJ9r6ebellseDUgSFaSfFz8CCztT8KCZIbHEXhkdD
XqkXzgf4xxppZ7o8uNXhYTn3QRxfJRXVGo0LczwoivuYcSvT0n2rkk1TxjX80fx8TOZo85A0CnHU
ts3ZlUkyr6ylyjJh45RsGKM1pdsZoyO5a1TV89Mh8Q6YZKDh26brAuW183Gh9+1mXmsJttr+CDLx
MfKNnaBkXy+fjs+zhxWgrfg4EFWf+AejPFWCPvBp96uk9zpP924+fO0Fw7LbsksdiZv3ssGlYU2M
inhz+sfp3jwf1tikQytIEUTT2dc0r+/8wHAkfW3yPpUAJllvQ500CSfGWXpVz83EMhwOmRD7zvVr
Yke2ZyP09/7ibJ3HtWrWtOCnMRSWZN0ApTAVMgnXZsGaj0KOq6UWzL37coPk4H5/U21iGzXAyxP3
Z2YuGZrtvE6R+2gIXAij7OSPXjs01khv61uFn0BbU4eefpPY16+vm1tre3u/s4/9NPD9w7tq38BR
v9G2+VbbvtsPqo1Mqh3bL/vtk3N4/Pi4XnsQfD4o5/MyWwHZ9CMIK5kXwaB8HzRpsE+lPNvKXvTF
0DppJdnxeSNP5iZ0BU09tCjNrsge+lqpk5idsOmvTNjyxMK4Mrvitu/rHTIvK8v+eRsTMlK9g/Yf
V67MYdM5mPA0aHg2131zVRXws0ZDd53LwsPlVZ8HPv+zu/4Oa+YFYlcwarNgWL4JTa372ozJNqrQ
qGn6gwKYTtdiydZ9bXPZ7KfhQeYy6QPDTYor/8T8O3pqpZg9hMdeNjo68oBapNurVPhLVtB2YMHk
KXuuzGIN2fUthEl78ObVjVbmtgyP1H/SG5FUAwJjCXdAbe7cExRRkYtK2kV04TcHDZ4kXOFKzLQw
DoZATWXy1hP127mJZvQaJQZT6Yxu++z74q5CEliMjX+/5yYRjD9Y/QmrNBuJ6mpVIU1qM6EZ2WCj
N40IRfbr5ZX/fHlPd+hfI7OnNPoiwxAj5IXgDHMmefmxQRVG5W0N9dQ+dn/7ffl02eQnICyb3Pyj
CoQbpR1vnoptg7yLhqYPHFoBHv1O3qnwa/el+C5J3mMftZskFV8kiQ5Lr9gEarTiWT+5DpKJEIiS
B0YDCT6v2TZsGmCcrQ8zaSe2hV13xruVGtqPQmkkR0LOfhMX6fDt8pgXtgwHS+SGogFx2vvnW6bv
1KYO9SxwylAutjqYlAPKS8HW6zjUl019alGVGB9hGNZAntOrPX3LSQDsh9St2koKnMHbjRK6m6m4
TcdnN24PVfTcxNTGvZsWaRQ/nqbaSeKvQ7/XkxDAongUmrvS/WUYR23t9Sh/ujqnDzNJSiFnzAP8
Twbt5MPGcuiiQiVZPKZU8OjyComirLSCK8STIKmNhizQHV0vI/pbBb2pDxlUHw8IvwhbMSgb95AE
pudfldwMg03sp2y0qJAfO6/nFV+2tN7vJKEXrk0xSFVHiuJacLKu6z34IAvltTECy9uFahE2K/7z
85ae2LCoXVMsp/eYA3U+56XmihFMGjDGl4eQ55rkO6N+FFOnHUlOpfCnoGcDv/8aU9bCvsKuimac
SA1Q/SSUWfipC/AIx80RUiKNlhph4xnSdmVPTb7mLBhhfNwNVFaJhSXC4fPx6VVv8R6HKqSNWSxg
eELwaJnfKCRH47ZEXrEOtoV7pXj7NnsmH9ibT6Xo+O2PPL9Wsy3trX1zj/jd5c9a2FDE5STRp0NF
89ps1vWoLbSgy2mQz/YuShMSbuuyhU91Sg7TmYnpE072bNMXQMwqTOTvoYraqRNkdns1vHY/+7c1
kdAFxzS1BrB/ZCQduZfObVlj0Rdxhi0TctChuemq+1pGCghClrUGiKV9A4SDtpXpzYE0zrkpj1Zp
L7C48EcvP9TuuPEi7Whma9Syn4JC/jwxE/TybE/u5E/hjNz2gliGTo6k601RmOMm79zcEcdWPEiB
p6/czIv2YGXhQpsax+eXf1SOrVTp8AdZfnxFQdkL5J1HbKiuPEIXpg85DwgP/2gKfZLEDOKolb2g
YlxDcceN9V67wPwE8+vl3bc0nElwndcTbH7qnKMEPzj6hM6hE4ffJe2jbXe68pH7KyHAshUEmlRC
QAQXZmc7CETJbwK0xTzxWI8fI5vP6x+CNQqRpTnDVVEeUnjjfurBC+Oa4Na1AickkoYcXEuukkIF
4W0FYbZC9f6p0XLa1xA4TWyRPN0/3YEhEuaZEYC4lP1OfO4Tw4It3A+lx34Q4eoZIMmUbVGQxZ9V
igJSWg/NtzjwxpukC0XjoezjPMF381Leq6YhFrYhVi40n2X/dfS9+N0wKu1gmCnFwaE1jTc1zKQf
lxd/ab7oLaNjEcgcemizREfRcE9BuBU4jTpsXIRhVCs7WK614kOXVv/UzCzKTGVo3DUDM7EPLq+H
wEsE6R1tRvf58ngWDdHqAX0R/YKfSp6WWsj5qBLvN2R3fUgRVPVFMqPiC0kb5X3UfQKDyxYXZlDX
iTPokiNKR37s3MnlYiIN5v/h7Eub28aVrn8Rq7gvX8FFkiU5lu3Yjr+wspn7voDkr38PPM+dSBBf
oTKe3MzMTdU0ATS6G72cUye5a5nZTnImT1/Qzt8nm9tirkJopPhQuWGWG8uD4l2K0Vo11HvAp7mh
3gKFaXAQ16p3szM4xAArZd30HpLG/0WmBSgS8BGiMs6dWh8ChDyyINNJQLA+Qm13tXJqKzwai4dM
xEq54pgYGSCsKqucoFZ8uULQpxtg0slQyrXNvYwgsRgtpL0/kh5ZcGsMbq9t7diQWUF0zvD9gWJ9
Ka0JbQr8OkaAsdh3sgG+UttA/6TARKyoI4B10cBlMeBzIORcShkMmkmOVObAIDQ3LImQFjUBLmFH
SirwFivbx8YTTYC5o65/pSCdg3mxKZ9SEGxmow88bOkII/JjKtF0k4LrxafgPRbkR1aWh5ZNFWkx
QLUCsZXbRCm0JRBv2qlbUO2QNhTtXxKZ7WIb0kKQsxCJ4sIWewGfb5Mh8ZtVL7Udkw6JRLN6i3WB
pVrRi4slcfcskWXACpaQUxlIY3edb/XJdlj0v7caeKQwzGXkKvA+5GIWOZFbvVVCtnO2hzne+7BC
O1wiGrNhgSMXUesO3gqmARg5uEVOjDa2VQpy18yt0ldqtnjgP/31NcLEPoCmcHHRrsjDTdUhYEnN
ashcM6a4qUVQaRjtDv86H89ePrB9SINgKtLib6tsdHYsmRHyLXl1AAk0qrfy3VD+MliPXSIa21nR
gYtby3TxLBxPdClF/Ixbq7XOc97WqPnXxjJ7rTm377f3b+WAIArmAa2eePjwHbvo7ExgPyDKaKSd
PVtfZkU0GygSwa1mNuIxqkOIaIHs97hEbYq0YhQ93l7Iyv28WAinafGMFv7FgRSbSmSB7dFRwXjU
JNFbacXMQQ66jdmMNLrhOXdLW0teyrkGbWyjPwHwkYxOuF3U2EeXOiboMMd8e11rfvdMHo9jMtta
nEdhBR9Yd+DObuMK7LiRRSK1+RaGdhAl0SausuA/SAUIBUs842HDvzkpUF27KGkAylDld6gL1flv
VZlIrT8UmuKi+H5b3NoDFMHLH3lMh840XqWl1UkN5EWj6s7tTKTOIKAaBDHXEzW+FMgTGwDeS32B
XGa1Oft0IZfzj7pSRzLaMnKUupaNFgd6c5q1Z6pveqx2rjZVh4mHpAyGbmeK0g2rmnS2Zu5emKFU
DFEB2agqQXNMAA1N0sOcR0fFoGQxir+EI8Nr4WKt3A3RJweOv2JrVQ+RUpAGpX+TiibsVu/h2aqY
Pp+d5FKn0dAyzZkdx5+M/p12A4HGov8PFWjB8a0KA3EMsAqQvwBo+6WwvM+jsdORyu0NqUbhEoOD
jfWzZLm+JHxOt9WAjuND2SZEk3eysYnT76FpumP0NlYC+3OFXAoiyAvyS84wyHY1pHlIAZOPVobH
clFkVj0x9pMB7JHacXpg92EQIQtVeJGyiP1hCAHBNKTU77TEFhw2bzZQxDERgCNnhMwNQjIujBhl
ijKRZMNOyDsjnV2KMzcOmvLSjo9CCOrrbgQMvLGcIIorMsYGeC/MXkPjIlWx+xb8CHa/H37690+R
J2JyvmJGYHN1ABoFNzlz98hrXx53JNXaEC9F4r4YBEVJQg4oAxLX3wpqEg6vV58DfGwHMauDOR2H
N0ehmldqVCeud0T18+34z08QHIMjgVj8wo//f//DP2zIjuAXSpP/92fE94lfksPB9ban0/bjtPX2
p5fTy6+XreAKMLU6t2D4VCS4kBVkv/BI59QOGBeGHlYD8vxu5wZBkLifP9uY3BZ0lXD/FASEN4T4
GJWCXl1uvkyrIitmbL6397zAC7Bonwic3doJg5Idhh01LdSf+RH4VnOKAl0WCcrB+/3L3ju+B5tX
1HlffcERX+WyP5dzJomzU3IZKaETQ9L+eMSxoYh+e78+yRT5g0FWkDWNIGlt86gESeUA0DUBL9P+
6Hlvx+A32UAd3K3ABn4mrm7J4RaijEUVZxXkHN/ffzw/P0dkIc+okKPnEVP17K9niPYPvrt9+qjd
p48nSthfHzNmrGP2t9PtlX+Oul5/EcBjHBtPTuT0LjWlBVZDiUYSaAq7LrsvO2wvax1wt1vXFSz/
8z92SxjnRalVAumtYcI8aD8JHje4mZDkbT2BqKteBaYymG5FvemfrgjO/MhTF8290zFRR3YDgh27
9swQYHlYn8d+/Ze9PJPJApgzdxo52TR0TQ+Z6Psh+A1z4/j9BavN3MT9vXndPBweDgdfcIjXnYLc
YjkHMjSjGssZBMMCViQInjff3HuRUVm97+dbql8uz4oUtW4TtjzvCIJKWM+HDTT1q0hNrrwzf3ac
TppJ3jJsNwh684LdhtyLJFxDLbANM3Ud1EkKcjV8N6yWVqWUzf+c1N4ib2Mw+F6ALpXa//lpKt0t
uwOC1tj1638mlrv+mRYWmOaAWKYfGXkb3LeXzqdwBzOa1jt/9DwLt4LAU7L2GAxA4R9fgfmAQXgQ
XxCTALoVt9MTOCaHZW6vLubZh3H+wi5juqj6P0fL3Kh3/PwNF4ddHuZR4UbZZWW/4Xf8HPD3z8uE
64Qfj13j2/fJ5AP+Tz3481V8z63UhM2Axrp/7vA/H8R+D7x/vDf7CvYt+AWPwH5EX3ANLwY9AWIU
wNOQ0EQcw+1LVYGfVW9VfAEEI6L4/IGJfCSvWP29e8fMpHcKREHNVUyDFDsoEYA+y+ZGr4oFWtvF
2mhD7jjMLRlMQGI6gDTMDF/LRY/xz8zsxeFzwjir3KellMa2BudXkS8RiQgo1dyR/MY/LYAbYf8P
Ijcf6yVY9ubw4D7uHjc738fyPz5Ov7AtuwB2bv9y2m9P3unlZX/aDuQj8ij5JWrq4h9iLD5mm4JA
CnVWVDoujZCR0aIEowP6ZwHBCsyrGQM+/qJomP9qpnCwNkDaTHZRW+YCI7tyJGA5MNCsj3oUxls5
owQo1mZedHSkTGjJJAA3AhlTtbwZs5HeZWWrCEK4VXEmYnQdbyVF53uG26Gy2nFBR88I+I0G1W3H
Vx2WePZvX7KrPkVsKMof6BzCvlpA7uTWFdFEBiYpBClAz1VMDCNO4HGJyRIdQi2Ipbco/NqVwVS+
qtZmMt1Zfcol3zY3gu9g3oPTwovv4LUwmxx5CPEdZhoSWw2D3Ams4gHwVHoNLFEAkRwsGE7Fb0og
wQBITRKk35nxvfUBnGZ1C7oWZnQ4urqCblRqRwTtB6Q0UF4v5cwvotBvQfNye9kr6nyxas4jhFo9
GCmF0H6K/bS+a8GBkseBNG6l6dt/EAVwDBUqpYGFjTvoLnQGFa0DGYjLK/B8b2rVz1tgeI5eKILi
YP+pq61EnRDpKNhNk1deO6ssPWrxdp6cL0uP2szrIiKYXheBYhNesWhx4cE+Ulkfy4a168VzA0g4
b1Y+8ujt9o5dByLsbqCO9j8hXEAXt3G4II+buXKHaivRMV7mS1o0vBUjgNlMjClso2yRn8oJE195
XdNDj5zGiM4SKdlleWKIHkKrl+Tsg7hAD+PCS52Aic6NQUQiu22M8S/bM8K9BYz8+OQku8YJkgET
INYxMdxWEX0AE3B9shZGXwFeg0Y1LqxW+0xfLMzusZlpt1fcQvI1fWfKRwPjfUZCKslzADdM3an5
qRs7wXlchSmf5/FHOnce0qzPxtxAhSt5E/f3ixUSNflhzx6lrzIAldugawUrXtezPyK5HXfQHzaW
LRashe959jjXx0L/uL2sVRsAaqf/7SkXV1eNvCg1E7Ek73L7EzPZhf1lXDajJaqaihbD/vzsgaIX
FYaiK+yfls731fAuOXKgCjvAVg3p2Xo4S+5koNtoRyYFKDQxQJz0DbVdC0ytVutbjsBssxDslkZy
ZrtyyswAigJszfJAKVoS7k3zMJWbpPay/i5S3NuHdT2xyOkgZ7Eb5H7TQYK8EkQib+FHR7Tt8iP/
Ee2qXfoIEItN9gyF/PG3DdHMT6NNBXVT9EVj1JQLRU2tyduwctD2VZ8S+j1KkWEX0Viv6ceZDH6S
ZVAzpcDIMLirs5DIfUZUgD0vpX97C9dCm3MpVzbEmKjZQEqRa88q1XxMBMsjzYDxJri8a5qI+B2T
EQAjQZcAd3lpm+mtE0uwF/U+aoNC+ZLMb0MykMHY03Bze1mrm3cmjLvGSm6Y06hAGA2pb0anFE0y
7fjjtpDVvTsTwt3gEBYQUSGEWHB76ngszCDHoJgcikzt6mo0jOMYQENBFyenbnZfRsvcwYXXQKOo
fk4jJbNReIbit43q2/FTrsmeUuGJULpD683al3j63g6Cz1hd7p+v+MxznhksTMePiVTjK8oUDSXf
J+NOy59Cyfv7TUVCFu8JtOkiGc+piePAh5sZynb9cq9nnmPfS5NnizoP13YU4TX6DlFhxyg8t6Nm
PcYdBZYURu8mFCK/dVJOaCooJVyn2GAmMEmFzjzGyXb1cpzRmycDcQOFI1lK3SFvcp1oeQVCBbWh
FYH9B+0MahutH2X2cLTtpQbQHZ2r42RaHSDC7dxuflMJuVIyplXkqO6SxoNnR7n6W+5yIyVtGE2q
Xxml3ATdPFe1r9tF3x/GUZvkTV4YEyKTVq91T9fKSDSIu6YSwPsGcpSG1N4VLFcOsCBpSPrcbRTV
K0O/UMik22SYBe0qa6EWBmsQ42CGEJE+51fqWtEaycJGNm0EHOXU+shrQ8QLsSoEmPYOwwpHeyCn
eeGgxxJG/PDoqbp9EsUkKmOBDVzdL8eW2Swfutz4mQ1zjIdmWdBylgCawJum91bB1OeEhpWpmQUX
aW05GC9HawcbZweu4GV8EaLu0MxgRgDsXUHs6jTmgsaeVQHI2CkA80AnER/1gwLUkPIciwGWPJzT
Lu1/3jYF6wIMFX0qMmwB38XmROkUOTq62BZq/XJy2bXbWDTvf13OwB0FiDUKvDZe3WgDvNymqlWL
pk0xAzt14UZJfEfFi7bwJNPTjJcopV4jHUqbkdgJkgrrq/sjmP35mTkd6wh0Ejm65qym/I5+CFeP
VMG1WVO387VxDkrpcrsAHDmaA9Rv6If2tMmXbCOYDYG3ZdaSD/uAJoJGOdNCczqvCUA9t2wMhaNR
xVJCN25+TgzjkL62Y/rgTOCw0Mv8IGP84LZ+rC4PzZsYWcVAy9X8dIHyYx+OEDuPmFBSGs3LUutH
XoGqQvp1W9S6msBPIEHNUFP4opSMZHFpsh6AsdZcMzxY1ZfZxLjqTtV+V83WME6S+myN29ti2R29
2ljWOYVytKzj/X6pI3pSoauI9TqabfygAn+4/NVMm87ONjoNbota9YggY/kEr9fR9Hgpqol1FSjk
MOVS49zTRHUVdAb2UebfFrN2Zkj0/yuGi9jzTh+qHsDK7hxqI9EoWPJAUYzBmy/pkAt2TySLc/J6
hql0kLbjzMpvdr4vs2Ne3w/l2+0VXbXgsMcAPBPGptHdBAZbTkxUJHOnwRu7eIz8HtD138gDsfIY
qWKdFHH7kJW5V2H4vRXNNa+aENO0YN6RlcRY+OWZVfoYW40K9Wh6PO86pQX+tBClTCSEe+ej372E
ZkAIJgBfaCg/WyBRv72Fq2oOXwUEYBZf8pjW0mw50yLBk8zS8LuJkl1NZ0BfOVubvjetqIGYqdjV
pTqTxi1Ik/HIB7pW7g7KgkBaHnykXElEv6NT8TUcnXvFeL29vus2D+ZkMG+AU8LMATowLg/KsDSp
SCSIrOL6RAGfodTJVwuM7eDUITTMPaNUvL6saxJqb5oze+qge4Nd+1Yrwvxf3+s/n8JdwBDYSHne
wO04BnUbCVfvvm/8AQAYuQjWeGWjLRlzI8BGACf4FVR516pLU4TQnGiyvbrbpJYXG4D0AOqT/S6J
AG9F0rhjTQa7H5cCfYwm3svm8rWJ3qZIRZ0GTybnzhRRmK0YF3RPodUCLSSAm+HbGbu6NRaVDnDf
hrVB3m+Qfhn9o700Aie34lstRHF4QDCgoCsMT30ClXlbjOh/Mt7K9tmkmFq+K3XAd3akBbXWUAsK
o2v7CDItFeR6WBn86qWu2sUgO0sIT5cvD1PjxuW0V/3dkPpj3/1l5zssp8X0QwNIKQa/+YlPWTLb
SK7hc7rB3k+IK8g0ZNARIOeEmfVg6n878vGPQEyXaxryNxhXuFzbElVTmEkw1SlVN4Nkkx4lDYp7
dvu+r+kGJlj+J+azwnsW2rWdWhs9ExPiWZR2R8BJhbUaTGpwW85aVAIWerSQGeg1BVcX5wAaxxj6
emEUYHWrug5QrjFqWarNfs71kzR1yclOZu1n2JiA0ynR7Bqn5hAD3NIsG1fwLSv5YJRlHZQDcZas
r+pyb6XYVoveVvAt6aEGXrpBgacestgds7iBJMOgoZ7iNN9vy11V1zOxzH2d7XUMwL5pjFXE75N0
aipcxNh8qWJ7IznLQ2OlhJaV4Ep+6iXnQS6WysXVRjiFWldquVurv6fan8aNqu8i52A5O0v/4vRf
hyJoAE5tpDsaCp6Qa/bgfJu5IwcGqmKBvRDueHpP5HeMx+cLQKCGOwM9v05HElGSVbTBnF1durBJ
KhMCq1kiQ/7aLF8L0FyoVerS4l2Jt7fPc8U/WXiOmWhYxDwR5m8uz3Og/VJFDBO5l4GT3G17C3io
tiuPEaGiIZ/1g0ROAfjlQBcH8u+lsCyawlFKsDbNrGXkxhM0gNA58ftCB/a2Ev7Uo7T2M4AQ3GEK
70kCraFHrd50kQB24MRjEdrd2urRZKCzpkRQivKZPofWTWqUOjQrtH3LwHR0ukm7wJayTVMsm9tb
rbKj4/X4TBqf0atSLeproKgD9fPLoIBcomnBc9KfYLzcuNI9WqRe2arHJg5qxVNda2cmz3V6gJGW
ikcZJJkPkyd5Sir4sJWQ04JrQB0c6TPgu/KmROsAOWRiFybURbOm/gLXsLu99jUTzXBG0OgLHhVM
JFyePPiRY3DtMWuVJVbmzcAFbclsAfa8XZokSCanf/p7iWi+RVMjuMGQkuF0bWxQMbPLEBKTNv0y
RB3yZPKSHZtRSbww6jtyWx5bAX+4eI2gdQU9EmAZ5jYRjw9DQiczHuWY+Q+H3QKNjX/flrHqgM6F
cNZXn5ZOpjGEjJLjkKkGUEck+bmheX1K0b0+bRZkUsrUOU2Wk4Cb6ZfgA9a8zvk5snM+M//AzchU
xPMI5tnkV/N9HL6ai08VNEu8TuqxiPGQ+HZb5qp2wjBBA3FJdZ4tBJNyUZa2UJ2cgg+o6A40FCG3
r2onWl+RWEVaCg29l6tSQiVb0FgDYPjuIOd7C2QZ6sahp9sLWTU2SH4BfE4BQYXF3QG70trGrJix
icqHTJPumrh5mm3AjgzDfRy13m1xq/tmIarEWCWgG/led7mPaF84sDYMY3TfmZVzMBf75baQNa3H
tf5XCKcPdYonejxCiGFMgLZtiJRmXqN+vy1l7c2P6UnAd6LfwVKhCJcHlCOYLdPMhN7rxamlips6
9S6h8VYCfMGS6duhdvbU+G05/ynOQroVU5usl1zjsWLA1xA7YeLg4THgliXfFGCGx60ajHEI2tJi
UxjvtJo26NIWWOXrnlPwb33KZPCoiDvZXTy7a8o0AGnLWFjo4WyrElj4k+VFyYs2q1tJMu+6+rmN
4j1KK56jg+gQ09DuDPi9FAFKb33V03irD0DJUH7ePo1PNK8LU/f5YUh1KyyHiwrB5Ye1UTpWaGfG
QFAldZ40RNldbFSy6uYAD3hRQ3n5Zju5swO6LQXB5Jx57dCjPl2jhcKN+iUkzZLFr2Vbyw9lqKah
B45Wg4F7ZwMANujU35UTEKxJNZuaZ6lx/WtIx4h6qlRMv/Iy1X/HYZsEnT6BCoUmpvoDgPbGrqRz
tp8je5jcMGqXx8Fplee6l7NvYdewxri4C5oi6YqDVA7OMZPHSpCjvwresDMKsoeYUYTBum4oQ8vm
WHTQU2uWko1kLqqPau+urtt2p2lV4c02JsRmZJIEr8iry87YmBmnEsPaQlGF05XJjq10WSKAstbP
YYk0gyZqPry66ZwEzp9SsMTMaREXSFjWiHoP5nAXiuAdrywkk6GjXo0kG2az+SHPYkY/u0NTrEI5
yJM3jN9GK9Cy3UwFZutTRTkVhiQU0UCHIgNJjjMog5Za0RwiOhjAf9Z7rFXdCmC+iPqU7Ba3PoEa
SfCSuM5Kfa7uj0ymPGf32S7VfjTxZnSnQP/I9tS3vWVTHfL7ZgdWiMDYiY7s6u3CCWR/fiYwN/rW
tEYIlDfRY/E1OWS7yQfcy+Nte7Ci9Od7yYe1Rp3EJm1ZUBJYAdiGu8DAckZBGCCSwulfWsbIzbP4
avoJfJxTeAA9p+T9NTHQ5ZZ9hvBnW2ZHagguXkhJDyEICOPXzhv9JLAElaJrh8bJ4aNFRe9RboMc
/aQE47bftz7swlu+EQUdq9f2j6J/ooCdLWhRrQLxAQSZ8nYJvajdherX2+d/HZUi4EXVkKG3werh
Cl/qGSoMo9wvCdKs+bcaZMIIZarRn83H0ApsZ5OpH5YcVJYgm3UVtH1KZY9Jdn8dfnrHiIfQ1PK8
cENnBDVmT5Jw28AJVKJ7yzSLsxVYHthiGVUd8lic5in5kHcqZsrczhz8SmvQdvhayW/w+sQKFd8e
QXHdScMGHQ5etAjZ8lZOEEEPA+mzUCxCj8bl7tZ6mDp6hRArHVzq10G5rQ4asI724ZblWzdGTcqN
8hS93j7Vle29EMvlIfK0V/S4Zo/V7m4ZXUn7hT6JPKwFz6brnjLmMsHD5aCyBt/FV52R9B17VMOQ
IB/bEiBlcTweER4AJGFAOkLWBzQjm1k9/bBLfbgvJ1prRB4zpAmmrLuj1tQ+5oBZjkBTthRfWwAU
PjS5NPyoHWkRePfr/AW+FXlMjNSDbhrgTNxRJEVtsO6T3FVPw4tDCl9TSezJu+WuCqqRyM/d9vYh
rLj1C4HcIRgVKNow2o/N6U4a+PMsEXfD2imfr4izQ70e9baEYM1VNB+syxWmk8NEdtO/RQvBux+v
EBNs9RbyzlfDJFIzNkOiID6xTVQ/huy+1JBLH1tBC9DKfuF5jDCdkdYBTo1z62UxAqUJYxLuYFMv
kRB4Tu7tE1kLUTDZy/A12Own/4ijIBikY4uFqDNajH219MdBJR368ltFE8haORzkSljXlIJqFvL2
lzd/lPU6H4GbjuQQGcv3dvrSV36aibR6dUlnYtimnrmIkdIGXFiIheaN8wQGFNWtHq19/iV8AMDu
RxmRLCFqkMLbNgLTep0Rgxu0UU9Faw7e9kAHuxSta1kfZhlWqDwZT/qd7kt++kM//TDukX8EK93O
LsmwRUONm+w0d96mG7C53T7QFZW5+ATuimWGk6j2zDa5/Gbax3QR/PfXvOOFAO4UUzkZjcSBAOOn
lpA+JAkZie4lQDzDbP0PU9ATvPZsvJDHHWec5PGYxtDQeDccK4zNgat42egDWe5KopykzfyKcX73
RXvuBSHaaoR7fpzMlZ1pkiTlWq6rWGr7Bk7VXWJ74yuAryuiMEVy+8cs+HsDebFYdoXOJMboCB2B
FAe7MpVAkPOj6a+L/pyKciYllVOzL9iaSjXbmSOwGmrBGtav+Z9LwCLfszU0dZw3y4w1NGUUOBrY
36ZXExOQSnBb01flgK+dTfQpjM36Uo4xIoEOlgxMuCmnxUAJ3v7ea/dOGgvM1krAAo77P3I4BTSd
rJsdBS/FCCgh47Gjr9Ig0jRmGLiY7EIGp2mZGaod6lAgxoge0xBVuMIvUXyK6LZfjmp7Ssqd7Hyf
/4O7vBDLqRvS546U2MxY6O6AsY+hkd262muioxJtIa90cYUB7gHLC+0no/7SomtWy7zb6iCSwand
XC1hofaQ0UaPi72twDmpC+emV60rhjkB+ICn+1UScsAcJ9DMsWENGJYHw3NATAXG9Lx0LfnrPBM9
eWnzpw5M2yEQpof8WRJFHqtPLUwNoF8I8BOgm+bUvuqaohsrqP3QBJp1GougVECd24AZzAFnDgWa
zSGvBHdtPcGA4VJMCn1i9HEn2Bux2c4sbdh6kxfu6h8LRuIb4mCSOfpiuPVRfpwkjMjfPtO1CJXV
p/8Vyx1qKmkpdgE0b+bGwrtyCiJC2v3kDm/NU7MXPWPXLMq5NO7hByDHZW4VCxnKYlvrR8yk2h36
/v3bi2LfzN/1Myk89GbrFDbYrSHFaN/KGrCRR3usQQsMOxmExdttYashybk0LiRRpGZaGhXSQEG+
mbwIR5Z+se4RAqWkAEEHUd8i5IvixyftrgUUrEdbdxSBE6068fOv4KKSahrqHgD9qF59eU9Idly2
YF96cvzf6q4LQgza1Kgc7veiOck1m4DbCrgwNE2DxprT2qVWssqWEQrmrde2LdLIriU93t7h/4+O
/hHC6Shd0PTdzlhbH4yesR3ukVP8XhyoF4IYnG4HUYS3GoGdr4pT06EFXE+nQKC6UfIg3EzP0al6
m8AbYxKZiJKYq3uIHn1QyKBggI6sSzeLcQLdaVi8l5QIng99uqWiZ866iH+zvXwLZEXblCYTTJpe
pAQN21MWkW4UuPEV032R9uBUcMwyWbITpD2qZCKlfa+Iov8V64H0Kyu+q2gdBuzd5Ubl1tj11EYC
p4MRzqSPCWW3+PjXQJV4el6I4dbRx1qftA7EaNEhSg9jvDVCgbVf3aqzlXAuZlElu4myonAndfFo
J5M6er59aVZO/GIR7AvOYkSpjVrkI7AI1F3QX/cRjz0xagHG4trNNMG5BuAqdIUCNZB9xZmUBZ3O
mDiClDTSAYOGXECcg5aZlOU9UjOQNxne0vl19XUavoaiCU12DTk7fyGd6cuZ9EzSxhTDhYhPx3TT
OdYTCCH2s1WSSDN98Ih5KRqaSrvb3N5aZtNuieVsXpKnEV7fWPSiPXbhITeOk/JNa9+1RXChrs8Q
iYNPWiQd3XdXiIxFRxuzk8EMAEKpmGRDc1+YEnieY0Fi9Hof0ceBnjBdA+UKOMM5bTT6oenL2cSM
YYm57eFYg9qsAbKatpN7DNY+lFRQfFpbGCbe2VAAsEeBqXt5cFNdmBgAtzI3Rzu78jWLH6Xu2+1D
EojgW/yMwSydsIKI2hg2rf6mDabXiUZ4Vt6vwDgGvAbYuFBMuwKEChWnxxMJI0mLQooPu3aLD4fU
+04jfUusd+loPmVetb29tGvjcSmUU/tZqi1KJwhtLMxOgo6biiz5SkwDEWDahEqgyQnp8ssDavo+
ipMmhAi/fB6D3C2CdFPunEO+69Cu64JutHyxNrV7osQ5pBvnIBpfv7b1l1/AGeFCl8xSTvAF1gh+
5Z2h+qM2wme93N7LFTFAqmEJRhtFRJiyy4XiegGdYEiwwOGr4ey1KbDkZxDJ3Jby2RZ2aTIAlQYN
AasB+M0wk3UpRu5UpynyAhEpKR6zF2UkkZ8qLtI6JLlLNiEYyLTITY+jHwXFkyOMDlduw4V87sI1
+aJ2Dmof7nC3BIqXB/o35X4OVJJ/tY+/rM33X4IFM5NxY8F8iQ+NU22R2hAYvhsKobKbvYx7hTi+
cRymQPlA2ycRiLw2yyh4APMZgRSMJlA7Lvc4lWepNdA+jAeU9JQ+NPfjExrazYNZI322bJx3xUWn
SehqhrCguaZFoEQCTCaQ8ZHpZdt/5ogMaTaVLIygRXmYk6UJH3N5uKeL1O0UOZQE939toefS2Nec
ScssI10kDYODZdJkRK+/T2X+rEbf7EXdzv3H7W1d0RxAAmPyAw7CwEQkv6tpHYeAr0VBoYrcSf4+
zQMx66fbQlYsms2uoAIARpDT8DnySZn6ynIGxKWsG4qgOGidEALaAq1cE2NqiFaASIT+8qtjSuwi
tSSKJzYS/QkCFvvvQ3kbiQu0HQEcEaOKfJdA4iRSoWZodFnKzlOtFwwXk79mewPuO14KwHFh1BX4
F84461YOBi4bhTbJPo1dkA8e2vluH8hKRACiJwA8ArNypUA7x06hNGOPtpQwyJa3uKUkxdQPyrRK
gNkxFBcK0fX95FngTAY8DqokGNbCqvi6XrxIhRNHmA/R0J2+EFkPZ7cI5fBh0izouRUjk4bNrHXX
ssfBc2hMSaPY6F1B6ktCIxmSrh2ozyRk/JOloztKJf2lCDu8RhJ5rLdprWWLN2oIqOTC7OPNQHNw
PY0Irg5dS4cDyo3tfaPM0bCvrUR/MBcTnmeZl0Dt53hvqoX8rs4VRiESu9sNuIiJqyiY4CT6oisN
BlsyqQXrmWN+FHI1BYtuzz8SaTZAchoWT7HUZa81Bsn3OsAPAwMyTrUdmfu6LNXYKyZnvNNz03wb
0ee3UbM5ZvMWtJ89JZLKe+CZj94i54yzpJVBzaTm6DxWI6XaDSb0jbQUEFC0bPtlj940Gj44kqx9
SSfHHl3qaMDpncq42llGPL/UQxsHVjI6EamUHkMQNDM3caItCYrVVQ2A/mFGgyjgv6UvOdDD3rJm
AVdr3yXoG7OMBjBFUupZ9Uzbu1EHnhjS0XG5L+ususMxapGvOdn8W23UqiALzYrnZFBrpM9AyReU
XZd8dH2Tq4FktSWSQJYFoPuhAViQqtP+W7VEY0zG2E5/KFGr+Rgq1yeCjjbtoMcdsuo9MKYFCshc
MK9+EA6qU4vxt/KtRAli1VhqKrz5i8XVJ6RtpH6zpPIm6WsXU6y/U0mUZ7hiVGM3GcM1KNUhwIfB
4PzGWDRNHPWwe9ITElTl4a1yrYUURx1gp/fjPnHNJ+M+8xtveCh+xL6NMEyNyN/C2H9+BYbQAU4L
oGMM0F76EyOMLL0scNm1LDBBsjxMwvhjxUHaQGL5VwTnsjQaTpXdQ4QTBsZA1OPs/kAe2SLqg1N6
2qnZJYeWODtRp9GaxT+Xy4V3dZlbVU8hNwJJnZRjlq/c3baUIglcZNfPCvh9Pi0l7leX3E/q6baA
lTc2kKE1xBVoAP5sTL88nh7vjwoER4gdK1V6t0bL+lbGEZKIjV2i6uMsXR4UoQM8BL0wx4X0cZio
Htqui19tpKXQ36Tb1wkdRZNva0s/d6dcaADw/olGOtwpHb5KCGnNWFCcX9OacwHsA84CHbvts0pt
JtQCqPqSqeWmccA+Ptd3pfofJJ27VO614RQlLEqKNsxues8M00uH2mtLiiYWEVThWjx1LonbNLka
qppKcN7dvFXauw5PbRFR+0p8iIEJHfEoxiaMq7H7ZJzVEdYM0WhWBoVRBcXGfAK6uK+Hyua2copE
cfs2VXKRzRJy32GdbMFAX+ZoS+y9Xj7Gfz13xKKes1VxGzcpVjRmIQoVGBH0ejPxZt3LqxddbrxS
Mt3b61pzBqBc0RjVJXIwfCNFE1Xj0DnYQlq7SZeQOnY1feu0GjGmHU1FSrGm6OfiOEXvlEyfSwni
5gLV/tGb5Y9wJGP+cntVK0UCG7SEKGyBzV43wSx0eaFGx2hjWo94BvqDb22dp9+oIf+Ey2lRawKV
wEbe0r2zrd+o44l6S9cUH0E+0rZg+b5u6DGHaTByA7JjqSf/j7QrW44bV7JfxAguAJdXkKxFKpV2
2dILw5Ytgvu+fv0cOmauq1CMQvhOR3c/KgtgIpHIPHkOsN02cCLaXPjXlyixIr47J1DomNGEGzXm
ObM5RlSfzG5z3cba1zpZiVgcyWZMICUTVkJLam4H8LehQajdgVdVQ1s5iJ//f+aEMxZNpEqbFOYM
4zOFBgQy5DIYGY+/Xbfzp1grZkCn6xJOWFxltqYsr7Doh/OiotbI5gOKZrg8D5aPhhZ4V472Jvop
MbsgzS/MIu1AGgR0FHhVz52yRgipgw6zND1u0Ixi7v2p05+1CWXcyIOoXTvJkQ1r53sBSNKlUoBJ
amGpDtf4EC6TNUaRl1C3NG6LrnvuhjLzoRjVo8msOBLU1FqohBY0NCcReyEHKCwTmfBgWMtcqDKQ
DsSYDzTpwN0a5eq+tKvvUECQ9dJXLS7YfrTSiYMc4nxjIcBLmirBVVNMqQU8gBbNu2SItA89CRTu
VqQK0m2GkRRJV2AlL8D8CSYkwf6LZ4WI7sUnzhMTpAluzum+6O4siGte95mVUw6xXoCHIXOAPp04
OqcAcG2TDvhhNUkyn84q98waIkJBZP2+buliD8GeBAQt6h8LlQD+Pd9DDMhN2uB0uQuJQKaPO637
VZNHGn2aMnLbi6iyWEKlleL9i+kh8Wt1cddaWtFDchgUqrHaeka0M1Exk+k4Xri+YEdYUdw4HSqi
WJFhpRs8uz5tTNaCCG2TpM47DchNmcgAgzKTy+c8yeOsfEDFaoZJPDJAiOZx/tRModsX4Ez45L2M
QWN9J4ETBBEQ5FfFkzZhcjPVLajYxSG6Jf2xhBRQHz3S5J8TrWUrKTxjKfWg5SMUYiAfP+lqBkNN
+o1md0q6qVFbyB2/GiJ23Q9Xt/DElHAJ5OXoWKMBU5MCoiad6Vnnp+lNCM6hJDnQf8awCSsTQocR
GVx16mULQVuX8OA2HIbd9RVdJiOCDcERs8jJItItuzd95ObTpIF8ZWT2dNPGN/W8SQbQOLEU8sbx
TqGTa0avg/Nktg9oVAE9/yL5NcsGnt1Cwq8RfDTWu6JQCX5N3YOi8ZbQnqEiyXrgxEvz1glqpqsb
jEXy3O+4JKG4xBssxlGTxOwjptzRTD0/IIpZJaHdTDnQW/p7gjQC9INHBUQQtpZsJ6cAbyRQQfVH
7qTIRYNM9imWv3+xeBA6or6rQ+VIvA7xWpiGSFnIKTUTY2eAJoNuMe9eVRMdiszYKcB59Vnwg5j1
d6JKLsbLJhpWb2so2i9XlX6hdVkYXW+mNlbfD9+G3PQCHRSZdubSsHoLHH1vFZZfjglcY/RDmnwf
htwPzPZQZ0UuOWZroeP0pwjHjAbUGNMWGwG+2jLkvur8NvidWoX/zY6fGhIOWAveNzzJYaiySjdN
3gx7q6sla4oXE7VNBU/dvmFx+WDwVrLES3jbn+1erk7wdasoKZw7mwOq2r5ysN1LTcQofWr+MtRH
cMXHI/WT+J5Px0z3rx+v9X39a3MJbyc3wExwsroKNkFVMVe+DtKT1DPjbNjWaTS+9045PF23uHZx
Y6H/u8oLyrt+rruUIIkE3XnnFkGFm9u6y6PnzMldlHS969Yuyc//bCoGECFAgaxH1JBKQbhSdKqK
v81txmdXVR8pgbil9WKbP+PBTYuJReR7Edx3/0x0dG5anPptRoUmNmSx3bYaN6AbybrOywzUwBNZ
jLzI1BdLgAnYi14okgTBc6x6VOZah6WseOPBpp5cPbxDpRlcxDfAtVmzO8sI9lZD46lNwXOseU5z
rYBNMwEEwtqkKnGV4GDHG4XemtV2DnxT8SKZevdl1U1Yq9AxjXpb6VINdjEi4tbOvm6P1EQgdNvh
kHVAjrdekG7wPMEwR2DKZgBWzwveYuhRgbgVBCjn50Vr4ilxMpLDb+rXbohBYg3hG/6WKrK7Z/lL
Yui3Tywtv+TkZLZjn6rjAEsFWM5Kzj2jjzal8s801tjOJWUHYfAiCnIBQNP6ETwuGhakoMRuxXHI
7BAxJyfkI9E6yUjD2vahxgFNb9D/q0R0VLuqM01RldxV9NwFFxBzWg72/eoxIDLpvrX9OzUl+KeB
LkxooD2DskZWe4kBqtXUjk2vNGUknpfv82UPT1YluKQFYoG+z2CqyG8b/UN3HkzQJVYHXn6ir2XM
H6r2pgU7vf9WJE/aCKD+9nqUW4upJz9ALK7kI+BImP5CmlD8yrIb1T5oJHZt/SGLZN38ZdtEtzw1
JWREfRWQxgnDwm1m6yvhb0mO4X6z90o0YeySb3qSSha3ZhEb/J9rUdhdPkdl1i8XBiW/YuU2KZkS
FIyPrqHexansgK+5zV9riKfnxy7QqinWS9z/Vl7cREWzK5sACefv6x9szYqzkP8SDKNS4E7OrSix
qSRNH8A5c7p3mu61K7lX9YF/3czqcTsxI2RNhs3TSCMwgyzyti3IZoaJaKS7OpPJVa98JYzfYzYQ
4EXTxFiKsKIo/V8XtJyh8dOAON6gZjVGEqyHuFVUj9YjZwCK1pJ8YnmNCA5JIaIEjmsd9k2RVCYv
O5NnUJlFFyZSnowus0CMavcSJ1ycTLRCUCQCesVC+cQQnHCujKDIDDyMs+oNmklqdJhm1gQftjMx
TC4zTQYMvmxBgnMCdW5A/MGbu5BsnW9oVfQg+avUwo3skhkYoku7nnWz5U4dSnED3Tn67Ec6YQlV
9kanMcsKfdpG23YGuXk4HKMcOGxz8GfTelELjdl2uk2dZBM7iVfmjpuASPu6u634gIlvYMCrkYQg
Hzn/yXOCekKqaNDlsZAmp6yyfTPwq+49NCroCUisreXL6AaDhAecNTpmOIVvUtsoKOiLOSvDXM3P
AfPcaEeZ9NGad9rgD91Woe71Fa4EWsQhCySgaO5hzlF4HdDCtkk6k8IFI4MXhWjyWX4RHmv7UJFI
sr6VwwsHcHBNgs1oQd+c7+Y0Dmk1llgeuvJeGSBfjVka/8rax+trWvlqFMPw6DpgbBszz8uaTxIN
q8+VKOmxprHdUh21Or4Phxc9wQuz3VmI9P8/c8vPOTFXaPWsWssWjuFr4XCmOce4v+fBaz70LPtv
HlVYHYbSl9YG1BKFXczKKhob1SxckM6kNqtRyo4TzWv0t8hmDd3PxV0RSF5ya1/OwmfDGcBRAG3t
+RJDvaMjT4fC7WuvBdlhnv7Op5dBrSVbueKNIDP4a0cI72HmQIFEQ1Ci9q4HU6vJqELQu3HTUooC
WjxbDIC4p8CrpQMEhM7b+ZqmcIQYQgRblvYwkgdldHWUI6Dt17U9o87G0ryi3NQAbsXG1u5/X3ea
tbMO54RpsAHjX1EwLzOt2Mym8Y+TtupnUn1YdKP3u9JxVQogS7dNR8m5WKLVxYpPTAqOyttgzBsT
X9GEoMQ8O8+ZIRugWf2AJyaECMZNYxpoDxNKxQ8VrTdKWG36OrqjSfqt55ME3b32ZjvdRRF7rZtp
U9otdtGqhl81v7dSFTpt4T0qijcQun5WQnvjoOzbku+NLcus1p7iZ9aFY+EUTjuVDlbLm31S+VUM
xqfySel+BeGbzQ9F+QxdwNp4KYnk1bH2ZjyzLByUSNH1fLJhua5iT6nRP2v5gZrxfW0Wr02Zbqbh
aTL4Vgl7MOE/TwaAwKkknEs3X7g7EsOciqHE5ifVrzR47KrBax03i+/7yk37fT7jtf6tkQEfV2PR
0lVGKAKISkxcpilUx5zAKte8vH22modg2MS5JAlbu0PAwPR/VoiQNSdx0BUKhRVKkCF1yFU2s7bT
6Ye+oN9ergeDlVwMZSMopywkLhi/EE5NZE050cD45Tr2q5InW7N8mxzluVbBw1mYh5gCPU1lAiQS
o2IxB5NJmjK0MNoXoMR5hVhdjJIDh36HerDCiJm5xF+WgCqEH4y4ohEKtjzwkIlPBAxZOaFeI//D
jHfZ6kyv9xOwd9e3csU7zowIB4NmZha04HV35/GhRR0HTJeQPsH2SW4q2WIE348UWyuscrFj/wRm
FZ0FdFhlvJ0r0RTpJyZXUMXAgLLo6nmFScQErToXnVWSvjmFb88+hE1RrpV9nNV9O8l0hfU4OgYg
ChWmyuB+7n9Xw7MVPtP2X8d/gLsGkQ4+PiA2C4L9/M61G17ogY1Uqcg4K5K9o73y4rs9joy2nzPQ
l4gZ/+4PSN0B6MEVD8ihcLSmykyh3AKLQNwypQ2gJRAeNLBN6ek/Q2uWxf01JdYs0HNIaJUspkBo
DwagnaJ/A0cimwtb1sdY+1ogSgdKD0BK9ASFDLcBFVg5hrRwp7ZOf+VBWPy0S035PuhN+dxYekD9
qUhD0E7y9JDOs3UwJ1BybzXN4fuks4qC2WNE2gegq7XOj2Ze9Z5qZL0k41iJomhkQy96GfVCu0nY
/ZKOY9NNVoGcCqJa+sZsHijIiFLMhBoFZ0P9fv1rrx0YoB4ABdCRpaJhf+5fodmVfdnAHm8rlhRA
Br+PSCBN9cGOuCScra4NbV807VGJv2huKKQuOmNZ21zVGghm+eTrVnlXhyXmLOfymKRFtMPiJZCH
tWc0NCnRwlukPi9fbDw1qghFzRIj52bwZkM24skKifY8R6OuuUaftu+DaSQ7nWT0q6Kd88MZee83
PYgF2Yiezx4gavodD5ZwYuAPsZ/sOKHJVinIMHhm1XPu172ZfKMccmuZaTRerNTaVzgbqHdoWqhJ
U/GVaj8YnjHTBr0tqEeJgOigBI/KkAD8XBbvOrnTHahgmI+l/qjro8fHm4b4aEled5WVz3dmczli
J682Ys11T+ymdJUUTc909rLpx1JXpWnKWsB3W7Tzr1tc6z6emRRO7TgN4WiRxWTtq2DlIlvweC89
WM3alRpI4sq9E96hztRWm7x8LJ236z9gfckgM4NKEmKGmGbgsgVnU9qBZVG9KwuvaZ/sFn05cCSj
9wBnuG5tLUfFcv9jTkwwEowMlYGGrxqrwDTqu8I5Tv2+q1wF02mLAEBgvpVg/kOTx/w11jINt7UX
1pl94bKBpirYGUIsN5z3MeSjo2/gpA5Vd4peubEb6fcyjCVrXskKzkwK8Qea3WhKLDus64+8/61C
t7D7ur6tK2nbmQnhoi77Pp1HFbvKITJcAJ+hahuK9qqT7bLZq5cv61+3uBJUwX4FqhADDGmgwxP2
URk0Z5iNGWTGzs1kQxLUZk79Mwq2lvSbrZnC+x8CJwRUq+hBnB9Kp84wihMCCTsqH0XuUYjx2AmY
7DI2zjJIzcodiskfzDYhr9Kci5oGacGmA6Ie6OBm6GLmB+Smfhx/9tXu+vat+SGmSvCWQGxbkMXC
sdd61Qz6VCtd0lHgl3OLdCkjKeHe0LTFzKZG1TmDzHp+MBW7HbwsxriQV4VjJsGer7mnBvJaCBRA
6vJiBLUPeWDnUwzfqTDkE4LfFQP0gW1JcuOVrwhNDA26DRh31eDy519RJardanNSopHKUjAqq/oz
GqdO8tOQMYiuHQYQZBgqJsdQohf5c/ocU0YE1IeuDebL/K2cYqY2NyDWy5RxmxV8j4tP8jUXbxde
MQvlHVg9HQg3onRzvjhbqeuy0gpcv+qXmmyR0jKtixhm9Psx2STOe1G8hcZbnMtoWVd39a9hS3iR
jmWXqK0Bw0Tp3aoD2YHixc4DDX7oac+qYRMFN061pfMuctyGPNTW9yh8n4tjI2XyIdf3QIwIYztl
fWfipyhK7VI476ABSAQVWvVHbDWuUe/07BDOXj6xUAF22Q3y8b+ItHgpE4yr4DK7mDywjMAIiVHh
T9uOH9N7zsGXUrxLPvZaYgJc30LjaiEHEdkDdKvVs8CElR7diGGT6j+CbGsvjlxv4ummjnvXtDrJ
0i7rKovghfZXrmE5xiepSQHpZCXNwNISKtmG5Ftrfg+DI5m2bRP6Xf2oqy+28QWN8Ourvfiqgtkl
YJ6YberWsDMDYFoaFxsFNU9z/NeUebEA3BWkEsCqCjD0uYU61EKjaTBftMALDc3X+tdY2RJl1yWx
m0ayabOLCA9zaDVgeheHFfgj4eKiM2jnbQ64t6YdcIe5cUvcJv4olEgSFNZ27tSQcO03Jc3DxsIs
Linz527OXwzpO/YidC9rAam9hV7kIjYgxNSIBKlh98B08/a7DYHVClQZkrB9kR4KJpZVnnx/qrZp
lf2RExpeoZphRaBkJNTtQsB9HioZ7GX145wsSHByJ3HUKgrwcabkRgMSUrFKNth4ocigBDJDgluP
CgCXfYKdi4MbzX7t07u6ebL4/vrhWfs+0E3F7NwSKYiIBB7j2Z7NZWYoTG0woirvZVlhTCl/vG5m
zdMWqAk4ZHX8J9bQAq7SmVgIDXYSk1s10DoWtlr8et3K5UsFrgAguoPWNwHhvQgKUtvYyoGXxXxG
p3x0lbHVFYMpIN+daMKGkR+GBjHQ9qqp3jhd6Ic4UnYZumln/zfBEAPiBlokSFouKPKM0hwwZYQX
Qz23hOVRP7IEU6M1KSDBULiD4oAECuR1ZcSaeHaL2ZT8giUonV34f/bi7w8QjoXpVGlmLaMwJuRD
8m6TWLc5eEogvx5mqg8sL8SoJCdxzWVP1yycDRoMeN+HQC859biJ2p9NtC0Gw5vbn5LvvASma2sT
zgbNnSmyNKxtopC0yMFTWg4gsrDqmxAc8AxPSM9qfxpzsl2QsLGOPMeQAWFXr7vT1Qr5MUl63R6W
DW4wkpbqWzJkjNi/Z/pZmT8nftcCVpmQbdNJmkdr8Q41IhSmwPILFISwy7Yx8QRK6AipWrwLLYc5
BZj74+fW9mIgKXvv+mZf5G9//OivOWGvqwLqLArUj92Qz9/yqfJ7Yt6UHdoJi8ih5nxdN7fqQxR5
y0I3jXle8cJoo9hBeQNikZ3tTRV6mcdZ3caTLBlcXRbGJUFIsqC6xWSfR3PRkQh2qux5ORR9tR21
0LOrO1um0bZqygGVE1A5KuADwn1e1hk367hCKFA1Vw13huJlxWYKfkSGpMC65hrLeDqlOjrtyFnO
r8Josse2gyS3q7V+Sz1Te+yTe9Uc0Cs+NK3ktK9dHafGlh9zcu9qUQL8twVjed/k2z7WVIaZo3av
d0Yr8UGZKSEBS5K5IpkGU8ZwtKbPVHmA7JjExprjgcAFGR7wMpgMFr6S1gBwXsRwiLJDDbZDtxks
HqWuABkpsbS6mhNLS3Q72bgY2kOzU8BSiIkpxQBmKTj2/fv1c7QW/k+XI5yjuOqJisk9ZMUkYhVo
2KqIaRSV9Jdsqlgz3leVf93i6gY6BABBUNDgsS44Hy6bsMsnMAmM/EiKTanuI5DuxBKvk1kRvA4v
OKcbK1gBJYjDQPvxgSLoTaTp9ymXwUcuG+VQAsWJxWNtQXVjVvz8S3HgBrXYxvx+hmShzkHJ5JTM
rFLWkS8rVfYgW9dx/dCbsOshAqIB/1FLrvGVI72MnagLvATNVvFIjyXagOXyEyzypVs+gCwl3fdF
zVTrE0T2EtdcCVXLOBjAdVAtRItGOGioKxWAk6pYMO1RcFQ2KEC9EHPcOUpxm4WYtrvuMwQbKFzk
y8YS3GeQs74YU5y1euwMA19zVk1/MG0fspzXLawcNlvXCTRNljogyEPPPyEgW+lUo7sA9PFHGR4B
XWFxKuHcl9kQfJKkkWplwNlBKbYGm+JHYikHzR4311ey4vlnKxG+zRAl1AhLeEIdo/rduCkoQYxn
rbUkO3bdDsY1zncMxDKoj4EC3lVJzwr1nkeQTkY1Wkb59oe7Rfz4qAkANoj/OZZIqqhDwrkyajyr
5xq0r6yrpzJhnGiOF2gj+l6OXfDCz7rK8QNQPe35MA77sQEnRBgZ+Y5EHbCTk4naZDrwxJvtatjO
nMcbWOt+52qiRqxGyfDBbp0g85M6hhBhNM6hxbIpCQa/xamzdh1kcFXorjWGn6SlDujWPH4Lhll9
j8MmPDhROX2MYWoFj0mnG+8EvTGv4ArENgfVCrd2qpm/giiZH6xUz3RPsft8W5ZlPjBzDIcYHf26
C7Z10Fr9wakTBZTZTaLxrRaG/FsN1NE3pa4Mw82Lgr+Xk61FTAmDLHftFrgqqC7nmyGuY0dy1NcC
C1C0C4UDIAwYPRA+c4lrMNMw4B3koKOg2xrpa0l2Y3UoiY/u2nXnXTsip9b0c2th3EWAc8MaAE8M
GGv0tDG7h+LGdTNrvntqRrj1mgQsU84EM5rxS8sek+Cp7z4rqXrysjei56ITBcY35KgO8q3z1dQB
5Y7BTaT+1WdpeHq2Nch9wmMQc90q8dYq7p3qwTQfry9u7cUBCtm/ZpfVnyQOQ8vDFO8B8AAYv/qe
siJ7SpuEmb1PMYypkvtG8dvIVbq9xPDK13OWujjCJ6iFAYQ+N2xXc6s4pAXfuxV9kuJj7kHORR/D
/rWDYJAZTr6NB0GY0P3YHucEwF8TgE5e3EyGtb3+W1ZuqLOfIuxBW9spRG/xU8igmejGU0+hIDA3
WnDhA5kBMi3JOVlJpLBw3FAaEOAqRo3O1x6YQR6RbMgwaGQ+FymwLHaZuDQLjp1SfEFndNdMzXNJ
ZFR8f8S2BCc7NSzqD9JMSwaQBqFAX8z7QE2R7NjA1LcKae8wdjoOSIGS+DaeARy4SbgS3KrgvYtc
IAn4VzAZquK2ialBZDPrH1R9incx6CsKRpQk1dnUBe07T+j41ocQ42Yx4dUNH3p6M6lq+qDGuJDz
UCbmuObCyErRZQGlKFgMRfRqHM5Ny/sRumZK36MI3t2pdkMRFcg7sP6JX9fJCyoyDzTdgkLEYFDs
/LruQJdT1ZiwwrMZrDUqPidoGM4/qBVSqxmdLnPN6ZWW6oZr2Zsz5KyP02cHbZHQVjGD1btaUzON
jw8RIP8tjZ5b/Zl08V2gvYyYSFUMGZ/ryt5ArwusixbOGVgLxb2BsrJBarWCyEcO0rnKaHU3suZ7
1JZYUHC/nFUWTz9HqC2kzWdQ0efrG7N2yMF8A6VN0IOqePCf7wvhFjgzIxUiN0r2zQAI02msN1NL
/z29AMnHUhVDGQZvBfHeGeLRpBXcehpmZkL0ddH84NsMs9zX17PyoZeKI4gmwUqBIQGx3dNo6ABr
9gQCH/19xMubfAdksNa8bL7p1VfSbYKOgYTJqEaWQg0ETIBptOfhTjVccGpJfs3l7i6VfJQ1IO6K
S9cUckQ1BSMpDhbKcRT07xwIG0z6yZS0VmIGvhyCK1p9Nkq65pJvn9wQSuogweXQt/U2d/cvyz9P
W8bcG/d5YjvOdjtJ5nt530JLjWIGA6yAONeiYGDHe8sYK9xIIQRyIQI+Amiqv42tBPRy+Uw4NyME
faSPRtUsen3gYmEDOU6OjHvp8lpZLODds1BZqeh2n28cTadIyygsYNben9TXfPaSHGM6sx/8Mx/e
n/iDZyU6gEBgid0k05wDuALiT+LE7UObR5DfbrN/ByfBzGk0EfYMzB60N9sawq+Vs+krtFonZQLF
DT/OwVfdRJsJkEI24z0xymp4a5uJ/hWuS1yaCPLClVkUgWaAbhMRFk/mqL9Di3VJjoLxdk7+GSi5
LPOvLRG9GA1Am3HoD7vG3IKcwQb52a0R3dqy18rqmqiByhowc0QX65IJN1HbBuwMDC0t09SCgRum
m45p+5ErW0ngukwvsaYTW8IpHnvSgDoVtvB4RU7+W9WQk+/MoHCJ9XNGgTsim8LY9OPLdcMra8RT
zAHHBvQjsEQhzdMdO2osUuTukH2FYI3Vc9zMhKnxjeXE/n9hC2WGhWAK8Lk/l+FppBrqLAeHYO46
QKZrZKvrW7WkmEjoWPvvDVUNsx3oTSPnADReTF/Ldqr0cKpgq9maoCFLHBTANMyqSPZvpf90bkg4
c6Ux1WY6wlCX3Sb8bi63o/FLt30QNObot/f5LXouqv5WFHu78btE8kC4TFVhnqCXh1sPg2pirSin
ThoiGQVJCh08JWvcNjLdYemHWs858Hu68SuRzVyv3ABnNoV7zUA00zMCmzNJN0680bJgZxk3tJV1
1GSLE4JKWbU0LscaDXjgQcGMj0VNDORMGgXZIendSN1E9vt1J718I59tqDhNgbsc4uI6FpdbqLnd
tI03k4+5IXjku2Nc7//dGtJSFYRgeGKB4er8DppGta9RRsfDv4h8Y6rcpD4oqPQlYK2ouoEBSiNJ
StYO/KlF4eNR2mE21QKFg6KV22YEkDRxB9vcRDwDF6wsO1m1puMFi3aLBmIVIfMDUCXmSY31YfDJ
m3KLUWh1RFPh6eFbrsge6RffDvA46F9iUG1JMpF0ne9mMOhD33WagnarC9ZrDWyH3NQB6ryz40e8
2K5/u4sMZbEGeRdIQiC9u7geeETzJg1gTXF+NFnoDkSSAv25yM6eg4IF4VIIOGmrIkY/wtzOn9Eu
3W/m3W9jq9yUb5H7s2eJCySRh83d/LP4CSybFkIKMIdIjv5IYZyE6r5orKhKLYXlKl5CqD60x6Z4
iwFaSzABkWEyf/hn3RrBpPDx0gzU5b0O9winjxRdTkwUFTHL002p/ehtjF0HkrN3kZ4LBoXd1bu5
7XPUbdk4Hm19Y0AJXYu2133kIlQKNoTrNZjDObM4bHCE5AC6lEPHAFWviGQta76IxxUqNSh0whuF
OALYf8P1CHbq8iU1QCItEzVa36y/BoSwYSbtNGfFYmB8RkVC0x75KEkPZGtwzk9vSycjTlqYsDn4
ckEDOROZj0lMiDOYhQZypWzZpgYYPBK+qY7kO6xvExgDwIcA4TciZAPBqJs9hmixhrhZYHh1/aSb
T9d96k8YE8OCieFmVEdskFiKuc1gclMxe6zCfNW33zE1+ZaC1n+rbZN9vm12UlTwqhOf2BMWVeW0
U/US9vqN9qx977/r7lPiBtByeDgMB/1geerW8iSL1PG1ry1S8GjSzgkHwAw7GSZeWFG3rr3Zue07
qGpbzLTu+aIqADhr0niqjEpz1U+AswYYj6IOKFICa2FiJlaNFVvBXZXd282/vqGXsHDy94XTFPZ9
H4MsA1fHZLrE6P3JZup8l1LJLsrWIRypyjRCOi0hrqhTlmm7QJUhArR15/jPVolY35p0SjyEMIE6
hxV6H9HjfOh3nyDI5V/5bcrMTbYpX2Wid1KzQmIRBU40jwPMOro7PT1mX6obsQwZ4e3w/m3ysv2r
42VUkjv9ecVeOCU+nQZ1UKQZ4gumUztFRS9JYbPDqhv6qW+nrX1XfbXey0Ocsume4yyEXs3iV/VW
ppp7ic5fvObE+nJkTi5l8LwDExHgSEyUzdwv3qBuXLMx8JWt/o1Lbq4/dFCXawW9C0o9QLCImKMi
i7RiXlKA+FB9VW+6i3L4rbnXtuMTVB9vagYczW2iMpnPri5zQRRDSx3/QAvifJl2PI/zMGKZY1Iw
k3ol2gzxsTZcY9qX1IuDYyXrf64uFjyzCHKgGEE9VrDZJEHflQoWm2UgAVf9vGPVNr+lT5gFPEwb
TOY/DrtxG/v/jG3ANz01LMRWs6naqldhOHGOrcom7YUAt1jR3fVwuhYITs0I0RTfEn0CHWZU/R3z
a+gf/b5uYDVXPbUghDTFCgI9AN4TA2puxfSbckMeWsbCQxN6JrPZa7PLt4/Gnj7IzsVKBDLQzlQJ
uGFQyBCHVvSx5HSuJ4VVzauGXk0FEvz9KJtIW7nZYQWXwQKVwEyaEHCMOHNoWs+Ic8TP0TzhdYL2
tUz0e+U7oWiBsXAVVUmgUISArQa1ZXQ5JI1j59WxHlUuGez7M7Z8dqpRgQQHMGb3oZW0KAudH65e
qygmmzPu3o6e7YY7595g9jb2gk3F2k10m/jtbfZI3NAf3dad3x6GLT2aeGnkLHto7hFrbgOfHI/z
Foxre52F3mvqXneli50WfuKyRydhjttRqwDQyzE9ckyG28T0jeBfjwNM4BviwQ0qIQytC9vch5gu
BpEvd8v4oKZPxJD8/eU4ibuM6XHMcaPsbwGGcr4EpVfDKBsK7rbGl1Y/D+3NwDeghOKRxNCF7y8L
OTEk7FXoBDgXIYQYdExnDcFNZH2Q1JeS3ejL6RUX9CcXMgxktRdnLJ1RljSKDgvyzLeRgXr2gGG3
40fpAVjhhtv2EN30brbnLD7Sx/TJ2WceMoCt8lL4sqbZxRkBZF1FBwxVe0znowtxvrlGloPbLB+4
q+lfbeR1GHi57oArm3pmYNmMEwfM2lgzpwgGqHU/Bxue7UsgUmW4hRUfQdcNvkfRFoCku+CDSZBp
AW0XK9VdGjQs13cLxYWdoqPiXV/Qyok6NSVKf2ujUxjaCFPj/ECKbdfc9LYko11bDaoh4BQAQxHm
/ZefcLJnacHJ0LUGPgr5JCV0LG6DBupjaKkmEpdf+/ynloQbM9fNGfgiWCqgiRfn6GJLx3Ev3h7w
sFMTgoc5ua2qRUmwXxtLZ1HDdD/wSr8JtxOYGRA351/XP9Dlk06wKLhc6ADjlI6wWCubRWaBEbdy
89vwUCHVIp/UdmVg6MvCtWBS8L9WmXFFEJjsbnLlrkTL1P3tuKOrfoeEAJ2YlnmKN22vL3TFE1Gp
hr8D1Qhwidg8bIehT0hDwTuKCl3ySkw/riWA6D/NNCFWwQYmj8A7QCii1rkrGoo59/locrf3qmPI
LGbfWPfZE/TuXLDvfJke1N3cliWH/Phl+AM7AvYGEY+M/RhY+PP6ei9fDJggPf0xgrfaddZQyDhy
d3Jj6Jw63CMY2PfmA3H5z9YPNjkbK7fwAldnZsECyX2/EsrOzAuejPmswG4D7EVq/LYJC0vKqvip
AH/79XVedqGFdQoOHC+aVM0MQ5NvsIw1x3qj++kLGHSe2p22m7evvUs2EHT1idcena1z0+3QnJFM
nq4u1wAvA15JyOQt4d617cEB1Y3DMe3pxQakDjzTvp9lXDcrEQjdYuCdQQwEVjRxlLeLDD0y5y5y
aQtMy0uUvV7fzMvXCDbz1MDyA06CaR2inhe1MNB+NghyDkv30W3o23v+cz6q93Qbuhn3fWev7SWW
187nqeWLsxNVetXDcuMXKeu/k69uO99DrhM45zvlozo0Ee51WQYv21DhkPR6l3OQu0RumWya7KEt
v64v69ItluFutKb/FLMv0r2IQ+ixqUOgTmO93TlBe7TJ3OzbAkDaauQy+NjlWwgNgaUngJ4xIhDw
RuffL03nMul6FES44Q4+0P6Ygmu94cfMbK/N/JpNm5i9JS8oGYTuLxVdHslxXGL3eQjED8AQD+I3
ZlgJET4jsUcFOpz4AX2EYLNEO3IfPgxMWiS4/HLnhoSVVv9D2nUtxw0ryy9iFXN4BdNG7SpLfmHJ
ks2cM7/+NnXvPeZiWYuyj19V5VmAg8FgpqdbjpJEDGFIeUwOQOVOBEj5Yh9uU/NV/BQd3SAsUrVv
TNStxVExLU6zSalV2AR49Ynf8ab83mI/f+mn0ARAl6Q/WcIfa9v5LS0LMSYcPZr0pdNESOTOs2dK
qRA5srPAGowzIJB8ZEFJkXgsoO6qB+GaNEBABsTaFbEuP3ZqxE0BJkEPkhVtU7u3DRs3B7ojECSL
fvtP2rHTzZFo1vDZgrOI4UArl+gM1/vzA6gPGxoq5qs1/ICUSA63gQKqcNB/N4e3L90Zd4Pl74c9
phNsYLhzku3jJxl4QpPf3TWTWXoEuAzGL1o9w4sfRH11vIGGyYhCFBdGW63Bolg5IVJlDO3fjhXz
/0N7F+B46FXqyGJFupNSJ1PrtS0Es8PhJAQ14L5OX5xbsXaK/uO2qTW3AscsiJnwFAVzM3VbxaUC
BKYMU3reGvdxxg/3fVLvpzGuNnlXh6Y49j+lehz2cTh83ra9enB51dDAgA1tE3rMpfelgat0bKeC
2ORpmV2zpqbnG5/eSFABzo95jLIAfnkZBP0IfGaZGgFepUBWj0PuozUgEA9fG200OyB3NLCX/8Oi
FnGXCnuR1IZB0SAyhOU5AnNz89dIZCDslvwoVJZTJ43MdxIP+cNguK+nzzx8a6DuMMbgt59YGfqV
x8/GDAmj9BiL5DGidrmB6Mv6VdSCjAWvb2SGGidjui97yw3tjUsAR729dyvWZrVdsObM+ROecZfW
+FADT1keleagp6960XQbMdQrO8BVdt95Iwv4cJVogEIRD8W50AWQ5NUxC/wu1EsjLk0e4+ikLWOo
1whiTIYGL5K/XxnIyefZ8Bl4RDPQhYnfGQFflRgQKNygyuys67ZDqG2atmbkn1enCquax45w8cLj
4fmXm9j2PUjWa5jSo2aTaoMbaLV1ezVrG4eZJoQLtObnHv2lCS/geLR1shIUEaAF7Pz6Swu41hIn
7ddtQ9d1eCwGWTT2DIcYF9EcvhZZaInstyiqvoR+CZTe+HYPUQzb6LxtwWsu31R3sVjuhLhwBI8F
hL+KjJgQw4wFrh8ZDAV4w1GmDWn0pxyER3wr3XGJbgv5uzE8aOKLOLUpUVpwOpV/P92NBWP6R0aa
yMNf6GseZM5tBER0aYreaDfeZOdNshXSzlHL6oiuKyjPapJykpWmipuNQcT4tFdXz2wf7QdAhgE5
lOiqZNVmjVRKfGkWvQp88jBqGH7t7sD+HNhyxKWY/2sF+/ZXXnOnhU2a+azlOpwEVIXB0WVBA+8H
DyKkLIGe9m0za9FFw4rmOhdAhjIVOFOtS9AhEEszDA2X74fPUlA2qNpvUFFybpu6xtRjG4GoQmMc
QRMvQSpTCCsjkSegh80cIsLzxKjcyZYPCS0hbKwYuvR6W1pp9xKDYK3rfPe/NE8tVR8gM+SXMF+3
g2anKRjO5bBHEiFDlAS69yZukBPylhEvcf+npkQHT69+Mn7EChsQ0OBAleHsoJ1ANypDdCqgBaGg
hhREZ1WBaH0PfgbDKz+EUdxFnuS2UMhrAwwdIGYxcEtrHxtqjQoQCgJU43nq9GZ6NeqVoZUmOJGO
fT08FP70wPn8WzkZ77cXuua+C1PfMWwRo+Y5WYig6DDVFK2Vj1l6ijpUIdRKZkkerMV29Asw+YUa
uILH1WVMEsdGlyCiiBsLugNSWbz3svJ5ezXflYOLnAmuawAIOM+io0NDB/cUMyfI/sQC7MrbUgau
AcngVxtvkkQiWf0WNOpe9Z/HYusNj6XwFRmFWSZHrnDSaaNlrjxCxcsufFcpnF7a3v5x118VU7sA
7GGQB3kxxjku118Pii/nXViYQmmJwkRaQN5G8TMyHv7BzndvBgSEYLugLrjB6KQOVOGFmSceUcBV
HAEzlUg7OWPpWa+uCEuak2BAaOmmb8AVldeHSWGOmGRopgdNfhu905Ay0vxrx4FUKkqpYHkF0yuw
5JcbZwyK3OseOOaaPlHNkmtU0/OQ9f/9tuEkoIWNCRdwV1PuWbecUlcByBa7Ykj2YOjjjnklqpYI
gSxMe9UMeuTrgzdT5WI+fe5ugcKW+koCkCTD5IFurNI8JG2tq7SaqeashHtt7wAEQDqKpus1jBvZ
vBQnM4550Dap9yUmb7d3bQ7GlwcOywBRFdaCGXik1JffRouDblTTrsDwuyUVxMNMhhzsBVFBW2Er
t79uW1tfzR9r898X0UoQvFBKYlgLe8WeeP+gJizc1HwKrxb0n8zpSkJJSvRSRVepANvQpm6dQHFH
3uSG1A1VyEUALgX4/e1FrXiCKKHiOk+xCaiOUHFBH4LI6AYJjLho+BiTw028BQ6c20auiz44OAZI
pGaGmJkem/I3b+jzEVwTYOtXUkvNB1PTOUwgRXgjR69jpD51+Queslbs3YNa4XPkiz3EMStDskqR
Nc52zRFB/Rjx8jvWPcgpvTkHN4x7bkLEbWwfstwxbiPS6K9Zm+87iCwYE2cn/XEYRkZEWdlyPAgB
TsM9BGVkur0sDqgbRDn6BqmvP+Hd5pvgDavNuE5YydQcNSh3kqHuA0mhGVqBlOJypXkhhCFmhiqo
ZcsYM+UaONDEn0vN/1TU9hSXoJi6/aW/ocW0SeTgCli9MCyIiu2lSTTmM73XmsrMDuKPuWIa2p/v
kQXOYTs2A6eyQb9ht5vnnijk/u8HCHVMYgqYGAFcHekLnTzKOhcoYt9WZj2SuiL+XXaeYNZSbP/Y
mdKLlBC86u7Sp01MOFbmOvsNtXSwBWGYb+6wox5E7baPtJ+TciieiMfiAFzGTt/G5mv+lm9jhyVP
tubEoCcCGQPOA554dBdjkDyQITXYZ+6xNqcN1DBckJFuJxvAjk3EuC6Y1qjQFySaP6kGllba6s7f
ARB9SqwQ0g2nd3mfsV5SK29XHIzF4ign0oykFIQOixvvwZ6CQTgC0EJiaW7ErkfPd8TVV1vYmtOM
RVRXhQhHtYWtftfaP1Gsc9s3SNcTcCM5w4mVhq1FwoulURe9ILeYBZ2X1rxhbPFD23ek22GASyYF
8R8bt3q+T1ln8vo5cbmd1Jsmg+xYL+Swqd+nm8ACEZg1msHBIA6aG6XV2LIzuO9QBnYy9+V2PLhu
jWO0AgWIuQCGtwxAz5fb2ycGV48VbAufxlf84XhHEf2M1kF1YNrlW2Z7YSXkXdijPFUJWz4u5s8p
H/HkPkGlFp3b5q0EymXyiXiCcoyZHHUzY1xxKzf3hV3KZZt+NCDGCbutWThgl/z5oLg8z3bX9fVB
4gCY3RnCSvlPIohFIBgdItxOdNtf6VGyAgvAR9MwK7v7CLcfwa7dj8zh1JXkB+v7Y5fyISPDEJcc
9VAlfIs/UGXwiXeofla2YA52lpDne5YI6apB1NUFsFCiDfbtWItzqTSSkomz4/TcdMC4+L7JWPxX
0mrEXtignKWbMJCdhbguRlNGN7u2T8J2NE8Pbx4QdeiSEO1O3B7D518qGd+B/yK+4wb70JLvjKdn
/e8zMQWjnLIOQhAUzeiCXR8qoR6JIk5K/lSMD0nmjqzTsfJkQtkP2Z4BfO6sUnJ5GCdFj0svVioz
kQcLHIyCCFYO7+h3rKtw1dD3QCpewXhmUKeByyMhjzO5QqPbHHfhZiLiu0yUexViLD2prfLAo/c1
nVuesYmrVwdSTLx0JUgAw/blEgO5bMt6BIRucDp9U5x9pB22euJcTBveDm2ra1xYmv++cFDwLmAA
fYClmWDRBPSLQBnyH0xAmAc1RR2oVfoMhG3S+X2C71V2zwH4RDxpU4ZbnZW5rK5k5tVAexTJBJ1L
VBkK1t0Iz/O5g5o9iCUahubI0vS+7oriKkBFCadZANUrjtblhsU6pk49TcXV9zlYYDgksavZPlG3
+iFIyGQ3u4Dc9STfeEdtyxJZnb87fc3j3SGim4XqDPgsLo0bY1AMpQaP1PT2PKr6pm0MJ+xlxhdb
X+QfOxLFxZVOAkS8BtgZdxii7yQT/FScKbiIkQ+9a9iTQgIOsKXcDuaWqwEtF6tjqUN8N5euVwtC
atQSROSk0uVq2ywMhDiH46jH+kN/8PHoOoA41xo/NafaBB/SRKQfle0/8Rvw8n2GkK5jbMSqT+HF
MasOArFMY3liX04hVINfkE7bfrjXvBLDALYOgYV/OCILO1QIH9NSH/MAdrxUcgJwGsHDntsoxfjh
yGgPrV3xM0vH/y+JCi0zm1uktzA1ctVRFTynVwwrL3NTFLqXSv1MqgLTjozkbTWBWlqlTg3XZNLU
VbA6zVwoMSZmfo0CKTFrjLaiJm/BM4O2QgPqGV3cirV9e3tXbmGMwRlg2pghqBj7v3SkCjl/FmUe
HEmLTAieQbj37z+ghg4zkMAoDaBlRbkqYLSgf5/p/TMhICP0BbV30PqEk3V7IWv7iEoUeEfmi2Em
dr1cSSH6gEy0YW2m4GVyipO89RzlyH81dmdDpwJaQCyLK2n3hUXqy2ni2Bo1yEKAxkqA4hHP/dmo
CcAe9aZiESasfafl6qi0sBPjtshnW2EJbKRm9qjr3d7AlQB6sRoqARS7empSHxYKY6uA5YKrIYrI
2rLZnai4dWGEitJpMahtZQC3wbvqfWC1NjQnE7u3HkdX+7q9nrVMAbMgIJiAvtXsF5TjTWmd8FUe
YdD8E18Fky8pwUU0kMpVj9M7w9hKpomsTgeOAlPZokw3J4cQ2g6+ktSm6Bon3p72nmOYBSbNPqCx
5zIR/6vusDBHuV4pFVKvpBkoJzvJqiEeIeisT7VSe71YEeVxsSdnE/RyajCBWf297AY5iZxKI4Kr
W61BGlu6n58kBckP4W/libGfrAVS3giaxlKdMlhvzXwuLd397Bze9M5QDXrMvyoz+HXb4Mqz62K1
lGNyQ8sPZYEN7Y1zmNhcRkQJasgeySQG5nfNEphAAK8A+hAKnfPKF2mlNAyI9nxem2O6r0AK7aEE
+pWHVsOaorkGN2PaammJiogiJ5YTJ8KSeow40u9UV7FP5xNfkGIzEN9NyA6iTy3x7JbVUF7p8l7a
phx0qipNbAzYzu87IhDD9E6x29m/W0A6N7c/3ZqjLpdJOWoZ+yLYRovalH9kh+DUbLgjd18zjLC+
GuWPTZsGYZVjPQZusV6YBxGlEsJnEOhj8ZKtJXf4bvOcGTjlAWOmFtRAKyYU4nJe0OSAMsZHrQpa
9vawrTbvgZO/GUfxKXgY9xGKBPHPeGSkdms1rIsfQC0WBK11ZfT4AboHzH31VuZ381hr/qmMVgb6
qv5Tlj+n+g5NXEmpCATDmWoN1yNN3877ZxOoA1mlUwshq3kTjtF2vFddYa+7AyZc+a902xFAn5yO
DEDoC5h1DR0NA2+BO5wM8qJt/xoAfflb6AGdMq1afhzxWyZIpHfqvZwz5LS+qzr0vajO4lMqSiEg
SKE+eVyF5RTyVW12KEsghXFT0t4FyGH8AFVReYM5qs105l3W2Vkr/IJx/49h6lNnHEaL6wGGMRc6
bXm8dXmghCF1O8f4sGBCkudzf2uh1GflwIAeVynsNYJIenQuKo+IAjiaDft2VJj/oxuG6MF3nRvB
2KXjm/GjqQlm7e3lcDf3qtGnVmRHCj5v27se2Jmd5M9O0i1XQL2iCCzgtfnD39Ul+YUbBKd2MpH0
WjxpIZPKSNhYK5xTksVFkuegIvVVrLCNNllhVTL6Pk6qYOaBFOlvjWVuLT9cro9Kp3QForRKM3sK
+MB4a6h++s2ZsYdrGfXSBnU3KkOZtooAG5j7NNtf3lOy535ERL2T/qEtevG1qLuxbqRabgRsXtOa
YFxNhbukY3jgNQkC5RHUHZiocuP/74450I8zxV1mpS4gPQ08It7WDtDwG/FVfri9id/VnGvPB70a
JgtAhUBDRZUyiRtVw9KMR3Wn7aVXA9Xjmpw71GJAHecU5isip5mgtMtveEt4/4dyE/b2zw+gvmJf
RnGYhfiKArTcygOI+gPJHVh0dWsZIrrNgDBLgFtK37u/cH8IHmrchFogaL94iNanxGAOGs4ufbWT
soZSKuZFQLVAuXxgDAnf6liI6qIvZkZfAST67sIzZyV24vZb37r96dazpoVBaufaSI+8wIBBBQkG
GXvy+i6S+nHc5JueET3W3WRhiz4BJUp5lQdbuc17tgpehZjw5kDkbYOOPVEJhLXP3vmzePDtBs2r
+CBBKoXxK1Y+IhRfwA6APgDEF7+rbYuPGMeVl5QiiNVUNK8J2q5WpwwsEaT5DqM+I+a1dKCIgFXB
VUd9RlmLpyYyZLSIysriVLeK3wDJnToMqLSngKV/vrYkfVZ1hE1+7hRfhuUykdWpCgBEUxN+elSb
8nnEJ2U1bFce0kAPopWA5iVYMWgmAhCPlxMeNLg/fcsbrKROLV8lNf8iNm9NYuvDAbq/E4tGdOUO
WFqlL9V0gsJS3UpoNOZfRaK8ipVo63X2dvsYrFgBVOrPDlI5SQverzxPAFDsQ/A9y+KuUWW8xdTN
bTMrbgGWXFSsZ9ZptDCpVKSMPCHKugBbiEqmU3YaxDBjqIlkWX4qK0N/8OSyfAoTJtvHysUN4ByS
PKA2AN2gueqbLvBaHQrRoMPZ+rrdGucK6W10LOMfkASK4/vb61x5ulyYo64h2cfyNRnmqhGnnLdj
rrCjskJ90RLgpreNrXg/hjtBeqDCM4E4oqKKLxtFm87ty6ncduAuTCCCfdvCSgZ5YYFajpYkShE0
A5ZTQO86iyHE+CCnx7werNuG1vZtuRTqIAc97oQ4giGVv697jFH5hT2VeyFPQbn3D2Xui1VRPl+o
1TjkPNqv7cSVpzSIB7vlSv++mIx7PmtExtpWjhgO2Iz0BpXPfINeBqkxbeViVGCuM+6zdFuFX8wG
wdr2obKMECgj6gJ1e2miK+MhHcUJjez8HCqkbzd9DGn0xy5jJDxreRZoy/9YovZu8KDMORWwNLqe
m/6enGb/c0JTRrOVB/nRPxeu7KPqd9s71qLH0ii1g2DTgcpmDKN6tEkRnviz1llya43BQ9Axnodr
h+qPLRQYL7dSb0GkEOSw1QyPYb/TWX3ytQc/4vqc4gAEy0Nt+dKAn2mTJ8SI69Mp103eTo+9O8wc
+3gt4eLv8YAxLDxgWDxha264tCte2h39YEBBGHZDf5ZPeo28xOI5Rodl3ch/rkr6YdbniVGkPa5K
PDfduEASnuQ7SWcJNa05BFhiZ3g4wOFXylSeAdE1X8ZaNP53nmz69GHKY9JVIPTGvfzztvet+vzS
GhUFRYjyNHEIaxjqUH/o0RBvVQNSK0DKehOYUSTJHuCd50bwFRNMqPlBg9jyFrNCtQ1N4NAckq7e
BlGqWn3V6HYTF1+3f+JapxRgeSiVY9IDlB+0rECYS9mYqiOcKhbtrnlt8fhuA9GKIsPpy09RA0kb
+AKhp2UKfHdspFEmfYmKV/s+6eckqLacIO/QNTopPPg9DJaO1+oeLn8g5X1DlYO038APVI+DE4FK
yd8keKHJjelt5Md0m+0CHGwXE023d2btOC/tUvloH2hi6UXoCeTxayMfU1ZRZ80Tl///bH+RVOdy
JMeyjHAh4lRJwAw2naUFuyg6ex0xUkbXdO14La3Nf19Yy4oOuriYFcLk74+xmuvmLwqL3Wvtzl/a
oLxdbfWpLwvsGJc4UfwkoX4TW+L4cPu7rHWMMGwAZi+Ml4FHiX45Q8orHdIES5nEF5AmmlW5rYSG
5KgoKq5a72TACUpW0WNtbUuj1NeqDanUPQVe2HfPSfykJHgtH1XWq2Q1xCO0Q7EOGuTz1N7lZ5KB
ZQlHqLuZlYWDN1mn2g01G1/LLo6eraPm1xP5gdW2XHMOTGtraIhhbO5qSDbU2i4VdexoX8R2WKID
V3cvU6YyeiprHr80Q51kPdU9Pi7hH0HjTrmFM026CZPu4CPn+ZjIEuNCXveUxbqoI8xVat3z3w45
NuYA9noZg2J4TBxSKbL6nNfA6BKcoE1EjLJjZB6sPaUcRgwgWC/x2FOPvw/b97h1q4EhaLuWuy33
k3IWTtTyiY/hLOGQPHQ6tIl0UNdq1VMVdDaQRIzPt1Y7NZb2qPMNgECjewnsSY+WvEsc7U2C5Nxj
7UzmuEV/0alH6/ZZnzeJqgkYmgR2MswhYpaUBrChMaaEtQeLasL9GqP+Z5bIDBNr3wkw+XnCD8/0
K5ZaKUzkpjcAh5LTcx/fJdoTz7Mi1tqHWtqYD8Yi+EpIsusugw1NNIc95n0fODO01W0fkem+3XY7
KBO5w7vwxWIuWl2cDtwIGPcBtqIbFp2e+HqcIv9QptrxujgkeV2Q1PMYhY5r5iIUljGSg7eWggkH
DKhernBUtGZUhx58BI+qm9vCJ3fycKJN/y4IUSGzBAtAdZff6i2ZRiK/AQa80z/5z+BFd0LGF10Z
fph/DIQ4ASwAkzddSWpCzVchotYAvqA4OV4bIFKBAqfmCHcYKI2ID/qk+iD9ErZ+QjI3ctVnVqi7
3vjLnzA79uKLY6prrEBtDwaPaGeItgh0Hetpc30jwQQGCTELB9ZOkA5cmkhrWSj5fF5l8dVWvw25
IyEqWd3v20fw2ncvzVC+G6PfHvAlzCQQ/+h+8v3Wy4+5OJCRZ/GlrPTXZlt44aBYhqo8PeQXT/Ew
BR5s+UPkJu3XJKv7RvxAfd5U+4IIEGQGuB0M8/GvRg0tbeyOhgJtiQoo80h3uOQ8+PHT7fWvXCKX
P4qKejJUyr2OLxsTbxdIj9Q2B5T3uB1DS1LfpnKj83cSSxBldo/LuAeb+kzrAPaj64k9vjLGXBJR
Zkp1/j5O1cck0hjp7fVlfGmCWpYUxNwwllVjiplkV5HZCy4fW1zhb0duF4C69/Y2rh6IxYoob61b
o+GCGuaglEZ6TO8FSQ1u+pJhZtVbF2Yob+3VAsJ3HjZOjYWNXzt5hNaJNA/vYYBl+w9LAhMGooyI
YScaueT3XRB1kFcxBTQSlRJc+I2NYfXbRlbdz4Dg1UwJCR4jWptGzaqkGVKsqBJ+B0ARoVKHxDr0
TMhUkTQyA5WI4ua20TX3M4B2xEQqKv5QHbkMLdo0qKWu4GMVKQZuK+ku6StGMrEWvZYmxEsTXAmi
lDLEsrgwMjnMMUGlAqVxqXi+vZQ1h1jaoVLAsIyxqwXsZFqMtPaEh/UEyD30cRuO4Q8sU1TML8Vc
iGsZpmIxswKdFJUIKLdZNYck/Ly9KpH1hebjtrhfqixWx5RvsH2bFlSIItGPzVa2DVM8YWbTBG8s
2IYFe3J3+il4eI7MZ99SrNs/Yi2CLLeWiiCAW/Qt38ye2WZ2mtn9lDs98AiKsOd8i+O+bptbiyBL
c1QEKcGxMeY6zGHI6YkTJ5T0ME1ZFqhX3Da06pozvAOoRBwCmrxKQHVD4tq2MeXSmSQoiB11/2Ni
ecvq7i2sUJHKMMIkxcBpY4ap2+vdhgO5U+jthzq1C/3st87tRa3AzDDWsrBHVUKzsiw08LM3GEIl
+m/NJ+mbZPH30quSEr8jhW9yL4BAbMS70mkwH+Y/3v4Bq59PklB2wyAFEFOUx3aSwg3BiPVyETR3
/NAMZVNlSUKsHouFEcol/VENuO9N9QDV48XXsGVdMCtQnHk8aJ5rnTmjBRooPcVgBRk87GPGncr8
nPnvle9qw2cof1XdSY12anH0OTfmn/5h/xZ256UvTrwHtog4mE98PfmWALlVRUNGlD7ctjJ7AZ14
LFdHfSWu6tJu8mClzO7k/Jc8HkQU1tDY84sMIiGJnat/zXNyuZ/UJxvyojRQnYJf1DsjeofqoV+/
K6y7euVMz4hfUGEAno2MmboGOlQBpkaElcLjzEiTnAStolg/dULIuAVWSjgwsTBFfSgfIsG9luEp
BKU841HoyLQJj5PLHeVzVZF0C8KPvfEuMEA5K+EEXTAUQlEQQ5OFnlEqaq6VIJremE1x1L2BqBB6
gTKsLOQoqNttzig9rJzmC3PUIhupT6CAAHOFeEi5ByHaCBzDFa9laMH3sVwS5YuDWvR6ycNGpTxA
/o+rwDd0bBOryyDUF9pC97uRnUrf8/p91e2V7FyHJ+gktAhsAWN3156U+C06tlbGzIJGN4OFmoe6
fR9jvZZ/J51afNn8QzYfwkN3aDbBQ+ukHPE2Mx2ySnbBc82SuFhJLi5+AHVMMo9DJz/GDxg8xxuc
IrAC470z7opAM2+HAOZaqYu2KvkwCRWYknyrjDa8gilT+StwfsWHz8iJXnPBCrc+iFCzQ0vCp8IF
5fPtn8BaLHU36no+aCVEXiEHafWyJYMxrErt0P8hRS//nSXqVky0fGwy6HKZYP3pvH2Z7MbkoR4f
vZB1ccwngoqsyw9Io1NlMCLJUQVLlXio5B9NzEioV1BJGBqUASYD24M+80xcXhC1XEA6RE4acxxO
infCjMuQOKXkTNl+HCwsTvIDiE2y5Hy+WceohWGoHIdCAukawNDUYyHw67oA63pjGo1kVYhvA+jP
IzdqDCL2dqKDeyg2fUPdpMXe745csIdG9KjsVemuV97U/h4oNCKOkP7z3dizoryzQTbd8/t4cvrc
0ia8fCQCNZJI9/atN5JQH+wO2udNxpk1ZNiDAnNXH2LrJqlqaulIing/Viet4Z0hMA08mHzwz7Mi
4IqPilD0EcAWhFTgSrgQBRlAOycFeQAiIBCyuXGMY9Pg7VKprNtOuhLbL0xRwTbv5alJxNlUeAhV
qw7AaActW3Dog5q7YET2VWOYVkR/Bf+uiN/9qW+TVIKxBJTZQzo5PKeSRnjj+kPe3kVF49xe3MrN
PBv6jz0qsLX1COoxAfZi7oXHEIskPvm16kytfdsOa11UVBPANVPU6rwuxYP2Yuro4meuuNIUuIWm
b/WJhYBZMSjNtEgz9mtWqKBSDk4MdE9U9dYUKpv3i204/RibI5eVp1Cw/36kHEUIERN1KMCiVk5f
/2mmgRbON1pTVDxzLJ5HtJcD1ekzhnes3PsXdihXLAQpkGswKJqZcRriYyI8hR0jJK8EygsT1LUv
TZIRotnWmo0nQ3m3N1WWzuPqIsAwigIjwhVQAJeRUpwk1c8CbJYctK8NFMu7InjIIkbOsLqOhZXZ
PxYJeyfonBrysAJuPSIB+Zrnm9suzVoHFfEjLjBEII9as0x/FSWUb1HrQpn0vzJCT1LLSi75OCBA
AEBSq1G2vS4j8jK604y9ojl79BS4PjnHSvhWOQWdaGF+z7q9jrXiMkYM//PVv1koFt+jquKyUcAx
g5H66RiqB2j6mX0OzrpRsoowO6QNmgFBj8c4Dx47zS4huDsEghV0GVF63vX6xyZm9QnmT0Rdnhc/
igoSGSBDjcFhd9P2Wc8fy/HO9/egr+78oxDbXcsAGa4E2wtz83dY7EHk8V0WibNPhr3bhQbhwtdE
dL2Y0XllfU/qDLedodeFMZ/hODq3VblPs6fbn5Nlgbo28tI39IGHhV5+8zJXbASG368VXi/2iooS
aphMGILBXiUK/6RHEcSzpx4sy8Z4HjrONmLdGcKcNPWD4cf/rXEqeAT+hJGB3sOB4J9SryIBDnl7
Sqdzre6GyAAbyz7jRIbVVWdE1QtXP3oOGGm79I660lVf5gJIUCFieZkdyhGgPqY2gDryQ33gm1+3
v+GaN34r2aPODPyTTO2wPsh1MRiw1xrd77TKnwbUwlohs3iJuaHiykFb2qI2tG/AeVDGIUZwDwBh
Vz7wcsWHdvQen8WH6jNngNlWQEuYZIaCsPJ/S6NCs+7JCQTJYa775O/CF+0xvht/lQZUHcDbLtmW
sn1R7pmDCTPCkI4mC6s0D3GhidCxT2AVr1O7/w3ovHKUt2D1CEjBYgdjfDxayk8XipzPBthCo9PK
QHk+ZWYcPegs0sK1S265pvnDLkJWoEQYlIlgJ5WMrZrI+6CHBNHIKhCxzFCBuBWCSkqb2YzCm3q/
i1BdY1XtV8gPLrxCocLvqI/a2M5GOBDf6W71Fj1lB8HK9vmb/BipJGSE4dU7b7l51IkGmw3fxfNH
qrMX/wOKvz8a8I5xduh2JmCj3K9iLz4B/GjcJy+3zzZrP6n4jLiZVGEFy5L02esvolSTkn++bYO5
PCqAdGMscPzsG+pRAhzwh0CafbhTMqvtsaT8bdoN59hSCiK6Ouu5zQgoChVQcGurwVDCNvriQEwJ
JxmNeKJi0N6333nACjRGjrQCv1HBqi4qMwXuNznV5UnwxjQ0ikbArG0R4m1/SpNdHNmJZGH83wqj
x7E8Zt6mbd1ytLjyLopdxnbPL/nL8DL/AIC4gRZHY5p+0UBR1jeSTMbIWl+RuAMKs1DMkSf4tuDI
ijAAHKj25NlpYTMsa/Nu3jJNnZxc9/UQgAHQc6p7QP6aKgWD0Cbut2F85IxTmh+q8i2X3Ep7MSD2
JIaEy22J/yUIHyreKArhh/jemHlbfN6WGjvsj3rpbaYuNrXiCVUSkXtL88oyiojUoDpsqh9DwJtN
c/JBaywXG0kM0KDcdjIGAlG+qA/1FKNR80MHPSnXyOYwOoK4iUBjmm6VcpdzmV3224xzvWirZhNp
APDUXXV0q+4xHo6edFL8DJK8vpVmXz6EqVLQOCKrSIGLm85JdMpESxUdAA4L0ABkpyjdRqPDN8hX
s5cU6G9vE2kb3XjJi3upQUUAMtHjfQItGyG29GqjlY9646SxRIruoKi7yL9X8wMHAivt1UDDfzrE
1T6XoAQTb7X8IY3drP7w+if0TTLjUes2uUq00Y2lU4bzw3cgiAo/a+itNad+ciDmY4egZE/f+Po9
10ITLRGCpChWj4FuysJzFj1y+Yc01paB4XQkLI3qY7tA8FbKu5qzjPBTzBVT9t/58S6NTlwBYl00
UsQOOH3dgfuZUf7sleArdqbmdwOlBuPAeyeUsbr6WY9/9hWEmMpDBwGDBhLDINw0BjPuHF+2a77e
cm15aPzRVcRTIvWEz3VXj9+AFnLS0E4NVt9ppbsGrjOgNjG9xqMtRBOLpIrvVUrQzmAcU9hq28pp
QJsSkuRQYwyX8GfpqD1XNjzsEdN5IyNxWzOPGVII+xgCINwAfF2GhjJR8rYSYT46JJZo9iakZk8V
eA/J66N68K1s94nG0Wtts0YDVuYTUaJfWKYOppqPqlbhUvuGB3m2uCvJ9OqXJEXqaj5otnaE5ONh
3ARbzSqsyOUGwlvQu2UEiJX4cPEz5utomSV0dd740M40xZmKBKY9S3URjHvwMDxnBDecpR1i8mb8
D2lXtiMpsmS/CAlwcOCVLdaM3DMr8wVV1gLu7Pvy9XMozb0V4cEE6p6Hllqd6jB8Mzc3O3bOz9uG
r6Ogy+EL11xXxOYoG6iXDaEbpZ+F6tVFYbdkbXzz9wv+72J8wk0nx2lfGjrqV6mdnjSHHCI/xjhL
t9tA//BQb1tnLaW0UMi6HJtww6URmOUbE3OavpV2tMv8UgOhA/KP7vfm7pRsdKdfCZvXRilEzQmp
QFM+b2PD2hN9EwwnIm1vL9jSLXo2k2gtFHYK6KVpXMEGp+GXrG8nOdsVvLbr/jsqTq6VDN+bXrVB
ah7b0JRwRgWyD6x7jOO1F+Yfpr3/e1FRtLv8FMtK1MKaS/IIBh+tCBph2Y678Slwv+LN4E5PuNUg
xZbZtW/aHXQ3G6d39zq3n2/PydUmhj4ShO7AlTwTGVMRdN5L0ZjIaoAwaoTgJJoNSzjX2rhbhe5f
rS8M/aHdBXAfLlwUFbWSKSkodDyQeAMdH83sQvKI6t8ezfUKC1aEM6l2ZEqGGlYqZpto7EF8Zud8
k22D53xHnGywcxSv1uh918YmnNAMXQlGWPLekfLHhr8Uut8rzu2RzT9xsV+EgQkHEhlLqZZbDEzi
srxL4jJ9VyVCuTfkY35ntDz5LbV8WMljLu0O8KODagZi38BtCLs05oDJdFPSoxy4kUF2J6Projqo
5NvtwV0/mf+M7q8d4aE3aSp0MYDxdizEda4y+HQT7tUPyXLCo/mcPRUH/S7e6U69hoS8fpbNlsH1
BKwlmVm8haULjcnqLRaDpHiHU7czZPsdnQke2dQ77iFKW+PUXTUoLGQbli2rWhikd9D8RmZ4Yzn6
o/HZgwA62pun1XTEVWJAGKHgWCV9zHojgsFSB3NN7nRgc7ErRGp+5qzK2F4X7i+t/cmsnV3GbZbk
3SjD2uAq9+am+wEV1BoMm878Pps29L5GYAQV9O/YTeN27d5aPIh4C0CIArL0sliqH5U8z9Qp7QGs
AqS12/ZzFkunayHX4rEg4H9G4xz0QsQiAm1Mo7AwrQi2Wui7ytBzlY7lvvgKHgwP4mXTKX0I/WZN
8Hx574C2A6WLOdQTLw30WLUhNWEXhaUf2iOA9X7gJl/qC/oJnfK+/Vo5lvOxu3I6Z/aEY6lLatJE
UQ6iWBVIlqaxgT912KZ2ZbcHYQ5efysze40/mLfPmUUhmDXaIKGphBGanyH0nZCn9jNf6sBrB/Up
CArcjyBbknYcNEu/IWHxWeyl4xrV/hy2Xo0abaLgw7Qw0yIGsEqK2szJ7IySo6b8NtdETJYHeWZA
cAFAlvVp2MCXNwMFyju3oQLrcNl8ylrAU9vCAt4FpfwqsfmoIQUd2cGAIncfbcOCQ4RPt1UaQCmk
vO+LfhebxFb66tnUO6T6JLb2wLgO8+c1OftcwYF0MSirZXW+3eiOfs4ivDn1o+di+1SAR9P8kfpT
7/I92Q+OQt3BGd3nf4yAufwESwjciKQNVaJjxkBlW8qfUvtoMkg8vUNobWUHLi7+zDM4ZznwmBPu
A97pJeM1/NeEWlc2FadhkDcrx2rRfaDtSDGhkTFThFzGfkNm4Hk6e2TwNOkgqju1J18/ENDJfDR2
+KLvoUEAjKRf+bcNr9kV3ms8qGLCGti1mLrTiumIKrUT5qMXrVFtLc/i3xHOfvrsFuj4qE9NCEum
9c7Ym8a82yOZT4h4RIFyAeQF4AEErUJcYtRFFPZhiS0Z6psaSY/gAeqGfbaBxvApXYN7LI3m3Jrg
BlNaTFGdwNpovbehPwsW3x7OmgFhQ1CD6YMyG6Dms6b8hHTo7d9fCh7/sJfj9QOgjiGcYEUdCaFd
1Tud8VXrUFze1MxHN4sVrkSpi/H3mSVTOKj5AO5fI4YlRuQO2nkRMs4xv0vDn2EQ+6FKAC5NGjfr
rPeeZaArypo3uUM3g27mpyCpV3b8NWIXjgMMLlCkmbU+Aeu+3IhjqJWky/A98W9QkVhuA1BRDT7U
E0BKSIg08sordumIgRES/YSg/AaCRnAfGiOaGZV174QBiCaMY0FSdNd4ee3eXtGrQGdWW1Pml5QB
VSfo7FyOq0s56G/KAsrDkNeZ3Lh8xG1828R1Ymm2AQ1WqkP4VQbe6dKG0ZRS0ck11Oo/h3uOW2rT
+X5pd1tgni0HrVceaIFHMKin7hoMf9k2NcGOBvleFXTfl7ZNWg0KM5vEibe8tYfnDFy9EaTgayQh
HQm5D+vXRJ3pLvSHya4Pq1H64vz+tS/SKKGwUBBtgH3kVh7RXF6hn9F0Jyff9N5ucvrIVZznlfm+
OqXzfJ/ZFNaUDR1vgbCB6D14fHfMjvfQKc7tr9gpfwDMBvELD2ya78Xd2u16fUrm1w+EPk28gwzI
WQu7tlDzFvnZEFkl9m4Ejsx2ZbcdoIJohnYuPXRt7ILTOqMyYOCb26O+OjCCaSEWKppBaRiBadUY
doPi9Qr1hu5pWuW1nk/6xZUhGBJ2VMNUJcgmGIIw1M/Kn76le21H7tD9pkN8hyHuWnG61+walxbF
PcSbWuOJDIvgt9Q+8+3g8vvxLnzqtomd3iFYQtCePco+e0Vka+yLlZm9rpAJ9oX9lHFoDDIK+9FO
ureew7dkV74hx3Q0X8bQg94lhGqd8kU9TdKK67g+PRf7yRAuTCVp+qFRohhBVGLT+D3KCr+RVsY3
L9iNBTUE114FrOd1j+FN4CnNWmTx1OKptpDhaeS3EKQQ6ZzJ6tcEQa5zFcK0zpf5WWwzYFwx+vux
rJvuKPMtUkwO+zVaNgqPs7jRsFcPpm+55OX2SVmc1BlMCDo0S4aA3qXdoq9jedIwqUECFSW+qfK3
QF+Z08XTiLgKFxe6JSzR7apl2EndbKO0KF7PuvUrnpT7RhqLLfQDVi7nxQH9NSaej84iMUhpYCwi
v3QQsgN4Eq4hCK6RPPNqnRkRDoERATNJ0fDqaNIx0NyOHrnReRmUKip1X6NLrviB8t/tlVqZRXH7
R3yyRiWATcTZmVsl/E7vwJwTW7nkobW3+8exwOUQhY2RykE2GDmA1jJ5jIKHEpiatQh4bamEPR9Z
PJqMkGGpzC9Tswnqoka44i+XDxaE0sF1p6ggDZ0/4uxg6cCna72OcejWnaSAnu4u1+wGtz/ZBslO
Zy+GFDohkg6hX+r3WuICNaE2a7X9eUNcuZWzr5gX9+wroLJVjEaPrxiqnUxsFXIEauUZ8fdouAf1
rd2juhRBxX0t3FrcNGd2jUu7EQBYSlHD7sifVeqo8XYqmEvZihdZPBAwAzIxdZZoFFNk9dRyPQtg
R9IgZqphHAqttkGQuxBtH+xoTJ1SVlypJvuoWkknz9tEnFsw2YFsDhrmBHIml2MsCWcInHNso3BE
eaf04mQtAzhP05WJuX8eIstQnxL1tUoGoh5FxfDi0txrBnhgZVROBvIJad1duHbHXzdewL1AYvN/
zUFk73JEAxqZ81EF+D+BYobxqxgUN0RtvH4qIEBXZZUb5X6a9TsEjP/cx5wbFqYS6OJ6VEMYzji0
vAjdhazyDTV46sJVSc/5ur6aU7QEzPBAMOqI4WHS1gPkjGDLrNPQRokFAvCTnemJO1K83IrBm/97
VZNTrCRbbD53MldIRpYn+uwbhDixbPsmS3p8g2Tw4KUypP6Q0kxy+ZTjnSkXittL4bQJB3PcF0yt
7tOh2jSm2a8hcZYnQ4emkkIoKJMEL6VESQo9E3yITLkTNG7XAozxQ2r8WAcAAakxCGthkgA3GdY8
5JKLQA0NFIAmOv3Alnu52dTRstKelpgD9mnGwGf8tKCPqzu3d9aSr0e+D8QxJuTjkC+4tMKlgUh5
Uc1xhr5vab6NWiTRx6/bVq4zBTg5VAaR18xiYsiiLzCSgikmRxildnCxQ2C+ZQbkIvWmQAG/TdTX
gBCfN2ngBGb/NRT5t7o2HkstsBwlJa9Bo5EV77ToGtHkhwZKsA4B4iS44C6RcDFVoESN0YgdkOCJ
Gch6T6Uj9Q10kdmj1qaePqReuKaivRirz4RmGsiIFNgXlxY1/o5ICUwXDxUdNqzSvpIxttPmaVIa
VwmjX2aMZ6H12qHnvSs+Go5bqK/UXa3HCNRUm1oft1doPlHiqce6AHEGyQOEgoKHGY26LJsRzpoN
fB93jykZN4lO7ACl+Tzr/CBeY6Zd2t/nFoVnQ9FZyTiCktEp+FTaBOFaLScfTG8cXcpX/OfSLj+3
JexyRWqmQe1hK0Y0bfXMNoq3ol8JaZYuo3Mj8314FktUOmhPFAtGRvhHzkubhRvJ2gd4yK9R2S+9
hs5NCRsoT5o2yqMCXLuNCsSnZyW2wT6DOHRVvPOg/A0m7RWfvGxSA24A7O5gJ5n/fjY63hcs7ihG
JwclLHGnitXdaKEwRK1TQGtbT+9jaVrBtf5pOrnalxBjhCz3HLuLaakkaCnqUvBP2oa9a85o4xl7
zO+InTgHyRudYGcdBxeNKm56V7iTHbxAelbbDXv2Enwrf2ora7wU0xjo4NRVqgI4rwsbCSTR+hgp
cMrIF4Eg1TyxcDVmW9ys4D20VJA4IH4SHFOepZMO5Sq45EftSfHzfeh1Fiotqq9vQj92i96GyO7t
47+0d+dFBYE/yEFBBnO5unmB3EFeNwgwqDEWD+nY9akbw2vqLkuK3uFhoz/VdW6skX4uDRYa4jqs
gm8eHMiXhqsixV0P6LKTjvcx8ZsMaj5rUeKSpzGRijVBzQ5Iq9gvKzdDnzG9j522/S5NpzB6ZdYr
Nf3bU7g4EggfYMkU5IRFDzoZw5jgOsUBMdlz23ZvvIpss5+822YW03cm7tFZsVYFh6PgqRsrCEJ5
QEtTYt3pkUfjQ58BPbqp2gdZ93LFI3go0aPSvdw2vDi+M7uCv44GpY36aJp9KPKzMd+R8ilP17Qq
lu6h89EJG5GHbArTHrMYGVrhVMT4NRvdWkzLHLXIDJ8VreKWWbZCTrFsV8dLCfSDuJMF96b3WUnq
BqObWAo8gXnoDOqOE8jtID2WKZJP6e/b87nkSuBB/mNREx4TQZOyjmQyXEkeguHmZLVr9fXFEOfc
hLBV8MLTShrChInSX9HiZHlR+BD27wVFM/NWhbwaFCZvD2vpngAYQ4EM8cwzLk5koBd6PXEd26TL
PVP/6LMchJy9S7rmxECM2WjpUe7H3f/LqjiZGu73uOtg1Rzup+Ketw9q9FZJD7W2BUKj1FZ2y9JZ
OBukWJCxiNXGEoG5nj/nySEiGpiUV/zJ0o48tyGctxx0yDRUYUOLUVaDmLMW2aqUQDXAHRtv+jf5
uXNzwsEbUzMeSxnmjOh7koGja/CqdmWVriEtmgrmEtzj2PYzrY5ghMRhU9YIJJx2TBIGHH0XfkBO
l/5gU2z5Vq5kz0NuxidwY1egGq1C6T7NZIpySBz2x6hMkkODbrk1gbWF5cR1jvo/mLF1GYWRy0vI
zCxWNHhfzyIJAdSioNVkdmt6nkunEewBmownNcIHdIpfWqlAZJyTDonCvi/1o2SW6kOY6odkABU/
CnybsVN7FzHcHUpDox3xfHJuH5KlYYIKEG1CqI5SwN+EDzBQSU8TPGYD89nUHnJzq6yClhZ2LT23
Ibgc0hVTZiFn7jRge4vjydOa3O4n2TWCymuYdFQbw446dEApUNQllhOnnS1nig1lh+2YJe5AVODo
Pw3kBG+PfiEKuPgy4TyZBqTY6zlxWoWeRd76FmdoH65VuBa8Oja3STX0nENCR0y40S6pkUbAq1Kt
fsfVS1S93h7F0u8T0GbOFIGIAUTPQ3O84amB34cWKOhWMwcX/m0Li/sUfAboGMPn61chWTiVQaOH
eFzk9GA126H2zNxJjA8NbTLg3R56pFxWCulL+QHkm/7anLfV2euiinSqdBbEQ8izpdjo5rAVW/sA
WvIEEln+Vh8tV1vJ/S6dBtAPQOIP5BeYzfnvZyYTii5ALZ+fa9IxoRsJj7ZVfd2Fy5Ce25j35JmN
SpEDEHnNwypdRUaOyJ3Su4C9ytBiV+12LQS9xmPCv6L+AbSggsDwihsKYlWGUg94nrRO58qvA7M7
G2UQx4TMGDua9zIq+NKhAQfxGqhlcTZnsV0QA88vRCGOr+sxnIUjkD9Q9lq0L4ZPc7XHcXbDwlsQ
wPW/NoRNAqVCrc1CPIzkjWGzbeipH8Gx9a1NZNMnUKWtZIiWh0ThsZG3mlEll4uXlhqLoglDMhXc
Cj/69G5sVkwAjbM0JrynoTyElwPO9KWRBno2Y8wk7iQSK19l3E9fEPbr3jQzLbZtEaifSZ1Zu4Bx
6WRkvNnzVEk9DiWZbZDL0S7kVfOhDYH8veR5sJWVcPK5pKMvBw86ssm7MPCHUG33Mp06yB8a2fQR
j2hjo+GQYHsMmlzYUmmCcmvk7V3DEuyRmhYOq1v1rh4N6b4qAUi0ZXOcNqVSht9VriR3NG2Lx6Co
h6PGWfOQSFWLrFRUWEAypNbgsxYEXaGsfplT3HIPvYSBaqu4Zl/aljHcCh076UYFTl+mMz45BQEK
BKwMRm3aUz7Wbw2NtQ0mrn/ClRLuFL1UPHSYRZPdtqa2jQrwyaE0VVZHRsj8ZWi/60xLd9WyzTKw
CEUc/W1575dUr3w56y10nAOOvUWpoN/RIGWhI08ReQ2Tydz3FKKbaB3MCPPQ0T0W6HiTtaNaoPsu
7K2B20Ut15CtxiT6fYpWTL2apI9BAX5127XQ72jRtGP5nHZsk04W/ZY2ETAHsiy9cFxxn1NgBvd1
0WuepESkhdSURhKbNcaouSQJtc4Djlp5JxNk0YdwoIckbZXvaK1Vf2k5kx96I+FoKlMY3pSBmiau
lOXJexpTtO2HVp78zAJ92HMipW9c6bpdnimgU+rH9A7/e4tePTNzmsQgd4E0KijAkmhnDiq/U5le
ulU+QVq0RFno3SpV+thnocVtq60IpIk1M+n9IA3DZNMWkbrLwVb8iF6B0kefiYXuGkLGvdRn/afR
RbJnSBWKSqaUh5te0WRAaZiePICevD4lQcnRNWvNYY41hM9hnGZPeTbR3OVFVOzavCw/Qo1GKLIr
Vf9d67hU2YkyTvpejZLmG48NyedoLdkHrUxesrYgwU7rY7ZtY3V6VHqSoRFy1B0pkIxH3SiDHbpo
dZTuNdTwvbItA8WmGYonjsbjsdskdT08JkU3QoAxsYJjr0vplgZSuw1YIYFIfCjzrwxAnReCeYns
Mqqk51DR68zNjC55ybk2PKtho3xahcWdMLFAlc0Lnr1kpCu/6wkyj7aaAUJuR3FUvud9Yj0GFmiP
7KwgZNNKWnow+wEAjbYb/CSv+xe1HNXKDqUq/z10/eApQDy8qJRBezsxUVS2UzUfCg8twtEziQN+
TJkeQRYY79cXdVQlPw9aEtlyLidgvw2G/o1UIbi8k7Sy7Kyn9NCDP+wUkgYHOJf1AacInFtRWnSH
vo/lDxBSQycyLjV8um4GqTt2uXFKKyS+bAW7bFcGTILroFU8bhh0nvZaJcUPI59ayCtoUbkr0Xjl
Z3qDvLo+QdCtbvThKCH2+gkcbv9agJtll5qJBUAbigXoO428LBzLyC2qvPoemkF0gjdsXalKxy8j
VcHOqhEJT8hsiNCuVACeNo1jeGAdw+vOGmmwAag6fR7grn2Z1+rc9aCFu9wqSt8kZnynFTl/koIx
2tKI6DgOcYGDRKPGC0k2oKF26vx8ovEHOkYlWxuj1kvH2Nj2stGBYjHUO7eqRkjgSYpal74BCkZf
Gw3QSmpl7zGeaV7exXq/KSitLMdMNR0KHkSpLbvPWdm4KjClEfIWFeAregFlDrvTSOa1BmuIY4RG
7FElTsA+QpBKzepBmuDC9Gp0plqbCrCN1fHviGZQKx3ysnkrcyvwRlIVH4YWNNsuSmJ/1JL6g4RS
sy1BZe1UUtt4lVEVoNjBpEeZNL1rSiv/7rXYtA0jzh8BEzOOYYMmWcM0p52CjfjaphIQabdDysXQ
e06Mybi/8c4SgwNdroOxxk2aWl5ZouU6scfSNcHqdtvO0o2tQ8kdzyyAreHELi/TXuV4W8aIXEmw
V6VfUPowk5U0+JqJOT4/i+hkfUTn1wATrflsdcxuK1ceV6qOazbmv5/ZyOOqA2cLIlMz/13GXpzf
D8XT7ZlaXpG/M3UVmJotLiMMo4CrKPV3M/8MgF2t1tK7S8+V8xURVp4pahRSHXaydq+TV97980QM
Pf99ISSEIl9vBRqmqky9MkqcWn9TzLfbc7W2HEIcyGOVdEmBMTT1nrfvlfUcB4+3TaxM058n2dmK
W0FmUKWCCVX7FiUldtU/ZXPDwwByq7qB/Ab+TawpjHIbjzJocZxU2bMBwgbMloO1R9xSfH5uRFiM
jiS9ITcwQh/T7+UpPE1byaFu6/cdOuuK7/L29qwtvhrPDQorEyeArM5kP+jMUnC3PUzbh+4A6NUD
2bxarnxce+QsBetg75w7Z6FTA4LYy4Mpm5JaWg382JgC79E/mNJjq9+F5j3QybeHdt0xPL/kzt4F
QraCaMlQ9THeBboNCKtffWt2970Xmg7d8AfqGlBVsPtvzZ7a1qb4nTm4Il41xd72SKx4t79lCY1x
8S3CsCMmjTExA+505Glivgw4iGJ8qNb73HOHoUsQIx59rfNv2106FIAoW0C+ozp09ZgF13yUKzNi
UKo35ZDaSVWtzPLi8/zMguDMw7ZQQ2uGC1rt+FkoP8EDZltyYFOCihf7AULRB61Z021fzK9Afwty
H0BE6IpY8qp5TWqF/1laFdybto7EwxZyORBDuWdft+dw1ZhwJsva4O0gwVhsIrfGdnrntzj8pu6z
aDuw90D7ycvfK0bnzSk+1M9HKJzLvOJI/qcwCkkgsq1+pnuklR3th+yig3mTva6Ym8dwbQ6PDR18
zajzCZeMJpdlGEgzuOSxOhI32X0xJ7xrbCO1maM+BH69QxHCPIX3a9WqpQ0EXNZ/LQuza1VTFAbz
Fq0Sv9glv8Oj/KN646uMQH8EP28NUZjRzIpZUEUwBFZfUH69+dOG2aDztzWb/kzv9KfoC8+9E1qY
6al6NVfOyWKWAggesJyBdhhgPiFLUeNRp2oFFvQuf2ruzQetAKlViTDLQc+2wz/zh/GAR7Xlpu//
Zm3PLAt+ULei3IrmrdR8M3X7HmGxsqEuMez8hxnZo1/ZzK0P7Itvugx8LCvWFzfymXXB8zGJSBkC
Z+6U6IS3w+29YtjJW++iEXXD/LU+lKXrBQAL6NQihp1xFpfXC6ujBK2eWOQ8ODFm99Rvik1f3wVr
paWliObckOD3urEarW4G+ErVS1t9I+GulVe2zJLzPjcxf8JZRMNLbFc2u9bJ2A0pgAsK+RchDcrs
qCcRYkFOXjgSuYWsnTrjFK3+0I9oUvIsfSVFPEfB4qk7K2aIAHmlTmtZ6VAykCbz2JvJvmGxq+TM
IXxNAHpp7c9DC2FJSjxDoyyaQwt5o6H1tzJtjT5O8Sa33JVNPZd5rkalg+ALsAsodIg66zxJddql
MBU88ntD8XD/dHuok6ge+Rk83Ta2tNNmnuL/tSUGtqpSBGUGMnSnU1xTO02a3/X/JnY2CLL4KCDM
/ESXO60aqJooAcB00EPQLdB0rillLO6CvwZErsUka3JqRnNJp3vNep9GhzzYULISzC7OFCDMaCXU
FPwjHBhDZllZt3OpwNj0oS+VsY0m7NursTQSELKguxUoBxC5Cw4mLyYTnbSAjkRRZqfAEtHRTqDh
x73bdpYwKvTckLCbZYlXWtrMhuqmOCIhHO8zJCQ9o6nrB6NC11nVQbClo2g2lJXapZPuJ5QRp9XY
Wry1dLJQjMOrBwhUiM0Jd1fSkCmfVDwSjNiXVTRiRU+hfGjQeTcoK2i1Jad3bkq4rLJCLREswNTc
tMPIYx+tQZmWLVCA6RHoUEUMdUiSpAafyyxNvSnyE+lWDtPiDkGB+j+/LwY0GSRjqgG/X2Y/ecvd
MEOm0zI8wooVN7TUMPeH1QIEhzJAKmJHFzYiIBvganbMjrpo3EE0Kvl6mNoF8s2gZQbW2rDVkHlh
nB/RlHQakbef6hZZbTBEoH+eTLLNemvbKqc2sJC0XpmL2XGIfnKm3fjPBwqbuOnydmrnuWild5M+
RHSfRl4EKq5mX4ImcA1guTj1Z+YEB4B6AYIdhupWDLxHzRowTI6Omm9DJHdvH88lV3M+sPlLzu7m
zOK6lIwYGEfHAnltpJMsr3iAxX1qQgMK4TjKq+I+7aVslocCnpCrxyhWUHNfBTctz9dfE8JWHWmu
oYCB+QLHdelEqdOeMj/0QOft0vt2J7nZb/bSPq/Sga4NTbhvusmIwGEIu+hgY6fmQZVsFF7sn/JR
dSU0Chcg+bq9Xose7O9kinwYLEusHOhMIP6Y7CT1S234WfItqY9SutZdtlhBpme2BG8Z9EETR6DP
BEPSdCQH4iK/frKcwmO7GiquoEsDxZ+O8P9pWqmFrsyrJTjPwKJVX6rYMhErtjlnR6ol/+KOPR+c
cP/VRB0HHmAiLdpuctKj8pDZiZGsbP619RIcR9nFlaaAfgP6LBKwLbaRdXYZu1r33PPEvb03ls/y
f0+BSLQ2FrI6dhSzpjaaS/PXlMY2NVfm7Q/K+toV/rUieAx03mq1jHqPE79ZR+1xcC0/QDt1/9Ec
Aj/Zd0+jvbYdlr3vX5PzJJ85qUBWmGHVWKsQwkTor6nqu7G/KykSb9TNlI1F/NszuWwQqHoERuBF
F12W0lI26EmLF8u3HurB8TF+mPYgQHq/bWY5NrIg5KuDWNe6askr+Bj3mgY7BjRe0n0w3CfoHlOV
d9pvW8A0NFtTHCDlbOCLVhzJ4maZ4fsovBLzqucyG6YYxUmYjup91kaOjCpvxDcrA1zc/mdWhM3S
cSPWo9lK7QFj9azbk8/2xXtWeCF1qsO4K5/5qzSr26+919fGJ+yZTstGic63jmVuuLGp0hoto//G
TZ2NTrh2yoxN+qTDxpCGQMvD+bcrR3rREZ5ZEC6YsC8KJkmwgGW0AwkcbmtNX9ckT8guowEJcBQo
oQPzP0/k2eFKA0udsmYAksbpN+wpcXUfPGZb+ubnyOh0d/Qb8yNcaqZfH19BxLVdeYgsdf9efICw
RwadmUC34gMG9y5wrR/sUO2gOkZ3/ERsyQVh5D73bu/LxfN9NmZhc+Q6+EfyFF0AmclfOGIgO037
+gj5cGhJkRFlyWR8AkzhO7oRdrdNrw5X2DREZUNDS9gGa3KHZmrXugfH2YY9Zu/6nRE50kazbMVj
vrGylxa9DaTDkSOZlZcgkX650mXc19ycV5rp4WNqgpHHeunrEiXr4tjVBjgy5cdq+JqaN/Swepq0
po00L6R4cxgqOjwUMGwBcipcub2U9mqlYOQpV2Luy8Yob7VO0n9aSQFuCjNXXm/P9ZIPwMamwL9B
owytx5cDHlivNFGHAYNmVYnB057dTyCXu21kycWdGxG2L2wPrNBgJCI/mAHcxjZBTNRWL3X7dtvS
4vydDUfYtcNQjmHX4iVdDBDJ64HoAFgKNPAOaT5uW1qbOGGPIhyiCfAWeFpa38MQfCHPxqrE9Rw9
Xu0GUBmh5xHCdcjeXS6OBiBFLc3HvjTc6aiBYjg9Sr/0ff/SHqLN7fHMv3Vty0R9EKgDRH2CLVUt
S1DDoqMjC74bIMAygGkrgHKCKLn1nUh+GX7dNrg8gf81KPYgmEmLTkaQxePRRjw6AO5JwcsOYNVt
M8tHmvy1I4ToUHlQlbGc7eyrznmpuav+BMNnB0xn2NgKd/8xkxxuC6CZ/zOTmnq5akWuK5WazXsw
9mnmaZqbJc9EW3FVS9feuRXBU+iZmqdtCSuk+pYinV+sJHPXfn/++9mdZzA6DWEqIzkzOLwJ7Z6v
hVeLO24O64C8BbmTmCjseJ1AsFFB4GM8V83o8OGtkjVAooDm2rER5VK2shcW/RAa29DADbpe8INd
jilscgPoB1i0lCMDrXPG/SwEi3WrIIPg3953i/N3ZkvYBaqZSLpeYf4iMO1IKPGTFVe3WM6fW93/
MxphB2TmmGnVAAslWq/4vqie8/CpAjFjuWkBc0MWge+V0O8BzFPQwJStBSXzCK48BmqIKmj1VfMq
Mg/6lCqQnUS6P1Igu5ga3fiqMQmwuYqbOYj0ggwl8KF8Sgya3oNrKc6dGUl5p4DNpLKBOFs7eYsu
Bc3p6MuWITUgxmmGGvZlHRB8UffMwTjf7xvLu72saybmC+jsWJDUGkuWaAgFuXGK2wxyUPyUVenK
Tl08G2cjEe4xXC6dySaYqbukOegGRJkDSdnzYZa51PnetBJoGPPwoJX5Wr5rMfwCpO6/0yhcbX1V
KCN4hGPnCRIu+r3qBR8Qa8i28oE8QiLKU5/gPLdrL9jFw3lmVbiA+qZlelfMQyYzl7Zfxc95tMkh
zbrWSr94NP9a+pNqPVtDzuvODCtYiiD1U2lQtVujWl/ZJaKjMUhuGFUOC4mGN1Xhq0BLa+kKtm5t
GIKHsQalAPYXy9QpbwakQYbn21t9cUFMAil3kFCgs2Ue5Nk0ZZxng16inMeQnpd1JwVHW3InBQ9o
PbptabHRDc8zvLPhz9DWLAwlThSeQDcWV6Y52gE5dN3vJAA3/UmqEqeBZBfZGunHGNwV+gMaoVas
Lw0UhY65bwEJFCqGPpkWRxPLUYfoHy1f2+RP0zaPbW3XeEcwKgNRZB8rp4XQ9gpwcdkuIAImxIMQ
fM9/P5vggEoZlwLA2HAVfq8iNM0On2gJuB/0FwIC0tujXPIoYOIBYwWarjUk6S+N5TnyG+bcnqFq
sjNMh5R/DcS09dyJskMXu/WaiN2iQWjlzZLvFL8tGJQKhCgF0qOA0uSHsf6oTaRBh1Nkgto3CF+m
dHRD8CLcHuX8o+KdhKDBnOnH0aokVrkN5GuMTEF/fKyhiSfeqd1h7NYCl0UjIP4EzArNmZpINgd9
xRZFJeTaKoge1QFYlyN5U4fUuz2WRSAZMCT/Q9p37UiOY9t+kQAZSpReZcJkpPeZL0JmVZe8Jynz
9Xepzj3dEQzdEKouBj0DTDZii+Tm5rZrOVgO5oNNuY2k7fXMysAm7xVJfgPi5mlE4r7tbg3LCjCM
tYmb+J5Q7XFMwTyVf12WvmRdAN1kIwYGby7Kgaf6YjlTaTXOHHsAdlsZrkX187KAxV205wwD7jvG
SCUBmU6aQTXgPtBw2s49r7WibiK07F0WsxQR2kdipAdbNXIbMAzwknQK8A0dY2TFhqdP5C8wp6xj
OdJl1iqtF8Cgh78MHzZB/12Gpk4N6CxrvY6L9+poQdLrnNihxesJ+1bpKjBvvtBcRPInRu449csq
2XX2X3SOwMXDM2DPTChyW0fdc0dtG5jHKLsap3fV2mntX/QlA4UYze6ALTHB6X2qbIqRIlOtIAfq
pCloNQFBiLd5rQS2pNHHQqRHxsqmlMQlhBSWfa9a/MEpHy/r2poE43QZhlEW1VjA+jQAbdbANp+v
HMViMIuuDdDxEqQh0VR7KiFTxyTqW9zKzn5TK4AgHEb9SeEvafwAVt74RrlBFnxai6GX7tCRVDlS
i+Fr5+acv+mzCdPQr6ylbm37IHG7vH+z6srW+1iOpAZRq/ZDCUI6T2uscpvo44MY3trJubemHwWA
SkA+9H1Z4pIROpYo60SZGVVW4TJlYLe0usIz+GPWBJeFrG2fpBaF3ulRG2JZwtlOWexOlttQ14hX
IvY1MbN2HrkTFe16Y6AQUyPizIfRLaxv1u/qNRjvxSbZ402TLDcZtZzqaEfwTOT0o/FrCnFgN2H9
2IIQN8pqcK3r8OT+opkD5SaQ6qAaBBwwuZ3cSSOMKs3PYS7UK1bSW8GfLx/U0vWaK1qOg39mcycZ
8dCs+gFTkxBBm9tmTgvUk5vE3C1SA+PjDdJhV9Qo/d58H6J3vf4LEDv0koBOAiPWwN6R8fMswbUi
0fGIqKiW99U2xXyD+mkmK/dsQetPxEhvIiocEckoxDCG0T023DHS/GLlGrP4wnU+ESPtJuNTI5IZ
JCbv0hsCoDyKadeHgTo3bQWKDqQHLh/fwstIEfejfwKQQuddFCk4T5u0w1OfWs0r0asg5r/iEKhi
/RNUCpNg3w7YvS/LXFzjkUzpNVaI0psN02eT5bfTU5s9uK4BGtKUrTRLLZ4Z4gT4tcB9Bx7I6e2u
u7aIkllQP1ZbbscbMRVXzRStxCRrYqT1GEMb0V6FmIFtG+s+7TZ5vLu8ZfOXSlaeqjaoPdBwisss
dzKxsKnLDCOPnugxhZIETousFUarC5etFVcXVwPwBwA1wjlDieN00xwVzA58FjXEvc+tnTGAtXwt
X7IsxLTxa2BFAUDvqZCuMDDcatrIOgFfAtiMI6AmzGjl5V/SM01F9y5ccWybjLkSRYOuRFxBR3uq
bcMYlY2UAHiejL4jQCKaD0icJtXKSS2tTAM2go1ICjZJDuHS3kJgXEcA3We26jlt0fjUEf0mMaaV
5S28XcCk/U+SZJGmiVoYJ8XyYocAeolcgwRjH5Wxj5dmf1n9lhalo9MKI4+oq5wFwgCyDHMnQxK4
HqygV4EVnlrB2Dorr/GSlusW4lDouoUoTnr0G8qdvEqQAnKy0k3GLcEu2geLumO6ubygpb07liS9
+7FSTICuwoJKZQPcRtei38IJhPF0WcyCc0uPxcz7euReaIquRlguxJjTHe2dbVXVKwZ8eSUUYTuu
EmiGpJuUFzlFSRQZraL8NQL7ynmjPOjNv1EAIPX+rxTJxCWZZjTxnCXm9X3Fwc0cDMP28l4tzaNR
AJUiswPcJhy+tFn1IIpMnWG9Cozy5T/r6+RxvHpWvPww7MxNe0j29Ar13DuA89+ie/nwMEONrE2D
LGn68UdIlyopCof380ew8XYwXxWeeGq3cmRrMqQja4e+xYsLGTbZkOi914CSvdbQt2T7UJB3KKDc
gQIrp66GXM+AJY03CcgX33URXwujOGRGusnz3DMb27U1UOlcPsElX2IelJizc0Agkj0xE0NZPYuw
rkTUwKK5TfFsNEXldm3kWXUA9I5+LXe1ZDGORUrHJWo9j2oVFqMp6C064jy9L36IWgMts70RtFgx
7msrlE6OtOiMDi3s6ljVlcfI8BXWSrfPRfdeCfVDdaIqCBPntkA/8srmLpWuMCGgAl1yxnDB/5za
klTEaVOP2F20kG2MJNkDW9vTRBkIynZ4bJCNTH0AKz0KYWzQPxrY0ZeqRPd5vGILzi0OoF9M0DmA
yQeelZwv7HPgOCSgT/Ny7gBiYJ/Un6n9btHNZW1a1uD/tEkyOQrmiYe8xnonqg1btUa+EBCfwi+o
8jVU4YdaaTexuVZROV8cqjSYKppb1wDlIoPlRFOhj7UyP0H9AdGaMWTulHht+Ovy4pbylJBjUc2a
R5jQD3h6mgSoHwOQtmDsdOtGzSxvzC0fBFDbRkkPRfbBbFC/A7TDjMZdZPIfl8UvXps5f4jENSDy
DONUuiWEaAHxhJip+sGyAjcl2eiRgCfxhUG4Fc1d3NIjYdJba5hqEgJqG7kwoMnX1ms2ZXunizam
8jfBDH7u32VJm2oCtiK1WixrjIE+pNoHWlK443THh+ouZarfxsy1p9VZlLUVzn8/euZLfBKA4SE3
TusdoIS91AQRH2AoAEB9M4yjh/70+wjTg3qq7kLOnorauqNJz1yF5dsm464G2oS/OOL/zIWMEgfo
mbzt+Xx9UDDI440T+RbxAbvmjt+XJS1e1CNJ0up72gJVMcbqyfBJDLfIdzmKX2gSCedZUbGiuouP
55E0yQRXI+DBjHldYEZz1fE9RHpai9Z0dk2KZHziPjMVM581ycQASACYFBdO8MoRLb4mR0uZ/36k
NgYzeazNFn3i7N1w2HXMLV+Er5hrDIiVBEn8VWI45vJprazMksI7cLBZIaYl55y77oM6GxwMybZW
2IqPs+T5grQOURCw70H+I4mheVebDog+vYiCvDq1dsBU2v7NSv4ToZ9uHwZ7kiFSYFc6EV2lNEY3
f/waTtOKmMXLfbQSyVZWBqtsNmIlZIz2bVffaOJRK230+KzSAM8/JUf58NYAEopJQzSVSZtGHNYp
RuzA+QS8+jC4k/mYA/XceKXkfZg2PLwzweBOAHXBg25tYnepoIxe3f+kS/sZwy3vSIuF6kikVeTB
iq9i2+vrA+hqcv4N0CDcAjAECh0tgn1w+TAXjciRcGmXO9o3vJ0TAlUCnOnUm0DYnXA/Kl5KxyVr
KD5L6diTtUpvUhTFdVwgpPXi6dYUQY2ef1Nsp6SF+/ZoKI+57g9rNMCLijT3Qs8XwjjD7VScvFed
CjLrMN6XrQCRWReUtrLlWOLl3Vx832dYZmBQEaRmJUUSo1mMoY7UgBkLtCRqgcLJNkcgM5F3+JZ/
7BACOR/ejKNSFYiecs11rCJiKqRCXGHQzm2z/CdrHOHpkZW4k26+XF7bYsIZ7icmCIHFAEJdSVWi
yrE71YQ4ND4SkLXW16xrKt9k0bAHrK215ZbxgyVN5w42r3xjAOlgHU5PoF1dozc732e4wjNMP5wo
1JplY9pXrcHRUZh7xO4DfciBT5D5cUfc3PiIBuJdXvm56T6VJl3QSegiTVtIYxPwyXU9yOl9M/xx
MnMWAtR9tATMWeH5I44eJT3Ohog6CUZXi/5HP1jDvU3FS5WyaiXZs7AaKAsq9ZaBQRVTrl+aRIkH
uMG55yifHUDHeBJYaxAB5y+sMbdRAAhZRWuDLacZNT70OWbNcM2t7zzcTzmodPYtBUxJdqiqt+H1
jw9o7vsB5woyLsg4Sg+6ylSk4aIRJKNjoNg7036a/rxLyjgWIfdh1XpvqrSGiLa5yaOPBkTx5eZP
V6FTeCXoLCK4Ymd8PXrBjAEOe+6luXNFOLguGnqTr2YoFmwwatfzVs39QzO97ammsTQSYOUQKAMk
j3b5VYuHClRHo/DQeRmXQacoc8nv8trObTBkIrmNeQUD8PFyA4Vi63FShZCZFp7WPSV2C4KlfdWv
IXGvyZn/fnSLqM7TCICg8B+px/jTWG7odNeSt/+/1czm6UhKnfagO7SxGhMYP7GNgXvtiajobXm+
LGfhqmLXYHNnxF+whUgWt0liUGCyeTX5Uy8eSvWuWeNVXLCkJyKkBzk268lxZhED/Y7oXmv9qEJD
0q9prY537pjifqogtcBcHBpw5QYyBqBIZZyHN4b6IWqdR9XmK1WnRQk2QmtkyvE6ya1xhpbGYRKi
pMZbj6VvxFjpYVzSLVDRWWDURJICxZPTU+dxPXbD7/IZfemMjRFWbhbelRjnvnzqa3KkGEgfSrS7
9kheW4Uf5bkbUQDZopxLVtaztF8oHqN8i8wvwMAlZ4UzRCO1hdxy69zp1T95r6+8m78zx6d+NbIC
SEwCzQDIQujLOd0xS6G1OghEc/U1ZqL2n3rkUr8Jws9uOwaFq7qvN/qVsTEDTJxO7luBaQdxFfnI
FbjIhqBP+ysMInSKgK9qe3mPF2CP8Gk4xJm1bK6wSM9ti/nIciwRjnGzdrvhWeWhGwNVCmMsblvd
OM4vYqUPzOCbLH1QRbdD9fSZ64avai0AliuYr2Yt+F24i8jtgV4GTw1gQuTr3vI87ICwiRDRyg/h
xA9tom2NxtyMuJbjtIbptyQONLS4lSgwQKOlLagq8AX0FHrWdlP9MdIQ2KHFZFPdq/K8y9101AjA
0nhj7kqlwNQqIYK600D7qwj8soHDp9x2ATRSlWD3tGeQ5VR0LyFyw/dmJYjpXz6zBWuIJxhU6WjT
RHpdLisCu3ZihtLnXjLtRvKmptftWlPUogiYD0sFGAYaJqUrHgtdayeKV14MTyjmjdk1/OnLq1h6
fjFy858M6XqPJoC2gakO/6t9nz4JThfduuY/evLJxUMeta7JixWZy8syYHodTPoYsrI3NeOkQmLK
M9t9FP1KQJRtfF1e1nkcCaUFFej/ipAe3lBT7QKHDpjOMOiVXfarM/20vJ2cQO/+woE9FiUdkjNG
eUw4RDkgpY60XZ98osp3eTkLd+NkOdIhZXzsO02FjCYZ3SR3CX0d7cJ1tIOxZiUXzP2JKMkd02jT
hloNUX31Q1Ou8u5XPXh9tL28oHO1s2GIZ6dPQ4UI1kUSk6hxp3DQQSLyzgcsiYGNC/QIdpL8k8Vo
2aVx7ePhKwO4T5Hf0L79dfkLzpQQH4AfwKAq8M/xHMx/P3KaqnHQ65zhA7RGRC7+ZZRsxv47VLo1
Cr0zXfwtCZVMdEYhEpdRGOccf4ouodZzSPhW5kJ4DtDJA4bE5WCiWR4dom5r0nHFPp3pjCRW0pkU
panQ0CC2QcshUN8T6pMsd+MydKM/BtCUZEmnWbYtJmsUbGbSAbauxIHWu785rn838SzgaVFgSyHH
S+xbgGm7fX9o1zoaz1T/dBVyKGpz1ZlChh2LAOjSKuhe091Kje5YI1ZsxrwfJ57ILAktG3BCNH1+
8SXl08cs5wSrydAhTvmA4h2eK+d1MkavS7L7oq3dsWtWOkXWpEpGUbWS2AxJB41Ir3qwL9TWNWZU
3FHzhhnkqN7ErNhcPrZFJTxa6Pz3o1umxj1VURYFCr7Q/brSgBnLn7Ky8VVTwXTKmh+1eIJH4iSd
TzjwrG0H4nJzBNHn3hIPTTd6xtrDvChHx9Fh5gbTe0RaFvrISm0c4dhbTnWIQ+qZogiUGoAo5dqI
zeIOHomSlgSUFUeYgsFOdcAT+LKGXZINqLGUXmut5X6XZSEqRt8NHGU5FOe63ddFiQtgGtx2x+qL
xvkVMkyxjxzbriWrw0uzT392D+Yw/H8E/ubkPFIPkyq8FCrsBkaM9mpNrqykO3SRui/5O4ubO0yS
uKgpXTeFimuS7y8r5+ITMBcKgemI1JBsmJshr8Ic+WYwotR+2oCCdvoOzXDFDi/qypEU6QArkChw
lkKKGie+wsVejdMNB+lublYrF3zxVQWeBxqAMAxAz/IaNpDW26iALIUFusjBq4l2ytzXI/AdENeO
QPhhuGQN72JxH4F5h0I2HvKzt1znVlPkfQ+7MoICxuprVzNS31LYSk5y0X79J0fupR9jpQ8LRbRe
lTlebnyCjrYvwVoMCBZMJJvtD9MhwWUVmQ/nTEGPREpB6WDrpakYEJnjwJzYx3stCq9rPlOtdFVr
5fzWpMmZXbvG5LWNjSS9q4dPkfJoOTcxeUIaLFoLt9c2UwqGe6u0SKlCliWaYFJ85KbYBGfktRSY
W9L8DPHu5b1ckzgnAI4uewaaE7T8QaKGPj4GnovUiYIeOewINxvFyJc8Ge4woPPzstj5Zy8dofTW
aqWWCLuC2Ai9KkWT+zGQjS+LOMcym99zuJJALibo5JAbKfQSzdw0GeGdKNexeG2bd9YdDBBF6Tsw
iLTlriCbacrdMH2wVXBIYYzQPFC+N0A8GiV/Gl5JHyPtcwv+FjHmWLCwHgs+BnV2QEZvRcjirh6t
WNrV3EB3XN9gxVl2ZbRD0IzMv7ypi3YTE/Jz6Qo4pfIUHcVR5UxMsGXYQk387Eg4Q5zZzVq9ddF8
HQmaP+RYL4kR1mkDQX3N3EqAXMd41awV23UuBAxMGMHARCcYNVTZt2xzTc/RAAxDgiSGAuqmipMN
kIX/+FhOxUgWRKFJZGQGzh5YiQJVRRXcLQlbg4I7P5pTKZLtUABswATDYuxJ94v0tQW/VxN+9+bn
n6rALAdJegyKwkuQx1bsoTbT3ILvQ5i1BRXyrnUoqLh6tu0tfS0Tcm6eIGweY4ayadBsydTrdjbV
qERhXBlqEI9PRurZ1I9nPtQ0QOyBW7tiNs7v0KlE6bCK2LCyKFfxnlnTLe1alznRw+UdXFS7ufvi
f1JqjqTbgg6Y4ByxKMXIv8uyJ28ZoeE2zMAhdVnSue+IgjYGbzBggcFXTCOe3qK8VqZBGwmanrIK
HFo7wYxb0ulu84E062VR5ygLmPoGn8HcXoqhyrOZR95VemYXFtzG0dPeN+rT4OoPlVcf0DuXuY3f
v0ce/9bWZvl+p+xPn5JTudKBaQjN7NEyW4+6z/ZVfj3dd8F0JzYPGmjSqcvdcsvxf9PIddxnMxg8
8dZtlcD2zQCUpLv0VfMsV/Udr7qufBb0b8bPyzujz19w6Qulm2lXVQuqsvkL7+Jt/Fy/0SD2bN8J
8AWHOuiRzJ6ubFd/BOxZvDXcVcC3cxfmdItmnT8yppMKaGk+4APAzti2b5r1rKV7UtyPBl6KFeVe
cHdPhUmPUKLqUaVMEKbnvkZuDDOIQBemouW33YT1UxsGU71ikhbV/Ej1pAs19iItkwSqN9faDI7O
Bgpi9MoV4Y6uvYBLe2lYmoqaG+4vyF5P9xIjA6GoFIorVbmDYriYr3NHAfi8SPi8Paz1vJ83o+Ja
HcuT1LtMQISeAn3DK7MXhuYF9baoPxH9eU51o4zoRNrY3OvWUOKX7C5ygZjzQOQAsHDJcAz1oMRZ
HkJjhjswKyqJ4+ZRoIGaL0MXpfpir/WpLNlEMvenIPOI6q9cnncSIGeNYA3wWLbp209avQ7hyj08
b6LCVh7JkNNVjanXOmsVvFxt+zSVk8/5l8iSTwLu13bU7rWaHGoz91W7x6xYFGTTG8Y3VkzyeYuM
9BWSAqV5EuMzsNK+r73a/G7C8qEYqo2G+cFEf536CKHMtaIk21ZwlFLyP01bS/IlhcoqzSycErtg
YaqmASTaRN4m7dpM7+mwApa5pEXHGy4ZvqoUdUM7LFVFtrOtQaFBfYP/NLoNnO2s21HxN8bnWKJk
6SrTSGk3QWI2PqfNdii8qCpc1Bh9Jl46GgUgMW7VP8+0niqWZPIGYJ2QaZY60JcKUI5kzeda20jJ
wNmFZnZdDQFdOcVuBBAeBSjoXZlgdKQKDCN8LZXSnUrz8fLTtWTsjrdTMgNKF9a1TR2YAQNERcMT
yUCrw6hXx/+k6T7586zMvI/IkVB04YFrRtKXiWHcNVehmlHxq2cCyRi3BKnMH2NE/r4B/4mRlERv
QqHR+QawKd2F3XhDGAlUvVmJLpYc8uPVSFphJixSOwNi1O6x7OdHydiUtUfRcHv5lP4fJuW/BUnq
YTThmEYKJLVx7Q05C8zkzZp8nW7BZAVuhTmEN70p9g1zrZtx8X2ax3htoMlqQBWWzJk9dFo1kajz
+tzs/ykyMmxnZIp9WVOQWvEiFI9KTbo3MOc2vmh5dUXMug/atFhjY1ryAoimY6ZUI8DcUGdlPvJy
jNziCW3jzisE8eP0uQa4A6IEQgKarJQKftcCZJfuWNZ8YY9khYMpkqzDqmnLfcBMQiaETelLg3GR
1vkojNHHMg/MzLaNbn1Q8I2q6PEUQ3+til+KXWyg/vtc/eFosYfx6K0xKNs0CR+bNgU7BRjXnbVB
0bX9kW6XEtcZmr7xzYr6z1Du+3ZTK4cKSVx1LRZYkyRdMAfUeWlcQJLtRF5Fg7J+rtT3qImDCrg4
l5V/0TQenbp0yyIksAiIiZGHzzesBXaIhyFiIDPXbmEmnsLftOT1ssRFD/f48KXrBu9FoZOF62bS
bWruFR5gGl9JLS9swVrx4IzIL3F3Reh8Opc0TjLFDlh3OaPYU6N+oBzaZB7y7i2ftKADKGLZMpfP
KcOH0XZb5wqEfCvyFx00QOqaKA5jvkyenW6MMaQdSzrP1K7x4Hm9xV0wFU3pLa553X7aUYeZ90dt
8Kz+uXeuLBXDrmtMsvqyZv33FdLWk2zkda/jK+jdnfWB4Z1t66d7NDarLvEYvDe399V95f2o3dj9
hXKhusl8ZZMHjj99XN6RxbfxaEOkA9GaSbSwOJ03KADd1/tPJDHAd1eOPlebvUk6f+DmWo/kYixJ
jqRKRi6PIifuNEhtfeqWmzh2//l0bhM3/BkjjETzPzYA3CEuxjoxxbVXdsNawL2mCJLpS/Qiq3Iw
lXhZ62Lw2Otjv6rXWHuM2Qs9V/d/D9qRJiorJMDT3IQUIJEVAd/pILyz9t/gqf82XePn6EVB/RYq
ru0n+/JKBMxFQ8SH8fhD85JNtUenhJ/565dwRf/kfBTvmGGL+bOiQQN6fltb5ibMYs2ronZ4UYSt
PWoAM+g92sfsquMJBnnTIuH/EC0loCYNR+cbaDDpQXSac6OywmZuVDpkfJiGkH1UImuuNdGFGE+j
ZveIFm2+GeMUAyV6nzl+5SCyZcmggC6yrh3uxnETRgHItJurKDXZDqClxqEC87mrNor2MKjcekL2
IUGyllKyC+Pafiu6PrzK2miMXDTXch9XChlvo59uS+rk21QZnG1XdlXQKArGgm1eXhcY1PORXEaL
WdGyl7wa+6vQcmJv0JsKGXTHLm9ymzh3FcZwv8BuZ98UfKo52LptPfXVSlBrE5qkvDLiIduYIVX9
Ej2nLkh/CFK8nfGRsIzfV1Dtwgc5fI069FT6EyviZyUVlovBVvue5WIE0BBpeeda06TtWG2bmNxj
o/VDxQYe4iYqGTKEXI283qlVw22ceNih6zDcg/SGArk2BX8Pd5z21Z7E+AzovebeHob4rlMBB4Z+
XW3fIPkZ5L1QfyWNjsbnqlU/BNOdvShj/GJot8WmHmkDcu5RY/sWxairKCPqgxr2keGjOmW/CFWw
m7gZrdpvGrX8GU6grg9ji4fz0JWx0+yiRnNjlLfkiqOJznL1mDnlBqkswt02DM0CxaaMDy7KQfro
2qkOXLyhix5IqINSvarz8LZzLP0egXpsuFZjF5+0jcIOKJMR8Fo62ipovGuos1NJSe7VMGNXcWEo
N47FcubVKvDeWyscf1mdRbxqSku2vWwgf6fPL91hKdIkEzKFmYrLot8kj/AFP1P/PrsK/R8AkNjq
d9U+8d/6A92Pm9gFieyK9NlCXJIuuTtF3FWOmC2lvf3mSKrt4ifgmUwPpat/TIEdpA8Y+qTX9C68
pbPdXJvyX3RMHMwQg3kZRVi5/DTmuNYkyrB6VhGXjc2NRSY7CHn/VaT2j6zl17TEoZnVuL+89GWf
fIaExpUDKIj8VieNQYt6AEp8rnWb0ACyY2U7X1nckE1rCLwMlgKnU0FaVs2bxFU0JJKqqlxJNMxv
8dkBHH2F9FZT1la2irqXh5rUbagMW6Lsp2ILAnX/8noXjfKRIOklFmhdVVBc6zzecKR7eSbcOg2v
TVX54IntilX8uEUPEK3BYLQH+ii6QKWgR8kzxxwIYCpZfzDw4oy239InDbaZRQhtfDHcpGvo+Uur
BDTBjJcDdxchMrb7KOQgbNR5PkNjqu13SfHOm29Wa7o2fzPXOmmW14dMnKUbNtAy5UA8ikHk3bXY
UUt9jgZM2h9MDEsr3LfRrEbJJmn8RFsjml5yLIBirmHE30CXhFysEE4S1YKVHYxRiQbX9BCzJKgR
nl/WlkUxGH8FIcXvSSDJLkR8LBoRwpGupl2bOa6l3Ojs12UZc4Ajq755JEMKgBD7gulRh4yI1s1G
a5nYN1kUBpelLF2wYynzSo80IhxHgzcapIgew59Z4/YYN+l1vx2ilSBrWSEMJGVQMkfpT548S6yy
ThUFosy+DaYebjbeELuZvKar9gAMs9wSeba4tX1SG2umfOnEMMOHVusZRE6TB4MQHUfow2YAhUUj
BMZAE9VyjUisZFGW7DVu9L9LlMzVpDkZb3oEkplyjcvmA8r1HZMLL6mSf2ohLnlO3JqtVeiWd5ZY
c8EMs4rQ/9NDNDNECxhx7by63YWGm2lbAdBm3Zt0z5oGt9HAY72Gxr60oeifAdkoIEtQq5MMJuGj
gvkRLNUxHk3oSzGC83zlEVqUgYY1C4OE+I/M/DIUzeRUNdaVW9Gh0be6qHd1/c/lG7D40oHX818p
0kVLmd3mrIeUBDOn2hjjGcseG5BqdcT2QMImvKJtQb3W+31rPjttqfzF23P8AfM2HN/BGoOnVQEv
g2XjuzUg/TYlPxSj3qkgOG3ZWgC8eOWP1ispqVloohch1lvGWyZek+GNJa+Cr1yFhdYZJC4xV49p
aAflJyopZVjEhVZx+C4Tz35Oqv0TyCuBSTPX6KJrQX6IBsTbwGJyuZFcEb1w7SJLXDDY9q5jxalb
Dz9rW7tJQGNN2JpfsRR4H32cLYWGJbVYEoXY8n5ym+Qw2VsO2iqz81IV5CdruCXLeozJUYwtUBvT
kKcHrGPuP4zmrQA/hVuXmt8q1Z6U5UqyeNH6zNOj/1eMpMgD0XowVEFMKt5Yfcen1B/Jxs5twBkB
nwFZ4zUA9bWFSZo7Mi1sYgGJajF5zI5y10bTccWGZsUTXxMk6WwUWzXRunkH6Utm3g5gKKkBP3rZ
EizuH5or53Z+9P7KoM6EZnUyE3aDexfBT/bWp7fRmPpd+IUpRTxQbodQ7LLIxbsIdH9bw5g08s2S
Q5bXnFuhXsH2mBu7sUHVDhqvm5Frm8tyFvcP3bAmIP7AmyTDhWVw/CaA+uLtRdf0RPYxcn5ATgwu
S1l0L4+kSKdU2DOA1oQNbMz6usTs0SZiygdl9uTqOn+oIqAKXpZ4jpqFOszxuy6JHJiT9VYlEKEp
Pxh3G3odo3hmh42naCg3GS58aqv11TTQ48+oGQDuT1eaO5fO8PgTpJdwMOI8T2N8Am0KX43NTUYe
RzLct/zh8mLPthc9TBgzwWsIfC5Q4s6HfPxOTCIEeiLm9kbAgrlhpvpozbmyk+p6UNjPMuF/7LH9
Fgilmbt/MdMjaSdmdegQ2TNiiNLCCneq3xv8GiyrPp1Gv20coGgV4Bnvt2AOWRsbnH/8xP+dhWNI
kdiY4UHzsSQcRJMYJJqAcTEIx297daeozoaq4MsxzY3CjZcp6YF9AdIc/VnU0UrZebaVZ9LRnjh/
AeD45UGOEuMBEzgOMXodffcxGmu6te7EM7XB+tCqgAk9ivgIFuD0NHMRDY0hQqAEhgGJ9412GMqA
l++XdebcN5TESAkU0NQqqIZiG9XXWg+iF+Nb/Rh9gJKRyB23l4WdWRlJlvTODWWsMTOCLEH3CCDc
pLlz7LUbP/+IfDIIvBD9oPUNHbnSLejaKZnaDgCspTlsMG1Tu8hnax5l2riFNcjc0uwzP68yNMWn
bLgFmQMyoXgar7qCPwg2jWtfNG+h9EVID4DvFZ2MpnVGCzGlPSJgjknLsckCwK6hSqu5IRcH2qCe
o7c76tS3mBnajmZ4E9PoIW7+tHlp3ngTUJCYD8B/yyOrRhL2BDQfQI3QfwEv1C3s21BV7rnTA5F0
WHmzzh3m39Lg1M14Pgg5pGM2RAfw6hnLp9YQbYBJ8NoJDfSjNVXzIRIr3QBN4I5FE73VDfUmtRXq
p1O2ckF/n7O063OohQBcg30CE8Pp/QlNOx5EGAPIpLZ6BJKiMFRkpQryrDip7iMV3KJdb8jK+ACm
BlyyJM2QvEPb+LSnNG2fByPjk8sUSr5sgaRrphgTXhBSZFdqM5YxenfwS27HrO65chLNr8MaadOu
ZGMQTVbxolsME66s0p5VRpRfTdk1WydV9FczDJtdzsbCT2MyXccJKYA0GoZou0Ca/Z4jz//H8S1K
vShZzzsBuBWklE53Q02oKkYtwdXTJx/jFGjq+gynNbK48wt+KkXyMEOnLMw6h5TEOMTpE0dHQjZ6
l43IuV2EDLxzYP+xgf4jj2DVbVGFkwMZDTo3JhDIAt4HqPMxoMwuCzp/Tk8FzTHC0XOaOSUL0dyP
B0YHb5jyI2puHCOYWrdZ6+05cyznlAMgcAyqa0jkygP3SshzFF1gsgA1Z5Z3IvEZfRLVLa5KVvm0
WIkDzoIb3M/ZiwW8C3Aw0CIsLWxAe5wuyhy94iBs1el9af5ggGzNtNbltrEZ1mhrFi0CQH6MecJ/
bhSWJKK4QnpOET5jKsGxHzAgUfK3kj7H4os7DwmA6PDedGstAufaiHVCUxBSzV0jMrBAn+ujSXMg
lqFOthu0EB5Kdme1ZGU7l1dnOw5SRwB7PsvUpmAEaPsZ/6oKe1DYfHcjgPoPk+MirWmTQKdXAjTR
9ZrPfq41WJ6DNCYm9gCTKocjNmE0tDAs4VnsZeJPQ43y3DVT3Ex5Ududtgacct4BBLVBA6yKjC0B
d6GMNM0rXhcg5QDYFXsphD8Ynpr5YRKwzKXpu5FjzmanWbd2vb18D5dcrWO50j1M9bhUehvrtDu2
Teiw68c1dqrzq46lYQQAm4kpnv/D2ZX1xq0zy18kgBK1vmqZ3bsdO3kRnDjWvlC79OtvybjfiYYj
DJEc5DwZmBa3ZrO7uuqCrbBq+kZJc6wglODLes/63ciyWYYIAH3BI3JtUy5NcfFWUgRIAYDzwjGD
Bu31+s7UUptk6eb6pIlGxPn7IIZ8axXCjC8jpTjcD8mblRWOP36EQsTEmj+BNAFyfRYcCmpR5/5k
ZrGs877BTQvJOevRii3b0h4q/6lFi4MuIrBU1vaDDk+CVyrYvXTemchMQmqIzgEeZGEa2bbKJ2XC
ynkSe6j9bxBml9SbNngfCyczdxQUEOVtiPYROd6a3ZGoH5XE7Kx8SqddrrtRnj3+/dQvv4/brzqr
aaIFCDyAhI+J3Y2bynig9c8mEoQ4l8VPnEi4U8ico34CF8c9EWhl1nKoYSYq3FB5tE1HsD3bLERD
SfLA9NENZWR7m9xLC3j29EeJur3vpOyXRg/J8C03B1sfHKI/iJP58/7io6/lp3HbvFXQjDDMk8Cy
40gyTL6HwgHKVtR6jrONjvpVsiskNw0yN/8HkjRknmEe8gtIevOPM8bAwIQyewo4IgFqAhL3AAAQ
wUFec79LI3OcsgwP6tLKoc+K20X+3jS21myNbEPD517bZf6dIkriX4Y9WOvFmLgrlLFRCyKwBzi6
hv4k3Vbp7QDRT0v07FxzHCD3QWpWR3SFWsz5sJC2x5Yr4G1p0kGwdV9NjyGeLar8noq6yVb8Bq7L
L1kiiGVcFHygKwzYigpTUfykBxXUcIHeLu4C2U4oWn0F4dzKep1Z49arj5UglWa+wSTeT6yARHcI
ogfV1hU7U39QiP5Csfm6J1jx9WcmuTWLoeOcax1MKhX1SNO6fXFDRBtjZcHOjHDuZurj2K9mVsig
z2yWHhAHY1ptEzhBEdpYWV0xnCfUpMA7BgD1+ebI8lhN1XGew/QpGvZ9dNvkFDAaVws8NX+OYtUJ
0bCZf0T6yZ92Bq3cXkUhjcwNJKCsb4JN5aNlp/Ug1AgUMcBF3QYRRaLaRXjXW39/CaIy9OdzuamB
f2xzJcLvV4BhWICrydXWYD97yfSMj+tLfVnOgFzO0ta8/RbuoDIh+TfNUYrPfhaaW0uvEbjZrMZO
wj0ZvSralPRkyZ5S3Df6IRtzhymPlvaWZuG2FF1Bl20oZ1+D0tj519Qk9XtC8DUWphnUxcGNhkb5
hNh1t9fzwPb7t7Yatpp2n2duP/wD/SEm4z9uT77gKCEnUKM6N0/G/WA9KxMAVMVhCAUX4Or5+mOG
b7aRJl+y6ghm8votqno3KHc5ywWHeM1vLLM3nN8oIUIA7WNkb6i578bfevesUNA6HljwszA3EdkK
NtLsYLmbE3pqeAyC489EaM9Fbp01hUMva3grVZEDEG4avRiFl/qHQZ3QCfZKkVJpEOIIhvm1Jhd2
IQKLhCOqxCgTn28ZI5PGyi90tMrb9bf2PfPoT+qGHwWgc3a0rxI7+EDp87W5MY+jwPbKOkLxBzo1
QINAUfgrzlmcnaRqmG+AlnVmVDNNN2u23eBdn9aVVQRmWkbHBzGgZE+441lmRjmwSML1ySJUotAc
tAWkDZR0tha58EWxiN525b5eGvzKuy7GpCt5JZeDj22jxnYaowUq2k/tKaaCPPja3C0G9vU4Xdjp
CORf1czCe0IKgEpEMmlA084/LNDSiMLtjbLV8hye2wkhP2b5DrVe+0pQJlm5xyDYC8rhmQ4WO4G7
WxJdmjKaYP+BK/BUF61DGboU+sgrZsXELhbM28pVdmaOuxsiCU8IiWDPpcpHAoBapMh2KnnMPJiY
S5EOo8gat/0qrUVZNoc1RXer+B1iLrZa7YbE1ZSHpP28vtdXrmlkrmY2JDCz4KLmU5+GlloMKLHE
OYLwcttt0udiOx6qfe2Ze8uRXiJHvQtOkEO7lX6AANcrt/HJhcOxay9wr3/L5fY8/xRumgnx9bw1
JCjU1gyPjUOjdoDxCO75y7MGI+AJQEIQ0K6L/iBtylAJGjBeBXSRausyNANnxqMh7a8P5tKJwM7M
sgMxOdTR+fAnnoKClBHsyPJnYnhIY03sVclju9MfMqN3Qk1wwV1C1Oe07cIiN314V8ey78MivfsR
OfSt9p7QE7dtvedflj29RY+/stqLHMCzIgCHbNWNTqWdHoqnYDN51ENqbysqsFye0/NP4rZySvpC
HrN5sn0PBCeddaib75bm5qIu6JXS1NISgESc17FI2efzNp6AMEKS1/ejjdH4wQ1YhuJNZGUaIqeq
+FBDPXgMZTPc6q2VPF9f80vOgbMlgJrF+VeQUQ76XsdX9E6FVwPa6i2v+ZkS+350S3AORDg2R2ln
CA7O6jSr0I0x504McI2dm/Urq6IZQfa5YTc1VEBS5cE0vg+ayyqBJ1zd1QtL8+la3CCZFpMqn/Pc
SQ/qRbRugWiFQH2iUHdh/9qpD2ojaG1bPa8Li5yrN1UfergUFqmxLXpvUgyUI+788h8qUdhBf6oe
PBWzOoT5MM71CGI4kY62IvQPgfQRuYCq/fTVRxI9D9YtpGqu75n1tftTbOE2rh+QONDzeXyyCxJ1
u5LudcvLLY/0gtzzqnv9M0C+CC4HFQSYC1iSVA/w2X66l8e364NZP4YLG9zlL0tSiWawEDors0J3
4WVIZjdT7Vl+BNGMly62pXHfiRSTV0amg40FCXwkuJDf4vZIHAJ9aSYRYvv4ZMj3qfaW/X3Egezh
wgTnXCPAFuN+RI4qye8b5b7qXliBfos7pRW48ZWU5bklzmcODKgblAjxEH1L3lWnyu3U7r6hf2QT
nOitzXpHtcP3A2Keu/pAY/vzk/xIBfmPLwjreYA/J0tRAMQ9CcI2vjA+gr3FHFoUgWUZBBa2ujUP
5J2ldvKt2KbHPHSmw/A51BtFEDyunIYzu5x/YS2SlEYHu6Z/n5KnmDmm6ahw6PG4+/utemaK2zTg
hTaNUsc8m+lnI73pv8MebSyjXbc3MvsmxzeBL+rXWvFlZya5TZRKqpqbMUaHdFIvv01kW1mnXFTr
mX/l2tpxG6gbk3oaTQzMkj/G7p1Krm89svAxjXa+IvApqyMywU4Kfus5h8o9QEnb12HfI9OoIlHQ
oSoHGGSQnqgIAbp6whd21PN7J+k7hSYN7ATTnaK5fvnciWKV+Sf4acOGhweZ8+QaH7DljRkWig8p
C2DowOj6SUWZ5nUDJoE2MwEAin9WUhPZAWOCpGYgU9DBKE+TkNtx1QRYxufKFIBdPMgKjX9aj0HP
XuqjKB91SENdPzVr6z3TmP/PAOffw0ZWhinPwMqdPRAU05XkzkgfQ1E4t7bcSzPctqpi1uGmwjjC
ej/l3wxmx77g/K95mqUJbkeFQR2g9Q8jMYtvUvQdzM6mhATcmNipiJ11dVXAzGOagGcpMg/ZNRO1
l2uC+poWAclfOnUmgrSKLHCDSRCsFMVcVW5wJSAPVGqCKGx1QRZDmP++iPuqpkQOzwIMQApfIvWZ
joMT94IVWbUBJaFZ0QxJP740GPhTzpIBJfhiuJMk1yxONPu8vn1XwtdZZvs/E/P2XgwjrYI6UUuY
KMfbxrRby1WB5ypvmLRrS+ai31RwXtZ8sWICcYjaBfRD+HsU6AYZZXlkHcNxw/TaVQo8uUZX0k/w
z0zInrm6qRfmuPE1mhVCXR7mzOrUy7vI+GZQd6x2YHe8PpHra/VnXNzl2Xcm66IJhtrhhx5vGejs
VcGWWx0LilizLtlcKeauMZNZGURmkJCn5XNfvkThXg0AxXuKY0HEJTBkcBE4a/s2yxgcPxl3XfaM
qDUtnQ64LP1vO70A3VH+jIjvmAsUE8BCAN4cPXyVUlB+VpFniYDnqx7agmYC9NehWsPvOAIlixia
ytjiIPGFVBZaoEgLmUhBhLjqcRZmuJ0mN3EshwHMKORBkt6YqI9l7SUxi81iiU0gVxDYnx/VItbj
3J+BAmzK0PkdHs04cWmk7NDPfiT97ZDnwJIoOQMlTy3oFF0piSBLoAHdbswxMESnzo3HOY0Ms5ng
im7lY7ZFytclko3CLWhRbBDGxfYgMPlVf+DDj6XJ2ZMsXBM8RQu2IZhUtvk+enzO9yCwkF8th7nl
J7IH2/BWfpB/UEdCx4ctfVw/z2u7Bqxu1NKggYZ/3Gw3NLPolOOwDeZdgZ5KLd71EjBf++tm1twG
cBhz/IDMLLqBzwcZNh2dahMnoJC3iv+7G+9G9Dpft7ECsZqbyP4zonHnGd1jLRS+YaQtHUBoXDT/
+8Z31dhamgOewSl/jEEokAoO99qBWFrlUj/BSFG0na3W+TFCn1Wpvl4f1+oSGTgIONvoKuHzE5WC
vuGpxIFoQPDROio6cLYgQVGYw4xEbxwNygSZe93m2n1JgZyUgZyHbiEfuQx0AvEg+vMdv1Hz0YZy
YQyar1JijhE15lbrFRD212V0IzU+cntjJm+vf8DqhvkzaJVbSxSQ68ScB82K98zYM/N7226um1j3
NAsb3MoxNLCxcoINWd+Dy8RGZx7AJ/dpcz8hRVz7biGBjcu7bnXt0kEjPGTzcCfMJfLzk5Cmkknb
FEZVhFIp9RgOnW+ltpR+U3JBYLW6c+YKITL8yPKTeZIXroVktO0sq0XJrIpcECuAALNhdpgqiBOF
jDCrK7YwNn/MwthU5Kk/MEjDkPJ+VN2mf0lMwYqtzp0FbsaZ8hmlC86LSGgHT/O0x4KxHIrYkm2Y
73hYA4MHdbNQE/iT1TPwxxrP/MJ01gADgwGNEUjWze9T9RZY00OWkyPJTcQK6BJQRSDDyxsI1/dM
lQvtKGDXNI0bYxGjuR5RSeHk42ZQ79Dh3IFeBRw/TgeWhPYGvqw1P82qsiG36sqa6EVxsYyzfchW
mHN5V1Yszr4v5ZCtajrA4pRDH/1S2UMYCO6cS5DomY2LnP1oaL6mV7BRW+oDmrrsrFWdgfyKNWhY
xcqORvmPJhi/x61kK628LxOR8vRFeM59AXf0QSzV6KmJL5hBlhagDXV9W4bNUW8GV0N0PkZC/ff5
Jj2752FS1kHUgKldaXhg6dwpIKuFI5UA/m8lNLC/tdNMlELGvnkMta58YETSso2ileCV8TUjCE5y
oCY7oyw6umlTlRxiy+xFj+6LGwxfNkdcSObMwFa+8UMfumIoqJqDpE7bSpO5KaO/jhpnEzqasNCs
sYL+7PQsGQ1c+WiVDfZMMR2lqwVX1oWzm02AEkBHtmiOf7lIhrQjsyaUoJ0yy3YKC2xpOFWRAl2G
v6c7wLUoQykWsDQ8fi/mq4jTBLrFYEmNITkHAarCOmjFQyC6KtZGhHQOWA4QNwGNwF0V6LlVa2Ax
sC4ZOcrkF2FsVw8EYneaJLiVVo8kom0EUMA3zziLc++toFNcDY1kRsPe+v3LoE02CXdymjhZcScV
L3p7bLVD1r2EuuC5t3YUl5a5+LfLlSoKq7TAK+zGYDdyvldkydHorRG+yJPgRryMEbFLZvoGPC8o
mh95MeZYDYNsJAXowAEgUAvlceyera70gqDYlHFjN7S/ISQ5mZJ5qGX/+/XLf22s4BOxFGgmApv8
tQqLOxLEeVrLhrxwUDf+NmqhrRR0Y8WmE1bkDZv12ASq4Fisj9jE6VN0IFUglnu+stIw0tAPMOIh
0Z4HhRykUXYHuUEpTw9OutzbY2IdSEkdzf/I1H9oroXbw1wDrYEypcFfKNQPZaNrcFqK+mSWdlPv
zR7NvWhiRyLJtDzT2lr+JqWQCoDuBXpZREs+h4q84wUEfEaB41Ws8K/vyor8uiVwDH28lzMQlmlo
Q5U+Q/gGXdql4171b4be+fuVhhoLRQMSINeI9s5nHSLxYJmcLxg0/MWnpKkyyLk15Q1yG09TG90a
sQ/KZ6sR4GPWXIaFzgFoJgN/eSEkIdMqTyPwPDkqQxaghXyYPt5FQ28TORBUAC6CMUQHMwkLoAca
VGZ5MhS/VCtiFGil7bRfVt1u0b7oNkVtW021N1AEvz6fl8H6bA4FKcjywSjq3ecTCrnRtk3m7gSE
Pk8DKOxMJXMKkniyydDxft9ZxOlafxPIImWalTk9s8wtpVToMeslWK79+96PnSavEK0HG7SIiM6q
crlVYQqXlwr2gFmI9nyQ0gimMiuDf2gmelCj2MbNfwqlwKVl5SWZio6EcFOYj5MeHqde39ZERBa2
OtgZ2j03aszt2udfkE+gmgtzDHaSfjTaTS2hJ6l5hMDF358PIMd1ZPgAxoFUGjfS1sz8GmcSYa7c
Hiqz8+CqAbuTf0l5s5OyYY/HxFawhVZ3LKCLeNOiLZDwmSW1NIzclGAzifZasYu0gxxsq3SnEmih
7MLJzYxXTTrl1kaJXyQ8e5t+pxl3rSjFtXILgBQYpPZwyHO7Lxdit9QaQmnEd8SQTku2Kn02tBuz
8p0kPFqptrk+7NUV/WONz4p0w8iimMH/50XnNOSV1aE7DOj3Ebm8telVTAR4X8RZSGmdbx0fnXR9
206gQCGg9ZMiJ7bax1wujyFNHgererg+rrWQBU9BEF4gX4fud96v12QgEQTqC2ABR0irlnZZb0Bi
ZKvlTZ450ND0o0c//xaZkQMIx3Xj6spBXdqeD/LiIk+6XiYVtNvQCRw4kx+f5FDEWrjyEEP1AI3l
OmoIKiCv5ya6uixD0zdBwAwkuhm3jkZGRIHR/vpIVsgvQEyAy3nmLoL8IV+d1FpV60AzBfdWWcU2
CkIVRPwZej7NwHI7bUi3aAYDi5wO4wCz1SOgqmEwIjAMtBcJl82+K7JR4AlX9tLMZIL/AUuHt+fc
ENDUajYaeCwVSd3qDh5B/skMEzBxWkqK2N6oaHLUJD8WcanMZ48LFlBxQIgGIi+iE74moEeJ3hZI
L0B5y1Oq215nrjLpACaWTmq+ZzXo+0ULsOL0z0xyCx21udV3A0wa5uCy8sWqiEOGzFOl5B7NEWh6
gPwtIpvBThWyTS3L6X1FUNa57BLD9arN/+RZ8hbQ8vPdlo0I0uIWh6mikd2lSIZBQ5tpHx1tjirJ
HD/Bhae+W5GO3FG1VVsItcn5LsruK1PfJVpj++B2jfXo6Jv6NlQkeyiFCd61U6dB7USleOIhRcLt
iq5u42C0cOryzkQ0d2iTt9i3Ueny6+AlVsu9Gr3JNaDvYH5W0C0ZxxUImUUt32sHE8dxbqZFpkbj
ry4cALTITwh8Iio1TqTKw67SstyhdSV4Gq1bwjvTBN4Zb0BuZ8iAw6btnDKIVWVnyuGu7lJPTw3B
xbh2QxhofZ6B7+CW4j3AQKgERt2sdMwQmcEaEqIfUVFsVBHb26rHBoAIyU+0lYMShdtk+RhpcROz
0imY7yteGJFso5GqQeAmASNmjsar3MryLkMn5qk2avlk6pV8VPMSqoMg3xPcICvjxlNXRj8B6pn4
b3ZCCyeOt1hXxROIutJofItS1OSk6qaRyN6sRQ1zq+Ermthw3yOnN1N8nNsqpBJYKx+Fibqyu+jk
Fx+t9Kk0nqG+acoW6UwUh6879svC0py+W5ich78YXhS3YDtOYBIyWG71ioTI409wM+Jta7dHtILa
94fwN/g9HMPNBO5kZWbPTHMzO4ZlVVtxVzpx/p0RoOdT6Nrc9bQRvApWrokzO3OktRiin/mkqFvY
kZQUFEKSk1iDIw31HuLhNpVCwZSuBW7LGeUCt56ibyLqMaNp8zZVgz2VT330SCS38IEcEjWmoa8B
n89dRshRIMhBMz0UzfhbcIqz2MgpQjdk1owWDILDUG1rhkKaB8+gH6pGYdQLLMPajFlTfSNlpdxL
mjXSQ2NkQHv3pTxs9ISiMadF/i3YqNM4PihjAagrnShN7+Fk2RYIatXYRX4yvCfyUAADOwbUC6cA
3j4wg+RYM6vpXaUKVRBb6F0ReoMmVYeUoEISzaeT5oovOVlL5A+rIfVOqftkdElmSZHbhXFuOPXg
m7eaxGLNlmWzvKeBSp6ZIqdvGslMAqYtc8LjEezXxFEj2VfssGjifZv1FM+h0Upc2QgrfIPZ3naG
TzUoUEnBu1xFpYtkevVEGQU0GSXA3mvjhvxArRMuTSWRDjW1DORvGy1kyiHoiyGzm3KuMIOAXAtB
6y5l+xLuBQKncqq6QNGRncUUAICbtFUm9I4PKNDEQ87ggcnYHfoktCDvEMTmRyGjGWVsDeszCUp5
n1ErAvkaGV0rBcv2AXol4OZoxg7zVmCS7aCOwQbHjLYFMUKj+05L1Ow3K8f2RgdPZe3ISey3m8hv
Q9BvV7H2mVl+8y5HzWg60MyofgEpmT8VUTH5tsbA99uYkvWZapjeR6MwgttKHtA+GoxpQe0exDFq
MzGvq9DQijsNV2eP3vcu95XBCctmnzVtfJj6Pt8jf6rsSTOY72wowcmi5GFWbKoaO0yqBpofNG2k
2U2uFaanQKMycKu0zY+06PwbopRStRtz2QigKkwkkK5j70IjWinelGr0QTRmAb/rVOPEIMBnaFbx
UA5xeNSrkaoOqnBssvOBMVT2u6KGOF4SBps47OtbSZvkJ7UaInAssm4CGzktFPm+1Lq89NpebgPU
ICt6Gnql9ijeVj87awSFjq7nGmqxip4JXq6rtxhy5eDNnb35BU9JVTXYPVmJW5nMzEzbkN0o/fck
uqUoCMU7WnxWkzvSkw7Guusufc00HstIHZoWrlHwV537u6JrLFYnCICaSDvVXXerBR8JWC+1pNwq
MAcBuk2h9EeG3t4aQJNGFXXRrLhAEOug2wDQTzAE8eWpXCJTFiJEdlpJthVnq53aXsWpJE4Y5Zvr
w13x7hRoSR0hlgKOaz5zKUupVsuNhMxla+v6bZnpTlTvRv/ZpyJV3LVhIWc2M8TOxVk+mVWOPdwm
A9u/X6vIkjK1OMhkaFMbWCcw4MOLtO4UyAm0rVq97wXrunJdngUi3DWWSgC5SjoCETawnck0CIFj
idGSG9D761O6Mk4QdqsWMvxozIZ8yvkGosNoVeYIBqu4yz0fPEyuIhVP0tB7sZF5JnrbhkHU5LgS
tZ/Z5OIQA4SNYRfDZtr2dl5RBOxP10e1EieDsgwROZ4FKKvziDG/tCK1HmuUfjTw9+RAqw8V5BEE
/Girc/fHCv80zMO47aa+BXV/a+FSlb5FCQRPct2RjHRjBOq2C6TtXw8MDePALeKwgbufX66GjnUE
HT5cY+BzqEmLQMPfp5H89+Ea+KTAVwqFamRv+LRjgwqEWYYQ34jlxqu0HQjHEFE9o1nt+nDWXpno
U8OzCUcMgRvvPUbwEtMyiErIIvX9GxsSAzn4EXJxTtOlUF5ACxW+IoyTcbL1XvV1e0QQ8sPv2o5B
9zFITnkgG8ew7qxdGOih5/tlcAyjXvJkNe2Qq6z1xHeTpi/uh1Q3ma1UHZpSrg9jLUew2G584qlo
wLU8JWALAJxPT+9N/1MZ9hHEXtP7MHvSu9/Xza16h8W+m6PERZAbN5GCFi+YC/0bc9gBsDxV31RR
8+nqKV1YoedWIg0pbjrv7spAOq2PkeVJQlEf8tozCPsMuRUFEA44oPkrFmOxuijXSFtBb1JHejWc
AEYB8cz0I6S5LYc/+mwWa81UWRC4rziIM7Oc20vqPFOqGGZbrffKDDDmcZu2AiNrM0ggsAEBbwKC
L/6J16S0HjuC122Hwl5Aw7skEPUIiUxwrlQuKtyVAUxkWYKz4YcPSiOSlFuZKzgaGVV0kDXNJbvz
JaqgOtOlNdDqJikf81p6D/x0k/ml4PG9doiWZrhd3UZppTcmzMyI1fSuaDJEEDdghUotj3avmS5w
pSvBBIaFIYEkdabI4bZAxlBuyTSk8ZoROlFFcxfPCkaDeoAEKtjzRDJlq+ZM/Cb4RWc4AmcunnSm
tzJepj7KU/KUehrTXaUE6RINb0pRz/Ha1QTQzn/WuH3BumGQ4hHWKulu6mtbUT7q5KbRNiFK2hCB
uu6Q1pZO1oERAiTBMi4YpdQkUqawn2BN/60anmVsh/4zjZ+t3ndZ+zEAWn/d4NpkaihJIRmOnmrk
9M+3pEoHFBqDhIEdZvC0wgdPQqoOdpvEzhgao9Pq7c/rFtcOAbA6FoBAQHhQnhwqC4fCKowSResi
sOVBvwsCbQvlq/AfRoaHz8zRh9BF59mYzXE0Ipy1HOQkXjcdIVELtlEvrPDsESHL1iZxkdnmgyTq
I/U7pQgyjeqtIMQuopdRR8eIvxtFBa7L1BMA7ygf/g+ox6uTVbnJ1HQCUG+6I6ETPObI3yEqu7W8
6TZyon3wbG2hww0xBBd3+G2xF7UrXThK7gM475IGTFICGR+Qgf9t7r3oRO27K1Qo52PkLkxDIpk0
xIAHDht5oz2Fz2Hodq56QDrlyGJ7Ch3j4ATfgeuwQT29ub4/Lxbza3xw9ngWzeUh7kRkGYjrEVUD
RRp/0kmyp95GRsTKXzQRJ6zIEjeT4L8YwnqGdbYE3MeQO7McGj10HQhSvv/LmHDkZkDB3Cp3fsob
kNTRRh+AxwMFkdHcVszpzGewVHY4FddNXRxvTN8XR6VBkVyDuPi5KR3qZhHN5v2pdV4CFVjWoqVN
+XbdyuVznTPDueUolOJCqWBG2vk3xTtq6cOjikL+qXc1iL3ZQLxctzj/4FnC8MsgeAXxbv6iij0f
V4GKOkSbRjScGe8x/RxQ1WP+Xa0LUCZre2IO4L/YogGE43ZfW7d9UIVYqUA6tcGeKLdpf1SKh1YX
PLm+KhwXA1pY4nYfybSiDZt5T8jldqqsY9yALYvmFHXAsnXlDkL0BdsqSA8Odf1Ram//MKEYIQFF
NEBxPN9MW5nT1FjzhFZQFJFUN2BeA8Bx8HndzuqGXNiZL/hFXGxKUgoKIIIZNY+xdlTjjSTCR35R
Xl7O5Z+xcOcrk0eEBghFHPKgP8j7sLOVh/o3WhKbnf7UGK704gf25EQuWvC868O7iBjmfflneJRD
8yeDXiJ3jmkculdkIGw27OIBRXv6OYKuQxlvCd1dt7h6EsDrDmwAxAdlfosa5qj0so8JzUD9AR1e
Xf4MRzdQRImj1aMA7gETVHeomvKgh2yMWiVGkdxJIOIVv5fRs9R7dXmniZq7Vwc0dxLOCTFk3rgz
l7ZBDekLBSchlfZ69Wla3S8rBbShYoLTLbLEnbkq9aPRr2CpVx4sE2XAV1obDmgsBZti9QZVF0Pi
blC0KwLD5ssYEjNvpq6wqV45XR6/oPr/WCXtKSKQMQqflRJqW+E9cgq2FE1eb35XkdscAYma9Mgx
WLxXu3D/D/tn8W1zgLE4kG2KeF1l+DaZubXlleoNCdF/9XjdykXcPp8LHbgJ9E2gmsy3bQfM6hW5
A42bOfxI28+ucyBYTthhLJ3+47qpVWaHpS1uWcMM9yAawNCn5OVv6DW7A6siFE/coHERjkHcxAG2
rfgp0v9Yi8TUGesK0jhA3w1ukdUxlnszmQ/IcFfId3UjatNY3a4LA9xKJVQqx4TBANNTN6ansXFT
RjedCCW/6qIXdua/L3aEoRRdprewo0U/omyyNXTlJT+vL9KqN1nYmMe6sCGpEuo2s42xzew4eRvK
wEmgyx63j6aI0Wd13sB5rn6h0ECMdW6rDzo0y42wVUGiGqbQh0DQhCFILa7u8IUV7mILq7oHIwI8
f4gjq8deA7xG4bUEWbONaj5fn77Va2ZhjLvhoGLbU3nW0IjIjQ/6zhoMohtLfg4DlN13LPp+3Zxg
BnlkXY4ngKKNX8HBW1tsB7Rq0ueAuNetrN/bCItnURAgifmHm1qOdArpfG9nR2PTvREvsEkMeV17
vM/t+l7b6k+t+w5tXkE0ubrj/xjmE95yWSRtXsBwLZnbSU5cpjc3fmMIXO2qh1iY4W42LQI9hh/D
TAiluiiELO6rYAYvEOCzm11Y4FwfozRL1BYWJuVTBUKQVbve+qaqjwp7DUHpJ8kHsxDdbqtneWGU
c3xD2BFdTWBUK3GboV0Z0bibRKGNx49LjY8Wal1h/tjqeIFY34codKT2tSD5cwddDxYDTKX2L9cn
YnXDLj6Jc5US1Kg1NB+lDsox6J17Kkvw6j5WoqrF2oKCdR0EjYAszbJP554lK5usK9Bf5TSKG41Q
Ppwmwc5cfVktTFwcPS0KzALdgE5wm3gDRDhtfxO9TNt2k3wgU47E0PWZExrkNqleBAAmzNyM8an9
zPf+oUOvho0y0/RJbAXYms11g2tLtRwgt2WtINGrLDIxh93rQNzBeJCNN+2vC484GEsr3B71Y2wH
yjCqMf09QJ8qSOxm+NFYn9cHs+ZIQEozo0w1SGDwHkzvizoGvRWCcfQP48GhqZvp74X35rH8McJ7
K1MpSQh0COIAFL+z4MlirhU/mJVdx8e6iN0S4mrXh7V2ty0tcnuCKIEF+RBY1NlGDZxWwRlX7DE/
9R9JLuKSEcyhwW0I02o74KthTCqek9YduhcquM7WSAyRYkVtH4uENhkebtQ0klqNLXAxWlU/G5Ao
2A2jsjHY9GYVcmInvdlvh7oa3SjolIOpp299wdCFHntW9EtDP5WW9Rs6TI0ghljzpODPQJ5LJ3Dj
fL3NUlo1JAVSUGYnoeU2gkCTjw6M91i3G5G49do0L21x01wFBZEywCydkvU2iNKcqfqligj51g73
0gh37BASBebYwkgOodg+kN0i7W4zKbGnf+Ke+lLWnbVLAO2dx7uIKBH2mWEdDLj6ZFcbEjvM368f
gtXFmaV7/9/APNaFARIDJm5kMBDIIL4E6zVtI9vvvhWqJ+ciBOnazQK9MMM0DWA0AEQ5N9aa6kii
QZ2Zgn6U/S/Wb64PZm31l7/PDYaFrWoEPsWLFOnbgNZuaDw3gwhBtDZlSyvz3xdTlqMF089Aku8U
8b7Ttj7xVLkDvBwv3Kd/GA8UlYB2wm0M9ohzS2mfFaY503UDtO+wekPRIKUYAr+xuih/jHzVfJfD
0fxOqQmM+KBVN40twB4CR7t2XgzQm1IFWxnULNww8gp0skOMa4qy3QSx6BxYscf4X2jaFlYu5Xw1
VAwUjEMJNpn8OUBp7fpqXLZa4IoCtg06Fnjzg1iaG0fbavAvIyzo4JfI1T1yC3qL9rwtVDhNf19W
rzihSbMFRAI0ga6GV+b1L1ifyP8+QOfycFBOjytg2uZ0auhUpu3rL0X9NohaGlaP0Z9x8k22AYnk
Qq4xTllG5wLuhvTJEoUuq4cIlTP0WAJPiW7H863tj7RWuhgJmlz5plVPWrQn+b6ovViUu1y75QFU
+M8Q7xOUYgziEOkwZBGV/qbvX0ZppzZvVbZTRYQdyny98DnapTHONaiF1VaAniLsa+1pYzxZdmSP
sY063f3Jfn2dHNs7eZ5u7+j/kfZdO5Lr2LJfJEASZV9l0mdl+equF6GrjTzl7defUOGeLiVTV0Tv
M5i9Z4AGOnJR5OLiMhG8Os/iKZ6ZyTzUuyyiyaADOUKv64gBwDzkXOOLBKdz45jtH6VdZPo9IMil
SZ3qUbCFO8Eutv5Zdwun2Oe2a/Wu/9Q59EU5+Q7vPbv4kp79AHb7U6PUglHAnjHepSf/LnuFHGNt
RU+/hffqXno4NA7mRc68CWjOBmJPQyb3aE4zgCqnARShQVxyMppTUTtK/J5o/9rgBxdjTMJrGC3E
lAE7vzn6ppI0kzPu42wTyrLd6Oq+GctdJZnQmuqtusw5DFaLbs0goO6DirKEjhEmnCG1F4ZegtA0
C22PiBaIUQimiGrh4hV71bBC7zdiZSsq7mL5pMdOzZ3sXHrgz3/BtLlnV5BglK0UtvgFfnYn9+jU
BInHJk/OgX8usb+iRw8P3nVXetvKNK20Aj041DXkqQ/iGhOMe3UdNiYeNaA47xRUmu/D/F4oj4EG
8W8NMjtZbEFOhgM7/bWshwB5AW4PqG+gkYXxEIlh0JRqgDVB1PIrj8cKpRSzOzY9uthpNRHngmt0
W0DKAlrtEcGDRO7wSDVGEb8M3E1t0/0XUsCpGIh5PcgyoDH5eimaCLLgpexjSqx8rMhbgh7PEBMR
65Yv3V1zkMl1zr6xTMehTr0gtRXBNYKDZlwQLoGAYx1lyQ3OUZivmgyj3goiTME7w9ILNKvy+Ed5
djB71ROlVKQSENT4oUuRNQQG1MYDXoPC0gVpQlsXzdPTwWSDjdgQsyIvo9QW/PI10s37UhLuiNYf
Da3ZVnK9W1+4pTsfOtvI8EMhEXoSjHMvkHal5jhpp4iZRetvhfEnRxvEOsji1/kCYUPNHiVEpTMh
MWJUjV0qmBThhZoLEk3TXB86wdFui6Iv+9jM/M7zqQc7gtAqUiv9I1zCY3/MN/SIx0140t0OV8Xo
anfBQd2vm7dY7sYsGrr70RGE1jtmESUkSoyiwt7IArs1LVxQp/hcdE/xPnaiLXoU1vEWt8jXuWUT
dWoMqUu/DlOkf6Da4/9soHkYm79ofs/VD1jcHl9QbMJOUgajC0NY1vuJE0bjKewDR+47Tu1ycYN8
bXr2ho/TMFJHDxa1arPtpf5hxPW3vmiLlmCKD2xOUwc9q0OkSZ7a+ikgqvwngcJSHLid/30dY6mB
Cu2XaJFG7Ro6uzrj5VMtKdFKCnnRzh435kmx/YP/u9wFb/5D/oHEI3kElYr8CwKCU80ebWp0H7+t
/4YFO69+AhMQNlrlq4WQp7ZYDZ6CZlNRvIfQcqQ7CgXJiLuOtpRgNSQVzUx4nchTd/C1exdJ4pFW
gcUKBociAZeXevLQvNXoaNCx8zG2jGYiJLonZb3BfBfnKCwEaVfwzO0itnIUa3GJr6psBJSmIMrb
YoarsIl4EQVOJLwUO1yhMbdMBTmGOA6BRshjjXTDiLZ7cKjrwWtDcLEjAXfy6v9wtV2BMhePOpiK
goFB9Nnml9zvEOTznpdLz5criGlPze5onxhZKiSwSxAePHVTGS4JfEcRz6r3LZ5GBQWr/EVSAaNd
mP59w0TFxLeLrI6tg3o0PHbaT9H/PhTPRssj7Vpec02V4VWnPcZSu0JJJC3CHr+tyV9T6L22P9Rx
0+XGNi2fldHB5gPzNFdcZOEUGZgsRiVkKq7fsJKRUM2SwMCiDwfxt/K9AOv0rnBUO34Gj99R2hdu
J4JYlnOYFhw7nvEisg1oz4U7ZL5DEAk1FWSc3X4zuPIP7112R2gBYZ7P/03vtE16MbGz99ED7/pc
NFcFeS+Y2JDsZ29PcVC8QoLaiO31VkReNRBH1Jt14xZtw9MGvNpIaeqs9F0iiKTHNCxOqky2ev8T
k7+DX9k93fbRdh1qIVSb+Fn+QjEnpgBTpqFlgAokJxFAp7wz6XbQOQYt3FlXKMzHguTcNNUHFCPe
9vKlMni8CYsfZWbGZObsVHaRmsl5CIBItjX/JWw3AW9oYClymdjjUA6Z+n5vRBSCoBTKsAVxvx6K
LpQoLENy0/gDwzihdCIQ2Ig3IKaCqA6P9nrpXF8hM/eUQBKoCJNJMqB4aFAWT9HK8oHk4Ig6Re6U
KNLx0luLkJggkMGmNjWJs28wyYy8hLQolCBLk1TPGcSmwFQZgz1uaKwIFGPCgPeDs74ZF77iNLbw
F5S1UzSiIZ4Ycel4n2n3ovRH63+uQyxcglcQTPhZev5Iih4QvmGLg1Xqlrb3QRcwGJzb9rNvknnF
zpHYYl3V1ioYdIBE8u5ZbYpD5E18cBE4hgcsJHFq8qdMvmnSE14ThXZK+wBEX+i7MSwxjixDDfZh
q2HqvXR87UX2RNCV/gwhEYUmSqtV6X3fqZcICm/rC7TgEK5+NhukhG0gqRV+dot8hpxtOunVRL8k
dddhFr8DFGnRU2iChIbNbfpK4OWYZ0TaXhuV19A003cf2xDixwoJ8AxR4dlrqoFkTcQk+r8/slRo
ieEMS9MoE5wf4y6SIoWgWoiOreQpE4804Vh3u5Hx9+u4nAChgnN0+vOZO0pb0It6Ef7+CoVaDN1i
jjremOK39TVc6C4EDBp3kSlBnQ5Y1zBTw4eaqVCOScJHUIx08UYk2953NN8Ht/NFHZ2itXTzVNvF
s6pYtW3LlppvRp5rXDJXw5w5wo5JBYDtRK2DXIoGGeYW2e8s1k71IGyHRuZ1St9ei+Arwn8w2auh
MMZmGeuESkVSF0jCDZb6LG5bR3xND95JP6ulXVv6Of1F7fSYHHgadJ+sO9dnGcjgURHBQoHxKrZH
ehTFRshFOOBO08bAEvC8/iOh3fCI8f+Jszip0ctfTwzGYUaqh6xPIBk0plJJHCkMs3sQPyDG9pMq
hAyTWWkOAb+R21Vliw55rUmpBXYPH8PsRRw8e3pTPXdjhm9HxNjYyV7Eu4+njXFjD3q9QSmGfCbG
cq43TtGkiaZEJSrtio/cTK43bmImkq0LhmEVcnoaygQhegJlGsRZvHbG2xlZBG4YCcJbCAWv2zEI
yUvQZ17i8Ed7+d37Qaz8JCBHbdrKHozk31qkqHeYQKfWIb0od2Bw4YQjtz7uCv/z8psdT0ECVZto
Aj9L/vja0Qu3rfemppzQavFUfFn5GU/MUEBY0EbqJIlhVI8xuD1KaHJKL+suYOlIYE4XHbYg95kY
168/ZFOBKT8n7TQElN/LjXoOTLLVvBFXdGYZgse5oG/jOPQLY4AazNkgGr3hLANRhuBLDUzC+BOE
xGVLDji19kUE5JsRZWnTtcB6Ti+TZTmYQgBd25gKpu1KjpjB4pLNEJhQcSjQYQK2bZQPsofWA8fk
kxgdzRjELLyZ/ds7DqtlTjqsyHaB8YVxz43XlpDC6rDNxzuMA4jFzgtc2lkqyHC5nebTe5o90jOw
Gyp3RDYlncbBysJJ5XM3bNPCNcAd6u80ZdMTJ6suaYjp+p0BEo/1XbggtHtlKTsM5wnpNNMI8OKu
ehB7S3gx7cHttr+Ss+qcwe0WOPr2TdpZ/j63JAy0gLHJojYYztwUnbmcn7N08OZLIV8fCowto+Nr
WnexOJWoaJo7P+B4kCUHOodgsht5YHqeNE3/NYnT9HsZLY+j09WoLG4Ew664BL+LxwKMLAT5Kmwm
NnXU0zhWKLpIbT/fVPW9OH6To51RXQaM4NW/DbJPlPdcAM8xje1M/FGp/5x0xKFHgl3V0eGOBwFz
LL1C86OGwN4UwqhQArFameMtlyxEdz4agMEcjUkkBkEc8zyWtalFlkAbJj2D+JKzLRbybzACZSzw
oUFcgbDnsSwEsfBiDMxAccDTjunwKJk7IT77tZtpjm/GVlGh0Q3/5ZQPlxzBDJg9m7He+nXbAhjD
aqawlchHVN9Jw0uVH6R/7+G/MpI9itEAV5RPRuag+66GH/koH4QgdNZPPM8i9ogVNNGGaZgrIMTS
xktCj3iJeNqHWO/Q6MxBWzrQ8/VjTluDtr0qFieb0Hulv1f1Ieq+rxu0dCtAeEacdOwwzM6+CPJc
Lcuiho6I4SloWSnD32ELhscuGwc36P3RhcAsj2VxaRGnNB0KrOh6BwHitZ/qhYCE5tSIl8ZPdQ1a
elsQXzLJGkzQbz2v27ewhCDyBys8yOHB7MhSlCtNK2WCBqzaROJXVrTnvNbGTaKHA+eYLbjGifwE
FUY87CYinmurfNHDwxd6kHZIQ0sawjs/u8cw050g5Yec3AUi2RgqwuN1+26+H9LqKMwZiCcxhgN2
02vUjHgymsopzi/6v7Lme/HJJhPuaeMfkPfer6PdfDkGbfrzWWiH8CjSmgJobbEXpJeoPKhd8DCW
HWgXIosYIcc58qxj1pSmYxuFJfCSqt+kOrnPtQqKRYkb1tFdn4F7cN2+mwD52j62T8yo5UTXQ1C1
tVKNPOdzWf0p9F89bzbsNqXG4DDJhtrwwiinwKlN+b2Ko8AqIyocoTR+ktMUKst9r4G4uodyAiQv
3Fpu/wh1HnPcC89axplVoTFI0mRtKWxkw8nREttglKfnkp8vfkZIImB/Ih0KcuXrbQPNhFQ2B3zG
ID+nxaaPH+CqLa18C3gV+MUNOkNSrpE6QTfp2APJlF9RSAJFIkW3FVjdm9iw/I535hdXEISnSIeD
BwTpiGs4ReiSOgSrnV0XQAolJ8UBr0f5rGFq+j9szRnU9FNmRy8q41zMCaByXXoywEoXqchEdtq+
VHkClzc+c9qdMyjGp1SRQKlcYxEV33wArSx635sPxag4Fi2fghkO400iBdX4LsgrDKC6ZHQoeMTk
IHco9kaRPGMWO4VcFyayeaEC76sxXiXWg77JSixlQZAcks3MSsoGPfCZ01GV51JuhzM/VxPMNBJk
SaaFvf5wRZrlE1VkBQme/neSSzYapi5G7+/rNPzm0RTZxqr5E4EUJDbpKTBE9ItUTlR4DkrFbwrm
Ztc30oR39WC6/j1sHb0VdJp3zeeqg5hJLG1Daa0k0MC+shE0Bxw9edX9B0+D2xe1A+RdcO0zO0rI
EpX0tMSXFjMIVlDdVbLBGfPSwZXCeefepvBh4ByM2VZJK2QGSLcrjKQcSXsEk6MSnrrUyfQXkJ4m
5luA4sH6mt5mJBlM5iOnxVhjZBCYinSg4SWtsZC5U0dPMcLExlGysy/u4sitQF5XnwdjJ3WHoH7U
Q8RXx9DndXwuneDZErASe4IAYRiS4OdUqv/exdUvTY63ee/96+vo02p0IqJ1e5LAZtyfhFCbhBlg
Ih0tGRr9jnzfw/rKLl0dyIf8hWDcnukTzcP0DRY2qqxKOVa4/EfhXopfPZGTguFBMZtUM+tJyxUH
o4RgYJA+VEKxyXVQ0VM8bDkrt/yBvsxi9mhdBV6aoB/IhiMCI7zjC2jmUzgyLssgE5k50o1I+TMG
xb1phJWAUxdX6GWJAtD6e8ecUM4nWrpzwWT4F4axpQyTzCvGqrJHeu7LZ02ovlX0LkvqjYaUSADC
cE6UtnhxzBGZ0zZC0EyMaiA2FFS32c78DePI3ZBbh1CwR7BGtf9OWAqnMomofZI2g7L02ovXiEPr
psdain59itCuJeidm9R3GEGuCYcb/rbrdjpXMzAmiskTn/pqCPvCnLg9CHuDFM3UeWl7+ab1JUtq
MVbympkPmHaFEHAjWQmPk2J5jWe/gTnbPh0TZIthsKZZpvfeK48gW0xrSBfgBoMAR1dahnKp9O/r
552Lyxx4CLkEOgoEOIXoC0LlQWwfMrCKyJscDMJCklq5BsonxZEQGaxDLx6XmcXMcaFpK0R0AHKO
qoDYHkat37a8F8306djbF6UiOEsETsiRMpG/0EFdQPCbypZH0QFjAl5NdfNt3ZDPeHoNhAnsO7Os
dbOvwThtXsCoVstvprkthVOq3IGl0S7eTHlb1XdG9rM2OYu46Axm9jHnRChiRWhNQJOkBiWjaI2g
TQkw0gAaYc3c5YLOq6osxTMQIVMhKY6iKrhOr0+mmtNI9EcgCvnz0J5r09LDjZd3VkIKq6l3/PHv
m5b06Xh+IbK3a2vISTVQILb6tpZdLbsf4hGDcZlDg4nBCHOpOWpjvGmVxf1JoN2E1k00HrGjthjv
ianao+SXCaeqf4i9M/X36ztncXd+QbC1e7+hRTaNMtkFJJKg1OB0CY/wj2MF20aUSl4nJJMVKsr5
ZZw5/nAMgt/rdizHgAokiyapK+iwMdtQ9KUkFAygJHHwHf9/K5XGrtRzN/JG8JyTbac9UNSXEPjy
OJEXT8AMmnHeY5mmIxoYAC295n1gmUlrdWGzb7zvpHuvCp7u4eL+n+FNCz57GBZoW4i6dlpQc9yS
sd+C3d7NM9lKzfbiF9pWnLgXEh7vKs9Mxk+nfdsTcYKVTeFV8D7apAjAgDlsMvIutanbyTnvvbi4
dVBo/5xrR4su81GbQEnNesTKhvKwkeUeGpL5OQR7mGGMd5H0EkrDroc2n6UPYY44G820pvAmxqZl
VN4203gjpYunZSLcltAZBdZ2xvMo6FlvItUo7bHot4ncPPYB4RzIxZj0L4QmMlN9bY4H6RgAgjRW
p97h8RLFW0PBKDYnIF16EyO4+X+24O1wvYuERtVTs9cRYkC4IESLX4PqFUZQdpRbslv+jF9QzO2E
qfosFKfP2Na7Vnswurda4l0K/x8H8AXC7BWq1aM41LBHT31k86CXgCbcODmEHopV1MVwuezj+Vvx
Rlm4wMzxx3xBk0MWE9aJNTis0Q5BQDG1azG9A1mRQduR4q7QOSE4b0kZHwAxytiIBIBS2dHRuO75
W71qOWH3Iggms8Enjn/Qonm9RQhN0t6YvhtFc0Yf5ltl0FxQ9tjrvntxy89gGMdSyNpgRBpgkGa3
mvyjxKyVn6FrLdp4Xs8BW9z2MzAm5pPMWs/KAWDFQK0huctbxR78H1XGK+XwgCZ3OvPSmi+VeCMB
KKT3UbeVYJRuQH6cU3HjfSPGJak5LoA4wkYQdeQ//PQpEIdNWlRP699oGQaN1hidxVgYS25W5FmQ
ViPckoRhwI4MyGM/9WDb+b+hMI6Cxnnpo/RR2n2t7iQzeIbc4TaiJueZvHiTYQT9f41hXEUT6onf
GCZ8LN79Y7BVPOqq4a7Gc7LwnZH3euWtHeMgIAbZKU0GOAw0BrKdy60VhbxWAJ5NzFlFsiYwtR5L
l6JrzSllM4igd5H+CBNjdGv0WVaYgOqIS5KxeV7/aovnVyNoy0FnHvgJGPvKokpqzfQArR4RHfdS
6ZDaIYEtSv8llQn2g79QjJVVgqETmgNKIs2J+APE1B77FOU3sfE/2jLZExQwuxyCQ+smLn7CGS7j
ohQx7tsoFhD7YHc0YClC67Xfd5xE5uI3nKEwvonEIN0mk3WG4tTJYw52FAmFdFB/56Xpcls7Fj3U
DI7xUGPTNqaUwqjEd1skgtt8S6p3RWs4i8fDYVyUlHStUYgwSy5qq5+ixiJE8jl+arKIFzFOUcvN
Q/ivTRIbPkESNvVCA1hm8BJ2+wA8lDHEFhp77DwriZ9G808vPmcKb2Lydhx9eiLOgJlwqhe0RBtT
AIeVgab1P5Vn+hujh+wUXFkRC9s0f2rbwTJbw+kQrOYt2Dug6iUTcFq3+iOI1u+HVORVdta3FArj
17cQrXUFdXd84zp6qdujajzUWXCIkldNe49LnjLe9CVvVx/z6tA1wvwoO7BOpCHPywROqExEC8og
bdZbIaksKu17+mNI0CIc/Jf7/HMkByoHmOFjPEIfe7IclnCueKBj5sqt6u8V+V3wWJKXMywzHMYD
CM0QRZUH03RwG9B9GoJI72dS7tL2YZC2krzv819l81IkDxibcda9z3KKDG8BEYVTJD3Yng2lEYK6
67C5ytpVy+PYuCDYtkh2l2cHs3Yi3WqK0vJBOLIOPHnu2+/5F/dzsnEWw1B/LIY2htGjJFsJOvq9
nndgF1MrX6axE5hDK9RJIgHCoGi+hxW5vtMQyWIaMoZo0tBstGGT+P/cF/95XL8sY86FTim6nFts
G1XQ8ema17FMtuuLt3xnfEEwUYaqhU0lQgTANrNzCUnRMHvWcf2vgyyfuC8Q5u4Fw7AhDGBhtlHj
sxRhX008BTKxKnwwrX+s48Mo7NYheZuCOXFJJ6a0kQFJPfQw68nBy+j7OsTyjfFlFXPYNOKhKcNA
UFuglZiWZ+pl20Y7h2Cj+i9AX/EE840gZtV5CoF7VHRMgqeRb8vUcNueWpmhvK1jLbrimQdhbnfF
KORam7YciI8SDT1k8WuFCnRjbBof42i8CdHFNZzBMbe7llcSFKAA50OSMLxTcrswLlTluKbFzTBD
Ye52CINqGNkCShuPe1VtfkmNzInW1w1B2fH6CkvEyMxpCIiwKJ0A0YlArFK4T4rN+vdZPK/GVIaR
REUxWZkQcHDLdZRi+lDus7OgkLOWiq9aqT+uwyw78xkOs7kxQxI3HoFfIN0bSlkScaNwQySrVn1X
LCEXtwMjXgBmUw7utJdvnPkMl9l/8iBUVTNOlwhaqsq2OHgjsfB4dDzaWzQu3cD8UdHgZw6ZmbzQ
LdpUJ10Hqd3671j8nLOfwexL4o2UdPUUkSTNIVfyY4WmrrTvLVngjTBPFq1ZzGzO1FTzDq+v0m7S
Xyo2ThnhcYe24u4NtK0cr8gx64YVv4o9ikZcHLdy4wehDSxzsEWF4xkXnch0d4FzDCQ5BvMRFaXX
Ir3DJi2GrVL9RqdOjiHJUHTU+qUUK87pXrxdZmjMtzIbPa71Ht9K7N7l8kVrj7L52nkBZhaONN8M
dcM5gzxA5ovFlScoUOmBeTSyfM2mwlnC8EWZ3aXEVTWX8NJBi/7ry0K2YVkNAsgUyQEOvQFaBGQa
xqh+Xt/wy60iMwzmaeBVaPehPYwSE/HBDDtzkvNsMdwqt46U9HdFF13EuvpZkm60dWV8qbxxLxge
8ofhJSwndrcyidwsIR7E0kEv0w0ZGMVNiPRyfqm8cGAmNcmpcU+dhMoZV+sJtZhCxMhOCMr6lb/F
vBeGo7J8J0eYyiziQ9DWWyWPwagJTxV1+742eUmgW+IBrNUkyaeCPB39tZ+h+Czq9HMoDTfTNxls
UMxiDNTWv+F/0Cim36mVVbvfxY/aFh+FE93WL2CNSR6E07BdX4ul22D+I6aNM/sRNQGTRy5gKQpQ
YfadtMkUWyM6xxkuoYB46n+Pszl9kBmKhzFDCBlja0TieBBQN0py5c4voOz979bMcZg4B2KpUR7p
OMjI4u6Il7mFjtkDhZeEX/ZOYDjSRVRnNZY3CKN2GdraYI6uvbTaaFWp09QYzBxcsLeIGm8Wfvkq
xdA2FHLAh4qu9uvl8zu992IFOyWJ7UQfrKw5pagBQ2aiD84dhbxiZAk1KIxUzklZdBszYGZ3+KEp
JBkaNuxBL7ZQXN12PNmtxftkhsAexSBVEUphKXsDIfC4yTVIYeq7DLLT61tj8ZIEVyCmbSCnhwTe
9RqCVszssw5bgwaPauGGaLgQEZUqLuajOVCLu30Gxaya18utSOkEVTwoUmdplQhy54hzh/BQmJWD
OjjUa6ZcnRCeTDQGhOj25JLXLl5UaG4Gh7FO0PzPgEDMWihIhc8jgUzZD08D5DZEUPlUFzNxozix
CsK5+W8ZnSe3OE30IMOqq9BRuv5QedLGaawDsqZWfFYfh3vtubqT772N6EzCZJjxb/f+HwR16xtk
6VDPcNnIRi5jGkmfb6Rxb+iuisbZ6F72j43kDBGnrHU7MHttJFtngAJv3CIQxl25NS3f1X3Lh/+H
gOx9ekghxmaO1ptoJS/FBuLktQXlVIHz3Fg6D3Nz5etlRhGZhJqC7TP2myY6DgNyy89G6WjSj/V1
XSwczpGYk6emJpU7H0hydIRLbobGIeJRVdFZQnaltimgkV3w5vluOdGYFWYOoWG0vtwKWOHKys4j
wnxMhVq9DwkeK3irX7zHY00szLQ4PzzX51W3CW8zMedGHuNQbCN4bJDkbbxn7T56qxzdDV1U4bY+
PuhD5BgOxOX36mPhCO81WCu21bccuzu3qx3CJhNUotF+R76XG/FBOIa8d9KSa58IDSDgKENQhR00
xrTXGEPvHndYf+eFPWgbeNfWkoOaR1nMdy9pWifigMuDepYKdhUh3XrcQYXFhOUchfnOZaKGyjhd
USkcOvTp9OQMpgkl+EUa9FIkArRU3EJ8GcVtZ27UQXTXdzfPyOl+m0U2Cqq6aFwEvJQ9dAJGDdE+
mFJekXUxAphbyb6H6lSAHgj2E9IPpbGpqtPYvWoCxOWTb1X0ImY7tdgX4+O6cUuX8xyVeRcJeY9+
7xTGKYVwiEf92CV/QEX7Vg3Cr3Uk3jIyTr9sxYxSsL7b+nCvSi9D+1R7f/5PEOwTKGqShuo+jJHj
0ZZDGbSv42ZMqLMOw/tU7LzmaJiB2nTTooGVDdkHBBqNsS/lS6u6nfQrko6Z5Ihaul/H5awgG2L7
Qd9KYgBYX/1WIoXdSg+q/LaOsezV/r6b2DhUNcBNkOb4SmGHZtIWdFyd8M0wumOpyh+R8VQZ4W4d
cdlLfSEyp3sw4zJRPCCWxdkTEeKmkBjhXPyLGBCSxcAmBqFvuq9oZVRSN3kQuQnuMrNDKshUsubn
uiWLaycppqGA3MxQ2bUT0e0E4Y0JBaLKg2ANkHtKBkcWCCSKLj4S5/83PGblUn8cYpATwWMUj6Vy
8eJNPJwi43vqPfRg5VkHW9x8M+OmP595QV0Mo1jUADa0kEdX9mVcgQWA0z2+6I1mIIyrjf22Q3kf
IF5XuCC4ssXQRK7BuKCphbPteB+LcbeaTyM5FgEFTlNioj3HrcePoX8i8lGoOdXwxbX7SgOwxUS9
roY88RCo6GCAHrqDZDhhweMbWA44ZyjMdqAKXvloGYV43jm4lLtxh3r7Pj3nUK6KLNRQMit0yJ7a
wjndiKmVnA1X5ny/W9KdKSSb/QZml9SNApKYGEeg/XmB+pH/iv7FX9+eZRWKfoXT2upWt0d7eDPc
xiaHUbXrjcL5DZ8PFjZXOv8NzCZCHrhPKx/r0ICvwkk7W33sj9W23UUfxc/ggYC400XhXnLXD8hy
ODqzndlRCZUHrSqAC5EsQ7CQaznWO/mX96shFqrh4ka2ig/0dVxyNM7rbsqrPy4enhn+tONnJ9RT
lDg2Q+CrT2cTFB1v3qmLXHx7cQMRtsfm6D3Kd6CZ8T/WDefhMhd7pFW5qlF8c5CZh8iPKOdRcLni
vhyUzyfIzDo9xjxCT2BdWH5E3hFiEXHUWmPBeZtOP3Zl83xe/TMYWa08EpnTIoIUOAn03wRvCMhS
WCL5MwYinjUictS89uBFZ/T16T5ZMGaoCh3LoB2A2uS/BE9xkhi0MwkI7p415EjDarP+xW78Eaic
p8QoyL/QYW6y4/5jbmqxKICsPcoqB3Kqjb7N5YJzHj6rTFdLORFGy1MrCar9eIIwjwOIUvpBOgkE
grJ2cJUziJX3xKFHFMHxMBrhEQKnt62M2qgd0q3z42Ab7mHd0tuMNfMjGKcY6iCJUCahx2ELVldo
on+YR8+pzuE+25tnEGf9in+fZCu+5I7BCa1vgg4GmvGFGPIJyriclPa0werBMEk6zh12624ZiOnQ
zPYNKUqjNSZhbVAjIVOjvL9HG+37T/VgXMYdRNEf6lP4nj5kz/Xd+IFCra/YkutxXv+TX1v7zozf
00cEpiLBjwCJbRHdR+JGIrs0PWVQCOF8Td6SMi7OT0QKzSdA6VbyHTNVWm/lH+nLqX0V/hg7BU0C
rn6/jrkICVVxiDuB1hUx5PUSx7SngzFMrCkSmJAb084DTti4wDr5SQ/0F4L9imEoUmEERJY40gUD
D+m2dgRLvzyjHeYnZqr/aM9vpSWYdumm28LpcssAA/Um/NDummMkcFb5xtNiU2lgLVLA2qVAl4Qp
8sRdpOckJ1CWkQ5yd6CKOxh/MpUXky+YjVAcpID4N8TTblqB1CRthlA0sXmjMNuYjd/uKJoKRkun
quY7uhkY51BMgzvfDJrMKbO0uOu6JHkKRxIeklROs60H9YDIKgokeWXNS55kwShOctRDxVtW+gI0
Wip0cauuqzwrysC86WphOMjg9wzVJzDaRWgZrGRtH1UVGnaERBJ4j8WbCwUyQJiex6sA7EXQQGG8
oDfEvleWsJLEqugOHfVspaqEfVdPgEUNImS5U7bq0HRblLL/eTBwgjd0kCdh9EpEW9n19k31rgvj
HHdZKMvFptZj/5sxkBwJm5I3Znp7qwBq4o9BrQuUVxpjaW9GUkQjKGEkDboDdYmG+yDXDORy+46z
RZeg8OUmmTiTyMj2X1sV5UTIugR8zsGQV8fM0PIHOaqNDyMnYc/Bui3iYdpRw7gzeKhksOSwRJI9
hme7Ki9wTdn02bxku95RJadJoIFURVZ8wqjEJj75W8NR3cSFI3qjW17mesHgq9/AOD4pburO7/Ab
2uikqq+B/j0GKd26p+NhMIs6xKLfZAYwRnrxmksZbKLwaR3i1pleLSWbgC/7saqFERDKOGwkKdkh
5nH+HQI8RpjMxj9guJusnF2JeqfQAmzfeOaAgTPU9PuOxhwrbhOSn/OvXxiMw25rMG3WAjAKNwnc
6D59MU7iXvZd6WBuA0vKrZH3cZZWbm4Wc46rUA/A9AbIZCwtEwy1LSfwvW37ZYxitpiPRHImTAjl
SX8KbLlEtUJ9VBzNSjedU+HxZlz0A7VF3ntt+ouv44dpmvhrNZl9J4DPyuyDEtSCD8n91EdgG9/V
o3wf2sZed9FRszFfpdf27Nm8lq9FZEUGayVqXxKIqK73iqa20EoqgKxloaXQ5+hbpseW2jso+Ir9
x/rGXLgIQGYApt1JwgWBNwMG92ImTVlDFEO6DO3Ek4ReOd/uNWjsbQcPs468EYOlA42lxbg2umsg
cc845CYKMjPPoDtMEfqJ/SGNfmB4e92q22ABCDOMad/OjltJSgHUu8AQqBX+aas30XeigHfgblpr
pzo8kndgooFGIYoZ1yiVWhuyqvTU9l7EQ/6kTdtC3hQGqjsD5xm98JmuoBiDgk72+lIAnQ9GQAQt
stLgSQMhZWBakoYkqF2MnCrdwgriaIE1VTVAKCex04uJ2proEgYNfp5fCtJZsYLMLlqicl5PzCIQ
uJ7Q20EwAs62NPiyVug0blE5wVz9EEqWCVJpEBa4lVI8ru+KBW8lorL7v1DsY93LlUwca0ANEwFT
RS9Dk39fh1jY3NgRk74r+J3NmzdsoaSI6XJAdK3vpB65j5FvCmJe88ySr0dlHCqlZKK2hVXXW69B
f0TnJ0OKsYtNMz6GyVGIXn15r0KXI0RPRnEce7uL7vLkHsRP6zbepvQmDUmCb6WCgIggGL8G12pV
jwNPSW35AWU1ZJROxt6Nt/EWudfBGjbmg4B3LDRTGutF2Hqcs730FZHPE1E/xBteZp8+4v+Q9l3N
cevMtr+IVUwgyFeGScqSFawXliXbzDnz198Fn3O2ZzCoQcn3C7UfdpV6ADYaje7VaykKHZOMFJ6G
OdRiwJFINpcXKPqIGHBnEACgNkBDdro+MpAqtPC0AFnIC6kOq/4gTRXPCUnYHpqgrkbNAwzWvAqc
mYyLVWgW3qbkKpt8xy03ozs/JDfrQw9wg7L5oe+a3eV16aKzBpJsqJzYUDw5GzJca1L1pMHCCrdz
h8NbF/Spi6ERELoNbuHejb6+dW4BYLoNdy2kZvaFl0FayI28aCP7MeeFSbYDRz9GP93lbC3aOu/w
YwB40BwXZbPQA+bA7e/TDZ6T6ht9hHg1HkiJd/tTshHsb3OX+4ltLnIPmIXQQP0A5au37Pdy8LUo
aFzzfvj+af9ct/MOGJDddG1RN32g26pyNU/KbyV0sqPlMzc/uqKGxkzrln2LKnCejLfRRVPrhmzh
dN4cKDcP+kMtqfef4yGgB46QhHc0XNsAoTRnEpf9FLUVlGb7Leh+l6C7Qd3rruuC7H6WGBMsj73S
bchrMhVyXuZyibKqXVs0xKdspxaKu667BGKml7+jIBRArw9wHURBpNb8BWyTqklqW4MLLZqHqUEw
DkssnJftka6z4WxcgkhZINt9umchVLW6sqIQ0LnttvGrObnhtT646tN99hYHUbpDQaJzLy9LdDRO
jLJzfOQbuhIXpV3A6OR122inuTby3133vX6lN/pOvwPHTbuJb4orjakUSIwLUg1oR4MCFXhGS0f+
d2qcOutch4UN0Qw/3DY36d4+RKY7f+j3SAsfypfEJ/vke/aaPKXb/vtl44IABRJbyD9RoOVgmhtF
KBroHMRhjNywvAnj26S5oc7vSZfEQYHbMEZ4C9TNFoo8f+63o+21s6TssxJji1PzoplvVv5130ed
wUAt2wbI96zkUHZDv4BkuwTtUeNOma+Xd5imvbxTgq+E94EBzwdBj4G78PQr6XloWtPIHnsYjiu+
Tfa2oqA23KvkMQTjoiLttIqiB6gGET+gkYnZQ358IynGBbS/S+n1/XYKQNf1wxn90k3Bvi57AYlO
3Ykt7gAoQAjpcQtbmDwubosb+2e8sfxho2/0Ow8c8Dfqhyp7aQq84sQml1JpVQPtVw02qyCGJEiF
KzL2M4Rj4ya+7d2DHcmOuSBGnlhkD8EjP1RUDUPPAwQJKS7gT/Uli7zeXfaL2/lOED5pXn4Y9jIF
ErYM7uo7Mco5ztTpFZgi2TKdp1W5wtjSZHlGX7glIJaXfVSUpR7b4gsrVTESq59hC8+wLoBIEnrN
nvlUXqX+PX3oniL/skHhhoI9AV6KAKLxNWLQbpaIaiqC5bB4K66b1PzWAHr3RStMkYcxjWE8BCSA
PEG0qobqikcKIHx9Blpqv9YwGCtjNTtbCmeE842mBpFGOMMICaGUBX1go9x2skB15vJM9AfiKQae
4ZjI4h95qjbN1jxD9SfV4eyGP0W1xAXOAvofC7ABvRsmLsJV7fuhrsF+DtK5uXH8svFt51HLAZ74
+PInQQYAMRGg4qmqm/wtXbU13pE1VJIwAZ83MyY4XqMvPwsg9WKCJElT8dXxAOHWonRVTFoK4vMy
Nh6MYfRJqW31SBKHBB/+xIp+GhSWfAqHNGRWjGyPud6tlgx3Bu22X98xkzGuoadiogzPhYFxRlHe
WsGtPubkup+NG0oxE1wM/2CGoEasA+sJpl6+p7usim61BG3xDjLXSGiYSLQiY91mZ+EkpOHDQF0O
tyDklKGOwt0WetWUqOhbUFMmZDM5SQCq/e0UWX6Xp4+zMvlxLKt8n12/nEnuskhtDPDNPQXhfmIC
mB4k9Y8o7P1sRsUu35jtFvqclz/YWdxG1RgNDKShEKyCUCXn4nStrJr06KjadoekGk+TqQbHQ721
VvtxDAtJjnSOJmT2kPGisAXWBVS3Tv0wDo0hHArodExhsx3yoLYOhbOtAMOnz1n2omkPcfzmRJLO
uGiVmIsyTZQ0kDzxwlzIqqakaFFsNdpDFHvV3LtdctXNkHceJRVeQWhCdw95ts70xvAoOl2gXmb5
2lQwhSR4Xxjh9ZBnmH1tfg9O/3D524lM6UgIMfmFWwOX06kpE7z0ExnhLcQaVYyO18ONHS/9dd01
ittHyz9EKgi8YNoErDQWa32d2pt0AAtDHQei1a0AEw+uTdGOlBViRN8KCk7IclGMwUCncWrFcbIF
3oMeYqVlFLMzEXWBan1ItNwEfKLaLGX5dnkfxRYNtjZ2u/O9vIa2Y942NsNukF/5AmI+s3HXqO3c
1M42nRRILrPH7s+jBK2bu76iMezVRfJbjXuvK+fDDEV1DKc8WK0sXxKEfvDe/10ed8QXvDObPMOG
2uW0qZVvmkU2lUw7WmgErx+w6zFSUR4OWlaLA+VerGHO9H1jPPRAB1ta9vV7n+pHVridi4qhzVKG
5ZljfaO24dvQNzfG+hklrQQJIVoPmq0IirhfwG3O+bqxgjdkTRdE4vExnxwvUhQ3lgVfwQ3zZwpJ
w3/QMeevfjM1lzaEsB7GCDU/Vl/V5DVEl7UMu4cm+VFQSbwQmgPvqm2oINGCPPCp3y1zrKpmzW7N
tT7Q7Do3fraAnlq/6inaj8bT5VMlyAIppGqQBCCxwS5ykb5Vp0HtRmQcmeN8KiBZNcpE8iIWBUCk
ZwZaPkjTzqa5cIhUU+8Qa1HG2atD6Q/T8o6eBhCIRHJPivwBWRpFa4m1/PmGVqI1eMNRwFZSusNc
o5urOzYAf3nLzsu3uB2PrXCXh2UmRek0WFCfm8VPZSXWIZyN9h4ijsuzpqx0h+5KvQVqJUdxnnZX
aY1eOag2UudOd6bxySoCfRr3l3+W6Etiix3UbsDce8awMOT1WuaxiQKfE94bSX0/N8+XLQg/pAFp
bgQQvLH4YUY9IqWztMxC0mTJYVQLLd3OhgbOqbQm4Y8+HmWVUpFJFN6gcgLFTBUudHoYwt4wwo4g
CGNy8m1SX9fMeKjRT8ccQLG5vLrzGgf3WbmD5yQLCWMLzqNAYS+fttYQWCsGG2LXSv2qMTDes+1k
96jotAPVhKsagqCmzoM7NSVq6UqAbKrbfp9Yxn5Nhuswn3cLQlnYDofMbP3LC5WZ5PZ0rKwlLCOY
hFSV25uWO9uffejnURgAdVkm/xDP8L4kEI3CI/NssnJcltGMFMSzvky2A1XfSrU+VDV6slS/6Rfw
EhU0uLxCkddANNdg4pKQ2uaDWtysM0kdpFwUDThzBdi4KK/MCn0Wm0hKccJUGeeNxU8YxP9PPVSn
aUaqAR4aonVjZBOmJmE32qTZ50zBpnLbhE9U30gni4WhDh4DnzGBNuJZq2LAZdfMZJC4jrpaWdy3
fbYJpRw+oiwI1fX/M8OTVHX2EkEPFGbUNgqi/kVB06KpNvGyuqOMX0702QjEZIEOg37aGQFwRBQt
1SEgi8w/HKE8bP90mol6Sj/HEDPLtpedRHjej2MLd/VFIIsDYAtfyxqM26R9rGxauVk1bXMSbfQ1
/z6vGGoq7sBjJLkRRd8OCAh0JJA4o0jG+QxtxjKMUvhM1pDMrYn52+mLAzrLjSQTE90JwKQhVP8P
ZwAX0pLeKKt1VpAfDcv3qnFi11hkIsDCr0agH4HhFzBKGGyxR3lyOszFBOgRk1pdXAwbuVWa4qoH
YbaUJu4Mc4EIjbc+SjwII4y4+tSUXSnLOq2A81l9b2uH3jGi/AbJZj27kA11rG08pp3tWpOe3Zo9
iR/1WB+u7KGNJXWa8zXjOYfIgl+CEorNt6GJMZGpRhbgoZMRTJa7hCBe74lblo+XnfT8+MGQje6T
CcQ65tK5FRvjRAbDQaU/7K5L632GvFFe7vBUBaJMktacO+WpKbbmo+8ILcPaAE9iCVZMMO47gVMh
jZKlEDIjnEOOhHSNxqBwBeafuw9HGd2MSBIhkQ1gmRAVUS/BbB13uhJ7bNU5AlwGhLe+lY+7guYb
Q5EVSQRmAL3GjWajimCgm3+6X4uGdKHWUG8uO/oDVCNbGiJ+RHX05ZwW746/dngRAUNBOWwy0Ciw
CogI1MqmU+YgJJokHAqX42Am+w9RBWBNp8tRHHR4usbCri3h6Kl2ZbuOVZVuP8hkjgSBF+KRSFRR
t0OlB7DuU1NR0+IM5w5I+6A9UtiBTTE4c2NXiW+371Ydb2yt8VYZhvw87WHtPrzkUMTF6AdP7mQl
XZyGCazaef6tbtsXvcYtrQKjopadSxTIsUROcPn4CuKEBoCYxSR3LVQhOR8ZjSjNhzWpvJCqm9H4
yJdpuyLXWoiMPJ/9pdMyKBzxryXeS8DDEXXzDEu9/UxsB1dooIQkWOd3gpnjPmhk7YNzf0EsBkwG
JXdKz/HOJKlB8oxetZe1/TNKClAI0FO/NGqZ2JnAXWCBSb0j8CMI8vBZcN7E0HZCNodKwMGwUxDP
R00QdvF7OE4/V0gTYqbH06vyXkNF6PIHlG0rdyryvgqBlce2xl3j0glp3G06bSz9NaF20Clv1JLc
2EKPAdOz5UCU5DwHGqg5kLnLKk+zgKaKH2Z98dXQHakkbxWdBsA+/9cOWgmnZ7CFil4dWlgY2EdQ
uX41ndULU08hb4XzaisyHv/zRESDKeLg4LO7jGceoRhDjqMWwbKxrnSQYRjR1xtzGhNuRe6ILgBL
q04XNDc5Cg0D4ldt6yrmnDFnmPWF4za0LiWnWrQY1I7BwPQnmvDNcHTUciXXKYDPUe0Sci9Nqf5k
1dxpJg6aWgxcihENPtEZWjXL2hCxaiZd6dYhuaIF6TfKkt7FqnJXdCY5hPp0rSnKwbbbvaJXz02z
3tR6FPlKiVjTxffoIZnIZcdDpUNNWUFGFqnGuLl8QP7MAZ79VKgqs7YrsiEewjm1I0B0WVxB9dTa
1FqxU2MgYC3Vr0fHS+YY81ehp86f0Ur8VIs8Z/wyppi1CgzI0qBWhoIZ3zbo6hAdyAWycpV2iEbq
Ru2jrsl0xc/DHTPiaACooJhP+ZZZkRdNUS8RAgGCUNipW0vH07LcXd7NP01xbjfBQawTQKdwZ5xp
zHW5uaa6g2M5b8hGuf2Y/eIH+CTBytJ07nb5bF8fGei9vLrO7lo3f3lSvsWH+p36UpDpea6NBePt
jJcfxYgJn9YPaVNqRoYFV3MWlMMzXdgYVD/vVpDTte3gL2H7qNWt7RKpvqVws/HqZNaRw/Ei7ki7
GyMhsG2mzo9l7r251q7yWAZzFpxjLPGvGT7jLVvIag8wk1ToNOXWbR8n3y9/UMH9wZqTKEZgcI1A
1/Y0KtlNvWaFgu9ptY9meDuWbwZAjvOj3b2Z5m4IJbmioBqhndhjYf8oie8XaCEvSVpBQ8ev2tts
gVSRN2v+tB5M5d0x3H56VkaJ1woKorDKCiCEAaocfqIrG2unATU5VOl3Sr+1H9Sg8vTveA9ZvukX
+3Gbff68vK8iDzm2yK3TQE5V1IAZojmj3i1GdZgjcpcob1+3gsYdALrAOqNIx93+VuMwKrqiAkvj
ErT9sm/azscQmeQuFsVQOIiGYw/MMVil2WqPv5ozZTPUqfHV7uLreTPuwZ/hae/VtfmJUXlJ61Nq
jXN7VVNDVMlhrd9gpnNnbSHndQXe89vcxUNapk8gOmSGAyS1iswbMABuD6fUjhvk8zhkoJA3ul94
u17+SOd4McT/Ywv66e5RWpNBLWABNL/5vn/TwWimorXqWpqfXUN40PuB+vHX+3VAtODG0QGmxWvp
rO6XYph6tDrEKPWbRg6GHky5zC+YF/O3AUANGPFT8aBF6nu6spC0etjOU+WV+/TOvvlm/dT3zu16
UJ8y37OBFMNcHIj4/MsbKjpbABdaCL9AFyJ0cVazJa4AAEDMKlq/bC03MlDhkJWNzhn38NmOzTDH
OXL6pYxo3NYjgsZdtbijj4yw8uxvwNdmW3pTXbcv1q65cvarJHT8ofI739W/6+NOG6kxSlMXWJ++
fZ9heL0rrydErY3xhPrfr/q6AfZvhPA4wLbonL8qh2AYvPzH4i8u2Uuh8KIr4ngfuONoKakVqRZ+
Tt8FZEefQFRyZfl1oD/Vld9t5sDxzV1zndxlrx5I+S5/a6FxgMDQ2ISX4QV5+hEiy64clDxxOq2r
Id8WHca9p4cs9svwVzv5hUyoV+DRQJthYAoPRwgj8llFPrat6WR97RmJCuQjeKknaGbcJ3bi5mmC
0QfJhSjwZYqRHEA8wGOKsRy2/iMnU5aRNKgGVV5WgiOotz/HCKmqoX95FhI3H4q5wKCxZwHK8ad2
SkOrwzhR2fO7VQ7rpPdoSRMZn/I5dQTMANOBPgM2EBk3dzTTmEZWAYJiz3q23+l171OgKsN7J3GB
kJ29wV8PkI1SbuwN1Ngue4oozJ7Y5s5rk7ZLMzSwrXvd7+Klvc7vjauicW04qVODQscAXfaz+nrZ
LPur3GE9scodVjtr4DA5rHbF1Ty+VF+WeGA7iroJvB+CVSqPUdRBwl0BjlN5ShvUKhpEGeAk37Tu
Gjp9erRdZMOJolzpxCB3W9UgxOnrmhm8srb9tXZNr9YrJ1B+df7iYwJOvep2l7dQcMZRqWEVKBS+
GH/CqW8CU0imXoVv0mo+DM68RffPtZzfBv3AO9MNNboFgZJEOU343UC9TNGRVvEm477bNJbNlOFZ
ihS+39Foui0U07+8LqFHYlka+DXw/Uz+4WcORlwR/BciDECkmy95sk/Umx5VjMFrx2cdFEPrvY4H
YfIjH7YjkitZ5ita5fEv4D5mRiDb2ZQmzkS4KgeDDvqd2ZDPy+s8j5k6sH8I0JBNQMfIYD/iKIYV
CgmjuetqDLk8qSWa0YceNE7mnaIeTPPXZVvMF06P26kt7rMBsqBUBYvPy/CDmltwaKbztZbcOKnk
47E/dGoIKI2jb8dFstbINHgHvh0o3AIF/+zGfk8T2f3GLk/eDMOCYEwS6EmkUad7tzigAp0dFpfx
iuxr29MgyaAld01VbS7vnGhBR5b+VDGPvhJp1ySJC60Cu/u6K0zwLzhpsE7W42UzogWBIAmQAfTT
0XDj9i3PtCYd0G6CEkJxR53oY26TGxWlF4z8Se5OUYbGKJgJuocU8yb85gFkX+RGBFt6Wl8NQ3S/
LtaWggkR5YtNlvU71bjXMJ2eN7rrzLe69gSdyeuoI+Bn/mizTLJ00eP2+PfwW9w3qHJ3A37PSsLX
atQCs9UOEKw+pFl836GRkAOQT1GuABYhdufyy+cQWQQGh/CK15GV83F0GvUlm3qg5MvOcQuIbmke
+JvArugVCh713y9/aIE/QccDJW0AmzWM7XEZxWpF7VLUkPkq1xnqJdsl/7GOkiAts8GFLxJWWe6E
cQ0phNJdw225RH4jpUgSuOzJSjiXjZp6VrUOKzGhtdt/VzDhnftxGlzeL5kVLkrGtTP05oC1WItX
RkDN7VF/1O1vl62IdwxvdAM0PehHcPHE1taUwg1rqFGDVMPcORigXRxJKBEv5T8jhKvNx/MwqWvL
Pr1yU5p3Bd2lizcPEhDC+bUCd0YBGyPk4OEBpvY0NDYlDdOZYsOUDrSHU7+vjeZ6MOvcHXPdm7Rw
q0+yroNo+1gHANNxSJMxSXZqM09p1jpFWQPHDgWyxbmG2tXW6bXny1+JfWsu6ttI6zDDaDMMNA9f
h8JDCrG8Br5g6TfLiine8OOyhfN7kpW5kFGBtA6cP3wzEQz1g94aeFdQOyn8aYzBGh9PRaB15fu0
pAPiYlRI4t/5Bzu9m5nbHN0wrGk6mBXu5h7sAvZtGj47Icb8H6vyetYlUHxB0w2YNDALoUHroKxu
sh9zZMxRMeKfYbTCixN7X8WvqkG8tFg8i4Izr0Q4mj/VKH8KHVlWd76zOuQmUGsD4AGIP757vyLd
6R0T+XGf+KPz3TSCcDhM5vugel/9hDCEMjsbokRY52+3JNSMoauQodbD22x9D9t9NLy0+mGVkVCd
e+OJIf7agmgcJfmEzEBr38Cd4M7z9vJKzhN8HcU1QKZQYLPw2mWn7uhbdea4Vn1vIZear9b+3iq3
SvzaRrtmuqr1q6iTFBBFX+jYHOeHFWhqh3aAubxevEXdr0u7DZN3Zd71qQxrK7QFqgeA/oEcBgDm
dGnjCh0bxBNc+epLb6c7k6wPldEGSju4gKtIMp7z8MS4IRku3oYWJMi1Tq0RpU+jit2H01S4lG4m
+zmsg8sf6zy4MxuYvnLQ14PULneDVOloL9WUIZuvfpHlsUmv4wVQSEnpUORzGIjCsw9QaCAtuH3T
tKYoDcqsaA9WmKDs/3B5GcJghKsDL7s/8Y/bqkFt6rJu0tqrSt+qn/XwMzLvjHRfgHI/k9VaRV6A
M/qfMS4YobYbD0OOC9GGQHCS7Ql9IKR2qbrvZO9zkQtgeAGPE8DhUXLlPk8/2VNJYmxc04Ado906
4JQmUHu+vHtCK9DVAYsLMkncVaeOFrcVQZc2rz1HeVic2tWdR4XKtBZEnoZE5T8j3K7ZzaQg0sLI
isNZ7bvkc9UOKhRVLq9F+HHQ0kdWjJLxGadqWdcdzRKYsTNyVYChZYeqQuea0fxOISupR2EhOUJC
iwRdSYQ7FWML3DeKSVwSNcTdFBY/WSLRUa9R9spU+321vbw44R7+Zwrwk9MPNZpl36VVBXdYdl22
b8Bz6RAkrxIzQn84MsMdVyskzTBMMBPmgTV+H+LHOnm5vBLhpqFPQtHQovQMhu2ksdkCRF97uv4w
ppueHFQnBFbTs2SAb+FiEHxUTBghOvDzuDG4nCajwGKmLtnUi+GlwO7P5iK5v4Wf5sgM+/dHt15e
TLaVMjPZAObwFOJbwaJZbl/9Qyhlw6X/txy2sUd2wNeX61oGOy2J98Zgv5Rr9C+f/8gEd1JRPI5K
NFwg6Rw9EqjSOXfrLEnoxJ//7yq4M9OZztAQ5sidlm1i6Atl2yYCWaVZuaO0cMDc9TT/Rqb6dz38
AwbUolPXmDA2lDHI6yY2orduFfJuDbbf0yIYVxP6A0MKtudxl63O/99+8lmDRTFD3USwj/A66N9G
cxt2soq/xMuJfuoWeg4eKruGjbx1fBpDY9BxqQyTK/FxfuKmsaoJquMwokW+0wejvSH6gcpKV0Lf
wLwvMHao9dgW+/dHHm6oSxxrM6xM9WdYus0SjPkDxAE8CgLny1FIULOFaxzZ4lw91qZkpiNs6Vtt
MxyS2+q2ekaXa0dXF0QzSB7uhx398qudGcVwFDYLFxRPeBubtMMjp0Z4Vb8ZIMgsflFZBGe/+8zl
j0ywhOxoD9Mo7w07xLqs8sUuP2btR+Z4o/1kT7oLbLBkF4UH7Mgac84ja2Hc51reYEE16Kkgc/+9
vGpdeqNsE9/ZGj8vWxO7x9/d4wItHaHGN5l4TbfQBjaSwY/nGSQb7kQ+KvJy2dY5vRyefsefivPF
rJ870sUwpi67IlC95MX0oFR2Ox7aXbZ3nhXXCcagPyhbY9s+Jj6ECy7/AtmH5By0i6JRbSpsbdyS
HUAF4/wKfYytZnzX65tR/4cXx/FyubAM+F/WRias6aX5AZHFxAX4abO02v7yqgS105N9/QM8O/IY
DELVABRiX/soaMNvpPQpkEhrupsHv7J2VYI7NN6FKpVsJ1vAhXPBAz9XbY5JDXYOL2yzl9FJ9878
jYTMJsbtnRRsZKnXtP/yOPl7PAwuNlfh2sVRBqPD1G4KkKk1kwf+Ar37PhUQ85kkhWHhVXBkjitw
Yg6ryVQWXsoBg0ogumj7+jFXqGRVsq3kQoyu9GQdC5hRq0+SenV/oEOI6uMunrwFsrey94NsWVyQ
ifI6VmYD9sLlhva3VfVNb54uuyX7yZe8gwstY5PXjcNMrNPTvHwYiyTrEZaxjs7XGSrYDiMrHWHA
nvuXdVEeNSd1ay1+AH9msFjkKinv6hyziIUlO3HnAMrTE8cFktbWGzVNYBq6rS9GMVyneXQFye9D
biaH1lG9FTI4lWYFZFYl94M4hiHLp3geMZqz0+uhBHfHYPS4jFLF9HL1U03jbVysG20N/aJNb0An
IqkJCX0FCQRGlfBoBmXIqUUDo4hznrITR6bAaqag1Eywn8ng+MKr6MgMd7DNwW6ddMGe9sm4KWzb
a6fkbkx0vzB+xY6MJkfQAMMnPOq8cquy8PJLzAIV1/BdiV0mW2Htm5t2F4EtZ48b6JDOrvY93cs6
9sLvd2SXW6bV9sYIxgmkfT2U64vMc4ZtD7kBdXX16jUbJTFavKt/G8xc/DJJuna6ggZzWL0owPPa
r13lr93GkN2tonSWVeTBAmBRUFBwlzuxOjKsAF95kJfYz4pzhcP/kLbWzRjHMlcRRctjW9zxg2pC
WaklzsCsZ9s48qfqYVh3qOoEjuJCxRYcwPY/7OOxSfaTju5Ys4jqJk+wvC7/XdhXyvB77p9BluvF
kFu7HDhFHsIe1xABATIVHcJTU+0w9nMOfi1vzTY0BOfFu25fh0u10XXfjqSUfKJYdmyOc8iiokY9
dDDXICOi5j6PdVexH2ygjFbn2q6Cuvg1WJZkkUJ3OVok75dx3tPaYJ8QiKZ5O1Z4HQCwYskoIUXB
63h13MVqVJjh7lHH8qrpPVM9Nb7PZBTeoouO1eehwYe24Zn2O5pEQ2Q1iI+VXd2OdfiIfEFy4chM
cHdpWSm1XfUt0oM6vEZnJ2g62UNRuFFsEhXkz4xDhnNwFJWapLQRKAyMLWvx906d3VTGuio8uP8Z
OZtMQiEssbsZwY8uy/vaf0uceJ+g4Dt/dMpTmmgPNsg7L58m4dYBEIqmLnUwysJlOiUgFXbY4etk
y3vr3JtfZ7FAM+3o73OfZlbLZVRYgphY1s52krs4A2IgqpQgXP6l9gHWXRsYBWARDYP7RlY8JhN4
UPCNQGXhRlQp3GToD00s65+JneE/QyZXGh3onOsZgSG1xpOifv2feWFJSBWGgL+r4fMKFXkTTfDS
BQIfjAC5a4N3Z3hOYskzTACsxBcCKTY+E4A1oHM4jafoeOv2CDiytzyA7yN88OfP6gCq/XBT7MvX
aDsfyu3iZ/vQzQ8yBLAwlh/Z5oJrqXT9YhtY48KmaaI89uIiwWDZnHirAzWpLN9NeC1ddnnBnQ82
Q0xHg+IfsPwzHFFJ0hjzbUBc59Ci980R1F1uW/mK83LZkOjlCQQ7CIAAv2UcGdzhysAEZhWWAyQg
GQJzKbZKvm7CDIPs7brrzV8ABdwSFNDSxbpOiQzlIFon4FLAGjNaCfzz9MNaqzqVUwrMkDk0UADP
9TLQpsxxh6zqPRyi0ldjUEZeXrMgnmAgDdMBQCBgGpEHP+rlUC6hhuZYHkKTx1k/pgXUC5dtCICk
EJ0wWFX6j7gRX2YfV9JZxYBOlbWY98UIWBas9Ve2ZpcHZVnwvJ6Ve9Sl6JWG/MPT1/QH2DUA4LLG
zE0iiGelXyfwYz8JYHawA4EcgW9E14uuFrOBdY/kkzRPWZT5EHrCri9uaDmSoC2IPyfGuKA6oA2s
1haMzdEM6JJCFk+3WuIq8fJxeasFNxIsoZOKlw0eH/xZKRsUK5wOeV27jBkUGJH+50mi+Nqi7Jsl
IZs2dzQXhHG/+rn6dtm2aJXgcoLgArpryB24wFTGod0Dso4ASON9GYEbqEQBbpDN58rM6Nwx0cpl
rSiWCLRuqxeuOUTuJBvUFATzk31kx+YoP+7LZQCnIzqFymp5mAWmul/3RmBWweU9E5354+/FFntk
Z0lRqOwgGe1FS3dLkTU2UL+qW08Br/kk07gVOQcBJTCja8N0Ex/e4n5t9XzGooauG73G0EECqlrz
S1Vi/k01y59JDgWQqh3TZ7UdCsm7W7SlQDPaGL/DUDXYuU+X2s+gMx9mBXDQtW7ddG37e9J3jZ+Q
svPWdR4k9kRbCwIFwijAICLAExqAu2CMzAyrbUBGMQ4vTncYwp0W3SS95HiLSjeYQP3PFM9osFaF
SRIT8c2cSehqZPSWKn4jveVleviaDe0esNfPpdb3iyp7qP5pwHOFKe342HFPjzVz1ihiTw9yV9zm
d/3GcZPgvtyAknSF5iJrU3Qf4w0ItIiMXVaQDpyY5k5JOVqNlbDmGVnuNd3Tx4e+e9Sz6wIFcZlA
sMwW5z752Gjr3MFWNE/X5WC5LdSnzbELxjS+T0cHGqyj5LuKTB5/Vj6gdQQFdtQWgSZL70cNjClE
u1Oq1stGzB+ulLojUe4vBwTRKWEyV2AD01Cj4l/LdtrY9cTgFgP+Z6meEj5rSeYvMtlh4dqO7HBR
FF38bkwN2LHDyb8p/arEvHtzr2QbW5fEOKEp3ApAgYMxF0D604NPlSEbDIKAXYH4OoI8JwhYm97v
W21HzCtbNoooNMfyYuwhbkIeLBeSuiB/WoSDGiW7ZrU0sOQB7bUU1XLrFI7m50l4U+fT12kdMAWP
oQfwEOPNeoaUMRpMQCYLkuO6uGOMjhDoU5vtZfcQLu7IBvv3R/dFmpVGqE6wMaf0ox+zqzBJPLwI
n5BA7zGk6BqKjIhfZJJCdw38u+DhPuMoGoupsVeGVp60b4riOdF3uu676VuBdqG0WCS6oo6NcRGl
GvQwpihFo5+bevH400yhIfZHP/pHjrpmOF0l5MvIckhHo0oAtAnqihhYO93SOk5GNWUmFW3dzFp/
WPtkM0zW5vKXE8wyw47OBvtUbCSo5k/trBhI6xqWBOrT4FrGU5Sg6Qp2OoxD+Hr0iRYXKlMKZDAL
2SyeaFMhAsCAozgOhJ/NTdUUQyc1zrqKbqhiJ0GRPKv0ZbAOEX0sjQTQGkkqKIpif2jxMPjH5HXY
LzpyUzAVRGmnYE+1WH8aQHYxFHoQY8iwLWVcScLL98gWj+Cw5xjQpwz7amY/Y2g4FNDC8QDQe26j
JEjKaq/3c+OqtXNnq9HL5Y8qyjEYUTYgkqBzP+vWo4k2doOKi9/JwXURPjpIqQCWcx0l8spagu6R
GePOxrpiSjPVYGw0Pp1oq/e5n6evTRPMGGe8vC72p/ic4nhd3GXbrh1IXRgmc9Re9PwHOIz+4e+j
TQ8kMAbFMBt06h+R2kd27eDvd07xpMXjh14o/r+YcAAjgggbSLg5E7XaGk6Fph046P0cjNtqHUvS
AwH1DU40dGb+1wRPOFnWaqHmGZJ3elclXn0977Ptct+8mRvryXJ/1L+hFh5UQRfYW2Vyjf3lBbJv
cPaNAClm4toU7Dt8PAn7cUpRC/ao2nukdJcOyhWyqUFR8Ge45f8zwqUJ4DE37Ja1QQznuaH7Ivf1
1cZQsuEV813xeXlFQq87MsZlsqDSXBpSwpg+K64GTj9TlkQK9wwk0oBMg+PpbPYZjZaE6i2qm0sE
/B3ofqDclj9raSfxb7EdEC4gKIBOmv82EFfEYWUoOduOp62KF06QYfDC17ROVh0TfiEHggsItEga
+WeOoqYZ1OkQ/hy1DXrrkEL3qv9F6sxVy29G+Pj1T8TovjDuAMDHGbeQs0KioqRw+Xp57VHkVGRF
MNHO/TWAMcjTyLA0q13kNgxY0w+KRTT0EMuuDJkN7uTE6HJ3ZQobi7Vx0geD3CLRvrxPogvweBnc
uanVQUUXCiam8TpOQXy7rwdfKsAmWwh3YAhUhPTBgJXW6DZFk23+H2nXtSS3jmS/iBG0IPkKkuW6
2nu9MNQtid5b8Ov3sHf2ioXiFuL2xNx56ghlJZjITKQ5h2GyL2tr77Iya4Fn8cLkX+6mpNrtMDuB
mQPdoqH9nGC4OCGfuf3nsqRVhf6WkMz5WBd5Q2x3DKk1JJVgEyJggsjINm0ECd9qOXKpz6zvQkqF
5UhWDji2PpruDUuiQ4WwHSou0ZPnXmnd0G7x4Rh6v0AFmtqe5kW0SdP4pq5G0Y8RHS6X0ady2uT6
/HzvDtKt/cjuweEMFluqmNTeynt/x9zci5+tVxG3/WritDwGLkIy3WhUFuOwR8t+GbCjG03FJgXg
qVmEh1HXKZzXFvgQbph9YwTxpHDA3fIQb9xOn4dFg+h6HD8qACYOHgDYGCBOlMfLNvX/6Gmh7gX8
W1BIcXrWVVuwap53xAaXv0+Zlm1QM3wzs2AfVyOStbQznMSIHwvbPsgVKzeXf8CKh8bjCa8nxGjs
qPEP0t7yQ63AnJUTFCFu5+dQWLAuxxi2en+IRc5tTV2I0wnGFlDSRy/j1LrTaohtEqN8YIXSja4g
LzZa1LwipwW7WQIYShYSj8kNlVm6u6zpyvU9Ec1d31Sv26ZOoWmmXMell1YvuS8QsXJdIALTsdpc
YcZS0ql2OSn9aJwHQOLqPu5cSfdie+P3V60mmMda1QWsvditQbUSNMKngnqWKEZk4hh7slPZISxe
4uHp8nGt6rIQMedDCz+USiRI/Agi8siLu+sKkKDAy53GnS0iXJgPnssVsdj3Vxnu1KZ6sMekxIcB
8HoWHVj5YwywWvFxWZ/5Ip1JwYrVvAoO6lb+JZ1mUt+oyYSgl1Klp7aT/9S87qiCMPeyoLW3NDDI
8GoHJi+Wc79wkxYnl6A5nRbhbNvX7BA8sJsIgIPSPthnkNaJOq4reelS2tlAKnjg5VCS0SM7htv4
WB7DTXRtHeVNsJ22xrYW0ouuCsTavj3zWGL6iPNYZpLX4WRCPRsMqj36j+0guEZr1o0P9B8JZ5ML
iRrZo9JBgizd9eDFbvaZ737nIy1kcGmWBXaRwe8hg91PLrtJgQfyq/bYxn8Nf0ibb7z3VODeAUAJ
zm9GHDq9TED7U/tpbk0HmTxiSBLY/EjDM3pZqbWLtJDCV/rNstPkcsADotPfWt3J1Ks8fm2n7WUp
axFjKYU7Od3POimMoEtsA0MdLFXjVRpvpPjV1m7y6f6ysDVTmFE6UOmeqQz4u2R1gMkAdBGmyFmt
ouZGGjpMZeiZWGgVnN6aKAvmrMw0xUDC4xxeqSkTiMfghopkh/Yui390osnjtQ9k2fPWGLbpNSzc
nppBOQ693uQ95lfCX7XmWvkmarBjLAJrWRsVAFzQP3J4QwiwP6wOGGsDVqCnbAIPLEsoqt0Zvpd6
0rEUjf2sntxCHGcRZRJlRg3wSkduMApfAnR1HhMX3FiREO7RYrd2r0b1HI+Gx2rYpc1DHOz/vbEt
j42LqlKRBlaEKWdHMaAAuNfUEHv6AjNbc59I9TD6BYPGXDF3WFKHhz2yvrndPrjN1F4xWTS6tHZD
0WRH+coECj386KmZGVbYZyqQxJ0QZDulPzoFK7YqKrdxYd/r4YelZYKTW0sWABk97z0BjQJEDqcS
Wzz0hmAuKVQjkO77iqrSg5EG1GASjQwB4IZIGGcJlYbRtlSZX3y5VwBRkI2HZoo3TAHtzuayRcwn
xScNS704i5hHAa1k3pDtxxsZcNvg/aV+7GWZ2/gtNlvuJDw5L4tctfPFUXJuqB6SnvUt3n+Yuz0k
uf3WAntD00PR3MuakcBG0IQCWxlG2zkj6Sc8xQMJwWLEbLSavFTmi41Rc3OvRDs/FDwk18/xH2F8
MbJoM1aYKoSVQbgb0hy7+t0O3Lz7SM+pZE6/VTJ21JJk0Xbhqsf9qyWPYBLK8UDieYOlMCzaVc9j
oNIpugZtjOCzndPNA9h2cZ4qZ5WdD6fbzyoOavkzVPSayo2BWMKOZjl6may5sRzejta7THy3sJ6R
sm3jRqUtGW7V8ikYdbRUIyqDEvcbBjWTGgBVGHW4s6FMTUq10sTdHEmwaxrkBVH7p5pqQVqweivR
Z/iic5kJfk9dgNJg0F6TEKmJ/NT4j612W+fb6VfAXr+hjoqUV5lh/c8QGQa76qVqgv9MYt1hKH/Y
JjbXRaNKq9oskgFOmyptsrDSIUUmyT1+i5OABdcH5lmWFodWEeUe6xF7IY+znqmYJrgyRDcUcVRa
y7+m8EcxZo7c6Rt0Pa8nhT358rPZ1A5JRexGq5dkIZzzcsko9WkSIO6pcnplGY+Z7D8m4bQxcbL/
/uOBwgVvf1wVGeggp0YSZEnnawUkFdURbGV1dQxFnGWrJQYMZMISZ8hpABqfyohKtD3MUUb0sz47
9hSEJgWLGTa0bzoYzBhTNX60gLd5WbO1sL6UOhvU4tGHBy6zQdAIDwfarVZ2CLYjLktY+UpQCCUi
jIeDO50fkKowvoCPhAumj+pzouHxFWnBRzcaGFdqRXNsK/aPgUtdQTNCwbuFD+gDIxNpG9i/pPwC
DoJLWLKXcuZaRkO1+POyZish70QYZ/zmGChqOEBYlh66sUYQosMg6E+unt5CIc7GQeo4aUqP0syE
Ia9JfVbThwS77KH067IuK5HuRBcufA+NJDcl/nMidXwGVMDGbDFvZFdubdnXrNOeQajkkVhkfqIj
nP++MD8yqXY/zBtWEpq8BAMlWQE49/1l3VZs/EQ37mZZVhcoZQ3dAsCgZFZFh1Y0FyfSg7tGHQa2
xjSAHvGoXWE3B9tFNhRJBX5oJfk50WT+++K4QvBvFqAehzWYW9IerXYz1up8n6jRZk4hsIn1cwNa
LeChkR/zz742UzLDbuDcAVfras1VFYlqTl+b91yiCoX+EcG/+NJSAquyBBHGRtthjdXTnZHmV9Lz
jXw7vAdHzC0/Yf7mutz6XlLT5CP7k4h+xFoQO/kRXNA0mtqaV0BQGQppN1BbOY6GA8wpE9QrQCTo
FAetWSISu+6q/qrOeY/Q7qVWKSA1rQzaaPdZ9l6Oxz4caTAKnIjgQ5qcE9HGKGmquexKQLg1sK0l
iZ7u6+7jrzLzL1gYZiEB0qGxZwl4aVgDHQNviLdZMhOigfZlO4iYUkSnxzmOCG3MccogEEQX2Gqd
prtoSJwucgftx2XvsX61/6rGeY8ht7M6kyEJpC+sQ1VPobkiqobOvZlL94DzH5WeN20XIcGQGaaj
XRK91vmPFju0vfwjj12m0l6EGicyCs6XYE0TGww69NKUl87/ISxVis6Ny5mUqgev0Yh/v7XDnxIb
dsB6fG1LY3P586zlTcvba3FtrxaEcf00G3cZ6FhK3AAlrgmAwgsw7/Ca5G6uHgwRpN9at/NEKOcy
opqMWUfgiGHo1j7y5JIqu/wq2sN/6KpT3UpP8CF5615WdjUbAFQ50PMNDHuf17CR+fgqxFpD4EaZ
vNdQqDClTxNLQ5clrVrHP5LOatm1EslZ10ESq7FxWRe0bL5zrxYSuCMsTLPr5DmW1cBcN/tPkK4G
IjS31Xi5kMH7WKtq4lqDbRjpO7Efp+AGowljCtx8DRPkgiNbdUkzYZGJLQfD5nuEijSYFVbfcYfV
e01Bt8Zyx+bYRbeltL38cVav1kIS55JkO+66RJ+9RfMgG64he3Yp8kjrBvBXG84jaYEaFdMAbQYJ
CVPvSVrr5aqnlC2tFKeoBzA3ghkE45YvSfZe9M7QCW626BdwDgoArsitW2jZFL+I9om9l8unuBqz
FqfIOagptSc/G2cN85dgeLAVEPrd+R0urps1YI8rRSsNAgOxOU9lTLmv5+BIdwIAWZqy40/OEAA3
MXR6UStKJIq7XGSo1alTZltE4Uiav9dbxN765GCIcKpFkrgrpmGPbjCbWdIgYVD6KpJCR2koGT9H
0XDFqvcD3D/mpYEgjALgaZJRTQwQ4HN7QLZepRZ0duSjNe4a0Tj46u1aiOFvlxqlTTBXaibzJ7bW
+uFIfEFdcdW0FyK4y9VavdKZ88txsB7D9g/T95dNW6QCd3WMuCIAbsdJqTkIpJLAlbut5v/574Rw
94fplTX08zmpPQHxZwZQjq0WvP1XQvjontV13KJOgHcp4lCsepNkUDMSYVgKzosvG9S9FuvNXMZS
zOdQ/xEF21QEwPdVSD1L8f5+c4u7KOCsrNJk1sRUqL0DwKxx+0O9A6/TnXJTufErwEzdtKW62xyf
gxYEz7S6kgQudfWyLn4D9xCoLEwgW3POB/ANx+hfor5y6uKYREcFm8aXv9yqe13Imu/A4kkgRWqY
mBVkBeVPHyymU5W+yLHmdoPstbbtVlW2MUj2flmq8Jg5JxH6Ra4gPCLt3ChHBYvGdNqAm+tP5sSD
S/bTtjj6V7WXv8ib++CjObxclr+acSy05pxH2yokneY3czD80MtnCWQQfU02qaKgwUQsmidJJDjo
+Z+8ZFicMynC3h+sOclpSxAohdT2PWATUkm0uSW6JJxTMUleK+Osmsr2Fogph1chpYtIBOdS2nrS
ZcR82Ke9MceHPP0QrjZ8gcxcOC4+CjMAARb2BDXiY+MUW+UhohiTu0MSWk9ucG1sc8UpX9WN/xC/
kleZDjv1pnNs91nbZm4mqgIINObbD1VuSawLvj7eU9rd2c2DHgmCzboIbIzMbU68HTj7aFNtqOT5
RrCpo2G8S/xnbPheNvt1x/JXBmcbHVH9UbEgI0rZc5S1NBr1TTL6tCyL91wXzaWs3jIMpADOETD/
qE+d+paqBjNepiHpMLHGBJRManebvo7cqjyE8V4W9fDXK0RofOsYz8bSF79mlJG8ycaModL70Lxg
QhsmEh2x2GfQ7E6/aURNudUbvRDHhYrax/4pM6FeJL/r7GBV+7BwMmt/+ZutwVuBR+yvVlw0AB5G
bg0FtJJ21j3z5OvooBVu+lr+qKmyj7fxIbkzHN+7LHbVHBdSubhgJCmmTHJIbbUj5hnl8TWUBJrN
buLsimNrUEEDAODx/EtsqFOVZAGaGinWk+WdkngNMILV0W2CrW6OdEpev6HTQiDn9etOlRJNgk6p
xdQjQUrs+J2BYRyZicC6Vo9vIYq7zZNVJvE4YR6ws5P7KQ+dKDCv0lGw571qgQsp3H1WcXWboIMU
km4tDfwLd5l8Y4gWYdbQYDHA+/dD8f6egIFmtOfhxilwsbGeyjUl4U1VemPxAmpIK7rCWl3kX/XN
A4sBO7Sxv/WWNucdTGCSzdjYp65k0AGMPZC5AYbOlDYeDfaDiLzjqj0uZHCnqWFUQTfQg5jf66Hm
ZtmH2f5sJ0/xf1W6V4kgCVY/3kIcd6qNFLRy7UMlXX8z2KeiPhH7Slh4W33DgJsP6GM6Wm48arDF
UqPI52/XsNHpq4/QF9jgqqUvBHCnNuihHpUmBNTtNskOgPgTkhquxRGUh4B5PIcudOZPPz7QB6TQ
CuBoNVbkD2XYHmwD8zhTFxuHFmt0N4EM0iJVb7LdZYex9omAlWJhRhDYHsYZQsyYj4adj3AY5ME0
7zGFOKpXiaiCsnaCGrhBNMCxYJ6Xn5UBC6VUVqE2Xy/V9YG5FxgT6OG17WVlViwBc45YzkYjB2Uv
vr3QgBlAiiwjdWRsvwM+zZcpcD2/QQxzIoWLG71dmWNHIAVIL3dlCezyKt2AfuexQauGoFdzWamV
swOpoAY4qBm1DXQQp6YBhOVUt0Yzdcwu9Iq6+dTa0SGSLGjNrIrRUGjXZnSXMxYmEyQHwMyxUqeP
y7e8x9qMUt/ZQnyrtU8E5kcsNcLYYHPzz1g8xsyIZIYeSqnjW7nhWVUSP8gkfJuSIPYirTtmfnmT
xOS1wLAv7Sdy7QeZRuV2qujoV/Y+aQwRztvsWLkgPS/3avhNpkGwO3z6kzKjVKKpCjNs3oZ0AMVG
Mt0YraMkh8x+uvwtV24bkNAwgDAjJcogvTgVlWMRPWySOHOwIYMlii7wHT9HjFZY4iNSN1Ir6oet
nTemcf+XFgNUcZwLVvxMqjWlyZyuH3sqx6TZtmXRCNYp1mBKiIFFaVw9IAngw54qJk+NXxcMrd8y
3Kryoa+90L7OJSertkHqouCwreUDKWva6J++5YX6e1jv/e4uEmEFrwGonfwS7oiTOIiCeOwyJ3lp
5odU/VG5FUhhf3fbBBXIfXg07kLP8roduRGBK65ZkmpgQgwznCDK4/GZ+l4F7sZsSfNk/2AXE81b
olAT71UH3KchnY//skWtipyxHIH6g5v79WBY3KdwNIMqV7LMGceN3R3A1I3//2CG6pSita61Bhf5
wo38jyzuNaBHpI+JDlkMkPxZuMv7mDaRI0837eRq2j0DwlEteZcVVNfuzFIq5/+IH8RFM6ZATMqS
GXtvNONrVSmaH75vsWurjbRbxSfGb38YrXITtF2T05TI/j6Qlf5+YGmOpqyqgEtbGuW9rfR17zR1
g+mLUuuU3EklW/kMm4B4QxQgRLXYsBppqmrlzk+i4DnMdZa6ldRiL8TvDUHzaU07WMyMkGwa2B/j
HpBGhakaw4K5SvE8Nr0D1XYUvNiTQMxs9byPA/c0cOQMIEUAn+n0ftpDWjEF2OqgUle29ahsrCb0
mK8JPtaqiYC4CptwKjhx8CA+lRMYpG+GGjFxYABN8LIhNP5Ifd0llPlq7G/sqPM9IFy2DylcoOn0
OfZYaJBkoahD+TXOxausyYiamKcG8Ac/NDKxuDe0DtQi2gbg0/5ecYG9R0fvU3EDDPV394GnHUxG
pZSqFo0P8R4c6162A6bafrxiXr7taOc9qsfqMXe+sdeN3fF/fhw/bqIpxSBJM+/JZIBsXHvs7D1+
ZKhvB/M67wXz3msffymMs7EhgMOS5pMAgIiq0kGq5d8KcF8eOilK3y9f17N4g7lEJOHwgaCswqIY
Z2gKCAuiLChgALL2arLmvkHm8u9FqIaCMUgZsEMohJzamDwO3WgnDHlX2REHwDytIwWNIOtaa6yf
fCHO2ZXZZJJs/kLkvg495Ur1LLfHXAfFWsMmv/E92f1zWS/RZ+IcHYukpKiS2WCDh1bfl8rWTwRH
twZqcaIVF6d1oyBlM0CG+fgWedO+d5MfWAu6PSrO3bS782kWUv0YbTQv2FzWTnignGswJrtuKhWi
uz/m0/TW334As3wLlO/DXbYdnaQUfMH145z3nrBoB8fKWb1aaliP7hCMU+PPmN+p3ZWQ1HlVBMoG
MpaPgWv0lRUtgm9nF3E01EhmZYNtk0GmmJZAu1Y0Xry2EAnkItsGpsq8HWtxlqGmXaJ2X5YRFZQx
/SPIP7MuPaoNXBRLf9WK6Sh67BhZspvAmxok0Z3g680izrzpIknmvl6Syq1Sa7NxgpnOA3vqq2xL
w8awsetcpbG09Q39Ua6tlMpydDUakfRuxulDpnTEAzylJDDktbAJfE8cCaIawcuI8wFWPiTanEjH
2u9W8QYMHlbTjogmKURiOCfgd3E1KCXEJMWNH7ulf93F+AIikKr1DwxmcAwiEaRxfHjuhjSJmirJ
nCAx400PMp3Yjo8xY0929xrm6XWddk4lR68dkTZ5Ou0N9U3wgVcqEERb/IT57wtbVpQ4DDIdP8EM
3PDJKmkc0vQP8yrvVpXo6+AGjwqjzd7e9wONBRFqLYudSUNnEDnTwmrfqfA+aLJeN5BZtjqI9F5g
bHQstnX0KxONMa+quZDEOUBNBRdcOeewdWu4dvIWhh1NRpmGKH5F3bAv/UHQ9TiLiIDFx5MPdKhg
bsPCGqebFLC+1ub8FZWRkWbJyNy607/RvkFpBb4O8/pAhj27ECzSW1nOcYJo4SbPI3oD8uQKbGRl
OBBMofK8om8B7YDfhMHWiKlXErI7OQB+6WFkL521qaejBfh1EPgppmuKIGnW1oJOZM5XdGGXQeSD
otKGTBWMtUXiKnA15c9eu9H8TaW6E7kNK4fBE0lvleqkQF8rZLfN9qTY24WoFrMaPwHFM+Pv4h0P
jPbTX2PnzVy9nfPb4iqwqaH/9sd7UD9JPh3UR+IDlNNTQERa3xrJFXoYPgBVqkPXeeXwnkZeEQui
6pqD0rEMQmzQG9rABOZ+z1igjpLi+WDIv6fmrSQmwLstQCsJty5XJWG3V8c6pEbO8H9N2w/CmkBS
46VusdO3SB82QFs89hgJ3Rmbt4EqG/M2ovaNRJttB1gVWjjvoQcwKcei45XiJfv8xgL/Bd21bwxJ
Rv8ybX16X7r+dei9XLbVtdBswFJ1W0dX7ixJ7JKmGQ19QPqGNx8sZ4ruLBEM0LoMYJwpGt7FePGc
Hn4TWUWHPe7MyZmxM43q2iyUnaQ0Aue4UrQn8CFzYQU1VDiTUzFDkhZBaqO2MjS5HdFpUOTbHlji
h1quMlerW/m+79TukLFWJg7Lwvz18lmuv+pMEzpi6QhGxlkZAq1Uo0yGR+oOBDQdHT9G4hr1Bnv+
OdUEqcbaqYIwGIRBQDMGRwUXc5W47Uw/6fE0Gja29iPPqCyJtnPWosBSBnekCaaoq3Car03gTiZN
1J2aAoa82AAfh4i2PtYmQdCa+KsRF3PQOM7DOIBGUY0XJsRVFOCy72/FNqMBYBOKrQni2NRBRfk4
OQfjF9uJaNfWgpAJ2FJAQQJiCVXOUxvqADyPGiF+Qj3hMnRqTOMuFpjJ6odbyJg9yNJTZ9KIIA4Z
voXlSFCeK3u1CT/MrBEVvc4kWTMsCAxSRtcH94470FCWdNJHfe5MvrmNlMBRzcxNmmlz2e7PxODW
ASEGBo8hPw3/O1UIxNXRRDpcPKnaB/277G8zkVtdM8SlCC7rqkqNoUgOERUeXpJ/nIgXYfijl7G/
Y4EGwfuGRosyLeextCrRGquexfWqo2f2dTgaHoumh8tiVrVaiOGucFdh/LitcL0A9Q8GJ7OuaS69
kubJlvalcF9x/tf4p8my9sxdZjWI1EkfIA2VhjZ9mwKThtkzcuewfG0tryhkav2Wqz34HehlPWcD
4CUvbxVnIOgZm1KQI8ikT01xQ9rbcbqW49vo8bKYteNciuGMJLOGCitxUNBPHoNGp2nhNLoLfutJ
3yJrFii1Fm4AfqDNOD8GwF25a6z3Y64GPVZn67cMje8QpJ7xwX9gAf3GAAbAQWUUP1XkFcCvPb1f
tdES0IdCkmxcWfE2Ve/JN5D+lyK+ItvCJ6lMq6uhmr/Q8DoNv9TGVWonE61ur3rXv4qclRoiNdG6
AYq0cuGoXUOBdHbZBNZcEfZggH9DZvKSM8KypERvwVCQamhHAxARGVZzRN3TtQ//1TyVUYxGzZS7
R/YIR9tgXgV9dDQQthMgFDK8jtQyoGO5bfPEjQeBP1rNLJYyOU9O8kQhKBrDxQag3c2PbVAD/uJK
zjYDc5rgBtQPGPC/fJYrt3aOH9gB1mTwtvMld6kN4hoLjHhRYEWsn/F8s98xwzBO/aGJAM2+Onqc
i4AwvOkRQgwAmnE2Ds6FoItqHz0TR3f6x0GnWUYZFhleoqt2r22yw+TkD3ZKAVVX3dl7e9vl1HYJ
jT29cUTv7LUi3PLnEG7ynxQ+0Kck6J4frS1x8qfAS679HZWuwyvtED3KD5fPWiiQizjBAMj0Iob+
EaHYT6KWG9y3OxOixhffSffl9pdA4mymF06cqKdeZRoyX+sTSBwwB04lmjjjId7cTaj25yB7TgQ3
c+1JeHKk3LUJu2HANjzkAfT+qB2n3rFpQgua3+qO/LO4Cegrqd0bfGIs0jdwp4IsRXjE3B3Kw7og
TfH1A5rrRt3AxsjmMzi8oq3hm+idU1DwCLZyVuwa6GyoVQGJ34ZL4p8ERpB2udkDF6QzMB0IRA5i
9ZQlXm+STWv8soDsPhhvJUpGdhDiPbpBwZ4m9h8tnq4zVDG7ZqePR9t8bOU9sR6CLvekOnVNIJ2K
dq/O7/v8U20LIC0mkl/ed8qRzcopw09NGy8aHpTsHeWLXsYrffx92fbmkz4xPRDzELC3IcOWgdDI
F2EaG3wyTUhSpysKvCUmvaVJOpUCp3kWC2YptjE3jxA5z/wXML5KkkeY1AC013RoiuZ5tFWw2ufk
+d+rY6pEBc2ehmEavuzca60P+hE0DeUw+JmhojupgXNZxFlqA11mBGU0rjGwo/AjwXkraSnqfmhN
le9Me2wnUGGhLRAENI9eDPKNk0PRH+USLJKrJg+GpuUlSyajRucoql8MJThaYf1iByIo9zlDOjUD
vNPnVitGqiCKRxRMmlGaEjNrnTHdxJKb+3dJ4w624AqKpHCe1TJGPRzTvEXNeGewP619F+duYE+C
aCkSw7lTqzRzpihp64CBpd3LTfQp9Xn1Ckz+3woGZgRfSCSNc6ZZ2lo2fHeLVPcPYZ4dPZHmkIp6
Uef3FB8I+RpSAIyq4FF8GiIMs7HskMWtkwYhaJ9KErg6i0TWtqrLQsr890XuGY02VuzSpAWInOVm
nbVVZ/oCae7SbP7tLZr1QYpBYNqgguDeIUWaRcDmgCSUJlFmdqTO8bOfLUzDvgXUoCDind/ZU2nc
c2TSuxCA5bCIsW6vNL9vaFU2ES17pd1gTIVRMgCHKbNtUdVm/UD/qsnlUtg0NTU7gJo1eywzBXSS
Ns0nvBs0gVc6y4TBp4HxLBtPf/BWApjv9MvpZt+1eYSrlVs+Ja2JN2REmSp5CeIZZp3czLKdQRMB
7K4dLCYnZtq6L6/IGX8V6UGi1DD+dgSVDdDRHgNlH2QfYcnAh2QKlDzPvb+0/CuOyxvAC6b2cg9x
gN3xEuPGxIpeIe987c4YnqNok3UOcv5/b6lLFbmb15foXqQpZAbtF39vXiPzBUJ74MnmvSV6l52v
S3ypiME+TNYqBB759EOOI9BsLQMEi3b0bMjoXW4baZ/kAY21o6Ii6mAgxHJNhJvLap5PoXGC+bs/
VD6RSgju/fwo1z9i62dRPldS44B0EvNwuB+atGctQD1IubWRIBZGt+0zbduEWCLBFolfxq6caxuC
uZDLP25Wmg9PGC//51A4626rJsg1CdYN4GCq+g85eYtHgYyznGvWX1HmQTEDJUe+T1LXNfFrBhkA
56wps7E91YRDT3uSdh7r8hs8P0WtvfNWESeUc0x9Zk7yGGBbmpnFczwOWzPs3DIfaBSBjxpzoz3a
bnH1XqJDHRt/tGS61pXnVMa6sNm7ucFcXZuOtZ9vLx/4uhkuToNzXDIJuhEJZ+toAGdqpFe12/X9
NmWfIJaj+eAF5bWZHfpuf1nu6ofGzCdYuTADhbbVqfXnwD8PY+zJA7Qr3xlmu1MtANjlpUi9s7bg
17lj/AHeHTRLBue3sMOWof2JS93XzPH7FENNvdeipm2AsEDR1Sc9LNzeTO7ZFApkr0XyGZrv/0Rz
PkwfME1vzz6sI/0hqqq9ZoiCwfop/hXB+ZB8UJOuTPDx7HYEypEOFwIyJ135lstYqMK5jIHkshoz
qFKhBOImO/TQ/kQ7jNAe612+yy3nTn20qD1QPC927OE7pvJXSc5UyrwNhhSjyE6UYDnJjr2UNN7A
MkHOuhpYFzpyN9T0m85s5sBqRXtj2ljFg43QkxyB9V7Luy65/++04u9da2uYSsaRporbDNeEHMn4
67IIgQHyBZU49ge7nNNjqXgatVthErn67+M5iV4mhjPgS0/vsNboSFYBNeqk+W1bP1b27vLvX805
dEydoPwKaDw+1SFZX5hpAx/RyslxSAjVlPjRKJ+IXu5qkl71Y/NxWeJsSmfhZyGRs4EqI3Jlq5BI
GJr0DpPuKmlnFL/8VmBsqxd3IYj7+oMtBwmWCgEza912gBLVOyyDiuYEV7XBex+AxGg0n03uJMMk
xbpWwQENCG9ZOu5BvFDQUH6TWeW0kyz4Xms5MAbA5rEnNL+AkX9qD3pX+H6R1bNSu0Z/tUBrYm9a
EaPAqlUAABKpL1iAFB5mUkI1KbAIji4gqVu3GPhJK8TuxlGCHepNVCo23zCKvwL5XeiwLTA2OkBg
VWwt9aYG2VHxW7aeFCKIiavfayGIezUHklUFYzVrBjQZ0roMWG7Jh6o49iSY+/nikOANHXVfTB+g
S4n6CWd/mcmCgIUtUr6chg7WHw7EGTeE0WgX0Z4me+N62NzEh/c737Wd7u2xuerc9MrYVpuc4sgd
1N8FV+K8FY1QvfhNOlf/LeWhrjXSgJL39k3ygoO2a6+K+/QVwHZX0038Gu0n7z6RqXFXXQXgJUVy
LsgMz8uV80+Y12xAkghuPZ5HIqlLQHTYXeMw1AUP2nZ0QxeEQ73Teli9udOoug0FExTnNVpOpnp6
a1jqA/vAgsyPYHKAqvcq37E7+a1y38GH4zIHjPNueNCvcOo7Q2Bx59vNnHAuPRpsLbbtvIfCh3lu
pvB85iRbyRk2w52xxTP2mN4ALUx0zrN5nZnf4py51CjA89YvE4hFn9CtPIMCDTsBbUfzeaye9FuL
Si65Nl3ZVbeVwEl9rftcks15qZZVg8w0nDd2MzYTfTFvx83HA6HdhrjKQb6Tb21H2+ouo8nrY7dB
hi4Cyl19DCzNjEun+rytB+LjJwD8W4GJtd7DRMeN5HxdvXyTvZVb86B5whX91XM3AeeEFiqWvPhs
GDMQrAl6nLtJgZeHcSnMW9D+TdsA7GsDIsGrmGE0Kq6cbOOjxSVII9fyBW0hnf/qTYr1RAvSfVWn
eu+pNvuGBB2ABxpaZ6De5pecSimNYM4jdqTT2MG0sRMLOxprR6hjqAoDHqDnOUPcVvJ0iCMZIhrs
/7vVDk66/YDlXH3mLyX9HeyDJ0bDfeekL5boANcC7FI2Zzd6o2iT4kO2nfTATnGC3A1ROgDF4+WI
t1oiwByegiAORNMzCiLS13VSgfTa0To6fdq0mSm+fwboVxn3KTVqBwyyTvGOAslA2Vboldayo6V4
zlBAihZlZJzPmFHjc3xLrmPgmwIuBluC1HKSnxoeGtntL4HWa29FE3u4oL7RMDXP74fEbR/71aDh
eJUXM6VW8puYxz55StSX2HDD5NDrgoNejXlLkVzCaUbaEGIfuHHqiCb3/Q4LebdAY7wq98luMCgB
l/ONkSAAARAaXcnYw3Z3+IzezWXVV4zawNsY6zGo0eK9ymUeft1k4VihqT6S56Jw7Oy21LeoKYKH
DcD6t5YoM135wKhsz/vkGPoCLxonT1WZlROlqh1MCfbb0caAm+7HPR5CYJu5rNqK0wEB27w+jkKb
YfCDUmlURr0uA1odTff/Ie1LmiPHkWZ/Ec24g7hyyUVSapdqudBK1VUkuIDgCpC//jnb7H2dSdGS
VjWHmcN0jyIDDACBCA/3nSfGH2DP2cimVr05M7H4iJwNSLVBkAtKt9rvqins5MMw7q/7sbL3oSky
t9RmsWhMcF6mCW7dZxYTMDJZKIUmedTDHWhqxd+u21krvc5qPJiRwpvBQOnp0lBilFar9V0D1e0b
hfQQfL+DDWI0P9FA6XL0ipNIX67bXPtGHgjjbQtIBAASFr4lViayfOiboPXKHY/FsSDNRhis1bng
1n82zEu3Jid1eZHDRi6AsgEZpNUEFRd+Z+2aLpxGP5nCtNulycb48VpwzNrzCHJgV+inK4lywagH
rIg13sfxL6Zeqv739eVbDQ3w7kOiBZsK4KhL13RVjXwchgbcVq81xciiBa7TDDfs+3U76678Z2dx
LKecoR3awQ70JnLr3u7vjS32x8/TJvhGHrCNqABjogea4Ze+aIQVKtbn6CurpymL50HX6r2ZrB4w
cjs5jMk0YV5b8LvKSI8Ntb5RjNGGfErK5+ve/otPXySK+CkgNjDRZsFNv1hWw4bivZGrJhgKlRR+
S0n7Lqs0eSSFEj9HmysTdGmClD406fJwaLl3n+Ypxv56La8DHGj8gD9e7TkkC4CgQV5yp7xWEr+h
blL5DHzMCcV0INOE2rOqq+9EmnRvjqu7jV9IgaEtPXHYI1e280/i5fRLN5roc6qRvDOK4Z8Q5B/9
E4tzAwHc+MpUkELozOyh6ueSVSxGzzfrge2gVFL9lqmGR5PnmXqUAEf/aPAaL+fa6M0bs++9Lca1
fyHmi/WjmA+2MY8BLTmQo19+Sql10+g1YxNwVwNT+BuWOILsxW6i06H1DN8awZmTsY/E+a3X3QtI
gfzUzL7gwghLB4gUoE558z03E99uJYaPDXTThj9lloDW+NxOM1EenifIFuFWAECi1w6+sdmxWwl0
SlWpG0W+XA+llev1wsq8gc+7rZPHe0eHFdoKeQ/Klib1Uw94V1932XTUeZs/51CKSgiQMhASe7xu
fnXfQk4F1BkAz33K5jCIUCW6h30LYMhdYQD/rPG7OEn+4hrEp8ag2CytjnGiSy8dlZSuyKYmSHvy
IPQhxJh1ijGUTZ6OlTyNYh4LdQsdUAY80y8NTbUhB1LO5x0d3Yj2BbpTowsqBYB+XpoESeOUVGZg
Fob0Xa/lkdnz5PX6mq6cubOa3Hyj4M6CZM3lb6iHMYPO13xOIV8a+t8N+AVsJ1Jb/KFbdhbXVlPx
UlgAKQeGWeyoW9/pTvyeFd6NhCJ2cN2nlfoTnMGd70F6Z86/L31KYyWKbA7TpkK50HrJoIINjdNB
Qllp3F23tebXua2FX3ac4i06wpZGb2izd9LupCd3BdliOVu1g/4SEnqUCwFKuvQpG3DCT1BWgSqf
Cf42E6mzo7XGb+r2GLxxHf523a+VVAaibGgu4hzFQb0kGeAqZxPm6LDVS8yhWfK5lFuFspXtfGFi
dvnsNBk6u6Yjxbkq6wozpsaOGmPYDe1fHI0YlsfYI7IWjLMuVi5hnlGN83a2m4+m5IGKXzLt1/XV
Muat+umOODOyCIMySZ0W+NYmqMm/fRc991X+letHw3izir3jKWA3Atnd93QPgP516yuVZCwk3jw6
mItMTI9dLuQEqh8ODBxSarf1iX2AaCe4pu9zFEPTsB22RNnWbgEDeTXQcTMiZkl3Uw7g6RibOeSF
PMaZvTeU+g5MxW2VDHe2zUFWYh8dS75f93ItImeOJoxgAvWH4/LSSxEnWu628DJT4Ncxq3tM2v75
yT8Pmv2fiUViWAxZablzqDg6exr08jlLZ4Dr1oznWuDja4FwDMUr21mqK6J2lUPDgOMsbGgIVa2d
KaYjLcfw+oKRtbjACwjZwKyeh1HuyxWrCSqypl01QZ8adeUXFB/Mb0CSE+pl3ji7IXXcnTfU6gVk
nsO9KIo8LMw6xr+k4Uf6TGfd6BM9bU0/U11N/E41Vag7jTYGTZqBMBKybScNBdComEyxn2kPhB/r
urqLBzLd2AAlf1GTmWFynMb1ly6mZeSlBihDMZbA7mTbTE/UluK1zeh0MwDrFg6dmDwfdROCUdSp
w//VEiIDHaBrlY6foLjx04Jq4xBVZlUdNG7QMFFp/OhJs8ZdaRK5K2zFA0fYw96qFYWWFuZx0FJJ
H0H9zHa6UceQiYqPeaWZR6I5oLmfrB0XZNxNUlDA1Oj4QE19wuCHZt85NV5bflr0VRlZPNefLOVy
MHQq2zqMUzu9j41rlL4kmXi0JvTH/UKlXexDGL6IPCcdXlWhjH1fl/k3LWFGMPbMBeZIiwF8uv7F
1968wFMhqcBBh1HV5QPUpFDYKQgehjqxyR2La3Hfy6Y7QgTafge0Lc78hvcqFJry7kHhmnFfZeOw
sY3W7iowLKIOg9QCRFWLwxAEgpnONfyKLtP9ahwCW75YXjS2G/ng2j1/bmcR31hAa1Qlqi9ek0Bs
d1fRHDREYS1fhsHbWNotnxZHA/Rwi6HLkb/oJfN7kBelwDqXUd1udI9W7UASDrq7Lh6Cy7O8T2hn
mS18sro0rHjYOCdhez4xDtdDZe00PY+UxTcq0FMT0sE3Qv51p3LynPN+f93E2j0xz9OgogSObNBL
XR4/Es+41kYFFgg/I5h6kL5VGHNJQSClFdVHhTGeOPOOwt1q366FBfhIUClD6GF2cf7nZ3kFpVIb
rHkJuXFnsqDSEt9EuTErDmjN/UVYnNtalMzKPlMlGbCMAuznPiRfy53m6q9dUTfPgKpbf7OzzrL1
RcQnZT22BUHxzKHxh4vXr58A+tU2hefLijxf/37rofjf02AR8iPYUmoQTc2pLSQlE79x80iYr3G6
tYifPxgGnmfcBVq4cz9nkb80DMKf0OwtA6NAWVy+WgCvJM6zZlsoEm7wjH52CggP+GSiKIgK+TI4
WFwOdCxsJEgeqAR+a0ZYTo+9ev/TpQPPiDFTYIBr1sYgwWUIjo4EBUblzCQO6imzPiAYdxLcC2t3
Czq+knnO4k0zK8VcU/30iKztxC05gSkw/4SqvxksVJoOFFejfWs4gZoiF5QJmfyWkVvcu3/uJ4qC
eDs64P/ChXPpJ+3RfxYDkmodN2JK9sQ7YsIehaAtzYbPxxUeIkBjAPFv29jbixDxLFYIOsIQaM2D
MevvVWI/Xfdl3QRyJZAK4km+5AA1K71JbYfzoB6TIzIZdCoG8fO6jbXom/VMQEOHyvQn0HOS9syz
Y2ibT86HB1IL8q2podkhN8x8TjD1+ZPoiDxEOnjvLj9L0me5BN4Vq2XfVjU9lTYJoX278fG3rCzO
PrASSctgsAK0wX5izV3m2P+UvNy45VfXDFP1WDfQ1oCh6dKZjjkZrQaYSdyvjH+oIvbrNtwU010p
rGPR/s8OBnIu7Qi3q5xMwk7B21Cr95P6blU3U4pqnpv7Dr2vMGFdB8Wf44Au7S5C26wpstl4tmt3
EcT6Aj5QXFZeNCh0l61npFLBH0ch1XEAuhgJnkWKF7uWq5h1qsuRI1M7SBQquEAfxdZ7rDae3iuf
7sLQ4gZxIQ9kWCMMtVZRvqBJaB7BJFjdjo34npN0axD583tHR3MCmvUUFTWMgS786jUo9xoWDolW
5O96jWJC0vc+lOh85KMnC8QCsW3+xVriMQy2B4CQvE/ckjkxNI9lPQfs2A3kAPR1GlI++nH9x/0X
zNOiwPsv/yturoVzbJBN7REcHWDqufFKnvquAUYgC8+kP4+Oc+KHhSE66mKQOTwawWLBzNeBPllF
xJotzO/azXXBMLG4JFWcAoBXwlA88TDPp8CSu5ZE7hgI98ZAAUWkQa2FLXQl++mWWRvBuXJ8URO6
fvh0mPJzlmUMTquZFxQEFxRKQ4aWR+ZoR4ZZbWRRK8nNuZmlplFs90ahFTCTpMBixd+lVb/YehV2
pnGoxFaUrFqbb8iZ5hQcX4vDkqlaadKb4BS+ly6qW93+YOxXMrRhitHM65GycmOiQI46PMijMHf9
7wc+S7QNrdXBxQvXLMYftdK6I/WP6xZWv9GZhcUBUutjk5QUFkg2BBywicnonu282F03s+qI42Cg
0KKICHuxah3jYznoEgeHlzzpRL1YbONZtx7sGHYCxT2GR+my1l8x/M9l5SDYVfwcz6zF1SsBw4At
fO+Fo7Q/PBH7RH7peFfysttfd3DtIEYXEgXQOfdAafzybuN2W8fOOPIg8x4yFy8j+ZP1UaxPG6fh
2glsgU9odtMzMaZwaadxSmmYDIS/mUVOUK8IVeX68QhIHC32A3plrNy6Y1agf8BHYToafSEIxKDm
cGmzmCTnci47YlL0i52oo8vK/jsprFvROSfet24w2emr25BnJpX0nTw1jo0t9Zu4rI+O3Vg70dVg
CTKst+urPlu+LAqjS4XjZR6MAqHTsv7WCMeQbEQrrJHoErYBqrNJvRPlrxgjKSN97dONOF77zPNz
G0gcPAnwFS6XAvPiDnObhAdgF/Hj/oMQlLUmzBtsfOZVx87sLDI/ryap5lUayFKGt049DvyoOwrN
zoOgJ0PshPyLuw+gB1ST5t2DyvOlXwzBq8UyRWruZSgmgckCULG2MTbcWjttzs3My3t2ntldl7WG
h+Vz6aMkld9Bp8Sjr9eDYm2LoGKAzzTHK/AUl0Y81pZA5jIeGOo+Tk9lY/seOQDT0/EoHf9m4c6M
LT5UqjdVWxYZTh1b9+v61mT7thAby/aZmB7cDEBb4Vk2szjZy3o2uNPAnmPhbKvr1ndSy5cu6BFQ
+fGlyo5mFe8caQPQjgqJk+WBAWJVh59yyH4NUNEZaunXzm+n3pJ2XItSpJMYQQf+BxO7i6jBMR/L
LMWDjnckBCE/dvjvXLT7ynjjE2ZJTqIMr3/btQBC2dMGnRRaTdj3l99WEK0Df2OBb1uX2aHWCxv4
klSdKqtw/8YU1h3ZO9XR3lqcejbiKOYUzlXNdKIjqBGV/uoS+XLdoxUkOQYLYQXCIiAb/zwbA3qw
EoB2vFi5syd5+jZ07NQOv8b4H0vKo5d2aI33egAewBeDqcgxGxFqpu4PTr81vrWW3JxvnYXPeZu0
UG/A1hlBi0cwOQuZvbS669ibOfzNSfrfxlli+AeA62SRwFRifBPeQeVPjflai+P11V09r8+sLK5l
l8pctQ6sUO9IxZdRPEATZJAbl//aPpinTGYsnA7a0kVU2gn6WqzEKyyxkpD2v3QURWGNtNB51tgO
PeDAG7cS0bWtQFF+oIA+oQy23Aosq8yyITh5kMVHFPicDDV6jzxdX8B/Z1aWV+y5mTmzOzuyO6PO
eo3CjIZu5VufOwOAVi3rsmhwyPhiQ6gu3mECnTs+4A99GQqDDj9wVkmgOowEmnLeUGgBUgKjevZM
rXtXvcFmrlHApCBIANjPbkxBREqbinyU40SfB7cpBCoBhveSxRl9Ui5m44cybr/V+Csg/QN+7mtR
e2rfpcA37hLNHjowPEFi2087kEw9NRKVrhCbtlVBltWVF5iWnu9kqiweSaB32h1pC9eX02SFbUPE
o4jrqQSAvwBSuRcdCYhyxK4GyVyZdFCBbO2KY8g77QUF8ZGs72nTGZPvuor/o/WEfR31HEQ9jIDf
2Id0Ol5VygaLDm/rpA/sTJjuTT4QKzRJor/IelDZqbdH99FIS6oi6DJLdFiUWTzkJutD8H4nrp/a
0AuzCxCDQolSj99TQRU5pSWIAoEns8gDesLNMU0aslPZgOxgtEWm721OOzegY0beZFZD/LTvh2Jv
NF21K21P8F1GuxYUX8yWtyAtVj9iPc36QCpNRKljimLjJF3bhOchtLgmmklOzZBhe5Sgqmrj+z5+
Jij6ePnr9Vhdac6hHwZycTpLRIBhbGGozXQ7NeYC46geeHVISZTpu7F+86BGKbLbmBwt7XDd5uou
PDO5yGgUhhQI11ARacDRLswaENhUPCVi+nbdzuoagukDPHOgyMCev9yGtK2ngRewgwbxQUJioaqz
t8xyn0UvNz7X+jL+Z+vff3625dXIJTPmUvDkHgzvQx+fOpsFo/fDFtE0RW3+lDVbUhIrj4wZXAfm
D1DNIJPwFic1yEyTBuzhKNLRU1I/VvLUqJ9J+mMEcsXZjdiw7BX73If6IMYu/coMWf61Kz6uL/Pn
k/zyV5iXywy1KC/uUvyKIccEQfzSjHnIdRXE83TXl5QFbKsd+TmAYHHGnM8vfJTfF35zB/qDLO14
kGO0X9TazmbeUcZbZlaKr7CDTA1UVy4ol5asQbEcXFFMFW5C6b7YdHhiQ9ocupTeuBar/NLMZZBa
eOR1rDmyqq4jD5i6jdD6nF8YoP3DSBFglNBwWZJYTUCmCjZXYlnbnpDLpvu49PqwG7XOp9OIaqyT
mn9+Ksyeu1hcA5kzfsDlN40N0JYbOYyWNcCwv/J09K0GX1L7ppU/hvEeEpPjtNW3Wf2sZ0btS6N6
GRdJYyOQlDMdMsP92qX9rsLc/fV4XdmrcG5uQYDSGHpky6qHDuGQuLJb1ANAzVaW9w19LZFtlJjE
ABwrKttTGW/xh38+i2abM7IGS4q7dxGyJeAatG8Qsm35q2nzIIOsQIxxsC3M1+oantlZbMYY3Dsj
erE4W9ubqvjoysiQG+nN/Bkus5tLVxax0WS0Bx8lXOmap0mvfDVuCXhsLdYiEDyzJU7K4UQOgnXc
FMeceU+kuPWgheFfD4bVw+tsveb1PDu3S+FlaLHAGe49aOQfrXX9SR0tPF1i404asd925obJNe+w
o2bCfgAZwUV1aZJada+khwqz2dlhWj6M7J4DRW5tyb2vhcKZnaXSkExba9RT2EkNfusaPOow0j0V
SXh9BbfMLCNbFYPd6zDTQ+6bQiIkLZtQlJtCc3PkLsMOJxEBAz1IppA+XC6brKVgwFnzQDCJIaBE
xvbO7Ho2AtPYWeUJQimomXm1dg+E2BBZIKH57slyuDVb0Dn7sgHR5597Dl5BDMlbOJdxF13+IjFQ
QZkOTt7ExQRCUxZtkNQyjnph/PpzS+e+z2tzFqXEamw8E+C7Fw8vVWz80xI7JNXGs3ptL5xbWWxs
g7eTGGN8SSK/0E74RgXxuvoJaIdUn5B6fkXb/i/88lBwQiVkTp4WFhPBcpGaKHEz5sW7rNadmwoU
nuhtFs7Gx1o7teb5O4zj4yJFsnu5hF1bdICtw1TfW2D6qR4Zd4Pr3qxeLOiG4SmFdBrT9gt30jjP
wPuAPketej+Zh5IOpn7ohp3VRQZ9NN3U7/o/Bt9gItewQFWOchdSwIVNTaP6KBSK25gQACALdCHT
eCxtO3J5t/G1PhcJYQplekDo0MYH3PtyCUlO62ZiJkdHsfQnLZyGxDfcb4154vKGN2/XV3PtmDy3
tqgSklJ2U1nCWoqyscf3lt6hrtL6FdtYwZWpqHmoGf8B5TVQvMtRGm1qipbPfo2OHnpOt7NoGTKQ
OXetFmTECOX4BTp6wVirU1yQXZyNG5Gz5it+AMrIYMSco+dyZcsSGDQFkQfowLW7uPzZe2lYgrhc
p2zjG67t8Zk7FINXdB6xcC4taUC9uVQDvTfNrAFMJZNs/FgaBMMyrQ2qMndsHxyWSNDaoD2J5yBy
xL/4CZimQyaE7vQcu5c/Acz6Hgen6AxpeRg8uZt5mLtHx7uzsqNUzCek2dj7a4GL9g9k5jG+Pndl
Li16bqKMtmBVoLwfk4Es9rEEmXprpD5RYdL++aQHTlEd75I5ptC+W3xNs64EFDkwPmD2Xn1bj7Z3
AxkNANSUnbHIQhVk33Veu4mznW/A5Q2JYVzITQB/CqmaxQ3psAGO5gTVVx77liUhkPBSU1/x7874
wHJMHT+47n6qu931nTov32e7qKa5ELsH8dtieQ2P9HYCFqug035otnnLUR3hyVavcu0AR8KOGgUA
6hYmoC4/ogsqbdMBgXBAzNRvxn1VParsyS1RU9un7kFv70xzNzE7kMiljG+lvpHnrDQU/u3kQWF6
fnFjmuvyB1SToedU0wG23bfPXiCj4da4dY/ctw/xHQQCQaih35Kj+fynqzubBXQEBUGA2pYvB5nE
QyktGzM2tfcFSMGDUbknL3W23JvX7/IrXtpZ5BiGU3l1U8BOCr37tn4Dx+bRxfBna464yACY1/bm
0L+0DKx1svVFx1CgLd6uO/v5eLr8EYuPbJPSYFLH8LAzWg99nAbMbqOssO80N4EwuhehZxNWMH/d
7OcIvjQ7x95ZfjXkJjh1a5jNGwsZv+ULg0TlFgPRlnOLfYKSQZcMFFaaIvDghnoD8N+yvo7xjyK/
jdXW2+bzrXLp1SJg9crN6xS5Y9DYUQqe7jTg9Iu+RSC3asWBhNnMAYg53sUn40Wq47TD4A0ECnS1
h66O7EG88vX6F/p3tOtTeJ6ZWXyicfIIHp0wY5+mr6T3rQ/A+JHr33Rf3GP3JJ5dJCO/tK1d8flM
xRrOr3ZAFGZg7iLnYQlpCSRisPswJ20DRHrT/CZuSMyHofJJEaoB1bbDdV/nv/nJ1TObi8wn6VqL
jAI2DbXLs9/K6f05A8nuu3Sr5PL5ZgRGd4ZwYS4cYOcl8LhKO1I2LTa9450afurTU2M/dOLdmp4G
e2Mt1wLl3NbCrd7UprGvYMvG4GrqRiIO7Ur4mjxeX74tnxbXLzNsVrmYAsakbIGRaPQBqn+Ya+4y
3vkutwK396LrFjc8cxYgzUkmfd0k8yqKhyr5RYY3NmU+3bqB1uIC6RlmWFC8whT/IhYbXuhSI+CH
cUjue8W9K2/At+mDPg9TTtc9WjsQz00tvpWyC1X1Lkzl2TGufujk6CS//jcTi8/EK4FJSwcmpKHQ
V3nUxM8aT5jrRla/zH9LtqyB0Ba6lrExxxzrbXQ2eAPIsQPET+y5DwaNt4ThVmPPwpgMOIeBrVnW
dtxOeA2UXGBPme9TliXoB6iwkeOtXnB/bK0vLv1zsCf2MKq0eLogK/qUIFD0b5JGxuDdqBogFnGR
gPc1DQv75S/WEhNcyDCB9/wEeU4qo8EgMMHwLZfHAiVMtBmolgRii4xl7Z7EaY7nARASmCFd3JNM
2lnbTljEevjRilsgPHyr2itITDQhepGG2gj21X11Zm8OorPbvxQ8kaaCPXM6VNK3zDDpvhHjxMX3
6yu4wvw0j0SgmYAJDBfP9eUONpnEyY4llCd6j1qE8SU/iAM7NTfFmxG0mg+Cq0fIpP+i/SH/0HYb
5tcus3Pzi11ttWmr09n8sKvue5BmoLr6Udxqexa2h7QKrpv7vPdQacG0EybeASiCot/lspqlBnZU
lrUBuCWAoJXdKZ7C0dw47VetgHsYE11YVrLsBUG41jHHCaW3Ojso585N3hoVavT9ui//os8v72QL
NJ8QlUTNFvCd5Qt9lMakSgxwgcpP81lk4r/bvXFr3Zs3YOFM/GrfWr6OEpaf3pAjCyHhc8vCeuMR
9DlS8Sugkov3HXCTGExaLKlNM+gq428XYC2cQs3wS7FLq0fRbETq/Ic+uXtmaF71sy0hvSRFwxHu
KusnmInKAfosHxtLumVjsRncQfc6LYcz+lN3Vwfu0dtZ+wHLyoLu0O+SfRqIKN9zHzlCmEXOUd97
kX3ael+tZJYWCi+A5s+TKfPD+dJXe5xiqYM6Jkjem5/QrAYp24O7T3ztF4n4AZQpJ+Nm3IB5ryBv
L40utiJzqGLmbLT7CWR5SPzp0Nwx3z62O+17cz8eri/22lqf+7i4bA0v11NtgLlsvAM/gzv8rLYQ
C1vruMyCemGadTvBxrs4eifil0+ab+h+fPeFQvSpOxmnp//JKWdR71C0zztzNmiOx8w5Wvpe28rs
Pl9FF5/JWTyKx7IicVzABHmxviB9DIXPXvmebITDGk3peQx+oo7UMVPej/P3OTaVb4AXLzB2xc5+
xV6IquO46w9vXsT9ZF/4MdukDDU/5y2Xfi5eV4mbxHY7h6OM4iC9s++7XfatjPC6ulXPw6HDHiTY
i/qRHe9/q0fzAfrLEfuIEahbyuuba7E45CqdZ1aM+hj2Yx9ZYXqX7TjI8nc0Al34B6SO37V9dv+S
nmSQ7bfeXitVnsuVWJx81BkdJ5+/xHjjRvHeQ3HydowMcAf+ugP+5ifG5Z+8A914G83ruzxv0Uqa
bxcMQGHO7/IMElo96p3hNQFh+r7oytsmqTaocNeOgHMTixMHNHC6mimjAgwiH4RIDgy7pe75Brh3
7YrC5YQhcY/McyyLcgCxig79VGSjlXR+5GmJekpJADZNnWcpO2/HHXPjIlnboyDeIOjpgFkYl/Pl
2tlj7IEeYn7voaBbJPcTdffDEKXTMQXqF5PIZb5x8KzlHGcWlzJPce3oYz/Mr6PqPanqSNXs+8Bn
Dddhq5a8tjEhHziP3nsgSlteTqgg5yyeHxSYGLrNk+7ZLXNo29Xuq5Lxcw8eKJTs366fq6t74Nzo
IlQwQFM3pY48kSTTI1B2oVt6P71sCij5PkLdIU/YbmywNapRe3Kr9h5jknudvOkF+Kzt4YY7ZCfy
5Pn6z1qJLFTvMQxpzjNtn56/lZM03pQxEIhqAOKcMrB3EhG6eNB7W12SFeQPavfoc6HkY0DtffkE
ga6eTiuB3DXNIBwCklahhcYgfMHGHcPDnliVgQnZEWWh6Zk7WXTd1dW9evbVFyFdc+Co4xIfwOim
Xdw390qKoErrjQ+9GlzwxEVfFI/H5XMEcG0w0ykcCaX67nZAEo1JoGeBqz9O6tASzb/u1coHBBfQ
/E6dx5lB33S5UTu9mfTMg1dF+a2z+M4z6qdy+s0HDMU4WyzYq76dGVvc3DVIAEk9wFjcgt2F54e8
RTstcNPbtjsa6K9d9231i52ZWxx7DYB4TtNgKacYqPdBRhmogxXTNh4AW14t7ukeNA7aEOM4UBBY
0awfkPjS9B9G9mXwbon2z3WfVo+5M59mn88eAYOiDWUtlrAqTB/palh3/ySKHwvMJf1vlhaXbqvx
hunzi9/lvyuQr2qmn7evHPxU1+2sfyUMIYLSAf3PZYMelAE2yQyKyoJl+4D93XcAbqRtfrhuZvU2
x1n9/80svlKN3eYQgTtQdLkexhUzDqNMrOi6lfVY+M/K4vNwBuJdr4czbnsHEq6dRb4O8ii6PQgh
a+/bdWPrsYCJMQ9wWlT6F3sXysMTjTXEd+dpUJnDexBzYxbIl1JubiQqq36hQYxuLdBReNRfhl3t
KsOKISKFoiCIgdxnq/5ClOZPFdhgjMDYAputnUooSwPnCU4CNE+Xy2ihH+2kOOp54/h5c9+Auq4S
T+PwtbH/mOZjJoFGjQ5wa8zBLQHJ3EaKD/4lVEQSwzkMTYI82szYngvnsQCJ1Ov1b7YWhqAVQZN/
xtZ8EiUdeFXZZZeAZ7zJotJM7sdE7a6bQOEPX2ORuYIYCLKkUK4D6/6SqjGrvHJ08rwNPBS3bpws
S7+RBHKwRicBGirMPH/lsSYj3Uqqo8as8mdXeW4wWHH1MggvfY2BZH1KRt5GOdegI5gxB4UcT7uT
VjPc950huY/mJJZJWHn9U3ll+zUvlBU4rSG+gkfeSwNlCC2IvUp96JrmPLeYSb9vChoDvlqmB2NI
1C/Wu6V1r2I7PSZkztOKSXd/u6qr2tAqUvMoJqVFMpmK46SnpAw7mjvxrZ2n2Z0j0E/wS1U60McY
OnMMRzW6UFDQbGiM5W5FTSi5mZiajafSTiNIb1ncb3XS4hkhUxkVujtEeEkOv4de0RZ6wBlw0TTr
qRXEcuLH0bDUbWZo5V1blPLVyyfx3mr1G1hVH2FqOKiKY6Z+1Kdp8DtCwfSVmiVAZ7Fp7TCFX3zv
SecFkyGK5x790UPSUgP4cxM8e1yhYwyKWNaIyHZzOQRjqbugESusyM307GgU3IwKY55ytxS5QSRp
ER+a9qg1Q33jgLbqOGJmfkDPQaUYuwB/9c887o3kxi6mIsCvFt5N07msimq7IeCdTZUZlBOW3EfK
FuO84DpUD4omnxmhR/FiNyxD8prj9sK8/XspmtHvNEp3aohB9VkTt/c9u9W/KwxkgMGoqEY3tGmi
oEOD8ZYd8AGZCGoxJC/91HbeS1GofgwGh5tfuOzKg7CVMAIXZJE7aRjjPzpJwBbUGEJEJZjh3kaK
bxYaPHYrACJs2DQbJ/1ig1rYu7GTmr4i8y4PY9e3ZuxD5Nk6TRhEoz74fV3vwI2+u1MmFFJvWrQX
IGcx8/7yWoeEX0W92PHBFjQOfsUpmfyeCVR4LFkNu55z+52VSQ4BiILzG63U9YOI8+agavDieM0E
xCsmeWw8m3KTcD9P4ldngI7FoPTu1FtQIktxkt20Ka8PsdbRO0sWzITtJM9ConfJoYOGwjMw+dPR
kmioAs/KjKiKO7a31QTCJEEH8HE7jkxCUZDhODQ5wDiKKQgugHvgt8WGJPPbgSG9GEwFHcxExXeW
phUvOqnkL6i+sWikE1TdZNUdPIDSfqWaAoufyrzpNudZDGImx3qqW0MLWIk6uG/B551TDxCYmbSk
+Y75eWb6pBTJNzPL0MsSTHjyMea8vGniAkw9nt4VT7Zs6Utn1sljafHxmxzbkez03KL7SZoxP0xE
a+9SoyC4AIFaisoud59Aiqb3ofS0wrjr9EI8O1rHb03NzX5XDpInTDBRtAFt8B5HmKuFlKibe4N8
6SSHpAWIZ2/ciYwh2LgziGMaZNy4t1fGNvAwxkA/WMtRcMQkw+UFJykpHa+F2jXkEPVQm4BLUpCJ
JzSkLolw67059S+7aDBHiNOz9/ObjzGpQl6dQHP8cf0AXwG/Xf6YRa7S6rpok3y+kwpQQQ+v/4+0
L9uOHEey/JU6+c5q7suczn4g6atckmsJLfHCo5AUJMEV3MmvnwtFVIoOcRyT2S+VpXDJDQYYDAaD
2b2AyvGJ9X0YNH9qw58FfaWhcYgChGNN48bCYqnFq9Z8NrjzN1Wk1M4HlsDvyZ7krd9ScDTUqldl
OjrelK0OBBozRUEcnnPRjv0omAAWufAHGBYD2QqHldd8qf6TKAFsPg4ws/qRRKjIrqO1ltff2/Sx
kNGZX3UFKqeL0E/LyHXKQXBILwRWaGFlRQZoj0fzNac++Mu1IbUoxDf02kB7PLbKvsv3OV6sBZqy
Z+gvms5EsaHM4vlCaieraSvwApXUj52VTOgK+U23kr2xezDjzRDtW1UQCy9Ec4yqHLdL1DbqCLpP
hSZoNw7wnIfwCuegMfUPaIncTpMMQsPc8soquZXGl/OKLkR0aPgG9gdwYHGz1blYNQolaUpbiIzr
2Ot16oZqhOb8XZAC+3FzXtZCjAVoVhu5dQVRPXj0TtXr8qjWS21EokB7RU26azX+eQFL9jEXwOZ3
tmhwg6gntCGgbWgM7jI9u8r74CklyYjbUkoF4pi58TaCziqAwCLvgTc7brl0g+AINyYsV3dX9Q8R
eQxNQYZwcco+RfDEidEojaXUQ8SgDb45ADVLxP4rUMLkDCAPJr03VUhoqx92t22tb//gjRrokXgB
Q+k6nAd6iU+XRZskY0wSBbF1HGWu3eKsB8yApChPuVoeuqi5maLILWkvqmhY2k+o88Z7JyAD0fvH
LVCipYBCktXa62rFDbIfcrZCzCZF6DFM7wdZkG9YPB5wTgHimyXeTH77StkwSuhTgXv6nvtohUmv
q0flClHUrnijjTsK5C1ZOzqkgHdjoa0CO+p0WvOWtrXGjsZEuacF8Ht/SNbFIPKES1LQbICqeeDp
w+1zUtoIFz5Zg32Q/LquvDEYXKohhPj7BXgaKpw/5XB71yidpo8TGdqAbUEurG09pYcCgWqay4IH
26VNBUwXUGoAjQ7JPM4sBqnqDRLBLBBuHFJ7OoyJyJMv7SqgUsErsOsyLpSnazN2so5QAaaA3u3Q
7cwcrehDHADWBU/v553eErsF6tCxt5CGBnS4w80crhtUMjIHUclqeMLFB2W+F82GrnRvuijBpWbe
BWtrZX3D+7s7Fm61zwVJiEVlZwPg5rN3qiRNLTaAFJDTwz7P3xMR4vZSnn2mJTpHTmfUAT7JkEwQ
Im0R9tPVZbZqfoDAbZOuzV3xGtzXx/4RFOKCwoylx2fIBWwG+paQo+Lzvoalt1Uu4Y2rrtzv0xYc
K/H3SPHC3R2VXXWbJZ6w9IQZB3+uzEVyC6qBWKZPAqgqe91O2Yatbx47NLCuFE96Nrf6LdmrV9JR
3opecBejbQb5gNyeg64V/kFKNcox0poArZ2b4aB+QwqJ+PEm2KKuYAMEcQrqr2rTXzyct+DF/TiT
yj6fHdujkrbUIYz1fTgmsuEGqqBrhRng1wn9VIsZ8EzAZHe4G4cQUB2AutddkJ/5Q7x20LX1dl6T
xSNgPoHMm84k5blZJ7GOCczAmHrVPOWHeCWhsHJtbJx9s0kez8tb3nmfinFuJozCuGuAQgH+vco3
FcPVAcWT9vfnpSxAyGjYA59iOIPE/bi0lA5iGj+7MlzZo6sntDXJu+BOXr/U21ig1kJz2KlAzqPo
5hB3HXiwPe0VBb3Z5SR7au+2T/U9uLE0kXpLsT4SjLhX6B8stNwdUzcKhVgU5oEK/uap3qjPKGe5
tK+NvSGyj6XTFLB+mE0W4OMSc2ofNampMwHxw0Nm7Va763xUOjYH8mTvolv0obUX9rp5IRsRf/Xi
xp7L5ewS/XtaEuJJ1FNek1X0kPvxAGRId7hFfbbhqVf6dyK5MihlRRQhi7ZjAT9cB1IWSt75k9CM
YxoVoH3wWiLTbZ0nSFYbzTj6UkSkXVT0UH+ieAgqNSODX7V1cjdRuf5W9OgmCzJl2BbalF+WVSkX
q/OGrS/4hfnYOLtuJrvKgZsAv5B3ngrguULq1+dFLJoykr1gncLNjlU0nq44lQmYFW0Lcc2kIweo
3Sn0uVejbZJ1XpmjuiB7L0v5pjMiQbZiWbm/BPNk0TB3u45HTHxAlHVvRetcSTcC5RbN+VM5npkl
MpH5Yy30Xr8vD+i0RfoFx6T8DWSN4ftBupxe0p+yq4keR5f8+WxOHZZnn3nZZioipTQN8DPn8kNT
qtswqDeThRo4Swc1KA09m5rHutSfz+u75G7ncjlHkWoVKn9kTGkGOvb0B5X2VvntvIjFGdXRCqeA
XkQBEOCpajkdB9sKMKMZKgqQvzSuTdSTy0/npSzaxkwKZ/htLOkgfWfrFr/Z5a4VlcQvRk2srQ6X
E/QSfunbzwmojeMQUZMGTmOAwFLXupKP1Ddf6drZtdtB9DK1qBGumIjrWc/ZR+ZsZhKTmSMML3Bi
dOqD1B8SWbCPF5cekJhoLmNdvfxraIVeAqAnQaG2KlB8PACk6aab/j4gNy5zqMxFHyTudEilna5+
30fwhABn8cb6tuhXdDxWieDWuKgIijRwL0HmQuYNLFTspmt6HHZ0/LiLXwXoDSJ9/U/seCaGszB7
yvC97ASnBAidiZsFW918kDPB1WNxu8zEcBPmpDJS8+w8HcdtVh4Sa9dKfiK6BLDB8vEjK2z5PWc6
d/fonTgHFgSkqJY3kYNcfU8t3wED6bBSRMTRywcmro1A3QLIrMY34Eqp0ek9jRqvfbHbFe1Ww97O
XW2T7mMfkOLEtTsf6AaawLctb9mZXDbVsx2k5BVgZComd99vrGvpFve5y6L1mstm1XjNc7s974MW
l45xMqKbCn3cPNCxLrfmoAHozSPKIZ4MD8CSO1K9JVIpeEleDMoZDMZvSfzyGXjesXEOY/lGry3X
tnlhlI/K+BjluyQvkGzYNeQmK906FFW6LMddM9Fcdk2rlN6SWyjpgKbTdR6jO+UW8Buhm28HQAN4
ieRFl/IFKJks9/z0LtrsTDJ3RoLSAdsiTxog46G88DZrDloLaLyrjBwGKuq2WqpnBqUsfJeM0kLU
ADCvMzMemUTgGaHQs7b8+hLAvHgk20+r8Whtyi2eHC+10s2u1dvzOi6+h1iAJ8RbDypBAaR5KlYr
cpoYE2y28btH+H43uAt3z9Gls52OAlGL8/kpijci0ttOGEzQsHxqV+aGXhk/kvficrweKndc62vj
mKzl7+Fz5ArzASys+OJ+ZqJ5Ixp7rWiZlp2vuI6bbdIL6yrfPn8LPMCDiwxn2WZn4jjLUToAoFYf
k7p2XGV77Lz4snMtT7tN3dCzDull9kNUyMzCmnMq8pEVA9jK0WGJrtvrSrpI5GPVu5KJeqDV+XVc
PP5YJhONqAA44XldcD8mGQF7ghc7aNfWFbd3fnTR7ryQxWBkJoRzpYlZNa1D4HAkI3CV4RavlOcF
LE0Xq/oB4ZfMWuc4iwAEZZbZITb3hNeaZoy8KUwvi8HxQqDj5lYleIVYctVzcZxFhI2GVr0S4loS
uKkertvqUirXmag9ejHJNxfEmYFaDSSMVUzcsNZ2pHDp1nAHf7gA+nZ1geI643t7IW17N78ZRPtb
NKVsTWcerAT1OzLqEK1vjFfUCBTu5CcrZ6VfV6Xn3OjrdBPuplWwykW3GZFk3nfaVaO1GWbXsV+y
aJ9a92OK4odtKyKgX7L9+exyZum0vdE3DQQZKE+kuVtEGxUkOedNc/EocBQbvXOsvuNrF3idtXbD
Yliar0KpQCHMRZg+VvoOtC8tuZAj0EKBGQJoBQei3gO1M4gE6b6lCZ2PgLny2VLKABq3epbFbLLr
dLxDBYGLWhY8uroOEXFLL80p6nngTtjDj81nTC05ySZ7QGgYj9eq9EaztSZ6NhWJ4CxTqupOlZiI
sVBucoIEmBmsAejqCRaOOQ3eB89V4eww6UDwC3piHKZgOE1fWmlVqauw+KkZl6hA9qPRy5zroROE
gQvnKswEoI3AjEQIwTcmTUOfIu6GVKWirqL86IAllGWurtwNAUrG2/V5LRdc2Yk4zpV1RZymqB3D
xTSsjjTPfb0h6w7NsrjcCSZ04RQ4EcU5swm3Rbs32U2ry1ZVk+zD2lz977ThTKPqJEsbG4josutJ
eRyVO3u6y//BlRGKmKYGTm10NPNNI7QHFlTBAoKhv0MRjhHvchEszlKabC6DbxNRpCbImxLn8min
PjqlfSfMXPSWPjeA8VdDumIkrlM8bGk83pyfxKUb14ls7jQdVXVwjB6yZf2JlKs+2afltogfJrqq
o2+hsW20u5Hu+tLX5RvNFDjMBW91Ip2zSMDL6zoF3yiAoHUvkt8qJ3KTCOwPhfxQlJ3AYkTSeKME
EXqasFtX6xwV7V3viGfngKLNLlDRKZhXNnLOoSDnidBNR5O/jrTGqR/WAErd2QE0M0aEy1Q6yHja
7ZvwSEmEZ97guchRcNoot3jturb1mMHmnR8Cc1nnRsCdBEVmS46SQFsyoDLJtnsFBW6V4lkKFWEC
LU7sTFnuKmJqQAeXcyjbxsZFJIXrUjf2mtO5iZoCJujtnyiG4hOcsKCF4dNRcjhFaa5AMYPu9AEU
xCha3JwXsazQpwjOt6RxRwNpgAgFdaGD5Zbgd5ryQ9JtSPJwXtTyDgS8/X/UYes4O7EVNQKogILg
a9zj4Sy4VNb1pf2Gl5gjQNGNvb5Nb0SnqrronlkttgkuahQYcrveUYZE6WLIbO7bFfFBFrJFGawU
urGHZ96Vtsn8YZWtSzfam1f44ADbvdCOtahIZQHoAKffbCCcA6AJzLJPMRDjOvUekgsgvmSmpza+
fUATlTduXxK/pK50n3/TdpEgtF88fmfCOX8go+I3rgys8phuq96TtYsm8HR1Fee3pUkFrm4pNjxR
lbOpYqgSpy/YnK9LHwAHmycA6Hdb4ju3ym2zAsbcuAkEx/CycdlA7VFR28+oME6NC7NLe1VOcXyZ
pluj3agwWT305II3+TI1QHiCrjzVDFdmHHqpogL7O/Fb4xWddYJ74eKWmo2EW+koUoZ66tg9Cj1k
/aXuAKRUR6d05fciIqFlq5rJ4hY2tsukVEZore/zwyVeZbojOTZb8x4XqcQ1Xc2L1+2b5N8Q9O6e
384iNblVltUe/AARREsWqhZM9KE0iV8B0p1071Gvi4xq4fkWwIGf68s5j5LksW2UEDdKj0NkuC3d
VdY2C4Bxpd875hGwGm5MBTouxpE2aKGAsIfnBr7pUZpUsy0qCA0AszwiXW+b5Q3QJZRChIbNhv/l
DJtJYiOZ+UbDoMCc0iEpxMNTDAgLMIzIlsANLAsB0gootmx0pnCnV2zXTWLIWeP1DUJhEDyT2l5H
cu2ft4yvYgAKgh5KFF+hLUr7aJCZ6RKUAQmDFAW8FhioUKA52asKlF5u1BmCh4GF1CBEoc2AESEi
q21y9p8pvRRbWoWHtMa8jMM3J233qtxu5ChZkeSnZRBPAvuypba7QhYxgn49Wz7AT4BeBPhF9HWz
HTLT01YIICUphJcjWcfEuE266W+/45yK4EIblQxELiYU7rZmsrZQ+i2nqV9EpcDOFwLzUzmcZWg5
VumjQJikBy361qNSczBvatVP6N6MiJfKT1Ioglr7uruYUPbWZgJnBPRIp/OXUwf1bHWDSsoW9WtZ
sM5Ju7EK1ZVsUbJAJIrzya1hjmOoQ1Rkm6thGHEqsDp25xpV6IIc09ezlmmFxjnbhMP6QqeORiyn
Cw0smZR6GXlo8nXe1W5gfauyH4YtiiuWFfuUxvmNKkxqHVEF3v+VS9OuQFCyc6LYTQyB6/jq7U+1
4mwdGQXZSkdoNYYZquJ7Ny5/OnK9H6LHThIRvImU4qy+iAqqpgWUkppVDCaPxPrRBP11LTJ7ZtWn
TvdUKc7q1TxuGE8OLtZj7Pg0DBLUDzc3jdU/hWp/1Y496stHfbpITYKSg/NeclE4EH/x4siiU76u
vEO6SVYyCDfA1COBgnF4leqdk8VuUd+l5c9QlBhciMug7qdE3llOhoL3orZHkcoLwLD36koHeuht
uRrX+S1FBAwPvZEvRFemhZeGU7FcoBDiTcWwSyb2AfXLkS9tA4AW9Q/6e7bJtyNQpFuv+onj2xDs
xMVzCK6FQRYoeDfi/AuKqeMCD+2sEfPSURpw/fqjVQkOu4V3R6g3k8K5FtSCx5pSQwqpNgagokNk
0CwP1fy+DNT/sFiF44YSx4UXdbr78za0uFFmsrnjL8+sLkbnACoDG/1iTCFEpgeQhW2q2NyeF7Xo
AGaiuFXMUKBNyhCicqnfSNm0UUcU6Ga2V5ipCxv/dl6caO3Y57OzdSiDsk1ziFOc51K5KcBNKmwc
EM0e5zuN1BmraGSzV4Fzq7zJmm1o7e1JsNEXVQGpCuCg0Qn5JUEC8NwmAtoUXGd+kUp+Vb5Gojbq
5fObdT+oLLj7gltBkSjObBWhiNE8Kjbe9vsS143peZLqS8NRV91UPuUK8vAihoTF024mmHPVMUr9
8oKddrG2rh3qFRMcSQPABwTmJtJsxDQEyFCLhjiTyDltNAqi3s1m56tc4t1ItdbEfh6C7kahkpfp
sqCugNn1lzPiU9yX3pxcjqKOHbCkkbyyDcH1M4loq0QyOEeVV+jMztAS5ulYNYSzgSuPsqjkZNHa
Z4pwfgqXRENvWdtZ25Z+3MmGF6j2arIUxAygtTi/fRfqTOAVUSRg2QwGGXWRp/uX1lQZ1RHThk6I
YtrExZEEz0F90MP7RtPBNfyoGruWHMtoV0fPAuFsvr6u2adwbmMDVanI4xbC9RT9qhe6ehmajwbZ
gu8kTe8ielAM1NcITpvF85z1R+h45UA4xGk80RJMjTGEgp4HN1Rlg759v1fVVWkAWR8sOqVFPDkT
1g0sKjuTyyk71JE9mCxYmuLDNMa49QP3ObDH1VA8WHXmKeNDHrVeYT8YgN74JzM9E86FhW2datbE
QvgGTGeSflnkV5bxOhI0FFj71trQwA+rbWDdnJe7aMszsZzXkcIpdKIOYiV1VRP7hqKv3gjoWrEe
zgta9N0zQZyzQc9PXwFjGvcGK9qNuAHZUr7WE0dwRAj0+XDvs9OONAYZSoOJGZzApf3wGGkTWn3x
VtaKijCW78yfOn18PhMWJXpYJhTCiPpTKVcDABfCXYAGdyo5AGdYy+16qN0Oe+T8XC4HgqzJRmYl
RCD7PfUJRYZaJStExNug7CPsAi8ZQl8n0sbWMpCpFVs1RRt+V+10max0TLQ0WXcpQOBT52HU3sus
3QlGtLx3PkfE+cSyyoDAXXW4ACCtA0DW7rpLvZxGewMMXpa2kWoQJDcrJxQEUx8PXV881GwquMAN
5M66kduYiok+V6G2aUyU6Q/mtTnqXpFZqxIZaoXcNNm47+wBEFTyzogyADreAZkDsP/BPTV/9PYz
6wqXWxVmEu07KyEuis43TaG812m1CkMARxQKOH7rnLggkfJ6at2en8LF03imCBcWoj8yAT4gFEk7
dC/tQvJKVcXVZT8cRsFqLTvYz8XiHGwVgF4qYBcmql406l0dDBu5vFGaax13CslyVev+vG7Lm/9T
IOdZw0pOTb2HdZR64GLTb2sZCBrDsDov5v+xIT/l8E4010HxhBdxVslgWytqe2EBnnvZ66tdknhZ
2/rd5OL5YCMQzKzs1ArBNAw4GFbyajGUxdMNWTqggFJlBMBlfKgDtIDpexMWj+tLS34kyMUMxOvy
w5D5Fdp5g17gXBcupJDP+mSAfLaAMyuZgA/W2M0wpEgh10jKrBP5QgeuVkBt8NSPnlUc0Ytfgap7
qvGop/lpdC2P+fr8RHw14tNxcMcJ6IQBcUQxjqiZyjUyAr1Lhkj29by6DoCz4+aqNQpkfjUuyAT1
FhJMgPXGy9Tp3PeTilYdhifcOlepvg3pfSJC7mTD/rK8rDjUQJ8fY3Y8FdFNtWIDKge5ITyFjF24
Qe38qrUByqNEqu8EhzpCdfj5qVxSCwjXaPwH/DTwgzmTklD/Ifc61BrGKxN4Hdm4BtTQeRlfw2Wc
IDMZ3L4cTCdUQ9Z2i5I4W4LZkPR/qQU3c/FI02Bgi5NFXofE8nhF06fzSrBB8oszV4KzuRaZAUeS
IMLKQbPYummwMsNDUwuqpERiuACmZ/U4bJt5A73UhreifwyyG1sT5OGXV8QBxAQ43nC4c1Ky0ezD
McWKtGrvNuE6aQRLvqzGXwJ41oIgHm1QY0NAOd5V1SazHqLgTu1EhFFfjxhYlmqiyRp9OcB14zZl
aMUgFGCzFXShVrjgmIPjncrAeDNJmz+GhpS8TXrZ3E8BwRtUnSaB4Bax8GCNIQDiX0auQLe+9JRP
xFTtcUKlVAVEeroJduF3I3Rrw8t2q/TB8HLPvLqY3rQ7y++fbBeZbPS7AgzuvHUuPKeyYeg2mBvY
+cCDyGsUIHAgI8TDYuqr+8GPv5vP7Rqk7W52SAo3Xzn30t/v7jmVqZ76K1vq9Ig6KK7AcWR296qI
FmLRN8104la3aiQCrCx8f6QdqnJrOt8c4p+fN5EItlFmsXUWO72k2xBh2leSsQvtxNVFJMyLewFs
imDf0VjCh9tsnR0Dp41ARkYrtAS/4Ho5FICnstfndVmSAxAXtCmB2ottilNd5KQdYOXsHbsDgbw9
Jd1dGthR77V2q/4YkqgoBFa3dA4jVQvWJDBGAveZmz2kExKtqVDo5qSA/G5/hiaalgpYvdW5hj48
ntdvyWnp6i+Me8NEe8GpfnjEob3GqAP0odhktolbj+hVd1EhFUcwsA1heHxbqAV0Vy0zcQIr6uDn
5gq4gG4FigLtVW/uzmvzsez8gWKiEQ8gvUBD+bpcdUnStG5Y07GzbZ7US80fQEX81F8lKL511VcQ
gq+nK9P9ll+a1+NxvH4G0MfW2VouMKEBK3F+PEuzOx8Ot5lpD9rPqMRw2CIOARpwxofzEhYgMYC8
OdOY289xkWlq0ECEtjaugstiIx8b39paV9m+fZb8bl9emm66AbrfNjuA7DfYnh/A0gaZy+fMtVFr
ijccyGdoeWl6sOOroJD8Ahetvy8IQJwwVmwLAHJylpoTvZcL1sGshpGHwodMdmuUd2T67rycRe9l
QIDusCIBi9vxg0WzsZ4sZJGj73YHdMMgdUfz5ryQpT2Bx/K/hHCGYUaWRBsmRIdTiY9Tf5d2D7iJ
uC1qgs+LWrLBuSjOQIowUNJJhyg7OJhOusrbTLAybOb5TTeXwJlAAJKcUuogodefsng7xNeIFZXy
Ww0AD/JU9IJygKWIHg6ZtbkhzFJ5xsdmqKuCGMAMSYv7XEtcSdXcKnqLylfd+h7nAnNYnL6ZNF65
wEl75ITwPj9u0QgtlYJM/uLkgaYXzhGPI2itPXXACcAK+rCDuze6xyY8aPJVUiLf4jxbqNAdPdq/
njeHRfOehVbs89nhnHfymNkstCKdvqJIfMNlrgCjKDg3RWKY25iJqazMyfoSYlJjB4RO8I4iUhTd
s5bWZn44c7tooloohRlq7PL+sSv3svPt/Fwt+bb593NbZ0qUMutYj45Sb8vuZw++cGfcdJno6WPJ
G6C9CccW8gAMm+50skZFITIQvIGCM/hKH7mGuu3knd3XuBAJ3PXSusxFceYsRTmA9yjWpdSQ3pwS
X4seqR375ydOJIV9Plt9qTMb4BZDii3vMwX878mjif6YfyIEaGtAtgJuN887PbWqYzYOU0V9C6hn
6arXRKIen0UTQPfcf4RwN9QqRGUVsGfQ9NKk7qTFvqmisCRR3Ki9P6/OoiSLcWSwJ1LT4RyBWiLb
TRREmhbqJPXgmgzbQF6h/fm8mIVXUoY9hvYd3O9MC4Hm6doMyRirMd4rvM7SPWpYD0S3XF2bKtQv
1u6ELNOYGRs8Xa7NWno6L3xpw85lc9Znj41W9AFegdV88lqjOk6OIriFL/lT4FehJ0tHjt3io80w
mqIc9sJqdEK4nDbvfL0OVR+gyiiDKwxr11RB4qt29ZjrfSt4KF0yfNwWYTAaYmrcTU4nt7PUwJpi
nBYWQeQQFl5f2ofAbgQX5CVbYWhuOpqxABzOgye0qQTQ0gEhtRms1BS9ql3hN6Dcc+j6/IIt6vMp
yJZP9aFj0Ucli901uVZ6V6mC5g69U72MJEeGHXFe2rJtzsRxsRdS9AXjVoJeAO1JYtlNCaC/Bhzy
wEJ1SQwuaSfyreG6LSdRnLQUViARyTgoFKQKLW7ptFwJlAHVoV6APKzu3JYlAF9beogS1deVtwZo
gOe1XfL684seJ9By2kFvcub1jR5IMk0UeqER51uVqkfS4fWUCnbfQpUOuysA9N9iiLY4ck9Xk6So
P6z7Dt0/GkoZsdOTMQfUpr6PTYDLZQjX2oa4aiyvaPqOmhBfLlpRvePiGgN0HmNAlgx5Fc7PpYEy
Uf0DDCFp9wE6rDLTdknVrlt1dAegDXfjkUSZr0Rv5+d7yZbngjlXjsd4ihQPsjlDmAN8e5tL1G0G
Qbi4tDOBhWgoIMNEi8wXdIASCIGmiZBBsjZTsJHJxjZ/GJNoJZlt8CE3qgpAzwvOGxO9hKcrmbS9
rrcM50EJjya6VYpR9uIk3XZKvUPV/TY2xjuzfE4UMI+EIJSkyl7NRQ0Vi7qiqB09HbaM+lXmiuen
vKSqDFKXVVKDudpckSJ0s2oFzMLzC7e0M4GJ/R85fN5zyOUaTC05Qtac3GoxWVGl/D4Fst+pIbBU
38ZYVK63dIigzB50VejVRFUup5k+ZWmnDCVK3mON+Dgcs21V4B5IhuCoacXl0IMpQC2kwAOQYvG3
q0xRM45mJ2Q/ZVyreEc0DllNqrHAjd74Qfpjl71PvTfUa4BO//15tTUguKKhlxVaclrGyiCFiYqr
u2k/lvWOkOc6fk3K51Z+DW7Pi1p43oNSuq6C3BQ4pPjvqa2QPm9HuDnMKFLKbbce8abVr5XoWjFA
+LO20dxfqo+q6Gq6mMKdy+UijiFJNEnuatbwuH4bvBtpW1dr+/ut9GBXq7heVQ8CL7Pk1W3DQvMN
4+PEg96pouaU4jVGbRH6ppNnGwcdoGDKi0y+RYPATpa231wS589Soy/smElCnOc6qlvKL33i6YEg
oFqoYsLSzTTizCQcLG2wmZy8QaWssu3c1M332k2DjLxPjzTwjPvz1iLQ7OMImTmWoCe/5zBGRqQJ
rqvisQBFgJOJrHJxsXDlUgzDVoFkzMUbU20VnV4MDAnB9EDmd78uPF1z7Wvle3g3eWRDjyUul+70
fF7BpaMI2cm/5KqnRtKkoGgo7B5WWf8IQbUQXobO+rwIlX0Hf0TMZXA7rpNTrUgkyOjW4GlSH+g+
8Iedvav94K64V3ofwEoeiEv88CX1LlA07/2Ta+18BNzeS4klaVKK2Z1U9ZhM8rrMJs9EQcdkHzta
7T4U/q/X4f+E78Xxl2r1//w3fn4tyrGKQ5Qcnf74P9fle/6vY/ry+l7/N/vDv36R+73Ne3H1kn39
pZO/wZf/Fu6/NC8nP6zyJm7Gm/a9Gm/f6zZtPr4fw2S/+f/74b/eP77lfizf//zjtcAPOf7lj9//
vHv78w9wzbH6oP+af/vvj9nw//xjBQi28n3hT95f6ubPP0zz34ylDkl3llrAfQ9bt39nn0iq/m9k
x2UHr4nAHwW2NswnL1DG9ecflvJv4CvbKF38fYXCEGoEevhI0/+N0wLoqAyM22bvLn/8Z2wnC/S5
YP9COvFYxHlTQ50PrudPGwUUv4o9AO5wnLMgUUbN7uk+SMOgUItUsfxGKaxKuRoquQzLa4DkVsXo
K0bbysoabyxEYjErep9GlEoFkwxfpCkdKmxbS00cbWeFldPdgkudot+k7vHYeyuPdjY9NHpPpodi
RNPpT3QSx9ODUSRVqbm//74ghdXdKnWVm1cj+HL6BNcONES8xHGnAMovMyt8HpMoxbektTxegIhH
xgdVJ+OLwe2mjhejNNHkxQrUtC8umlpThgtcowtApg35UJlXoJrrIPLXD1ZmkhDMocnEhkH0AN/Z
gj+wjjdtqU34avwtU6MtzIT8DOigjBcoAi/x230iQRConqdxq6Hcr/s5Tn0WoOB9bMdiB1ZAo16H
ahBDDZWMI74MrETZ0LqxDKzjxGtMU+1u8w+l4PNTiJlaE7OC8i9n6DZQztS3SiGlycsYZwX52dY2
NJhqKcGg0ZxtdLdBC+KjqxTVxqi7SmlcYI2o1JbkJ8lCNmmqDUKV21qNMOk4N2oHi2e0QZSv9BDA
/irYVIxoKFDfwnRzWiMjP6Wyxf8aZggNprYxa3BmaxVWWE+BEnfrBB1WgOBJLHkxIlRy/QTnNXAd
fXTi4Hfz3ErxhaXURhO8NTjW2GxJGcUXqHFWqjIK2SYrnlyQyLJhIzE/4DOqlr39NmmNFtgrOSCY
8F9W0upWyGzhl5IkCIFytAptgj7/XR7KUnodgpgVS28msnNfNG1a4gIVY3TAa9TrdaqbOf5/pBBm
x46JAeNxkS2IkXRSh+UJ6hIDqGVnaH05MJxc8qwEexnesjFDNGZFkipjpL++T6FZhzLW1gnjqPAz
zSrMq9+/kPca0x0HeErsdSJJcq2BwefDSvXI7LGtlLAp8Cu/VpQMcpkMbolnv8lxqyHHwkUfBt5k
JILSGrLB5KfVlUkmuWlJp+SBpkAavczSYAy6dVm2bOv9WpgqbFui7YlGU6nwI5TdYg+gjpJgHQp1
ZMuRf+w+XU1jDe/2QegQ5SHUqdy+Za0EPdC9C0Ppqcxm/Jdqv75blgMJE6F1EzXRtfwxfZLS5iUw
fVIdKf/8Y/dadojPS0uqQLNUS2FsdKFrdOUIu5zqKILvgOYhRlIqgBss100ZgfRWkJLhIk20G4Bq
FRchAxchU2Xcaqe+jPTgCyeRo3hR2QfGE2aqD9Z2nTTq9TAZg4UrPgYzfIMld6OCMq/ENvea2pf4
BBilcFlK5VTqdUuDCp//+ieHNB0R3adOo55fI9XZXmUpQN0wWfg1C6+KvEyCjKJh7dcYaUmlaqXE
GiqWXRplQYXrPwCOt0XbslmbHVC/D4G50z+N7T76MljW0QG2qI1st8a5/HyYymnKAX+cgxXG3E+o
U4e2dadLsavkQCb+NhqBngiC2NOA60MqCkmQEUSdGYCJFS5W7uIoCAytkIEQTCZUZP1eEZtSNEO5
Qz2O+MfzinKVvpBpmDaamWXkA3EbQCrydJqTxLTTPCiQ34kjzbxLzT6m6kYJFWw4B3nC4AI3z6at
V12nW/mj1sV2M7oFoemYHXA5y9JjWDY2PKkSO/quqglsxAopG2rVSyZqI9VMB1eeaOA4+meRIxs4
mtEAEI7sggxmHoMb+BSbyC/IY4VWrUQy/i9lZ9ZjN45E6V8kQPvyqrvk4kqn07v9IpRrESVqo0RK
FH/9fMrrGXS7gSoMGugs300Sl2DEiRMnvsqxT6s3RtTccT7NS/icGfQJoV307SSv+VjRvvpcJ8SS
D/m4TcPHJB3cCBzp2jz5+s+j+otby82loNeo8Bw6FiH9En9ZvOtaJFvaDnS6c6pjdfZIfTeoKQCm
Bc25lpCBn2PSKet74qOmi8utk9r70CR9Hj8EXp3E932ascwcZ936vs5aTrxCTP7y1jMpDzpNdl/e
qswd66SI6Er4OCPlTRHFMiAqdtc4YXkn2+m38y8++7H2/9Md4tkyYDnE2f0YqkTxy95oVhHUogXy
b1q7yy9LHbTNi499/zeK1y/h+DGK6JDSORr4CJzqf6a483Tfy45w26w5o9B1QauCE3WgnmdOAciT
+lHnmlGymS22T/uEupNBwWHZ5JdCStG8KNvO9vs/T+7/2Ia0CFAOpykb8LVP2cx/75hmOTCtpOtO
kQ6G4BNwtqf/FgWuxsNE97npKXN1lP4LOfAX+QjG4jBHAS3vIlpRHR21//uqyei2Ops91IFmduzb
0Ct8d7+NO56I3aJWfpj81CV3Mu55PRJtvbyr/WH0qWfe5zS6dNmeV5e2yeP9b9fkFHcqRODT5Lza
8DgGgZAa70MlkA9/K5Mm376O+Jv/Vtx9ROH/tXYAVSAUUGmEaw6semzq/zDqUnZc31kEePapcx9n
K8aZ6rfem9x9scarotfjWi/+260Nt+TbmtHT0pRKB9m/NaD9n8WV5kB1EX3sIohF3NQvy/ioka76
hhaQc9+FSVo28cwa22xqvA8pSS42ZdFUmAZQIU6e3UQi/RqOPuvJC/ssftgn+mue///W1nFTNPVh
wQPN/q9Rq8c9N2OmupPNm1S4slpDx8ETVKLdilLNOyt7DqMZW/LPFyZo+2VqUDc+mo7RUYWej+n/
jIeRUEoy1DhPvhrjGpnzwle+ROs/laN3kmaExV9O62q1uve2fiuKczjTLvFxjug1PlyaJphkXK7J
jBPaZwudDBnAVrfm1MvEeDvauqFx74KuxZs4pdMaBR+DeFCmK2VeCP9la7It+th4IqRPaBTs4343
FUIm32Toiqk/94SJ+V3i71N6vw1TH37Kkiqnl6amEWXxkGahRQi1i3c4Uyqs0RKdmmEfqjJKZNbo
s6f6oA5LoP2jZWDgi7YdH4SNY4xGLVPr/1apagkcZGU/URfjo/GXo3jqeRRl5Y2XF/3jOLrIm+9y
3dJusiy2aJufcih+dPRJ1UBVut+mVfNxdtoTf4XTWCTFufeFiYtLq0eZvZn5gJ+eU3D99Q1emlR/
cxgYWurWBm/87Kydwz9SKdLiR2Y76Z5kPiu0uGxdT+6POd6PWiOOs7y9j6qZLhF5mw3SlXIMjP4e
xWtTf50qPUTPXrGthTk1WKMNmny/VlV4Che5Vn8Ost91XhK66uSONKcW3TmoFiatpDx18e8mXfRj
c9dGi0g/5mbum55enIuf/zkizEeJQaePs7ZERcbLvizeJLyHfu/n5E1lOt/Zk/MY/B/Flg3xN7NK
1SZ3xFoVtYyJ8PxkptxlIegpU2edP5693aX2I90aE1agN6Rx1N1xWE6w3vdwC5sEeEgnFYmKJc77
/gQZMpr/5WBDp+uXPYA7gUuBph7t60P8zl9sAgMk6t0qouDK4FNMNKyrSivaVD4tTUHf2RYIGGOp
qOSuri0kCU7zjnSWgs2WTTnnsgut/CJl3U/vvaqdED7eupzU4K5p/flCOeIMMcPX3kwDiGCqTG1R
4hkidx9uQz5+kiPx+R+QU3t9kJqnerkkurXD0RQ32veHKkDb5m2BH2M/SaoJl/y8ToTXb9aWgtq7
LHMdP+wZT9isrGjhieCZcRFR6xZSQAr9ZLfUj6V9tw32rh19PLck1Kt9T2vbZpivNLHsh+Wu72BL
dafRR57OlUnRufStjfcN5zs8tuN4GqwOgndYhTGbyrExE/VQuwiH+I1Jq9387dzYguuZuB3XJ5Ja
uNELPZyjB6ubeq/vkI3I9upRLQLHx7Q98bPYaSXw0NOg9ohDVJuinZtIL7ZlP9gaMSgVB1UBFhh0
0/qYWKaLze83tF89rWzx6vMUtdSwlKodmyg+L9OCnZ5qszW/rcVa0WCI5twBflGfZIcPsSIDxgiO
Zk7wFCvrafu9XwNGuHPRaN8shrjMnHD1Bma91SZe3+t8ZsyqRtCY+Tx3nUi+mrQlXL9rxIwHPO25
st+L15DKs71gWCbd7l1/HpNCU6wW15XNu/spQqvgcRSRxQmdw7rDwFcB3Wqv1i0LBr4LxCCvRVWv
jHamFskvpb0G6QkBvtQPKI0kQa9RbSVnVYNt1BFWwAnkXId02qbuI3Zxzj41OmbnlcUaUtd639l2
57jr8rpIvna7UO3fzhuOExCDvNjv7Z5b/mGWabXfM6VQEf8LEKZrXsJpGOW1FhO3AOec8Geh8p/l
1uDfr/PzzT+t3cghpVu5eIg0hguUKts0FaoZwsXx/erBrbimq8Bp7NMdh5aWSWmD4kILmkrXwSLT
8osSaQ03MxhHVq7zqiwlCVuwRLx4dsvbai0IWCugv0SVU7dU0wOF30zbKgUzjiZOpH7QDo5bcIWi
X/JJZSm+qlxyu7xNOlb1eRAuUD9uwVxoXdO83DxrNVMFfB822Ih72w9e96fwR+t9qH3aG/9dA+Gw
5/ttx+NeQ+Mzr1BFeEfqJUjv8mIbaG6Z2awi3EimxmfHZMPEWCfosoCfDL0ldiUeO3xZ/bpCHfLU
4mMaaFpR7w224eIqJ9volCbdFD1GwmBZ0Mnm+fuuXuWXPFpGzEjqL4eTEEQa0+R1IauvJhZZ3yOE
JYePQjS9fmMzEpN1ycmm9gEoTxNhQDA4wuhbaKSHndsflpon4owiflqQSrLf52HkgQwnGQy/aQ9Z
jH2y4R3JiRPsDifyuId+j2ELnYkQI24lcjGDOoUjC8VjuuP7HdRX/aiWEZgu8pvZ+9CNLZLEECJJ
sevzEEf8ZOR49W+rYiZ3pJlMetcMdKl4qteQx20OTYa3+9i54Gz2DngCecKE5dft3O1s2qChBXE0
zu2Tm8GxHmdDdQjxUuXUD5rUrpiTIaYl+XjJ1ID2Y7+EQ/8SoBTTqdMaBu3+cFtk8R55U3jnWhmm
d+Hmx+NbREt0ICma7MPp3KdmGe4zHB35NL6eDpKTyHyPfMDgF2JMtkYVTVi0zbpu/daEKpIfuiTR
UVsOE/qw74dd0hqllFsThnRAMEnNxiei8KnKDodjay4pGNdvgIxj8F5Fax98bnK1K3rdzs0sEATw
VP6O0HNpJGjs3gYfYn9V8i7aN5vdQcwEIaMkNejldRkTycatGMx7PMjDqQ3rhkF2MyTmezMgq3GZ
62rf3mYmFOpLrKRKruM+sUoa0SKYUg6ZRu3+NNKTlHEMZ0lpRlkPvp2/1nNXYEZ/4iJ675uXdglY
3ivMYe9DERXWxmfV203R3zrOpwg9g2VP08dp2diikWe97dO8i6ICjE7r9CtkyV6cw3qZze8SZlH/
TqQqrecyJtccPoeYtxT3pjkie2IHI7/s6cgFExEdQ2eOYr2naFgxG5UDJyRl3E0mf2qzVpqWwv7R
VFdlqj0YSs9ThN2lbulV7p10UuMeY0CNKK4Cp2OSl0B4MnuXzOy3/KSx2uLc8t8MQ+9lgsGcNsgx
5QbRP7sliv4rT/SfCNSv7jhuCHWAeLT8j9LDXxGEJMODyLXcyqLwAGx/IsgiArC9Iej/7P//GtQC
/uBs5kenCHhnUDb+OzADn566sY6R2vQsu8/apWJMxtfD2Q/cAVHQOYxd+M+X/RXkg3zik6Lhqkd2
B/zpl8vOrfPwIDmcNlETZuh8O2Y2WQKmabUJezmuaSaVn5tgNxyU/3z5w5/7z3CUjkigBNgnCPTg
Bb+KHMvWFl5BW/rylo255QxAkiqw73++0q/jm1FYQqoKwhZ4VVz8Gm3Snx7rj0NeemMV8By98I59
D2pyPK/qw3X8ptNpCv8V8H2thPuPh0wzglyQLtAylKsQv/tlasdtRVLUTn+HUYdjcQJfdAnxvlom
HDdhI7N79A8YFucglHkuEk+e0zulzUku00SfO5R09fK0DIEbv0Vt5OVf5ipdEkE95LqG3ZuFfmpG
n9G70xCP87iaovUx2xIyNrHdw7U4rYo+tgrmfd3Zl9TP+X9J3IdP5WncpeXi7NzGwblpxiVez1UW
eU+dS+g4eC2G6oB3ZZ4oSufgv41xcYXvGrgchTga4dafMuuyEJ6wbFTSnKKhmElT+SZOzEjYhPgE
KEdd9YQ0T0d18Jyc5ziyPHxXtcCtiDdIQ4RXVOhTbNdmwvhl9PB182LOWRFJZM8J3RqTXPy0w0d8
FqlgMNGOEv3+e7buOviQ8/6yXW5bcybFIuja7YC0su+eBE/74owVTXzx+xzL+yZfU2gtjyC+bVXA
+kBuei5JeJn17xZ6MAWLdVIF8fjG+XYYNZ0B9kSjghsUS/pBh83GI+01tu15GmU4hRdXB4BD533p
i6I/TXmhtqx0IFkphUUcgS64eEnTF94pdluiA9R4YiubU17sgqtRPZBs+5XFWBUvxq+zUaFjSPOz
5I1jIFmiOs4bPpiqIFftdaqTTsv71swunk+hTDjji92fUzQZ2jYavEsIf235WITRVgfnelAzbORs
BCDLy6avJJJp1SrioT3bJuxUe96msJvAFBffJ5itYxPvVLTsASfxaSYw1u+Ua4X4aIeoGL96g4or
nmVNvQ2nZk0G4V9EOlf9UHYm04O4cnqsVMBxRCTpVHrTJDt93dGR2NUlr/Zj8QljMiAAMP4dy+95
SLKkp2LnAIt5kS4vJMK27njsKPYsiymqpdLvg5VolqRe1aTs5CDtlmx5TFTrc1j2ORM6n0bZF8EP
TNZmvwJ0tIpkW50vJr4QoA3uecWvTPYX0DKr6ae4b8JV57laQh9fNRiS0U/vEYmqi++gASsCxLnp
OcjuWZlLF9zZddtpqjWKgX7kdzuYRKTuhVnadn4TjpE2zTXqjfAdmAvgQfueA07zPbkpHcoLKM++
nZtWZXt9qnDp0kdDjk8nVPZ7fVqfrIyy4a1CcSuQP3DPLcvtNsk7BlU/zHUbsbBEQxzynVEW+s+N
THEzwmfmmFxPtohZNyfjRnOkuWbbMNzLgn0S5YJeCBs0c56/PYxt4XU/KkMbhc+pmEbeiBdTbRy0
pKO8/hIfsl/haa13sgEPM0Elv5Q2A94DWhbeNn3b4jmYovdJIzJ+Xdb0dCQ4zO00IV2NVdtYrxwE
o3V3lNGq1X8rhiqHdq2yKeUbWddDpkXffj2+73Bu2RfZmOXcxMr2suJMxMMChxN+mKKZXmpcodH6
uLEFBwybJo9wKEBih1+yqRj4QBC44wdv92o5/46Mrkk3Q+ycIO73VauKp+gs9RY0N2GK+HRl15w/
SSJrhsLRSBo3NzLj+skfvRqJ+B7XXt4npHTd53XeYQ80gzg2KKKg0r6MiVurJ+3XEAMvxLpm0e9s
RgshwKqwOBKVIvXIL4CpCp/LzoRF9uU2/qMVlOvfF12BP1g2pugdcLNL3byS7j9+3c+rY95dzKsj
IELv6QfsT3z843VKWo8CIp7Cbbn/xZu9+l4PQ8MIbmMVyaeMjHqynbrN7+v5riHxy41TdhmrH/OQ
H4Zo99axd2eL8lVUlBOOLUvPa4eQS2Ru4IM3z/HmD/U3syVp2rZcvdVnkrI8bWZ9rpf62OFDro8Z
mSfQOX1uKwgNn4koJG/dxrZZI55r7cIj3w5mfUyFxHbFzMFrmh+If8IKmnw93lJRdnx3jxPHIvn5
eR3bxr4ss+NYA4yDAqBuD5OJlGVNOsdjKeE2Kp5FVut+fLUHTvI597qIRT7fjOtS5JVGFFQdP3Qz
zKrtjs2gp/n4ViSqYzxuDy8NNTqi/DlwQb6T0U9kciwPi0Mpn25PuKcU5CPiYwmfPndec4z1bRdl
EM74bRjyx/Vows5P69vmhJWVHI/7+kxj71sOhwZnSj7lnjdzynP0HadUihoawzc3Sds/dapScV52
frh5f4nBwD/9zaC4yAMeYtFc6nY8CsTyjwz+kvsaU1+bNlnv06hOtXhK46FWn4K2Dya6IcbV2u9n
lrHo3oOfWSfRCY9JlV2TfVHgQjhTixnLsQgXEz55g+HspzvnorsvkcwXvILbquhXSLHXIsMDfmxt
qvDgq84nWDNZVej1ugzTkQvUKU1wUdbsFa7OBhq8fQIIKIRHsRMsgG+0fclxi6duJ1rdizWf/+xd
MNR/rtXERg1grsv2YRl1UW2nRbOIv/u+8OYvdVH3rJsbDDbJgFAG60zYrTdVaImgyH7gZ7mDP2TL
Ol39oS9HEDKuhq3IJ/+99Oqum06rBSO7D8fWEO6ESh2J9yRej529dvowGnJsCYhs544E/U9wctm5
V8izywSsuVoCd0ilbm1wuQcV8drPRL5N+GpogK3OYz3Ndv49npPBG+8Cg5UsyYUfF+pVcOQE/AHR
nftJ56+4jIYeMbkZj70r1uOulriNpq/JDm3/g0xDw0sc/+TpNjmbY+3jk/MMk1wFiAmMERTSL0FU
eTyzVfSHqEn17XALLh3e1ni5mcutMOxyL4ak8zXO5By2j47T7HjULaiLb7YwWXSfUnI5vFQ5yIy8
5GKAsaDcuoP83WAfIpKDVlQlGfjFqXO64U8wUruL4jxrFnSNUJOPA34cd6eyLmz+Js/s+8917vTY
/EYyPsN66VweJ9IUSJ+8h++5A15c1bCGz4FoQi4fhynTvYu+Y8yiJUyn9vcutrEXlGvRk54Iwubg
WhSvg2+yAF6G3etI/KEH1dVgGr1HOxBqjo+frkHKGUknlwOfqoSrV5iLqDNPp9EGWx6doxr60EJF
sN2r/OSSbu+aU7soYDezR4cdzPMWK5B7uoj/lH49TPjHZnc4jnPS+jDjlxm/6tO+k6Oi6y18nii/
FHvWNu9ugdLY+Gt1bXTR1SnyMeOkRFnUbs7xfNi4LITXMN4uGwvkhg6Micc1F2BJ+R1v3fiuVOlS
Y6pxdBnvwTDz2WPYD8dCnft4b7Y3vRo7NNzxaJJxP4Wp0AOIEYWu2WPTumoW76skPM5k5zxTNHe6
N2lx7eQWTYDsQ0/rjwe1hOuuxtPkBXXd3Xsi8qP1ujYkJrILTKwu7SAB7Ds8kt9HL4iOPytRft1B
A4qrPOouDbYYysApUkUxDQ0d11LRbMtV8e+t+INkkYwQxdVrPo35Hx3lWy4DkU1ds1d/x2umj03T
5ta3smJtZAOJlqtZgi7t5ycji6kTP1yUeyb6cbCqUghY3j73R4AY29lZ7M9mA2wCPey7VAQTwlp+
ENsFvNfArQScwJVp8RHLMW2KsM7O0xaIje4urLM+DaZzG66rq986bfxs+zMeC91mDzVKpMUakGvL
pyn4fVh0TKP3MmuGGre+zDlwRcYObSbZhqdhmbPgrwA3uSoeIDIFwfocgB9xl4k0GX9Wl7QzC2a2
OFMPPtJYO94+lW4tNlMc5Zag+roX031D0j99E8idHNuZ8E1X+hL0vbFDf5Jy1kF0squM4/WhcXnU
dA/5ETzHpx43M/Oe/TxFyvCRPJNcBJlHIfizzQf/+zqKhJ+78/aVRPRJh4QqYXKCkBH57XOtYKLW
U6mayVXpX74Ls3G8bBDniH4bBdYZPyhLbo6YvI6L/X5pPLWnpyaxdfVlWhOZBp9RjPSKL3Wsw5Yu
sF1Sa25lTQkGn8jjZStcmpQHejK+2fPv3RgSfH6TqbD+diqyjgLGu0S2nsc29likPef6uBYgLJlR
adw9bcU6Bu0zLujAN4Q2Y4wL0+cyjx4dkDiDOtAXTKJFBw0LjjRts3z7o44zMddlnXfjUTBVpaCw
l3zhYAFQS2zElKg0sLp4r2TPQrjTLfjmft9GfiYKOsuqos4fjV+Y1l1H2HV01m29drXNmzYfQV+u
heFoya+TkXix1Jnmq2d+gyplEoGOZaitqC6F8xzfEBvaq8WzcUvn76d9bteGcuFsPW5ehgw/7gL0
tlleSN6sBzrokmMjJ7sHgAyeXqXq2ntrnalrvAgfv7RK3OHnjlu67P05BohlIbWQH4svsUvGrD5F
TkZVdlJ5spO7tJMyeCDKazbvA7kXyTza3g9lU67DNnhFuay07PGfe5wYgN1ydKvmTgbZCszSMgV+
Tw2Bjw5idrczfwm9ftWaGxNhhpe1KfI/NoqrHByLuKKkQj32FdAwfbIseke6oH8SfavD+WKalmTj
fYv8+jyX3R5W9r0FRZVhKdcUmmo192H+PTG5RBx6U8Bt/edZBIV9PzWGzBV3nM7BspZiaCqzPW8R
zIgmOi3JrN3yuT/4c9/QD5xs+7taycvhoub9JpIXZYpQxyRXMskGhQtxmKKMCB+IY/TtyItLMSov
KmsUc9PwwxRG/dpcUqspETlrb+q9/qFnqWTmDYC+nijI82uyg/7j4s22BjTqRBCIckWdRtAXOVfF
Wtz3+xqE/SUPG0cBG1JNQTvcpb0sOnUReYKG7mNsqmYezrXCMg1X+sD0PiBFOvp+eN46Iq8V5DgY
dHZNFtRwdwqAXL4n8O+m2MzXaTWyC0pHWnwPLsRmfVScqSUefe9spmzYd5jISvP1CrQnFu/reVlM
fV1CR37x7YYdjHxqUsVShQ9pPfTci678I+Zcm2TiPS1T2VMXK+GEllmybEhCy8nlJi13YfD7zrDl
dJSVcFjw/E50tkrS71MoFV9WzXYs4cm0h5fQdNnED080Rkk8AmGipAtUGM0H22yzvEZFfYU37xNo
tKdBzMdryxgeHw+ReOIP7W7X4VPc9+OmTvNInQjmSVS9/0ZytGn/1LWJoS7fOQ7z7lpXyvEtBRuW
310Mtv37kdviblaBUWXGEjlyA2EXkvMo43mph7wU9RS0ySky+hiCoMbJCR/6fBoYnlinx3vOG0ms
KVJxfAJKtN9797jqafodSf6Chy6i7bi0vQ3jkK/Sjvd+vPHQt0enqDplOOCF6CW+YCKI3Mo2qYMN
/ULhFYM4p5B1veY0zj0uy4kQsiHrQDobHa+TEUd09H/jz2Rkf4uck2c44yMHx1AZcpheKUR+PGDx
em//72mV4IM/h1uP1THvmIgDmWiUddwI0qcdLyobt1gfNW0J77XEVfxrCA3pqgKogh+GyU28NmMA
vA/k67PurQXw4he6gK4Tf40RGVp3itNKtrrcK6gfyclbp/kY3xxiir6j/VAakfiJAlkwc/An+PbP
PTDIjsTVFXVD2THOqcvRnttjFfofuz2qa3ePq3AEVzqczVycYCCPQU9LMH1MbndbVmrEi2vKOlss
CaRs7Y7b+zkjXkBtpEI2RrA02kkdQwDd9wCkexuiR34C8RdedBoT23gruF1jnYLUs6mKHtbGecmX
FR6OAMRLQuak3KOkkf1Tc4MwWzmNlf9QZ3ilLUhDArn1t8CmczSX4IY7eC7aCGP6zZo68vGQUlUD
FQSgyjyV3LLQ80++rigveWk1h4y95jRi38YrRbL4IHvU9etzPFuB1k43IAcnzvMOlc6W8TSEBPRe
TRzwZF+xB5OzJdffxi3cOEx+4hnZKLfhVC/TWL+rbDOj/TQLf1mf/M1IMjujK3bPoZO3zXo4raBY
6+MGBcOJUpNqxCJvw7bZK5nMNfoeBlj6oQTxTjNiY1hk7sPSd/HRz6+FHAP/fXSJ/tyEfm0e1lc0
XOSLIp7uRXDE4p7Vc//HPoku+63y+mUDUfPNvNfl7jd1kp79BS77w95EBwyhtuXAjHJlJh42HINj
p7O8ADmAFTZirBtE063bAVdgfDpeY1CQeqenZ2fjP8APRW2eW4ed2EAZqyChe52X7tmzo8mw/qKi
UaRQINQ0KPvsWvxjd/X6LZjfx61JexpBLum2NwctZKfCVtzQKC1I8QdflzGZKQOZwpUYlb4Aoe9w
aULUhNfh7Nr4wFZHByduLHHoC/2g1uLAyYY8O0owxOtAzTHhYn6i0APSwBX3sRPors7KJn+tdRx5
n8zkheg6IbewVvXF7QM44tOaFCqlkjOeV7tdqrGv5XzJFj9dvm4NqTe8Eg8f/MvUiDpagCZQkfSu
MoYS9ZKtBS5SmYYBgOtD2yOx8q3ayWO+GBIgGnYTWjlIWv58WBIFSpjzHnYz2mSzMGTMLhMVSv56
oaLoAEr8ng5MTNXaZya/RiG5S9IiOtkm8TIMo93FtRrofPN9XMwWfifwSHTxMkv4pC8FbSKY7bqn
PSOdc1+NjoDfxj5dJF0AwfRIS/Drh61kJGehD/zKjEUAvFj3RzpkXYODuLRR8t5FZ/CScdJkTOD6
APGF4VjbO7VUh1H2GnLGT367vSJvQxQdaNUWHpjhT1Ct9wIcnNNGZt/7lOkmNTXscbb+0yaKTba/
zTxYMbDmURcl4CFbkoa0QuojuIA3tE9PlkVaIbjGoq/3AfAUFLkPqtMy5P70uSOfshFcS1OF6/3k
1E4sE76SC24IGyleVtEFeplyBsXZMbRQ+my4pPNPnNDICb8Isa/aRS+A0lT2vqnsqKum3BeZ9/bc
teawdRSXHEPTgtIBnQX4MezHZDcQsC8u7lXdkV2ezO5fgj2ID3wXc+55hFa+VT2tJJfj69mijjwT
3v4BP0LaOXDQgXZJTJm9DWYUz5POnpc40Iv3NjfegTmqWqE/cG49H0tVDOmxFSAcHmifGaPj5JnD
rOZHDORYt9y1fKFPL8JC1xWXJRvSobl4mV+5F68NQyroKd/o3xZVMiHmL9u9JSaARaNpJbAs27Z/
j7UJ9neSYjYhSWB3m/u+TdD14NDYRonsIV2ttOkpgzhCq8ybCamlxHE+VUuMFm4p9JSqQ4rFCkkn
OQUFRJS3zarqFvmoBzOojc9ztgz25Sc0T4Osw74nO3DOBx2Rh/5oPMC4H+IGBPcNgp9jWQnhGBji
pRxtjWDuiZzpw7ohK0pTZ9dt6YchENUk39xQ990MOfCki6O9cn9Szdcdh0hv98l9gErc5MPXZMPl
zNjPyux/ZZ6knPaSJxSf4KJrSX3Fc9r0B8UL2j7cOjDV8ZibiGZDIeVPNs0jj4JKOvFmpQ3GKkku
U6JGRdlPTBug9lyFe4Df1np7vWAk8fcfPE2a4xknYmzqTzqCcKAuEdSXKixhoiGsdo6SJWP5j+2c
cU1fK5yK952dezt9C0RrjtVxW5vyFZL6iSrTSuZAnAbabx2ZjVeM+SeY/WouwzHGK5nUyu6/TV4T
La/5l9dN191GeQygfI0kfCrNdSpEYY8/N0tTdCFNWk8hGTcHuGoijqoymiW1N0jmvSLq6RKN5m7v
gyYrnt1P89D0R0ph0jtdDij3W1Puz4f6eSDSNIN08ZXjeBHjiZoxtn+8+RNyN/SLgiD2mx66dRZX
gZtEc2sa2/dR9UgVTrpOZ39yvfRP8Ja7eS+92hrdnSMIgv23cN6Ba6+1mqwansYog4D8u47V6I0X
PANDscoSxxjNpz5uzJDi9vZpo78vMPvIEm6Ioq8J4gnzcfxSjxZrFOKszHp9Nbqmch1NBW35V91B
3QRe6Pq8/9YtSoFdbqS8DBjbGCfVC5FOEoFwOIsuy+ZEENlT0kEa/lbR8CX8MXcKOc7nXKdCHUfb
7vRnGUVb9s5CRZ7TE17VkWO4oftjoY4DA1yJFAIMNCio+LGHpZluCRdVb8ciqjgUzMP/oe68khxH
ljW9ldkA2oCAfhwSIFNUZmWWrnqBlWporfE+K5uNzRdknXOSSF7S2mzMrt2HFtaVnVARHu7+Cz92
uZV+keFmCKm6CGi2LU+DPyAwnXSSjxs532b4TMvfWIBXc7UIDK9yjbltvHZpZQZoJSNNE3rvoW7/
Io/F+M1bqIB020tjVHfBbenmehhslgYZSPgM6K5Y6SNVVaU4u1FDtTLtVNFG9eSDOAuGFgAbxWlK
m7o3k+JeCaOsJV+IKoPeZSPiJPuaGYS3ybeCvhPztg/MUYk25YEjpBoKwIWrGBF/z0z5hoD0U2Ye
OKYiADA1i5X5YUrLJv425Q3d4Tgc6ibaIEPVY2kdQ0sh2RVBJtPKsJpag1mnuGXxK0CUWjH9wFmr
IAjTTaETORWmjL55bB6a6mHRB58mp9XKZptMdNpJTY8oFwoFWduNtGKmZ8NoZPDKGpX7nLIA8sOk
zXb1YWgso53fhAbW6M3D1M9a+qxYNkPutlOGlRDQGePPCxdiVhOoj7WhFq36ph+KREP7VruLKfap
QpzGVsjKMvpUaicErT5a38gt/ZrTrM9ZnlVQZDdIi9JG2SUzI/soKqH1MCssqSDKLoiQplH7rCgt
w5ffu6XRLuEGLUuufeGAHpx39FKAbjZu6U4ltOO5obexxZa8gpo2J1AtfsVVBsaxUbCkbFN/ie1M
+6LpYccvwhOJDEAGd/lrYYLpXb4rLMBrez+M3Cr617hfqmqjomBmiuDSw07ttm5T9dHXjonzGn5X
YAlRdoPyC8XytpwHdTL84IDr5QOhAGvSJJWoa1pWNi1DLux0I8dfoxW/Sxf8DHcgjupF9aelCKPx
bhiLQ0DPcnn0NEMuv6km9XVEUEHNC7ugivlYljPJ/5YXZiO/xdJhxw47b5iyj2btquH8dASv/myn
cOwl+KY0YNvqnjSRU2BTptT13d3cwWpilQSKbLZPUxFDQAjdjH6AX1YM4ex8u0f27uwZgF3k486u
evbyBgQhXOw7raXnNtNBM7l3UuYxXuwbuMVk/h/a3Eji5n2mRrMz3ix5onZKvgEnkHc7lYNeFT45
N2bld0M88WUDrR/VYKuiMAh+WFUwh9HOVBPN7DZKVs3BjwlmSfVBi0Kj+uCQU5caHy+Tz5ZGSOYo
igMBwF3Rv+P1H7HCqcl6V6E7EzZmuynVUs+Zm3PEPIeokaAuvOgeSPAPjH6EA9qmlgf7n1dnFoMs
Of6c9s64yHzhTwLEBpSw7Z8zqqD3xqdBHSnvx0wcidiqQNvUPDD9pucGvRTXhGxhdbFXNZXVYgYv
EWQ6L0f2wh8E2AxhOuPdDqTRB6wsfLzETknyChxDsgmM26QrbNFzdJDT174aB5Pb7t1CVZQrzKzD
DJX/8LIs12QUu0QcNRu1jY5f7Cn3zW5diMkLrkAuKacNMqUQ7DO4Mo4EnsbCgAfcLYyBNXZ2CTir
+jSNB/jGo2GDxdEZkRxe2sczoFVABEXI+y9eC9Au6CDyJvmPg17VjCjlMw4kTaJgTmwCECvpJANY
aA4jgOhRdniEA+dcAdSj1ENmYMT5AbsrcXMCcZKCYXgTfe0bCA+M3wFtMusOeSzkSEjz8pt29khC
30z4GaiU4mUsgAFmKOw3VaLrmuplDVKDeJMzsSOOaYILhjlcIdydUvt4u/AmqXawYLcgFmISv3q7
qWF3NS1Jv25HUe7UJabbgbB+aCm8LnP7zl3KwFtKakeg91krM50cdg8sNyZ06bVdUnelU7fJRZp9
unyZU+3c8YleXmb1RP+5DMBRaNkwlAwZ08A2U9ehJ1a5quoB0nRWftfgLqDA3DOCKdzEOAtpV+xt
NWnMcrJ6qdlwyYbAqUst6FrJp/VAIeAVI2kx++bjnNdyDZH5UcaMUyEB4MCxa3BXLWCpAa0ABR7X
SjmUDT+7JDQXm38BmmNfSVbQ5Vd2yrqE00pjWUiZppxdC6F2JTc07GaIdBuFghnk0tYgolXU+o6O
j0GGt2iKqwXKbqwjLl/2sHVfvhzpxiUc5mdgQaLpB9uSlzJH+OKLxagdBpTAtCWQtS5Krb+rtCU5
yUZad5ChwgjYfWGQdORx7MotbxBdYcocAO7LNySXxsn9MDpC4BiIGbEpNAihp5vBqMxesnsDv4J0
j9SMnhYWHUNl5un3jG71fL/oaiHdKA5WIKkNRPru8i28WjAOiiqbPWLyF8NG1huyRlhgwbORtF5D
Ith9bk/mN3TwS1F7dTeC5ztEqDrfHcOHXS0mwoFjRQLrYnxq20l6l7SUEKD1R1j98k2ekq75aFJc
K98Ul2VRm6uQjPsHlDulc7aqjg4toVFwkNznrNQSrVudsH6uxKn1EuWShobBDAuF78O/nH4axGZN
VLeOu1UcBmQvH/BgKPKbrNbasroPVWuU0bpOgNsvP+pqjbJv6V7pLt49SHHxqF672sCNmONp6lSv
cUt+O+0vqBt5HMbTx6PXwvEMCKuil7t0UlmudE4T9DiRrlfiylZdGRHI+yE5oi3u2NLRx1jLqunL
pJGBqYAHbigZ9keujOwR0k/plVSeckcCj0OPGesPdZSsiTnsU2ZYkayjYtvxvypuDL+uTcZpP9FE
Sx96JAlsPnMe+Q1J1CLFufwqhVwW/9le3LoNg9wycapAO6vimHX6DYOqUTpaBrzK1uwx0ph7WX+p
/QxfKgbLyz+PywIHfZu5odQDVSaSGgPZ6nQgiyQCnpFdmRm6u2KyJW3HNph+fYeYR7Jg7NKQ4TQ+
kHe0EoYc571AEn8XLqQwcHkPh/Llh3r1PTQ+iGEw8ImM3lbNteB8Lha7ibK436JbOhJ0oNs89E2N
viglkMOKiaSQYtz0SGRRsrVR3oBMK5kTgzQaCfyUEZgqfThaZYjwwJ5E4SYhKEcAmTVbg0kx1yLN
wSD05ecA5GMrMRNFGMQ7ekann0Ms9H4gP0zbXE0lwNGmCqym2qAU+uhMwEk/ELw4WEbgmk5NYPU8
/aYpQ0rs3oYm9LtNsB74AW5jGtCJ03ou7+N8NIdHFRhyepNhCZSiKJr7kAYjXVaBhLkmBQjQ7oBT
qM9/vlguAg5A7JIld1iUwogm33Fb6NgQTopF+5pWcNz/NhUtNxmxV2e1UnhzEcvwGEFkTR/oZzrR
z1bTIz32dWA+68tsown7fOVjSwu501cG3ZAp6AQ+AdgmfbZeHljwmnN0YdW4RVur0iP5kxKmtB7Z
XMeEE45HUpqQANIs+QEsSzbo6vS74n3YDAk/lubNklzJklfHBgcGORp9CrJCwVlurb19Nb3QDYLg
slUPKsCopLiiFtBSxLKFg8CONDLQ55hxhI2NWhQBoaElT/UIUvIRhsHUt14WpmFxpwWhVvfbCPoA
MfXyC5Qp3sn7IwLYHPY6phAmUo/V+6PECmh7MPrHMdABfqHV0GEFiASz1VGZloNWfXdBiiM0e8Vo
1NdsA1ZmBvIt0Wjk+wkkHrbD9JXT7wf4KPgCccj0ubIjeAo7kL4BS1tkXfx+JoJhlHMQHlqSh0VV
GugB8TJhmBo/3igVFLVc5DIsXX4zr26NqR84M7Kw8NLFb2gdHBv8YvQojQ1vKRJOGHq9UOPQkmUE
EBfrXvFWh5XBvcymGqhfZhNaU76Lxkwy89A/tykE8iBLfl25r3XQxrkEjwVCnE6eqJmvokRXlsir
+ukOfckCCq1aCppWaCySMNNsUwM7guXeLCcje6Sz4rThA44REmFzjvC2Rs8RpODybZ2mA2SMOKpg
fkyqDgPK5d9OPyS73YkzvHdAZeFefM1cA28dDIcPZM5YYw3clRZy8GuZ8sGH/sUKFsiwZAQwbUsn
FXmVIo4OLOAM1JNulAqpfNEmCVshNMigt9Q0TFogw27stATlbB50cCAKUNZ2kyKXThjGOQDAbqBT
angV6NTmTEfN9VZiImh7aEhnfTv1v4txgMu4FKzkfZpjNQAxqiEK89Bt+UWgYDR/FqVkbXbQoIc3
3awOs74xGgwRwBFc0Hefzguh8Z+9d6a1AA9y1pF+qOyl1RGOWYnLVYdfR618N8ws0j/Z1589AoOc
6Hv5quvoJmjyCCKvNGJFFfbqrQNZj0tJdwlDpXgi6tdhT/7VsgrkGRnWMlJxOskMrAWZgn4dazI5
UkKwuOVtkyLq1TZOU6j8YKTknHAI2iN6BZdvdOWMQPlAADYNy6Wklvni2t04tbpJa90BwdgRakyY
RN1+RbeG7TE8m1nyiYRoXZcpZ0GGjH522674mwFsSSsV0jZryomdKcjp91tgONu4rq34Z6UFkt++
qE3FL7I4AxycTTvKEOdemdF1SCaNKRgbOGe2WS+eOsEqeEuvWnLqcSKQmVZZalI7AKYr8nt0nAgY
MQhQbHvbMDW+/11hNOGknsn5WwRX4tsq8nNi8kpUyxQ2ZcNrnWbNALiItj0UUjhLxudoTJTYG2rU
S7mHckt+1B7ZWP+znWNa8FfOndOChc9i6jj4CpYn5HvW0urcQc/SAROMIROlEek56L8OBUsft50s
pA79m8srYR2g0A8SHnDzNmXlQHp4GqBo4uBfMKdg31ko+2ulkcrktIxruUiPHGYhJgrdy9fV5aO8
DFCM6pa5HA4dhumi/F3VZni29AHHL/hHqGv5fQGRF3reEf4yUnKsZ4ifxBNlWYg2vaaOrB0lY2yp
SkuGeVvxvgGyJgTBnpHkwia0MtOLKk1nbrGmRCW0kKaYIrvYlnkHecmfRpJy/1iO4iexBE82LPeJ
jtmcwwJy5ilU30HeLqLRG+Hl0CCFy9vV7/EBxmEM+3a+vPoopjpsDCQfiqO1T6M6EEp2ZTcnIrti
tiyj1Ok7OnhlqZT6uGU7xurj1Gamk4o5TGidExfDLIVs5cuRBHP5a6xXPYGL2tEFNTXhA+nqat0F
9WDMakA6c1TaLwJK0Tuo93z2Y7IYKbqMXdQyBPfL115nFExsZ90TMzWAcdtgtt7pEuxHfa5tnOnA
UVO54fVBQgKAQHz948lCLYIEXytcNn9wWA9HUC0wVX5GLxqJIl2+q1evnn4jlmAWCZgUbK9bLHlf
dHgSQCrFiCUMYGaICKDJtxBYwWe8fK117Y4brkPWS5ZgytwYFunpG+i6KqlMOSSAKQoEVrxG6/Jt
1bboeIqBFPTBOqDCQm+hcoS2JYN04S6cuR39lvxaL3AdE4gGgga2gwJBzs5bR6HSCaGlaTquPDao
xaPDLh4/1IkjU4fUUSVDXEcyLEgu4jxTqzc6xBkODAxvWDAzzSZa/zZOKsgACLOD4lUVwFyyh70n
qQ+jCE04hunh0f7pq6Q57NCrIxG0TR2f39NXWcVN3GnjzNRiwXrbg0WP8YS1nSQjuZFbp766pPIJ
gpBied8qTm3+DfxU5brnTtJx9x/fEHkph6zsJTAxct2zhKSKDmvCGqJRXOJcrsE/vq2bSVIsFsta
OEHxl6sVmukpCXcD/hkW3B/lBQMBNjlWJrz2yzd12j+0EfCRoNAZo9eLdxvIxelLYsYJA1ZUxhfN
NFrZOpEkwvzoDepgMBscVmQknifWVxjl7Dx0ppIDe/kmXq0y2cSkEmTTy4NnnYIg23AKXB/z7ZE+
Z1sNV8on2rD1v5ibvZSEvr982UM4eRlUaUU5NGcQCHB9FsEqJW9Le7JHzcCkZ8IaqEE0EE7o1lTI
weFnPcIK7g5GNyi9fiBe9BFYXeHpScJyKWIT/kuEgzTsI9wweUTfsRQV0bcxSr1TNahL/9sNI/gQ
KIklH6THW7F8+0cqF1usw+Nq7BOIPdlGxYCGfzQJUj0bmRe6+enhuNMvP/gp3sBHl7aLRHeVWQi8
3DU+hY+SGSeuVm2zSJqtUOvL8/4PC03J0Jb+dkcCYryxyqxr0cOHNPmQaR4kkId7+Ue26Q/xz6Zs
y7+7tWn6f6cfOmFduquHcVm8NDhn7f7Xfuj/O/vxvYi/r37+aIYutL9UTCI0FV6gbJdrnLxHM3TN
/UtmP7ISwUlC1ywi1R8vdEP8RQ5KASfYqSqTlkgT27I/eKG7fzGjg1ISHIK2mMMf/QMv9FfpJmAa
uZc84mivcw6fxoG6r+O66ALaj0k0PDPsJKvhFCeKX2bVdK2nwhHCr3u58/DfZdthMwqmxv0fBjC/
cIussdw2Qplrdk1pfCEixz9Uu47gVyP6RIlqIPcZnSJuILiJ8Qd9A4yOslAMj3MyW/pNXmQBsh5Y
J28nkO/MD6O2dz0XF/BnDAYszYs6K8ZuV3fz+9bocvxai2q8HXq1wIrANfEsmKCe0ikMS7yk5wBq
8WBBOdoyr5JBvrZIck7fJq/gqSX6M7Vs+eSO+cC91AyjD9PYHrYGbJvBY9hw/KUJqvA2jHul2Jhm
77pbRJIjNo9xVVG/NIVw4TwG4purK/hlzLMdfaJfbWlbVcvcDHN24h3/J/bZsPA7nflDlq3YWyet
hkfMeMrPLRXWPVq15F1Y2E2CuGc2hm2GZqLfoDXtoQIMhlA2Cuj20zDYIvQ1sNvhNwKR2vI7bem+
hbgWvo3gGum7eWrML07bK/NmaDLBBI9MULspYDaf1JFJVDcKtvHIwzFef7ZhTFP0zNgebp1Kqb9S
zQWfY3fKSo9MJrM3JokIRFZ1qWdmdY3jN3pWrQYVSHM+i3mYdADELv+R54j/dqUxd/Gmr9s23Laq
I10FQld7HhmmqN8Yndmano2U4zkZdQudw9jnDKPpY0cBfzYGdS+tPHvmYlBJsmorlTJ5dj84OPjh
V5c7JtLjooKabSm29S1CoC9ocAjjO7RrBct4qM6hb6X0gnZFM9dP89gNP5Jm7I1N7yKfkp53E7O+
jXaoNwa12UdDhey8TZfJ2Q11vUR7aONwFktIlx+7aiz45oWRVBvLsIa3QyCN9dohb2pm/pamR+5o
Q5gptWmvd0bzO67UEi960Y2UuaPNzFoptdsKKMa/QnRZQB/ZrH4oQtHGnho1zeLP1dCqN5ratH6k
ZUP/xRhBaTcYnItkozMsQvhZao/fwmiaaqwGLL2l793AwkEXF0sy0CzMTWCMLpKfuTWyW+Ro0JxZ
JsoPJ7FshGTQhzq56gLG1mFpzJeNgqTzUmdGjThhzMfgnEip30OoIzjoUPCKHRWWkfkixe1iG9hF
CPpZj9MPZ3QNBN112tG1NTGW8rEpqFGdK3ErNmo1wxnrtZSBnPA7xr/RpaEJH52M3cxtfDB1bKVu
rDhqbZ+Tm4kopQJzfjuqMzYndp512k64Y/+h7Rq8BAhdTemD30sbAmg4mxQx92OO2C/yI6DGX4s+
YHPFfLXeAnFzy9lvcA39XoFbxfzSsLRRLo3Zt3Hu8GYUPf79XhDHdugbJGS/R93Mu4ekmm0ceTGg
LvdQAGPzzlWW8EOUjdWIJwoqmp0Z193PLFogp/dDruoPGNelNerdwRnhj0U9XEtsK7C8sjLr22Ip
4F96goK5gzX2ycYh5UNFt+1diDcqUsMmG57wZzQ1f6kdUXsm3h35seD4/3P8/nw5wUTONnnfNb9/
dw/fq/8BBzWMDQ2ol7IZjwgQakOOYvyvj+7/+3+y78Wv/3Xbyn+0L0/ws7/o32e6ZHNptOUltEzl
/OJMh+ZMr5fDFK4A/cd/n+mW+pdpOo4pWzsgw3Qn/32mm+5fJLUauBwwNKe7qf+TM32VVqtEXgoN
rm/rEnoV8hB+ccjSWa21GGWLJ8qJKqLvxxu6tnd1gutHYFjT7sX7ejqe3i99zc5dzlRxGCOttiTc
dHq5zsIiwnSjxSO1jHz00tChu6zbNGoe+C1WbFeqhlUWe3g8GruuTt8KGqexul7a6uhAcHz0bIW/
jaPWPZhz1j+RRmPhQ8mcb0jOZa2XhTsXFuvN5eeV9eOLHOZwfRdoGAo8xTpNmdPnTdGgo67OVQ/J
mHVbqzWOC7iHX4ENVpmSvIpQ4RFQiYNEs5xXV2nCShODxkfknEHs3ZY7uM4VCGg8+5cf6MwLFVyO
JUOeCtQk//zFemkqXLL0al681HC6m47w5ucwJDcO/ow3WhxpW9p3pt+NyuLpwVheedKVETpgO48q
2DQsexzEuZHT6xtOSfJhjotXL2C128TKtHdo3/WDFl7TN5GZN/saU8hko9ZVAu0bbyX5jXuEb0od
vZ+sEVAuxcLx4zKWUbINh0HF0rNXwqdFGPMvJLb2T7XK42trUTv3mQTdMgHcBNKyrqMTd4n6vFFZ
/Hnl+ijGkZnDMvddRok95ZPqbKBZPARFQGYKJXxjDYl5y+Iublqm3bxl38Q3wukzTwkC5fbyd5VL
ZLVQcYnTbM1SdYtG1qrGZ6hoV1RBsHiKFtHSxxxpH/aMpBuCAVcuu/Hq2MajqhbTlablmYjAhU0g
OAl6EY1PP2hpxEUwM/jGCyq739ndvKACG2evGKZf6tBeKedffQKeTbrNaDhvoxdYt5Fb1LMuvEfg
yHg0kXM27lMeWDnuSEO5vfxGX219eSkqNhN3Qyrp9abUAotpnu1ieGVV7rGcWt72Q51feZ5VJ5aK
WgZTqEpMZWDUrpDI/ovtuASVYTURLP6pY9zNrHW1nxjNL9dsaKlV5KPLYvdXQsCrLyaviRkmAAAk
VluXf/7imky3gaKMitUbymB8GousfhjQJnhu2oSeU2jth8svct3xPT4k3X+mfdkCRudqz+dpPxm1
xQXjPJ03+MSlW+wxYk+jpvK6Of3aYsZ830O3fp+zqSj8Wh2/uyK9EszP3wiLx9Z5aodPe/rkpjXm
80Th6ZnYHNzALKofwgxZ8wjhfyM9i+6UXkEr0mYIL8ypvm3Ql/r9wKF6+ZW8/uyaQa9ZtmiguLBn
T2/Eqhj8W6Of9qqa4pMiNtjjEuE7BjYSbqxWm7QT4bXQ+ypEQG2iRYXzv9CFTet5dVFM1yBmuwZV
AIMWUydAwVDOGK1A1reyJPL10Sj2oSLvwQl9Naegg77s7rAGllOgk+JmGGvVi2z9UcdZ+t61Qt2j
BdBdWTBn3o4LERcARDYs4ZWd3mhfG4WFRZDq9X32zrKy5TnUg/xdVllfy46O76bOnOjKNV+di4DH
BqfT4eUAX682omHFIZw6yM1lWtf3FGLKhigbewwyCj6o0fSzVFgorlMHu9Aor44QPfNtaMwQaVgT
jJBYD9vG7COaCxy1POTLNq/ZqT+aeWVsptzACD3T+12cKZqPlbKLWq3MvS4xyj2+h6CulmH60C7E
rq9yy2tGDnI63L1PJwooqUKUf3nxnn1VtiWHXNAf1E35+V7ED7x2qjgbFtVLUNTBAleaR2grwtOG
ofLSMr6tQ+S+bfabVDG9AlacfU+yS815Y8J3WO1gO3ZjbWz5TF3X9o8pHkJbMsHmrmIm1ybUQgzO
OQg/TDhAXHnq1ycPC+TFlVe7p63mXnS1xaIcKXUdnfSMue+JrxQzvcJ/1yRncuxzy59DjolOgBpU
tKtnrEsz15DFqhCLy87H9IF0YrIdP8SnY2/iGn8XoKW9ctqd+6gvL7p6PHekU13gLOLFjp7vNaOy
b4qg+Anv8cmqsENy0rn20H3b90tU/dMUgr1nMsSK8soBHThILV4sKGw82yQN2O9SXuPVhJY3OHUV
t2lhDLtCjc0ri+jcpzTBiiyyFi5synfx4nozEE1WC1v1jLywt3YapPsgtX4AMLlXypczJw6PJqtD
DV4e23tVvyiKscCWN2H253nnxWk4eEUx1JQuRr53MdnZ1lZp7ycHQf2kmJGfYIDmF2okrrzjAxJ2
kiDKl2xTqkLIA15ec8zo00oBuoDl6rQN8+4qXJVi29kWGFX4WLs6b5V+kMNYcDldChVP57mmizq3
0Vs9LdUdrazprqRSvr282lcD4yVzGE93hOv0pAFGmdtx+jVgeBgAFbrmDWbYYvohbhunekZfKTYN
6C/Sk3y8jZgh4jEvJsCMqG58tyEEFpo++pdv5tzWgxsBOAsZhAC3+lwi6/HnWgbNGzHd3JFsh35l
VfFNMiv2c5S74dugyK/Bc+e2HrEYGreKiwADS09fgNUPkW3j8uzliUVFYQzOjYUZFf5u5cZUs9hn
JFi26Ru4U1rdpfvLj/yKKSzfv2RAA1iQEII0nF7ewaKrzxx2Q1gW1q2gOnyjqYq1A+HKMVfOIt/M
hgm0lxoNM5DmjkGW0yM/tmyz3B29Sq+qHeOCrFsLaSaGhFVyJTad2682CqsDXYGpmasXlNOXh7nf
a15SFNoWHmu8M5iqsmsxWbgyqEuGufUuAU0GuuBixIhV7GVQuwW1kYkIBW5Av7H1wpfHZvp8PZTj
bqZ5e2XBvT7PJDGGxAyNk40wcpXqjER/vKlszZuiKNhmnVrREiym26DJaVLW2gNjPbdZq4WfLn91
+cpOn5PrysxAEkAkWfH0oxuBsDDJpFBF8RnTi1TLLc61zpW19XplcxVXh+6DhodEcHWoiFqpTKww
GPtA3H9yKsveunqfQj4yutsgnRn1gq/ETWUGv5zJca6E+dffUl6dXJ/Ejpxq/S17qBxjCTzquUrk
krWawotSJ/yYIZXBt4rZS5ff6evgIcBZbdojNHKglK2W6ahlpltFrfCk1Ylf1xHOektRkWXnCQqH
HG+TNjZuLl/03Iek8yiLCRpy4IinH1IPkLWjihCeWhjjQ0jW5rVwrf7xDiQ0gGmieIQLDG3t9Co9
yninLXrh4eJX+Bp2bf5cz/1tkjmLd/mBXm92eSkG9PEXIXh9YurJiGQV10eoXQljbfNq2DNiCg0J
xNnd5UudWyC0oBiZwEYXwpYf9EUe0IZDLzUrwgPFX3YMk/gR4UDjxVZHA2wero0rOPtkkILhdwn6
zWvi02IFS4fVOYNlcQXYtjUlqHCTED8d/nb5yc7kHZLnKQWqFHpokldrUSAQa5ijLLyp6NPdGJQD
6IdCSonR8GZGXeEtqAOf0qKsPNxtgdEYEbPtmO2VX9kVV29lHVIVrKkkw91rR7X3MNmU7j9lvmPs
zbx1lGLyujC0gNUAWB0SBa/KJ1zUm8a88lLO7U/IEDTj6bjQP1ot4oGjzHaKVPNsZibeAIhtJvF2
YQrBxsRhG9+F4tq2ObfAONghqlOvEN5Xj66EWld1NM28yjCl/tcSfqs7iadW0fsgVWL/8lc/94Cw
C1C/cZIA9a/Ws4MXuBYHBPV+juNbXZ0Cn3HKDPDri2cGcQ0UFIxounzNcwcYOTTNUKRTkMhWLzW2
tLSgfyUPkjn0lVKp7oSIBrhfRoMBUj1sAArUvVU7zpUrn325li1PF8aMAgCd7t460nvDrBLhJRW4
O0PAZh9fK7xHojLy+ZjX9tS57evCJYLcgTCJefKn1xshAxujwtvVmTTh63lv7qAHMQYOJ5crMVA/
8yUpGMgIYE/QrXFWz6YHKu4URcyeaZXpoerq205ldjGTI5lHiAPeRtGqXTYXty6ODg9YPLhvGuF8
VMHtyYpUXEja0XlmTraxiTgCN1CcFbyEq52+TMnNKLJgr2al5Q16/FENQv1GNSPto1CW6D6uunRn
dkxaLFRn3AdlEm7azAUraGkWKfM8QmjCZigXS3OPMw/zFm1mEcLq7a+E5zMvXPL6JcMPAhdkuNMX
PgyFAI1naaEGSz2rEu0zXY7Sj+pwubJzJC9nnQ+9vNb6GE3xvqnCSFCEtLryJod5ul2QAdOxtOrb
CdKw52JZu6t0xdihIjF3Aw71uyRJM1y5kSYntd7vs67CnbEZivsah0nuc7CuvJIza57btAAUeSnM
mV69kgATm7SqqJUw6NfuHDmDNW3ST/hv6MT3ZYn/+R4D+kQbxSBkKJYHNOfFCWnboZIyaJwUqh+C
51wdu5uWEX67ps/1nYFH1JXvcPaT05nEUYFshoz/9JPDdXZcXNw1r2208IGxe9VWoansDwj3ruyx
Q/BdpcC02pDF0hKl/FqzcBWoO0oi2yx5k3eflgiR0gbSjPJuMgco+cyAiZ9wWLCf3E59N6bTADaf
xkztVNzHOKurL5U2bfAC+p30rYZdgttC32wNy2A4e5azTLqo1e+Y9Iw4OChRO+DZ5rup2mAT6Hbj
lhJzwoY3n0BpggCbyu1kMTB2g/HUUsCrqOxPaoeR47aOAvMuUOqJiXpK7izYm7Tj0+TGzZ2bFdLo
btD79/hSGwyLZKLfY0hOjlnTkkVvs0zgPgmpyvoOu3xCmGTq2uCNZpnVe80uCnMXYZgRbjilerhJ
EK1x+oEK9NUNsvRvbSh7sIk+rPYMMXU/w9p3PjtjN74zE9E/Yl82f0F3BoWIMIapKzN7BGd6Jz7n
VD3ZDoZh0xMwq1bfxkrSfRuTun6vzqa2g3HP/4YZgvFYFXb11Z1j7V3Xk+ttmHKP/YqBDUyhTXB7
O0ua9uXQv36FZh9njNsOAuknZbBNW4qPPaIC4xph9VxIoDZCiEpVziiXVV28kEPgkNDSagSRuUkL
ppthfONjnaF5jpViEw86fWW/nVv/8M/ZbjYHOBc4Xf+hVBzlJtfUmTdwC5vagkwSzX6LU/aV9X/2
UpKGbpGLklatDm6zrgNHDB1NN/wO7yBYtXuGPpRfloWPczlHONNigPIvTVNpulGTrcXhIlKLvocr
67Vuans6o2ru1TwSN1XovoGg27/t8rzYVqqD+ewcan6jzzBsafzdzSSI2zDORr/O9OUWY9puH4je
3V++w3PfGg2QIVkGdEFcGXdfxLnFaSfBaFUV57+89Oa0ybZ0v61t2XUNiqh0fDMk9pV09ExHjjna
qE4J5OQVQDKnF4WKJiZ7aDUPWzXg7oXY4zP+uPGiYqh+5lkCG5eJqOlH0wl7vODzKfyIPGT6NM95
8H6sM1yAYiY7P+EKrhVX7k7I778KjwLCKT1+uJsOyPLp3eWi62rkXeiClxiHyHaY4HmVGizqTaRP
zn0/atqXlGoeW3csjpWtApn5MWKUUYaLtIi/4O/d/G1aRf4mxEEJUXJrqI9MCsPp07bbrxE81edq
ieJqE5Co/IASb3+cqtj41aM9sa48zpmDE3YtzS3ivLQTWdVDpkMIgn1Jjw1d2c6O529txYSjyVHj
ndvi0fWP1xPkfzTPaACoo8xV7OA9awHDffi0rWowvH2qtzYCekC0yHrCiRg9ecG2vnzRMzua7imA
Lvx6OgKu/PMXi7hZHAZX2B3VRh2H9GvLdovdlXvbwfS/cqkzTVuKKNocsKFIwQHqTq9l23U5IN7T
PCgxmB4xzMwPHI4Oe2Q4ma6IwLOZLey740KlmTv306gWO7z4k292W05XPu6ZNtOhopNsY6rddZaS
tKPbBFgjsXHcmhiD+dyQR8udnB++SdSxuB+cpMaScsReyky6K5d/zQuBS21gB8WbgAmB0OD0ZYx2
YooOF3VPbyz7V46N8PsFT/v7NhjTvZubMIs7h9Y2CvuPjpP276ulArLqKl5VZCGJQzC5MdEKMLFR
na8E33Mrn+17oNtAZ1gvxWXCuQzhv/AU5r7sKzV5MJppLxQnumM6yXzlADtX7cOI09hqlGR4OKzC
hps3OkJOeiqMoKw88DJM8jGA3SNwbLdYhPAF6CNtbIYdM7aYaSCa4dGNDK+cbnI/r6IXRB1JGKPf
At1h9UmEWeWhAYTghXKHx2MmNthHiyvNtzMLD2kFgJVh2ujjJTPw5Y6z7GzQ2mwUHs7M2nM5i9mr
wrnf4B8w7SBCFV6qDg1WT3F4i9lSduUhz10em1VQSXAdR6xBY5CiKBsg7nrLQFcuYBS7V6ilzaAs
ZscaA/JI1x7sbZLVH6rIvuaAdm7Zy84SpRlGtg6UstOnjyAjq4xNFF4cLEykrjPrvlcH12NmMOLV
wZlvJCpAO3JyfGZGZjvTTjLcISktk9GKMNPLUk+PzXdONVZXXo1cZuvvzynDsUp3m0RqFYBjd1iM
MtSFN9vV4EWow54Yf2LcQs1lQeoZlogY7V8JBOcuCooCAZLlTwt4FRSnXkCFwi6ZeOj3TZM+6n2x
7GJbj2+yfrHv5+4aqCd/4/oxSXOJedRnmNesrpgYbjRMFVd0R92FuVckO8FYCG+El/4msiNdwov9
RqBz2i8MZ0Pe6E4fUrf5nrkJ4zvNqrny4s+EG7SEsDb+H3vnsSS31WXrV+noORTwZnAHDZO+PFks
coIoFovw3hwAT38/ULq/WMlsVqtH3RE3QhpJJDKRx+691rf4h9PDuTggL4AmV02t+ho89ge0+cMW
Zv7Hrm5JZC7y9p315sKex3XYWRuIyMKgjbwdg1lEwUvLS42AWaMIsFVyR4KK7ZlkCLzz657bNmlU
gpfSV7wClBWYfutX/2l/NZhvORxIzad93B9JR6BnEvcpvFmoCjOpDG4lYIik4IT8gYiWfR2b5Tur
+aUhxokM3SYvGOnF2R4PRL7rSpnPsDhwt5axwlG2WB9L2QED8iOoJ62+/v5YcfGRKJVWXQoT6rzu
RTp3RQz0xCK3xP11qYg1WalFWRLZlY+ohSiHXjjvXU8uri6sLKtQVCH89lwEVLWQozLgc75GKsy+
ybM6yKbBPEK6X7aEASiEr1RA+/A4kFjYp/ZmQUhH+kPZ+uZcEuaV6mYgNIw4ksUP9PuXcmmYs9uz
8LHzI0LX346FPgch3xWx5usAYaEC5cXOqsPJnanwB3o6Oe/N9PUvPJ/piNagzgMZo2BxtqAxFDp9
gYe0/gr2XgGd4JmgiTahXdVbMstfEzObDqTXRDd1VnV7+MuOV492eVVOuO6dMHI5HYr971/DpelH
i8ECukafgc7X29dg1GIouRQjx0S0uIQq8jFS3f3eggH9+yddGoWc7xCZWuhi0IO/fVLkgJokhgV5
iBRZJ4sUQWq8i7Xt9amAP2fIx0hL3tP8XHooSh56Nas2Sz/f34lVWBKConTcX6UI4AVsl77NNljb
VWQU1QckSh9+/zUvvVB0bxZLOUSIX7BukzLmaUmYMucIK/dEo9Pv7prIzUCAv7N0/nC+ng8p+twc
CaHYrR7qt6800eLIUFqhUdeStS9mNCY7Q3aOQxqRpkzyjScKJwlirpzblgA9b6J4fCrLWd7YxtAf
9RQHFIL4el9zsA0AYuWIfqlNz1X8ztJ76aDDgRIFPrQVhe387SdNoaVkWddrvi3NFm3x6LkclPaA
awr3FXmgh4HcVBcivhIgjlPfefr6Hn55T9waAXute+15Hbqs9HKI4C9ylpzHTd6z5g6dDDBh6Oot
1UX5Si7SDxCI5//G7PrBE2KLswExrcPzpw0HMz4JeKBhfVz0FEVkOzpakyR8Lg79f+dRts7WhlmY
93y2numVFsXE6KI1DEvQNfJYuPiG58Buij74/RD/0Xv85X06FHf5Rvgezlf22M5xO0zUFSuIuddK
PQyI07slcCTla2yXzRVBtumhmZoXOmpA9E1j9ozFmbb5oqIrHAKydOWtA1oKgLCGh4B1V4Hc7Zpc
59EH5eIYsV1sI7OQid4my1OSGv2db3FpacBLy30TN4AMrPbtbzO3YM2jdNTXvvu0wUOKfJZ820Nj
NaCMyRfjWNAq703Z9Thz9uoQqa4iKSqEq2Lu7VM1aR6yshO8umZIjqQWE1kdohmZrCrxWxqqvpbr
j2RfRFv4WPlxhK3zzmy4sEKxOBmYkdHoAh47WzViul1hZjFSakl0CJKK+qa2rc/gqpPT7wfKpQMX
pkvIYzKNsLXN9/bbUtl1pjRUdV+JRrS3PU362pi+Z6WwN2ZW9VtrmAbALDM3b2KRia0m7Oqdz7C+
0V/eOFsOCn3ueb8MVqD32IlDfmfMHNkeIY7mWWFlu6MhxI7RR4y91SQb8qOlU9VTvgc876D2c8KV
xqm9c/y7VHehYMiYgxqCbOh8wyWSMZaSjDvzn4mWPf7kBKYkjI3e8EvOAa5BHttG48QWCGqu+1zT
Wq+28SrP7K3v/EIXTkFoDMhJBgjLv+d6+kRZQqmXZd3PUpt8OYUFapkr6cqQxjZIK+UdcdaloYcI
ZW1FYQ3AwPB2PFRxbhhRVLAd0zl1bVXK9mnscKWkBvDOi774KNpsa7cNlML5ObuLrLkUaqv7LVQ7
tyIh8WgZ8LOmRnpviK2f+nyErRbB//eo9SX/tMqXIp/pDzGh0ooQMRlMTaB2ovHfGcjrgvTLY9aK
DGpUKL7y2WSy7JCgUcFRbS7n/tmkEOSh+MncDkngvhszVklFKYn91Mqtrc2T60iUmpMBtSV5zPHW
HrL0veVsPbT+8pkYN+ABWNVoqr/96vHUds20bnAm3SKEvygHY62mZKC2zUYlXvUlCWedrK5yuRLY
cPZg9OPtmnDxzmp+aSCv2Jb16o6P8nw1J4/dsNpqnVZpTRxt0aRX3KhzcI+oRAjaMd47zl9aVrCh
cD9ea3Nwx99+81ojTY24OlZR+VbXcpIzy+kLEUbGdphTm75DQcBHY2R2kERpcyXa2NkkU5c9xq2I
35lWF788zhwEIz/aEWcrOiEoRr5UHQNwIdjBIQtz2+UNVOfOqjZGbIFH/f1YvLB30gZiHVsNBOtN
+uzLp70BZqvhEtvGslsKGCRdTTi4VFWfqQ6mfh9jyv/9My9N6B8CbCA0TOlz4wB5slXdkbDgy2Tv
HYq8FD7GUtJuk+a9XfrHvnQ+rLE5sUIzWymFrp/lpxltYSgXZIUiMqQKDJlSEDNVd1PA+tUSXhp1
vllRo3ay3vGrmfNqPhSKhwRe2rSS3PgUtCP89op1MHpyncqyKU62jgHSpj20yZpS8mnK5+6oq+WO
mNCZ8BGhebOeV1uoG7FXTpq9iWFQ3ORYKTdxUqpoVaz3imwXDsZQs1b39dol/eVOtuh2mQ76oiF4
LBJfpdTsE19lbhsKTD4kNcrMWTzv22Hp31nNLg1ZzuJYUW2aEKzPb98wtiXHbvVYR1hqdduBwLjb
yJRgF6gpMQprzPfvR8/F51HMhi1prM3gs+dlo2klqt6wPnQWSdbJBJahitB31qECSUIzd79/3qU3
Cy/3X887m5JaLS8GpFvOeeUwuf3YakErxSfEOP2+00V2PbTwpCp4Ru+w79eb1PnQXWtp/AtKFHHV
2xcbGyltMhkBBvrg7LttlPYhnTnR2sssPtKuza4KRhP0RyvaiNR5T9N1qVOMAZqyveGsmuhzXbLU
thJRUQhOlnRwXDmsks8hx/BDlTvTPiYpzCPvqt8Vkx5uhN6ruwY3xXMyIzuzyvbkwHSm0N9ZnhBt
fj0mWfnOL3PxE64uW+5KFP15TW/fELm/jPm5USl5oCI0x/KbNjVclCyj2zarAL62AEGEc1qgSZvU
DWRWlStxLp86lXQ7QQ77lWhq7VqOzC4YOWg//H7sXGrB6BbnMVoScIYACr39hEonNQqkw7W5IiWl
Oy25HkDY+ZYs2rwRbb34iD/sT2CVzY0mUQY2LTO/gQfYvrOrXhpMGD4Ba0IgZ7KerYMGIXX9ZOAM
04lScnukgl4hZfreXsLoYA6muR1G/fPCCXKTzBPdw9+/iEtL/s+PXyf1T8twERvtHDmI6CZQfh9J
nCswtlA+czlbfvz9o36IDc/nDf6gH2sDmRrnJopkTGXHiCuEWVlE/rE6F8EAVtpvdaPaD7hX7iNb
7U5qvZBM26TzNpLLeF/b7HpATY17bjPfCjV9cLhOHtBqApRRJuuJcyFy3VIyrmkBzc9gu5DMp2YI
twb4iyqy/rRGGX+Wy1wJlJL8mbSyOEwQDbyd4L1uGzUqTyHd0Q2wBHvTlIV2MmhFHyDdN5shJytH
VUzh/f51/Givnb8OQjipGTNXISec/fK8C71USCP12ayGuzjG7Itxz0ICHIUeUADtNNaDdVCJ9bhK
x6Xe2HEtjkvSA5aF1HlTWekY0F6qXK2xLH+oh+WxESZQX3JGtpqZlkzzdH5dMiS1xmi911i5NHQw
gSjrmYid/FwOSC1KkH9tK0RK89FJr2y36K0zEp+s9p2tZV0vfnlV9I4xZSNzxCT9dpQaejLaw0gX
bS6ybEOPh0SddCiuaxC9rjUNIOXx677DS774/VghFHqWlmqdGzNAFRCuOdClMax82GijUTwKYT0r
yMXeuSJeehKyi/U3BWT2yx1eKSwuUARU+20r+j2a9UPojOptZmnvnQkuPok+N51QxGYIt96+SMwu
DT5dFmbR5/VeLcoqwMkVBqolpHfG98VHgammM0GllrXt7aOWhnIdQjp+M71Cfmc2+cbqOAIlsd28
c1O4MDzw6NBjxQ2BNeyXdKIZPlkb0gZpu6jf95EWbY01yw6JKt7rjIYqObjvtboufD+D3hJlHiY/
tp2zV+noXWSXtaP6prCdoI70HDXWmsucO++Vdi9VA2nu0MFDs8I12D5rbHRARpxwppMyOm25nU1E
lQnakUCOZfNKSrQ2mPCDbySpFV/SuCQFyF5ZBXac+VhVuq2UVxSBnQg5I6gQn13bIM9Zsk/WGMn3
gPVVpNFaBUW6pzqRh+WWvlG0JY7jy+8XvUsnA/QwtOZof0KnP9/uFDjVfyotcB1VuwTPhVtLXXRq
8zY6jGHN6XggX9rq8nTTZPO8NSc5O+k53LqwTgtfFpC42kJoV91Ymq7kmNXj7z/iOi7P1hpg11Sy
Ua8r3DzPTndUspTVaIusfEZCrVtTe0hjOfznU/6np/wyEe0xSQWhciqWnVg6xHGeerCw0l0G4fyd
Lf7CCYNxQ8N5JVkwYs+OOrmg2tZzn0fyYOD/trJx2zVrVC5utCAx1fCO82x675RavUePW7wzOS/M
E6op9J0RP6w6g7OxS0QM43oGgjC1bcLXTdLDovcvkmi77e9/uYtP4lgOM4p+G0yptyuO0mtoSFYV
D5zr6oGcVLFtB0KrG00Tf77Tf0QL+9/GAeN+9C+Hvf/cP//bawkPb75+Ll7/z7//R/mtatvnn3Ff
/P9/wr2UPzAXIG9Er4FMj6nLi/0L2PkH2j2ckeySeGpWY/K/4F4rsJMeCaVIFLo/uuL/gnvxn9bJ
tf5FK/Rr5XH9A2DnD5zWTxOWM4XKHo2mBI7YGqFyttGoTikBE6TwFoaV/JVTpnWrTxVtZnOpvEUm
RrQDG8nQtuyPIz7VXTg00sewqU8N7OWtk0uUzeeV80EM+jzeWLqwXZ2g6MepBSyZoKcLoqWxN7Rc
S/JRx5dCbr8sUT76ozTfhZDqthag9mAaWPkXYtr3uYlpXSb5FMOU3n5pleRLM9mfa7EQLVFpx3kK
P5JBo23Kfo63IZgQxS4kjyjkjzXQ2etFpK8k9+D8XAp37arJzOJPzTyOAWkInAlVCvua2s+BAjw5
SKXOdnsUri+6JN/zUYqrMSs9UQlc4GICjK1PidviXruJFpt8eWVO3RIAn5c5CQxOYY5+KGF1yUR/
7FtF2hA5VQaLbS6bXrT4uyvtWwUc3k+EncI7KbaDHY8f0ry+16L6GzatT/oYqrzpxPguTbgupiT+
EGatvgPGuHMqNd9JmdN4dVEvh4WO+5821n80Hz9UBf+cA/neoPv+U77um/9r+1qtk6I7/6v+B0J4
V5Tdfz6piQ8GwvtvK85v99our1E1JuWbOb7++b8mORRdDvMUdilqcB9ZD1F/TXLjD873HD9oplFH
gjD39yQ3/uBgTG+P5j8lSpy9P09ybNOrTH8tP6GStv/JJMcL/XZbXnlEsEyApdCNR9thnFV7OOMT
5TfqbJNj2wE8oLghuWGR21eKzOXddcq6+9zjwsigEkVr66NdBtMj236q3H7qRbrh+qkvvt4N4jnq
hfKxiwH7+khlSoM4hLZNSdQVsC6RpyhRMNk9vF9DpQywr4nzGHx1nJwJzSY5vTBzw669NmQupr7T
zfJ36LWCIIXRDCdgSGTDumYm5Y+S0ZWhC/MiWohsS4GEhAg3Dpbay0aQsKiusc/JJ3Kms1PrDI5C
l9Y2HoSIAb6GRkbGc7VMxT7MCdANQgN6NguCqoChG9XUb0pHPtgE5bZXvYPtZVuoXXu0R6FJ7mjn
ZhBZQ3tMOJM+yIWjXCVzmPvUtfhrNfIMrsUQptfJrOWNB5Mb9iiE0KJwzQE1KvFOWDHLMHsKo6g9
cgSTYNCakDy9JBNGiKhqTshObyDvugS7NvetJPrvXVwW4TEnuLPym0xyZJ/4eCfxNZG3RJWOJHDv
Fr3jRIUrKxm9mUwkWqRy7nghmK/ItWon+SLQEo+u6IleJ1rJiL2mF4ZDLHYeXUlpZ36R2oIS0mCV
4wtRFNaLRFTr7I1l1hx7Ax6vH7aJtYvC1IbMbxdx4415GH+0JI36srAIocPRnGXXRJ331526soxU
myhkz8KpSYvF7sXokk+tnsysDr+oLTlwboLd8FGl/rzP0hqcsTLnkLiAZXDXsBeAUUtWDqarkMP+
EZEKdFjmRf0xtYroa4mKGVFEWFm22xTF8qmw8W+5RVQXUmDN+o9HyzLkZ/KtEWpwpbpdxqRQIL5Y
JoUq0OkTXKVWDY+mOai5u1RgUwI7NJVjOuMsdes2SQy3TtOYm78Z9w8IPPlojYWYGLdIuidavkr3
9dwMX3OM/9eWuWRfk0nurydy1LFmjZFyWhACq+5gmOFD75AgQjW+g2CMQroky7whJ91XkqR4EqMx
l4FE3HTm2SaqprBabmciMFvkaML60kVIBb1l6iC06SUNaA8LSfwgOaq2kBsy2y9JOkqfbPZ6oMjS
KD3zkeY7DD3huCOa285dyRwNyRsSkR3rMKuVK02M9uRpUiinFOhIsgS3YyqPRmOZPVq3rv+girgY
PUlbWtujxVp1h1Y1B9lrcAUUPnLctLlmTySyfaY8+E3O0yqD7y8tWA6c8lMy5eqLExYtMU5ao6CW
LHhtc3bXlUI8FYYinnJZze41EWvzFgRWOXndRGFmW43kQLiqEtr34Qg5xQ0tpdNdxZiiwp2U2cTN
ndsk86al3I8MtlzcgTFzKHz2BQ1z4qZabag/AR9eXiihZ5Y7yMj7+JxybbmNBmOX7JkmcXvav4e+
q6le2k2pfxN1pn9WesjCfpe0CI5UW1iG147s3ElTVZonYgLpgyrKnLuu01BgY6XTaq8Nyx7J22Rp
zRZrG0GAiR7eyyxh/Crozd1pDNMhIGQ+tNx8nvsuaKe+mU/MVnA9jlVPr4sk8rtFkMoMh0XqTV+K
S/NkUdZlmgG3wPa5ZOKFXYLgPwPVKzoVWa2PkgP0x2MKQB5WzRSCCtEx06euUkuUeEYip24/D1QO
ajEl1SmF/WV4zqTBo5amFCB4CvCguCafu3xBCJryGoUY7kInLhOvNSrjXrUa+RVTmIYLbllQNyIW
ZS9Y+oU0BfjWC6y9zmmzg2Vn8eQhTUwlL06qWMPVuyiqa1NdIsCtBvU5jLROdh2XQcGBsJ1Joooi
9ZGGD9nvMRY0HZ1DZD9IedaC+zLr3NhIoGyuGViF45ltn9Z3TRKaqW91/EieEkXK97kc1dxrosJI
H5Z6yfNDOy+S9NF0JP73mO3K8Syp6ZWA0kdvHyPHiGpf1IpDQhhb9hdHWJQ4FWLcBjezrN7awOZT
r6nCLfdV1dGiwOcxEFtlmdPXoSzzT+agV8OuqkLriCEdKG2ZdMNLHyfiZuTXa45GaUXY9pybWAbd
tXZUipFczizK/HCI43fqAeuu/fPZnZiltaWN9mBVr1K+eXtlQzFosI4nlecQonVbSFG8Z9e2fMkC
GaqmpeHno1Me53T8C1T6j06M/7Xj4P+2ex4g8N8dCh/yanw9y2b48Uf+Ogeaf1CKRqqyyggpRq6q
3b/OgdofQDihRwM2JneUtsnf50ATXLOJ8BZBP6bMH1KQv9IZdIM74hqJTKnM4phIGfwfXPYUxsXb
IYPTf5V3IHChFsZ99FxPM3X5aE6DkXgcR7JHrLzhyyBXbK0phHOWMIoAwusaw0k2Sho393DjF7E1
JrBQYBamMSJETlg0OBjNu9g2mF1RF7c3bWxBH4thCn/tojKOUUQv0nWtxOO8k3MMGVTYu0ZF96FC
t5qVpI2IPVgj3pEFHro07Oisalu9djp1WxIH+RHKnlIFtV718UYUTaihO0rse8vs0ge1ThGy0LOE
ojk0MtezYjIT0y3K1L5aSvYnECuWmXphA/QSuADpQm42FaLzkXpnN6jnpBxditYpu9gMWTO5yinX
VY2bgBIajCxIjX1xUGMjOpJXRU2Qn099VlI8J6QCpHnpSaVTyXvMRTQrw6hZEGxFk9TSI4+dk96H
7QnyZHECmKHO+EGieCaXpiwjAiQFy/O0dBUc+GHU1Bsjosbk5VIu2XxirNGbqS37p5RVTuIMbY7R
rnFqa4RonE5PkPmae63kp3SbQZa5qs/Z+BQOml4EHbGAT0Vk6J8tJTIerWgSX7LGaW5CMxnB8oM2
LjyDzq60qasqxgQ+pdda7XjJONDtoZ4YOsuu1nO3rx278vrKfnSi7ggFGc+dVrilgptRInOvlm6s
8KmYbgkoP4a16pGf4ceOvuNTlI0JZCzZd2mbBNBA5wRxQD4923F5JyunCunFaC+fljgzd2q19NdL
SvcmalzysbxeLaxA1oqvi6R+tMNE9Yxi8GqluTHmwgMJdKXg0DWL5WYahg8E5RxiSXnMu1d0NbdN
9Jibyave9F4ayU/JUJ6KMXHLxb4Z+vUVk+SWhHtlJB9D6No2jLunJsOrU6bXjZi3rd7cUXFxqUp3
Linw26aYPQUihLAO1ZQ1bkSzfDJVwuFUcj5DIhyy+rTYEKVVLfOV3oGuGzpJgUtA/UDdW3sALlq9
pHK31ybGnM3hCVBULpGIpykfQkoqfqkrwShk6yEzknr06p4550rI84JRmaUnSveJqzfDdzVrr0w7
vYXTVB/XBGtvFJ340M2211rZZgiHQxyN7bW1muUjy41GoB4rtiOhK9beI5gJEijKi+58cpRneb6e
dZsahg+KkfiCT5SHAjyln/JMDwpqD+iUXTW8ndezMg5/SlxLkKj9g4nNTqIu5Mg11keuh8sXUx/v
QA89UDTcSCnhxVHLCNEwBE6+SK9z09jY1C9kK7rBO+mxTvq6M22yvtkktnm0Y3kzCQ5TUnok+8Rd
SmnTpMbJ7lKuh/A35XJnaNkQ6HwWvW53VV89DNLHOH9Rh/CoWSC65yfOQYvrNC9WGntyckzCfIN5
hVPPLlGilxgyGPwN7grQD9iSR+zBXNVoFlrxg3CUD5SPqm2sO18lyXlmqB3HAtVLFY+u0aiFL2V3
pFEMXtI2HyyCRz1ZTKrbrWdPWILFZG1Cs4y54QkWqvLJ7PvTqGdAz/FcZlO6Kfpa3fdm7Y/lstWl
nqtwEgZpZ9wMibQ1Q/FqDHNcsbCq6l3SGsJXSbHzOHXeJpTQQpGf8jG+WmQt3HKzzX2GY7EhPyI7
Tvkw3U/81aIZP1tSRd5nOl7NqXmtLdknqgGcrgGaW6q07bJhbyz2Q7He9jpB/IWKK/xGThJAD8um
yiXyGhm9Y5dfwwX86sQ2AIVlcOssMaDDNDkhJazpzoY7wyEbW3OzhEzX7kkblS9NMe0Ip08fStFs
9dmBfqnd1VZyIxcnzqSnKLO39Zh/mCoLsAONazebLYiQddM+0I69VyWxhxkfKN2tNHeLl0T3FNdO
bZMdyv4ZWgt7UDe0D7m1XEUs+oScPs5ae6+KgyPazdhaxKhkK90JzbJXqv12EpnmJhyCj9HCsTp1
EX9ErpImN0vanJZUPuXGvNN1ZqPoNnNzF9eTW5nSyShQi+fXubortPYkYsLoMiRIHtoVqpuR5Vuc
meW0t4LKIv+N47MDKNcZW3WTNrXtA8BnUclJnCEmZjOo4fduMvapne0SYYXHssQgVxhm5suwGK26
ubFGk9qLRLc+G8ePOsYIyB/4s9Z6TBZUGbFmndhOaYtBpD4RGLQlfMtlX136m6Q3Tl340qIAUQTX
grLCHFkEWcZan04BKBUvidXtkg1fyUo9ybN5S4MPz96y0QU20jpn5f26qHtnKW+s6caGdLt0t3JB
p1M+6jbsLq3zlTqmFlmEGYE4evysLb2WuTQiKm/IupsMifyQo3abZfGc1N1Jt0hk6ggpWYanIlGO
AxRCl867PxOiTHDPpumpGytTu7GKfbNCsCPzg9BzFfqHArLMOkllTq2kvimGdbGttOLj0Bqf7aVV
mWYvjSX5qdx/XZCfiU6qvrb67HfW4ygLDiw6PFlVcbvQtoNu1rk8Ouy8bfUU0+Xjoiffkstq+vNy
6yj7AiFQJ6dMssqXsJb0cofaptiByGAVTJ4Ts31WaWq5cnez2OqV2k+7hsVcUarF7+kKY70/RY7k
D5FwdpElB9KIV1Imzkmy+L2yUyQa5Y4+oi/Nj7LcdyjJsSJdLy0Mf7kxYPz2G4PbLRvotCO1nJlK
Uvm45LtZe+rCyD62y7Q3hXE1WSAP2NYyZcl8etFuryeeMYtdte6l2W2V2zdK+0mnDsX++Iip6hBV
VKbs2bnrw1s7sj5NyMwbx9kUIYFRpOwoSefq1XRs5DpIjcHjHrFttOSQOtGHlCgsV51Gr1jSzaD3
icfBr0EwIoI2lT8h2SOTrfaTtN61bXc99NROJGZS1e+z2WZEAzLSnOFbREqlZxjJVWcPB67ctya+
dPIWkt4Xs/LBMBvmZijmPdFGlW93xgkg916z2A8Kz1zaHcet+Drlu8FH7jNnOyijfBu17PPaQNp7
sKTfqjA32axNPzIrT08L1tzpuUDPko98wfkhTyO6oobXZF+0FGehXX6ucQqPznxvm42nzV808qSS
ZXLNZbxLQHBBwPbK7LNBCNS04CmekuvGLvFknvKerQBwpgxJ1VC+DWa0U1ngs1E55RUH2gLIX5qy
05H4rtqe1WnE+hDtUyCiqU03laZbZ4ABKIWelmFvtE325erRrEo3TT4v9ac47ebGbZPiJpEU9ijV
Faa+ieaZYIrKzfO5Y7WorkUxQNgd0anxk5kHm1IFGI8u2iVqs09h8aJK9e35mNjWU9tQGlXl8JNR
sx/HZH/J3a41FE6kipebEilHcxBxIdC72S/KcVNH30a8EQt+85bTo5x33rq5TqvIiw8yLVVQhqOL
8oTh2bPXyctHhY7KokX6xm7vBOfuO0Q0UMCS0W0Wan4E5kZu32hXZFM+js2rpEfbuboZ5WOxsovC
0ndywiVSfZPXX+1pIgODNvvzVAXoMf2QjHFex7YwscK8hsa4z4qbro5RsVbHTs6jJ6J2t4BE/Hxu
gkyP3QKQCYu+GvS6/kBCmk/NZm/23ZaC8/CKFJN1p4cikPdBZaQEVC254WLFCjTSk9yM+4xbAjHm
CvFEQYszcHlL79ktG7V/TETT7OnUeQ615JaPQOwlTgVkSchqeu2hLExOTj5F1Z2weq+YKJA0fL4q
NZ7RlK5ZsEmKkpYqibC+dVT+Zkn+gPHNdZaaK0cT9+ziAKooX6wocC5Oi9V9TRTHm1TtWz+M4q5E
06Y17D+hTtspPOjWq27PX5r2oEFbDDOZquQxteOrWTF2yTwYd+VqaFmOiaS+FhYnmEqit4yzOOQo
VDpcIWSVSc4MIupjp+qLZ8lN0FDeX887qhm7HX0t9GbgldIPNBI2uVHs4+mryKddnmpXKUomitAI
vI3t2L6iQgsMip5m+BLG4qbXxCbSBMQA3UuH3IMIfMSHuDEp/KC92CjjPXT6orjnszoux2QPkd2j
yabDXfVOdQquZ4pHmesqLSiz2tZOh8i+jN+1hEuFOn9oO/MKWcbJZrG81othu4poBtHeKmnlpUWK
xFlLgxyKjN8p0h1m+mdloDJPGrRvtLheAVeTm9tqxKc5UuviP3nQFurClnGyJuPLNI/FLkqt3dTU
4T4zI7K3FukGkBNHH9nFB/yUW/e5Pfp5LHsgfskVoownG3n7rFHqbyz7towSr8gOStreQpmCPbZA
T3bzIioPZd76dlReaTWZhTFUHMWcuYm33xdkp9JcsGn7hUEDMs7k65DjT9n5IuFcn9dkpqVX0SJ5
2lQETaN32zHmopnQ/3XTQXyJbdZztWx3C0fFgmtxJD9nYIGIAMzlYK3zEvrH8UcrP6jM9IL7x9wq
ji8gRrlxMh5ylVsgt5uT2jIH+yTZJcbQ7RyjG13C3B6KOQ2bwJSYwPaKj9eB4SxFmyM5Y9+Qnfmb
lXUQfshFOyhi6Y+qNWheHlXSq4TYOkgU6ZRlzUvThbRnJYOff9pikogD045nRI3RMdVC3dV1yZ69
OmOhsZvpROBuYLV5uR2HDUJDCGWTdjQWea8T5Zh19tWgt5/Ked4VELVmu0rcpYkjdjnJU53uuYho
QDeq5M9K4wTtgtwJ30pVtkEfpdlto+HPwBQ9JcK1rF1eQwUHNDDbpz7URxf6AGLt6F4vZXOf1Hc1
WnFynIIxJOq72pvz8H1J9utvN2wWu+YvSXGdM5HadKaOH5nTY+w4Yef1ud19JvJ+FORRhv13TGmh
uqMqC7cJFkQb4gk2wGWn2TLYvhrWMvqdaZA4fS0Of2gWJMi6mTLrNwPp5MRcqn3B9y+Vwi/ivHKu
5YGGBIsFabCUP4dkX3BmfQLmOUW7yJhCEJqVqSQevon6ZiymWvKrJVdOYdmw+/TM1sQVilJLAfV4
mHUERcN9qCNeqNoUzhPkrAUfb0/fwGsrm7CZVF/MBGOC3K4nP8BtQUcMRQpuzlZv6b0hVtYkK5P5
mtnw7UdZ7v9XKP8dFMzvKpSn5PUl7l/Lrn9N3kTO/vhzf5Yp6VaTVbxioyAK0bX+u13t/IGom64z
WCmLYUWx8u8ypUW7GhYMOpY1rQh48t/taotQWgqfEBURlNBitv5JmdI4L1Iq8GxXtxbMMmr/4Bne
1rUHWYCuaxvTrdXi/7J3Zs1xG9me/yo3+nngwL489DygClVkcadEkdILQqREJNYEElsCn35+kLt9
Rdktjed1bjjssC1RqAISmeec/6b2I6DpxTq4N7IsSmQpw3jIcBq8hnxNZCkR04mjVzzfmoVuyhz9
90EJ8xNoZ7zaNEfHkhAwmHnPIMVPIYjHzvZqHMV87ybyS7IzU8YYlOgTtG2Ej+qx9AnLVlVINdcG
Lb10uwzELhZzgqaKfhkgoutjXNxehVe1e1dO/Z7c5RT7wXF9MMhAyOPSDs7bgug40E0qCLiOhxBp
zc3S9UUcTnVP6yJuDYOBWwgpj/eWfctxivw4NBi+RhZlQtoVwT1zH3f/99+M/x/ZHhCbf/refB6m
t5nL337g9xfGDn+Dx4zjWcC2hvHOZpf7+1zfNn+LMKHhjQlMfDOwMP3jhfHC3zYB2jdBJBxX5PV/
vDCe9xsODMiK7I3Hiedi9HdeGND7H8b6DPRpaSOuvoU7o91++8ZgIro0QVjwFnhe81pHQ/SxAUZH
h5FhGusY2dcSFUvDgQORKl0rZmnhMuors+s792BFSLp9tZYwESxDBXFa+FmRLAQwHIu1JeBVwVLW
Oy+HMJ9Y0rb6WLpV1ezTqJMfU0R4Y1KERPmcIj0G1k6Nk90lNShsviu9lP5hXEx5QKuY2hfOwBu2
K2dRvueuYfkH6KpftCuVcaToGIZ4bcPepAq3TCSjhONilYjXD4MnklGLROLMcsDny0SFwKmV7+Cx
FE+gwy4Btf4UYfmJnqhNHEcwPnEmw/lc5brTcaN9FwRTuso8Q9hgnFLLWWKvn9fbic7jtV8hk5Y5
uR/p1On7oFrVHaO2INubq93rQ+3Y1ee6lOH4uID3UniPZnTFvHq59myG8FvbsmCdqAlZ0WMrzqMI
199DrkLr49J4k9r5rTsxOmvS9QmuRotjK8SbzzhvckAOpQFmDN4aDnv0hVXKnM1QpMEzZPqiZiPP
dusgXBU3be5dBaO/ZnHXwRTZ540a2Yuy/EPmcpmkYsMvd02/BT8XM9h1XJmzcWWJKFjRWqnsYWld
5cRRPa+PU17JNm5GAfl6DPu13ueZBReDwPbsw2AWmlj7WkbdUU0h9IqAABEVt76ch1MOs3oAHebI
SJoK77l4KUHbd+naBOfz0tAiZ1NBczzC2XFajGWpH1RW7qapHK/7Clcp1CN8HR6v4zH6nFPtHdp1
Gk9LbY8bwo6VV1ym+ezS19dTuh/6wMsowAaGwBjHWk/RQBJvzFDEYRxoTzBk8e+gxR4xZljcTkZ7
0+7HS2CWstmT0c5nmIIum8/ASZdnhwi4J1cVbMN9KPWz25pgAZSrhkpG1xVkx42uTnfDiCFzrBb0
TTsbJPhSmQYUcZH33Z1LBfNYWKvZ7GTllV/mFEYlSHjgP9TErYikDAsm5VSvBYYyMzPMmfP3aZjK
vGRMX/mQeILt0UtSHFpAh1F1iZYjpMClAyCZqjF7NcMSdKKZ8V3Yz06flzcQu9FxyMjGpKnR7XIU
HTND0oltB/ckW4kP6Yqlza5wi1QdMwWcwzHnrB9aVRA8ni92R6m39Bb+xwgnxE7UdiAOiKfoymrX
coZ4RAZ92RfVXOzKbFZG7HfR8EmPnfOYhkgG9o61umLXtirtr4hNnorYcsqg5sQti/oka/yCz7MM
3/RzyK91cYCWDuJQ2xoApyqGvLhZZmM06Y6t1dr1/coztwxh9ztXpR2oRhWt3m4hQXneq84N/aMR
Vilz/CjSQFd2v+qTtkT6Plgkb7K5ylns8zaf7kK8c6xTbriVd6aVdud3ujVL61PebCgZSa84ROrK
0nT+au2fFAth8zGfJybHChLXzl4KnF8I8dm00q1flKqIW7Jg25u8FF56l802qIxIjX7a24OK5ksc
8R0mE1PjiuvSifLXwdeAB6KMpoitp8p4tnnp0JX5q/nBQVUX4tXcFi9lrwNi6hmQ2fvAwSbl2TUm
95OSK+OXcXC+KFGbVYJ1rjtf5uO0RruJ8ulDQxY57Cb2kUT5luEdYRKWj5Z0IPN4eOpQxIR+9hhA
ausuR8vMSX1qveERghkGSjRFLpQsrUuZZLqxtrx5xtM7V9pDmRD64Wd3m8YMVmHbJHXfrc/RZBk6
VrOzMgPy8X7Yt4Sk0zA3ufN+9d2s30H/H+W+MuFdxJIIyPJoV2Z6GqTVODGX7R87t+qfHWRlaaIk
+u94SHH0j1PLlc2uHwy50EuOIbMenY5QN4Qv88O4mmKvxsoqzg3TCF7bvtPouIqULr2ALrScp76I
nMSbaWZ2OXHpAcupnIh0dztIXhEu9CTOtzXZ8gJba+6Pj9G4atzwKecAsI4G9fKzMmlN2TwKZozK
Nqb+RDLssJ4JysLoHHn38NKrbrRiaDzre8NK0/d9EIb9WR2GH41Apoze3GI9ViLzT2uq5mfcqrOL
EW9wJy76kVmZZ0+7UWr5XgF0XM19X7+OHaOtoyma5WwwBJOelEu8tIXXvmpDm31cYRrCYTJXk804
YOUkm+GfaTIKM/2J7TvwYf35xZM3uNb8nuD38B7y8fAYEi6KgVyux9vAddWclGs6P5a5QQuWuqPJ
RqxK70gQOsNEkS/V+bqk2OwupljkgfrbX+MmKLAQJ0iHFpii3W9iqFJHV1XeOzlWOtvXUynThEoY
JBDZuA+UQIrrR9iQIkjcKBWfy34EHJdtYQIklhGod5iiad9NrXZcWHfF+sr3mdRFasCiP8JWCV2a
TrMgw6wR88CcVukboQTpD15pYXSbZRGQBSlGk9hJDIQ78mdJ3YCxJgT9JnSqf5n7/k83+Y/N5uwn
HOixyj6rt2Xx9hN/VMXIkfDIcbAW2SLN/rsqtn/bDHy22hYODPwVfqWRahD//Ifr/obkC0YyUkRU
exgl/FEVuxZVNlI0nJuwdqQz/VtVsbcloL/hR1EUY5frYKBKJ7t1um+rYpecHyi6E0b4WVbcUAKg
RmSjXyHOSZOhjwDXaGHnhfuaYv1rWcHb22E4DWs0N/vi0Q87H2i+9cprvAIZ0iwu8qp9vtZWuivs
YX2yXPRjECpkn8dWOXFyhfxvsELt2bAnbM2+0VZpd786TRShUM3cYZ+Grc0AT1jh3Wh4gRFbmt12
Q6colBu7ypadE2XWl87i4RS1pz8UYkmZN61cFpJJyUS7bQPzPPCqAG5J+tW2yjwey6yF/1t24qDm
5hEm8gFa0Y3t1DfCG54MQq71HF4RAXhZFpiv0ITOE/Z+07jzOiOxM421WZ2AgJ6lFLc23Bh+X47z
jkNNqT3ILiE8bIP+Y7jVyIiePfuDiqQHAiDsqyJU+ybKd9sWCt3prDfbz90QXKfYiTVhcdF20YNZ
6rslxHQco/5ktfjJES2xwQnWN8BpOtyZesaqQ3bL9o+kywKqTUGLTHe88CPAh6kwdi3TYmaHTxn2
IUtTn1McNNTncJQo9/dDuJ7pnNOtEt4nu9PRxyrPp0OOyz6nUq+1t5cS0M43wuzRcObsyeokcLJw
KuMrwmo3ja18ca8mVcPWduFLkrptWwyrnA3msESuYQsjxggAfM3yIVdKAU0ZDMLwY3IvFwGtkazs
4IKcN/bDsgDyAiuHtuqL/H7wB/GQc24v+5L5HlMOBrcQ3mGQHxT4LeYa9SZnprzectPahcKht/KL
isV8TH0k/Zhj1XemPy4Hc8GXaF6Mnt1Qv5snYmv3yGHnVzOPIOb6U3pWWk1GB2AA0xMo1rwuZJ1c
sPL12ZDRPNGeRXtcGKbzAU3kWQdBDJC7Fy/LAC8F/1a5zdXr8iYr5hV0qH3JXLj0Bafza6MWG8aF
Gxz6tIbBFVn1Ep4C5ENyF2oJsxmIhL4tgA0OP12m8sug/eGJTb19tFUw4i2i0myFg+lEd05VzFY8
yJ4HjFZJfVGRoz7oNaoezRbBbZxOnnerJybbwIrwNwl26x/VUnvPmHFaddwuVOj7Bj3epecwX4m7
LeM4rgFYb9K0gAHbWk304sCTZo0JO3pYonqydnVNq0d1Inq4a0xXd5w0zNSpm3+PgoELV/mFQMzU
Uue55cAoSFN/f+3dYO53dqvVZT+75EVU/chXn0zs8+OqtcEJZeXWXxFgzS+Bo0xxbdW5VM8Msqi7
xdxDMGL8s/JEjXY8CtKZuwM2QSmcgC7DLIiZFrZN/J2qC92DBbN4+I7sTvA2Ogx+4kVvPB2sOUm5
CuaplpdVPRb5eWk2fn8uh6BE49HUHvqJtbTuqlGN7EBlTmVg8wJQ9Qb9vLmKlotxxqBgo7AXYe4f
Zz0AOFnk3y47MURmer32Ayon4ukNN9FZIVKyDPJ02COAbRtamRWUHlgWeKqpZuBewkmYdDfjttPU
lGcMwjTt6DUhuoHac6u6IKYCcgAgWHYn12rNj5MrqXVNImhNuH8RrGpYdKM6MnkI1dF1DD0fxhkn
SXIjR8c/AHVabcIwoG2T2fXgXgvRzzc4AUCqqhbCuBGgG76EhqZM5ywkaUDuLZKWugtNEsyLhd3m
xGehXAEiTh08KAdGq/u5sla9oxAEAXZZXt1lF/UhhrvM5q0doSiFOEgdBU+RjGDMQYlxsMebw7Q/
0JRP1rltNuSM2KkAnDOixsM2DVi/BpZbnehkmJAOL2t0YhWylBH6/wgwfqur3rle5NJjMtgqSLwV
PvvyzJ9nhh3aCtCWqY5cyiS0oNwl9uSk1tHhvQV1z83KTlaRzQRlEUrTXpL3nn9dO1/1sVH27XIT
+LKGXD7ZlgA5aYtzc2IZ76ypDkCpsjZ0E2eK4GrhFBW5cUE0+XA+a6/5HKlquky7GemOHVXjqaZt
ZX5gOoUb84OTdVhgDDXxqofpom0lEpCUoxNFmznkejeouvPOEbPQWhrlioyn9jWKi4Fu85NqCjdL
imwyK8a3i4r2VYPhqlNMmH0DQsh4Nkr/Et/jilizVKRjzKEO9GJYY1liUKxdDQ8G4IZ5DHRvplRE
JGIyBbU+dmowt31Hg6UPTkjPBpmf7Nc9lkKTjBHT9J+WERk3IdbpPEOnKgBqQ+I4Alh5heUmKRbv
Vjz5OfmO2hEwKfzU11UcyC5QSQa37wu90fQ8Qq3Pd904UiE7fepd5tHYfsVX1YEOTkQC5M9mSse9
mxEfYNnvOsxpkB8Kn+ESAmmof864xKLC5XesmCXu4bYul7g8zY+uW2dhDOdkv1p9Ifd9MdvPXivJ
0cvSOScedbby01RC04To0FeJT6xyddwck/Jj6HqAnHa95ocJWPujF3zIvHLr9t3xS63VUl2Hk6sf
OJ5ARO2sEnlM1xi9uGmQuxAhhuVmWYwBf6lxtj8U7MtpXBWBR3Arg4kU/m7jvwta13lxYOWhRpi9
YcQkfm5fwibsVYI+UzrHGjcpBmRmirQK40fzXHQahlet6+Fpwb0hIAd49qM4Giz/hahg59VLZ+eL
G2TBsCeYyPlkzw48mcENwhFLK38CByzFzNZHVADSFFr112xuZzd2WnDgAykKJQTZlUzHuI2GAHoC
BGeIMKUM7oEFtAXKXvYvmtBJ+qd540QPnT8NcSFNHhIOX5xGZkShguQjF6S1QHUMqureUV1XM5uo
UiDaLsIbQAQrcF8fRAwJCKAogQTJBa32faNBCtRquaepdRbCjxqZQY1lmHNY2iDMdxzQBhRJR8I8
S3MDTHYsxCfe2ejL2q9ziBezn6KAW0KkE0UmJooQIM7i0NpC31em29wNjB0+QyaSvJBrw7m1rgoW
DgYc6ZKsHJc4GylqD90IC3Zf3Wod4/KkWMP1tKi4x7CePGZTdsgA8a5/DomAfx7457DL0m2GWNUq
x0sMWcm/IsH/p636x2Y1QTvynzur660b+q+rzy9fvwAIvZGV/utn/9VjOb/RYoG5RSFmVXbkI/L4
A3kAGgNewA0I5w5kOv/dY9F+BRByN3Xpv1G8fysKzN9C/ieadMA8ZN9/Sz2Od++PLRaS0g3FYICw
pf3+aCAMlbCzxYD6jvEHTEZzEdZlsdhf8/aaAhcKO40OTCaSAcNPVt8+CWGc+/7sf0apw0BTqC9e
xtQTg5rbzbWLE8P35JlTB/HisdOM0UcnM6Bbl9YxTK07a+mBOLpbEMin1mvBBOdBvHoNhyxOzeel
UDGu+QdT99eyenUcxnltRUpMZUb5u4EKlzTOk4nL6lLW7xjkgXjUhYf4ocYakFPAXcp7iR/lFndb
hvVR+sVNpoc90gcKfy3tA3FR65VY8ugqrxtE5ghqd4RP9fHQPFRSfejq9WooyysL1dhxXXxUj8ah
gClW5/Rqo2ycZAl6qHtS+jeeR+MUZMvRbMrzOoJlN6Tno6oecGGBQePauzx3X5yBG5gqZQE60sfS
GH2NIvjdNRvolCpcNTdGaDde1oH8InIax9Ag8ZiatjDrx2AyE0RC1vuuW2GiZmEbz437zrGgQY8w
X5ZaGYdKz4+qQ9WXre+7sv2KQGC6NKrmPbvlx7XGJpBoqINT2F84m3eF5Yi9Xoy7Jk8vZAPiolW2
xE2LDwdgTHSdYbGEsRFZEWObI7n6miqSudpXaSrasKD/WlskxXap0PBMu6uVH7aqWrzHKH1jCvRm
EowenAPV7T1tN1+CmkwnfwYPFXb1Xqj7LaWQip1dd8g7/S7X8HOrqH8f2M7ngRF+5RYHLQ3YFmgd
9rU1rIeogEnoyHUrxGipjFxd98oeMCzAI3PCVf+Y0wwkgFmYe7Rs0/aYnQmFClgwuOdwC3bhJshr
A8bsFFsW5GJjoSqDFwpu2CW2aYQkzsDgM7sRJtksPi05K9oxpgodXnDrGeiisym8MEIjTAbguIwv
nFg2M1R0OwNvAc6zRDsTDdjWz7mQ57O19mclYEeah9fBst6MoYEq0p6OS4eGOBvTs7nI8tgnua/I
/R6sBg752Ja4vMpnGTTh3h0wlVVrA0uwVilfa0r9jzZkk0BsHWsQZTBM7EzRW+o7Bqf4mfSPMPfq
bSZLLTNeUBYfWeZ7ZXb2zg2K98jcid8pq+6ZKGUOT7nCufQM96Mh0DUEkvagM95ZzA2gshkjvDGM
KKc97jW8ZkZ968mbSqQfJUShNGpPgOPF+jgynYmEgANYn1sFQdC9EYhrT6x3PZ6UZ4wM05tCnZER
2+yicT1fmjwhk6KOgae+GqhQIBcaSxL07Y6h0CdYuAwTkLxQdFMcf0Q8xCaVMV7moYDEmagctjqL
FrEDJNHLGYBQe4Zp0Xzr1F5wlLplutl31dGZrHdV4ydjZMaEqJ+BI5qJqYJXqsirCJfG67JYkQyk
wbVova3RvQ7LjCK34o/2M7V35+ygi+iUTpd5ZhOFWkCKK+rauh/XjuFCwQAcD/jysicKk/E3r1iE
02WZOefSpdCZ5vGlq5A/u0Z5aJV39IFd4bfzfGRthfxb+7LYGByFYw9Vwfw6qfwET/dW8DHOykXS
6+nP0SCaJK/h3NmTeYMQa+9axgWkvN0A4z+KxtgDgmVCDkTlQPAyIv3JYga1kbk0ivdwOOtaaLr2
xhQrKofRSD8/hsV6WcxdHTOjh161Bieddk+OFkdzNYAsi+V+Khcea2mc4XVrwVrN8otGIgXzNbSl
ijyTCmfrEDVl73Xz3gCl/GSCzg5O8Gmp6wttZvm1QtqVUHXOCaYsH6082HuDvswquEaIv1+izIxL
Vx4yLABCd71iEFwTmURZqaR3lg39bT4yWKLUqXftOCEbQh7frSA7nzKGArFoOzBV/4ho7UmLwNkJ
vULxJn3T7D+HXXgcuum9tjY9h340ZDQlZqc/LuN0VeTdPkS+K3OKRgDk6CqjmLyu3MY4GUC5a86s
TU9Nsx86ijOvaZoXCZASpzPx33gxfc7XjOoyWu+CHt5tYE3o+a1Xa3KGi7QjwEoG9gtDKwexyoc5
W4orhzHap7xD/uEX/mMD/xjsML31p/eGl7knxO1dnHZLfkpbP4CB2g234SzeuXQbB+ZC2X6Jsuac
5pWnKEDyjSxKGpejEJuxGxdSDUgoyX/jvsjqj0GkQX2Dj01DTLqbj/4hXJNhMBno2D1SUzO/zq32
1jL6i1z6r1nbLTvTn6y4wVMTqmzKgAj/ghIje0TC00ubQ1NjkDLsDFM8UN1bR4CGl6UfFDX74r5D
0dbdAWQjCLQWSgNrCLPzcujcLeTTeKiGvE/GxjIId2q9feEFOaQ9VlrkivaDBXZ71afleIuceorX
vO6uIY+qey0K4zrDy+kcuo4JfBcKKHZDdTn4S3PbYdolLoSR9ceIXuFJWFrQ6Y2re2kBSx5qsYjH
1vaC86hriUslSPE56tP0suIYoaQojR3xsaxWLFPJu6C0DprxMQsz+Vl1hnvqnChNOssfT73QZqKJ
eb0PJznsM9Tseoe3Yn3W20V1D0JjI78w8lM1hfvCbtB7V8o7G/OhPUS5qZgFCtm/os2LdibD6J0b
puVnnzyYPXiod4L335N1qeyL1cHNMUqHL2VUokUv6u59NPYjXn8883Tz5fKXGZpUMd+Z2SqS2ayh
fus5XcHCXeu8WwZyvobOzACt+ubKnEV74ZSqT1yvM2+wDREn3FrJ/G6VGm69Ou+uzN7XDH/I4Ro/
e1gNpAS/o76rhyrppLipbTHeaIgiZQK61OUQbhUscR0Zp74dsAUZbe9orYJpb+G783VUtB2zCwbv
ESkpJyNzMcQtcliMkkQGGae5JxNoif7ToDMgorL7TBY6zNtlmJ9nzzZiakd5HLKFSTPQ71zQJzb+
vV/go2MHjOWZBtmY9JTex7Kzawk32EZWmRvrMRMyvwhwiNs18joNyos07A9Ouvc5w2CNTpY2j+NQ
v1SLuTNguM+lfxEsahcxwD9vhml4QPF4XXGLvRBbubq6MBgRxVihnNtqLm7GsWboMkCUJ/qWTcn7
dmMHTFlM4kcxJxiUeSlFQNcv7FM7zE08q/KbJC7Qg7wLpBwv2gqPtaq/H51hh8UiZJGedVtxSqy0
68e5qL746E93ow6qhyWdPvQp1koOalRUewID0VqcOWhSD1JGFzKzmkPX2vLGiOSVrMOz0HcfurIc
I2qr7p2eQRAn/y4SF7PNSwgzukHS4cZ905jXbi/Q30btoQ71bccYxlRXliypQ+eU8A1e5BzUfdc7
hnzwUF/C7tm59nI+5ojLzODQVm1+TI38fibFE61DhlvHbJJwkH5Y10Hug3YwYqQENfNlGvZplNGd
zsY6wYLt6JZmEnoCVJ1QsmBmr2yFRdjy2CxPNBVPHNIXhd/q/Th4Z3b42vledBPYZXauGTcnM7/3
s9GEPk0ypwTuvnull73yh5ess9bTGL3XZXYpZwMOEPP3SPczWK0JoO8lYtRAn3W0ub9A5OsfddQI
uIBhXPUo4KLo1tZYspq0NLVEiBvOp2DYHFS7NP8azS5WF1FxhU0Bh8vwwRKdcQmX4qrx8hWD142c
mF15/YMDQSWO8unKhKu4uOvJWcdmt0pIuXZVvovAPrEBOC0dXUYgG1QI0alCPopQcVis6Ws1zozZ
tf5Uqi4/uigArMqIqcbQfpLyjQoiahKlRHko60nETP1OuHjZmPtORoYlLC9x0vo9ykmlORj4I0hj
pe73rV3T+LB5uDy2qj1a2BhbmSszGqBpYs5T5oVzqZauaONv/fLfGh781F3gjS3Vf3Qr2K7HRGlR
eSaG/n9/s63KvsrN4+3NfyTf/N7uxq9quf/aj9XwbyH+9jv/b3/xX65x75cW17gXOTbD9qdlEI++
947bMub+8+QgYcz+w8Rg+4E/IFnYhKCdJgnnZgBL949xAUZ0UHp9wFVsATaq4h/jAg8+MOw8+IOM
3uw3zF4v+M3D35lfwmV5oz7+LWbvt9Cy7xwrTJMGDOMOhm945LuYJLxFZFcbj0yVF6TWjqZ9EUC9
odPCYdNavcthXaJTbtXNRYSZ5zG0QNEc4B0iXwPC0ElODyI8UFA5s2MVD9/dQkRvC0KS/2rG+lbm
zdD/8x9/sl/HpAvOMx8Mb02iLn/4YAHuJcVcuTSluu0uoK4hEyUjgw9aKvyE4R39vnpZTCyev7gg
tNDvsWnuhMPfUCYC4rG8YON0f28dDXtR5T12OWxsKYIcFaoTLKThF3acPyDgJubIWLybQAshJieR
CwP1zVXGlNlxq8J9DlfxUqerQ3/Q5ZsDsGM/NLadPWRjZ9+2Cwywn9/Rb/He3z9rx2Qc5AP+O1t0
LRzQt9dOQ6ebZKCRUq1++Qm+dHXqm3ZFvuEhUFeV0xzrwZ8PkV8wTO5D2g5OLftY0+JdV0HvIxZq
wo+/+FTbVX/8VPR1cGRD0/LdzXPx+zvCpDqLHLRO8Isc4+DxaM46S9I2NQZRvm20ivtCAyB1Y3/R
LkGJpssSZ74/mY84S7EAregO9TvsP+UwlvjFqtgowX/+eL4T4hdHBNM3Z5HvP164BuGKKU+KM1MU
HhA6EidBODwCuFGfBfArUXZubbufw2CwLJKGI+XBFde+vGjx7/3dGfA/rtIfXwueoWeF7Bm8q6TJ
/hjh7q/gNKJXIoEbxotYiHpMWiXCJGhN40l40fILr+q/WjUQR9iESGL7Rv5/+3ywHaqKXHT4RnSy
OqzQiUlTlcp8p9Qy77AnErsMM6nXjkewjRaH6wV+RgInuT3ByTQe0OX/KsfuR3Y1d4GlbEPAg2PC
sPWHlax7GlMbX4kkxTn1Tg2Y1CkTsqmbpah18wlZpKqjX9z6HzeILa2HlxZa9xb9zIb5w40YW2eM
0hy+c5Bm+Kb003H1KvmL+/0XV3G3fQ/tEHFHf7LpbnxDRXmZlgkkZG6oP+DeUI1Off/z1+5PdxDT
jM0GEZci/E6Junn7ZZqcbQKpGR6Z/lJdSVu4542fVvgujUN6XEfw5sKo/dufX3Wbjb99m7jsNzIR
XCOiNN1teb98vs8JQPnnP6z/NbhNRK9CIpGsVyM9M4RnvLr0ds1BLtBk6tnqsx3+fdhxzYZaAKsa
ibsFljf2vAtDQyHY5myEEhyp4V1pdAL1pjMzCcQJztv1Hn5psXKX9l4FTUCf7K76vii87JKl5NwU
c2HddZ7Te0k7kIwDOJT2l9nqWEDLo8fUoK3N9Aq7aamPI9vBERW6La+5jZ4XT5PQyYCv8IFEKIip
SqOdiuH0jrSmwho+wNTxr02jnpvDJGx5Yp0UdHpBBCkB7avT7aAYyzm2SZV914c5Jh6h1WEZAI+4
nc4re/KbO0YT2Rl87io8OtYCCIZcpvo0eN5KtrqzVB90hOn0LiwNOj0sgax8n5qDwygVH6Bnwy6U
wuYDnaE/dud9G6XvYF11HxjAAunVCnniz5/pX60ktiP8k3g70F1sJ953j7Tqi9VOIZXtA7tGoJZX
6RH2mZ/43QhovFbTtagQ9f78on86NLZ1RAwMvk38WbDR3150TtNsxKrV22MG4SerXUdJ17Tt3jbQ
B//8Un/x/agJuJhj8RdMubeX6smhpHSKuBRvxQXxK+YhFaLctU7rnqjPloOPwvIXZ/VfXdTCtdS0
2ev9cGPrvbmpWTalmqSDvSWj4apc9E2KRw3zwVTtzYD6xKcb/fv31Lc460GNHHdz2H57TemCMWSL
yxcF4zhEPPBdmzMKdiB9nf38nv7pFLPYvR1KEJ8YXZdC6O2l+sKtJbxkb894ot5zaqlzs8lh+JjR
emXVuJb8/Hpbkf3jvkNSdOhzhLvU1T8K2KrA6+RYimBf+wMFTh1Gr+E6V4z01/z9WNb2E8FGNOim
VNYKo6Zb78000O3RhAcQ7NY2lEcfypiEW6NMXI3w3tgzElvO+2YbKv784/7F6g7ZG6NNv8dd+uaf
/90rlfZROxsDqe4NhqiX48iEA22ziVql1/8Pl6Ie3cyrYYuazg+re5owMO0a7FMsUTPQCI38vDBw
varYlX/xEP7qGQQgnXRB5AwBob596AsyAmxwkET1q5dejiv8NMxzUGKEPZgFCQ7FBfjo9Iur/sW9
jDzQWqzaXYYI5nbefncvIQPlWhjIEcegbBJUStgp2j3AX6bt488f259XNR0ESVEoyDbn4fAH9z8m
1AHE7cnfNzgP7ws3HZJuhSrlFpW5t8qh+kWix/bR31TORK1QB7pAzh7H6Y9J8KlwyjryEaBIv/MO
vbEMlxEn7C9WyF99KwfYiyuxu5OX9/YGdvlgtKRD4C7pLxHQZj4enVqM144fyZ1fduEvrscf+efv
xc7gs/3xvFDF/rAmqxI1SWU32Ir4aMX2Ra6bYddYm1LLGhjmAM04cN36RbSnXnfIrsZ5gBqf9taC
fBMi1X2Q4ruW9KEPhwkvWJy2MVInVsXAbG43Vx4+Tj1hObFZrxAys2L6QNUO/pcubUUAoUS9kzvz
KwEfkvwZgpWwVxo5uStHzONBzpytDGVJpkyg9+bXGlX9J12YlC1G4NLzwofNYhzBqo9doUkOc81s
zEB/1fhVSJkTCddmm3rbsefnVFJ+QY+SUGIELkgkuAbmi6vghex49PXD/+HuPJYjR7Iu/URog3Zg
MwsAgRBkUAZF5gaWJJPQWuPp5wOr+7ckWU1O7WZmU9bWWZURAeF+/d5zvtP2fX2Xcrdf06gNLgJ1
NUwQ+QmDwWo6PGBxLRW5m9YCzZzVKsCTDHkqnwxQe8HBFhlTtYRUReadsaBBbaKU8ds0xiC3xtxc
6FJD5yiReoHaM10wyUpdLM60Pi1Tx6aR+1vtaoy3mCjyX2bV1fnqplOZOuoDcDJQvW6agQg67zMN
Ia6N4e4pgEQF0A8JGy4EsLzrzKzoHqJBFJXfLRrnOIb3eeancc3UXInmJd3GkzAonSat0xy+FAvS
1GT58zK30k2V2gmQ3Drgi4xGyiXsG8BFfpCF/D+UhMYz09To1VSHkd+VxmHvN/EY3mRzFkDsqMfq
sjGl6p7SDUejRKsa7PbAGBZmWK0uQIylNnRwIdKLjckQmdxQJ5obKQImGGfoJoRjplbI4hx3ZNDv
e9PqEBjkJtotRGbooeu5OHTEE9N0XCz7xtaK2t7iixnPoGmD6SJ/B+kmXimYC3YMNxXaSBGccQcn
Ir9BBpWM696YCKFEP5J7y78oKiVeyDvW+oveKnHwwcAQJ+aVEpCfMrWs42jl5R7fXPRCDradbpMS
UM/Sjea8SZO62Mc0lMFFEw5wjdNJPfFBcuZObVPej1Ox3PBcw70Oomr4XZdAu7dpOfFt1ZxNjtF8
UF+asKezb6qNzycBCghbBhhN98ACw/l+WYknQ8kUhVD1OpKNbV2YpccWrB57U2KkaCEM0+BGeSIY
G1oT+v7rpfrzqZZiDtQSMYYEPnC0/eBEYFRbr/MF1asKCL+Oki+112TqwugQIXDeoVnpdebNrQnn
t2ob+9LWS3GpcsMRZ/fjeaWgNfj6S33eqnidCQ9fqxQqsY8RQx1+zFHKFVJRIXfTlVHSK1AaNtgZ
O7v++qM+9f0oZSm71h9vK0KIjyWGnZZar8PE8Wg/jjTdh9mbk7I4Xz3SZ7M5tb8iQxTewJSQAVos
bTiAlO5siYDXOYhc0c8sVBYpPV9/sc9Fgk5o3NvxF5WVqa57wx/bdZyZY6skhfDkpuzO5X60RwR2
leSXVsUsJjWLe6kbxm8exs9dHkVnv+HMzZqlgoT9sMktSSXHRjQipg6G8KKKWfBpA5LD2QOgQmAK
K0RjbzGlVFwJBDP7bOlbBBly3P6UqiV//PoqkGbzcQ+kYYwkDB4EIG/F+ng+V5ppkrRBC6kgcN/q
UbYYfmpyLIScHWDQlScYnlsU+/0FVhqOI+qbnTegojqQWa+8DG92XwSIYj+9mYDzN0Mw5BzMwXVD
femuPP5qz5GZta6wg+mA4tjuvUapQRxVoWbcp+BMdypQBpX9t8Y2mbdKs1MTLI5QO8sV9poobKOB
yiLpjrNhPmB7LkwXwb3SekaqauTWdX0Mt2+dcqJ0RtSVW6mMozSXzOeqmFhkurwepz0Wa1zXwmjG
Ows/EBB1vZsLt0KssccAHT9qlZYxVhvDknFQnQN+FUbc5s91iPd9k8+9bB2yeQJvzmjLUlog2JOS
lbDmYgHTVavaO3MBc+Mri1aDH5XRVwVEFIa+nkDK8oj4bE74B2dmmOqUK7uRvGl4coZ8zMvGLK4G
1pQOQhsZjG4Zydl93ZMNHk2rEZZ0BRpeZL62pP0h49cQIHR16E5YDwxX65n5T2VnvCSlVUhb9sUs
/43cU+5O8UISxd1iRwbRljMeCiecQbkB1KpEf2DjbvcAyeuLqa1gL9YisXU8UQG0uTmbSn2PKbhu
tnPUpbEvMLUr12pq9b4U6Vrt9Y0lYzOKrQYoXV/VFZ7oNrqMh9rG54Jx4iSHk2HRv2DgwN0MTUx+
fYPwtYwrpfagk8mq32hy+xwFwXjNRh0+Cx4ioD0QKJ8oelfhuV1gPCl1qXo0SL6gQkOm8YPzJJEV
WdIEBBCUcR3srXmMO8dsx4FeXZ7SKbAxHTtx2uJgGMFrndrWXJf+ac623Vxa7WYscnEq61EgAmuy
ya/iGLdkKbS+h/4XpCnItqmX/aXgMWUYllaaE+mDuEzm2FJx0xCCA8iui2CEqV17T9XQytidbCTc
JTS32Vt4+xS/yeL8rtNKKYc6OOLjaKWh+j3OdhntKr3qRzcvFHVlzKUIf3BtZM22xs90niwNqkM5
Di313C7WzxHYf9Ak6dEq4JmBDet6a26roEO02y3j0Hs8hBN+gDaQ7yKl4AFkDiI9rXo6gUwjR8aB
CdpId0iQokdQQONOym0L/H1gT7InlEx7XIrZ/NF3/Sw5mOFN3VVThgne3DaUhd2E+2A9tUrE4cwy
3LpwJmwab7dGT2bKpkfAlmihQpsnzVk9Fdu6mdbKJrQepVLCe9W3oBA82YZ3QrHayncomfATxzxU
B0Ksk9+GaKXrsJUHmvRZPDwpZtTA8BWZzOjelk4kDol4rSql6xzIGNRP2jS3vOoYVEZzyH6kiWU+
Dqrdnwwiyl7HwRyOTVglKrOHijDyXG+XO9WuwqesE0JyepkRPZHJ3Qq+aCKMRLxnzJtBH5YZxgzF
on6uCGZ1OVh3Dar5Ce9PEMzYcUYxZbazDpo2KnyyFF5TBllJw8GM8q0NwNYTLZCjf421n0MepagX
03o+ED1SreERYaLuoYYNK5yuQL2hosZGA2SE4wbndDqdiUzogw+VYr4Kpnp8nPLC1LGXFdZd2ofG
oa1rBTl/Nkwo0qMlPCpkEWhYFIUyu3XGxBfXQKuCVUhzUTOXmTVjx8aC+YzcI7XYh9kkx7hdBM7A
dMjji7xo6tFtOk6ArmZlloLpPIQWUShmcF0Bk2Z0jVrCiW2wIxtVHdoXTZJYz6wwkS4HVsmQln7R
D27Hhe1diHJgCOAxy/djB/7L0Xgrm639Bi2IVT26l99QBvbSFLaLGG/eljEidYikK/ggtMo0RbvZ
FaZn2d00bxc0sa8gc0EmjCs9gTsNSKHE/gh8IRops4032EI0KDFozZXB0K80huoNzJC8QRqyN2CD
nfbm3fCGcQj7MnuJ3+AOK6nqocMacF2/wR8ggBTnqKxAQlQBSSFO27+hIt6wEfIbQmLUCvD/zUqW
CAFf4f9beROBgpe+iSRyOqI3IEX3BqfgZvbn0xuywsDYKeOEW1EWAXOG8Q1vYb2hLvqVepG/ATCi
QlvtI29gjOQNkgFBHGDG9AbPeCsR/tGw/b+O0P+coP+vL0fy/xcO29cZ9H8ftm/jp+ZX1v1q/pzP
r//JX+N2yfiXhoYepT0jTmaKiO7/M29f/2htODLtoKumyuyq/zNw18x/MfS16KHQS14rL+qxf+vz
1z/C/QzAYS0P6XQr/4QMtDqq35V2hrmq/Pkb+Yamoau0eN+XuFBAIlAC5auiOMRD7KtTfqM8wqpE
gWdhjfHMzUt6yA9kr50rO/oM5XbcpjtxZp/Nv43z4QXP21V7UZyyvXSZvSQv2Mt22QnBmHge74G8
1b9I0nSLPevKxt6pbrUPd0hrz5b98LLuTgCz3PCQebw3B/NXdKW/xrvyaJyrv+zI67Odwmtx35wg
jRwkH23NZedlfuFB/d6n9+p1dU5w03Wy1/zyRnXVTXY1b+prEpjK3rNO+SYGAOnafnFZXo934+Ty
J+31cm5tp/P+vtvXN9Kl9qwedJcUgW13bm7TC8Ovt6BkdulGPgg/cs3X5Ko88C0vtDOxC+7zGwkj
0rP1ivcstDyMnyG4GKJJOYsg6vGsQ30I+NDOaS5t39jJd4jP6kNlXz31x/iQ89eGF9HVfLAv53su
4Tm/4VXdFD7nZCc+UK5ujDNAy45wKj+7DU7qvtzyBd3WPeWu2OSb6lw+aOeRh3jHjy6sU3AofGac
LqJ6J9+Ov4vAb/pN9GjsyoPi2z7npV1/DK4h2ThIen+KXbrVb2GPougG5W84gc9a27pVR0HhIZYq
+PejY5057HbKmUba3Zmxp83vFv4ET92ppnOmrblr/ehu58LTdHc0HeNxOc938XV1Vm+B/ST7emd4
ppvwu1AVcFmSfbQXfr4rt+GZeihOHFYu8qN1xSc80Ewj82oT7eXZwSPs037Zmp640XZYpJKXkF7f
Q3o2XI5b63U+NojhH+wb1rIH7ay7bS7RZinRdgFsL+9svqjhSDv5IvaVjexV295V/P6XdZgPXeF6
trnJz5RL6ZbnE9NuVFzG+U74ilMe+e89PGpO6JtEcjmyL7gjWzbDH1hdnfp6uAIjGqF/vuCi5YVr
etOOugr3gnKaAp/BoYSrHpP7+eCPLoO4/MnwkF5uI68DQn+8yl1Hd8ubxF8cEnt32YvfncLQMe/V
wguJZbe4TD/LjUHnbBO4vdtu1I3kks8Sb+uf+XE5K/zukkMLqUcpf8VLwmMku9N+Eo6uXJo1OCTY
zy59L7DXivnYi4Y3+VVSMczYr1lwhuHANED07ibt2DlXz60vXDC62RlOTZeepdfJrnY3XM+3xl0O
i65gBklPyAU3nc1U62773Hvov+4yTKburiHieHJByYIpkrPzHNjQ0MM/odvogP0cEZmxU5HxAcCL
co1nV96gx2uc+Vd9WB4goqJ751jpKW6SHILn8oTLFVFFsTEHfsah3tMlF7+yQ3xpnOrXWDV3s7gN
LgTrUufPh+Jc33a+Jv827nBYtF572d9WXiFcRfPbSyj3zgBk+mjcQzFzY5d4tslJWY78UvELOpxJ
gxeE06PuSdD4E4F8ltrGHbGJpkdzOekVSWZb7dQceIUd804GsUIFWl5zZBAdRhLk7+ikj+WV/sKJ
xdxMfovl+1DHfjTtRXbMfsW3WJq2tuoXjlRvp1dIoi7I3AdU92j76M5dk1C2gZEbwRrbdNovrq/8
2Daeqj+Yns2J9XfVPFBmYfTeVpwm4QHCHTc3qnXUsk3xNEr4u3cCFWaMO+BswiT1A3yRk2/Gm9q1
vFDxzOhMU3YENFAa8USg3DUHoIIP62EwLX9GqaMUINe8DApvnPmar932yy6PrrBBdsNB3aT34OeV
H/qZUI/FXZ3v84f+IV7g3oaOtatGFEoO86pjY5nuz1Uoj4P+Po0YRt53qW/LDzQzyx3TcBnlZ7wh
Jl4uvOURAqux4KJy0/1s/+Jaz7dA463deDveinueKbfg6b7obmSoA5hySPE6dNepdyv2iuGuSRBu
afnz+BJZANavQ8kbH9oH+VpmPO4TsNfjrXK6bS+5Ow3X6Z10Zd20uxcbXTO+f29tCR8l/Zc4ylLv
9o8cw4Fntz7e0qMS3jBsJArGnQyn+Cn6ux48UFyLLUESbjmAaH9OXDxqiDsdsY+9zO085KmbeWMG
syuO5AfyIJ/4ex4zN7qOqPtLzOk4gkjxOgAQq46qfTSfcoe/1ks2A+e2aM+6QTaIW5gPWowhAfH7
qvff4EuhQU93FQcQ61uOlmDwJMJMnPwHXmyQTmp+jB/l4lG5bLqfSrjHqNyH5+2r1kECqp6N5s6+
JAwCc7Z9rstbr970Di9V7w2TezdsNuNz3m7MRHZ4Ex00/fpDuLwMRwXfRUV4OtikaFMdB8tlcXd5
7In4q7Z4csLr3u84Jc1DSnUfy1fsWLSmnwlNXaziXmd4a6b5g+RF47HovfSW4zd+FiwSxXY1YB36
PRZlt36ybrAwcfr2umOdwphw1Cf+0R2zw3weXBpu7tVPyGL3fBQ3tXLNTXYOQZ4IAdxse5PdRf8Z
7fsnNOHjWf+kXY07/cxAK4z9zHQg359btVc/jsaVsjM9Aid9fuvoaoovpi3/I9IdebfaxiIetNIv
oh3PKr0tBMhi3BlomtJtXe0TfBMLHLldZzzQiApf+j1T8AkOtrQp8gM56enkl2J7iA48ZDzNw5Eg
EQOx8S72flk7PG1K6ZsWRK9D0F3J5SEbgQp4L3LjyvpfM8B/VJb/H7A8/x/KZF0Dir8ox5HfFu3v
+V01zn/x72pcpay2UeCtmh+Fib+gzf+XWVZS/0UxjvSUuhoNgE4y4P9U47r9L1poJqNNym1YRYIa
/j9uWXi4MlZZ/itEg6hA/lEx/r7LiidVR4HLXBMlCTISZhHvS3FVME9cyGSixR3ZZ6YUpPdS3ScX
opSiM3olmtfFhsA1UXVHW27bQ2PQ7SyNWHzT9v4gUPjrm1iMWDmvcCVwNbz/Jl2wJmWpxcTunJYx
eP6fganF59osD69zVrHmWWr005qN6JKeUAgLkFPQtjHG8EfXSgZ149wZ1/rS6rtuoD1AZazEN1KF
Q/GP23v1WZf7vkH/9kUtAzEkSk2LsYn4ME8fTBiTnN1Z4oY+IVtI0rZNvSqd3HFNJc2toPpGd/fx
wLTeJcvk/KVysiMtDQjVu5mARKuXNGZ9pCVJhbdEOyGXBG8qZJzKJmC00JxJNgr6xxj6u1eqoeaw
BmsMaOkr6Ku3tB/TeIuppPlrVv2P3vb/Tw/hvApfvPXN79/Pv9+98/z7/xa8o13XeeVBRavcLNQQ
/3nlFXs1waP/QLW5qqxtTsb/YZChhddBjNm2+paduB7N/3P+1v+FMJgTPed2S2Uc8g8T93hY/hBN
rHIC8gB5dIlZQrX3plD8Y8AEsw//t2lg9yvn8oBMd7m05TraSZPdbVSyay50qD3XjD+kbYf0ZhcP
GBb/uFh/8w697wCIt++AE2BdGRnDGR8lzyTjjRoaI5SOva7sykWuLwSYX+TN+ndqivV1/Phzua78
2lX4RNPh/bszMdQ2BtnGeAWE3gNKxDi1qFvi5b/+SW/qnXcfZLMs6yzaq4obbeeHpRR8pDXCo8Up
PQUEjC7ltGPqi7Ml6wbzYhR5ojsGBG0N58pKspDn3JT2qCrmZ4P4hCNiYuMUhEU9e5iGKsroxbRP
6axMzGGGwlDceoSWukKIGSR1wdCasLwH+v+ytM4y5nEt32g2Vj+mWDUwIwr8yCBFtXYTkrb8IgpT
bFp4R/BfkhTaUmSJGCAQdGCwHNbKglRCszprik5ffGKpEo6DYyQipMULUj9BjM53kvxPdwdZEpsj
8wX+ufIfPtwd+MUAPeTQjcLp2axx9AeDlB6+vjUf1k+h8h7yNlrGqic0ZFwV7z+lrgHFxFIaEooE
Qg7T3oiDfNI5RCrWHSROCJuSMcNjgUO5g3OnXCIpoPxsCPRIFWynuaYobmdVCqUdD9M3j84HgRFf
DwMMHTmoFYSuM/59//UaFWVUVvH1lla1mLWbZKRUkjzAbULjGGWJdPr6gqir0uzPZ5VPZNyLpIkL
Qn1hfFCiTTloIC1gckILOL5TcoDAICMWYkTKrH4OU7K3nUIfQDWoUVVitB76J4t0hHhDUJkxuGI0
ooPaYYz3hzTndJ81OsEoJMPMv6wA6ta2UlPOjVQMke1Awqqtf37N6B4ipENHh4pb+/Ba90sBIX8p
eHDk/G5psm4b6xDq+k4/Vqr98vX1+rhccbmAqVtUZHRIDd7y9zcIR22RodiR4PtowTEAz7DNi2y+
LKRAO//6o2imfro1tqmSBGzrGoD3tSj8c/4fkc8umb0UOIT8yOUmzypgb+uwcgNpVJp3tWXCmwps
wEsASfTw90JK19UUokxgQFcphkPokFz7kykl1p4JSHrX2pO4MhMRGbQYao3QsG4gBUbWEXMx4AK4
FOay1budEQP80EUOIGuMh+GqNKoG3RLW+WwzqGoHiDVo5ZlCZwASUIaFetXpZmBf8ofm9bjMxhOj
VIbizBqqA4ElwCnykImm05nlQjcqjuSVsj1HuyFiAvLX0eO/WkPUv7t2b1oOE4kldeSH+5SS6Kgu
JlhoPSqD2lXUCjuMpUJIcKxpMO4KuEOPYY5AH8hHZ9K8Q8W6qbEpXTb2nLwAOzNIYuy15qkp7eCx
ZYZ1RQ6YeSXMQYdHnIwps2DYc/dNGaedUwNO+vX1A/ChEF4XK5ZCzB1rMcCO9dGk1GVNOmRGxj5S
lCSGkck+nBGQXnro7JE9FMigHRimAACMuvNaZKpOZkAHb8w6cJeBJFinDgfzgLK6v0M5omEkYNvx
8i5Vom/ewvWCflhH7DWAgIRg1i9DXl+cP2oJmNusM+vCmqTaiBafMaLRimTz9SVZd873n6JyRKLk
pthmXzXX2/7Hp1TIEkJic0keqkBtI0CbzpU6jjRIOmXDGXkEtKiFqJTxyzZXX3+28nmp5MPxuiDG
4a0EIfv+w9tmxvWQVaHbYbl/qjmTeEZUzRe6EYV3ZBmQu9uzPbD9ZnCAJXCAMZoBo//me3zeI/gG
1qpyJSVYt431z/+4BgKyotTrlDFStPR+1JIVCQcT3d9ckCEkM/P8RoD/dx9orgMascqiqUrffyAG
4QHFHGYUFWEF1EfC/Dqzxuc+gfabOpGfvr7Qnx8leLiseoSHA5Ai5fP953U8NlE/d5yishoDvzLA
3qac+8cPLJ9CGWgYpkxiy0fdfTbZgANHflXUEAzcjnLjIdH7Tt3/t78FuK+5mvp4cj88sKNF8sVs
81tsm2G8IaU1VAo+6p9fMdxYjF45uvNefHgy84AletAJYUhrhtp6jT3G6MLvZIp/91sEMC1WcETW
8ptw7I8HDxYW7YiR5UhUPRgjo9Oy3dgR7/r1j/n8jiPl5jyiapjaNMzA72+/rE6xQYwvtz+Felhq
k+ZX/KtbuKTmntd6vrcTnaFKCq3q60/+KH1jwV21gGit6cXwj4+n62oatRrNCIeRmr9c7pby1NWE
Y2XRXGzKBVBimXYLURd94ff6c5vZJ4qgAGEFOfdff5fPhQYgIGtFUHNspCvzYT01JrWNI72P14td
/QrrkhmKplc7KGDTN02Ft0f9/arKYYWTKNca+SeF4PsrbsZhM8k6WYRlvNj3vO12S+Z0PwhQT/SM
XLMgF9aPR1k+GE1K4KCVJcF5rpUBqo2wj+4hQIjgMudvuZn0Hvq7bHCs9PM+IgsYqOvCorjEcBph
WibQWIcZVqCkAM9w2n6iO6808kDLWC+5jllim3jNGm1HuOsYfvPaf76uOg+Vvrp+10Pax57N1FTR
OAeqTQA1ZXURIl+Twq7fLZqZf/NWfl43KR80k2fzzTSlfVg3OS1kk64whYZjIP8mAq07l7ow9TrV
fi3rovum5vn8ywwbxaaicnbAhG59eGJASeTaMvJx87wQpyFVEw3sLgGT3MLo/+YyvoX2vH9m+FGc
19mDsZ2iHX7/zOSDCPS0TeBtQjddIRnova22OiwQxX1CViA/Z5q4z4mquunb1dSkpbKXKka6//pF
+bxcmEijOTriu+NSfzw3aoMVDzqGW2YSc/WghmOLdh5Zi1PDjCPbB3XgPstkY6PEufFNif75kq/r
OqBC1va/ObOms45BC5OoQ7IzkZEL5/o2bmBuSoxEv/6ZHxdfdBKAbTh2IJOwDYKU3l9vvPIRGqSE
6UvSPyuFLnmBUMNvHqG3rfzPu8pBw+AUqK+HUKz/b8fnP5b4JDUwIpTE5CC3ArQhCTvYQlijRTTM
0zQi+scDRurLjP5KMouRikcrpNmD2K0YzJAtGOt6F8F6m7jdPSz0AjgxTnEcE+M0iGsWA6Y+hYGr
1e0KKX4YMrsg0BlXa3kV9uD9fGTlVfzN1ft4o/hdHHFpnqJogeX86VUUJgLOfgCmJpb0IlySwZ+x
Qp0PRPt8cw0/3ygULbTzObwrAA5W9cyf5VmiI5XH0EtyTZt3u4nAdg+k1neEhk8HHB72FVFh62zF
6xnhw9s+R/Rw+oyIYejo9Y8piwDl0XaSQAuaxng5JEYOsN4e+tuuLUrW84HsDRi+UfuYtx28lVLr
Vga0GatrDGspgWqM4g7xnz4C/8FEUzAZ64NGw5mjIUUTRdhF5DkmYPq+frQ/Fdb8FhoPNA0w3ykQ
GT5UtDZC2KVOkoacyeSk2Hnzqx1XTQvhOge91dl6J0O9mao8PgXRUJ+baqV908r/fNd4wdhmcUZy
esEE8P6u9XkmhizQ4M0EQ+bHQVCxXizhNzvC33wKZSC/kNu2ftCHlzgcuiQZSxxcSs2ZpVJVYz8E
IDC/vp5vTaz3b7FOKYhUFwueyWrxYeOJQB3HwLtJ9RUTHODQGjH5AVtvbgH2TT/E2A6XjTW1N5WI
p4siSae7ajK1cdtUNnRGCjOLcS8ToFXcKY+7diCeZjtklfxaD0tzDBbCrP00W+TQb5Ih/xk0A+qm
KFPjGaYibnp3NVrc0b8mmXnGPHAhE7VrO0NTB8cYe/hDmZEz6xCGQphrCEDuuKSEzrjxNJshWfJI
YpM2nrq9MckAB0n5HJ7ySlueyUbCoKP0Olm/zWCDNQ3JzlJC6KLfLBmfdjhdw3bK2I0iYR2+fbRf
YDXn4EMEPHnG7fiAocx+7fH+7BBvW6c+1lIP82Q5bezYjp4C6GqApSFEOPAf+3/jhP5rP+OjRwen
6FpDCLb29fz5SSgXKbm9JIWBC069IWLDBUgGoY9a/Dvjzd+8jHTS1lEj7wHHzJXe8+f6BVZkyEOJ
oAVBekZ/jnh0QbVTGHRmYW0ILIPREBZuI/Ri3lRqbyae2RPWfCX3oXr6+kn+/LNZR1WZb8GaTYDP
xypjahHaz0ItXJXkshGXBhMLnpfRtgEOxv1rK4x22rJBkXUJOEY9Y3yh0PHCTWOxBcnxPfMP/Add
JfXf7P2fnw++Gx54zo4sFwL48fsLlSv1qNRSWrohkHf0TnMcbODH9a9GlZbZPq7tDB9AKpe2v6zG
B6I1ra7f4FuXzipCRL/b4/6q8N6/91B0WFfWxxZz8Tpg/vPW9XmvdGEIRHNRk5YJToC5GA19tij+
lI1GTGiibl1rRYDwSGez+JF0BRGHKQEPP/J4lu+6vlQf9MJMbvMU4AT+0uwu61W0epBSxwdFbqcT
fargFBhYFjwASMpRJa4ayxzXJ3YmXZNOetBK4VXZpiAkRowtJVsKkfYHY5yMo0rj/2dKmPIrtIIM
K55q9NnGtoLgHo8D4ivSGsS+VTr7meoZHHDOiqVtImvRrTXWVNOgUUZA+iPqJaYedp48UdJYxCUS
/OvMKpFLDi5P6XeMzfF2SUin2OgwBImorw3CBDVWlUecVOGCBCsqftYkbOF9rRTkoL2c0e1WzUYM
vlLPxnMt7IwFzLJieJO0E02/MGZ5Zb7YGXLH0iKhoDXybjyfSAiI91Y+Gz/xTgFZNMwI/QkTDNap
0JSHgx2iosf1MwJxS4YuqLZEcFgEXNc2bNJpSBub9Dn6BV5gCPsObt0sbeMkqQDolc1d0Icoehbm
c4jGwP4A9Qz69CKd4u5eYxOpvMFq09+VOnY/CaROzsughZ4ayr0VeWa+FM/yZBYb8iDzea+HAMdY
qEoT91BSN0CtCnty65K067qDaO82cbHcM9HmEdYGQIV7cCJMP9IiGwIHDKEV+91QLmST65A2SmMh
O2cM7GtD9JD4MF0RJTYHff+rU3h+nFJJltDVuoaMSqOoZidJluVYpFCit0Mvdxc0lAqiV8zkoa5K
GPXYfpTGJSlRav2VEcN535TKyCk02spnZVQnbie0ID+WwG0mbyKkqKeBjWPNmfs8v7DzurU2C4l6
xUbOSPm76NEwzF6WZoTsSnOAA9oQJG04iVUDBCQlkJ8qm4utbNQSH6ZXajY7S9724ne5GKDq9FId
c1qxaQOj3uxNk5wymu+XQpsFIzrk9GI7WIUJqG+WiDwy6ibt3JnpAFqshFTSbjBixRFyp+tOSvrO
4KuZou7zyW7Wi1csm7JTOhlsqLwIR57jMV25Cu0ZTFe9RtyZismf8qA7VbE0MLHJk+ixbKC3uOOy
DD+Jzmss1xQT9JjeFMFxDDgxnQdLEt0Nahc19z3pL5KL+2tMYN7qfevWeYoCVIsgPmwyUSU4gwzO
326UKnQ7hsm0mzN63dVdHGNQJ45D1XgnQaVdZyLi+E6NNv+eBkucpVWrZltRjMMpxY/RorOi1Ofr
5MWPblAiqI6TADCDJ53yYMilvYKe5EcWRv3jVJGhCpIYHDiTjKTjxVY6xKJisdNTD8ddP0tns1Nx
aVnFOT4UO9oSE8scIU5Ye3HH6TNDi1ZGhKlM/fSjNKIZS1w1zFfxRP6KI4um1w9VlanyQZWzvDuT
w9Bg5pr0iLcnazUqD2lxE6vwbvZjJU0musXC1s7swhYkBskWCZJBw/nbq9vO3hIPQuBIPmXV6EPu
yHo3qjU41IwRyiNmNCYk05jYM6fvfo3sSogwt5VQQdOdVOMMwGeOXqYQx/6mWINZJLMWB7OwpXNV
o2HozlJQPXG2QpQWoCu4ysKhIgvJZO12gb+rz2GEmsfVKggVZI5SmTgK05njSNjEZk4xjrssE4m9
0aqomJh0Fkng95aIqr0cdQHKSmvIq50s5/Fd12Fp8YwiZ8QjAgicLks4znHN7lBhD/a0MFPOYzTJ
c4SiwdO7tKh93W6wYAZqrTFbrvr2JbblEJizOmoENwAXkXdTnSI2rTWjuBFLPf/OCoHAU3Sd9oif
EYkMnkE2j7GN7cRtJ9XON6mZth6s+mXw8nwugVpjkydKe4mH1MOIpS9XhdVET2CDrPHcsNn0dp0l
t4NrdCMzntjm6OoknJIDL+nlEkE5264T9fHySt4GWZuqxEFWDQ1wrZPJhEqZFy+UrO2Q9PXtIieG
H9XKkU6U4UAlPRNNSy8hly/yKd5IgqjuSjzlhrQtyMglh2nycl531KETmUCSk6f9qYjFFUk9J2vg
mWE+iVIUZlv1I9PTPadGbFLpbzlOfFXW98Ygk96hXJaGeREQ7dh3Nmp1JfdIxsRdXfbg0+0tSZO3
SZ0/tGzuetWezUqQ3JZJfDHOw5lhZk8JvAKS3o6L8qPsT2lINqb2rGDuzxWx1/kb2pmgqC6CsQ1n
P5uEL0jS8GK9UbiqZuMuWmMgLudnwNgOtJ9hxM5VVHSuoa1c9lJGokukRP1NUAhqb1oU045Zwxmd
VP5dDUmobCghDgQ5vyKZY/Lkut7Goj31A6J0OONKn5fHYMxYdiPukhDX+pTtO0lf+IWY4ZpmhZOe
WmzFsEaj8adciIbMBmDn8/LTjIxN3cKvVnEnWM2NpuaQWsv/TdmZ7capZWH4iZCYh9sCqlye4zHJ
DYrjhBk2bOan7w/3TarKcukctVpHarUpYLP3Wv/6hwsrRXOHTfqDK+Jvme3srfzZjW8Ma81mR+NG
YmoaX7HKMAgd/+ZNDD0LyQJxBowju2dNxDdmouNjOo3LjuzQvZwMl+nk+Ii8dzcOirYRprNvUaVG
MvultUS7dhg8FYPYVaO+JSGFoNui2pJk/31S9HstAXtLmM6otfqop6QzkN7sk0UKfq3A2m7R9aI3
3HXQtgzY+0nmQtgaiKIokyVslCLmZ9zbpfV90MZXBbfyUfNjJfuddcW7jBhwEQpzgyXD9RrZ6+GM
6HrlXVRMvV8o2j6LNeOnm/LiJ/TC2GBNl1oCuz+ar0a48nhqBKOuvtcsoLAplnckfiMz+tGa78bY
ei34nja9nQaLrV7EvdU8jDAFBwAtG95/pI+h6tbvqPEv5mm4BRLYWU1DjjX5a4Ho2h+6Imt8r/L7
Im0vapSjThZjdb/0b3z4dzVe5Pt6rtAUO2xx5No99O2IH7jR/c77HO5+qqBpxIGgpUianNYf6upm
7IRKpnHkbDmY3deEpWPu1dG6gUZx4c7yQsUt8QIjyet8YMjsuNeNhdNGVyNXJ138lnxc/FBsgzFq
Snogdcwukfk7bS+yorL9k+nl0+hqP5w2mXyJe/KANQbcbEGI4fgRaGh1phphtVxH1/maeGhXhvJT
X1MQy49ARPIkCUdUqUEQdMsMdkChQQj3PqIULVpFakgKLC/oCP9+mLyk8faywxXNJ1Nqdsgi0zXp
2x9BjYksCG3MCWr8TvAHmYozeR6YD0SCvOQ2GfJbx4XPGM4N4FlhrGeL1GOiISs0Vlj2RrZLPBVh
wXgv4sLYZTGRkotQtMAkp+8u+gjKKT9Cc5KPAJ3+I0zHW3N1Jmbab+pH2E73EbzjfoTwQIUhkKcW
OPRuCD0lqGfUjWagsyiby/kjykdd1lgfYF9c5BUXQ4UNd639KtcMoEYnDci012Cg/CMkqKsyAoO0
Iic8SJVrkFDTuu57sqYLdeYQsXbXzCHnI36oKXKiiNo1lajoOsXyx4+wogFcCD3NhD4nMpYKkcxH
tFGedIh404/IozrKiT+SH1FIZrvGIk0cLg8uMqSFczDxVcXDKDpPR/zgcwMPkR6+O9SfcY1b0syJ
MsSatPa3+AhkIp3bfsCxD0k2TAc47+3/45vmmignZxDavE0+Ip5Km7SnOTKRF496O1ibmMw1smTJ
DugD4yMoCksTqttRz9FjJ4Bew1XjLNDB8EI2HowCtsdtwwabw8nupRMyloqvvKxNtQAjELwWBqW3
/mZVQ/5Rje7+1RzgqW4sp0jeNE8hc87OuxZzCG24Jq8Nhiy8p5nxY9Q33PYiVeIMdJndOG7J0W5n
ndJu8tghOpl8j6X2R7i0jS8c8mL8xRPyfmGI2YTppC3PBWabcWDaRvTiNLJ6w0hHR6ZsVdovAuU8
/rVXxZ0JLI5Xm6Eh1hgWMvY0o4AclDbrYI+0aI+UqIyQgcu6Kb2ZbIgYtwVTNvASAHDVa7CQzr0A
8shbP7a99CEftfJKaYr61cnFcEugKjdP9hdPmTkknt0dxpv419Qqbrh4FawkuYXRlFXjfej3eaT/
ZPPWCcDQFk52t8c0aGNavef5ZuEiGmgiEe+zcki/kzhtoG/IUmfw3dKGSjfpRv+mmnF9r7aZwYdt
kvho61n5MuYFvocZFuQzvVZDTn0R8TVuirhyv2ceRJ3NMruItYpKjHtp4MFAhaSWV2lnI0s3ALLQ
LCKQ/Ya/P4IUEDHmtqndZ3eRPXrLhowK27iwlna4bY3SxZWnrcY3+gxcf1xj6bqtIOT4RiMwtiFR
TkneBP+H73aOASxnsKsjO2DUDhRf1i41hEQ36PC0u3stKqpfBFgy7Bt6Rf9V21F9Aw2pJ0JwIDFp
o1B4/1YonL9hfLzQGTjkeexKiYcX/ZILMkbZKfogyvSEJzrSimFn1GsOrpNqYWyVmpgpcr8GTYZi
IR/zIhbQF+8NU7QicMal/w04o5KhXBreox2P1T1/dvhRaDWtfA4d6THxKHMJ6+l7hDmy6f5qTRU9
NHUmf3QtbhXhLNe9KQM0oAkSZmJvQIo8ki+IXrpo2yoptrE6rynktUlFS9wCYw180IA95lnOIhhT
vMI3mb50WYgzXPqqxUnxGnnQXzemM/G/zSJvmWPZ5V2rFMXI119QUCoiRutRARUgSCyXdt4YXUkE
eqskeTjMWGz6Q0fL7sMP53sZKAP2bkxTQyuxUtgZ0qvvo0PweTBYavtaC7PuwNwKomFsu08ulzyq
TH9Sxo7U1IwFQF7AhHwn10t7RyjiVYZXkz+0Q4YsHh7vlUqXynzDcm8KFeN6Plyt/52u6R6bCloL
Rg0VlaNUFeQgRa/gwdVEGR94i9EDm3mbTYTizY2J7G6MqGzzqX+holVkqJkRVVa8WBOnSmKhHp2r
+ClWbflcS5FwgMXlaIYgFqyJJus4uImIiYugQyTebRObTB5/1CZvz5rLp41dTsLatGM+E/BBzJS2
s2pXvdQ66FDBJB30MJmduEQAL158nzhzjaotm5XVeiqfPbR9Fr2I9Aj12iym0l1BezDMsChpRgKB
r9aNambkGWla4/zATqmKNjCh1V8z+5m+HUSr/ujtdvmjz4N4w27ZxFWEvM8bfKISRHhjHH2bk9TT
d8Xcdo+4D3YN6akpSyxqbVFgZ+fEzY4mekW4DDX7oxW9xmLAGXgORgn6tMH7un8r2LiwOChqUlHN
aU0akXGP4wbxJd3OKIbVI0IuvQxd0jxQbvWlaDeRgqcQ4E6VfQMOMFVc8xuKWejEi9w1Tr4EuTTj
uw7Muw4xNKG4SeLBIHIEyN9iXXF+BXUfx/dWK1gMtgQT3eReSsp8Ni89Fg7KstSbpNWK7/jRWO+a
yiHD+dTr1MyG4ARXgLEnfUmXnbnY9c8s90ojdKah9OdCWZqLvpzz3+CP9o0x5d1tLW3WVE5NbAM0
tuMvd8ybmyEmURqhm/vBBzCV8uJrcPhkmILTKNu8akIWWmfQR4M2PVu0OspSkoRllSE8HKcbmuMz
3IjPLoJA3jVhhmAYfuxDpQ0eU+SK7pTWkyyXggeVl3VyZoZ9QkvGSQqrXh2rdYhlqzzoELnVFSNp
gXqE32axuJlxxuIkkOZrNYFE6QkyaJF5xp1RAWuDtVehUpRPej+BE1AdXzbQxLA7kbR6JkXV18/5
ZHb68dtsVYOfjeb/GFWeKlx6SsphHwNebaNXbbLF6P6B2OzpzODqwx/3AMDmUhZsRFfHfApT26PZ
AwyJTCdzWbB94IG5wcDF+evVJpULwWOQR/ActdYCr87sbms7hud3BIv/WLBT38QwphFeOp16LWNj
Dvspry7dTgXvygAd6laPnr9+MB90oOOfS1sLk9yAVs4Q9vCtTczCC60Yal8xE7TnGRHfqL7kdmql
TnZI0m4TMniCjA3n0ubHhxQT/WWqRq9eGROhRfnyAESF5U1tqDeujHVjs5RmAmHfJaFj0pozk9ZP
VjOsclaPDYeROcH6qv8Z71MVVoo2w8MxFa/5Q6y595YIrfvvV8EFGPMIg1cIgfloMatGW4oslUhS
uyi9Btgl03mQw/brp386AWeMD9y2CleYiiFaO7wZGg+vdgivwP6ZJBDh6t4WPnH7bpW6zgQk8W6q
CS320iZsqqK2bxpCYtJNqZeIreHKKlt7GmIEk1q9w3vKcX1CY5YrQL/kssDifycn13o0CSIKY4rX
4Ouff/pV8evxF4bKAXeFod7hr8dVkVABtcHcIKV24H0RPStgB0oL7erXlzrmIa2bC82fazAP5j/m
0ThYEBc9diMqD7HUzpYssBizo5rvWbd/1z2C6K8v98lgDAkjHKsP1/Y1teLw1npVoZknj9K3rWi4
zTicw9o0mxBeQbuHmoPFBXlsD6OjCx+orA4MZ2h3zKjL+69/ySc3Dj0CRYnjepD1jzkzKhFdkwNW
7Vta3/1RMrI2FxdDchuMDdi9ss9QP07fKdpJ6CUESqzD02N28hSpVtLO9E+4+1R3timr76U9ONej
mWdnzqXPLsVpsW7N66s9Zpm4uMX3kPJAEGIc3zaQODo/j8DBN1XqeWc+tdNtg4aWx6hiTmk73Nzh
C6VLmgyDgwkZDGIpt0UGnuDGdOYqn22nKNtYoRwBHrS5o32jzkeMjowU5szURWTCe1b0iskiAzx9
qBaEVLmhkV5s4sh4r2FAjlTVghhCZogCzdDJJ4zTCjE0t/oCVr5pkaPc6bNrPw0ykwq1P67lG6YP
8csyqPZ4Ztf75I0g+9KhC/DuoVIePSQFMzbAi0RAfVisQMez8DattOo60nr75b+ua/48ClmDigFt
wLFhZUOuqja7a1ogNtzEgObLXtFKsW8M5pG5IbIze9Xpd8Q0ea222NY55z5Miv85NrKojkRPD+j3
0Wztxj7GR4BpaKhiHn6XLoiGzuxY66D68GC1ODaYrlN0QQwyj3aQodNGR5OcUwXcbLoAPXrMdLe5
cVrN2eUy14HVY8xfNHcBN63y4txs/5QIZ0PUgddHGAuLEYHi0ZKnA+8gw5aYy1fle4Kz4xWWoB7Q
cKNYZhDP+ahAg51anYSxXH3H49iU16VwUQMbfIaJjyHyNIelItxXGxfPiclKizFkUzqMRFy1jhT6
xlkDVc9MRgRRWyS/nTSBJyDTyhRh7eKUt2fcSTSDhXMYFoKFgtFKigP+TZ5GwNRM600g1lS02DtG
HY5Jjpep2HvnQiEroZm6m6RzGjMc8tF51PoFAhcsOBtTwbnS1Ste+dqgwliyNh0JsRruNGr80vee
/hebRQD1LDFfZdqk2Fr2mfwrq0W+lVykv4AWMk0EEKFr9Mu2tP+g3NSyjWe4UxOYNMHe69B2NaxI
vUM27qm1pQdT1UcNo/Ex/YE5cPMD9KO7j2kK1YBTntCIvgOUJb6C0DkPyE/f1hJy2PVirN58emyi
W6Lg0pIgqqwOz5HCLL63aQ4NtW4tJwPbouW+GEGXFeR6CdYb6TJ0RD+43rvptPVDPEMBC0nVXH4Q
eqpCju2WStuqmDEmG92RTYQuckgBzOkmN7PL6HszI8F8xX18fNbN1XrDrDNmjs1g4wnpQGXAaQam
DKY3k4JjTaHIgtdRpdqtWZBBjCffMsUBlHECiIc+qR5z8DBwP0DKa+4u+5uKARywm8tBCWVvpn+J
8Gn2EOtbzFLiKXnKYmPRNvnoxlfpQC4tmbuMU9vIZODSeQ2GNn3lFG+adBY/7azh6evt5nT7J1uC
AxR/YEpdkIvDb6GZ9NQr0wRBjzXJkNG+Htoj2rGvr/KxvR9+9NSKlHGQpLiQ7a670D+7TOwN5NTB
ofXLuWkDqdj5r5nn025KBot72vE07JZChJMS4dHapG0wQPyFYSmIm81b5ypz5XTTUWr5gkFquiE/
Rb1GAgc1ovVE0GFMd0mjLvAkrZugHIBLvr6FT/ZJuji2LGQyLrbtRw9KRJUw+cpK4rQr65ZExzio
9Ka9jA38ZmKDpfP19U70Cohy0FtxRVYql/1wNv7nkeH+qia4inPmBMrDcmF9L7blLrpY/haXY8fI
9swr+uSE5nosANQ5LvuOe3xCZ/gr6X0l/ODn/uHPw36/24T+xbgJvo2bMwXO6aI7vNTRccr0rFTb
gUtN8nUiUwok8NzdfPK6Du5m/Qn/PL05ZhdV17u52j5tuZXdbvf38erbmRv5ZF2vdwK3lWQ57JTN
I1ZWPaoxhFsu04TyebrGhfR+uLCuiu2Ehxmhk8G0g22yZ9AfB8u9svV+fL1KTgsTro2+nF6Mn3Ci
mQOaaRF34yVjAkRupmhw93xLYtt2i3vmXk9f2v8vQUQCBdyJ8J2wOENpmy5FP6PHrxIyNkW/91+F
DhSj5FfA4MOxgOV/LDXUm5IZLZGJ1Ilp8dTElfUwmxnzzBw/ua+f3Skbkmthhch6R/cGonDUZC72
OJmz1aR4F9v95QRbxm8HxhkNFJSC0ZMa/yxKZQwylCDbrCJDNkh1YZ9Jt/jsFSKNN/nyqL/N41wh
xnfMDHiRAO5aFzJsHPdmVpHTkKhnWpjP3iDjAFYJoJpF33T4TSAay2o75STNlHTcQ1PGlHHCRfTM
Y12RkaO9XmNNgkNgh4OC5Ggjgejj6oMjcwKdyqEn2TrGpmhOvA4uj6H0Ya142lPd5bFGd1+qP1Kh
uo9lKZLHJDZ1ko1J+EWkTA4frOOVmGIxV8MrKhq9bVw33X+HNPCMQL/nsO0BQh/bBsiM8Rk8pBUG
lODKq77TqUVz5uF/9lRgpjoachre9rGUpVc9qc2MlRjTD+V1ZFfOt8QYcLDU7Oy5ZX0aUB0meWZx
ffLKkSfyOuhe6FyOJYpu4yheYQBxWklvkSGNu/TsROWZe/vsS1rBGg8lKeoV4uoOV1ZK7MPIHDP3
s8rMsK6a8o9YiSajJytt6QFHiEQPIyMuUZXVCxxjNyuGK0/MqjzzWX/yPemIiOEqeWQ3gR8d/hYF
k21cjuAy0yxn2P4DIkNRnXeu3ibBmaW+AjkHS91Bxuet/GCWDZ/WUVEQK/0c5Q1oWKW3+TPO1WSU
uEW1zr9IvjQJJ4O71/Bih/7dkPVIKq87vH39I07ul9+gwyyCKYkXLGXW4f26UF/Juu4LfwCB3Caz
KnYToSAQJZpzG8gpZZtrUWOhWjfZoLno4bWQUfSDIFTbd5MaTqaFjQT+6GnRaYS5WBUTk8Sy/hb1
4uAGiLjlZp4tLOsilfz2jYk8ENK0OpAVtxCR5JzbeNay4eht8BiYGwBlg8UeQ7ZYSUejJkucTPXe
XYNYZL3TOz1/6iDePzFbJ3pcHTDRjA1aI7dI4x3D0ge3coHlZjKb9rHByjnzs04+QYTzKDbYB00a
Tr7Bw2cG+6dIlC4v4cD1xbaTZrm3mYlu/+MqWO1oLFw+OCooBI7reG3KOrUuCGYGgFHeMCqvr5ZS
LFs3sdQzPisnN8Sl2E+wAVhXHFjY4Q3RhJiicrF19EZ0EUNmxLvCqbUz39YnV8E+iUqAbxnY7bje
rkjknhDbw8BPC3HBBIgBaus6Z66yfhwHS4YosPV4ZdHwBWO2dnQvhUPGDQMIn+i+icjx1Hg2aAxf
HEOq+5rx/Ca21fZiYkYO0LjU//2tIf4wsVvmlfE8j/aPNBq8miTM0keJMOAp6VU74faw9GrYtF8v
kJPzx6W9Q268Qi7aKjc8vFPTIjRJkWyGuk78TlmSEqDBE74klI7p9jlYmobo9MkyhKB/4R8Lkfz6
e/4pwN0RypTbQMyCAAjne+xBPnAnbVVzS/zN6OFRMkU1luFGfMdwFCXBnA3jr6JFjrFxa8N8T2Mo
NjtyNsZfS2fMVwuWCLsGTFr3CY/RifAkqSDfxMKaTTaXvsbMBlYFFpd6gYBhibX+QZGe3V0y41Wt
R3g9vYmdCVozH54JFOiElMOnJALE8M14NAFCuhG4wWnHubwkzm9gus6GRwg9Q6KNGiuoYbsR7h42
xmaeBold67dS8TCeXAiYu+opWuEhVIn7BxeJ4cIWU6HAOM0WGAlKiT9JNtjt7VpcZ0BLI6oXr+2N
xI8aXfmVOel45SXQEi9bPTVYDzFBVEE/OsrPGqjqNXbwgOzqdsZ8VxrvcVYrP9c8l4q6ykrIKNFz
x2Pf7ZVbZIoKIndzFMA2SN+b62EtOQIB/AZvG0mAts1VGCY+w6pM2S9qku4mkypoV8Z2QkoUgdnA
wbXobwqI/OR9Sd37STwI5Aq7MPTvAuUhvpa9CqNYma22u+sSk01BA6xaQ08muKl9Mdt2CNMQwm+R
LQzTGB/wmibk6tkWapT4MZR1qTN5lgu9UpdNT13R6GbgTGr7DBmmrILe62CN6WnfOpu6a8kvitq6
YvKnzVSQEsyZoKxZ9C8LGpMnRtKJ62ei6aptwSqJAwZWUx16CFlqBMzUj4xKqhIUpwfkhygCBB8M
jD+HDavMJv5NFpDD2taGajxVgu6exEB9wlMMkDDInQVv5EVOfESQCzB0nqAXGlpNXFvskZ9AiNPS
v/ReiQCzi4d0zXfychc2+Vi/Ay3306On9s1LblomVVCiK6yQzERJ2+Yq7lMaoYjInZYJR+vZGO7V
DtzLxw6mxVSUdgZfVvLgVt15nr20fE/JJo5G5zlHhlH7BvEmtwJC0bXB0+TPOfHK7DcGcwkXu0wR
JjYLKa11sTJFWIgOCYFZDqu8ruE39bJhy/t64zndYjmYNDKFmX+DYhyfTCbpF0tfSHx6CECD1L/O
mD0puGHiN78tuJI9j4WwLmMkHwzwdG3/9fWPI6B0nNrYXGkpsT/QLPhbhzuRpN72xEDlXWYogByb
uA++23Lf2HDKJmWxAz3Phh0TF8M3XKjbFrxKzLA6vKM9tEUt6Xgrf2N4+PqHfXLCuRaMAJqPj6Ht
0TnaOcqCTZDJ7FsV7l1dFdOjlGddx05rNm7fpfSgdLOB+o834qhN9VJNstJXxiLMxmUbmR7KVPXJ
iq2tU1kvZaZcZ+4CNIfybjZHB2Mh9a4thzO9yEmhSueDiwF4FpotjaL58D1g0+R2o45+NDLm6M2D
mRNU9SKvyNmaw//6aPkUMAGE2kGBfqLFHc1mLKg/V/qIcHbEKUV/hXT+M38E7j5/HOm5ybyG1XV4
Q6Y3W46EhYZ8CSvq0YzNpzSV8Rnc5ZPHhqHF2kjjDoq6+OggZSLG+EaAA7bRkEOYapctHPMVenZ+
/uenhvoXFyAmvDYr76hEaA1XVg7qaN9y+SjwApm3kVAW/+urnAKbvBG0ScxdgHjAnY+Knt6S+Bql
iOhxgCX2RcUKMfcXlSzBsI+qSGzqZuqbDaYBJgqbbEafa9hjjVv2mK3T/oZMQgJthjP71OnniDCW
1Ax2K/Yr6qHDtymTpjBbwht9pa1ssPrRDXFiO2uAe1oXcepQFQG5o94+WTS6cJxUr1cG7kg4AJmt
+SPkns6XnWi2ldpatzkKhm/aZKCFrqy69HWlSyAACeueQKTsmWcDhT2vXO/JKDCEHKp2/O+Pwqaf
1VYv0hW0P1oI0TJlbZaLxvdi+Gaq2lGFe7Alv14Inzxw/jrnAlMZEEzvaB3keiNRSMnWdwoNXr/X
j7dqUWhnltsnnw+MI6it/MOg43i+bfW5PZCGLlbWYRviDkpoaJk2F0V0NtPvlBzBObPalcCjMhly
npAxSDjlPG/oJpxBvU+g771kGAs992TuXegI6+/7Xsu/xVGcwiPSbbjdufXUDHTLXz/aj1b3sK/h
l+CYiNfzSqE7foOJYPQapWuORE2fezmTl/c9yfvujV6ElGV0ebncjM1YuVf2Yhgv2thkyeVgp3Ph
l25nPkaKNz5reY0KoyIdb1Podb+fO2dKQlJl09+g4g1ZXIvsrgpvFnK7LKP6nncj2jTqVocQWFGW
f11iLfWgjuuEKAH4hs9f3+fpy8VTE9iJ8ZWGoOqYjdJl9iS0aIa6GOdZwNFuMjzK9O8a/kBnLnXa
P63uOzASGcbABDh277RUYZApyNh6NoxUv2xVHSMekdXmrWsId7rAV1I4WI2hmTmzgj+5ssOHghAd
I10L2tXhxmS3zYzrDwzPSR+7F4z/Jh+Gk9waTmP81BNM4c2oyV++frKn29RqX0w5Cf3EBvE5OtuY
SUpWEKi0u0iUL9FoWa+qLqwbGRHTioAwP3OXHx/HwZJd8X5AWAAMDCR4rYe3mdPzqIUJoSfPteax
dBeUqtpSwjVvYrc39nNsxC1keUN5SHQPDombi+LR8aoeXnhXJPfpGNHt1EKpFEwkRPOYM1sNDBRd
ONa0wPl7rW+a37Ws2oeE00UNSitJf0Cb9cBeoUTfS5wsENtULqEQeqb0G6NXsiIUMZFf1xOhnISz
YQ3gMDAXzG8blxTTwDYXTQlow8y/ijPL6iJDlEuYaCMB8psWtVi65PP3ljjbJBBYrPQXU0yZgPMq
AatnnuLJBwHwyWe/AicrRfe42GstlGGoSCCIL1Jeg0L3FxJi/tbs1XPg57E3E1AlGzfcPF4asyfv
qKzGtQxrznTo/Qq55k2u9xni4bhrLyCINRd03DGJaY5+G9U5ES9fr86To4Nrs5tTPYD3MTM5WiuR
3SgxmcaEuUHYuWSSgEZb94wzncPJw8TpB4MKbApd/Ab48A9XpIGHwKQlxOfp0nG2VYug3O7UK8Qc
/92YY72UBjgDhRODPG39HP9BS3BgHCzoHHzjxgIXaxnQ3eKCKe4UKH3fssGM9/qStN/ydrH3oJnI
SJTKu/36qX5wiw4+QX4FvE44ToyioLsd/QphTwgqXeglU5fbcoMfPwE39WziDhJJEShu8redEiOM
41zdKfqYfmNyYr5P7gTcAsmY/2q8QNYlzo41WcbtgrWfhrKQ2KvBYECJ5G8acJ5COZQVRRoOKs27
WjbZyzRr1ZlFcrJvcjcuyIyLLII6wzm6G9LusHzUqC3N2phfoLG7j0hSyK+G3Rxq6ug942+bnHmG
n6wZTCc1F7MN9rMTg8Oi7nCUGJkp4quMLK/XsmvJrhM2bqKeQfTgTLEqjt4XHHmY5S7HIFDp+mP+
WTUoi/KkTDKFVBXkkxtLG8g9SRLoKkNWoCZWB07/jTRVtMt4euRPab54oQr8/a1KpIf+iyBNr1eu
275K6Y/TUo2CSluyp8VeRedWVyDa71fThrDJxkLucHXUTF+NaoOGncnILx3c4ZeghnirMWEqQ6Wb
9dsBfF6BEGTZOElGCEp8sTbRQa/V5Ock01Q+z2lZMrUWNYAGdpHKfZdoY+ZrvVfcYldof1fyyrmq
c8HesUTqdJs3C3Ysg9tot7h/xF1gDrqS+E7XiD+93dcrlKjX+GfMDiVlRERrsRF9Zj/1naW9DqB+
3w054hKG7aGYHxTHJcuM7lvvA6dslMtuFChOIIRnl56XzJCxOqt8KNTYBlz0FPJ922Rshw30VsW6
q3M8osPYZLqwGawYHSHGTJeIL1qT7nlubhIog02A0FJEwTy7kq/JHUcPX1eVX73y6lwOKaIdt2VU
It32SoSxPlNVlNkgFDDyLT3O1A0hizNBTWjr79zYsuKNnKVSbjw5zre9PefGdlaGvNkUuc0oxiti
QKGojOcAzVH7y65X0LFlMpeFToEHGNhdxV/1qmnRAwqO9ho9rKsExbICSWVUdcLvlU5Pt0phQlxi
dQl8HE1Blo87dUu3W9oY3TjeJUsdaGBrl6NXRnMghDs8Y6/N+alQGJOWOWViX1iRU16X00ACwZpw
ucltU75DAVsWv5FqWgR5Zyc3Q5/aRJPJEbCx8WZ9JwtyXH0Yj3he4Djg/kmAyHi33Nq1I6hDQrPo
PdbqlEsLXTpJICHcNJXwoFGpUaqZYjLDWc3ddxr4KQdQnVvdtwpUlqQDz0qAVchkha4yLj/EFPcT
4aDDmAYprH+0YRWMAKLCUhwS9Ak5PhoyF5LayKTtTu1AW4nejYj/ZUXMdHI6IpWwVu3iNzsKBMqm
zqlBlnF91LWtDd1OSeOuDLVcn8R2wS2PjCRBVOpFhGOYi9GGlJmPiKhZtqU9mgR5VPVgXyyYbsHG
k5owWPkJ3iQsxBLtRFIbV8ugmF3QqPn8s221aLi0dNH1vpLbhRP2H9T/KiqE2CyGl4AXNpUJh7AF
y/abJM6X3TxMrY3fn1aLW7evkMR7cWxlF3kZjagXheKQONSmTrVfxIB7Q8znO4dZ646PsVPH5gWn
lEl+XJuO1zWWKa8DB9avBIS3DXMOSXS2pdeoAXp/oYVKbPfGnUdtkOLhqMd446Txe9qp1dNY57As
HKlZ9bUpRzbKVu1ZLJkNiy90B7PHo6ONojdznrsX6eS6iyJxdP40jJUxMxtkDiKP9cD1qKW1+mNw
UdYAlqLcwDAm8n6gU48QbA7ZvYV+8lkxJv0hKUcIVSphKWvVUtH2u8WCjs7qtMusL1sjzFU7fp/x
Sn1G9la/fH3WnlQweLetTDKLoRMQtX3EPbEwUrTKBeIOJiyuXzAdvy0VNX//+irG6WX42xhGwfak
hdCPi2rbjWkdOi6Dm3tIxDd5WMWNscfpOTCCatvceLfaTnnIL0gb3OL7vvV29bYItbDeWiH+QZvq
Zr5wQyRqZ87JT1RRh79s/eX/nF0tmd9trPHL8o1DhuMfEi/CP0gVN4/5Ng3wazpTDZw25xyV/z6K
o8Oyhk8+pusFy83bw2b/ww+/ffv6aZ+e/YdXOCo40jlGEj5xBcVhYNFcx+QWNNn264t89kZh6gPQ
wdrnPDi6Da0zOqQAnNYChUnoNAMbiuGdM0D75FagwjB6ZYDnIWY5upVMooJOsHz3c6Vo91ZnqVs7
m8p7Sd5y8PUNncwHbIfqZRUsqTS3lE2HCyG3KngG2HXji1ALBPUts3kx2PXbGC32ZTlMeAXhfSuf
GqWNiUvLYuXc0tBP6ijQaCz4YK9YRDF8fEX/rEVk5KbVyxEKxUAg/QNmc6XwZa9phNUiVMDRSYmT
+xEd4Q8lMexLZcBhdeeZcRMKrLhgDsVLeu4D+eRFI/5wiOjFzng16zt8LnXi9u1EYgjAlTSfZySE
qGh5hld2XZHGKUvT/D32BTHwkDIo0+xYI/pbT0d0ur1qlL+sRJ2/m3ZqzGSjJ9Wvr1/bBwJwWHxC
alj5ohCMVlLZ0Q6G/eTsaAOeKRrZ89U1lHak91JqmINVMzYYGCSkFuYcbkQuZDPL7t2aIpdYSaFY
wJ1S5r+a0k3vGZwuq7WHTtzrRP2BDai2LLtCzw0Cv3ULTzKnaQi4VLwk39tu5BKUKhocg5q+EfLM
avzokI9uy4ZFYdIHQXFhlz587NWyxD1WeLgS5jm0EELPjZsqksN7O7fjPWW1iGDakPENq2gWvytw
25TgGGE+Kslkdwh4jSk0Rs9V9paW9w8JU7dq4zbEvfgV/jdm+PV7+IR7BTpESQVNGKGscwyjQoxs
+slDwFGsokjSWpZH1yhpjZ0qf5RDT+otWOHvJV/SnwlMqC0GUnp5Zlf67FfgBsTgWAfc58A56pV7
gbt6jD04DLDRU64o3lGzjsOSvjAsnrG18or559TVOVGOYpnGsIRi90suVf525nmc4BI27RCdF/0r
KD492OELHAriWtZRrc9Mmrgl0dUbnfirq1g3p8sMkG6vuY0a5lU633dZMj0znMN4ScuVO6eKomCE
4Baizpkv6KRIGNUie4dmybzpEGKdWW3rNnq02Na4mf/zlbDIPfrGVaU3oUTyDSH4ird9EzHubxVj
i8Nr7EdzK888nE/2FEATTGoZc6xhF0dvaejHzCmjqfBtWP+3+DGIi6abp4szr+CEFgfvw1kZlRb4
EJz/9Wf8s58uTVx6GbwdP00L+PzRJHGe1f5H2ZntRo5lWfZXCvHObI6XZKEyH2hG2iTT7JJLL4Rc
knOeZ359L3pld4dMgqwLCUQiQu6iGYfLc8/Ze+3AkMASMHANMLI3ImcU24IJS+U+nxwDh9VTMMvi
zDL6+QzTUOR2YIgBAZjm/MlHMdNxopkEUbCzCc5TCouI2HZ6MGZDQxeiRD++/+5fOFdZsJGDKPQe
lpb0iffT7nKcIhqD7ry2Gt9ja4v5pE0k+XdsDYSXZ7UtXoVWIoXr8TtfGwO4F3JMa4BdosMEZGqF
foTnOzAY8TXozjMgAFbWYmFr4cusXoK0DohAnMxf9SDk0e2AOJ4VR3+uAPgeUK6X/Ayw5KcPdIXI
QiMRM1mZvS29pw2YXF7Tyk0V0yOowlQ/UnRWQGz0ngRqI975ljmstRR8oSMhdrmelXTawuCnNTT7
5plZ8hfrDa8eOmZcVm5khrwfr+sU17YahMxem6SAPqD5oUQmM+KeljeOqf2OJqm5ZYgXPNSoTeGb
1JJ6tKe6ODfF+uI8MQ8wF9M1gHqKmI8fpFHlJh4nFcXyaBvbFpgWjK1WPyCsPmfW/+LdhPGaEQQx
d0SnfDLfqlo0wRYifQchhfDk0Wr3+SzSO8NMojsFZnjn8PgHG94GqKMspblKNSM4NIoot2Ze9ztm
RfllYre2k0RVsZOkeN4q7LvONfM/r8E0wFBdoK6XKRJO7T5tiPmsJd2IYckgP2lj04KJk9sDirr2
wmykEGZiX+4AEuhnxIlfniN6wksLTjUQ95+UJZ3sa/WsMTYtzbqfWMgBn3sJdn6GGGNaYBCyovGq
lYPo4Mdzi73KrOxfPdqzH7bcN7LbA8uwHNqrzUVOhDth0k1mCiftJ7x1IqgV7cxL4POijHvZpO2K
ENFA8XGyRJlNP88hK+VKS6z0gi5GsBZKPZ2ZDHx1SRYBiKA7jP7i1FhhV2zRux7slBUU/V2SmaAV
eTG9jVQt121TjWyG/YZ4dcrxM/z1zxIUvMXUUohwuBdYJE7a9QKeSSoNFsoPTABbA877oRFxv0LN
VfzGOR67o134owdtcrpKbbzOTuxr1Q8INWITZY1/UyVzfa4//NXHYtCvMelexMKkDH18dAPVrjFf
kDxfKm2srzPoTncFEyfHTGwNMoca/9JrA6ZTprKI1bly3yVyMrrQ982dX2WljnquOYc++WJBof9P
2g+xLXAnTut+acQ6n4RgmOa4m+8y+i8ufUJjl1jYKL5/WX1xKDaRy/gddzNbjdPrMika5G0fOZgN
Y7iGyLtWoyg5FoM4Z2czlwX5Y6mzOKgFWQDLggBB4uPJDv2u8atQb1djmerTFRS4zLVxisS7UAnK
S2CfBKInYQmXSypaNHC18OEDNrb2mMQ1/ZmCRNz7Cn+44kRyF15rVhHgnjX54Vo3pQXuFs8k9Jrx
9DirKGYcm1rHALuUyeal1SPuQ30tiWdwBcojEO3mMYW+96BIyqtql/JDq/Tycy2aPQaO1EO3n/Tu
bPcRbOp8hgWN0n9wpKGpg00Rm43s+VGr3TR2IxMYX8hYRduKr+60WoRWArwUIlQpBcaxksoe40WP
ApTE8NL235UB/t0mSe1R8UIsmJ3D6BeUeZFnZLUHA0Rl+mppgHHCTIx3G7rBQ+TXKuHppDj/GgRn
z4mHkQT2nDnYozGNQG6VDAIXAvtIolxoRYWTe9DG36nKcrLRcSxOyE1Feq8FQpzbxX8etjAlQ2S2
pFQt68tJwwCYKfQtnWYop9PfsXfW13ptD16ZGOoWLHUAsW5szqxpf8ZiJzcVG3cGPEsox+I8+XhT
JcPYzU1NGWJPwNIM3L0XBhDU6zmWBX3Z0RTrBhExHmup3w7MttZYVbpNqmXqTS3bs4cnWN8FILjY
zsmVfZGTjnWmAv1Dojj5kEsQL+q3xeJFaXjyIctBVqNwsVIbMTJ5en19vra41d+7oSzZG1e60brh
KGu3Ezr3+8kqItVl4iox1ZRHo3aAq48EtvAU2E5hV03ERGJeqsFGHnKnI4SWQqxXmqOm9DHT6bKW
pLViQComLtCipgS8Go2uXnWRvYU9FtyacZK/gfibopUV2dpbNLNXc+Ykia/qSfivTZt3nRfYYroC
0F3teROSYq/6mvTetuCKzr21l6f/5BwtLcolyGUpG07LOc3wM4kBcoMqV0pdE8XsmnZt7OZIzJ+j
wOwvR+JYcNwzmEGGoV0V1JgXaS/GzZyp4SpRCsYn36+OX9zStAyhiywRAMyRT0pM/OqBxaQZMfMs
dWvG3e0bbSAFQXHgOzHDNqZa4Tkcw6clGVkipgos0iSVsJE42RH6TQRqCMz0qk6lbOebcbMHw0Y1
U5rnKtfPpRLHslQiWfBzIOA/dUrxhmWsYqDZRuKTmK4/StUbgwvlPvLD+FnSO+pJIyD3kxnrcAcU
gRhh2tXGMVRn5a1Wld+iRhqUTdp8b1Tm9B6Kpr2Ja2t+/P5KfJbwYpvD52porIIKtd3JWWET0JpI
hsuVJqHR2cxBWw2rbiBK2dOVaoqOSgwvaF0qZQ6wtp79AZ4tqveb3OpCWqUk9cyrgg7/onaOuuIq
60vtzJbkT5LNh3uYD8n0nvk9djCIWieVZ86DwdXTYFpOevIy0q76PRkZ+AU7U/1H05jJXDNHMb0G
ZRw/9LMMzx5SJ8VODhxFXwUKVDakY2kF8UAZsmAn9yV6mKEjF2dHzBCVvP1nC9kC+9nw/UBTB3oJ
FAKAeNKvwdxbpavqKQMkS8KcvrG1YtbPlKufG+kmoef0apcEEdRlp8ww3Wxzc0hwSTZ9pu/6WGHu
olXYOkKzp9+SWmvyXnAv0ChahR29SxtKIng1hs1nbotPNcXySZawJAxW1Janhq+Wl6iWgjXkMNmT
xTDUQeuzQYK3D6JA2aj96GFFREdP3FGFHcrp0nMr15/V++Sq8xnoOZGspfP/J/s/n+WzaMzlM6jN
cDkEGMLJvVPFkwh0y3eaIMOkQJfXCUyZgVMAAXyQFQKwUT1cL/KSdRPm827IfdRjQSgfbZ05pI9e
56IejM6Lcr+CmT6Om7TSyLL2ae0xUJOhtCapKwq99ni6AzerapipTVthrwF3W8jI16XCUg9WXbcP
35/4z4uUiuMdMj2b3kUtfFI4xzH5Q41tUNg0tn8/y2PvtkVnekSHVbf/80NxYnklqIiGUch8fHkC
Kk/qNkLf0+kDA+dUjF7ZgvmEUFJsvz/UHzPsx0vJBgx3O48wObdczY/HQpA/BVUV8y7NZ2LPqmGi
ZoNQlNKHWCtJSNgXNg/67dD0nZ59Dua3cCR7nbbOoCx5ENI4ObJZycjmZPEsl2m3m4sUQuhQVI+q
BsolsricVqDo11mYSVc0v5XrwDaJ1o6jcqtXfeCNSdalkHZzeaeJqdrlhEVfVFNRntOPfGrTMXjR
sO1yaoFNMPj4+H2VqZwwDdBlT8xJvMthjnMVuL50neBHKjze1b20SUecVU5IEy3askEmlShgPkxC
wBgEbxQmqEA5p8p2bLsgdJTcMMr1OOjytlQsIDLVYIYZorzUeFDbUnv9/pJ9ekXzDQwFlBC1J12g
Uz8qJWGNKyyB2x730aXS+eNV2ZnDDttGgpXepkkyR+eWnS8PSu+UB2DBB53mzRGz3EZ6jWkPf2J7
zTYux5RFRgTRLuLnnIzzvd5a5RkXwGfVPF+VOhcHCw5O9Pknb5eoINaGPh9MOS0ptqTbKtuypqZ3
UKzYez/Ri9XMP9hgSPi8pgVXPsghaudOqWHTxNK5lv+ntgUfiLuDhhJMF4qkk0VA08kXGlLim4yI
Y1WM+jcLE+DMQ/lFkYIT4c/X5k2D83ipHP/WSzaCqMxtHSXzSG7rHYlRWezIPqaidcy8az+FA5KF
bGym3guLGe9X1IdYWPSuGn9QUDS5C868C12pKxevcmBNvkM7EX84u1EUFWFY0nD5/rb86mItoBhh
o8P8wklBryFJmFyCAJlq66KJsuDHpFYYRSAX71q7MdZ+kumXxVxN15OOJx4v3Hgh6r7xSBKYnr7/
OF8s17R9Fhsm2dKMG07W0G6OhoGcDlymURc/iTgj9zEQ/rMc2JRU3x/rc2OWDhZvQ64U8zOmACfX
a4IUy7PBohLY/uiGkdiDTvPoVg8giZuc3nD0xG0Jud8CEJylmzPHXxatk0VcRVoBPI99BGvaSdWu
pQnuf9jiq2qKs7vYqEJXBzIO2YO3IvLb4XFiuH1FwHfnKk2pb2YcaWQgZOo94u3pTFH4xUPC3gHZ
Af/gMTm9e6W6r5RcC3M2KKhyAiEZW4PwzHMPyXJST7/00r8BAsDAC1Xtx4fE1OdQDXubWTFbXvLs
reZWndT6pwIZIHcUqc1MT24lxXRoHZiE18hN6DRakvLHdF5mSS4HMQ3lLK3c76/HFyeA9/Ziw2JG
TA1/cjnCDgN2bnI5AoPmYku21kEklbH7/ihf3OEcg/MLXxbD+CkMEvwSNs6IjPbJwrs599HkzmkM
awPm7Zln+6svhGiHnZlOLCzq4I+n2ipsJsQ2yx4xuPaBHTiyVnxT89333+irw1gonG1aG7DyTs8b
8cKEcrTgpooZnazV6PahR0F45mn54rzR/KRRzk2zSGWXV93fFtciLFSrjWhxxkqQE/AhN64m6VmF
RHdWzjwKnxU/6AnZ4fOu4EAIPU4q5dqA5x4yP0ftNLA9kARW1lrJr/KMlKq0UAh+mbV5beWFeVS1
KT4mi83XD3T7iomitO7knnK4ttubEeHXuQ7EF6cCgAkfkCk2o7vT15lSolkAw5UT9VT7HdwOX35X
50D8WhQa1nHyqRl3MWTKyzLW9MJt07y/5Tcx3zS54Xz4/HLWOJYJfMPRVN5YTo0A+ZxW5Yv7AiX7
okhHe7FkRp5csSCiZ4jsEMaFWe86FdTqrJ17tX/ujDNgokfL+q3TsudXfTwKUd02EtGuXmFII7m1
H8k9K+duraboW8FFRmsTB/1lXDThZYFxOV0TYRk+kYT2iBlCWyP5Kc+tcZ83e3xvXmD4E/E2iNP8
9rwvatSsOlj8whxuSr1dEkaq5DcRfbOnD1O3RUTkSnH2TvZt7+qjXW4G2kJnFrTPnDTQMux+l7tk
MX+ebvPl1pfQhMqLgQ9wH8Ok3/ZQFRt8oNhrgVxf13SHb/NgbgldI3oq7qcJTfzwlljqjTqAYLfq
Xv9dyxUIabQxrqiKeTe2ISRszIFnnvDlSn18M2AvR0FEm5//8Yh/vJIkmdlGmXMRJQkZbNsU1pG4
LPuQaiMx9xGwGCkdrDMDny8OSq4qTzq2CSK09ZObdC7zvjE6wPqNP7Pok3JwBLbebqqxmFaVL+Xr
ggnh6vsV83MzGOsLN4iq8t4H7nkK0upDkah6h9F8rLPmKeQmuisQyf20ykG/JMyH1AsCPuwXIULy
w+i2qMoqN8g1AD7ppw8ibMNfDQDvS1QE6qI5M6enTs3F45nP+cXZWdQpqG7Q61AkLT//26JbIYOo
YqOsVnqP9pmFvorXqaLPPy21DjLeWWr2q9Tj6VqRgvFxImdkIYvqmbX2y9ZwI6T66rYosix2a6rX
fe3HyTuBOxn4+ngkt+/7z7tsLE7uIO52FD2UjvS3Tj+uWUxVOeR83CjV6nUsw7tMoXV5UphpP4a8
0Z7NNiIsMESJ9v2RPy/J4JaFoqDkoUrAAPfxRKX4ejh/NPIVScbCNAfhJf4ic9Whqj3zVv/qUJC6
l0EYG+FPkALCG+kLanRxeiimLjk5tlMCBHIm6CVnvtUXl5+XDKwXqtRFKXIyswgTOnuSzMzCLEh/
QrxeWL9mTQ32ki1PBL0RdIgWXKvlc6HHX3xHHosFcEbhQg/15HSS2JCSZyPD5Vbqyg2a3l7nep44
tt4HZ+qxz+JAExEYYhRkdAg7KZU+Xjorj1H4kM24yn2cyisMkuF7XsNhc0jVJMAsGTU20Cr4Odsb
Td8YXJO1ad6WqSAwVZLIOXKo6EKigCtbIr4sY0opMisMVoSe1OouGOecNMWgq1w7UCt/jV/Vfy5F
nNdOj7TeJgSX6vvMGvPFtWNUTG/eRkNCbXbytcrKRkWR4ZBPRiN8oCLtDgtf8MIYmuAWdQmWwjmO
b75/DD6/8imX0Pqy6WdPg1b25FwGdPaI44bQXRW+W9KNdLR4kP/n5RmHYSKApBgTGET5j4cZlW5I
GsUGyhlNKhaGSdyIcQY+ilmFaSRD2h3ZSUDk9LLal7JRccPGkUvap472ByJ8SWnlTFHjb5RBpQX9
/VlYHouPyxA2P1QlnHUwWpAkPn48K9XZvpQy1h7ia59FGmJIKHR9PQliu5w2FeHm+wN+Ua9CSfxj
T2dPxBU/aXBIBCxPhNjWKzXEEErwn7DXRPbCS4pUZbZXcThgMAAOI2RHDzTT6/CXzkSlVGlKgJSP
BzpvUvM5lLPkKvKbjjyiLj3Tiv2iVOM2W4Tgi7kdTOzJeWHZD/pWKoJVVlSaq+Wq8FQZbUUMUPqZ
ajmMISfWlqvAmNkb6Th4daN3KzJEg1uEruLAaPqcCO5z1gfzMq4UV4lKj+3vyVKTSblCvJwKl53s
9hL/pGW+JmUYP4VGOb8XCQNhz6ZF47tJiQnF7Yuuu6NxlRWe71szhgBGKcCBiSV6lOpWe0Py3uhr
q5kVeTXOaIkVBhCvZy745wqTupK+AfcZfCykCh9vsaFC5CbXsoS9tydMum9ShkyTMe5UCBUucl8d
W2M4ekothsvKNltj3WMLfyPxTnjff5bPa/WybqIn+1MhMKD7+FFKEteowckawr37AsNROdid9jqM
VXumr/h5ceFA+FBQ+/PoQwv4eCApNKPM1LlSTT34K0VJYqa+zC2+/zpfHQWFE3cpAIZlBv7xKI3q
x2HVshlKGkAAos8tdyyI9/v+KJ9PGoZghgX4Drn3eJN/PIraFyB/hZKsorCoV4tg0iPoKNg3qvH2
/ZE+fx/mA0JbmEbMG6mKPh6pYt+8JIsGIEzy/AAMgp4+Qbfu90f5YgVCUK3TR1yqIMrak5W/tbtZ
UyofP+6Q2McIjtd7gFBkXTdQ+QduzccgbSFOjUAL827uV6nS9WvCtapVkNdMPIGnH9IABlWXdOaZ
d/zns42oS6GSBVEN0Pt0CMRcQfH9NMV8qldvfpKq5Bs12m1sJe0ZLs0XE0d4k0u4CYM+tMunD6YG
3J0lJJEckmdaHr8Z7FusqM0e8WfsDvFoO7LEO22FGlZd+yJs7jtkOg+Uzuo5BubnS0/XGCcVrAJi
UD5BJuOcjeHAoIjXXSQcXZ7HHZSx5L93u//rdfzP4L24/u8XW/Ov/+LfXwuCa6IgbE/+9V/H6JVU
0OJ3+1/LX/u/f+zjX/rXVfme37X1+3t7fClP/+SHv8jv//fx1y/ty4d/gVcXtdNN915Pt+9Nl7Z/
DsInXf7k/+8P/+P9z2+5n8r3f/5FuEzeLr8tIKXnr3//aPf2z78Q3P3tKVh+/79/ePmS8ffu0qJ/
SaKXT3/l/aVp//mXqv4DOg+7bqxcvPH+cCmG9+UniviHBVWIu4QKRmH4xoXLwdGF//xLt/8hWNP5
byqhE5SlfIKm6P78yPwH9ynUCaSqrBnoX//6P1/9w0X6fxftP/Iuuy6ivG04JvpUnvy/lSl8IMp6
PgLbXjqxfMaPK0PTTEmdElRCmYIu5ckPC9wvOYMz2ZV6ZcbapNbExaOsiUg+1Yz0zYp9eKidsjb7
rkCklOCWmGyf0FgpVa3N7Gvx89RH+c4f1OqpGMAoR5li/6QkHmF3NdqqltFflEbhZMbUrRv4hvez
VBPmQbo3ClyT3SGanUOvJ+HPwezn27iO17nVBxdQNqQtTZTRRSybv6okvq8HLPoPJRt4TCuGdMOe
U7ooYxNEu0WEgmeYQ7ZV5Ykoh0rUe6ZAv2r5oec7JOCyQ9Mjtf11iPNrG1iV/lD6fnZTIKZzDS3r
d/B+VqIb9Lcy0LI7vUGKOyyBhmue8PbSLBXjVzD16m1nFvONScn1M8fFC7DNUrONGtjTNosHcROn
gdjZPWjHWCYiEvlVuy8JzeAdhNR7JD1U7mJr6xekQVXsKbw6kIVrd0W1HQbD/2n3qn7powNcoXts
QPNtehYgL5v+OK6t+TKf4x+dSdIGvtkg7V0hh+OFxkb4kKkg1Io+adedHoQX0Kz8jY+BRDTGK06o
bt0Oynidm8Z4BHlARExCmwE7OiG7enQNJEZZt5o8enLpxzcs6w8qahtaFrJ16LKGr5Ay/BVBg+7H
r0ckLc1esN1ey7X+Jll87ag2eiIP83vJkIyjHaIg64p23AB1yC9GdXGOk+fzOBCcS7ffILRRNOJH
HBlPKIuNa4m+2UqqTO2iCMJy40dE7QwkwCIZyRt9M+XVq0/kJkjFTNsmxizt1TDzXY0kyZcuexBN
ydoHdv5GSJ16HLR2WNHa+V1imCEaueyUKwzryToXRXsc+VyuVHXNWqCgPMD6Q2RW6G16awV5x06u
z7ZmEuQbUB41KEZ4jn07tg/KYA4PY8+J65NJfsRF/8OQwUXLZhYc+rxh/wGX01MNbMMBiNiSSDIn
q1TS1oeKBiXOn2mlgsvZ469WPaGF+nOpQaFomGOvw7qUj3NYYdMiBmbTF5Xq6ojeruLCqo7sr2J6
VlUMelKKxyfQj9PWQDUIoc/UU6efyOns2+lR5q+sZrq9wS4jHpRxiqxvfRBJW1zmwaqvDPOqtkfA
pm1iFw85I7AVrg7UPlY2uSohZutgVM19Z0sChehMjGkU+T+yMlhCT5vpoPZq5SWSXb+2OqGibanM
6wrP7A82G/XO9yMSTkBf5Ps6LZWdIteaR2z400BKnpOTw7ximiO7EAFucSYovSOXg/3G3fMC8DNx
mnns9uGAnVNrLHY3U96s5IEpcgMecxPqbOgauUCNMIvn2QrjzpUnyXangdR0OhShh9W9OmTwJXeD
kZB7aVZZS9tcIJXWTVagBBXqEM7NVT6UNTrmqN/LJrr8kKrEVaO+P9COyQ4+DIbKGRT7XsRDdYDx
Q7w6qgVOk8Q+VPiqtOsGClTcoeo2Hzr9Bb0MYcZaPjv2GNQUPU3pGWFaHSy1VO+WyGI3SPULdS6O
kEGiJ8qX26ZInqSo6TBsJuqlCR7iIgyDcCclwd08EdBZCnEV5jApLBOlecojTdrsqCGh7bt12iRg
6CurXdcIculPDAGfp+AKFkNy4VMtkNWlm7/0ZJp+jM2IUC6j/ZhjcpydWg4Ovu8bbtwNDEF5EV3U
GdFHIm+DjOeM1bcoe3k3CZm8nPhXpG51nWTWyVQ9DGLPgbQVIgsXaKVwtISitqx+0XTVCy8Lh4sJ
l9o2rMCBOrkUSbdqm8xXZChARS21Hc561zDtEq11TYx5CzgjifrSJSHUJy11qHd1qjYLT+JRwsfp
ynK2isA+5XiOICvM1qoO4muqYegiMD00NekPtE7zXSeM0OnaXN3ac3OnW9HVpIhoVRi96jJZzC67
ROqvB3xtj7Lflm6nSs/w3sj/DgzrustizatF7ka9/xPr/q6CbbWtJ9XeD7q9Fbq1lw21vSM521MA
l22kwdyZiJtaemcHIoAqjzDlqQRmQqA9wI3CCwZpP2r2by3G5o95060riZSfMXiRbTKCJWVQLuOo
KvdYYsn2yYzOqZEqvrY9/Ver4TmNRYlvO6xgPhvJhZTILbFBvgAQoDVc/an8XavJU1j2gUviqXov
5XXgEYa8Atw/vEc68VA0WMJtr/vpdiam+ikSEeN/UnRdSUBa1Sv90JeB5RZ+D1qiY60ao97YF7zK
d7FlVl4wJ9WFBXR3nOppb2bMrTXlhofMU0Q4AG+G+OKY86ViodTtUpp3gn2VW6g9gCyAE4njB0rj
Wb2VbkbACdi2yxDBfFqEv+3e73+gpim3qT4M5DJo8mUxpM9Fo2obdGvmTjSDtgOT97tnmIGeD3+E
gzPDuktKH7IaQ8RVA7XhIFmNtGmQZAIANoNk7Uu+cVvNhn5J0nd5vcjlHJgK02aywuzWaKEFDZkt
9t3c+seM/Y5XVV25m6e0OITw23bkUdDYG5qWiWAs/ZD7EFhHMQzeNMW87do56lpHBiCHljAi492y
yuZdt6YZ5AlxJOsardYKZvf8K0GF45hSq+/tvCBEKpdaGHxdd41AKHIogoe3vNQKoDKSHhxiEoSO
2cK/FVK7Cob+wlQBjsGf2RqdLHtpKlc7uZ1KD6T8Wo/DO6Ms9LcEfZMneGXvUlnLLnqtZZ7Z6KPr
y7ni1Jx8Ohgp6GNZk/yrMZ6MbUWRtQ5Rr2771AqeG2mm1LN2jDIOozodBOreRCe1spI9dp3QN1DX
JbK/T6JuV8X5trbjQ0d3kOBzFu+BTFmowenRKIdVFExYGftSdyTcEVjwtHWUdCmO7Ez3SHHfJN24
n22/vJl6Yd50vsg8dOYIvILpVZKlnV+OAPlzRx5Ro7SklwdkNESbJWvOjIMnGCuaa4zFUY7ySzLQ
5lUjTYfWkOJVwY286Yz6UUnmY2/mjl6QcQYxHdwNM8q5blfQbV7sZFIBk6AmUwm4V1Cro4XcZpK+
S6cZLbwpLznmryEb+3VILLzDM+JFGXWfVHf2JrQC8gGHX5X03JY5EBs1VMajxatsrc115tT2dEvQ
wK3l154YOZN4RDTw0vpF3CU/+oCdsEiLe8DQGsei6gqKgwXcahPlV/YU1szYjU0TTLEzLSryuGkj
p53kbJ0H2L4VFVvjABdHlnK6QmkFbdtaByY1OCipbCep/mvR2w+G2E9qd8wovZ1cU2JXkrPb2hd8
h/6gVTH51pxnP201HhoWmtDk/ZiS8lVqoergCplXcB02eqDcJ5K5VRgRYT1rpis/bN9AxhzGsO3J
lc2Ei6buodUXQkn3rOXFXdGmb30d/Mah4g5yvA1ziEAluZt1RMUyJRMYPCO68f0BMBxYxgtJFqWn
9RS/Xd9dQFWx14oM8jxQvbADeFQxI3Sbgfo65eI7IoGdZXO92RGgehda4gX9YwgixinJ4Ya8HXh9
GF0GRsALU40YbViCN3T6Iy8qsl/K6iEw1X08rnvmnA6qaGb4Qbz2lYAoNL3YK1U8XmEMHh7VZemU
iCIvf0mtdt/PObQjGGwXEk+zRbFTNlymsdvWdXVfGhgllJZgtiwyVmOcxpcM9Oq9hAxxO5EmE6+4
8+yfZcVUoMkk9Xc6x8ZzOvrOWEirEMo7FT8XtWjdKmgKB+oGNvryMuFWZH8xhmsj1SPCv2Gi8wYw
6/dewzXC1CFdFRV3uqrrnlaZM6yhuKeAy6XLoY7IIxPKL77dPpWkY9a3Ym2Kpr+S+8T60VpQsdhz
yJdmbfgURnBvK0lgkefXrmurNgDbd82jEjfDyrT7q0zpcAnNabHp20o6SEYtIzmws2NlB+KHlciZ
Q/FSbtTCRJZQ3k7ayMemS024vKHQCItVOtbkjsftS0/ycmpbmNwTD7P1dGENJUipdiV09bLwo33J
kGExPEX7xopABMVPxKQXVzHRa06R9PskX1anqU+8ZAjcdrAuIzpxh0bvKy+sK+VIXSJI7BkUHoLR
47k7Tmb3nMi9QDI6HxEM89Kj1YNwPG23zTzEu66yrnkNqI40+wemxYWbggB+1H2FvUU1vOddPLLj
CWizt/4eRC/Ffg3pDEFkT9lfjxvGyccwam7bKo09dpKCx7nUeU6in2lv8v7I4C1movaverlFIDU1
2OtZUtempDcu8Ry/0igSKwtQlpektPJtEXgw3u/1NHvI5YTl3Ba/kfzeqUVyyxtxnQMvBwti7qCb
M1dWhfwj5T6HD6nzHKcToSdDxotXt31AUHzO0q41Z2jnm2wYQN7k6Qtdo5KlbIFRxYIiAiWOK0ez
+orTZZOzk28jXIBDbmzk3N/nSZGuJaYtbmCVgRsYZfYIV8BlKK7sG8NYG0lX8ibGZ2TG5oOqBHgJ
bGOfFNaqSu2LUB2o12xt3OGSKKghWFjnULrF1hq6s2EcU8t0WcB80vlCAfvPIJLPN5+IOFV434j0
WBdicvtIfW3V7oHi6KrDMXptzvONakQHI9ef1LjS12lOBZQRCGlZvk9lEiubUJEf9QQNfKrn1OYW
9OqqhrSc1MUDeip8aiHCd02gnKHoTTeUneW7FWXTvtHw3EU6EIvSSIltMIzurYsVqHY8piP+CTu1
dlMuxT8Ly2qPhtkQOFWlCIr6OeaOR+H8kmezuqmF3ufsiJJ0ryKA/CkBr3qcJ0iOhoikAzyzASqu
QdgXiGCn0AL4WGFm7+p6Ln+oHc+YnzUacUZiTAIWcIrMacmqDGMsVKOdGY8ZQgrd6+zoZxi3NAZm
VmkHwRquYVOepktRaZNXyKm4L7PutRubbEeCQ7avCtVYJaWlkkJAeZxLPRy4QA0YO5nFhRTp+i7v
WnNttoV5o4Lec+SkkHesetE9hD1yFCpZurTniTcvNhkwgJDVL1tNzclvkKWXwU/am66181UL0u63
lLHvS+ZJOdqxPd5XTZBv5SA1sE4YRJVWPKSACeLqMepHeUv4QLLjYeyveKBUgL8T3DpR4jR0CLLx
7xQDC4ZT0sZ0RZlXtwPil+euETK7rxqtIx5a7rJGusW2Nh8stgMMg9jX1xh1XC2DSCYS3/Lgc8kb
K24klNTkuZuKSQxHWc7hja2mFI818BR0T8WBAM5x1WiN+FWXmnlQusbecxbBIYWmma90MJogYrEK
Ob2mpS7zOF7jY65D8C9R/mqOZJUj11gdvQHxuFd1g3VIktGSV1lPLkIjmdEModDsVq2RKFcWpBm3
Ny1JchYIzCGNDJwdUyYfweAh+O8NwomrpIJBaks4w5Rmp+ajyfso8T3o9PEPoQcvFf27m9GcXgyJ
DmCBW3VT2SFcJR9AbWoTkjKELFcJiLblEuquQWhDIhdr8b+pO7Pluo1s234RfNE3r9jAbthKIilZ
ekGIopzokYk+8fVnwHbVNWmXVb5P5zqqIioctYndAJkr15pzTIHxzGluGyoUQiFo02XbpYNtMo8b
tmSO+P52RGnMm80fQSvhga2AzK6T9eJNQXhFoR8lBtajc2Go8OxJKU95O5kX4ALO51ZN4FrACZgt
yjVDOFSW9NOMd+2QE8BKpGB+hSSwOPeGG33rzE6eCb8mXWjSxXHs7Onk97nM0xFBxVOoR++hDbbv
JXkoV20wY02F/vCBwXXLRF6WB8BE4p2R0WJgt8ef2IT9WQXrjAsGpxbk3+ATq0v9KUKN8SiQRt2Z
5pqfaP07HzJyiXVcWwbNS8iwlw0f58dW+Xe2KwzewdouW9IsGTa12qWiQ3lhRJRXNiAfryibO2uV
zidSUqzbNVRNHhfC5QTWZaV5cVtl4Ucm+AClsK5uqm5CZFK6RnkKAt29E+bafXDp2tAW8OrpM1x6
wFhF4YmfF7YtaCYsCQ+5X4JR8ELDtGgzOcJOHV8Ax3bK3wM1/tFs4G+7/q+mBf9xivC/cTawaxv+
z78a8H+aDVy+fa+/ti+vRgP7K34bDRiW89OeMIIzCVsLuVH7/O+32YBhuz/hu0WJAZkdHRG4+X8P
B/zgJ6b8rrND0jGTYtD+93DAd36y8aSS34WiGus6Bsl/vbf/YjjwWjvCbJUSin9MtJsRpinPfj0Z
4DwPUHvq5hTdz33fdSLVpVpPKuTMFmkiD2sT1OYfvp/f38MfBxKvRRP7NdFxeOjxHeahOyvl9TX3
Hk2W5XJI+2Aovs4Lmj/aILgiw/ndvJjeDy73eiT42+WYn3soinfaw1vt/Yg2sqscNaQt+t/T4EpJ
ZbTViVlKP/n7T/aXl8JlCfOKqwV/st0BPjMnqxpSgTgMt32Ue3g+dMYkkKZ/+vcX25Ue/3eo8/vn
QrbMKHafLb39GgmO66zG6oYUJE51lzv9dCooE7+osmoeRmPxE5pocoltf+pvXSB3P7j+X/2MtNeA
GO82dz7v659xNs3MJ0mK+AI/bK7lNGys831/M25TmSyKHfjvP+9fXo8xG+CfX0fpb26bKFukbTdO
n25Zpj6Em1K3/urQf1/C8Dpi5Pv/crl9+majP/pTsqxqpmjxhNunMjCCJDJqlYyys9nnQ++8RGH9
23D11Wz1R0/FDqLYvUsIVX6NLvuDAHPQEg3lovtUhytMCOFb78yljm4bW6j7BXTEDz7f23sVO6Hp
/cbfRKTDqOr1z1d74bS51dqnbbm575BAlMfBrnNIAG3x+e+/yjejcsQPb671RmkR2QsSOEf16dS2
w6XySQQUNRoms8IIYggx3Qlhs+N26/swM6Y7uazuTSaz6EeR33/1oblhEWwzEyVJ5I2CZSn1DIKa
N6IjJik6MBaAHHlxPU9qef77D80K/erx5DMTVoM9jEUfdMqvmOw//J6hZ0nhMdBJvTzScVFEAB82
a30YdVdHh2Fcvgle2KS5UNkPdDpvVwa8rx5bDvIEh4gRbN+vf1ppVZHS4M7S5mORGneufZh+Nk6T
Tn7kB/nThVjp2Nz4LHuIJBrO1xeCND0ZHO7ytFoIE+t4jg6czhQA7ICgtyaie0vp56RGPQ8/yxHI
xT/8jrGPMVMAUrRLury3joC5wDBldD2d73ourp0co9/mTesNikycdMJ6WWC7XMTWBj9Y+/7ig7NZ
gt3gXgrZjPf77A8/7sSRkSiFvE4B+/VnLtKz2IfllVbaTAqcN/gBjPmk5tZPHJGpH6wVf7487sNd
OcCWxib61haioiqyymzI02HztqMtnC12MjyvjqTFk9q1T4ixo5m9++MYnjvKix/Jdv90d1uo0tAo
sP0EPE1vtXRD3RZmPiqZQtFDUR+WLwVAe6a6eXuy+rmjddpGx4X53w/u7b++MLob5LvYld+CJWUx
CcvvpEz90mqOUdRFYJ3r9rTh6LoT5eQ+rXr+EOZm8YO9/W2l5PKJuaAT7BUZQps3a5ipM8sqoKCk
AR7BBE+1PJphw3gSET+HOe5/2dE0+Kc3OKFkZPhCXtr1Y299XRCPynHudZe2ahU3Sx55x8G354ts
IgxznFk/LOEQPrQRfZF/emXqz5DqkCDhEB/zfgv+4Q53IFmvg7k0nIc9jTHU6D4Ls/ooteucw4lO
GVkst7UwfwSmebvLQ9LYuR+7pArvkv32kUZNYtQdW0Lqqf28s4RWaoJWoTXuvLc4zl7+/mO+8Wfs
ujw2W0zM+4aw+83fVBVFZ9iR2s/4TmltXxnHIHmx8xGhd7GY53DN+pvMCERB57rMb5DgF7eBYTjP
4xT2qSoYdgEYci9ykcOj4fbzubCj5Qe/xZ9uPZ5xF0w2gYUAVTkyvP4tKl2AdEGOnjA2yw9wfgWR
zUvHQLIuz8aazwfWoh9l3rOS73/3jxUmR4PdIflrzUWVGb25BwKoAMSzW36SBWvbEOI799sXy6GF
/otbjY26CwiKXSHpF4w/BY1BJy3B1/knYkOc+iS3hUbLuqxr/TAUHa0XnM6YGBNzyuziywROwrxD
auhaDxmsDM72/SDXg6M6KJjVShjEGTVM632Zbd3t/aBqq4gc070xxmUHui9tgjrbrsIc/Px5cixz
2SO9EeORj1M3d87ihF+Z7jb+J9I/c3Er3bmnG0nwBoBvolpQNBjj+GyCP7GvjFzMzAwG9BrS6GlG
ttzqxcG01fZBOOtUHXLUyTR5meK66eqQChRnQ5e9U04OfwByLKKONrK0+TiFi/u9kt163p08P2ux
YuYNdd+C5Joj8cQByWQc0dAKZ0K2MM3OIqN9t+XOMl2MXEVmIuuG7N1hk8aNYhEQR9yyw1dMEY48
5l6/nJqIsuKiREk/r91mOoywl8hgbVzzfa8CXOU9UvEvGpP1fIV8AccIZP3gjlgUgwwczkKMQMLM
k6eKIVzPgpYHkgABx+gS8jkAgZoz/990Lezq1Nu6cA5DYQ9f2x57ZEqzaPwICnrY9ZWgdg7G2Aum
xVAnv65hO99NXeAvxwVdzwxOYoWeXUwyxymJSgyiuyWnhYE2OOIap+eNtSlGT/w9dbCJ4EbolHe/
OJ45tie7xyKKCsEgRYDPXRBDg35DnEGc2Jcg6zFcIMzLdTLlJhaAXJhGirQ9Mk69543iaG0GI7TW
LhqQEKP23aTPhH8X1BH/wu9HVSQSnWuZkoHeI1NdbDp2IIhC+7gwtquuCrdEAZQbejiy6Tv4cCjq
xMlpEGglFqEHVWoOerleXbEb+lUpRkbWTTsfJksxpqkpayegkh056LaW2XcQWsudP5jmeCgjtDdp
6Bgw1chwnR8d2UMCKKSkEG+WfepfjQb83cyfu0915dpF6vajRforq1l7dNE0PDqtKPgZ+jEToFay
8ehsxdh9IPrIqBNrJLDjvbk4Q0rI5dpcm4ynm1Njl2N4P3ZbOF+IiR3uliVzxLWi3HpYfYfGYt7B
LkJdY2bhgxzb/kZuK1L+iPYvV+gXHQJYnSeLOAUtSCTOC4fJnrYW5gJT2TF/dbN3bt1DIqSCYDpe
S4bdB1MNikK4kXgXWrY9lDdrObLB1Gb5ZDGH+ch+tkex5yZ6byfKonfTmjEo80cfOG9T1/B7fEnv
O4Yc1z2jSWOPokI1aFIuES3A1izVvE9uSvO9jbNXpTQ5ajp5+NxPTmfKI3LNtknrou9Gvg5zit5p
iaHnHQefCAPlUDjydgmC9QFtj1VdQeqbboreIqjP1lX7ba2KagGsOs1Z4oVddmmL1doOKyUbqakF
UcNMPWybZn9tWmVceWrCMJw5a5e0UTNpINO1R5SAWmb6tyzmL+Vom1sqttC+JeCki5JiixhXaDo2
TIlC834ElpGVQ/EuZ5rlHIrMyxNWEw5POYqe8WDW8DEPyFes/pMwCsaCUJ/a+ThXkslmqIIxv5+k
VWCM2XujV1WzyJGW7cJjjhY0Co4aJ+twEHaNvMHT0jKx00Xe3YRAXz9Vc+XOlCD0tE/liMfyg+sx
c03c2hxLMO4eydLmjD+58Dkip4Wv6Gn7/WrGawmO6TA6cnuANhzuMdTWetyqwWjRMAWTfWTkYgI0
R9jcEj4dbXTYA+AXF7ssy/tWy7ZO6joSzv1kutPHwOwD8yzMaXkfRSJ/zELt/9zAJ9QkTpJTG3Mq
ys5gDewJQX9m4IRZKxnFA4UhIlLGUipF1cCsS69AapO5MSxQ0DP0b/adZWkOPvTFp0pknk6LrEVk
1Jc7307lmjFLM+KMlSpsHtYu1Cyg2rceAjrK3wZYlRKUhaZv5veIkStNPXnp/KHTl4rnXBxbhKLV
aZvGebi4hC8fly4HTuwPBfOHKizE90ZUirk/AWbihIAmeIrWIh8TG4yPw8Ko8RYHTTYTiushHoll
rU9AbNsrn4TSjRZTNj6QKo3qED/Dcr0NdK9jXWb1wDKw7rOjjAzyA0524+d+2LZf2sZZCZ0qbd86
T1sWwr+fGPsUbS4ZTOp+Rd8ml4bYncJnWRL2Vt5uUb8Msb1kxncr98b3jWy0vOg5k2hpdykiqZbM
pdyyJKcgN0z7yt0caMxFNWR14jiA8o9ZmfFgLIPjYVOHIY8ToO30TC/eIo0uXHYtae47bUY+1GxM
sSgoOng+tP285PVwY+ZD9OzlXsV0d22jMM7mWh217NcyWbsGl1cVFduzgBQkD52EjpoIfyEaiNGo
f68wziDS6/zZSwPCeNDL+VqOnFyXjVCjfLjKu+4FThYHVyfoApLRg+FxJDD+6yTqnLFm3prJHgRL
kAYb/LM317DwDOLQbtkFB+QQgB9InlKDHUfKkuFhnexCHMaodjeEDw2AzHVjRH5TjMob8Gf3w61r
FdujCFb1udajOcVoFMP+QQdLFp0k4iQGqMISL8YkQv8EC9jKn5p+q+47UE4EtruEXsaGRz5BPBt1
9U0TU3vpmdT4aeZnToOgVESPmtuaWWiJkzweh735AlyxB2o6V9+yrEQVIa0pZ4AZ+tWCemfd61yH
0gdHvkLgQwl3zeB8qi8MyYb6uGxRdWWO1vp5kdo+y7AKrbh0V4qFmh+8SaRuWyOdrVA8iTVAHOuy
uKRLnlnfs9FEHtUZo1wAkrL8rgwv8vMW7ANMJE7hGjPzNQMiRQJdJ1RM4RXohdFEwGMKrPY1v9YQ
WuCrAmvrrVvf8ofhWE8S5cXWO5FIMa+U08GtrVacLB9XUbLCbZPXhjW0pCpts/2183DGHZp1ZfWq
/b51z8q23DaNeKDN2N5mnR/tSUh9heI6+rh0Mo6y8Jlq0nUAW3rE4W45bSpnBDBQEFh/8Fb5abbW
Am1tAVRe9B1atFEGKETm0V2fDHPqUncuwkfk3KpPIpXp5Sqn/n5ZKERpCPm5/cjAVTxqjMwdBX7d
fCIjfpEvJo1gEj7GzSGsnMAyMiD8EvUvFKbiQC4TiXcZKb7jzbDl5c00Dp68n71eXZU7Vf8og1ay
ihmoji9bCHUfCKBuULY06Eq7ip4RQGki2tHCzD4K3g0x6cEPJJ0FAx8aJNy1qHc+wGg0d/2MIO4Y
GkO+HRZ0JNNZLmqVsRrqKj9rUS6obpTrNpdahiBDBNFG1oEG3PK5FiRwMV4HRn9NyTsW57KPNlLZ
kMwT/wb942ukm4DHP5vhwMCcra93rPZwqkTfUNmEmThjpXACtEhSQ55bc+dsLPBn03oZKjDjljU8
G85kfZPE3VMXicw/bIXXO8kytdgk59xtUIwzenk0y6LQsb/h7z3UY84jupm/aqVdQagpQ9fmGHhq
uTMUXJ947XHuJ0Gklij23I23B+Qm4g+a28Dqg9whPyB2Ded01VmISJch4/tSjayJNtSdsz2wMZ7l
imAz5ujJNVtthy/AuwLobq5evxk5vABqXcXKF7jLWCS51GhN8Bh0VJx5oYrzKHDax2o2THLg6mAZ
k6VhCh/3QekgvirKr3NFM+iEpqQYiWKJ2ltCD6I+XWVQQPSdnfpTSYcFSFjV84QW4RRUdKoW+8II
e6TsxPeaUU5arkI+6k9uPPaEq8RuqFR0NIYQoYRdEvRHFbeqlkK47ctLuFnByRyY4ceOW3njvQ63
sDy4ctwxcu5gUIUsC1W2B50rYawhdaq1YXqJIoTj08zehR6xR2c9ubtGHcN1LRB7QseMh4o682ol
mMFNbUq9JZZUr0zUK/Uub6bgUazmcBWMa2+gAso46PkmvtLO9QwznXi0eyYhxWRSnCHETAxvBcIF
nOPcGoM9x5MxoR+hJ4JQM5CTfSil4c+nznI9flC+Vm5M5q6IJ9ZN+qkU9vxSLnQfr1yg7OY1It7B
eUHuoc/uHHVTWtZF+xyqGgYlBLjmG8ZcRIoL/FL2ijZwZFItjP5iaOJOC8jVQmE4uEGNgMcZtxNq
4tFOfb4nA4qHIEllbdfy2NpTbSQSOdLF0H69neegMb7xneJh8IK27GNYlzW/Sj2DIetWNIiuM7GB
Ax+OYRrwlFmQQkp0bdF86e0mgsSkxHatvBDf/6QcYzkbc7AtaV0yYa5mOXJ2XbwIqdm0G+CbYlh6
lMrudt/1lQscl3P301xSJ/ByHZW8pXl6Z1F4fESgg9VjZlRE5JxlZ+8novhwBSp2zLTYFGAdkCSU
vvlKht5E88A57N7Gp6ohxDVhkWX5o787xZxjCju265rT2cpj25+j2hmJoVhGSrpctrC9ZhOTTWyF
s01w3uqHR8TA85GAxD1NsbZrrE1egVi2UZQMYVEgjgobMIhKkL8xaYj3JzcbXP6nMnDxFVALLmHB
Aolm1cS86K3Fehxl3h8nsaIyNFdSfFPLWUPSuwtUWogLgd/FgbMEcDTyajuXjT8QuChc+KN51FrP
/rTmy1HldvAQDnN7U7ijbt6bTR5mB7i3aABBW0TAP6xwtBMnKNj1HNoi4p55lP/oTiDLDkROObfu
MAWQN4VNbgJFQROgFqZxcW00te5iF5qIicLayJe002OP1Gse5V0eBZO+SGkv4sigja+uIPOEW761
Q3FtqzyYTiz6mDbbdu3c0x6PGMUgv/2UbzTLHkKvrPYDaucVh6ls3OGId1r295NvDMX3uigF0Zje
xFoNGakBMcaQg8PW1MDJi5mMVhHC4UDouFdliYVlG/viAOee1DCAlt52Eh3lNX03GT76fTdtBJFn
hN124aQ/hma12EfPypZL1rVkSBqYqnwk2sX6ZbOlcQZCxIrki5I9ySzk9N2thu1GGNPGMuJ6RAIW
m5+DPs3tFt1E1Q1WUlB2rDedTToF9KxgGlPTGhh8Ex2FRWgQXWZc0EFhNXGqWb0n9ZMg447dAw+J
wQ4ee87kFHejEeTRMWQjQ35a2oE4t5NgJKrwyqhjTW0845WIgiJBiqvNQ4Z5g9IM18xxxjMLFtVZ
m19c/PGYffDhHBFr8JNgsBLs+LPyE58jFixLQYf64KBcJUJTOMPngHZYmIYVrKgDjyb5rk40Lvae
rq6+4FqnQlvd3PCf1q2ZPI7etnUFoFyEh5IZ9ftAOyJ/WHOXbAcPnViQWK6FHrMNOzrOkb/a35Af
u1nMUlz2B5oFDco4sL9gdN2+X29GlCzWYe3YzONoMSL7yG61p+qO8BCZc0nxZFKBGQe3nfs8wcJI
HraHrpAh3LaE+Qm7fj7gHgzHNhbK2BXajWn0yaYzLApVzRmSo0VPOCP53oiuLUrPS+XwUsAHC9pm
aQYbbYQMQi2Rad6aAFzuR7YqIhKw3BF0jYDPKL6u9jDd5RS1PKgkvLZUzbOD0nlkv+QgDQs4tvQm
PlpNwVk9s9b1Btp95R+kmQc3m2uM1e7GyIhx8evnZvTDpx7lF3kLuKH5BO7MxAWRYP/AJT2Nul11
H51uT8h0/Dx7yQl6ASYSacM+E6uMAHwbPIROYGyCeyrETZ/9uWhI/O43XBvMJqVMShA7WLRogbD2
bGEfsC6Pw10JlXc5NFPXPwdWQURzQ2X23dB18Axjt7t3t2Gia7GGIdV8648NJTVdl+uOxk2eOrnn
3ZSCGfN59OE7X5SS5kcgZuMnd26QZOpxqZ6GoDBfVGCt9h1aZVpkqKlHJzFdXnjZ6oXEAamEf8Tk
VJ5dTwB5GOmVjUCK3G+MDE8k8M72YRZojg4lyZqnaXA4w3Y9hT1EUGt75y+le9Glrl7AflsRO4Nh
PbN8TOoDNXTunwFRo9D0AwqIhD5Dxf3OcSxPsdxTjdAaIkmZM7J6EYMB9IxTM9xVOmRm6g0OHZsh
2Pih3c3H58PRkANzhNHtFOje7a6LDZVi7Jrz5CTRQhElaZgMCRv5hip2GAz3rM3cTOVU4DownRrK
wub0+gjOn14Dvcd5SGVjkw6xVNs8HoIiGH9uHDxGB8NhNz7O1mw+T2DnkIf7BmMxDyXKQ+m7VXiN
kXIJY9sd8UpaZb1wx0YcJK99YqOOQk0tk4hRZBzsRYDGvieDOwTm25OpGkVNdeReYLYHxBb9futU
pOpsK3VMN/YdvTHoBic7NFoHRwZhypzKfE5RgPjzLyx1mBi4H8RdVUXie7AD5Cl6hxJDltGW/GQq
mJaTZN6EZUzwOBwmjIKMHpQ2Oub3DQ/MTIUxYXNnOFXxMx66yWjU2VJ4EZhDNlmdqnmMrLjqJ6vm
iK0Usug6wEas5g7XW+luRz+blw9t0BCJg0jPRw4vQsjvQb6uF2tsenoOym+aczXQx+MKA+tQ1Vby
ozCZfaGFZ9F/oGHTR2mzuWhayQ1x3CPGTW/AIkZ6c+pGXdUdKwuq0YlOCCd3Vgqrpz7tuoAEXbxn
Bz8jsy9WLfZfJgLzXJ+46cZ7c7cJWIjWORoCez5GqIqJxc2wISca/Sid23DDAFAYApMhDd7mLpdT
Tisq97aP9HIYnoVmV3OWz+hrIM9dfh5cRafB9vNPJH/NHp5Vf84PI+cQDF6OUbZonKHGJj1d44wQ
WU02tBQ7zoMFi6ZS4OpTtpUOWmkvVKel6tUT3461Q+jr/Jp4XBHFuKnH66CjBIoHG6U2CwInmXnB
XHmQTR12SdhteH858SGUrGXE42hIhOjMW+ygO1NZmJQWm0Liv1qSzntL+cyJJizD9ZCLDUWBtTUW
hmaAKtPNWJGQYxRZFh11bXnDkYV+7m7MjkX9FG5+FJ3X2Wx2pNkYVsnqFf14tC2pPtPPrTgBbUQE
JWJu1VkH3C6HhTHVfDKUXT+OJYrnMxnTwTlH/oO5lOPf54purnvI0IG+9x3ScK5LMrFv+e5HdLRI
SO4zj2QEnJgZ/BCCa/BZj6Js6T8PmXtT6Exg4vQKTl+2q4oqpcuVb/GIK1/FRDj5UazsJnOPtdk5
BGMTLf8hEk3OKaQOl695sRuKYKAHmIsXZ/64FqGxkSiGJXjdmAYlcgz7nw3RcdzW9B0yQrmtYPcU
ee2QlHrZ+Tc+sk2kzF39hRBHi+PQPLTt7Vhu3IXoz+1v9rxHLmi7Db9BJ7Uf3S3yq3jv9U57kADm
aCTDmF507nwnXryeD7qd1Ce/d8KTr0JaiVFmGMw3AizkbJB+VhyL3HHMlFm2syuWl5/RNszP67LQ
J8mKrEuMYVH1qVGbZjqCGRyKEi0QB9R2zfmfHPTaT7u2y6sUiJ/sTsScFVeVTx7MIRIbat5mwPMU
cTIqWUcnf3iXc1K2aAcN4j0N7u2DFwHcTKWbY+bSsEbtW6o/Tiw1Dbns2nW6OftQMJ8Yds2+ufyi
gAWSfh2twRA8MW6BNALR3eNopnherw29lvl7uwka525a11nfh+CQog+d3VfBjVv5xfjFIzmpoidQ
0l1mSjm8I1uscWIGj9L/kazqT/NrJrRoIkA7gD+CWvVGVuU2UvscGtfEyYoFgKLj34P/wBHRzM7R
3rgpfx1g/yPd7X9U077S3P6tOvd/o+7WZQ7+n3W3N9P6vXlG9SxeSW/3F/0mvfV/wpLiovayPWA4
IN8Q6fymvPXAa7hgUvjHplr2d03u71QOz/wJ3FDkItvit4tQP/xbeAuwA5AxfwsMK4iVXZP7D4S3
jvf6TgnIAeU9eODTONCCOjLfTPW19HLhTIIAmwH2nDOtOh0bRmlRV/fflJQRoVRQLfKysd6D3oCg
gKYyLc2ySXILlf1cbU06AB6jQRbaJ9ik4UeMCc/esI2nzVowCO4bWiTGr0Xjf5VB9rHr3c8bAPBc
4SYKveIXlrpHkyCK2M9rzmf5bjXuHXkY25sx96KrQIsP4EJfXHfvwLhSXdZNBTEyhAD6xeofbLs2
rlsgc7jzsme1RsvncY+JYxksHjiYaXavEnCtMIPb0drHQj6Juq2gHTY39pS29H34nAODinbYjmQQ
sEHTwr/HexGdM39Zb/aBAy4YumsD8+DA0U9hm30RGNiuKrt6n2cOhzuTd3mIvFmdSk9XV5MBGaQq
OBw2k/UFeh6jwHI9scN8o7ior6KxLuMGf8hqZddhvvY4lJ3w2HbNM6dE51SAQ2fTE+qIsD+jFsTR
YPLwHvhxFPCOeThsneAc2Hikz/jh14U6Op6XYkw4MY9X9GbJRRnDLxLiDz3E3n7uTKKqk6wPvLNr
N/11XtKxZ3+xSdYKnlpIErhsGn1L+9/YqXXlocTXDmWyB0JRb5cmNG6WYrBw1vTqbuk0yA4mpYdC
6yUB/fwBOgIJW1s0JLKlFKJfclt7xEBvXY/9t8A+pbD3HDzZf3S0TSCT0kxO1E5uidSTU+o6xmmg
OTF5H/2pe+S4GR5Cb92SOp8/SkmWVWXpW6iC+wa9Tnd2VqgYqEV44JuWcZ0DiiwMfS4ynE4uCDgs
kvOnccGY5trqYQAaFdNluR1dfNNd23ap2dM0KqQ+0r85evs7KMP6K8LPeMysG0+NLuMk6AdK5Xfb
zPxoyOxnE0w8HpqSb092R+manycfAVxl0/shvgJTqXNdgxuIhdA4lyLruZ/xcNXtdm+I9mnD6F11
jEjtFR3J4H2qceQfR7TMRw4YKh1nm+g5AHCH3sYX1jhT/7hIpEBOHsR95r6IhQjJrl0++YPrHhCi
GJecZnxchxxUo3763DviUVJlPniGQg8kkMU4eX7aUwsS7dpX9hCeIQOhfM2kj48psFfeeWEdi25k
8lC71MGSMy627Yg+Vf952LuCqJytWPdBdi4nYCf9CLlintbzPDoXswzDc6SdE4i2EmqM3Xwyx/55
9M0qsdpuSrr9RxDoS44+NfyxmMMv5iS+hbN6ggdjxyuu6ySszRY4roSAHW3RyZo6HwMT77Oe6zsZ
rflhc/miCZa5riasqFTf282aC3k1tDadPJSoSel19H6RJNHvK76wJuSHHFczY1hiii2/+oSVtD4W
bsXhZlgeHK/8XBRLOm4SxrY9OyfD6esEdwBzLEvXF9ZG++QOXXDo9tlA1KicPopFcy80xjuvx+Ma
4gDjZAwJCA/9GWZqcYSu0+zRNpziwsr9oIPBe2RMGyaVWOqEbhDgkY3VP7EsfQ0n5YIbtedR8wva
thSCdkVCw4Q9CtHYtd3CaCmNAi7vV5ca+gOToEvmSMzjHGeSrGHKE20mFHtgQZHQz322VCdj3Pzw
4GUc+wUddyX5b8FEN6LSEoojNnjfMS6m7Wlqg+eZ9mc9E0OtOuHHXakckIPqU70QOdYu+bnlnEaY
jvm8Yas/1QHjwKEuMyapPJ0988TOmPR1GRheQi8Y1QBgcHqmKzqZIvjOEcykbsR+HTrz7WqvLx2h
MHDL6thZhu6CrCnAxMVp9J/XJo9dw3/eIsBeFSb/Xfly+t7tMK7h7Z/631i57OTZ/1y5XH3vh+/6
VdWyv+B3w5D9E+5L08FVgV0I/KGJqPpfhqGfmHJRnUBBpxcKV+zfZQu1CUN6cImosXcB5S5IHn6H
iUU/WZBQUDYGAa+DUvNPypb9jb3SBAYugGAUx7tocgcg71XNH3ShZTZx2OvdGYAMbxBgBaCOuDY6
mWp3QdRTd231maH0dKY4A1isRzrZsbLQ9JjLsr4M1aI+r32Z96gDqkfM/00fy6lsP/UchVhO6+iz
W0XBuxCR4M+Dtfi/4CX56nKI+vbP787/7tb7/65y3k8d//n+u+3qF3h2r27A/RW/3YAOFfCuco7w
nnlECXED/Hb72T7AOv5l5GDZogze82X+xbILMblRXxKi6wGf3Evjf99+3k+AVbBaBHvYJL6v6J/c
fha0pVc3YGDSONxbfLszDocVtsrXN+DK3KcnJKdITH++nhejWVIXVsD7slKEndL/Vsi8JJ5O2w1j
swysFO7IfAjgRtxXrtmU567wzeHYT0XYobvJR/vs6Wz90Pr6yvGx6hvh/EJTYYrHsVRHQkkA2gSk
dIph9T6aFpVB18trW2oD3N0SnSjOyw/b3LpJ0LoEkBvRCUr4cGUOITSfxvgFEc16a/n6wR/kC2gp
ToLYZrFmtXTql9gaptmiElObe5VTLqDCtKenrWvEnetlQxII8qrfITWga2eJuagS0s5tdkCFvvJb
N6PEf6wINs+PzLb9M10dLJ9MEx63ZvkCoAolxWhTaMebRevvV8FBcAR9b57Z4pnYt9qYDrbwIKAU
mwbu43f6drbVR0ZTRn+y/4e9M1tuHMm27K/0D6AM8/CKieAkUrNCLzBJEcI8A47h63sxKrs7M69V
ld3XtmuWTxmKIEXC3Y+fs/fa6ho/YKZOtkAsRkzQm2TpJLwu2V6BBBW7Zm7SoS+65JIP47Napeqr
nUz6aTEHoFXc/vnDZEUKodVOyW/b1R4dXmSrRY8KSHyUxWogV21keDVdbV1KUXHht5bYDDBBx5ch
rdpPrGUz+KpbrdKaegToJb4khNiIQ584xrNR4XCKJHBfUsBWsTw5kmLcD3rJKGPELPMlUxn5Jk1Y
GNxSNxxiUCVU+IWaB6XsgGOYpnn6MFAUn3CGGwfUPLoEXYOg09LR86CzW/GF8rbY5xMlTtb39TtY
Hwq0pEDpZPS3uwZJOkcxFgbFfS9dxqI1p/3sxOIIntBgaKrpz4x8onEyTW9MBthXkBm7oMfn+bA6
1yZpmIyRU+D4xWjk72o/pF5JbxXSl3ouxLJipicw6jTkTkZLrWceQe+VTp3ONy4tmU9sjukmAPki
wXJ0VRkLfXcTRBDh6YRjv4DEn5o1HKrpiITtNTHHhnYKA9ZVbkbXqOdQggcdGr3uJ916NqG0cD3Q
afpYmPra2dg5Uhz7zCMAWNiMcq3S7bH76yvtYXtQZ6+TTJgu6r25JNaJx8tndEOUVGHlQYFB2m2Q
B7uSvKGSrLcfybKpftbwNKTbuu5aXUMLoIuQpuHsGTBeQxFvFa014PpLK2d7rpOnGeCGU9zPdML2
K5HXrozn0NVuvIk6HseD3elJYGqTdBhVpH5Z4TwaDF920BQ7lxAbFXv7MkbGUr4oo/D0UaXJ7igl
xDMdPofU48SuJPq4zKoSfyG8Hq1dIkjgtm7m9vUo2c2FlNrLusSnuImxPolxDmVd9hI4CUaju/gF
SW6vs+e5KbP9rOeIwpRnay3ME7M89LLkRKMNQnhQWsbopVr2veWoZHp7/txaywwJrHoGyqkyKLXu
Vyt9SxxRnhsE+atbMXGFyXKLjlyW+xQiwbXu1nWfkO1MmqgcZqZpfo4iZ5yq4cK6hfRiYJDGqJNs
+YVWGSuQSPXn3lYq4SathZajy7yB5fZtxMQugSVhjlNNYlGjKpHRnZgFcUncfETYDk3lz3F2t20s
dVg2Rly43K71NLBXUT6vW4sKTZ2GFlgnSMpLDeGIucwJyGp8Mtc5vpFmDFqi0MC0qvC0Sb3fhLTd
SxuXeKBbv4ggbg4l4ItIUjJzV8qmBMRdNduoTaz1TsnK+UOLFfPYwc4sEUuj0GiZ4avN1JyzGYYY
kPMM+hETqNJHB108jla2kCBUL6XGxqMlYV5Znat1On4po8jveVBQS26j+kOXV3vf8HAHZLXq99Uw
AHKoxtY+jGXfvrRSGbNRptg1GEULh/zfFjajrdIYUPHCDe5ilcyfZoaju3mDut6yNkKm6soebA8I
h20pedzX2zWzbBgZjoP5kYAWCDdCyAM1BRNkNegtYI5TYFlNDMFKgtsaDIYyyV5ZNaDlY6fayaLt
g1IsMYffxMS1sG6TOqc9gdMYvJQ78ENCVuQJwEocQHulcSPm5ARrsPeTXp8QR+qS9pClFpQhmjW6
4Y/Cyt7NdbMu3TI5oWxUxZmRfgwBlKeNZXgeiv5tXvei5J0bZh9pSh2kiNvPrWlem6lrgl7mZ+NS
bMdCUssLUiEgYH1M3IvWoFArC4R7nalXvj2Zqo8+3RxDTKi7UW+9vhul1zpOpEMqD821TBQjVPI1
viKHtN1MqwO85b460RnQzOaUdQbPalUTnbuUQU/3FYURfEqBn0fMvlyWHHfETpPTiLM9FVqwgjyD
jdghpZkmTA45WGpJGQ/mUCYPMSMoyzIesyX5zHAcEdsnpGiwnH5nLAM3qs0QkL3W3CmDNlWvjsaj
t6btHeEMVyJv2gO2kHE/LZL+mJfd91Ao30JRmlPL7O9r3abaZ9BToZy4s+wl3XVNYUYGT95DJ/FL
u5A4HmsB0GWDSHVK0E6G1qCqkUM83slCvH6ls5MfaMpM+5KheqBWmIPzumqvUinz3odK+VTsjitk
HYtQbhq3c3L9nFnOk1OvzQ9V6dKIvgXP46S+9NK2AUdrOb+yfFVp8BksiTSOJmQT7C1td9/Rf32E
T5W8oGz+nri4eyqTUub9c3yXtTcFLj1HF7f07KLQfxAkMvFPTmlEMFq2Y/CsBYgiyk8UZ2hQFqk/
dOMse50+DOfaSE9ahf8F68bq0SP5SHHePMqyyB+LYm6PptJorHuSaMGEUi4p+XzWjKnC/FcZ4eyY
P8qMdcCXFKNaXhW27EW1T/HN49/Ky6Fh5nYCzixxhpnO3gRKsm+gGnyRv66jeFxlF5zTc9tYL3lS
h2WvzQeh4G8ZDKe+WoKswGy88avS2nqe0ZxdoELaF3qlz4rN7dlCgYhgEOUtx/qDtMawkhLRRI3s
NMeebeWR+fty3Fo6Q1mTQC9VgZUNCGmt7AfBuRI9PFaHscvWDFmqE9eP4yhJAS1MMr8qLohHVPtV
4499MQOqqUtUbWZTfiBUSzO/6Z2PrXeaN2WWszPDFXvejzTrAgKIt48ZaZwNQnWY3gFNGQ/kZrD4
xqV5qSpDv64TKigzNYaDYTBYGQkB1DjNj1wu6eotqXyPdpkGWjuk6dMEt+zHbKbiu1iSOmjHAbAJ
YBmAbo5U3G0To9/NXubvViGATCg1LaIuZ+IqOWuQ8sc/K2vqDlxO02/iy37l1RR79WxCTJsqkxFW
MZ7kZDYfRo3UeYud30Mc2BB1OxOySRygnHjYAtVo1RnWuxtEk/OYmo3kozCznnJUlqhuZjZBpvSN
S3wgKQiD44Q1GEkjGFFTsp9Keb6PDRto3YjDzCImbMmmPjJtdkaJyTf7E6ldiAC0u63v1K/CbA3e
ER2OetyGb9ZIzZAekW+YdWCgKSwd/YCc83WhPwW+uvg1GuzNTamZL2Mn+iPPX3ud7fEzt0izWRLK
hdzCZyGpJg5Zid4vxeL03NJVDoGV/sABugSq4kyhLQT9Ovs5EeCZdHlvqPLBMAUN2caKCZMeWsbz
k19vxamaIPImqzw8oTh6REjpmU165rxzR3hQ8jDBzyFofNqGO5vZL13+0dolAEbcLU7N3VIP19qW
J6g320djS3cZznxQvQy2bzIxKtsq9nVqSm+Wca0hjw4kfaC+Vq1g0Ee/rvodJUi2r2ntEmXV7vB8
DPsm1YsDz3EFaVebI6Sqmafw80cJiCGVT6mE0or+dJIt+z5NypqhpCOFJNWk5wa2M5ktzhACYnSi
zBS5jwUyc42FyT0N/BdjRr9FqYM4tBAnItRVP92Ur2KBNxsL9R5AZ02/bJ2CZQFmZJaBtsxBJxtr
KFNtAE+DHGylxQFXwreSt4cuBRkcc4nwpBUGeLp18X6dFRvxadL7VSHKw4h6jdiw2DlMLfK5Is8k
EsPQ72xbTT6NClcMJW4WGYp0kBaeb62I20jArzolOFrRnxkCflL/iRZBR/GxoILCltUbtfDVDWJv
N2kwk/DTgamUERS1K7xClDgfAEfyc4Xr9MJO/FqPXf9Y5wb6jlGl0iLclDmNHm1bs/j8EAd6Scy2
oDw+tchnXHQ91SHBumgDFkUivFynwXaiZtafyhRJM22aqAdy2WiTN9vLPou7lEFFvoQdJPCR/cTR
JPPEWAf3oy4A6QHFRnyWwC3G6LnvtWXACiCxgTagP4wUjGjr1J9SZyKmQ3nlW0ttnxRVjy+2vf6w
TSb6UJQOtBxR+2qMkl+lND0b+CCibNDGkNuShRtEa3axjm4bVHZgIBcKe3SCEbpqiISq00ew7Z7p
SE8IsFCtOhg/bSdNn0upKN+d5JzZjKKYs882rwTZuS6YlIwmnkWCP0Y4dPEDZ7wIV707KTP/8IAm
e1XjyEn4ShTRuMKSgg7+vaHUz0aXc8TRy6VG6aKGlnwgz1O49NjcTX6Oq/Wu1Io17AvthZhPheU3
F3t6vdNRmkao36NRAxZjUgeTKrPQPRZg1BcrD9UCRRNQ4TpMUmBrlVM+1YkUSDJlflzFUS+GmxZ+
ZAJW12NA6NEhmxmQS7MNxoZBt0/0ZBlK0pTutnzaCL/gzbPn71U19TSw24ecRCJXyJkRbZDK8WUx
NlSV+gpwtI+KbUJdUY1NtOZDHOGSHtm5Ibvgu6XetKiVtwAk27rPF+RwWZ6NiF7yn6jur4MeVoOZ
XxMDxOfcVSlinfGtb3F5ahUwGn43cuQK05/ZGk5OdZnEr5m7qks0xsynjYonB7QK95ni+q0wxeKZ
1XuRt020qSQPlDOdHAHntDZ/NmP1LlnY3x3gta5aTc8FmHSGcIVXEMSzGud5cu4y23xFk/sZky0W
rMOAgcwwj2ORM1LIl/NMr8cjVRPI2wo0W80Nbtz9ttewtqOCQePIiQ6PPZWXY64sY4i3CDiqarcE
INxCSCemV/iYBQua4MAVS7G3TSpkwVpUx1SWsaLiixpNwrcx798p2/jDwj/rYRl4xMoIR82WBLdK
UgAcdFS1DEywaDIk/8K+59shbdkUMAfpm0xpkQSlve0RyAQFY+vIUsaR/gFG2YEmGOVEqkTYlWCH
WevILdYUb6yIuyzB0AGPdFRRyc2qg6dhaTUgqbZFu2bsAowVpDFVA5OyF9spCl+IYb6q9K3Y8bbe
129Yu5jwki4FSCnjmNqvTSXdZDHNUakWAG6pRDkzkOXEvzgwpkgcHZYvGQ7I8JWusyFJ4S1apO4q
0uFStfMlKSdufZybNvZkRNUztkhrPrDfJL41L7/bdUdxm8w6+JayhO2XKJqnTFPPeE50FDvp5Ev0
/NwN0IaHvMsOlLXRI7syyHMS1UNdkeU25lDioSbr7VxEsAAvjtMObjrY7WeropDXRJvdLW2eRpKU
f2cWl9hJa9t9t4Gpc4C0ME3hd1tIp3W1lS2zNmRmYkv9Tog3V42cj474aOkA5Mk8gOEGTTtIXwqh
60zImg0JN/OvGoeSmzUkRDQKoOHMQFOYmgp2L40p7JSNyyXeZAfhodrdLh3FmTL+diPVHnly7217
CtciHs+IziRaH4kIYszFvI0crZeiPlltfJ5R48SN8RV3w87IpYeKG3nUjdkDQ1paj3L50KcjE6xy
3a9Vcm83NSaACr7s2IdgcV8YRPyUq7EIlbLRfPw+vUdE7ORWau/4ncp2iNiq2JvxPWFvFVXqQhVV
Vfdq3fNu2CUMB871Isk7DNOuoxH7wyjyrE9lMGcg6cnchIxXPSW9CY/R5q3MjAXxxDCunfQdLNtX
4SDBbCd46fgbNkR7TKGsrvNTq7xA5sGiiS7vBts0uT3oFy3N8Xgkz9YsdsweBIbS5FqmjPDQeJK0
oDjfdQLRF4GSKNKO8kL8oFsbMZO7bLJ4kBNgTlLzCwfsx4AWnu4U0zlYAqRXiPzBxh+Qb/anPljy
rmpWyyf9jYk2s9twEslHqWF6S/kUkI0d+p6Ba86MXuiEg6xYOr0Uw7FbYU8bsoLj05Z+gN1+N03n
SnMa67lVZr5IphATvL/ayQ3sjhskH++lUbzQlphdaIi9u9QZFkozYVWbMQIRWMheuRXxrljry4hs
cLFe16b57hnf0yHQSjdOq6tjInCjsCuvAOSkUFPKjsgEui2bisshw1QorwOa3awKzQF4u7kq3DGo
8NJ+dROsA3I2kvyJf1Qpul+LOr4k/RAuufqxVgWez9jmuqSrtAkzK+rpxvgajTCP07zzEWhuHlnQ
lxItPkOAz7SBOKAVVIzpmH8Jq7V4dLfWB487UmxTYjI8LTxECHgN1DFMzNLGrGrvZ3yCHPnTPWkq
tEnkLgFwxoOP7PmRnGYs1rXa4BoyJ1fCgU6PE2DkotAYJpMGhmcsgb0pu2dplt8LnWIqxo74VGrt
C9c2x+dRs3hf+V3XSI/Npr+PY/1l1ThEFczfpgYhUlkzQW5MinLQUglu1KyflmzNrj226EHhZPVz
dTHXEexLwnNLyzrzMqW+l/iL3mrMsj+TBQl1/VAbghYp7lIUtaCd6zpf3VlfkgD0qhKAbTOo1Qvk
/BtMhm21ce6iYoZDL/3UY+Spambg17WRbVoQtV2zyQeyQGmnpOr4Wqg6pYDGxRzjv9rSbTB5NSnj
VCtLO0pYdC4TahWC/Hpf9ky7u1re0WJ6REye+63j3LTB8QiKGULCujqdP7fSt5WLvdQVv2y44DIQ
sngp9r01fSQ2zhMEbC+ZpTaerqWXFbVqL6XRtIxHUEUVZhxG9OXI50hze7oUgNgjxMwLh3dOjo2Y
KnxD6Rri7XcCrP2gc1UoGrnCYWotxQM9C1zMKFIlJcIUa76QzH1cW/mT2/W8y+STWMQO/v8VTubz
Uqz6UYjk1j6OD0At0Gb+WpXsS2nzQ2qIt4kcC6X7gMfyalfTO/kH5kuFONq3rM06KDJnUaPH+7FL
cagNSB+weBe7QiajojN0zR+sOlLsbbeM5ouh6p/jqLwU+ZBGN48Fn5aNcZJyoPllU2e1acl8oyx8
tV/fx37gvMjVN66ScHYX1fClDukwTS6soISgeTz6/mxqh8Fsv1qORsTBxXSA8cwbUFRjr3ez6nLV
MCJTmS/MVduP/Nb07ar+fp0k+vPlkz1r93YrvWEtgT0EoCdQseMHXUs5BDX3Z4oR4BwLie9hereb
Rni2uOkA7LhBYR0XQYrfli9wNYlTsdEGgK850l4/LiUR8ppzqmETeZm1Mc6VwAg2OIEai9MRrWUB
ikHqfmETW1Y37tOwN42Lbqm5O8TF/TKNzGZ0xVWm5KmJ9Ws16dclZ6MmIDEQgwyRdN6iujJAUKAo
gWTQuYPc6l4pTFhp84gD6GbSlmAeUCRRqxkAIgVWDl48RbSQ5v6UDb6B74KHC/c/ks/CTwcLz6k5
w461B+cBIy0QjnpuLmU3fP7P8Hhcf0ehqWgH/vXw+PBR/6/zx/rrr/Fpt7/zh37B+gcsUaST0D01
mGe2yiz4D/2C848b5tR0dObApOaZt3S+PybIlsLUmSKajonDZnpTKfyfCbIl/8NWLdQQ1m9dw39D
c/mb0fVnoBHgPx2IFvoFQ1bQWCDu/LN4gTAUQnglpNoQimuTMMY12edC0YFqWcTVlDEriQErONSe
jIe7LjGm7ChvBOi6IsmTkoLx5hVOYs3ietcZHJ7pOFc8qHqKWYG81uxVGLgevSaz5vcSs64VpmMM
vXrJZRqGi3K7gudqwkLUDE7Cqdkof9RWu2JwX76VI1mtK/aqwdVAEDkTHpzdpipm59Z6W7MJjBuq
+zifHkewXKO10lYpskF+njHg0AmlHXqcma71vgayJhy2jupSqrGaBhXTxMNsGvmXOm972wBS4+Xq
khyoqxa042Y7vYCmZEIMkpBUqmxeQtpOSrljTE37OKtIX0Hn1S30kNlMi7CWSOQIcognIdB25YN5
FUuxomR0V+AHH9TY4zuRbu2t14BRbsTK8T/L8I9laCK8+NfL8PxRjn9VcNx+/p9LUIErTKdQg8cI
yV3R7f+rIOJPWHpogVQKYRWNIQvgjwWomf+QbfDEjqUCAoNC+v8WoGb8A/CdaiBGMlRm1Np/S/jM
S/1VwXGjDbP+TXB66ONhkP5tFcrkZktJgfjS0FB/MmdTZ507Mw1hqr6alMJs/Rg17aqUH0w27el5
anYjR4u5pvck6O00bkBLfuLeEgzDIyR5JIlRL79ouhpRcTK7VYKkayBToSTcIlu531RMPsbb1p5N
Znm3l57bJ3XZMZX0xFFqvwjNciTuklHybC73crmzelRtfkVBBWFkPyZczFoXuLjLuNdv6E3gkiDd
wqT0KtP+0PC/rFL2zWxvVxXdKRrR1KxZ/6uscp9JgCsP1zahf6j/0psrwVluRhdPoEko2u9tNkgg
f1tv5WXVfZI9dBll8oeo6/UCDWMS9YZ2LuQqzCQuB9WbXXxaBndKApYt8j7JvHNxivtK7DWzE/QM
ruTiS23bU2M8IhXZpeKDZtqLgXsSRwyAH0YWGgC5Kn5xBPTlNgmrJj0mHW0oRqPKouy5W/Eh0opT
RNgktx5d5hdWGyE89pXle5nZbFJYPfdr9q53e5HCBmh+TMkx5W5vYIyRC6xe/V2VYQdDvBhTaM7x
F2V6tXKcq1Ep/1K2L3t7kpwPxWQsSiPw5sFN10+DuSedtqsTM3m40UWtyADy2RcFcAG05dYbiRT7
Veo8OrF0oyWXjgulzkDq2i6mgKSiGwjEc+rSI7tqx43rAk6OWyR8sWEJC03xplQjSARzlTkFfQv/
moAVjZT3AVEo9wu5nIOUWe4sYXVCFZx2HzWUN65qLnNSTz7OIj1k6bBDxe0NdD3Fmh1bWUVt/ajd
+ms/qZ48YGAoJGafmeBi627fv8uINFR0brUBOJ5ek1SbfL8aHB+eb6PEBpdwCUEbwz+lJQMksZ3U
yP7i1DtQ8CezQkuCqL8m+Qpc1W6zL+1oeJoVJBnzMbU8JOaLED/wZGO2O5dDzC/Ke2Al3F4xMd6V
CdX6LYav/gGiiI/pNjLZ59kXVKSg7Zm4ENTSsdps+kVJt/mCueKGBAp4kGcQBjWgTYVsEtXprVN5
yztJvE1ZfBoafq19VUVGYcfcYKlXHDxQbyj4u0VxkfL7VIi0E2Eq8YtTzSuPbbFcGC/8aSe8/vM8
/zNJ2UKI9ieNIhvYbYNBu6be3B26/Hc6K/Ww6qQjjgW1/M6AdQzVcwG0aI65+M7+pl4TDV8Ew7et
t096l+9XC4aYwJW0LaEUz7umjMOFMCKhKaFAkJtQwsZpSFYrfw0ijfJZLw9bidnXH3+RJoFogS5P
5ynQFHRslnITznBZ+sJxVXFs0oetC6EueQzxvRUZt44qxdLe6aerGiEy8otzq95ZzTczoLBZ45Tj
28nUf6bcxvNaOprDsWMOWA77PP3QAFqtKfN+AuieiCUhNnVAqW/iREAs9VCRM2ksu3//oSocJ//2
Q/2b8HOyaAIQFspsunyWx+KqNzlgEno8S+FW9TvMMOL53rhcb/ZOuWGsu+o/fK+3GvC/vAV0pyYs
dwJ7OKX48z9pT2shSfYfeBcr0EwurSlIGnR5dIDwXXzSYQPIuuEaN/qA9ENDfdDNfS29ddZ+IdUd
WzT7kvoiZydWvbTuF+OY2LsSuZWZcdmNWnok0nT595/c33w+t6eRSGCZZ/H2zn/Xw39+1wpPDGlE
Jf0453OiaTDJtAmt01ps/+Hz+Ssa9/djf8sehqvPrZm88b9/Q8lUTvKMPZ9VBpOWOBoQN/ayy2gG
dP/ptaz/8mtRQDs0ABxVNnWUWPpfv4zZlhdCxrBEdtLJrs0HK1b22TBHSdVEwhR+rd8sAQALcu1t
bomiNbSdYuyLJjAq2S3mc2khIatJdynW/NnGT60UJVmhNwcs9oVE8hPOecAFnJ1VVBIolifojrQX
HIzsweNPRE0B+7/nlN0+E7In33bziTlwcjcPXwqpZZTI103xgdWcF1KBlwtszM6eAo2uTrLe97ie
LcXwCVFaDcY6mkOrhJEAjUskC66gESCDCsJ69S4qbd/Iy2kpGQCTlIySObBgx6jJS8nMcEq7fdsn
t554lJQQIr8r6ZoUw6HH9jFYXHfpcsQL6po7nAdqQ9RyRd9CwS/DgXhzao7xk1zuM7ulSo6s+h5G
Kbt6G+L4cRVrcHs+BusHqXHh3L5KBiCq1aeJsDPW15RoK412OEaEiPwWupGPrQULIlsQ9Z3nBVzD
+lORT4Xd+eY2I7t+WnMGueXP1a4O8k1MYRzWiZaX820rPy0+AiyiEnqwuf5A7Y0H5GIpD3l1EWNE
SksxPghODhPiTCe9JoVgPPD7BKia13Gib2wbnkyXdwK+NqinGSBFXjBWHdyqwS9rT+6crrtNW30z
bekeEnBC0TbapNUs/sAMU25WQgNRAAynTsdmjxsXzZTbbdp+3Konuxx3Kd0oTNmGr6PyKS09WhAE
D8AIc2ZY/PJaAaeLow1MHo/Ul9qx7kvluBFKqWhAGqO03yWEwwOigwUAm6fzcwoejXVyyzPFcO1N
CPmSE+gTv0HZplOb8XJ1SmBzr3NpjF2nf4HZyY0KQ8+u1nZDarg1GY60mchfCcTURZZ5JUmOrdwC
K5ZTcv3u3/sthQwxnRHZfR6GWs8x74zsZzzF90sRxEg2lXzc8eiFchFW6put4Egx6NhNSaQt+i4x
bE8gNLUpHtf0YOTOHt0qVhcT2CTqYfInezRj9fCwqcZjqT0LQ5w1fXKxrR4U0pWTZzslVMnWmBGC
dU0DXFd+oTLdjR+IUtvZ0hVCm6dMyH++GMNSfZF5JueuLh+Ig/JFnLmzFYKePkDspIbJfbX6nmaT
esQM7EZ9qMlNKNt5r1QxrcnvRo7M8aHtSfQFwMXaijXiu2gQAfTAoPiWCUaBco4sU3KbRt2nzpXy
b7Z/bWblIaljVku4HEek8tLZl8lQfMKDoPji3eEQrxwOaunJyF6n5Ylb/14CHerMKak76Oegfyn1
iJnrEoOGtRh3TsOX1PB96W/zpHupk/pQcg9pnDzeSkoGqwG8rKAamPClIkzbr3p4bYs2Uqk11+KC
5TQcpx9ylj6TseNvtLNMmtTUd9oQSfF5cAgTexEWJ2V/844j/6bUNDDWZbRnIbOjwaDoXilIIf25
zU1zVZmMuy0e1WuJMwoqI4Onh41y1J5eLfWcsM0O4hXFo6tnPJcKjid9C3SCAekO+6v61siHQWIc
z5onGTht9jUq21gC1apelahgboayVU1fOik9JKRqrk3x4swimNEv2JlxUyfBqy0vloVyFocYOca7
DsSYwbxZW8lKmnS/Ssl6KzN3KVdXjodLp9heYi5RDsCxNPcaRsXFBL9jsoz79wROBvPSPd8W2sKX
Cbxr/V1TK0EzRjiIME/GXI4xPctfmLYEW6P4+WO5/DS49nT4R5aq5aUfJMncjet2SCuEB7hg5bS/
l4aHrtj2sUrNSz/Q7DGrZ1G2gUfDhpkwoFXr1d20JbDrR46GQUldlOBP8nxMe57Sci/sI64SZa5/
v5WxGX1FuhaYwyzuKxgHA7ifHugpyiok08bXPBsMl1i2Mp0VnlYwhOvSBiov1xkSwnudoMHeS6BX
TJxDBTdbjG4E4jGntl6N9bHSsf8PiEWK5pDbPxWGtWx5U6wcOdh3Scaow4Do5lmf9nYQTkQ/xysM
ggvVYzw+F3I0zYD++l0hIiH/QOjvIpnqMvQNVr039Itk7BbEuPN9L/mZAJG6a+ODPp605ZGBQBdH
t0mArZwswGjqWHmwZaOhk/1B+jUsbzF3L2ofh+AwpObsBce2MNzc3M3d+1a/tLfXqco7cnDfpZgY
M6N7N23HiwnyyF+6ZvBt/JZU9+GwPPVWAmGBiwQPrUMKjpyrLoZfb1ouUHHwpzHNaEHytdadxP17
nDu6RwRSi+bdzqJCqLCou+M4I8zfQp07bBEk8vKkNNBU70TxQ1jvilo+K73p6cp3pVEGItrKG//G
KSgXntMtTFMCDtGMbanqb+8o5b1iC+Ma6hKYrWyvoZGQYvAdgzshsUCKClEASBAbeMFORDaYc7/x
heVb5tESg8vHqc2jukwQx7i6YpHMGeErHDIqaxSaRXdrqosEZ/ahZzMFq12NWiSU542puNoYsDNS
Fgvt/V6Ei+3cdHOvHVv93CBA4XqVto/LcJomZsEOovC4PSlQ0zmVR3rv9pwGjvXG5f5OAxRWd8/x
8kuS1rtBI+pVZy6DnHEdim8EHm43omNO97UT0JXgi/kBB9EdHSeoMxYeIJBRrs8OCqt4YSMuJrro
XOefZtzNCANpL0zBoHFf4bFuTXxeC+NGfn975X6UEsKro2KBXd0AwZ7q/ClryJ5F8W5vxWHDu4ml
xa0EmOxFCkyZ3iPKCEeFXkeWXeKj+yeQlAxEjL8Ln67Gb2gw9um2+qyqpDqkjH84YkphuJLgPG8R
MjiE3soIVPLDCO+waFe/SJF2oCbQmqOoOXwbDzg2xQleCDJXK3m5k1jLKX2VMf7u8F0TbROlNZ4D
67o4hxadrw0SImOOQcglLLsdbg/fouVTqMYOwrlrN4a7VdtJ48YvxfkvIRuA7CAVV+2u16AZgj+t
ZPsuvVUp2nCBXPistYR/6JGyViE+ZxjuPD1ye9YTkOqMcWv4GsX0AurOm4Y8MGOeVDg6gEPNfLkr
C8rOojq346UC94stLlhut9al/kCcf4cOd4/SJ3YriMCFoJCYfg5smcIsD9iH9gnZoLY+c13tvaW7
bitRuVUe5ua2dyhEmd3YBHRaZvVTs1JMFSXsWoWmyzvW5VBdBiQoHcpFA9Y/p0OleMjhQwJZXZsR
pECY1wajfNTkjXH/wrQ4C3XzR2U/osSG8MTxV7/xNOuxp6zyTq8Gl7hJeLsmlltwrvH7APE3lYCB
r1yVm82fmxdSuEIcPOSqPm/1M5cCtR1w2RshaFf2sLBvP5LS2tXiFl/8lvTY+nUa5PlbYr9VBSUl
GoB5PWtLw5BoKC+gw+4Ane+3sdtl6ryjCWfo5YHcSL+qs4fft7r/FneDFiD//d2Q+v+3t1W93br/
dV/6oak+6uwvnenff+OfnWnV+QeOPTrT3FB/O1Xp3PxzNqTK/5u982iSG8m29H+ZPcrgcIdazCZ0
ZEZqRXIDo4TWDvnr3wdWvenMII05Ncux192LtmaxIwLC/fq953wHAytzDFxJIIZoMnOc/I+50HIU
yywOwwW74b7ytkosiZ5nevCH8QQueU7/Yjxkq/PGkeI7cEonUw91umIg9fZM65VGynyF1lsVALO5
dEl4LzdVBQv14FCHzLeIw/G7oLOfw/y+ivsyu2bHSSxsOgk5j3ozd2UqvkVpWudIsQNomFr0gM3g
e+b5lpz4AFQrfMIA27ZpqG3pITX/PE4ZpAwHt0N9484yEqfJHGfjoJN8RA7VhQ2s8zQLOuMK/J7C
0UPiRVme7FTxuhexKw59UoVOu+rLUrhHa4jae7Mup0u4icWdZFY6H+MuVS9lo41qQ2llh7spRMfg
Bm3tbbqFPD2BwALv98XWs6C+0BKa1ilwMd7B5JBiNJ/MSWbBde0xI9+TQ1s42ykmMYPyIoBG52Gz
V5R1UfFRoeB1dlZG9MOhwKDPCQ7PRLCdHA1pe+6kpnAe62ZepMmcCAtREKbqGZ5BJ9oZQmMXhm5Z
bVDDDeEVkgL/KsfRSL8QavOuqdvhRIcW/XQaL2UGPyFGyDHr+4npr4V2mPYvRG6oElOTOFh0MHWp
nUrSOCKK3sMoYMqQeTI7mcBWpaxy+FDB9uMkHTduvM3CBqsawFPJUb3r1Pd40tNzGmECDUATb5q4
5TzVhs5dNjbliWMKlshGOyHOFtjB39ChpcmebKz7PEN0vMmwO3wOMlZdvwwpvngLThEl/MuEpga5
0xrDLapOJMI2yr6+bi5RACtaBNYcPOkiSGB2etmVhTT8zs3JiXV68xGfh0koRJJ/IQBq2vjxmK1p
VGSL1xHLWg0Xf1ynwOdvwDMxQ4cznVLnis6+hEWSfELnzdPjAh0dwYIRwb5pEOH9kECi63UvZvcR
oFaTYvXkWFFjC+Nyox62Ng2+pYe8L0HjNX5foQJTnGzrVBZcLZ7cq9kYcbSGhDgwIO3xtRKUbCJb
qEPLzmj+pwNCJbLtt3ONjWZlKs3BqxCpZtCBNXSdWbm+HzVQg5XApfvS6ZrGBbkL85MasgbcXizY
57XqUw4XrlNcl7FhoW0YvQ6ITNQ3j0Udx988BDSaYjzpX4Yo5pCvKzk9dkx7IVI0gcMhtMZwdJhi
TfENSyf85i8K4oYfH22sYLRQII8R7f1xmKofILDhuOZIo+8KA7UbfYLWuIMBn7iUOypwV17rZIik
sMF9HPoe0ZSflNwKyyjFZa4Rj1AJGxz1SQOfIOykqDz8WDp3IknDJ4z3ivaNkwR7w468z3DlfX/T
tK33HOtFtYsAO7o3vdDotyZawJssJACFQ0FTfMkjI2zoXfJn6GDckSvu9sMpdBX6ySwp75vO5Vik
sBMd04IsRdSmqn0xBLDPk1t306EvFd1RUQT+FZNem4qqJRF3Y+ZdY25VTQYE2kDHvAEfDuct0Wm6
1MRD1V1YNefgldsZ7bdqMIbvUHA5YRUaZsWtXdU5PWJBfNbW16xvX+bAtoh/t63iU8h3QP3hdHI+
GXOOiWeEb0jYCq7Ar14IY37XiKpyUEsa7pMe+xyjogWjleq7bHIAgyJ9Auw+BRudd/nL6MseBdic
eF+bYipuPYjjCMfsmvoEaJcsd3kXcQowRG3w4SRSo7LNqkfwisBkTVqaiKgDK/qBaraot5R65Qcn
DHV7ob2eM1MtMXAUYTl6u8oW88zwKKB70k6B6e20kzIvaimdMWkkqIyXg7D3JC3D91dhNuWgckUP
IhCMrE+GT28dArR1ahWKMbmtK8BGLD5ZcBdkRo4OUxb1ba3rEESbBsNugoUID3woAunJVEFwbCNp
0ejntmmGNkSfbGsL2uhG1UH2OTcH6a6bgXVvgyJoZlwUeQkh1gS9IHMz6RSAJa7B580LmqEPSget
bmSzVanEBIIN7tW4qDCHEcgEmemrG4TeEwNQ/X3OvZnmrUVYRuuH6ac26Ym5AX9YBmsuON/dGYw5
JHc6TB9aXwBBbyyFeGn2BUYbWnPTw9DRqdqjA09B/kxu0WBpzxMAk6B6ODH7BaMaiUKYDhfY5Gfu
2uKrhcX7DZUmq1FmL32dRrLYcphU5VNZF80ljv6lyziSOo5Rw0uifdWm5j35f9hqPKJDi3WVqA5j
BxK2jWMRFAcuaaBtQbgKuoumD18yuDg34EEREVWTxYiz8drGW5O2PN+odiCayQOTzqYrhvkbke7I
l93EwBsJK31ci3GCljjNOYpOw7GqNXuu+6EuRvlROJpmmw1YalpFg9dQkHM2fOmySdwbkKtZJdqY
x9XtK/cwiAJLdJXYst6YDIaArKIqoTnlGwqIYSHNz6arOKa0akCv62H7vi0ml01o7rDWnaYwAzgj
CzXdGilfZ90IDwp2GVrtc6ci/Lb8D8aOXc2MV5OMxRNbV4lhp+8whNhNP2/jKJYGzU5MLCuSuBGs
tOzIFcPgZoo2hBN2/IPIgD7MyMryLaZ88t4BB+WrIUc7iCejGuhRY6n50YdZSd+5RkcGG7bTAUbH
tvvK/weUUBp21kdU4fFt1Zmx3GZDBdugws5zkY9IeNdehaF/E4Are/BnjSrTLrkjW0UR0WCcKdrL
IJjQF4etj5E5mlg0V50w0y+zPSLzHC3OAaqsFdxNxV3cVEmh70ShyukiT0W/T7LWq+nmODWWQPJk
2JADi8AiDybQQrsM0g+w8JnbQhSoT1mHcW4VuLOGucvZnGIDhcOLDaqaDjrulaeScMZ5zzRopp2g
jbnbtYSMMw2c2kht1UzIKwwDPmmdRgmm+05NxXwoCzCNa4eXpgV/NNiPTjxjfqwjrj9qBzqiiS9j
5tTAaEErWE44blGBgFCzG4Nm+EDSDOoEgLtfOmPkaOd7gfe5TcPwE1FFgix422USQRdH58TttMZ9
JuC3byIvclAk6QnXv0gTmBlW3Xd3EU7M8GIGp+CS9dE5/akhiIhXieguGtGNmZzEpBQI3ri3TWDZ
zWQwlOwJJJwmeY9sP/00uLlLJ65sk73dEU60q3Iva9fAw3lasb2nFBxm0Ra7PPYiytwBFqt9RcXq
qZ10cJqc5rgvphuiBIZ5S6ab5X5xxyhms5mF4XUPs099hHcVVZV7CsO2j54pmJNsH5hBMZysaZY+
8TNGWd63TdUOu5gOgTjWgxe0SF+FCL6CIk2jHX5az3ukz+nXJ1sGk7qXUyCtNRzh2XpnHLjMxf6j
QUPQqhBwcmNszkBC2M7Z3CxILMPBZRJucv74SjVpvCFpK//66tR1++sMfEkcP/8Yj3RmE4UWy7Wz
qPBeTx39pipaQ9fpplIj/Vs/zsYH4eqlQeyZCY0yYVUnpyoTApwkJaLZDDVn/7h5/Pfn5P8/KTso
q17dk19y4R9+CiWbuChfg3Z+/qV/ZFrWX7bwIOMoVjgCmJdoyr8Pw8L6S5nKJhXB5M75cgk5/e/D
sPzLRyLJoZfsV8VpmPv636An+ZcHm8fyUGr9c4T+F4fhJXz+zQOEbsz37YX4A84UJeeZSkvjoLQc
utCoGlHiFs4Y731vke4ULbGFU+vvrUhuCXLqb4ze3os6PqpEE4pqpY9ZYhH1PDyQUEZ7b4zqU1Pa
zzJnb5c5pkyDTvg28rH9NL1sjk4WDKtMLXy/ui93UQo43jWC75k1YH7oZUKhRa91NN0fboVkrPfR
B/vFi8sut+lH+DZOJx560n/BH6PeNhbVPlpDevcfq7A7FvWnrgwB7Wgn3xgqeMz7f97q/2kHPZJV
9r//19eyK3Qz3X8P4/KN8pc+yZ9egquy0N+L74QcvXkJlr/0T0fI/EtSJUjTZF7gID7kMfvnJYAp
hUrQ9XEI0BZSLn/yn5fAtukiIT0wEaIrG63Kf78E4i/PhtUCnopH1xJIjP/FS8A/f/4WgEzzHFTL
LNY2oezLn7+SnBi2YXEizdJ1JntKpbZsaH13BDlhKItGZDqjrsZPSseEtXT9xJA3TPrMoWub6fDA
IpuQFQM6YdvnlWVuC9K7Tm2LfX6bUHwRBgGu5ZHwLs6xudO431LpDaSD53hAT7alh80Atj9HkEXx
p7RqvrsKft9eGWT25ZO2Nx5HQHRwQUR6QR0O/Y0qVMK7MgU5WiTQGU8ZRrYVqE7gxx2MKRQJnfJ2
ZQ+teq2GSj7ludGjL447Ov3mPCcMVMbm08TedaVk6EUL8bF9kqr2Y2byZWOs3UAFqJiq0oBNlCOE
Mm2keysKpMWHHxrmIZGGRMSg1Henxri/5mRLUk4N9n1tQH6G6OPF3kfNGZ+9STJ/WwWJ69LwGQxF
BWnbeEV9M73wzKrqrmGiWt7ercvoAB4yH+Etsu/RS7ZC9E8yvMDchEKgJR6GrLJU5tepMzs4Obnc
H41M2y+cyzAuTd1U0tWDEo3lrCwZhfhJVW/x32/FYMGgqJOJ/hQBdoQPqcHqb02vqu0VWW79E2Aj
WksRiFTIPXYwkp4VtJydOhdf3apSU/oj7Wx1NdpjehP2Sn6xC5oZ+zz3bPgwJfktm7LL/eZqCnNx
YcW9BVIp68TBzyHk090c70rVo08pYPQerZSsRpCykQO9wmgw6Zc4g/wODVodRukJu0b8Qrqc/8wB
0bS35L3ANOg6RyGM8A1+S6ZhGOW2f++mRvbMAw52pusdoBaegaF9awQFncSWDFh/AUw0zTWhu83t
rJv5ErQng2UfKTyTYx4+72i4lXgm6xrpZG8LbKnD4IQMOOs62YZBG1br0Ag/m7D0k4UiLp4UgQef
Y9NHB9SOjPN2WQ0BY5X2SmNrB+iO8XbyDcYCldt8NM0ZyOmsu/EKbTDcK+BetAfTErlJGmq8jslk
8hm+iguG3hHmUauMCaIrnKzBpZKgEokA1OQrKsP0tvULt6IjCd0AfV1VqrWHLixZaatR43rAkL/w
Bwna4CjCUoLj0XGuvcKAUiU4KtwoOgzM08eh5/w8mjEqPzJpj7NZ9Ve+0YYXcEDEwbWoSrFl6SLf
QBNp8otSyeoIrjSvd3YuQCb5BdiztQBpwjypk1dTQDdV0yC/S7BBgHVNAjBgU6xy5lZRa97lsWkW
x0oaBCvLhJMmaYOE7Vi1L9SjpqKGgGC5vbP6nzrtbyU9Arw/bVEPAOa+fG6+vdmglr/y9wYlJVWa
IHQKyTrl2E/q4T8blPkXSnpukmXaZxuUZ/5FwxahPFZ5hy3Mwejyzwblqr+YVCBipGHjmbhR/pWY
fkng/s9hwvEZjEBDZHeCk4/iX55vT3AmCFM1xRbE7XAjOFTiPjZQ/uP+zn2YC3UderuuDVkJytjM
9MnoyW14eXXBfnfYWGrB86/B8MXFaoAJ3fspyH21SxaOTXQvQ0OiduMIU+c4Kv9Yekuaax8Pwad4
nrGhJG6VfehqB9xx1/jxtE0cBAEHgE0Byjz6GUcg3C4JYBHwRCdt6KqYhIUk/EWFy/ed77ycs15/
Z8pnW2IFwp/gch/l8ptefeckoR1VOCV4ogglmymLaR8Hrr4uaY5dYiuEGpMG0X0LBHJrdIlzZNoL
SaVmBBn2TFqaJKgJzooC5LrvfLW3OlfOxnw1vhudD84Af/s3Xn+1zuTSCUPIrT2I/NKdHDY8AhW3
8BZ6Qs3mO3QJEt6K1RImJQTCF+CCmejq7J1v8vYM8M8XQZi5yEo5TdpnilJQrfUEMWrpWoD5IY01
KL4Tv57d2gA3dgFTF5zHMxCpibCm9Z+vwvkz9fMiuLZD19sxOdUseuRX96cJ4ll4gcv9cSQeqbEf
QwUvGSNp2nsIpLyK6E6Cebtu8+cPFr+5/A5ISFRUDCsd71xm3HZNQC+4klRrGB9yY/SxUKHrPZBM
vWwhQ97A5vaGVYPs537oJrjc3ZjfuWngl+9chbMCdLkFNgIgAgJspTDhOGePqTN7DXYI09oSdaMh
+7lGQrNUyDpclWbpEpuiizK5aBJrIr/MGbPPlZjRODpEMzGm/T+T3P+b15xVS/FRvDOSkp1Z6dtb
MiinmIMUfRuARfTnqm/rHbzg4CrsUsy2A+e4j7FyFhltlV3HKpiewP7Uj3SIdpkD6ILD3FR9ZAc2
TmOCnJLtH17BrIOXP3/TX5/bn+ui8PEXSfyGZ8siGR92GJtYYYwpAhfFwdGGODdWJ/J5ryzGcNeq
U+phmqrw8OdP/vXh4QQO+s/hOimHEfLZY1tSZvfMJ+OdN5vmjiYLGnVKP8qcwajMjwRHWS+iy+Yf
qR+NBxicEcnxY7wjAVu/02myls96s8TxDTxJU8CyPcF/lgf91SvUJWFijlNI2RjH0NfSenR4VUuW
tZOGEAYtAygchegQ3JD34lkEKpHZQkQKAqWNRnZ618I+iS+XVK7+BVHrpixCZEGUTUizYTyjZZLm
JE4GTshpC+tiJHKUfGl8Sy6p3bAhyQZ9Z0369Y1QrmKP4e2kfSbFT2H6q1+VQNeyY5H2O2XDQunB
th5EgdNniAiAw2cvdzKVRCCiNfw6gobDAIYA7J1v8Vb9zmvJl3Dpr/Fvdib+y9tLy5Icxg6ElR0Y
BNyd7RKxBF8nEVe+Js0hz9T+zw/Wb24mm6uEeIw4gkQJ7+wTZdeMlZhAg41IaD6asiTVSmfqEcYr
YPs6BoNUtdV4queSsxPz1ovJnlEHW9q9I9fiW2uBO+1nnKQTx9TnqqR6d5ERRxBUsnWUt6QsYU4l
edvOKZdjgza9Iw33659/hzgvWeRSJDhURuy9gtps2Zdf3T7OhWryUuiEuqUJtmmUqbcO0V4flBHW
l6Xo7UPgM/wgVQvcJ7z7TZuX7sPQVneTaqqdH4XkcQWWc6/Y9rZ2DEaI0bN3E6QSzRUr6Dv7wdKC
OHuN6ACw5i1rn+PY1vlr5BNdDzFlALjcLJEpGei3cuhu7CmbiB+JrIPFC4PQ1coJSxm++kXpn5a2
N+mRNZECczJhkQBj+1h6QKgtOFsbbUhoOmMwTy9guxQMrmK8SUb95IZGeuyb4MqQCQHNg8sWaxp9
fz2KOX2nBvr1IV5eIxyhaGpoSJ+vD5b2ai8pMPgFnTmd2tTotr3syxsquYmEA5W88wz/+nl4dqjj
Foa4I3DyvL31NFLIewjsRW82Fh+IzP5G0YGNv26GL2YYE6/452ftN5+nvKWLyT5Av/Sn3OfVo9ZU
fa7ttKPvjzAFzbudfjfm0b1EZIE8d6jtdxbcpQF89qTQMZW2TZ8IURLe6Lc/0IWR64VmSJ4J/c51
J93QRMqcPwxxWiMY7lG8Ruw7dccEHzsfmoyuKzCH+qUpbju4No9SAxHWenTe2Zd+fev4ZnRzF98v
EQLnb92g0Zu2MWwR8OnpPgAu9RwGmAD8zOmuRw2PI3cc8V3rHmqLVbTbP9+J3328h0uIU4+nePfP
Fi+C9Bg6YrffzWY6PplGJT5hN97T6/H0VrekSo6G/oYWqrqIEsN958cL+uW/3BeWbDRny5GL6uXt
fSGVuZC2Zw+7tqRmQVTv248NaUbrDMpEh8y3fcQH697q0D3Gka+Ojen2N5I8GAjbnsSN31WBAecK
60ncFeHTv7w6uKAJDHOkEhS6/Ovt14MUFg+5ia/SoRQ4NOjJbkCBR6fMqusPgy2/ekNe30e8Vbsi
a82HP3/6ryWLzSGWXgMxVFD/f7HVxS2DWem3cpfEjWXcG0CUnwbMXwMpo7xVKNVKR6xDDJF626bE
t2JqKJuDEFGKiDdp9b8u/flCoCNIE0DWx686K9/IvCQ7OC0U6wTkbDDcBhQf+ORXo5EOH0GgnTqj
UMc/X4ZfHlE+lHeEgp/5CQ/D8gy9WiyQSAToR2BBgO5H9pr4vfih4ajsp9xx9/iM8q8uCc4HQpf4
32CRvpccJ5an8E25RuNaSg//vasoXf2zx4BgaMeKeocU1UDSY0SKOGNWj4e4OE5Qji4g5Cf5kUEt
eMaUf+QUQRUebiUKw3ZTJHCIeHiDvHzn3V16H798L4c6njPRclvss9sRO5OlhdW5uyAl6Bb/Zw2B
iiDpYkBK3s8ROnqbXurEhSHaq3Ry8rP6tkUvHWvnOBYmohzdW9508EWJqwkOI6cHSXi9u4FdDgwR
mmG8MgjDCfaQeREMFZExDu+UbL+uAqhXvIV6wNLiofc5u75NmZOTKTT9kLRNgsPSLcmY8te0HKI+
AnQfFCG4yUguRrLAp/9ZloVr0lBWdgpxSk96P8TkPouCv0mX2CXEXU4TRv9/+ygyJpQMQ9i5GBEu
/IbXj6JbOjqLibTfGTR/Nmk22UfdmS8MAfwrK54y4DgClzzxi5Njxbs/f/gvmyYFDgUawkf0sZyt
l/fk1XugGrwTaQy3xB+kgR0s7G/JAMc+KDg8mBDHrv/8eT/Lp7ePPWE2zHiYeGJTgP7y9gNpMLSO
iAiki9yi+1IZctxnnHk3BrmQp0AaqtwGChQ8eyrKqtA3t2Bey6OVsRC5hs6vy9lNNzYJcZcSDuA+
n+La2BYZ3ZA8nL0PEQKh1TC11Ffo/N4pMc5s0RwECBk0yeQxLeoMmx/x9tuDiSRGu4vNXcETfi0b
338UhWwvy1CEz/nImTcbDSBvAeOekw8rfy2IJdtUY4X91UWZuKudNCzeqVnF8iy/vagLYYd/uUyQ
YW0sd/nVXSQs2CyrWWJ6acKsRW3fIzuqraB6ih3QYi/Q+s3yOEyiitbK6p1yi87POelZuhfaDmwi
GgwDZCxog+bKZ84SAGU1puFyqP0edk2D7ONUoTP+f/niPsW2YJ9miu2cfXGeBKtwetA1whuxdtV+
PhTbtIOgV8DC+wj8Fnd7ILKC9qHsPAF+RgyfuhZzy7JVY3WxjV7gu2sLwSzADd1DF4wYT0dzqbhb
1K93kasM870v/uvqzW5lkWULpojab1Gpv77iQ6VdAvCA1Ma1iUUmlEJ/Jub8RmQyvCsWkGgeesYn
1SAZDa2offTKLIGpPBbXiebF/vNb9ZvNhLawCUgN3gtBTD8PNa8eAC17Th3U/DvHHaYdxCKioa0x
vigdu70K4I7hiYncCw9P0UVpaPwnJPpe8V+OrjWFl+98m+XHnz2OrLgAn3CM856c7+hTVoKBbEcq
nLiEkrukdptgz+7hJgVLG8K6lGHa7LSuzVPoNB10txGnvGr77YyyDkRdM98yW0E/3fbZO2X7b1Yg
TkAkcHo+oaAsQmcrkFUUoduYNXxhcGnqqqR9vfJJy4WqPzZE8GaSiIQXYzIAXlpwBXcekOjxU4z6
MV5ljE/RLIxuKa7on9FLBptaORvkV+a0NtI5yi9mC4sSObxYsza1HUTlLptJVcHvTb7cO5f6N8+h
b7tLNUlzhAXg7Md4QE/xW/diVxQ+BJqIrAd06h4cx9AIVg3poFfSoo4Y+vDR4JrcyiZxDpJZ5j7F
dfXO+riAwM7vPEu6oIizMWgAQXj7WjjcvajjZLCLnHw+JmZRXBeau7Eh+QzLoJZiqydJ2KYPzjBA
PklHqTVvPXCru6juzYPWUIVXSxYUJxPGf9sykg0AgYYUxjleSCMZSS+Prt0TYJBHySeIV4gUE/0l
LsfkY5a7zvM7l1j+8ps4wlr8GmHzeonz4wSg98lIsaXvLF6wm0ik8spBSr+DN5N+7l1QLoR/Yw41
icVWZuB/j8PhCzeiwiw8RffaTK13KobfbEP0xJgasMItnbHzHkVSdtpKmbfsQhpFp8ZpKzyYcI5o
K88bqxfT3smy7oPPrnTNujBtRoo4UjmEs535KbBRoUr++TL90jahY+156Jo43dAhO1+BepTQI0li
wa6cbOdlwvG3YVBUXlHT91vgwcaTat1/gGB4qsLv5e3fS8pr9stvnjdavjxrzMUWvby9vB6v1j1k
xahRPc4OUR2qPY1P66ALXGRJm497EeX5pc+X+BA3SXJZtabzA4/bZ9TYOPGcwi73qaebKyPzcQZa
sri0rda5NnyYCCRsgS4ufB+Eat4DwSdW5gj5PXgsGeQ/stGcWmNu3HeuovjZNHi9dipu6/Iiu0zW
kIKdd93TrEHzjt9j24KM8tdynJ15oxkbPCa+NYF87yvG2Jg6PTLETbtKNwTq+Mcx1y0Z1xNHTtKX
MFBgZ5RD9Qw9NQw3FijSeTu2vWldT6bEY2qaPaoP0HMQGhlH7OcCHPu6R6EebtLCebTTaMInLMCu
eEX6XI5miTUGwmJN6GgB4FLoCuN8RvWeyIXZG/CaALyiPu6o3dRwm3YCl/AUAckH+6DGTzbcGryq
aSzoaqZBdiHbNhy2fUmIGxTwFO+/U0PrU2I0/E1BzjsFgaMy4jeVOVy7VmbAmEKwecelA8yeJE36
veliSYZbOuJYz3Am9pfQKqrgYAG4huRv6RYxjmt06ZEKIb2jkdP8iC1rIKqQH7fJB/JBNowHiCWp
RYYOumzra0AAiUnebFvKdTka7bjuBh9KbO3atVhjdc04K8jJuOwCXX8ICCBx1ibTW05LxlAmq5I0
Y5zhXclmn09ovwNcD82htev+2GYoLnbSg08+Bxg2tmbfyBtk4oZ5IUpmbORmZZEDlc/Drx3VuRns
B60rsZdpm91z8VgOm3S5UEGKz5q3cbH5lI77La+LHDnPn9/rXxrwPJAs54uAlTmlyQnl7StW1U5T
RCzp21zE4iIx02JnuCS9ES4TX8kZZxoCoqwCI5aOF6qU6ZHzo3jnuP5Lr40PsJZm2zL45tiszuot
UzUz+XrYiaek0scsDcILQhFMcOnxddgNBammzgM655huathc5mNjgwbxjT1DEQgNenLoA8Xt9z9f
nPPT09/fihrHcxxmE8jP3iw/Vc3qX88hJucpH75n6Yh4u3Ob274Lsw82Ovjdnz/vl9qFFY6TGhss
cbVgr87lxFXaR4XT9O4W+ZB/woSYXjRmlH0kQGSBjte8G6EqloSW8NjOeVyszKhfjlkCPoyTCvxY
fRLNzw7qlXuEpcmDnSOVXleuc4X3hzUC0gJSpx78gDJbYb73NCEnPdtOFYXhT60enRf0yj+X9FdL
tq9Gu7I63IGV6GaS5pTbeMc6q8FoYq2HnwL4L7oIMha0vZnJ+aHm+QsxHM0m2Qu2gO4Teu2wT4dx
Ljei51CLlzIuP8ZtMuBkcbFiRsC14YC05ucwTam7+yIGEVN7TVFuYrPSz02hLo1gYWiCpLeji7pt
sYvEaRmRsJZ7WIwxvzhkKMJb+BA588DCRzxcsad5B9ErJJsuOWBW1O22xFGXbfuuL+dj6GWFBmQX
TA24fc++WM7X/sYyG2FvCRgv+2M69/mXqkriaofEPZ23ASeJLy5RiBmRFIlMN47fUDiSCw1+wIkF
MZHJHKBxFajuT2DBTXzlIfeLpl3zjQUi0480YZovUVOA0QEbA4KNrU/kF+CWAGOMPWO9DYYY+zrz
JKZHz4wRZST9PHwm/Sy3dmpMiJkv6fsN+85ZBkwoXYrwyFgsJKCBsa3aZoge23VaL2irCqUmTJhx
tqtVn8XecBBVnBUXLtmJ01XS5J1E2jdX+8EcAoz+LO2oueblWlv3QelTEE0tPGyMSJn6ygLk3dq2
3xFEn6AVlCN2O+aNiYXlPpcknST1g5K6MA5BOXOWkIkNrgJwSHtDIOhiWbJTvHYdiBEgZalpffRi
w79FrUeAXyRAbm/ZinzwB1ibHguM48N2zuzs1ig1RiPUcf3VWAwaYZnkN5aDU7SHbEyg64DlJhgD
J64zblt8O9aOP8VxYkc0hlddoubswSXW/Jo6340uRi/s965owuIBh2Kdbwl/a+tHyxVde+u6ZdHv
8esM4NLKyPiWJpxdjyH5KvUWRiOxi04A7MEItd/v/Jo8sHUJmx8ou6GzcRX1ii6ZjmOShqpqKiEn
KMflPJ9GCCTK1o+BYTr+UN/KPka4J+OpePITukun0eMibNyAPJo1yR2oFDnok0fdKE8DtU+IT8C/
KPjDNAWRUdCPDnaEYHvJrpyr7L5gm+03soinjZ33aXHbCgxwxLd3BvTlUVjFhqcRHPbQueFVoRQ5
m8E8xvdFl8ekundeMJ6sVs7VgzFXDvJv3s3hiPkWMhBpOJOxHwvbA8HjdS7jsTHNk9M8uYHe8oLn
/GpZjRlo3DSL9sIhLWmgoZ9/T22oC1j5zEhd5FVPJADdUa8+EJ7oY8+KjU6urbgWsAHpdCqU6FVK
6g0N2fmGR6+CqzAouHwqyohIICvd3TkelEDRCq86YFGsWdQ5tXDIG/xPpIi1xH4K0F6QfpsTN7Jl
zp5247FLDQOqpxf7D03BGPmWBaWfNoUWIzD+eRnFDExBH7PBati9vLbdEKiDfJW8uDG9qgT2mJUK
KWV3aGeDeTODN0nXU6gGIi7qFqJahhjTXsdq8h/wZylxUeST/aAB936zm65keSv7HH4ZEQbtzhoy
siHyQDFlw/Up2xXu6+ajsqrMXld9ht+xb0nvQsSblTiEiOBrKCp9MRxNK+m67TA08XM6dN73wTXl
s0qboiZ0FKgv6l9kAZd1tqRvdOS5ke04FQUlc9e3xVrF0ied082TL0FpDno7y7J9xi4WNnvEG1h7
0pEgOnIRDAWMD+1ktBVZCGIw4olBba2KSt+5ET90h9iFinG0MFptE3ccL2s/zb4meNnyrfZLO0Hq
YM/qzsRmfjGogIovU7MgIpg741xFKok+GTkxniuri1knSjuiWmGw3uhtDZTo0LQhtDWCSnjV6WQP
/ibsNZJvO/P0HUkD+mlum4WZT7BlcuXXSQsXg36B9eSTA/KDq2sXlzkHLGvbUiQ9G5PC2ozWaT4N
Q9t+l7JpaTfPxEJspas1sCpjJi5xjgET3Yc26aobTOCDtR/JiqnhgrYkfyTZGD51TQWexWNqJ4+4
9cYjcWZZd0yJXMRm6ZtiJR2dT1djjLmOh9KG0AxJfyDgE1ceGUGupkjzTFAoKyKC561NLw0wVh9B
Q6GHpEloaEgl3Ei7tDdpatThIdamReRH2Hkm2bIeD3DUhuqCSNe8uID+zBPg5zhx4fhVej9ZuRpW
DhjUx9Qt2/ghMGK28o4YexC5qHP1oaA2pWLT3WOF8/aS8XN4R/ib6EEDJOI2hfL0oSdybwTEb07d
1VS244MryaADZ2LJmVDdeXDW+LOR2qetYoklrscx1vyWETF6HQ/uRqdNRO2XlA2SqNpEmZEIImMj
x80H9ujYeom6Due0xEAmL3kO2mBb2v9F2Zn1yKmkW/QXIQVjwGuS5Fizp7JfUHmCYAzGAH79XdlP
feq0bN2HllrutiuLhOAb9l67Gl/MLNMtxg5gwh0qvIqIqWWxZWIvrg6f2R0s7QHqT/QrL0KuS+h0
jCiZD2sSAA3OvrjIbf4Vf2z1eZn95brNMylt4e302vVbxltwpCLA8b72QF5NrRi+RROz79UgqduX
pltJJi1B9B9G/sg9VbM3R6DmCrhCTkO4ZmPy6vOq3aq4kiJYruc+lBVWQqc20BHZTF/UWFHrhBUZ
eOc02FB/WBMS6WhqvJEIWyEeSsSFOGxqFxesosS6rrKlVZsLOeU4EjYMfT0BsNc2sAAFTxmImDv4
A+xmt6qfDhqbLQOyhQHzJS0XXoQNmxCqAsXAyx224AXZEbm68GxF9LGuciMeatZm+XXKpuA72rUI
cBIWeJhXeNcx13dZT86F041v+eiVOeAFl59Gl799lVYtdTLPEa7/sN0GkH+bGcbYdbFO7GaoFS9k
W20jsChr+TktUrxJu3rOeFr4XN1kwwu2NgZMuDhmkM1tSQxKK9zndN2cKb5NuZH0sYGy760CofUu
QH5+7zQW83IZLbPFz4gAUOJ/ryE3eS2ZDyqs5L7uZjze6RqSC4v33ToVTcW1EXadfVJMX3fMN8sJ
jteQZ/eEZyE5cJhq1bGt2wio64iqhRBPXhUtttzxZVsabe3k1nm/ZJMv9oGazxLPm9VLMlayNEgP
tZuPz17EIopwm4E7lZKC6qjZcsrhYUgLQKbNlrVx3o3RhfcqznBkqnWzX1DCzqdGNHI+cGqQ193f
ohZiGWGhBFzFSO6UGhJpQHq53nPXubii+fwgSHxDvkrHQX5LVjCM1yvt6T2mgdA7yya1Mz5Fb7EQ
DAEpTH24jW8MPsV9GwyWhae6FSRjhBthrlkdTOlR6AA8c2nfSN0DtpF552rV0FbnVnRQrbVsx7BS
IwOIAaLiMdVeUCcWa1GyGwumsi9kzDlnBGjpdt+Z1eSPXjj7PbI+4pgIyHHs3wydXHNZdCWs2BPa
SuaK4PBEjgsLyhprwGdPiVGeGmUHNc+oct9Kuo4pHiw0BPtxqTZIQtZKZUkidNadPEJvw33a2bLd
87C3MmmjLK6zKXbXGtQbSRPVW2bX8lMVhY3ZO8GEjdjxqo6MWHyYBGY38C52gbXIr5hss/BJ66bo
DzotOYdCsqjmk+qmIHsVrMqyE/mG+eM41U535QRnDkNI1fJgwjoqL67BeIOzuFJbDLUFY0W5ZbYP
R3GbzF3h8aDeuRtjjkejPRwSqoY6kzhsGp7yrqPCyHUPj3QCXMJeG+utucsjTOHXTuVA125W3PzY
DlNAgTGQcQhGhjNVuW79wi2PooVsbMrOzqskTZjqvPZgtyvBoQ6N5n721wCip9T4b+2UJoJ3MD7X
jAwTeFdoU95G8sr8JCVw/GeRVllL0Vjrc9rY2AExDgYe2YCl/9K5HflvuYdgLKFhSck5a3I8TaxX
sg1S1eJmOKIMn2SRQQn4qy6270KVFn2IyrMLetOInFpdcAmt7kYfJ5hgjAUKpw40YEPMqmIFnBh7
JWypBPH+K/MgZYI3tIz7UFiBe0qdrf5OciRd6WJ0iFBqbKEUNFZNPlJP/XbGgjK1R598WBr9biG3
zbSt0ollpVl9iEDQMDP01qk9hBLDizd0A7ysMsV/XRMqOl3K7aaL9Wuv/3h7GshPr/1pjAuT6c/s
K7sPhIcBU/XJkCVJulgMoNo6XIjly2jFSHNRBewuaLd+XAzueBzbRSkCa1EGGtvOfpuyV+W1mzpg
JNJ1XUKsZR0kwtNaXawiMubQyQpujxeiAAk4uUhHl7RWdzzP01NmmhC2RS2aN7sYSnXUyhPFlbN3
fDa0EkECo8j/2TXGJsJIkLz9IZq9+qqIuTkx525i6hO7ZQFJGscb4WriQS1U3tDJ++WQtYUJP0Yj
Wr99uGn2FYOgVUiY6A/t72BZhwbEv532R2VpwLo4w7eP0Nz1fGajlN7VgNwCQixs4upzZLDDwbY7
+tk+U1UI13aSM8m/GxGLKuN+ACLQ5G+TxNIFCrEn4ww4wIBc1OGXriWmIgp2x/upJkuBSagx2dSZ
Xj4wt8tf+q4VP7grSoJzqJCanYFGuZ0p5cf8IdNdo/a9P1c/YU0OONMkOeNrYFEfyDUH1utJMyzP
KbWF2DtOOyKSrvO6jX27s50jlocJaxQFnLzLt8YJ72TT8XHw2c5RrMCZA4KR7ETigEzWmzqFMvUR
bGhEKuG4FmT5sXz09wtjuxcPTdey3+Yt5JxQXQr8NhqctH6iCipvqT7WdJdLKzhF1HHOvbuChqF6
riP1BM9gdPbtbBGD5cBQe+kEuco718uG9djyapGf2PKQ/gbigKhVVkoRfNBs6dxHXa4gKIsJ7oSw
UhC7PDHRVxcdaIKVPuIlQNECjM4pfSboUFHIFkzzPvtE2siNo1hlmhKzlqDqVjD00KsyL4aZINKE
8trGPZj3SsIe2iKOJxZ5J9xdG+zznimQW4nZexjarW3jAq4ymuvC3czBG6L8KtZcvJlRhlY8Uelc
UB4Jc1mXtvJihg7q7jaWynY2UKE16QhyD14iSAZJZQcGtYp2OPV9qYfx6ot0bo+bdoNHaqzeSrzc
NtdUBlufEHptV4e8qW5TX1SUgcT7MhsZkxUJ5Am5HxBNcEohsZAVo2dAJQVh5Ge9llF19XVEBK+O
momBs0oJ3BtSKzzcSBDn3sh+3BdpOn/LN+YLh46FPymTbAK6x7yNqvZj1E1W9OBWEosmo2rJrB39
NW/J0HztI2x+HE4otOeGnS8Q4wmqcZZVt/wZLVNAORYF87kvmtQ5EyULpMFaG14pnT3k5KJutyPT
qrq2ofqgXz6H5eRjTgzqQXxeaGXXZDRUPskMrefG4ixtsxt0mb4VBRifA0hJGHxOg/B+D5uXVOy8
CgJCYSJnOnFXiQn3ClOzq+UrVzxykeX3nGSENA7StFjjvtNL8WgvGD5AJpLzW9sM5eNKrNv8nOpU
5UnjN0tzKkBCH2XZusV5I8+eHnEYq0vhNdhrbfYmA3Age3lVJHlDSWwX0GVTlaEciHJu1ljbeQT0
muHBfgqRv+yV9PovW5CT+cOR5AOKIT5IfW59Te86Iawl+AqNHK8mCBLjwzhtiN7R1cB4c1pL3S8w
mGB8h3nYnWVPN/zYVKL8vLRl8ebOJcwpgujz7OTAKJvjSoqAJI1BASzJB5O/spoCWuIG2FWpK9aP
GxEU7BVoupcLjc7EAq+d0qRZWtfdM6gikSLSM/xXwi2g8XedJpMos2EbZaIo7nHqpNdC9lLfibqn
b0+7WXvwowf368jCVO10brzvEQO/LKmLtAFd6TIUOThaZSsh7XT4ENHLjWEd08nlGkWLtz3rMkKV
LhtsKvHAQP7V1LLor9yYhvPYCmb51R36+tVecxaSDY+o96isYvPjdFwnGNFZ296XsCHDzz0xLwg9
AhJVqqYkUaClkgWXNg+MAoMgm2GZoxGtjgOQHIInh7b6NcsA0+bihcVv+vq2OWpdbumDv6ysYJvW
uN/nZhG4PX0bWmfEP7vjo2EntlXP51F4aVOCInwL4mvq9UcmRyphQZ1StC2VEff2JsIVEhtAOpDs
2JobZj021XEW/UILNzkJHL0Cy7Mu2A3OM/mLufYBES0MjCsaQzNR725TRPvUzNe+3sAWVzLPeZ+t
UToeInslAtbiN1pj8IHQUdMOddiOzffQYuaV9S+ENkQ24RX+zmwQGUuVhljQBHB7i36L+LN2aF7X
rSwduqZVpU9brp2vRb8E+T5AzwjybxqsEp94TUwHWlgbxGphDYBBxQA6XQfDb0bdRj4DmVn6A/ls
Vv/i8nIKkh55SHPoNwlnwTapC6VhYA9/wXJNygClbkierhXW+b3bALrB0twD78fpzR3Gd23Ofsr7
C7hqqNGXjxvV20Kz/mEg78a/hCN41ovOO3FP0rr6YFwi6HZDuBa0O21EyutmOcfe6cMSNnNIhbn6
Fd5YR8/LLZe8pIukq8mfMvg5zk4P4dbvGGPIe/gWqruwng6AvRDtYh501Mv+QcjV93dwfGZaGrsr
x7fJKgEQr6Hpj22OUrzSwvpWBwT0Irg0GXEWqgG6Wmp9jzZ1JSgcWSpQUWmt/iGai6ol/7LChm/7
4+zdZhYyjBnubf6xQ24tH0UD2/4wbi3kpFoua/CFGaYGYOa2NaMWVZMozW+Mb39FwTgkKT6r+dJV
4Ac+FCnQ1cvo2BOE66oMojMJjdCHs1CkjCDUEFp3apj78uAbA1oo5UTboOJSorran6m0cap2VBL1
5ByttXVShhVRXTmPusvFmbpyZJq6Of2joWqyT6Z2JAJ2O6IGjxh9Dt+6AeXMg6lcU10Wv9WvsA3l
d9TApJnkzZiLI2gq+2Pq9tkzaHjfxKIXAy1DXxbrFZPn2BwBzftx3/NO33VCI95aMfOL2CZtdr3z
qfa+bIIoANiYbuHsB78Fkp4FBNTvONa8cu8xN/sabV34hazOm0Q+ZQK1r2kIyQqwh5WMoGz53pZ1
/l20U/YtnYthPYWWSdHgBLX6yYhvOntmsuWhFymAsDYi73dHuvH0AbtQZsNhqgMyD/hmGPnmToh2
Iqv72yRUDLHX+f3ZKWz5pSvF9rNU/difB+3DtcrKWhQHnmcdwPFmQr6359FdTl1ZGnlto9v0k8Gw
ye/txZnbJOe3CqHa9uIXQ1YvfZVd0Qbf2N2uKUkaxquhBtqTfSibsglfNJokl0ZPLvOvwFkjwuJV
Frl723gIVwvuRPdp6zawa0DHmYNTzJHJXQSyuh/Kmf0f6+HyrY1y5Eb+mjd7gKXyWCkTkni5ub27
u1lDjlwMfgw53LT4jt8zSuh1hEGhSNehJ46IDvchl4FpDxs76W/zgrPiCaeQAtom51JeKSWnfcA7
J+m9RsF6ZM5m4L3ABg1Ofj7XP7Uz+Dn8Fd2MP9d2nBD4mJro0a3PYLQjl6KvX0GNwWUGxBrd5wyu
ntOmDDQ7MvQeccQa5IvXdWq9Sw2muhMYLLXnFcUbAdwi766aG/bzkNqTToRbVKeo8CLnoqaR9b6r
MgdKWOVNAM4LwpF/L/5GMoVBnqkPvt8E27VQ4B+3mPk4yaAFTKQTBISKYFRk7z/ppot1v9qO9Zu3
Mf2UtibSxRVqRfGh2bh7HjZMfgUPcaRPSoFlumtIFfHYoTKwj2VVtlFcV7XQ+zEYh4+kufPAwiZm
jqpyHYZJOxZOtC8UADJCRUh93i0A2BA8hm49HS3FBdjZ6UyaX4haWiai7tyLVWdErioRNPAbWc7v
/bVw3WNRC3SnAtWkJNyC9Xec4mctXk0PFZ2OM3PTT+zf2kfUIqMPPKEfy+s0a1fENXpudawgOD5i
GwtgqWeBY8UAuvop4Q+gO+Ma/hFiZYK6sC3eqQSp+MUACd0AxW8loRzWkqa0XQ6HGrNlgT8PRcdL
lrNz3jELcM9WZaBMYhx1ATwObvagRvjyh3kdRnP0WImAqkrthqyjEK8dDxgEOEbcMDfP6bzMUEJB
bhBfEZToXMykJqS/3hoEe2aHFhgHwtVI82APPO1hgTCbm+2lg4TnK0Wn0dftM25HG86gtc3ybbGD
4WPH0ffa2+WkEhyERMvbanTvcwfiXFyFy/Z5zbvQvqAHJl/aM5CJUMK6xEq4WubDOZx0Xu9HXYKG
8MG3/WDMwLXSJCDzOI3lXO8rR2kDEqQKyQthMxeLqq+i44iOmXaqVZmEY5cun4datj/SwTfsU1la
ythNZXoy6ItBD9LkgXcNJSm+rglJwe00KWQ3aoa/y3BmU8jJIQ+OPO2Td6VaxWc3zH7wi06oA3oS
rq1Px1GZ8IIBCwlJ2hbs2+Tct8ykiwwpzGJPBREYCGwZizr2Y6W55QlZQNbMSjFHZHBrgO4F2m2R
aGNnBCxEmmjfKoWZuPB/ea5r0LqxbKsyP5u2yu+EBNZ756uo/7WUXk2MwFxZ1YXKrWJsgR3/UHIS
T4emBlV5qmfmN0zWWKPu880QvJ5LgU6p5fcMjmCLA+8QVuwA2SGo/o71IXPChpSy30VWunweCfjm
Q9W7qTqkwYh8wfVIyLHVxDZ9Z7nMr2PCb1NC++hZ3Z2Ci9bt7KBy6amgFiTdtHDF68VPL8OiRZYM
XSC+QbTSUPtXs8yn/7eU48baurk/AOLj9XznT8hKQc9mT3D7U2ZKAzOV/Tj700VYasY/2GY/M5GS
0rbZcjgw+LAPSwv3kDrMvawBmSe52ZwLDJTgVLY9GXPzmH/SPLMU8Fn2lehRP4HfQ1pHnVbDpz9/
+veCc142mOz44L6DJF4E7+Q4Vb1Wwcy25NBi/9xVjqPOuZQRa53ZPVdDxRKlkQtzU5Z3f5GQyPd6
TLy4N6Wl79lsh/nv7342S6ot9Mp2O8y+MxAPg0QtHcHw7ZoqAuka8MZaUIez/S6OQxqadN8HwRoc
a2lcMrAjAcJBOXUwnKDmCR+le8hony4biRx5Y9BNXYpsdeVFlz0PpjYfC0mG6oOtirCAd1SYkiJe
I2BebFJ82GcENXw/yYgu8So994d8TkPIiix/WLCwpPGTPl1q/QAXNv+ifO/m0e42dV6sGXn42o3m
k8Kc7cbNNv50kTPFDHSbL4hgpycWHbd0s2LJkLXMpKtkwygDkgvXfCQwS3Cp+ZIC9UyJsnVvRHwH
4V6MbOGI43CKt23ZHBKWKLat5pWhM87wwfOJtcv9tvxZbw36dHt1xdMEFZZNOHK6+SXPYIIebQ/Z
FSd02n7zlxDH8dAa6xvKFdTlIstBYofaMy1D1spioO2WqU3sd9d9LQKYFn9T3P9LN3T72gNoIzdA
xM3W+E+tlcesl+m7xN5ZEXTDGUs6A3aks8PlT9yxsvdGbvP3PiIzJOjULy+t5aHJtvvAk6yba29+
NIrP/OcH4V9S3NvdCDIPCAD52BIN/j8/Vs7MxGF0uBwQoegHXmbic5QT6OQBZ/nQsro/dtwNOyYM
PeDdKXU/+4FJYxfRLnTjfC53jiFu7M+f6r0Ylw/Fo8E1ciRSHNAi//xQI/nwE8jz9WBVOrv0UTvd
OgWiD3MOxZ2h6Tz7KG7+5kK4PXn/0K4CYMDEgToNN2wI0PKfPzaQI4WTxzJr0Ay1VT9QeZZe/4CW
HjkJfmc2aHTPH6yuUpfOm7/wzzSPVQgQNQukOPSWHT35pRiSrS+plf58Uf7XpwPvwVkbYKwX728g
GzF0yRbUPnDCPpoS2DyJIHV3r51qmv8ihP+Xy5JqjxADcI6Aprk93hMDcpbMuTtlHNrW6H2fhs7L
cN+uQzIClvvprNRqnWqdRHl6vW9awUS80pLtdLol/99fW4Itwu6JalIAJH1nsRmhNBpP5MshJWn9
paR1Z9ykoigOu634+eef9e/XQugghLQFMk3Mx++PZoaTE+qKfDu4UtOYS+Shu2Z22Qm2GKs4eMr8
dQrp+CeKgb/87H9pMVHoR7crjjAS5758dz4MSwhra+aeh5ibv5iaBUDozLW7gz45JDYhtflfbijH
eX+/46Vnou1gucL1QIzyP+93e8q30NF2mkxTUfENAjjKOZREm4xuTU3vqmk+T1kgZsR/JRnFI4kL
RwZYtPi0ROLchB4VSSPIBb9Jukf/SVhlOcS2tTGmLCkHuGvYBEDepFbcpxURC2TOjP1wQUZWWX9z
k7y/hqD7bXYSBLqj+eameadnHcuFu6jLaeCROn+n3yGvscG1+JHjv7kSkG6+dmGHyrJeOdNqmTco
xiKmGf3NIMvr199N7sw0uMvE/TRZ7rdFZsXdn2+y//Uhb4UHfkX+g9b7n1edV/1S16y5jzD9pH0g
TGNaP4mW3M1YjIs9XDC/Tbc47T/ScG5n13+fbVwablEQrOi4nRD3xT9/KvIl0XsQf466nbozkx9N
Zeb5L9RoabKxML93g3Q+9SvLk51pbg2jIV35xDL6b3a//5iT//uzBMIFZMX5crONYv95VwFllqNa
wfrpmNrkRuxa1IHXdhice7/MNnmnA6dW142er3zgiSD0EAdeIc+kSg54iSVbjF2EK97d42SM5jsE
rywx0JD19nXWNqObtRpuEan9wDFulYP/wH6FeK7ADYfubByOs12b5SI/OYNO7yKFgGMXbEQ8xHpx
VH9fI3KQl9LjnLsUdumkd/7GgG0/GOY7u80z8BEUkzmHPYNrEdzTouWloKXHukN8P7z6oGTWr9lW
iOKx7RsGusuwbldN4n1wdb3ecx+cESGT8gsR3GXcalXsTTl+PFIkaIyR4wafJB7vdG+i2jdPSNvy
JWZ8iTOixwh7/Mvt8f4oCHjdipthA0s/JfH7U3atxoZ54yKOGA9ECmMgAl3L3BObWSYkRCu3w/sX
d74IZ4xPuUuKXFmF5JmmaqquRFkYND+d6Oe/lALv33qcw44rwTDdUBDI59/VJ9g8BfC1jAjOioim
ccw0xtSSpzW7OVX/coDwIv3XYyLxogAYobWh/pC3//2/1N3tWlj1APv+iHJNdjcBmN0+pm1X/q5d
S6+JiykCKVeBOux5gsb/OZpAg14mBoTZ4zpjSDmWU+aLb1k40W8vPmKjZ+ZvObR5ZHUQIbPZu5Zo
kuyvrdVUy8cuV12VdJTJS6L1QHyFH7Lj2PtGUO4PKyyk+7Rl3o6R5T8XvAUC9rCJNJvjiatfJHIx
GRTx0lhOxl/zS/vzpLJlPQ0D2VSfpI38e2c6wM47D6AJBM/yFtBtYWmD49n0r5Dtw19jCzX+mNkS
kF3GVI7CrhlXK4HTVn9z6sw+CjtIg0tFZFYfY9JKRdxBvM8w2kM0ofYnVwwJd++zPqe2OrIRq/P9
kK9TwD4qmwiqdK05/TSwtD8GzN2r2F/r9sfiCgIm0SD1Ibpk3X2MegdDStdZ02/g63Knt8hUP3hr
MPGpI3eqX1nTOB1Z3cr+uC6qIMmBINCe2Es/O2e0T/XZm/z5xW11wGstTdv07Mp0+elysnLEt1jk
CV2dpo+h20TmbNgeunu21MPr7WUV7ToUpnnsF8buoanmZBMHYeX+titHMIpV4/qrQUX5AdLuDYJb
hsjRrbwLmm43pWlZ4OwmZ3ynSBFjCcHNcrcykCzjZjBLsJMh3tIEuU3VIcBKp4Mna7ifdb8wV2T5
QxeD9GeyYidU5DcWZX1L+XPbruVT+MLlNcoVx78SFtkxoGHdYkEC0teQ0D5nJ6FFM88KdPqNF+TW
3sq23CqO7SL9xCmQ3pyypVidz5hncRw72zhfPLtXZzmTbZSg6wvxUbOu4zybCh2eKmhH9Z6El+HX
UszsHWs7o4/soDlYOwRw7B0Qro3m2vECyg9LBnVrZ9H/EqyMvLG55pPOrgZ2Yndhxi4xZCmZL7vW
zdX3sWgKjdXYwICzbVXXcdnbxFvSGckt5szma8gb30NKPK9k87G+zJ4chfiduY5flXuLlNohsWp/
1bEbDPUHgdSZSNpmUddwLj3sA13g/9oKh0E/zpRQx6ZN18eav17sW47V8JEZOUKYbLOellb2b3T/
0FmZTBFXUtTDd6/cfOdAGUWvQ9wVqQQkCVTx6tVasiDOZ5BHt9Asp6kpn0yeOllS9K66BHZpl0kz
EgR+surmYxQU67lBRvATTUl3DsqQ9E48FKV30C68lHPj8g0CMKlu5N4mCPWehBGCWwrSH8Idm0L3
Tjl+xFt6bhACj/6gUergj6X4hq1wma2OTAGVTv19NurlRdiVhGlZa/sOSSfZKusou+aOwSW8SLlJ
mb4YQLHRtZiHgmTpkY0NJpbN+drYgonaoDAQ7hiocbkbZIt4yuxMLPueMnZJgnIhkrGHVNez807L
J6uq8vW0Loy2ELIVzojIi0kHFh58CoSgpCNXw98UQqMo4xSKbnIe4MzDXaPVahKol8plEm0RKL3p
7tVjSCZ37eb7L2peACS7YdZet5t7ficoEdy9LNGO7LqlNF8McoD2Eoazt2+wArzW1KRNvK5WQ7C3
LrLlPJMb/MpMSxAz1W4ecZssZeoY21YB0ykiV3h1GAkQ6AFbxm7U16rE8ALuuFNfMTFioUmjzHRH
p9r056xAFwi0TUKhbtgmktWCwozMYW6xT0YpBXU5SIsvbQ9mCN6Zv1TJhvLnsBVL3SWyLjscdk4k
0kOTF4rI5NAp1ufRq/uIUOXAe2ogUzNR8XLiINLAJ8dKEFB+FRta6fi2yxl3NVAaAlEYz/0gpBnP
5VxvUp9tb9xeTZBThrgDd6qC5hV8qRDkIzdBslTsGeHjSnRGi4d8Nizw21WvWdyWrnMAxU2eor1E
fmLxBwSFaokgNxd+9yPIfWokEgwBfSCal8+mXDh+mnxMv9U1u/p4AlHE8RNGCB1H4+MxWYvt0wbZ
q94tXu98oG5rijiYmUScIYXd9OwRfqV48/uWSB+2iIyvHMvZLcKzml3uCFld2TUtn4uFbSnn+LLk
L342lD97s9nPlWi7/BQ0EDg5sKyp3mVLavtfbPYqmrBTKEEX+AsWvsqAbMeB7doXu2xw6c/o+dqE
VWewFyurnqyyF/2l17kz7/uwQZXOMcW22YNJCN9jBQ391DUiO1gRwqV424RSp3WkVNoh5LbFwdJu
TXPKFsA5VjM2P+MuIVk43pgHB5K1yG3JB6f9heNtQBBTaa4zMTNTityGXHYkiTLBwnRZe/gLuCsn
nGGbQ14IZ13b/QhZwhI7D0DDxMG6+PI0B27qfdRD6C7orafZflocMq0/pQG3Xoz3l5caKCdmW9FM
Dq70EWDsiyLNXpwCMw8O8Hk59lQP4OFHrFq7CFEbV2Rk9Elyy5Y9Vez9HqIBAdCeSzt9c9fSSqtd
SXCXPChOCf6OsSMYeJlVJb1c8IaKxREDb9OuT8+zIoL5mhMe8sk2a1SfGdvj/2JcP/4o0Wk1eC+6
VDyHovYSCXNc7hEj5T0SMHDUxDp1X0ZflV6SN4jZDrbMcXusISAs9K3lzeEREfUJCDB7KTmVf6D9
LhQX0fUIAyZR9Dvy3UYdVrVMn2UuSFCxt2g5pXylSU5i1ltJo7gdOlW3v2QWIvLreTLrWGfor7As
kF+4J+x1bTicSmZhxigpUHvw7sKHQfRgPGPsJCPedMtV0vKwDba32ZwsqwfLM9L80g0D9HpwKnA9
n8D1gqKfiAyWh3Fqgw8jgXjZIfAKzrEqcAf+voiqT3JbzcDrJ9ru5raEzwkMqDkTKeOlPHgT39rY
EBHRtX5wp1NYkrEIMTwc0g3gOAuNEKtfuDhIn61iLEDzakKpnzHzaaCDQ+9V+1ktBAn3Zb2yZw8i
glVsQIo/lz7rQgDf2vGOxVLKnvt8YKi/CYm2cwy5D6JMf7DrwsmQo03Dp1mvwPwz6XsxvHUmRCT0
5ATmrZp1eF2MBOt6jM6a3RZ1S3fgTuEJylxavrrc1vmOdU73BuAK5wGhjbP/aLFUJp5RrfbDhqCO
o2ez9bJvGlvld83YTP0uqLb0mz9n/q+O48SHO1/47bVZZ+cJMxwLHszPYxlcrcZtln2hu6W4hGSf
yH1Zc1iTVWBpfUOcFjrhfaAIGze2lz7w0G8hurl5If6NQ+uetOLp3tZr418nTTH/7LWZheEnB+Z5
CRu+pP2tlUZGkodzHbsCZdnBKXqfvCGxkXJYCg8dTtGGr1a25ILDCQnErgEME57yrCSTsFrVZlFu
AANKVgt1b7OTrGuiByLefbG3HXsL48WU3UYgdQCSPnTTKUyoqsftRIGeDrcE9QnfP+gHQsnB39sJ
eklt7eelolDMBGaVV42ExD9Uc9vZvLYsYnwHxxvvQUpb9aVmoPm2iYmoRnfq1I804LuOcddM411r
I5O9diQ1Bo8gj4L590AE8pyUyPjnc1Ns3rNVKM8/UlENnPoo3BYQ8Wg/6oTSJvpq515zIghJhDv+
FQ+P0wD05kkNecgKYnYakUiGFnVSWBbuNs8vRiK5vSwqXqrA5OIQcHrNZxNWxIpKzJg3O6R2s0SV
hagf1Yae5L6GFlsdcIdk5tWeM007Pqxh3qCBBv0jKyLZjizx2uylAo+NPaCbXXti6RMM6yEI6rRA
YrhUIavZ3MZ2iRTTpurvUKkg5LfME3zWnpEW4YTP2TggY5fw7kzsGnZXd5lhXvrFy732GfUjXvct
RxpAeanqV7FmKhr+Mrr79wyJSh8dC/myAfm07zklTaZ85AHZdESq1j4AgfimMfCRGbNgutdq+Ruc
9zY4+++JDeQQ9gRwREKAHRC33k3GI5rviqis6Vis5fx5cJWKeRMULyYfpwPbinQiOsC8wpmZ7ql3
/+Yb/18/ngEAcDFGR0wq33XlUxgwYe7ZSghlkC9NrQXiYvC8/pPx8uFzZA/Z72psUU61arizXOv3
n8cj73/+bWPDfAQxNxeC+extevJfUwHGp2vfY5Y6Mq5pwx0OLqYw1GNn5E9jAsWjS7awnW9qPDT1
1Jbd/s8f4P1Y4jYFYT9DsWMzlXa8dxdAU00IIO8ruLD/4+7MluxGriz7K231Dhkmx2DW1Q/AnWKe
J77AgsEgZsDhcIxfXwupakkkS8nO15bJZJkiGeC9ANyPn7P32qjJkVyn50YuzZeQj34ZeMP4JtiL
f9N5/wWdsF2VVhC4MI9xJWX+jx87xZpnqyQDNW+Uz0xs8vNxanRso1XNd2aBySEtguCisIBrVMi+
70FL1L/p//zy1UPBE3/AE0AY26To/Ph3CIIJszB35phRhrbnwgPqdmFOwzjFABC7lYRtavz7rHPV
tzpMzRuQKro//PnX/0fj+F+ff4oqoCagC5jDejTJfvom4LI0rWUhEy8WsbicoxLKb1NJUhWV6Kbx
HtmKTYIl7RSxeeT0d5tKPD9UwJr0FVGqVnVVEdFi3BJn2vbfJy0rTMC556cXqeuX64kSYBmjMdQQ
YEa5VvskkT7R5WaGHsnNPBZcQxFGVRIP6sSGtirzYiVAFr15l7XTQbqEmZyIYDTrJ+wXbvuKTjyw
r4NiwHghsmRIT/SAJeALDzzVqfKHyY1Ljy7IYWhDt8JCjuMwmg23MScMw6J9YfC+WPthsOtvWEdN
HU0K+SBJk5b1SPud+EcXakp1UdZzIn7TJf9lMOlbDJYByAgHNo7wnZ++chMR7eKXE84ysM67GWXM
IWmDdSc6O38uEIJciqqdz4e2bqOW6voGmrw4lnKbnQ9LHrembE9//hhYvzwHDMIYwAWQL326bJDf
fnwa9SpJxIVDdwj7AM7ThNPMONdNYRnPeqnhAgTJiDMSHWUXp064NvvBpzK6VvTLeEcaWKHPM0EZ
6gxZ22IeUe9YXeSOND2+4a3unwNs8+lpISIy20+N0b35xDyg9pxn8SoHEXjUrn73QhZMVZzPBQrg
ClBud0hrc01Oro21IBo6GxLsbDeIM+BkoHipk4XaMKXtt6/yRKIbHMrRv8CuMTXndD+Eezc5xSwP
lQtd9iEgGro7o+zUJuObNnMPGN0nI9JGEVyW8A/dHZNU8WJ3q6oQ+nazolk+JM2btHziMRbtDpx0
AXioQ1vQPolCrHAckUdaT7GltUBzYdm6uF0oVP1zjj8MvAFPr8V+mQs13Hi2auggNp26dwtpsqEi
z1nOPEBA3vNgwc1KjcJBPIU+w3tKuVHP09g6770hBnnRz7Rf9oRCuhkSWDvJDs3KeAWFdI8uN7Pb
dT1UyMvy60krolPJGw8e3dFdRFzKdL3vebGauAUi4u0KaoPsUCcGXTVf1FPOeW4I8RAXWxxR2jMM
Y04YjtdiLMKW1FhFxxw+pNpzF9Zkh8dwKQ+9CIZ3WaUuOR0gV85ni+Ct3ZAV/WGYl8KLqeL4CNmQ
eSiYJnidCARI7QqT2jL2PVj5/GYsQNyctyZxx0eBoGiMiY9rpw94p6j3Ix4A2MzQVjVoHgZhhnOZ
KvKH4BH1BtdKveqIfjVYbmXZmzIipLh/5UhGIYz0BSVcX9rZfEMuaefdW0NbnSNmslCOB16VYdvJ
hyOip9Y6JFaZZsfGmC1xgROQD50DicuvARokr1jdYaCHZeAqkAzQqGplJZ9upvFDVcuEYGyC2nje
V7PfnxOfjJTJ8JrpuS77gbRdczSH3+xiP5dKAA6pe8UWfrOFpzg/DTkhnkszy9cUuhZwvHQO1d2q
SHmhnFnPGh60vzjH3a5HnbBBvbgflv/ThkUxOgyjzfWc2nAe4Bd/LPhciEROs6+ZUNPXP1+Tfhni
cj1Q2VscHeJQmIA/Xc83QlkBicEN5wuMM76ab7I0PCh8kG9FDVkGqNVYXQzh2JKrOblWpMMtk430
oDfbS99L32w4IHvublp9ELOwowk0bJIpT3YhSrmYeqi9LOXYkAGPXFhzXHr588/w89h9+wh8AtsO
GL1YgfnTqsr5LMkGQt8P6Qz2BbeBdfDxRe08f6XnmtoA0UzagJcDtoTjn1/a3uae/7qzo8fZck3B
r7Gxw2L7aRrbtgO6yCHxDk2O5Qb5Ygkgt58aHGSJKYbwurFH/ETIjZG69l6K1sOYivV11p0YdraG
Ah5TNEJ26jljY9RzBvvEIRNvA/it9cOrPJ41b6UxgdOTQ0yMvyfMDoEYEDOnnWVcydwPwebQfxqj
P/90vzz7DAH4blGNsARZzs9li9GMSdq0ZN5D8it2Hv2e72kBz9WyMJqiRDeK39SpzjaO+/HrhDQI
xB4VGhUjNfOPG2QKaxD8UNodp8Wk652kxM0EQw2lDuclG4GrpvzCpx1RH+1UeXZUUFg5OxxAzrA3
dV4usduaGEygc4TMdYgYfm76ytUoEHJMA5zH8CH7GfHj2J4XkBX1MD+ldpenZ0iJaNbnxI9XnIrN
E26+mjMrOZ9nJRqOD8npcD9t02NW3/75j6/6L0Vq3sjP5kGrz0999S7/9/ZHP1pJiFSa6T9iHf/5
b/82Y/aHP9T/nz9+CCzBLa/1h39hbMCY6W74VMRc9kP19wv89+/8f/3F//X5x0/5XWjmFlj5D63B
L8mxz+86/yA9Nubv80Mq2fbH/pEdCwNpA/yiqqKK3zC502ev//M/tuxYtPCIXgTvoLdRF/9vaqb1
tz9kPxsS2LNoXfBi9nAhs//8D3f7JRZzfv+2oJNl9FdSM90fH1nef6QRAHADeHlUdSjMf3xk4RbY
nN8B+YQm+enDXe7eJfo92Rqmetc3J8o0f34wPWysp5tDLe/D/Iaz954ojZ2AvQ7C6QC9DZsKrH71
2HTPjnwWy1M2PZnrddbdDrrbFUeASFExH7EJLsGd134E/nU6XzKCEdbDX38UH1vyOer/f57BrePw
75/Bp1K9583nD4/f9if+/vi55t8gClOuc441IRJsW+TfHz/b/pu1VfLsmvC8XeCS/3j+hP03fgUp
GA8Ev4jO+Z/PH6F4LKrsp9upkBSQv5Ta+uMG5G8IOc70Yeig6KOO+7leqDN0jfagJga9dniOet49
h+n/uwSg//Eq6Pj4iEAQGXT++JD7uQzqXDKaMUB7GzjFSn2a4e/8phr5cSffPsy2z/jBlvVH5kLw
UzGiRY043ctGtm7y3XFstXFSp8aJPnhO3GfTPxkwzC7a0ip+q2TdDoT/3Hr+fm12O3QiaL9MPI8/
fsQarWplVu24a1PMk18xAAcrxU8XME6AbFCve2Lj5XxkFFzNCB/C9Flbynpr7LpLdkQKYSkFuFXN
RIP6zHBrZQLARBlAEstv9uVf7wbSY9oIXISO0i/7MgiQkcmlOe6szNH39moV6ZlnLpXzG0Urz+hP
X4mgNcIZmjvuc5mfbgfT8oDc03XeAdnRDHkcexY3tq676SoABKdA4Q2wZF+zkDyb/87o/Ldw218+
ZCBYm8ki2v7LCv/TujoQRWh1ThHs/N7wdnRE/QunYz70Ly/67d/v778idH+56wETLGJItu4gL3L4
01U6Z2GeBZVgR9hdj3I6wKghtgU4X1///ErbT/rh+dqqUw8vlc0hwv5FHCqWUNYUPNYOINuMjdNL
sJyP+D2CeTYuqlIgU//zK/4P3yA7pulsbT/E8j/n0OTDgPvLK9ACLS7jAm/reXmt8ZtOyy8PCQvi
1tdFyE+Tl57fj++NQF5BiAtXcUyZ3BcQhQ6Vn5u7Yia20TbZzuCl3P75J/vdNX96MAF7uou7ck07
6PAz1xDjrLL7kLXnveigRPSa+v75X70mSxKflbICazq1/o+fE8el4uwNO8MOjOR8LFZ9aznrfF4a
rVtFiH1KvdEgp+QvHUBZl2haux7QU6IhYb/+vCamhEQT2wGogvFXdT+CInhnfEXotq79IRrxmf2G
EP/LK8EKyH8sh4xVDlU/Q6VbgFx91QmxIz1E3lih7OSOiJoCHUJQGGd//q1uEPEfXwzGAnSmuRDJ
hdgIxM8nbLhqdOq6cuR4lECtQnVbNOeyMPT6UmgF8TDlQ8L6xkreHG1dYTO34VlVCG698CQs1Vnv
czUTL4o7tRzVObjAIGUM7i/GAVp058fQiiW9yVkCqKHzRciGpUTi7ZtxY1KyrFHUEyo7O6dhAG3P
VBbpEZqKIVdxDdxW3qiezJwLQq2s5nxaM8d5CQjX6iCcVXG/OmeopEJr70BHZN/CdmGfiiyc9Vc3
7+aKkfMytZdT63XeiRZFCEjYS4wPS9XkI6NYka8tWhBx5kElRfYi6KhEAhFnAzWAWJY4NVth7ZaR
SJpoVOF4zCtF+G1SM6aMnEoO5VVhhgBToR+m9jE1RHFLdgW6vdW3g/GWJKHMOWD4k68QOAzjUKyF
kAcOoW5w6foIaqNKbeImC3HBTWC6lnPyUrN/huQc+JxKUyBzkd+g8vhgdXRndy/tFHlrnCR9x1cr
J7uciIldffdJmzORELJdIOnaNDfhF2FgtvdmEDD0XYdGPy9z3aTHsCptK4JMArkltVGJXKyU7Sd7
Rs+6d0sfjfWKNfUulNhKjkQvhl+SwNeDRG8ydh5t/En50PyqObAeJrYL687tADww5QDregQuhvY/
MmAwpHsjLPUE3CNcbeILxtG4nLIZ65RhIHh79FtoM0iFUkiRbBNguVutPZyOFtDBCKWLV97aVt9A
wOnQ2MS4y/jnRNF13w10peb9Fi33UhQGDcIEsdpF33Pfyf1ZDdlfJjhtHwlCabEvFTDHGC+P3XOQ
KNtEqKXzMJ5RYpTXgoHyckDQmsD8ZgOMQrgJwLa19B4Uk5Q5SpARtBes6xQbtQzplTWqt+vYU414
V9gC27hD6EEHTwLxe+20dj8TEA5LXIMP2bwfVU28NvlbZIQUc/eMedt4tG00UAfHYXQOa2oTvjCm
s5ARpwWDUHTUU7HN64zvPPlobbwW7kbk9EnyDPSyA1HpYadlMDDjNV0hyHS7PElJ31jFlMXzqOVd
M1iINUDzJR0Idx+5HkKlwTn6sFZf2qpR/JDSQBKVEsIFkAVB7FcnRRZ3nRfthpezvcWP56AkS6kY
cDNFKwnnUzxNifUtNAaIeqDAlpnHC+xTzHX0h6jt1YwBBrIZ9S7iaoQTammBnjs5gEIE2cspz6zQ
PfQAsuRhwUobxrQl1uFGUljRsM3Av+3NhffmsTbQZN6zCRb5gSl2NsTsb931koRYQHHO1m8D2K9X
Y+yKG8JJhXsc8hnhG62CMidirZrINQ4NO3iyHcc859U13/QEYmyvOEE+NH26hl9KGyrdgQxiYWQx
xloVfsHcWWe3DqpqIJ2j1az8nNose1ByMhFdhr/KrSGNmJN6sZB/9beOP6j+ArrB8DA6qcjOzFbZ
+OEGzSyOKJKSTflAppOdnhHvuMnZGjrJl5IZbXlQ9tLbt12a+/395Le228WMh/G31SvhqJGAJK2+
FWVpzY9GlxfNiXezqfaA/9zgE4ZBnhwY3cMAsYcEvcKwGDOe+Wlagfk2sm/ugZJ721jBrQ6z1+iZ
oRcY6hVdzJc8YHgUL5aHh9YUfXkH0YBADyuR5T1FtPmcra6GIxFIxIY+9umdSef/PPAs862trfnT
G6rle0MV4ByF6rIbOQe5vIWi3H0tjEZ+Ea0z3dmlDEEcoFN5Mgctnk2lsRX6pBeiI2BdxH3iB/dF
FRrfZNiur/2Edna3cEQs9hLNpH+O0rk7orHqxh0+Kzz9yhTojFMnxci7wHA+ObKS1wba7V2DdHSN
A9jc4wG+Uzvv4BWDO5EM9fkKZxtxsAwSeUlTTz36ZcqKNUKZJiZxXt0987uJ1oAQ9fNkTiyr0MrI
DdNgK/pd0AooPaIah88pRC0c26EyntOutG+BCRhOBKQAX06vHBsPciGag01grD5HqDieghQwErjL
lrc90UF1gsWSQHkYtPc+lQFuIdr5wyuTRyystYsOaCeLZb4eXLneMTQijGDIkDlFqfAyA18o4I49
tH5kYBZYqJbbXbSfDBuA/0DGyEGT9QXpl8xh+10l3GqKRzgc5rEyByfFt1AEd45VdepxMjUIJwsn
zft2az/QtjkUWHqCMkh2AzhJyyMn7riQdnk1+XgHYhwg7rEeG0fDI+/TWxOfn09vcMleF8Hn3wVo
4ps9u7BJQ3pWnQ0oWyGESyEu3K7G2qmd7vUSnEZwtmaUhG7HDu5L2p56zY2vioY20l+jDa3dmE2Z
ty8Xp/mibT8Jr+H/l+i8XPaQR3MZXSOqITBfNdNgWSjPAsg8ZuEkJx/l6ScwKKK8GqYnaew0Qn54
W8rGoRwKI8Qln/rfsdkqY5cAZIT25zUud9RR415gK0iOcwVZhs13ucHaK+Zj54e0nUMy5kTU0q5/
sVGw9YcmCcW4E4AjyigoG+CJhaZkjorVEtnBEpOsASNPSQH2s81vZ4WCGL9Wa733KSb9CGONydi3
LIFV26sRvFcMH19bUwd2VE6tLePEnZ2ndbKMhTtrYSxdEaS9G4Csqh0uEXS7M1PLBdrojEDUU/38
BdhYkh5UmKv7tPDXbMfZRQ5xUIbtdGymoDdjKZlawwS2CeZgCIQosrc1Wb9B0p17vVMve2VtEGOX
kudrzqJ4H7A5w0ZxE2JBxmACf6OaMuuZUsyatM01YNm0gDBilgkYQx56dzX12Whov46HoHTfqmBE
6FjCcpqjHoLDsO9JDCW0AlcTG7gcSO7xS7s/zaVWj4iCChN+YzWgqqJhMO/CfJXm9ZR2DSwqWXJX
S62zezDoTHJJKJDbLFUtCOeAMO8dxTThAH59/FogMKdkBYOAy8grEI17OhSE8eWeAUg6W0O48fUw
UlapMr0uHMQMJ432ESYRtksHoYi0znKQbdSQskQ0lyXN/FZlLuT+rK6hbE54Uu8TSJX6HHGOYAdC
8PIsGVmsUTC7ELMMO3NuOgku92hOXuqdfAfR3d4pNptbbvX5ywSd513ZUxHskdAF/s4dc/97UhfS
i3onybJ4ZJn+PoomfCDcMzw3J4kkeu6lesb7WD5rO3UkqwkOE/AZtXXUYQ90tw39BLVt63kS79Ki
nqeuGdjj/UF+ndusfWgAvDz1SqJfG5WUJ7/VfGglc+HFpQjg5/tQqYrd4obBbq1dxF9z6TV3zQwO
J+4cSBQoxqzuBTKMhAEym815a3gr4SKDhaWKKBn/2cgYTUUgcQIFAg+nyH6zM0sGfYraVNDeMGOv
twG9uIrOFG8aQ8ydT9TAEIG68y/smgMS5AbLuQIqIxCnMrz1o5Xx5hKPPkfhCHF4lgC4MkmaCAQe
iHMG9EjgLIS2D3AC3PIIAb25EgitXxUVXrF3oMgBO+hDCjo7JxswdtZuOvOJdnhJloSA9bqt62tu
Z2eDMg60iG2oqXee7he4eY0im3Ks6gdNksuDbS/NEztQDUh40skn2s1OR2m+DGQ1zHhUu6BUBs/a
ElwHiSbvBStX+hyuHQaDtKvguFBizx9jVjfXrjNvZw5u7Bghxt/yZTBSUQCnsxioFbOAVQsz55kM
ciDb0ERgV0vPcIji9mf7xcBag88FuXZKdVzw5Y9wzM5EQTBgnFCw3q2skIpHYmyLA8Te5GFxBzYR
6Bcpad6u3YEyHeR3i/8bmQY4xq/oZscx8jJH3UxFwpFg9sMauWC/TuCOdYjg1KbL7rck6UTVsFKB
5HPvKFJmtJnH+exNb2kq5BqFTSeuUGg4sF37qX1A/WKwOMMB5ZyBdENFXQKn/hzII1lcM0sRAtYi
+xqEjZxPFcT5m2YkwOaCJbJ+6xenbo9gW4MHaIBeEBlzO3zRyhP8Yzo5aIxnUe/ctk2eAx6E8sy1
2/olNGHeRDopLERC2jUuZUcmIWLYKbyvak6vO9fLsfNQ2ArOg9TTVE2IGXlhZ5g30eTlORlj5GlS
mlSp9er18FoEZo4iAofbgkGvmDrtFw6Ln4XipIUfgoPrfk7NcCZjcINDrFaLZ4xQAHAlpdTtbjQ4
ykajn9dEqcxuxSnIn2szXn0Tsi7cE6Ij+mDexCHCz45g0cYEqajlPFpuy+IsQOW/Ube49s4Shbxp
E/yjkRq1Zo7pgzWJbCqBCyh9JrsVfGfotxMy/LsBtHHNKG+Y3kYnbB7xDIBWZO9qrgesJN01bUEY
29QS1B5K2jUVFawQ8pk4oqIxSntMjxr87ExbqO2+5DYiWj5ZCDomq/UAKbJAyBGLIagfrVS6j+Zg
EmcQ6MB5yMq0DCKrGDlCdQFFI6fzPvQiKLf5e4aBBPlNWK3vNaBOfn4dsKQPgic9ypMQw/8A3Oi7
N4uMOwep8JAwIf7SiXz8JAWG1DeErWxN3A8DnmgPcon2o8tdbUmgKhE7kNnlFebS3jSLgxupGyGy
4SkbYHInHFqBHUHfrw/bJ/3EpzXidyqy6oh9qiVFpqGohcYNRrfifFFu8QnFZ05I0wZiogSOaste
AWOnbunFfk9tH9moRy4J5m5fh6FCA9KbvhEDceLAmQWe/W5btXE5qlm/jamZw/BWLCe4sQp932mG
ukAxzAywkW0V5q4UouKLXDB1HTwtk6+UBwNBM765cJY1PP4eRZtCYzcV70OEyzS49v3SfzBEYzwN
ftUxSKtWdnZ4Vo+k+nCaKZIWQoihEu8BEQgCg7AG+3pVgz9xjuGIx4audEnXYuFQ8s3u3exVClNC
f7Jz+vkImPQpLeHYA1tDGb6dn2AB44ld9RmHVMpL+Hsln6Ok6jjKSdePJTe6JtFGiBOeHrc7H90Q
MYipU32xge53GebWC4YSaLDtBZHpiRV1hW6MFtWIU1s695NXoquGVj+6EXLw7h5eGlLtynUABXSi
LiikV2iBO39widBaupQCFDO8ukP0Ba2AQ9vSUqizDu8NDC8yqo1RpMcBE9eNaxj2W6i1PcW2NCge
WZe9lMH5QHtJ0kO5HOqlNQigIUZoN8BxJX0LYj49BOW7CvtFkgfvDXMuezes9WJGMx7MFwhJ5GoQ
WgHFdbLMzIomRxQ38xCIjvAzC5VhF2oyFLq6Ds+IfA29nUJFP+ygEY3P2oePG7l6tN4H6lODU9Cy
klOD96g9J43Mwh0e5m0f2aNRomPaZEtGvoDKRaSt5QXhZIrfsRmuAqYTrxOEMMQSMImcM6F8/g6N
Y2TvsNy4TANvKrxQfdgaJ9XOG0049Hiw3HHgCtMig80JmHni5CQrXy0wyoaIRYVp7cCJsL/KTUKD
ziZML0iZUBwQ5gY6Ioy0zBYj7rtuIjEz1224d1MRQFAOnXSXcvtgzLsdkWhez7OyNyEdyVfSHCyQ
jg0hvwD5Zx1EM/p8L0bxA3jdhzR7BDDteSjE8dOwaCV2sLPraX7iDV7FgVBmeYcqXxQnxREKdUmd
kKOmhDSnWCHj/8RX7KANH5eFpUKvH672xLltebh9OhIwXwVQ5hdV2OojRQlB0IqbQSU250l80j2u
KEfcNFc7OjHwD/3JHr5N/gxoi0K9ewsbz7oJtCT9CPxe8MSu1fqRW/KcHsdxbO+YcZj+VaBc+QTq
IdFRb3bhbeU35St9jQR4pYGye993Pe6CfuPqRp2/7fvGHIDdcjpLGZGAhE9EB6eLjxVRIUSwjDEm
ies5eraZHEXkMWYqD2OQul+dwkweiEBTWVz7KGuu1gAe6gER8fLFdxaIaxYSc1oNanSmU6nKKr9F
gDjIHQA4rGGO3/s2CR8d9mRvI9vpyZGN2K1JUzDf4v29tVebN2KAwPe9gQg/IgBxqCLYUqs8xlWE
CAtyxVg/GWXRPi0ds5woX/X8iDDEzYhc8KkatOAQehp9nJK8REIgPZ0LeQl9l+XcncaQVWFkwkDf
TwK880RnUwHR/bwcXPhgtE0yiUfHIOSLs34O18ijcx65Q7qOkbYS4hurxAbvxksI3yYX7RjP0gte
zDpEugqHAo7Y0KYjF26LhZKgR8SyrORun0j8wUmgRJa+hAbNHQDRrU3IV9bScuvB/35j1qCsXcVq
QIqIkpgtGnJ733JM5hSYfQHQyZotQvZaey0JUajW8TWoGy89YIFrqL9NWk9RWqP8Iwm6wZomkk6+
4D1uARKZ1kPRBDrZe0M2cTNpX+Fh7LsnVszx2h59AQCYgyaqHhbo707Vl19tnMsUApj1U7LpOfbs
XWjVr2SXIQUdUEdixJvy4Up0JAmQYIb6cI+rkNaJ0QoCsDVDSyyHppskZ4IWMN2uujXIellKwqAX
w0lfHafpbsPKACpJSyAhoaVBHpRZc3EbziRC0rZr7FPqlGN4cK2xvjbKpe7Jh7IS2HFuEjz5xQRC
S/VOF8QQ+jh9mrqyg0PrJX1G2Iq1mXD9YQngRPrJZWaSCxWLFCPIeVHL9jWhzdqh2Laz72aIXu2A
wwaO8UxozKPLzJWbVgjjS6IFKtiVL6E9SFp/6d6fKlTUThs2t9Bsgo8pdIifz8BQv5geuLedHK3y
KR9bUmtIqWJe1M9j7ccw6P2ncS47dn3Wh/lQOVb5wbCZJhLRpakBvbQS62VblgKrgrCbL82yONRI
uel0X0fpIljTHTbUiJUyTG/bUZjVGXys6dMRg/5mdYRYARnN1EBEC1OZqDcmIi/arLJuXAeGJqEY
Uw+sADf9vOu6EDqiTdfiSrFOGKyLw3Ly3cHRlwhr+xcTDuUUu5QrZw7ifc3iodwPsACYIrsuoW9r
eEHzUpiYVXeJuQQ3hSfF/UKn58OkFUY/CUnr16xvOSmhKMqDIzp9TYvD8uV38IEtEF/QktczG4YT
id6xTwy1K3kOXyvAQDp0WOylpErVtG4/w3A1WJ8Go740YCskcd1XAoO9Xsuv6aSKmfepbejuYyPW
UYuBF3VqmFNpT4XDMosNwB9jgi2xDHFuA8mmAozrp9bx/HMDwuy3QiA7ZR1ldsCqCbprX8MQsA5g
IEUTN7TMO0rexMovFvpnNilbfv6GR5SHhRMbWDKKeN5i0IH6Bmf98mXGqMFRz8GrF1GK4hmmi993
R5TNJihNc1GPGba9T7tZCTsrZE9KduegKTTJF4HYkG/4y640rHsnI7sjSty1x0C/ZCMtj5THAr99
ko/7kXHmEi0ctIszpmziZnL02HNUdYhSTyc6i3tPBXQIHFo29p7aQeLAs9k3+atkUxqD+Asfp7pO
kxh875axRM3oXUhP5WI3hMR/nOk+ENc4O8xba3u2KbHYcHedlhYt2QozPPOkOpkYDUlxOc2VZmSE
ddy4wa1mZ3s0JgmRBuXCG12p1sYRhhGf6ZkykuBIyr0D6RgUA8tTgzl8LwEeA70D5cAsK2hVcUwK
ehqXANtpFmqb7fGqpC9q7Ahhztdd7Y3NG1QZw4hlWBJokXDYvKMeMdo95SbVl4+m9gnhu9hs4yLZ
DtSen2NMK0Hu9+sKVntClDjtgxrlUUw2D+75JZE0QIiGrLMDog+yNYZAwkgv8DYl2O08IFvbiwLB
z0B8FDfNOjD0mGh5xfyp8HsYQk48alKGGIO2yj9LYJU2Z8QQeldWm9s2mRHgFiMTVWKPHXN0qmPD
CETtxjAZL4ZSegMYPtu4oXcCLTgHXZnGynSSNg7RR3+6q6r7Xc5IcDPTca4+cPL0ghj+lsIU3hYF
2AGllkfe29rY4zRnUx5WVgVEmWZyk1eOe222Tvt1ZBiwxjM9GyL+CujoEQzBkpnvSikUW1XhEVPA
O5dgnmYmdQgTaSyscQuCuCoJFXq5rNxW8aJ1wMI7HF3NMTRPVMOzf6CU4RRtVsZqnFMG+3gFxtzM
Hk0a2vojNynHYCosGc93nQQG/R2uWt60Ej7JkWKfJn1L17O+wF/I9BPHVQDGwq5aN5ILx7KDnHp1
EUAsfGHP1DYDgY79tsk9sz8wza+Kk9NWw43liWG45piQdPdmSXIGVhSPvlqa+uMrkgC6yCtjsIGz
cRVYYAwL2HW7il3aPeTMHIL92g7OgXJ/tmLPrDYmeGPoe1RL+Ze+zXPashXt2ggk78RqnlOtDoSY
PdQ6DK+QvCzplZu6Um7lbGYcgM9muBWsxiM3r2tgOQMi4uzuiHUodzNHOMLgipD00hrDWRhZALnm
k5PVCKBx8tdvhu/35q4dbIMh+jp6b0qOQ8XkICdWbrRbEjygjEOT5srVWzgaJjzXnvmsLM3ie7i0
5euco6sD2lINH6EYpPrGKQYx1iEzQUe+taxWdRdNONDXLm41cNl9hba9f1krQvZ2XjVbMg5JQ1vO
6Y21w15hbwOR6TcVeaIhioLInyUrhFMxTYxwegTj967OMha3XtF4dUgvSh4ZRWSaM9Wk3ifXZ/0w
4PmkkQ1f0j1OGXOZiLMmIRtdmAD3rxAVnFID4h2d5DAP9qZCvLQHeOI+NISB0fFajeFsDn1QLURQ
Vs9rBohihx6u7S8CBv7OPlytLo+JOCL0dcktB5F9FvDaJ4lVEAu9GgSOGZYns/NWMYvcaYqgjN4t
bJidMjqzPJQViJwzOYnwNqDYq/Hx9oQ+0RmD23OiLzN2aWynlFjvYUh+w7NMyQU4a71MQgfnUM8X
1fm25PieBFhjuwIegunzbmxtarIjolAldFzHtaYTpvoG3oP0B7xsmeOxrYimNdaDBf0l21pM3nQ+
TQPBZGNdhgf8aEbCnMjV4HxLj0PDrLN+E1uHbWszI1yHM/6nYZ4M6XaLWBY0RfjiFrTdEVz0dlum
4Zmc83XBnYYlojnRAPylZd4wLIgkYP9vmm2KlM0p4UxoOMsYA76SbkxYqDgjIlH7e0N3A/3FBiYp
8HJ6jTRyTRt4d2/phTxLGvlxDUK6vxCNCqYLQ4AGjadQE+EKl74Izy2G3FfrosHlFH5lHZoOnEfs
QVMMjzYkahuC+pDarI8kB3GOLGi/D8rOj6h9SO+jVd2uTzItCdHNgNoSwGF1oaLpzHM5n3Vl5X20
fht+WJ2e4FWiWYDoPfpG611xdgCto9EudOAWTB+3Hj1+AgHKuZLfiYJXxxJ7cQ3BnhHA2Ui/FNbN
zExgr8kPvKHFhOWUPgrYMcugX5fCDaiG5nnh+NrSJF97/wxaeT/fJza28TNcBdo9spub3iFXyAf2
sxXQ9NeDYLLr5thmLq3UoZRf6W+Z/8Xeuew2kixp+lWEs+luoKlm3BmLbiBJ8SKJ1I2SMis3REhk
kUHG/UYGBwPMZh5i1rM6i9nNsnf1Jv0k8zkpZioolqRUxJzMPmgVUFWSMp0eHubm5ma//X9XoaI4
u1xFtmq2Z6oRBl9kDkXvSgHfXGshVIEoHKkLsoCKrYdbXNgPoej/FBtfwNO/irX/BVH0kkbn6DNo
1QscPcrpkyP/96OB5T3HMT/9vS2SuQbyWIIc1aQPEUggVg2IbQtl5lcNEJ4Q6tUJNSjY1fm0Jyy9
ph5DNgzQB+SJ2tCfY+n5lchowMFnwCtK/5D0I1h6Adv7DpHUoJGt101ghA2w+aIHSgAan/VJR4St
EEpNqZ8a81EvGVnUJR0SrrT+J76tXUOmCC0FVDv09GpvgCW1Io5/8+EAqRsK3aLQe8h1AYt79uF1
GZ0IeamQeg1ww6k8MtAQXMMfQc8gauIhYtzNaKknZy7EBde1FFIpomiJ+vUyPoNDZYEME21oXOxo
8BPXQOc8WfJDcGlfshyK5NkM3Y9zVlc+CWiTJw+0GF3Zkrt6XFJYXnFtIXxwqWm2p5GWfI7qMko8
DU5LQAW2PLaljNurD/3ZrENlbNpUa7bst6FuCqD4Rxt7NJqZ127u2l+TNbQ/ZLi54lLSXK7udUXt
6DVHs9BwtrnaKwmlE0dBrbJphkSHEapPv+eJpA0aKP2q26X9r135F/rjVUCZr+1LmCf9zH++Jb/9
pe2mlKVjcNwIYzQodxtS3cTqn9oL6sd1SSUTTZsAdRI6Br5tSVU5FjBipc5mUQ0a+OTv7QXSMftR
0DpIFFNUQbaw6R6iuecJD01f0J+isCVpQ6f5fVfS4GLA/YmV6lwTdW7Fe2BbZ46w4VpfeHTyhdEN
pZv1GdSo09OQWwdVci6BvnMC+T6Jn9yvk/mPnXtDC8ZT3/ma5cqZDBvpHPKpNnR963aQBwiz+plC
3lIHhLY2lOsVyqbN1ETtAxFGa2qvlp2cKp4v5TnoaPpka+HyEs0miHW90f3SQA9Gr0PNGrvXsJbY
vVmDFO0SBYM8mJp0SkqX1FbA/dDGTbZyyXVIIllpy8NoeeYjaUCPMLTQtdndyk4maDaQlyRmoVUP
TKVoejsZpbFBNQLgPpq+KfHT6EEyl0CowwtvpfVXxuKLbEhnauaK/nvk5RM3PZUCd9rOzEV/JGtp
K9WDG7kuu10PCCFZ/ZXTW66di3UcyqejmnOOHHq/Ac26AdR/YOPc0pxQcQ3mEb4Vv5UTFHXCxfxy
XsuddqbQqB/58RU9obUztbFqpVHem2cUjYBqel1z7rYbi7hrwAjbkkNkucHjIMmk3ydxHckRk8wW
NEMAWlpzU4hIKsoQvpKLMMhapurf1E204FJkPMJVO1pHp/Zq1fIC5ZScWj+rb/Q3+gIysqL+NXJB
rrhz/Nw8uHUWI/5kaNyZsUtdB3pvulV9IFRwHsu61DXd6E5eQX9HzbqH7o43yFXVac9RkaAH3UYs
j8ksp4+LaNWaGetuAMUc8qEz+XQWBo2TeUyP7Ww0pAuYjj5SUZDpKS1ErE48yIOaIM/b8xkMli5g
jpx7BiH9KUF4T/bCXqjpA4QRO9C8dD0j9EnWL+yT6SI+D0IIBYMRNAhzUhq1iNswb+MLXY0GWDhg
l4D4WlQWO3JsTEgoxcBNBMktYrp+qLjN1DZIAKSP3OT7c3NBIEV7ZHMBgUPgLrpq2ODPQeRZlyki
AHPpzcNs3gIoZqHh9tVEYilvhHEnT73+2nHva/HiytXTyxCit0Wc3Y4AN45gWFqsPO6zCdRu4Fji
udS1A1Ab9hwuo6XaeIBWswseEr9OsrBVlzwPeRwKXPPUP1sa9d4IbWbYcU7rit5X/NWpDga4meWg
OhdwozcDVSHKr2n3I8+4qKPsddJI6dtuCHbSpd+n1julZTLsUWwF61P32uhtkV+VPVgNU/PEJY0G
ss1toxg7DLxFh1bytpGPPi/z9ZSlSB7QreESN3tU5do9+ujhmTKF+CJTH+ENtCLkBafy7NGocwGo
rbRbOTKcx1S3hxqsXytD6ita3ldcu7nIw548BReS5wjTaHZ3Tmki8gKE71bXJoLsVBfNPgKpd7Nw
fj0NoRT3lWEoT68DqXZjIyowNSlqIgHeMnXvVp7TqDdaSIhp5F29DtpPdczPAuCHityFGo+sNeWT
1loJr6OGfxKMYN8AerKeczTX56BDa/UexeCs6ZlabxT4YyNxTueNsYxWHXANfwgg6iweUQROpur0
JIrSrNPwcBILqIS1RE96zjJC19JVaeCD7BbSErcTrO6V+vR8NEVZy3VZYOA+sKfKt3xDnjQ12jls
ckt4FTHRUQvU9IVrqBAehSFUlTicsFY7k/S0AyrBuQwhHzzVI62j++ltuI7v5KV7mVHXbkWruLvw
JZhP6wlStVJd65IwhnAmmN0BtTwBNgAlq/nZprECtZtBZsDX1cjsHnmOxYmp35ve3axxhyDrukVa
HtmsWX5SWyrXmU13EAWKAWKGTXcl3y+iCJTP6ARls0c/j1oUmyAjyEOyFrE578XJSm5Ljt4SsZ62
si/qc6ggRyoVBC4F56TCoFAGj51SdVDYus35cn1C3HSnGd6VobHZ0vWcXSIT3+QjOo/kmJJgmv5m
G9oNnLWoa7s9+huuZDX9TIU0PRkpWoQiEDU0N8KtuerFLFfmrWCdjWmzDri1uAp59Pl1usq+uv5U
0L+Z4v017qKlBwKd+y5CEFqLnmBrObOVJlDbaz+sd1wQ3qBccLnk9D4vU76LVXR+655v95Ka+QCL
IV3xK+VsWfeucAWgBGrLz/pCWg+z1ew+Vr0HcFd9kCePXNbQjXa+4M5Po1H91MnMNXgVFFClFJxq
2pNTMHLwc55Cv8dutlluwJwdJ8hTtAZJeGo6SecQDrwWFfYzmJUeajpQTlrqpObaWJ4A8h3kcuPR
yVYgXLint81Iufd0F9kZ3UnaI4AZq6XKyQRnozQ1f1/SNtUBYZDi5SUECT1wI3NDz/p+OP26AvCM
ns3ZWnW7EQmxJocbDfem8bheZed+GlzaSh2otkBXB9kK4VM8A9k477MnzcOOPrWvbCW/d+u1SSZB
Pmsuk1M1l26SXBBy6waFaTgijcVA9ZMrFzAAvJ6i3Q0u40Z2oUJkmcAxD3JzdQ42zqZkb/T8pQRg
1l7GbXdl9hJDb89SslbInQbEvfLYmMtXvM47HFfUR+Wut6CI3CLfEQA+TG+MJYikRg3MHz2OLfKl
y5afriarqTQEkAOFfS07B21ywdGxAMZPZRdRnXYE/52bxHqTjFPHruXXDiWA5hKSl47qL66khnrm
Bo1r219AH7xO6RXOHIcSPBcNezl9iFdk6jOT9LS6eKTp7mxmjqgRgB0eENGQWYS9m9yV8XkJuxka
gTF5/GXehugQ8SPbv7EDBCdBwXC4O70MKagW7Q4QtOtRuyFlF64Iu5K0LzvknGEPqpkKQqShQ1ZT
+Z1MR7sWNc6zBqKLyPSxt2i2UFWY9pUppDOpnEoDO/hNJ2GQrmctLu0ndAecJlr9YpGY3VmyDKF+
Xa+aEEXjHuLO0s07Tm4gsWImpxp1s5a0WH+19cZDLgFBM6YpeiBa/TI36GoO1r/5I96TLs0Z2l/R
STLnlSws6OVm50q+OofkBMyumd0oMgAtaAC6dDZQIsxjzNmD0jZ21ZYKeWbTTBHOXPlu1kVO2AYX
olmKsnZOEns5oF8DflNdy9AdpkGkgfyImgHhomx2pzXc0zz0HsNMl1rAUwfhlHSq5C4BSiV2T0fp
sSMlMxU2zMVtza4joTtCWwcxvfYoUwFurOywja4nAMx6BM5z6sw7Eagg8lgIt8JW06fIQSo1xmvM
pbM8i0ZANaefl6sw7azzUOkqmujvkkWjAyXvzgzRx6Y2XcpNJEFbMFOCBptTWvT8C8+QLSnwgmbE
WQC9d3KBnzvPlKyPJ0flRLYHkEhZhsPrsmvA3YDV1lr07JL2olelPgXymSS1jruA6HExX2lt2l4v
dcBFbUdr3CVyfqOn9m/LdT6AIrcfx3PLSI2kGRlkuwAlZW15Fi6aWgJmNjfBB+phQCgwcvIWqXqE
yKbGJFBSvY1ftOlJzin/SE01nPdSNRyEwajejLPlZU1W5ifLULlOVjhmyQNAG63AJCjJeWNFji6t
1YbAIbr5KjlHR/1s6gv0S6qMA0OVzmEsH66Dxh09B+2o1qAtRTVbgKzIwwYdiMg7Mz1YID3kItZu
gh3PakbbgZ6S9ihfQfN2saKebwCjrZMaNyE6yZNpK1UhO0alrJ8jmQh9Kh4/ge7S1nPE8RyojinZ
ECRDF21Gc2uxSvuSFCdNRWosT0jQXejkXUiOz9WWMovXkFJ7PdgbOb/D9Brro5w7ksdJ6N+NRh7p
b5hU0bUAipu01Hx9S05k1Jw74S2NIIEAl5/Hcv6FTgQuP+Dnm9Eqv5VHUX81V27Jtl+CL7qJvfQc
G3Z5rctbqQGl+VzSHmIzGyT1Odj22upMyALm2vJcnSmnU3IuzSxB0p3qUDtHjxnkYXqVoc7ajNza
RPZDUFQEw+vAAYY2Ny+nGqqmQJbOl56/aMlrDDJHA5ACnXZCNiFpLRajnlYzr0AdUJOb/j6iNNjV
yGWjRHZPgdxrjmJfOwvd5ecFuiddZ+p+TWuLthaZp/R6NPr1BkwelJDTs8VMv1DNudNm9Zr4os50
MR8EodYj7GqD5f3iowl5mtSD9JQ6R9IDe5uR00BHOgxMypH1mXY603DX4NnTXp4mROO41TN0ourt
ZOQsz5TIO1trq7tRSCOfEqPNaZtWlhK4xsgXtHMzPqGJ9iygqIuWVlzroIzuEKbU86YGiz6Ickw1
TsyzFeDXDuB0SOyW+ZfYCWSuxtoVxE4kq+N5GwJAbqGL+LOSuH3ZtwUr17mNqmF75CtGO9AXlhKw
G1Uf5VQwzJ1VBO64bkaEgRmQSMWLQBfognwVttowcq7QXY8RTaT6Ly1DMCGz+YMkz9bnYGnPXI3q
dhbiEldKrQvBKKq+MNK0RjrXUbpaLijPXM1mmpVoMMbYxvwiqdGwGkZ+R6TXqdyT1iK3BmBlsW5c
qESxTaok3bqKWdRC2vbggpNAxtCJD+psBsB0riEAQMP5Vz2jkcu179iujxBuXMKoz/0iogzVyKMx
GhBBq7aeDXXvMVecz7oSuZ1IcTsqsTU3WGCZuSivJmSVUcNbS19nEs2OjVlAiZhSHoYIhTVADacv
m5IlgV1tjST+FuzrdfIusyH6ulQaEsqya6dxQsoNfbu8xgXCbIfSXCLTLtR++3mj9mWORh+BYOJI
pPUlDY5673aN3DLXEBvUE+X5qdGUBCutnY0bfnudU1bICEEUevGSqwAmIUBp6FFO1d4sW9zoyiVM
1KAPBJJQNqITN49Pg4Cqk0+rQh2i1VpD69ijeI2GgX5uCjU/SY6+eFOw4GQIcIqpnrd1ei850dXr
pP5lhaTkqRyo0I3B3Iwqlu6lSVNthJ9XmWYDjl7fhwY8Iko+GOG9R8v8gnRg1BkZyqXsagJR3wXV
drryl9feYgRiJ0Gk0/fPaZQYkPsdJIRgMx0suB/dUnUfmgv/XlpKvXgGVF6TYkqxUCXP8lvSCJRT
zPgKEkKJyARgoS8vqbTJv8FcKDXp0Y247KZf5vMLFwBP5EI1O53Fi56s5+NorZ6FMVdTlQhstBTX
ePB4iyBNm3VtJrWgE5dbWrBqObD5cDH2zjJzvmyuY9MThIVUYkY2GsC0bo4eFfnzEoeYrcNrO8tn
3WzqfDl3dXPgB+4gy5CnXDlcrrPR5SzKnFMg9GcenxO5udKiMWkSG2E/qDcojrrdWsBtuq6FfQP4
DV2vTcLML2vXCtMrLbDImreAtntgLrIOyL8eTrTeSmOo2G1pdOomF3EEx5g28m9WabpuesgNnFAD
GeboZJ/Xl2kC+AuutjDLiPWN+kVuqLc0U98psezRskfDACygUk8AQylLOoo/1tbAuuFOu4hsA6ru
dNlNo6BX16WLIEZaHT0d4Hi38I5FHS+3tLlmGaFhnC5Wv8+d1emcTAIyT6J7Y32h0e8Er+lYYkaf
1fq8CcXFFy9c+700WYx99JOajSzPLvIc9Amp/Jasz2hwDEGiJ/ZcbiNeNOONI2EH1BWO6BnZOjCp
NV1XUTxIa12JPJ+y8pg72jbg5G3590igNVYJgY4qJ6OuDHB1kGmN2hlNcvNzPVEkakWkAegNRtN4
RD0/TrUPkNX83IrPUxpcFGReECd9y7SK3175CGff+h/7Q7uU7eGB3sfEJJFZLpDgbGa0IYF6bQAH
hqYkHU9gTjKOtQbIzrogkHUQ4nj6uaQeUzAiga3AKiy+tmw7z1bmz5799cd6SU31cpzXZj7Z8FOd
jv/1L/I+/8+PPrpWP9bJpTdIucNDxRcsBs9WQD2GJMWQ4TjeLsCvtwJCsavcy9ePdXAsBC/Flw8F
F+RXsCAZ24URFLt80C/08kVFo9yjm8cGWmPQHsDnJL4omz57+ZJ2rEC+hF+GH0p8/XLmL2pKpVZA
k46hfaIErD+Zf9EGpDqUVnX+achPRvCr2YBe2gFox3AQ6Q1J27CjQCBXsIHGMWU9eKtMTOMXs35e
Val3r1NrVJFFpCtta97FJ5fFwghOsCfj//WsnwpmySWAAo7tL3b4k3kXvX9NOdZAXQOgffb7X8sK
dGZcygogtIMoVjKhMj9kBTXj2BR1YhMPsf365ZygJKipSq0BVXdN1jTwJk/HPM/4/ByADhB+KGKD
7YHzCx2BMAOWfHbevwwVnNB73u6B4hbQCA6AWX4/AH65KADIU9klMI9NSYAuOOk2X3uvv34Mmyic
U1sz+5Xe/tOptEV9fLtC/EDkr5jHekOWTHBeBZMX255fEPshrbD52i7yL/TwcvnYn4cXoDlZO2j6
3H6ICRrcjDabn1XY2NkvtQTbqOTj71/Vjxu0DmwOwY3pFyPgxjGngqlDU/fLWoFK1FLK+WvKsQnU
UWERtl9FB1iTiQGA70KjsXUOIkB8bwzwDlv5lkpozWxnvEki2JP4GYPzm39gd9d+OcDTHVpclBvc
c3hG1YSi0qDrHzDkN/jY5i8KtuftR21v1+L7f3v0Uy+JoJKe0tW0ufo9++XuKvj8rz898MupfLs4
vvxVMRvw479/9pTQgcP0WViQDzwX2+nZYxbWIC65CNudWnjG3Wx79iSyosdZ3t5kN56e6sJySdB8
iqZiRp71HG8ocUx9n+e//qUw0Web4rWBoX2zM7swrIAjlx42sta2sxtH2J/Crik7qli2yW4YMaiQ
oy49qO/47kNxCbQKVrb9mFpjP9pNUExXr2C6nWjiPc6OIJmzitYgAsGya9GxnIVjeeMjQOf8J96N
KCYvCKjLjt9N871Zoz5VfthhGrE13IJpwKpafuArK7KmqZXvRhLrIIlLQNmFuJpE6W6U7aCEV2UH
vYvS/clyvy8/7v3Em6zTiVP0EkID6fUZHzoL/jbHAIrwvP6dY91427+LY6DF7hkXXoPy5lvYnjiv
nQFdlCk8sd93L1RYpLhZvP563x54MFnZjwWIPNpd5YcdwumfHF1xXEaTI+GtBnaIefqF/hhZ9LmU
fYA7D5z4+GiYWMmk4AxllcRr2dFbDBBZztEndxIhlbEbUKw+NBuN1w5MJvMt5n3t1basyH54mOy1
DpHnFk0Juw8UW2MvetiO//M2MK0PRDdlN/Dz+T/t/+c/aos4axdrFz5r95vdD19b4qY1EyITu8Xc
ePMKnDktDVFasDnRn1HW5LrW2sKcIzvYjbWZr7jSlB36NNqzMqmCDXgaR9akEEfSx1LJXMPdKJsF
EKmEsgtAd+54bwmqCKXP06VlJ7vpbWarVLCy/cmD5RVdJnen3ccccAnv9DiX7t4a6BV4ymuq7IVI
moRV+akOrXRsH32KrL3oH0xXBYOj71R06XIFm+zpQBJzPmq7dvTiXJIrWO3Pkzg5alreYrcKwuhI
j+++/bhx/DZxJwVPSatQ+VEv/COM7h/io/0YBjra8qN3fYY9GqYPYzvGcT4WtqKKrVSwaW5T7+HQ
nUsUpujSq2CNPj2kR4M0Lljk0+gVrNF/u2kP2zf37ZP/fiSMZxKxYPv2T5YVRhMFfF+DggJ6X7/0
BUKSv4s3/f3cHz79Pp1ZHnZc9NFK+V3yaT2JHix7Xhy4ApfxKcJlFD1pBa4f7zZ1rPEknu0efePj
KliIARkOt3hYCVxN2eACQqn9l1aBp0e2zpvYu9mJJRCK8WXn2rLcB39cfGdCXa/suMPIPupzLBWc
mEj/lx2YDV7MpakVGG4PGN3RufjX8NPNbo6b8E3QH5Sd8qk39r1JXFxkqYqMMCPvj1rBtjizgqJr
kKoIh87zaJqv992ZpFRgbBc+8HLeXzQpmJukVHAYD4Ve5aGxKzCMc254EBHuOQvYPsvbXN/y490o
G0NWqJSVNeSB9Wj5L7ZIFQn4AXuP6kbx9WkVLPHAcsbwOBfXQq/AZTCwle/vaUEOUXaRLyaBVbxF
CxXEsqOK7PjjxDkYuDYqGR9V8H1DNivY21fUkewAFtriO4TXtfyiDG1vagW4jd1Qm8BCqsA6bmeW
vX/DgVZ49zkfv5XdWnP75Uqjul3F0Pay6PflKjzRbRotRFi4bx1yFR7pbv0wObAcAhpfdsfc25OE
QtVuoI1pVOHqLrmZ+tkR/F1RGhz9y1E78WH7T5925vOPEyjXCh7k6QPPU8+KZ3bER+7+1z70ochH
VhBDDAPyHU5+yN+g0VxF7DOwx2PYttpWnDxftG02+s/fPifBu7LxT6s2nNkLH7/Gqn37323B9fmH
Ajk2UGff/ejj23tzqli8oMh2/uN//K94YeXWUTfKqSQxg5714LvW7q0VzjRqEPBHVZBrvLVdP6r1
RWZg9zjC9A1QV4qA3JfdVsMJl4LFztzjfzmxLZ9GUJ7qOvXGVqECJZBuMCyV/9ATn/YqFvDWWnCN
tN1CnAFaVtXezgwdqkb8bSqktHeBbKZOqso0eIAIAv+3q3a0BBBJ2Nt/ejiQxCYq/Vi/IBrIIx3+
mOzVDCHyesuqf569ATA06u96FQLmhEN4gbMqvgb/kaLmG3+mgIf6WcCt3/dLu+Cs91/T0yO/8xT5
dPDtb0x9z5P+4Lh7Nw9Z5EBLjdhOIz8ouHyoh6CtKzXo9mJ+qGa+AX2UGvtTSiBl7d0ZRS2+5EJs
L/wH5rzFK5aa86XYCcVbro5inAp4W6V3xUBtHQaZcmt+Rf0NKZ+9TzlwhOw9SfodPPreGAmbsfYM
ERnIBmyJpqxKMr0eOnSm+4/zgQ9qWg4e9AC2A6JUNhOMpwpHJIBZ89XK13ufazCJ/YCozy0uIlUR
zURWhiYr+hgUjT60Cp5tYE1n0eRhN9Im2FKQKeEfOv3o54Ek9tXL7nuf6hu+5Ohikswmkbif8ne3
AZ342EOw47eM5OedUlv3VDYOKp5Uv8Qp5FDsLxrem7HC2/CuT+Sgo6gQ91aQMtj44OJcRX/71qQ+
fgtqTqAxT4tX79e22jsP46aPtqu1QaH1JtF6MvWzvVqC/Jqzeu+nAL7cQwO9PJuf+cD3DotKMACx
whtUKpjuyUSUwArwgSrq/KcRy1BEKYrux7KW0Y6T/aONULX0sK315HFWXFvRr152th37BVRT9L+V
HtaK/MmhzMqr59E77awTWd7jZDfJ7bGw++7jO7prPxCr7QGDqkgPd1MADPEk301RTNh8EbT/+Hbr
TiJwKsVhK/BsAr5bXF3RqFjWIFqRDz1IwTVI9QrG7aXkx6PCIkCNXX6+p1Qi9pwDpA4VjJtYTnG2
otu47OqeTaI9A6MHr4JhSSoOrLyIsZKqOIH6VrLXJgQxTPkJ9+1klu6HJoLZvPQKDx0/sxZ7BqxW
sMZ9G7+eTDySmXuo3ypQA304R0FPpNF0twTC+6DtsPv24/5y4Dtj1mQ30GZcrQK3Rp3V2kP5axVs
EdLWSXGyVdQQ/uSasmmjL7upyUws93qFqjiaIfffd2xVIAKvADik072ycBVdHzfUE/YuGzCr7Mzu
4/YrdvQ+FIwcVQUDb7wmLWSFQoFcxa1jGOy1BmwoS8oa2jCzuNBF492ji60sy1Us8XIyLh4emyb7
0vNd2gn4wH0zlqs48u4WovuiEFySJ9qtzMet7QlpfU45f+wXr40vE7jp9zzXO0Pie4KrR+yuZSeF
6EKmLbv02YdH5oCaTKOiQVdxqxkC8ywequhhlJ/xGyJHolEn//i73KaMQRpNAM0VZw/vTRXx3Gti
MCUn/8f/FPvm0NUM6jKpAWlBAwkZoO5IOL0ZR/+81Jooe/w9Jtam9O4VwpQKbnSfBHCtMOibL/bt
bF3TT2KwOIVhpSrG5Uwu9nRUEPw1AbKAQ905FnHAVQHtac2swqFZxUFxMwnSB4dKAhptpMCPWgJ2
+HziVVw6Tiau/wj6hY95+/MqsEAg3JPIL7aHvd2v8bYRopQGMqlQIRB6bWUDjG+dtJtqq/dtjXYj
C/t5tYrzzlO7ZQWTo/tJNC7EG4I6qewTnMxtbn1JweKF9lfZcdtTZLd2w4hlqAJOChu+BcLMpncZ
HgqviJDWK/Ap7chO9oDXVUQZ7WRm+0HRXVcBBbpl23dpeiiO3KigxNIFnVVwro0KbK1LD1DhGHg7
bnh7Z780BChVd4b38dCt9cf/TSZH4384zXy7iKmVqji8zifwa+9mKbbHAczDjwf3ffthPypA7m/3
MR9fDBB0fjIrHC7IFFYwrv2wtwpqBWf4AIDh1Iofi81QUhXHCDlOPymCCaVKLk4A8JcFHwz7afn1
JZW1N2gFu3jAQfq4n3erwPcOLICiiZ0WDmkIkKtYBjHyfm5IquKYG/hr4X+hAdlNc7OZqygPXtiE
+IVRqzgyNqMWz4uNQGfZ837rhmtNO46ttDBreNFKRxM3f/w19WCC2420WeQqqk033EyKxDZyFV1y
w0n+OJs4zqRgzHA67h7g4774CdL1At4HY3IFg4vsTTE1K1dRzBoKzhzrqD+hd3A3S/EOEaHdfVtm
RdwX0LkqOECG6XivhaSKk//WL97S5CoI6oZ//G//6NZ3//jrBhFyFf3xf7xHuwiBlJUK1hrCAHsP
JUf+p/w7vLW89b6Dhhez/MB30xcbvIr6IXkC9Myso44VF8IiGI3LzxnqRXsvpper6B9sk4cB5FwI
CeQqDtivL+4gchU1s6+2+2A9LIseowpal60Pfbm/q6AybNKVdEswV2h7BApb3iw+PeTFnnmDVjl6
jiHJNsgm46jfvk/9vDzsllmsbCb2+fzFiUGnyPMftUXOuzyz1sSx10Wrq8DFtXy6Bo9u9psnKhi5
7RwNLSfbZ/00Krj5dUm4TDheC3dVwUddNl6EpWAsENe7kTYR3duNJG/nAy5Y4A15ZmHkV0nt3pmE
uyJ7Uey2kt5GZx2yzldstkJKYtIgW7a9/xR77lOUPhSMTNq9v48HhjSs2BCTbkKiphU9EM/tBt0E
n7tvynzCNLWd4u6oouVazJbtXNwdFVweRMIQ3kDMuDB0FZQYLSsHfnGoXFgFhqi1Zx1VZEdOfJdg
qMh/WUXYshv3cDmgCr4GkJf7fKxVIHNw9mPoTNPivaGK+3sPJsFC2ClV0X57hh3vvT+pCh66gYUK
s/ciqVNFwUggJGJxFy7URqQqakRXoIcTXwQYxRtJFVx0W+bbcztJ4o03vZhkdtGDVNHcv/2UfvpY
zE/JVQAlboFZ2WNrvJn+rf9AW9nO/W/OgiqwqoIdYrs+LezSjw85Q7mK/ontQt3bgNshJBYoDVEA
3nqFF+QiVaTUmyIzG8+O7u1oah908pDs7dbz48fp3fDVT6ggnm2CGd2r58hVxMmICws+od0SbEyq
inTt0CpGRbJRwX0BqpjkqE3LKdmAYrpdrqJTZGudhDDJ7I+/OhM3f74qWjXpRB5gYPEJRdCgkIyp
oMKxfYDtKXD0j9smkn96/hAKvAVvXuh/XuS/bRwuG/Zz1fp+ySsKsvysnvZDXdJVAHHB6f3uO4sn
f/38TSNQJ0NZbuq6iVYrcrRv18F/3ns/1H79d2gFW9Z6mF4t1y9c6KpwLU16pfbviRWcbEMh9uIf
PDmrIA1s+SLc+MfzCZkrb/pPhwKPKsKADZ5VkOziG4UMzKHPqaKzA8nv3WYsRJlVtHd07HnhJlIF
IV0H9LqgxN4pNghI3kZD/AVT5qviB+/MQz0p8dCekb8cv4IY6Wn8TZJcvGwRX37j/hBEqHud9hVU
PLh5FqDuL3kj0h9GuvcmdCo8WejmGQaPJ0R/zu5nBcuiAX/n9j8evp7biF4QU+1G2uQ0q6i6tWYR
lHMkbQ6cUFIVjdMXk+VRy3IOwNSrwO5f2HvwiCowdfeWR246Lax1FcHxBTCU4qhV7FmxwF8n5NGL
beTA6HcP8HGzu7KTRy41Bw8XWEsq+AArIIsqHuEA2E4ogX+PE/fkXN7p0a5YmOKamxVsRw6peGY5
h3lCq6hhbO8JvYlDNu6fjz7F3MZjQCrbFIPYseRD4bprpd6sEKdAJlN+zW79BY3HhVVDMrOKcemT
3g2zucdWwTx8m9I6tjfZCizzM6/X3qZcOmkCKWRh4lUkiV8EmfLb7HpvF6laggZWpOt2m/b5vDVu
l4aBaCbap0glqFoVzZxPbWXDjaIUwYnnR0eXKayWxIsHwzjk2VWER1WtwfVHaJGbuzn+maf6iRef
A0RNZS8+z59GPPH/l0pzd+KTUCtYbRUExjdpvA/SqSLffvvHv4N6ySc7Q9h6hzc99fOVbD8V6P82
JdBDjFp/W7s49OzPJHYLk9mtzbt+/3TmildwiMqrMPCT+b6S0HlBaPh83m9b//M//UNP8Va5+/lT
HuAR+8We8o1lePIgjw4Xk3/7fwAAAP//</cx:binary>
              </cx:geoCache>
            </cx:geography>
          </cx:layoutPr>
        </cx:series>
      </cx:plotAreaRegion>
    </cx:plotArea>
    <cx:legend pos="r" align="min" overlay="0">
      <cx:extLst>
        <cx:ext uri="ext:featex">
          <cx:featureExtension feature="mp" drop="onModelChange">
            <cx:offset top="-0.19308945536613464" left="-0.37601596117019653"/>
          </cx:featureExtension>
        </cx:ext>
      </cx:extLst>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4.xml"/><Relationship Id="rId2" Type="http://schemas.openxmlformats.org/officeDocument/2006/relationships/hyperlink" Target="#'PIVOT TABLES'!A1"/><Relationship Id="rId1" Type="http://schemas.openxmlformats.org/officeDocument/2006/relationships/hyperlink" Target="#Data!A1"/><Relationship Id="rId6" Type="http://schemas.microsoft.com/office/2014/relationships/chartEx" Target="../charts/chartEx1.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3</xdr:col>
      <xdr:colOff>320040</xdr:colOff>
      <xdr:row>5</xdr:row>
      <xdr:rowOff>129540</xdr:rowOff>
    </xdr:from>
    <xdr:ext cx="184731" cy="264560"/>
    <xdr:sp macro="" textlink="">
      <xdr:nvSpPr>
        <xdr:cNvPr id="2" name="TextBox 1">
          <a:extLst>
            <a:ext uri="{FF2B5EF4-FFF2-40B4-BE49-F238E27FC236}">
              <a16:creationId xmlns:a16="http://schemas.microsoft.com/office/drawing/2014/main" id="{161150BD-C38B-5D72-EF27-191AF1480AF8}"/>
            </a:ext>
          </a:extLst>
        </xdr:cNvPr>
        <xdr:cNvSpPr txBox="1"/>
      </xdr:nvSpPr>
      <xdr:spPr>
        <a:xfrm>
          <a:off x="2606040" y="10439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267400</xdr:colOff>
      <xdr:row>1</xdr:row>
      <xdr:rowOff>10414</xdr:rowOff>
    </xdr:from>
    <xdr:to>
      <xdr:col>18</xdr:col>
      <xdr:colOff>88487</xdr:colOff>
      <xdr:row>4</xdr:row>
      <xdr:rowOff>21201</xdr:rowOff>
    </xdr:to>
    <xdr:sp macro="" textlink="">
      <xdr:nvSpPr>
        <xdr:cNvPr id="4" name="Rectangle: Rounded Corners 3">
          <a:extLst>
            <a:ext uri="{FF2B5EF4-FFF2-40B4-BE49-F238E27FC236}">
              <a16:creationId xmlns:a16="http://schemas.microsoft.com/office/drawing/2014/main" id="{3A163E83-8BEA-32C3-22DB-F577F1EA55FC}"/>
            </a:ext>
          </a:extLst>
        </xdr:cNvPr>
        <xdr:cNvSpPr/>
      </xdr:nvSpPr>
      <xdr:spPr>
        <a:xfrm>
          <a:off x="267400" y="196268"/>
          <a:ext cx="10860794" cy="568348"/>
        </a:xfrm>
        <a:prstGeom prst="roundRect">
          <a:avLst/>
        </a:prstGeom>
        <a:noFill/>
        <a:ln>
          <a:solidFill>
            <a:schemeClr val="tx2">
              <a:lumMod val="75000"/>
              <a:lumOff val="2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a:solidFill>
                <a:schemeClr val="tx1"/>
              </a:solidFill>
            </a:rPr>
            <a:t>  ABC</a:t>
          </a:r>
          <a:r>
            <a:rPr lang="en-IN" sz="2000" b="1" baseline="0">
              <a:solidFill>
                <a:schemeClr val="tx1"/>
              </a:solidFill>
            </a:rPr>
            <a:t> Executive Summary &amp; Profitability Dashboard</a:t>
          </a:r>
          <a:endParaRPr lang="en-IN" sz="2000" b="1">
            <a:solidFill>
              <a:schemeClr val="tx1"/>
            </a:solidFill>
          </a:endParaRPr>
        </a:p>
      </xdr:txBody>
    </xdr:sp>
    <xdr:clientData/>
  </xdr:twoCellAnchor>
  <xdr:twoCellAnchor>
    <xdr:from>
      <xdr:col>0</xdr:col>
      <xdr:colOff>274320</xdr:colOff>
      <xdr:row>4</xdr:row>
      <xdr:rowOff>76200</xdr:rowOff>
    </xdr:from>
    <xdr:to>
      <xdr:col>2</xdr:col>
      <xdr:colOff>472440</xdr:colOff>
      <xdr:row>9</xdr:row>
      <xdr:rowOff>57728</xdr:rowOff>
    </xdr:to>
    <xdr:sp macro="" textlink="">
      <xdr:nvSpPr>
        <xdr:cNvPr id="8" name="Rectangle 7">
          <a:extLst>
            <a:ext uri="{FF2B5EF4-FFF2-40B4-BE49-F238E27FC236}">
              <a16:creationId xmlns:a16="http://schemas.microsoft.com/office/drawing/2014/main" id="{991E1D3D-EC2D-918D-18B8-4180A235FFB6}"/>
            </a:ext>
          </a:extLst>
        </xdr:cNvPr>
        <xdr:cNvSpPr/>
      </xdr:nvSpPr>
      <xdr:spPr>
        <a:xfrm>
          <a:off x="274320" y="815109"/>
          <a:ext cx="1421938" cy="905164"/>
        </a:xfrm>
        <a:prstGeom prst="rect">
          <a:avLst/>
        </a:prstGeom>
        <a:solidFill>
          <a:schemeClr val="accent1">
            <a:alpha val="27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tx1"/>
              </a:solidFill>
            </a:rPr>
            <a:t>Total</a:t>
          </a:r>
          <a:r>
            <a:rPr lang="en-IN" sz="1600" baseline="0">
              <a:solidFill>
                <a:schemeClr val="tx1"/>
              </a:solidFill>
            </a:rPr>
            <a:t> Revenue</a:t>
          </a:r>
          <a:endParaRPr lang="en-IN" sz="1600">
            <a:solidFill>
              <a:schemeClr val="tx1"/>
            </a:solidFill>
          </a:endParaRPr>
        </a:p>
      </xdr:txBody>
    </xdr:sp>
    <xdr:clientData/>
  </xdr:twoCellAnchor>
  <xdr:twoCellAnchor>
    <xdr:from>
      <xdr:col>2</xdr:col>
      <xdr:colOff>548640</xdr:colOff>
      <xdr:row>4</xdr:row>
      <xdr:rowOff>76199</xdr:rowOff>
    </xdr:from>
    <xdr:to>
      <xdr:col>5</xdr:col>
      <xdr:colOff>137160</xdr:colOff>
      <xdr:row>9</xdr:row>
      <xdr:rowOff>69272</xdr:rowOff>
    </xdr:to>
    <xdr:sp macro="" textlink="">
      <xdr:nvSpPr>
        <xdr:cNvPr id="9" name="Rectangle 8">
          <a:extLst>
            <a:ext uri="{FF2B5EF4-FFF2-40B4-BE49-F238E27FC236}">
              <a16:creationId xmlns:a16="http://schemas.microsoft.com/office/drawing/2014/main" id="{18085330-69E5-2365-C345-08A07C6BDC17}"/>
            </a:ext>
          </a:extLst>
        </xdr:cNvPr>
        <xdr:cNvSpPr/>
      </xdr:nvSpPr>
      <xdr:spPr>
        <a:xfrm>
          <a:off x="1772458" y="815108"/>
          <a:ext cx="1424247" cy="916709"/>
        </a:xfrm>
        <a:prstGeom prst="rect">
          <a:avLst/>
        </a:prstGeom>
        <a:solidFill>
          <a:schemeClr val="accent1">
            <a:alpha val="27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tx1"/>
              </a:solidFill>
            </a:rPr>
            <a:t>Total</a:t>
          </a:r>
          <a:r>
            <a:rPr lang="en-IN" sz="1600" baseline="0">
              <a:solidFill>
                <a:schemeClr val="tx1"/>
              </a:solidFill>
            </a:rPr>
            <a:t> Gross Profit</a:t>
          </a:r>
        </a:p>
        <a:p>
          <a:pPr algn="l"/>
          <a:endParaRPr lang="en-IN" sz="1100" baseline="0">
            <a:solidFill>
              <a:schemeClr val="tx1"/>
            </a:solidFill>
          </a:endParaRPr>
        </a:p>
        <a:p>
          <a:pPr algn="l"/>
          <a:endParaRPr lang="en-IN" sz="1100" baseline="0">
            <a:solidFill>
              <a:schemeClr val="tx1"/>
            </a:solidFill>
          </a:endParaRPr>
        </a:p>
        <a:p>
          <a:pPr algn="l"/>
          <a:endParaRPr lang="en-IN" sz="1100">
            <a:solidFill>
              <a:schemeClr val="tx1"/>
            </a:solidFill>
          </a:endParaRPr>
        </a:p>
      </xdr:txBody>
    </xdr:sp>
    <xdr:clientData/>
  </xdr:twoCellAnchor>
  <xdr:twoCellAnchor>
    <xdr:from>
      <xdr:col>5</xdr:col>
      <xdr:colOff>213359</xdr:colOff>
      <xdr:row>4</xdr:row>
      <xdr:rowOff>76199</xdr:rowOff>
    </xdr:from>
    <xdr:to>
      <xdr:col>7</xdr:col>
      <xdr:colOff>542794</xdr:colOff>
      <xdr:row>9</xdr:row>
      <xdr:rowOff>69272</xdr:rowOff>
    </xdr:to>
    <xdr:sp macro="" textlink="">
      <xdr:nvSpPr>
        <xdr:cNvPr id="10" name="Rectangle 9">
          <a:extLst>
            <a:ext uri="{FF2B5EF4-FFF2-40B4-BE49-F238E27FC236}">
              <a16:creationId xmlns:a16="http://schemas.microsoft.com/office/drawing/2014/main" id="{97415A03-6A3E-1232-BD2F-B8F6FCDCA0CC}"/>
            </a:ext>
          </a:extLst>
        </xdr:cNvPr>
        <xdr:cNvSpPr/>
      </xdr:nvSpPr>
      <xdr:spPr>
        <a:xfrm>
          <a:off x="3272904" y="815108"/>
          <a:ext cx="1553254" cy="916709"/>
        </a:xfrm>
        <a:prstGeom prst="rect">
          <a:avLst/>
        </a:prstGeom>
        <a:solidFill>
          <a:schemeClr val="accent1">
            <a:alpha val="27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tx1"/>
              </a:solidFill>
            </a:rPr>
            <a:t>Gross</a:t>
          </a:r>
          <a:r>
            <a:rPr lang="en-IN" sz="1600" baseline="0">
              <a:solidFill>
                <a:schemeClr val="tx1"/>
              </a:solidFill>
            </a:rPr>
            <a:t> Profit Margin</a:t>
          </a:r>
          <a:endParaRPr lang="en-IN" sz="1600">
            <a:solidFill>
              <a:schemeClr val="tx1"/>
            </a:solidFill>
          </a:endParaRPr>
        </a:p>
      </xdr:txBody>
    </xdr:sp>
    <xdr:clientData/>
  </xdr:twoCellAnchor>
  <xdr:twoCellAnchor>
    <xdr:from>
      <xdr:col>8</xdr:col>
      <xdr:colOff>25575</xdr:colOff>
      <xdr:row>4</xdr:row>
      <xdr:rowOff>76201</xdr:rowOff>
    </xdr:from>
    <xdr:to>
      <xdr:col>10</xdr:col>
      <xdr:colOff>219519</xdr:colOff>
      <xdr:row>9</xdr:row>
      <xdr:rowOff>69273</xdr:rowOff>
    </xdr:to>
    <xdr:sp macro="" textlink="">
      <xdr:nvSpPr>
        <xdr:cNvPr id="11" name="Rectangle 10">
          <a:extLst>
            <a:ext uri="{FF2B5EF4-FFF2-40B4-BE49-F238E27FC236}">
              <a16:creationId xmlns:a16="http://schemas.microsoft.com/office/drawing/2014/main" id="{970320D8-EBC7-786C-6F4A-6DB639DF42E2}"/>
            </a:ext>
          </a:extLst>
        </xdr:cNvPr>
        <xdr:cNvSpPr/>
      </xdr:nvSpPr>
      <xdr:spPr>
        <a:xfrm>
          <a:off x="4920848" y="815110"/>
          <a:ext cx="1417762" cy="916708"/>
        </a:xfrm>
        <a:prstGeom prst="rect">
          <a:avLst/>
        </a:prstGeom>
        <a:solidFill>
          <a:schemeClr val="accent1">
            <a:alpha val="27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tx1"/>
              </a:solidFill>
            </a:rPr>
            <a:t>Total Unit Sold</a:t>
          </a:r>
        </a:p>
        <a:p>
          <a:pPr algn="l"/>
          <a:endParaRPr lang="en-IN" sz="1000">
            <a:solidFill>
              <a:schemeClr val="tx1"/>
            </a:solidFill>
          </a:endParaRPr>
        </a:p>
        <a:p>
          <a:pPr algn="l"/>
          <a:endParaRPr lang="en-IN" sz="1000">
            <a:solidFill>
              <a:schemeClr val="tx1"/>
            </a:solidFill>
          </a:endParaRPr>
        </a:p>
      </xdr:txBody>
    </xdr:sp>
    <xdr:clientData/>
  </xdr:twoCellAnchor>
  <xdr:twoCellAnchor>
    <xdr:from>
      <xdr:col>10</xdr:col>
      <xdr:colOff>306157</xdr:colOff>
      <xdr:row>4</xdr:row>
      <xdr:rowOff>76200</xdr:rowOff>
    </xdr:from>
    <xdr:to>
      <xdr:col>12</xdr:col>
      <xdr:colOff>504277</xdr:colOff>
      <xdr:row>9</xdr:row>
      <xdr:rowOff>80819</xdr:rowOff>
    </xdr:to>
    <xdr:sp macro="" textlink="">
      <xdr:nvSpPr>
        <xdr:cNvPr id="12" name="Rectangle 11">
          <a:extLst>
            <a:ext uri="{FF2B5EF4-FFF2-40B4-BE49-F238E27FC236}">
              <a16:creationId xmlns:a16="http://schemas.microsoft.com/office/drawing/2014/main" id="{B7ABC57E-9492-5A11-9D7D-0EA4C5BD3B30}"/>
            </a:ext>
          </a:extLst>
        </xdr:cNvPr>
        <xdr:cNvSpPr/>
      </xdr:nvSpPr>
      <xdr:spPr>
        <a:xfrm>
          <a:off x="6425248" y="815109"/>
          <a:ext cx="1421938" cy="928255"/>
        </a:xfrm>
        <a:prstGeom prst="rect">
          <a:avLst/>
        </a:prstGeom>
        <a:solidFill>
          <a:schemeClr val="accent1">
            <a:alpha val="27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tx1"/>
              </a:solidFill>
            </a:rPr>
            <a:t>COGS</a:t>
          </a:r>
        </a:p>
      </xdr:txBody>
    </xdr:sp>
    <xdr:clientData/>
  </xdr:twoCellAnchor>
  <xdr:twoCellAnchor>
    <xdr:from>
      <xdr:col>12</xdr:col>
      <xdr:colOff>588096</xdr:colOff>
      <xdr:row>4</xdr:row>
      <xdr:rowOff>76199</xdr:rowOff>
    </xdr:from>
    <xdr:to>
      <xdr:col>15</xdr:col>
      <xdr:colOff>254000</xdr:colOff>
      <xdr:row>9</xdr:row>
      <xdr:rowOff>80818</xdr:rowOff>
    </xdr:to>
    <xdr:sp macro="" textlink="">
      <xdr:nvSpPr>
        <xdr:cNvPr id="13" name="Rectangle 12">
          <a:extLst>
            <a:ext uri="{FF2B5EF4-FFF2-40B4-BE49-F238E27FC236}">
              <a16:creationId xmlns:a16="http://schemas.microsoft.com/office/drawing/2014/main" id="{9F2F18F7-52F2-B7F5-7C50-9C7BB8D9BC40}"/>
            </a:ext>
          </a:extLst>
        </xdr:cNvPr>
        <xdr:cNvSpPr/>
      </xdr:nvSpPr>
      <xdr:spPr>
        <a:xfrm>
          <a:off x="7931005" y="815108"/>
          <a:ext cx="1501631" cy="928255"/>
        </a:xfrm>
        <a:prstGeom prst="rect">
          <a:avLst/>
        </a:prstGeom>
        <a:solidFill>
          <a:schemeClr val="accent1">
            <a:alpha val="27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0">
              <a:solidFill>
                <a:schemeClr val="tx1"/>
              </a:solidFill>
            </a:rPr>
            <a:t>Total Orders</a:t>
          </a:r>
        </a:p>
      </xdr:txBody>
    </xdr:sp>
    <xdr:clientData/>
  </xdr:twoCellAnchor>
  <xdr:oneCellAnchor>
    <xdr:from>
      <xdr:col>0</xdr:col>
      <xdr:colOff>262067</xdr:colOff>
      <xdr:row>7</xdr:row>
      <xdr:rowOff>65115</xdr:rowOff>
    </xdr:from>
    <xdr:ext cx="1377863" cy="293111"/>
    <xdr:sp macro="" textlink="'PIVOT TABLES'!I6">
      <xdr:nvSpPr>
        <xdr:cNvPr id="15" name="TextBox 14">
          <a:extLst>
            <a:ext uri="{FF2B5EF4-FFF2-40B4-BE49-F238E27FC236}">
              <a16:creationId xmlns:a16="http://schemas.microsoft.com/office/drawing/2014/main" id="{60F5FDE0-496F-159B-1905-5C4AE1ED3252}"/>
            </a:ext>
          </a:extLst>
        </xdr:cNvPr>
        <xdr:cNvSpPr txBox="1"/>
      </xdr:nvSpPr>
      <xdr:spPr>
        <a:xfrm>
          <a:off x="262067" y="1358206"/>
          <a:ext cx="1377863" cy="293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99C311A7-A1EC-4E88-BA76-FC75A672F492}" type="TxLink">
            <a:rPr lang="en-US" sz="1800" b="1" i="0" u="none" strike="noStrike">
              <a:solidFill>
                <a:schemeClr val="tx1"/>
              </a:solidFill>
              <a:latin typeface="Aptos Narrow"/>
            </a:rPr>
            <a:pPr algn="ctr"/>
            <a:t>$6,45,223</a:t>
          </a:fld>
          <a:endParaRPr lang="en-IN" sz="1800" b="1">
            <a:solidFill>
              <a:schemeClr val="tx1"/>
            </a:solidFill>
          </a:endParaRPr>
        </a:p>
      </xdr:txBody>
    </xdr:sp>
    <xdr:clientData/>
  </xdr:oneCellAnchor>
  <xdr:twoCellAnchor>
    <xdr:from>
      <xdr:col>2</xdr:col>
      <xdr:colOff>508159</xdr:colOff>
      <xdr:row>7</xdr:row>
      <xdr:rowOff>80586</xdr:rowOff>
    </xdr:from>
    <xdr:to>
      <xdr:col>5</xdr:col>
      <xdr:colOff>69748</xdr:colOff>
      <xdr:row>9</xdr:row>
      <xdr:rowOff>53269</xdr:rowOff>
    </xdr:to>
    <xdr:sp macro="" textlink="'PIVOT TABLES'!$D$6">
      <xdr:nvSpPr>
        <xdr:cNvPr id="16" name="TextBox 15">
          <a:extLst>
            <a:ext uri="{FF2B5EF4-FFF2-40B4-BE49-F238E27FC236}">
              <a16:creationId xmlns:a16="http://schemas.microsoft.com/office/drawing/2014/main" id="{F90E72F7-DDB4-6425-7E2F-E1851B8D8A3D}"/>
            </a:ext>
          </a:extLst>
        </xdr:cNvPr>
        <xdr:cNvSpPr txBox="1"/>
      </xdr:nvSpPr>
      <xdr:spPr>
        <a:xfrm>
          <a:off x="1731977" y="1373677"/>
          <a:ext cx="1397316" cy="342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B878893-7EB7-4F87-B347-FC99C4BC824C}" type="TxLink">
            <a:rPr lang="en-US" sz="1800" b="1" i="0" u="none" strike="noStrike">
              <a:solidFill>
                <a:schemeClr val="tx1"/>
              </a:solidFill>
              <a:latin typeface="Aptos Narrow"/>
            </a:rPr>
            <a:pPr algn="ctr"/>
            <a:t>$2,15,277</a:t>
          </a:fld>
          <a:endParaRPr lang="en-IN" sz="1800" b="1">
            <a:solidFill>
              <a:schemeClr val="tx1"/>
            </a:solidFill>
          </a:endParaRPr>
        </a:p>
      </xdr:txBody>
    </xdr:sp>
    <xdr:clientData/>
  </xdr:twoCellAnchor>
  <xdr:oneCellAnchor>
    <xdr:from>
      <xdr:col>5</xdr:col>
      <xdr:colOff>229644</xdr:colOff>
      <xdr:row>7</xdr:row>
      <xdr:rowOff>90150</xdr:rowOff>
    </xdr:from>
    <xdr:ext cx="1503123" cy="374077"/>
    <xdr:sp macro="" textlink="'PIVOT TABLES'!D11">
      <xdr:nvSpPr>
        <xdr:cNvPr id="17" name="TextBox 16">
          <a:extLst>
            <a:ext uri="{FF2B5EF4-FFF2-40B4-BE49-F238E27FC236}">
              <a16:creationId xmlns:a16="http://schemas.microsoft.com/office/drawing/2014/main" id="{58A0A031-F02D-EB08-E348-E09CDF8ECDB7}"/>
            </a:ext>
          </a:extLst>
        </xdr:cNvPr>
        <xdr:cNvSpPr txBox="1"/>
      </xdr:nvSpPr>
      <xdr:spPr>
        <a:xfrm>
          <a:off x="3289189" y="1383241"/>
          <a:ext cx="1503123"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316F12EB-CDC7-4177-B8EF-1DBDB76519BD}" type="TxLink">
            <a:rPr lang="en-US" sz="1800" b="1" i="0" u="none" strike="noStrike">
              <a:solidFill>
                <a:schemeClr val="tx1"/>
              </a:solidFill>
              <a:latin typeface="Aptos Narrow"/>
            </a:rPr>
            <a:pPr algn="ctr"/>
            <a:t>33%</a:t>
          </a:fld>
          <a:endParaRPr lang="en-IN" sz="1800" b="1">
            <a:solidFill>
              <a:schemeClr val="tx1"/>
            </a:solidFill>
          </a:endParaRPr>
        </a:p>
      </xdr:txBody>
    </xdr:sp>
    <xdr:clientData/>
  </xdr:oneCellAnchor>
  <xdr:oneCellAnchor>
    <xdr:from>
      <xdr:col>8</xdr:col>
      <xdr:colOff>32422</xdr:colOff>
      <xdr:row>7</xdr:row>
      <xdr:rowOff>79711</xdr:rowOff>
    </xdr:from>
    <xdr:ext cx="1398740" cy="374077"/>
    <xdr:sp macro="" textlink="'PIVOT TABLES'!B6">
      <xdr:nvSpPr>
        <xdr:cNvPr id="18" name="TextBox 17">
          <a:extLst>
            <a:ext uri="{FF2B5EF4-FFF2-40B4-BE49-F238E27FC236}">
              <a16:creationId xmlns:a16="http://schemas.microsoft.com/office/drawing/2014/main" id="{7C6C0A5C-CA80-A057-9703-763C6851507A}"/>
            </a:ext>
          </a:extLst>
        </xdr:cNvPr>
        <xdr:cNvSpPr txBox="1"/>
      </xdr:nvSpPr>
      <xdr:spPr>
        <a:xfrm>
          <a:off x="4927695" y="1372802"/>
          <a:ext cx="139874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B06E8E30-9F02-48D7-B079-CC37ED09EB2E}" type="TxLink">
            <a:rPr lang="en-US" sz="1800" b="1" i="0" u="none" strike="noStrike">
              <a:solidFill>
                <a:schemeClr val="tx1"/>
              </a:solidFill>
              <a:latin typeface="Aptos Narrow"/>
            </a:rPr>
            <a:pPr algn="ctr"/>
            <a:t>5100</a:t>
          </a:fld>
          <a:endParaRPr lang="en-IN" sz="1800" b="1">
            <a:solidFill>
              <a:schemeClr val="tx1"/>
            </a:solidFill>
          </a:endParaRPr>
        </a:p>
      </xdr:txBody>
    </xdr:sp>
    <xdr:clientData/>
  </xdr:oneCellAnchor>
  <xdr:oneCellAnchor>
    <xdr:from>
      <xdr:col>10</xdr:col>
      <xdr:colOff>323589</xdr:colOff>
      <xdr:row>7</xdr:row>
      <xdr:rowOff>65951</xdr:rowOff>
    </xdr:from>
    <xdr:ext cx="1367424" cy="302713"/>
    <xdr:sp macro="" textlink="'PIVOT TABLES'!E6">
      <xdr:nvSpPr>
        <xdr:cNvPr id="19" name="TextBox 18">
          <a:extLst>
            <a:ext uri="{FF2B5EF4-FFF2-40B4-BE49-F238E27FC236}">
              <a16:creationId xmlns:a16="http://schemas.microsoft.com/office/drawing/2014/main" id="{C179C76D-772D-08C4-EB2B-261974DBF37B}"/>
            </a:ext>
          </a:extLst>
        </xdr:cNvPr>
        <xdr:cNvSpPr txBox="1"/>
      </xdr:nvSpPr>
      <xdr:spPr>
        <a:xfrm>
          <a:off x="6442680" y="1359042"/>
          <a:ext cx="1367424" cy="3027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BDF3B07D-3CD6-45C6-BF6B-FD5205F07C9C}" type="TxLink">
            <a:rPr lang="en-US" sz="1800" b="1" i="0" u="none" strike="noStrike">
              <a:solidFill>
                <a:schemeClr val="tx1"/>
              </a:solidFill>
              <a:latin typeface="Aptos Narrow"/>
            </a:rPr>
            <a:pPr algn="ctr"/>
            <a:t>$2,49,987</a:t>
          </a:fld>
          <a:endParaRPr lang="en-IN" sz="1800" b="1">
            <a:solidFill>
              <a:schemeClr val="tx1"/>
            </a:solidFill>
          </a:endParaRPr>
        </a:p>
      </xdr:txBody>
    </xdr:sp>
    <xdr:clientData/>
  </xdr:oneCellAnchor>
  <xdr:twoCellAnchor>
    <xdr:from>
      <xdr:col>13</xdr:col>
      <xdr:colOff>18821</xdr:colOff>
      <xdr:row>7</xdr:row>
      <xdr:rowOff>32423</xdr:rowOff>
    </xdr:from>
    <xdr:to>
      <xdr:col>15</xdr:col>
      <xdr:colOff>192319</xdr:colOff>
      <xdr:row>8</xdr:row>
      <xdr:rowOff>126367</xdr:rowOff>
    </xdr:to>
    <xdr:sp macro="" textlink="'PIVOT TABLES'!F6">
      <xdr:nvSpPr>
        <xdr:cNvPr id="20" name="TextBox 19">
          <a:extLst>
            <a:ext uri="{FF2B5EF4-FFF2-40B4-BE49-F238E27FC236}">
              <a16:creationId xmlns:a16="http://schemas.microsoft.com/office/drawing/2014/main" id="{D47D9D99-A68A-0072-C87A-99C05C0EC0E1}"/>
            </a:ext>
          </a:extLst>
        </xdr:cNvPr>
        <xdr:cNvSpPr txBox="1"/>
      </xdr:nvSpPr>
      <xdr:spPr>
        <a:xfrm>
          <a:off x="7885350" y="1287482"/>
          <a:ext cx="1383734" cy="273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A8E9B92-9766-491C-977A-B05840715281}" type="TxLink">
            <a:rPr lang="en-US" sz="1800" b="1" i="0" u="none" strike="noStrike">
              <a:solidFill>
                <a:schemeClr val="tx1"/>
              </a:solidFill>
              <a:latin typeface="Aptos Narrow"/>
            </a:rPr>
            <a:pPr algn="ctr"/>
            <a:t>2065</a:t>
          </a:fld>
          <a:endParaRPr lang="en-IN" sz="1800" b="1">
            <a:solidFill>
              <a:schemeClr val="tx1"/>
            </a:solidFill>
          </a:endParaRPr>
        </a:p>
      </xdr:txBody>
    </xdr:sp>
    <xdr:clientData/>
  </xdr:twoCellAnchor>
  <xdr:twoCellAnchor>
    <xdr:from>
      <xdr:col>10</xdr:col>
      <xdr:colOff>511479</xdr:colOff>
      <xdr:row>1</xdr:row>
      <xdr:rowOff>177452</xdr:rowOff>
    </xdr:from>
    <xdr:to>
      <xdr:col>13</xdr:col>
      <xdr:colOff>480164</xdr:colOff>
      <xdr:row>3</xdr:row>
      <xdr:rowOff>31315</xdr:rowOff>
    </xdr:to>
    <xdr:sp macro="" textlink="">
      <xdr:nvSpPr>
        <xdr:cNvPr id="21" name="Rectangle: Rounded Corners 20">
          <a:hlinkClick xmlns:r="http://schemas.openxmlformats.org/officeDocument/2006/relationships" r:id="rId1"/>
          <a:extLst>
            <a:ext uri="{FF2B5EF4-FFF2-40B4-BE49-F238E27FC236}">
              <a16:creationId xmlns:a16="http://schemas.microsoft.com/office/drawing/2014/main" id="{E90B669E-AD93-F6E8-6986-576C6A3490AD}"/>
            </a:ext>
          </a:extLst>
        </xdr:cNvPr>
        <xdr:cNvSpPr/>
      </xdr:nvSpPr>
      <xdr:spPr>
        <a:xfrm>
          <a:off x="6565726" y="365342"/>
          <a:ext cx="1784959" cy="22964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Sales</a:t>
          </a:r>
          <a:r>
            <a:rPr lang="en-IN" sz="1600" baseline="0"/>
            <a:t> Data</a:t>
          </a:r>
          <a:endParaRPr lang="en-IN" sz="1600"/>
        </a:p>
      </xdr:txBody>
    </xdr:sp>
    <xdr:clientData/>
  </xdr:twoCellAnchor>
  <xdr:twoCellAnchor>
    <xdr:from>
      <xdr:col>13</xdr:col>
      <xdr:colOff>569934</xdr:colOff>
      <xdr:row>1</xdr:row>
      <xdr:rowOff>173277</xdr:rowOff>
    </xdr:from>
    <xdr:to>
      <xdr:col>16</xdr:col>
      <xdr:colOff>538619</xdr:colOff>
      <xdr:row>3</xdr:row>
      <xdr:rowOff>27140</xdr:rowOff>
    </xdr:to>
    <xdr:sp macro="" textlink="">
      <xdr:nvSpPr>
        <xdr:cNvPr id="22" name="Rectangle: Rounded Corners 21">
          <a:hlinkClick xmlns:r="http://schemas.openxmlformats.org/officeDocument/2006/relationships" r:id="rId2"/>
          <a:extLst>
            <a:ext uri="{FF2B5EF4-FFF2-40B4-BE49-F238E27FC236}">
              <a16:creationId xmlns:a16="http://schemas.microsoft.com/office/drawing/2014/main" id="{257093FE-BD77-C815-3B90-C1AD9DC42885}"/>
            </a:ext>
          </a:extLst>
        </xdr:cNvPr>
        <xdr:cNvSpPr/>
      </xdr:nvSpPr>
      <xdr:spPr>
        <a:xfrm>
          <a:off x="8440455" y="361167"/>
          <a:ext cx="1784959" cy="22964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All</a:t>
          </a:r>
          <a:r>
            <a:rPr lang="en-IN" sz="1600" baseline="0"/>
            <a:t> Pivot Tables</a:t>
          </a:r>
          <a:endParaRPr lang="en-IN" sz="1600"/>
        </a:p>
      </xdr:txBody>
    </xdr:sp>
    <xdr:clientData/>
  </xdr:twoCellAnchor>
  <xdr:twoCellAnchor>
    <xdr:from>
      <xdr:col>0</xdr:col>
      <xdr:colOff>304659</xdr:colOff>
      <xdr:row>13</xdr:row>
      <xdr:rowOff>92927</xdr:rowOff>
    </xdr:from>
    <xdr:to>
      <xdr:col>9</xdr:col>
      <xdr:colOff>278781</xdr:colOff>
      <xdr:row>28</xdr:row>
      <xdr:rowOff>65049</xdr:rowOff>
    </xdr:to>
    <xdr:graphicFrame macro="">
      <xdr:nvGraphicFramePr>
        <xdr:cNvPr id="24" name="Chart 23">
          <a:extLst>
            <a:ext uri="{FF2B5EF4-FFF2-40B4-BE49-F238E27FC236}">
              <a16:creationId xmlns:a16="http://schemas.microsoft.com/office/drawing/2014/main" id="{BC412E5A-474D-4143-858B-FDFED482A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330863</xdr:colOff>
      <xdr:row>32</xdr:row>
      <xdr:rowOff>0</xdr:rowOff>
    </xdr:from>
    <xdr:to>
      <xdr:col>9</xdr:col>
      <xdr:colOff>157975</xdr:colOff>
      <xdr:row>46</xdr:row>
      <xdr:rowOff>9292</xdr:rowOff>
    </xdr:to>
    <xdr:graphicFrame macro="">
      <xdr:nvGraphicFramePr>
        <xdr:cNvPr id="66" name="Chart 65">
          <a:extLst>
            <a:ext uri="{FF2B5EF4-FFF2-40B4-BE49-F238E27FC236}">
              <a16:creationId xmlns:a16="http://schemas.microsoft.com/office/drawing/2014/main" id="{C802A2C0-2E83-4A08-82FD-D96A58420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274285</xdr:colOff>
      <xdr:row>32</xdr:row>
      <xdr:rowOff>0</xdr:rowOff>
    </xdr:from>
    <xdr:to>
      <xdr:col>17</xdr:col>
      <xdr:colOff>83634</xdr:colOff>
      <xdr:row>46</xdr:row>
      <xdr:rowOff>18585</xdr:rowOff>
    </xdr:to>
    <xdr:graphicFrame macro="">
      <xdr:nvGraphicFramePr>
        <xdr:cNvPr id="69" name="Chart 68">
          <a:extLst>
            <a:ext uri="{FF2B5EF4-FFF2-40B4-BE49-F238E27FC236}">
              <a16:creationId xmlns:a16="http://schemas.microsoft.com/office/drawing/2014/main" id="{0063D0D4-F5E1-4E31-AE27-5821FF3029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204438</xdr:colOff>
      <xdr:row>32</xdr:row>
      <xdr:rowOff>9293</xdr:rowOff>
    </xdr:from>
    <xdr:to>
      <xdr:col>25</xdr:col>
      <xdr:colOff>18584</xdr:colOff>
      <xdr:row>46</xdr:row>
      <xdr:rowOff>37171</xdr:rowOff>
    </xdr:to>
    <mc:AlternateContent xmlns:mc="http://schemas.openxmlformats.org/markup-compatibility/2006">
      <mc:Choice xmlns:cx4="http://schemas.microsoft.com/office/drawing/2016/5/10/chartex" Requires="cx4">
        <xdr:graphicFrame macro="">
          <xdr:nvGraphicFramePr>
            <xdr:cNvPr id="72" name="Chart 71">
              <a:extLst>
                <a:ext uri="{FF2B5EF4-FFF2-40B4-BE49-F238E27FC236}">
                  <a16:creationId xmlns:a16="http://schemas.microsoft.com/office/drawing/2014/main" id="{28075BDD-553E-4F2A-A470-3D524FB631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630828" y="5984488"/>
              <a:ext cx="4720683" cy="262982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333349</xdr:colOff>
      <xdr:row>11</xdr:row>
      <xdr:rowOff>74342</xdr:rowOff>
    </xdr:from>
    <xdr:to>
      <xdr:col>4</xdr:col>
      <xdr:colOff>399586</xdr:colOff>
      <xdr:row>13</xdr:row>
      <xdr:rowOff>31257</xdr:rowOff>
    </xdr:to>
    <xdr:sp macro="" textlink="">
      <xdr:nvSpPr>
        <xdr:cNvPr id="73" name="Rectangle: Rounded Corners 72">
          <a:extLst>
            <a:ext uri="{FF2B5EF4-FFF2-40B4-BE49-F238E27FC236}">
              <a16:creationId xmlns:a16="http://schemas.microsoft.com/office/drawing/2014/main" id="{34AF5AA4-7F44-9C5B-D8DD-139348BAFA32}"/>
            </a:ext>
          </a:extLst>
        </xdr:cNvPr>
        <xdr:cNvSpPr/>
      </xdr:nvSpPr>
      <xdr:spPr>
        <a:xfrm>
          <a:off x="333349" y="2118732"/>
          <a:ext cx="2519505" cy="328623"/>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Revenue and Profit by Month</a:t>
          </a:r>
        </a:p>
      </xdr:txBody>
    </xdr:sp>
    <xdr:clientData/>
  </xdr:twoCellAnchor>
  <xdr:twoCellAnchor>
    <xdr:from>
      <xdr:col>9</xdr:col>
      <xdr:colOff>505981</xdr:colOff>
      <xdr:row>11</xdr:row>
      <xdr:rowOff>83635</xdr:rowOff>
    </xdr:from>
    <xdr:to>
      <xdr:col>13</xdr:col>
      <xdr:colOff>557090</xdr:colOff>
      <xdr:row>13</xdr:row>
      <xdr:rowOff>52817</xdr:rowOff>
    </xdr:to>
    <xdr:sp macro="" textlink="">
      <xdr:nvSpPr>
        <xdr:cNvPr id="74" name="Rectangle: Rounded Corners 73">
          <a:extLst>
            <a:ext uri="{FF2B5EF4-FFF2-40B4-BE49-F238E27FC236}">
              <a16:creationId xmlns:a16="http://schemas.microsoft.com/office/drawing/2014/main" id="{83142221-CCCE-A049-CF29-3E59174DC68F}"/>
            </a:ext>
          </a:extLst>
        </xdr:cNvPr>
        <xdr:cNvSpPr/>
      </xdr:nvSpPr>
      <xdr:spPr>
        <a:xfrm>
          <a:off x="6025835" y="2128025"/>
          <a:ext cx="2504377" cy="34089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Top</a:t>
          </a:r>
          <a:r>
            <a:rPr lang="en-IN" sz="1600" baseline="0"/>
            <a:t> 5 Country by Revenue</a:t>
          </a:r>
          <a:endParaRPr lang="en-IN" sz="1600"/>
        </a:p>
      </xdr:txBody>
    </xdr:sp>
    <xdr:clientData/>
  </xdr:twoCellAnchor>
  <xdr:twoCellAnchor>
    <xdr:from>
      <xdr:col>0</xdr:col>
      <xdr:colOff>353331</xdr:colOff>
      <xdr:row>29</xdr:row>
      <xdr:rowOff>167268</xdr:rowOff>
    </xdr:from>
    <xdr:to>
      <xdr:col>4</xdr:col>
      <xdr:colOff>288074</xdr:colOff>
      <xdr:row>31</xdr:row>
      <xdr:rowOff>130098</xdr:rowOff>
    </xdr:to>
    <xdr:sp macro="" textlink="">
      <xdr:nvSpPr>
        <xdr:cNvPr id="76" name="Rectangle: Rounded Corners 75">
          <a:extLst>
            <a:ext uri="{FF2B5EF4-FFF2-40B4-BE49-F238E27FC236}">
              <a16:creationId xmlns:a16="http://schemas.microsoft.com/office/drawing/2014/main" id="{7A2558BB-4DD9-AF25-9E2D-D07F175F2DFA}"/>
            </a:ext>
          </a:extLst>
        </xdr:cNvPr>
        <xdr:cNvSpPr/>
      </xdr:nvSpPr>
      <xdr:spPr>
        <a:xfrm>
          <a:off x="353331" y="5584902"/>
          <a:ext cx="2388011" cy="334537"/>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Revenue</a:t>
          </a:r>
          <a:r>
            <a:rPr lang="en-IN" sz="1600" baseline="0"/>
            <a:t> Share by Channel</a:t>
          </a:r>
          <a:endParaRPr lang="en-IN" sz="1600"/>
        </a:p>
      </xdr:txBody>
    </xdr:sp>
    <xdr:clientData/>
  </xdr:twoCellAnchor>
  <xdr:twoCellAnchor>
    <xdr:from>
      <xdr:col>9</xdr:col>
      <xdr:colOff>301592</xdr:colOff>
      <xdr:row>30</xdr:row>
      <xdr:rowOff>9292</xdr:rowOff>
    </xdr:from>
    <xdr:to>
      <xdr:col>13</xdr:col>
      <xdr:colOff>353122</xdr:colOff>
      <xdr:row>31</xdr:row>
      <xdr:rowOff>148682</xdr:rowOff>
    </xdr:to>
    <xdr:sp macro="" textlink="">
      <xdr:nvSpPr>
        <xdr:cNvPr id="77" name="Rectangle: Rounded Corners 76">
          <a:extLst>
            <a:ext uri="{FF2B5EF4-FFF2-40B4-BE49-F238E27FC236}">
              <a16:creationId xmlns:a16="http://schemas.microsoft.com/office/drawing/2014/main" id="{821E2FB2-4524-A2E2-16E4-BE438F37EAA4}"/>
            </a:ext>
          </a:extLst>
        </xdr:cNvPr>
        <xdr:cNvSpPr/>
      </xdr:nvSpPr>
      <xdr:spPr>
        <a:xfrm>
          <a:off x="5821446" y="5612780"/>
          <a:ext cx="2504798" cy="325243"/>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Region</a:t>
          </a:r>
          <a:r>
            <a:rPr lang="en-IN" sz="1600" baseline="0"/>
            <a:t> Wise Comparison</a:t>
          </a:r>
          <a:endParaRPr lang="en-IN" sz="1600"/>
        </a:p>
      </xdr:txBody>
    </xdr:sp>
    <xdr:clientData/>
  </xdr:twoCellAnchor>
  <xdr:twoCellAnchor>
    <xdr:from>
      <xdr:col>17</xdr:col>
      <xdr:colOff>208785</xdr:colOff>
      <xdr:row>30</xdr:row>
      <xdr:rowOff>9292</xdr:rowOff>
    </xdr:from>
    <xdr:to>
      <xdr:col>21</xdr:col>
      <xdr:colOff>92927</xdr:colOff>
      <xdr:row>31</xdr:row>
      <xdr:rowOff>139390</xdr:rowOff>
    </xdr:to>
    <xdr:sp macro="" textlink="">
      <xdr:nvSpPr>
        <xdr:cNvPr id="78" name="Rectangle: Rounded Corners 77">
          <a:extLst>
            <a:ext uri="{FF2B5EF4-FFF2-40B4-BE49-F238E27FC236}">
              <a16:creationId xmlns:a16="http://schemas.microsoft.com/office/drawing/2014/main" id="{73C5D0BE-B683-9E35-73A4-ABA39C52610C}"/>
            </a:ext>
          </a:extLst>
        </xdr:cNvPr>
        <xdr:cNvSpPr/>
      </xdr:nvSpPr>
      <xdr:spPr>
        <a:xfrm>
          <a:off x="10635175" y="5612780"/>
          <a:ext cx="2337411" cy="315951"/>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Country</a:t>
          </a:r>
          <a:r>
            <a:rPr lang="en-IN" sz="1600" baseline="0"/>
            <a:t> wise Map Chart</a:t>
          </a:r>
          <a:endParaRPr lang="en-IN" sz="1600"/>
        </a:p>
      </xdr:txBody>
    </xdr:sp>
    <xdr:clientData/>
  </xdr:twoCellAnchor>
  <xdr:twoCellAnchor editAs="oneCell">
    <xdr:from>
      <xdr:col>17</xdr:col>
      <xdr:colOff>184895</xdr:colOff>
      <xdr:row>4</xdr:row>
      <xdr:rowOff>81072</xdr:rowOff>
    </xdr:from>
    <xdr:to>
      <xdr:col>25</xdr:col>
      <xdr:colOff>46463</xdr:colOff>
      <xdr:row>9</xdr:row>
      <xdr:rowOff>92927</xdr:rowOff>
    </xdr:to>
    <mc:AlternateContent xmlns:mc="http://schemas.openxmlformats.org/markup-compatibility/2006">
      <mc:Choice xmlns:a14="http://schemas.microsoft.com/office/drawing/2010/main" Requires="a14">
        <xdr:graphicFrame macro="">
          <xdr:nvGraphicFramePr>
            <xdr:cNvPr id="86" name="Product Category">
              <a:extLst>
                <a:ext uri="{FF2B5EF4-FFF2-40B4-BE49-F238E27FC236}">
                  <a16:creationId xmlns:a16="http://schemas.microsoft.com/office/drawing/2014/main" id="{5C358EA3-F7AC-4050-8CD8-0DC8BD8017A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0647741" y="784457"/>
              <a:ext cx="4785260" cy="891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362414</xdr:colOff>
      <xdr:row>13</xdr:row>
      <xdr:rowOff>111512</xdr:rowOff>
    </xdr:from>
    <xdr:to>
      <xdr:col>17</xdr:col>
      <xdr:colOff>74342</xdr:colOff>
      <xdr:row>28</xdr:row>
      <xdr:rowOff>111513</xdr:rowOff>
    </xdr:to>
    <xdr:graphicFrame macro="">
      <xdr:nvGraphicFramePr>
        <xdr:cNvPr id="92" name="Chart 91">
          <a:extLst>
            <a:ext uri="{FF2B5EF4-FFF2-40B4-BE49-F238E27FC236}">
              <a16:creationId xmlns:a16="http://schemas.microsoft.com/office/drawing/2014/main" id="{B83CBB0B-65EA-4983-8B38-28700841C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187136</xdr:colOff>
      <xdr:row>9</xdr:row>
      <xdr:rowOff>144517</xdr:rowOff>
    </xdr:from>
    <xdr:to>
      <xdr:col>21</xdr:col>
      <xdr:colOff>472002</xdr:colOff>
      <xdr:row>29</xdr:row>
      <xdr:rowOff>132692</xdr:rowOff>
    </xdr:to>
    <mc:AlternateContent xmlns:mc="http://schemas.openxmlformats.org/markup-compatibility/2006">
      <mc:Choice xmlns:a14="http://schemas.microsoft.com/office/drawing/2010/main" Requires="a14">
        <xdr:graphicFrame macro="">
          <xdr:nvGraphicFramePr>
            <xdr:cNvPr id="93" name="Country">
              <a:extLst>
                <a:ext uri="{FF2B5EF4-FFF2-40B4-BE49-F238E27FC236}">
                  <a16:creationId xmlns:a16="http://schemas.microsoft.com/office/drawing/2014/main" id="{330CBB1D-2408-494C-3D28-4F27E44E480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649982" y="1727132"/>
              <a:ext cx="2746712" cy="3549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18828</xdr:colOff>
      <xdr:row>9</xdr:row>
      <xdr:rowOff>145637</xdr:rowOff>
    </xdr:from>
    <xdr:to>
      <xdr:col>25</xdr:col>
      <xdr:colOff>27878</xdr:colOff>
      <xdr:row>29</xdr:row>
      <xdr:rowOff>139389</xdr:rowOff>
    </xdr:to>
    <mc:AlternateContent xmlns:mc="http://schemas.openxmlformats.org/markup-compatibility/2006">
      <mc:Choice xmlns:a14="http://schemas.microsoft.com/office/drawing/2010/main" Requires="a14">
        <xdr:graphicFrame macro="">
          <xdr:nvGraphicFramePr>
            <xdr:cNvPr id="94" name="Quarter">
              <a:extLst>
                <a:ext uri="{FF2B5EF4-FFF2-40B4-BE49-F238E27FC236}">
                  <a16:creationId xmlns:a16="http://schemas.microsoft.com/office/drawing/2014/main" id="{80EA29B7-9A6E-E986-5263-5D68021E89FD}"/>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3558982" y="1728252"/>
              <a:ext cx="1855434" cy="35546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atrika Basu" refreshedDate="46300.946246064814" createdVersion="8" refreshedVersion="8" minRefreshableVersion="3" recordCount="2708" xr:uid="{DFA7109E-0022-4CCA-9AFF-6960D144D4FC}">
  <cacheSource type="worksheet">
    <worksheetSource ref="A1:T1048576" sheet="Data"/>
  </cacheSource>
  <cacheFields count="20">
    <cacheField name="ID" numFmtId="0">
      <sharedItems containsString="0" containsBlank="1" containsNumber="1" containsInteger="1" minValue="1" maxValue="5200"/>
    </cacheField>
    <cacheField name="Order Date" numFmtId="0">
      <sharedItems containsNonDate="0" containsDate="1" containsString="0" containsBlank="1" minDate="2026-01-01T00:00:00" maxDate="2026-12-31T00:00:00"/>
    </cacheField>
    <cacheField name="Region" numFmtId="0">
      <sharedItems containsBlank="1"/>
    </cacheField>
    <cacheField name="Country" numFmtId="0">
      <sharedItems containsBlank="1" count="18">
        <s v="Spain"/>
        <s v="Czechia"/>
        <s v="Sweden"/>
        <s v="Ireland"/>
        <s v="Belgium"/>
        <s v="Denmark"/>
        <s v="Austria"/>
        <s v="Netherlands"/>
        <s v="United Kingdom"/>
        <s v="Portugal"/>
        <s v="Finland"/>
        <s v="Switzerland"/>
        <s v="Germany"/>
        <s v="France"/>
        <s v="Poland"/>
        <s v="Italy"/>
        <s v="Norway"/>
        <m/>
      </sharedItems>
    </cacheField>
    <cacheField name="Sales Channel" numFmtId="0">
      <sharedItems containsBlank="1"/>
    </cacheField>
    <cacheField name="Customer Type" numFmtId="0">
      <sharedItems containsBlank="1"/>
    </cacheField>
    <cacheField name="Product Category" numFmtId="0">
      <sharedItems containsBlank="1"/>
    </cacheField>
    <cacheField name="Product" numFmtId="0">
      <sharedItems containsBlank="1"/>
    </cacheField>
    <cacheField name="Units Sold" numFmtId="0">
      <sharedItems containsString="0" containsBlank="1" containsNumber="1" containsInteger="1" minValue="1" maxValue="15"/>
    </cacheField>
    <cacheField name="Unit Price" numFmtId="0">
      <sharedItems containsString="0" containsBlank="1" containsNumber="1" minValue="35.33" maxValue="348.96"/>
    </cacheField>
    <cacheField name="Discount %" numFmtId="0">
      <sharedItems containsString="0" containsBlank="1" containsNumber="1" minValue="0" maxValue="0.2"/>
    </cacheField>
    <cacheField name="Unit Cost" numFmtId="0">
      <sharedItems containsString="0" containsBlank="1" containsNumber="1" minValue="13.16" maxValue="200.3"/>
    </cacheField>
    <cacheField name="Revenue" numFmtId="0">
      <sharedItems containsString="0" containsBlank="1" containsNumber="1" minValue="28.327999999999999" maxValue="3655.2599999999998"/>
    </cacheField>
    <cacheField name="COGS" numFmtId="0">
      <sharedItems containsString="0" containsBlank="1" containsNumber="1" minValue="13.18" maxValue="2361.36"/>
    </cacheField>
    <cacheField name="Gross Profit" numFmtId="0">
      <sharedItems containsString="0" containsBlank="1" containsNumber="1" minValue="14.254" maxValue="1293.8999999999996"/>
    </cacheField>
    <cacheField name="Gross Margin %" numFmtId="0">
      <sharedItems containsString="0" containsBlank="1" containsNumber="1" minValue="0.25073461065635211" maxValue="0.65365025466893034"/>
    </cacheField>
    <cacheField name="Year" numFmtId="0">
      <sharedItems containsString="0" containsBlank="1" containsNumber="1" containsInteger="1" minValue="2026" maxValue="2026"/>
    </cacheField>
    <cacheField name="Quarter" numFmtId="0">
      <sharedItems containsBlank="1"/>
    </cacheField>
    <cacheField name="MonthNo" numFmtId="0">
      <sharedItems containsString="0" containsBlank="1" containsNumber="1" containsInteger="1" minValue="1" maxValue="12"/>
    </cacheField>
    <cacheField name="Month" numFmtId="0">
      <sharedItems containsBlank="1"/>
    </cacheField>
  </cacheFields>
  <extLst>
    <ext xmlns:x14="http://schemas.microsoft.com/office/spreadsheetml/2009/9/main" uri="{725AE2AE-9491-48be-B2B4-4EB974FC3084}">
      <x14:pivotCacheDefinition pivotCacheId="17665296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atrika Basu" refreshedDate="46300.970796296293" createdVersion="8" refreshedVersion="8" minRefreshableVersion="3" recordCount="2707" xr:uid="{43F68C2E-7E4C-4FF6-9790-CBD6A4A41347}">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 numFmtId="1">
      <sharedItems containsSemiMixedTypes="0" containsString="0" containsNumber="1" containsInteger="1" minValue="2026" maxValue="2026"/>
    </cacheField>
    <cacheField name="Quarter" numFmtId="166">
      <sharedItems count="4">
        <s v="Q1"/>
        <s v="Q2"/>
        <s v="Q3"/>
        <s v="Q4"/>
      </sharedItems>
    </cacheField>
    <cacheField name="MonthNo" numFmtId="1">
      <sharedItems containsSemiMixedTypes="0" containsString="0" containsNumber="1" containsInteger="1" minValue="1" maxValue="12"/>
    </cacheField>
    <cacheField name="Month" numFmtId="166">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7708354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8">
  <r>
    <n v="3392"/>
    <d v="2026-01-01T00:00:00"/>
    <s v="Southern Europe"/>
    <x v="0"/>
    <s v="Online Store"/>
    <s v="Returning"/>
    <s v="Cycling"/>
    <s v="Commuter Helmet"/>
    <n v="2"/>
    <n v="82.06"/>
    <n v="0"/>
    <n v="42.94"/>
    <n v="164.12"/>
    <n v="85.88"/>
    <n v="78.240000000000009"/>
    <n v="0.476724348038021"/>
    <n v="2026"/>
    <s v="Q1"/>
    <n v="1"/>
    <s v="Jan"/>
  </r>
  <r>
    <n v="4836"/>
    <d v="2026-01-02T00:00:00"/>
    <s v="Central Europe"/>
    <x v="1"/>
    <s v="Corporate"/>
    <s v="Returning"/>
    <s v="Hiking"/>
    <s v="Hiking Daypack 20L"/>
    <n v="4"/>
    <n v="94.18"/>
    <n v="0.15"/>
    <n v="45.03"/>
    <n v="320.21199999999999"/>
    <n v="180.12"/>
    <n v="140.09199999999998"/>
    <n v="0.43749765780170635"/>
    <n v="2026"/>
    <s v="Q1"/>
    <n v="1"/>
    <s v="Jan"/>
  </r>
  <r>
    <n v="163"/>
    <d v="2026-01-03T00:00:00"/>
    <s v="Northern Europe"/>
    <x v="2"/>
    <s v="Online Store"/>
    <s v="New"/>
    <s v="Travel"/>
    <s v="Insulated Bottle"/>
    <n v="2"/>
    <n v="36.72"/>
    <n v="0.05"/>
    <n v="13.76"/>
    <n v="69.768000000000001"/>
    <n v="27.52"/>
    <n v="42.248000000000005"/>
    <n v="0.60554982226808862"/>
    <n v="2026"/>
    <s v="Q1"/>
    <n v="1"/>
    <s v="Jan"/>
  </r>
  <r>
    <n v="542"/>
    <d v="2026-01-03T00:00:00"/>
    <s v="Southern Europe"/>
    <x v="0"/>
    <s v="Corporate"/>
    <s v="Business"/>
    <s v="Hiking"/>
    <s v="Trail Boots"/>
    <n v="4"/>
    <n v="143.66999999999999"/>
    <n v="0.1"/>
    <n v="81.22"/>
    <n v="517.21199999999999"/>
    <n v="324.88"/>
    <n v="192.33199999999999"/>
    <n v="0.37186298848441257"/>
    <n v="2026"/>
    <s v="Q1"/>
    <n v="1"/>
    <s v="Jan"/>
  </r>
  <r>
    <n v="2002"/>
    <d v="2026-01-03T00:00:00"/>
    <s v="Southern Europe"/>
    <x v="0"/>
    <s v="Corporate"/>
    <s v="Business"/>
    <s v="Travel"/>
    <s v="Insulated Bottle"/>
    <n v="3"/>
    <n v="36.53"/>
    <n v="0.15"/>
    <n v="13.67"/>
    <n v="93.151499999999999"/>
    <n v="41.01"/>
    <n v="52.141500000000001"/>
    <n v="0.55974944042769037"/>
    <n v="2026"/>
    <s v="Q1"/>
    <n v="1"/>
    <s v="Jan"/>
  </r>
  <r>
    <n v="2005"/>
    <d v="2026-01-03T00:00:00"/>
    <s v="Northern Europe"/>
    <x v="3"/>
    <s v="Retail Partners"/>
    <s v="New"/>
    <s v="Travel"/>
    <s v="Insulated Bottle"/>
    <n v="1"/>
    <n v="35.340000000000003"/>
    <n v="0"/>
    <n v="13.37"/>
    <n v="35.340000000000003"/>
    <n v="13.37"/>
    <n v="21.970000000000006"/>
    <n v="0.62167515563101317"/>
    <n v="2026"/>
    <s v="Q1"/>
    <n v="1"/>
    <s v="Jan"/>
  </r>
  <r>
    <n v="2937"/>
    <d v="2026-01-03T00:00:00"/>
    <s v="Western Europe"/>
    <x v="4"/>
    <s v="Corporate"/>
    <s v="Returning"/>
    <s v="Cycling"/>
    <s v="Trail Bike Light"/>
    <n v="8"/>
    <n v="49.6"/>
    <n v="0.1"/>
    <n v="23.05"/>
    <n v="357.12"/>
    <n v="184.4"/>
    <n v="172.72"/>
    <n v="0.4836469534050179"/>
    <n v="2026"/>
    <s v="Q1"/>
    <n v="1"/>
    <s v="Jan"/>
  </r>
  <r>
    <n v="3326"/>
    <d v="2026-01-03T00:00:00"/>
    <s v="Southern Europe"/>
    <x v="0"/>
    <s v="Retail Partners"/>
    <s v="New"/>
    <s v="Camping"/>
    <s v="Alpine Tent 4P"/>
    <n v="2"/>
    <n v="347.51"/>
    <n v="0"/>
    <n v="190.16"/>
    <n v="695.02"/>
    <n v="380.32"/>
    <n v="314.7"/>
    <n v="0.4527927253891974"/>
    <n v="2026"/>
    <s v="Q1"/>
    <n v="1"/>
    <s v="Jan"/>
  </r>
  <r>
    <n v="3863"/>
    <d v="2026-01-03T00:00:00"/>
    <s v="Northern Europe"/>
    <x v="5"/>
    <s v="Corporate"/>
    <s v="Returning"/>
    <s v="Cycling"/>
    <s v="Compact Repair Kit"/>
    <n v="12"/>
    <n v="41.22"/>
    <n v="0.1"/>
    <n v="16.64"/>
    <n v="445.17599999999999"/>
    <n v="199.68"/>
    <n v="245.49599999999998"/>
    <n v="0.55145829963879456"/>
    <n v="2026"/>
    <s v="Q1"/>
    <n v="1"/>
    <s v="Jan"/>
  </r>
  <r>
    <n v="4910"/>
    <d v="2026-01-03T00:00:00"/>
    <s v="Northern Europe"/>
    <x v="3"/>
    <s v="Retail Partners"/>
    <s v="Business"/>
    <s v="Camping"/>
    <s v="Alpine Tent 4P"/>
    <n v="1"/>
    <n v="332.18"/>
    <n v="0"/>
    <n v="195.33"/>
    <n v="332.18"/>
    <n v="195.33"/>
    <n v="136.85"/>
    <n v="0.41197543500511768"/>
    <n v="2026"/>
    <s v="Q1"/>
    <n v="1"/>
    <s v="Jan"/>
  </r>
  <r>
    <n v="5188"/>
    <d v="2026-01-03T00:00:00"/>
    <s v="Central Europe"/>
    <x v="6"/>
    <s v="Marketplace"/>
    <s v="Returning"/>
    <s v="Cycling"/>
    <s v="Trail Bike Light"/>
    <n v="1"/>
    <n v="49.71"/>
    <n v="0"/>
    <n v="23.15"/>
    <n v="49.71"/>
    <n v="23.15"/>
    <n v="26.560000000000002"/>
    <n v="0.53429893381613358"/>
    <n v="2026"/>
    <s v="Q1"/>
    <n v="1"/>
    <s v="Jan"/>
  </r>
  <r>
    <n v="845"/>
    <d v="2026-01-04T00:00:00"/>
    <s v="Northern Europe"/>
    <x v="3"/>
    <s v="Online Store"/>
    <s v="New"/>
    <s v="Camping"/>
    <s v="Trail Tent 2P"/>
    <n v="2"/>
    <n v="194.35"/>
    <n v="0"/>
    <n v="104.22"/>
    <n v="388.7"/>
    <n v="208.44"/>
    <n v="180.26"/>
    <n v="0.46375096475430921"/>
    <n v="2026"/>
    <s v="Q1"/>
    <n v="1"/>
    <s v="Jan"/>
  </r>
  <r>
    <n v="1077"/>
    <d v="2026-01-04T00:00:00"/>
    <s v="Central Europe"/>
    <x v="6"/>
    <s v="Online Store"/>
    <s v="New"/>
    <s v="Cycling"/>
    <s v="Cycling Pack 12L"/>
    <n v="3"/>
    <n v="102.12"/>
    <n v="0.1"/>
    <n v="51.28"/>
    <n v="275.72400000000005"/>
    <n v="153.84"/>
    <n v="121.88400000000004"/>
    <n v="0.44205074639857256"/>
    <n v="2026"/>
    <s v="Q1"/>
    <n v="1"/>
    <s v="Jan"/>
  </r>
  <r>
    <n v="1237"/>
    <d v="2026-01-04T00:00:00"/>
    <s v="Western Europe"/>
    <x v="7"/>
    <s v="Retail Partners"/>
    <s v="Business"/>
    <s v="Travel"/>
    <s v="Packing Cube Set"/>
    <n v="1"/>
    <n v="46.99"/>
    <n v="0.05"/>
    <n v="18.11"/>
    <n v="44.640500000000003"/>
    <n v="18.11"/>
    <n v="26.530500000000004"/>
    <n v="0.59431457980981395"/>
    <n v="2026"/>
    <s v="Q1"/>
    <n v="1"/>
    <s v="Jan"/>
  </r>
  <r>
    <n v="1908"/>
    <d v="2026-01-04T00:00:00"/>
    <s v="Western Europe"/>
    <x v="8"/>
    <s v="Online Store"/>
    <s v="New"/>
    <s v="Fitness"/>
    <s v="Resistance Band Set"/>
    <n v="1"/>
    <n v="40"/>
    <n v="0"/>
    <n v="15.04"/>
    <n v="40"/>
    <n v="15.04"/>
    <n v="24.96"/>
    <n v="0.624"/>
    <n v="2026"/>
    <s v="Q1"/>
    <n v="1"/>
    <s v="Jan"/>
  </r>
  <r>
    <n v="2245"/>
    <d v="2026-01-04T00:00:00"/>
    <s v="Southern Europe"/>
    <x v="9"/>
    <s v="Online Store"/>
    <s v="New"/>
    <s v="Hiking"/>
    <s v="Summit Backpack 45L"/>
    <n v="1"/>
    <n v="153.38999999999999"/>
    <n v="0"/>
    <n v="78.59"/>
    <n v="153.38999999999999"/>
    <n v="78.59"/>
    <n v="74.799999999999983"/>
    <n v="0.48764587000456344"/>
    <n v="2026"/>
    <s v="Q1"/>
    <n v="1"/>
    <s v="Jan"/>
  </r>
  <r>
    <n v="2928"/>
    <d v="2026-01-04T00:00:00"/>
    <s v="Central Europe"/>
    <x v="6"/>
    <s v="Online Store"/>
    <s v="Returning"/>
    <s v="Fitness"/>
    <s v="Weighted Vest"/>
    <n v="2"/>
    <n v="124.97"/>
    <n v="0.1"/>
    <n v="67.36"/>
    <n v="224.946"/>
    <n v="134.72"/>
    <n v="90.225999999999999"/>
    <n v="0.40110070861451191"/>
    <n v="2026"/>
    <s v="Q1"/>
    <n v="1"/>
    <s v="Jan"/>
  </r>
  <r>
    <n v="4249"/>
    <d v="2026-01-04T00:00:00"/>
    <s v="Western Europe"/>
    <x v="4"/>
    <s v="Marketplace"/>
    <s v="New"/>
    <s v="Cycling"/>
    <s v="Cycling Pack 12L"/>
    <n v="2"/>
    <n v="100.12"/>
    <n v="0.1"/>
    <n v="49.67"/>
    <n v="180.21600000000001"/>
    <n v="99.34"/>
    <n v="80.876000000000005"/>
    <n v="0.44877258401029874"/>
    <n v="2026"/>
    <s v="Q1"/>
    <n v="1"/>
    <s v="Jan"/>
  </r>
  <r>
    <n v="1734"/>
    <d v="2026-01-05T00:00:00"/>
    <s v="Western Europe"/>
    <x v="8"/>
    <s v="Marketplace"/>
    <s v="Returning"/>
    <s v="Fitness"/>
    <s v="Resistance Band Set"/>
    <n v="1"/>
    <n v="40.6"/>
    <n v="0.15"/>
    <n v="14.61"/>
    <n v="34.51"/>
    <n v="14.61"/>
    <n v="19.899999999999999"/>
    <n v="0.57664445088380178"/>
    <n v="2026"/>
    <s v="Q1"/>
    <n v="1"/>
    <s v="Jan"/>
  </r>
  <r>
    <n v="2331"/>
    <d v="2026-01-05T00:00:00"/>
    <s v="Western Europe"/>
    <x v="8"/>
    <s v="Online Store"/>
    <s v="New"/>
    <s v="Cycling"/>
    <s v="Cycling Pack 12L"/>
    <n v="1"/>
    <n v="104.23"/>
    <n v="0.1"/>
    <n v="51.6"/>
    <n v="93.807000000000002"/>
    <n v="51.6"/>
    <n v="42.207000000000001"/>
    <n v="0.44993443986056475"/>
    <n v="2026"/>
    <s v="Q1"/>
    <n v="1"/>
    <s v="Jan"/>
  </r>
  <r>
    <n v="2475"/>
    <d v="2026-01-05T00:00:00"/>
    <s v="Central Europe"/>
    <x v="1"/>
    <s v="Retail Partners"/>
    <s v="Returning"/>
    <s v="Fitness"/>
    <s v="Weighted Vest"/>
    <n v="5"/>
    <n v="122.87"/>
    <n v="0.05"/>
    <n v="69.67"/>
    <n v="583.63250000000005"/>
    <n v="348.35"/>
    <n v="235.28250000000003"/>
    <n v="0.40313467807224584"/>
    <n v="2026"/>
    <s v="Q1"/>
    <n v="1"/>
    <s v="Jan"/>
  </r>
  <r>
    <n v="1433"/>
    <d v="2026-01-06T00:00:00"/>
    <s v="Northern Europe"/>
    <x v="10"/>
    <s v="Online Store"/>
    <s v="New"/>
    <s v="Travel"/>
    <s v="Insulated Bottle"/>
    <n v="2"/>
    <n v="36.619999999999997"/>
    <n v="0.05"/>
    <n v="13.87"/>
    <n v="69.577999999999989"/>
    <n v="27.74"/>
    <n v="41.837999999999994"/>
    <n v="0.60131075914800658"/>
    <n v="2026"/>
    <s v="Q1"/>
    <n v="1"/>
    <s v="Jan"/>
  </r>
  <r>
    <n v="3624"/>
    <d v="2026-01-06T00:00:00"/>
    <s v="Western Europe"/>
    <x v="7"/>
    <s v="Online Store"/>
    <s v="New"/>
    <s v="Hiking"/>
    <s v="Hiking Daypack 20L"/>
    <n v="1"/>
    <n v="93.4"/>
    <n v="0"/>
    <n v="46.11"/>
    <n v="93.4"/>
    <n v="46.11"/>
    <n v="47.290000000000006"/>
    <n v="0.50631691648822275"/>
    <n v="2026"/>
    <s v="Q1"/>
    <n v="1"/>
    <s v="Jan"/>
  </r>
  <r>
    <n v="4680"/>
    <d v="2026-01-06T00:00:00"/>
    <s v="Central Europe"/>
    <x v="1"/>
    <s v="Marketplace"/>
    <s v="New"/>
    <s v="Camping"/>
    <s v="Portable Camp Stove"/>
    <n v="2"/>
    <n v="81.260000000000005"/>
    <n v="0"/>
    <n v="39.119999999999997"/>
    <n v="162.52000000000001"/>
    <n v="78.239999999999995"/>
    <n v="84.280000000000015"/>
    <n v="0.51858232832882112"/>
    <n v="2026"/>
    <s v="Q1"/>
    <n v="1"/>
    <s v="Jan"/>
  </r>
  <r>
    <n v="4803"/>
    <d v="2026-01-06T00:00:00"/>
    <s v="Central Europe"/>
    <x v="11"/>
    <s v="Marketplace"/>
    <s v="New"/>
    <s v="Fitness"/>
    <s v="Recovery Roller"/>
    <n v="2"/>
    <n v="35.78"/>
    <n v="0"/>
    <n v="13.84"/>
    <n v="71.56"/>
    <n v="27.68"/>
    <n v="43.88"/>
    <n v="0.61319172722191173"/>
    <n v="2026"/>
    <s v="Q1"/>
    <n v="1"/>
    <s v="Jan"/>
  </r>
  <r>
    <n v="248"/>
    <d v="2026-01-07T00:00:00"/>
    <s v="Central Europe"/>
    <x v="12"/>
    <s v="Marketplace"/>
    <s v="New"/>
    <s v="Cycling"/>
    <s v="Commuter Helmet"/>
    <n v="3"/>
    <n v="81.64"/>
    <n v="0"/>
    <n v="43.84"/>
    <n v="244.92000000000002"/>
    <n v="131.52000000000001"/>
    <n v="113.4"/>
    <n v="0.46300832925036745"/>
    <n v="2026"/>
    <s v="Q1"/>
    <n v="1"/>
    <s v="Jan"/>
  </r>
  <r>
    <n v="1118"/>
    <d v="2026-01-07T00:00:00"/>
    <s v="Central Europe"/>
    <x v="12"/>
    <s v="Online Store"/>
    <s v="Returning"/>
    <s v="Travel"/>
    <s v="Carry-On Duffel"/>
    <n v="2"/>
    <n v="131.63999999999999"/>
    <n v="0.05"/>
    <n v="69.02"/>
    <n v="250.11599999999996"/>
    <n v="138.04"/>
    <n v="112.07599999999996"/>
    <n v="0.44809608341729429"/>
    <n v="2026"/>
    <s v="Q1"/>
    <n v="1"/>
    <s v="Jan"/>
  </r>
  <r>
    <n v="3023"/>
    <d v="2026-01-07T00:00:00"/>
    <s v="Northern Europe"/>
    <x v="3"/>
    <s v="Marketplace"/>
    <s v="New"/>
    <s v="Hiking"/>
    <s v="Summit Backpack 45L"/>
    <n v="2"/>
    <n v="155.35"/>
    <n v="0"/>
    <n v="80.790000000000006"/>
    <n v="310.7"/>
    <n v="161.58000000000001"/>
    <n v="149.11999999999998"/>
    <n v="0.47994850337946565"/>
    <n v="2026"/>
    <s v="Q1"/>
    <n v="1"/>
    <s v="Jan"/>
  </r>
  <r>
    <n v="3903"/>
    <d v="2026-01-07T00:00:00"/>
    <s v="Western Europe"/>
    <x v="8"/>
    <s v="Online Store"/>
    <s v="Returning"/>
    <s v="Fitness"/>
    <s v="Training Mat"/>
    <n v="2"/>
    <n v="51.56"/>
    <n v="0.05"/>
    <n v="22.26"/>
    <n v="97.963999999999999"/>
    <n v="44.52"/>
    <n v="53.443999999999996"/>
    <n v="0.54554734392225712"/>
    <n v="2026"/>
    <s v="Q1"/>
    <n v="1"/>
    <s v="Jan"/>
  </r>
  <r>
    <n v="62"/>
    <d v="2026-01-08T00:00:00"/>
    <s v="Central Europe"/>
    <x v="12"/>
    <s v="Online Store"/>
    <s v="New"/>
    <s v="Cycling"/>
    <s v="Trail Bike Light"/>
    <n v="2"/>
    <n v="51.63"/>
    <n v="0"/>
    <n v="22.54"/>
    <n v="103.26"/>
    <n v="45.08"/>
    <n v="58.180000000000007"/>
    <n v="0.5634321131125315"/>
    <n v="2026"/>
    <s v="Q1"/>
    <n v="1"/>
    <s v="Jan"/>
  </r>
  <r>
    <n v="142"/>
    <d v="2026-01-08T00:00:00"/>
    <s v="Southern Europe"/>
    <x v="9"/>
    <s v="Corporate"/>
    <s v="Business"/>
    <s v="Camping"/>
    <s v="Alpine Tent 4P"/>
    <n v="5"/>
    <n v="344.88"/>
    <n v="0.15"/>
    <n v="190.66"/>
    <n v="1465.74"/>
    <n v="953.3"/>
    <n v="512.44000000000005"/>
    <n v="0.34961180018284282"/>
    <n v="2026"/>
    <s v="Q1"/>
    <n v="1"/>
    <s v="Jan"/>
  </r>
  <r>
    <n v="450"/>
    <d v="2026-01-08T00:00:00"/>
    <s v="Northern Europe"/>
    <x v="3"/>
    <s v="Retail Partners"/>
    <s v="New"/>
    <s v="Hiking"/>
    <s v="Hiking Daypack 20L"/>
    <n v="2"/>
    <n v="94.06"/>
    <n v="0.15"/>
    <n v="46.33"/>
    <n v="159.90199999999999"/>
    <n v="92.66"/>
    <n v="67.24199999999999"/>
    <n v="0.42052006854198193"/>
    <n v="2026"/>
    <s v="Q1"/>
    <n v="1"/>
    <s v="Jan"/>
  </r>
  <r>
    <n v="4397"/>
    <d v="2026-01-08T00:00:00"/>
    <s v="Southern Europe"/>
    <x v="0"/>
    <s v="Online Store"/>
    <s v="Business"/>
    <s v="Hiking"/>
    <s v="Trekking Poles"/>
    <n v="1"/>
    <n v="72.38"/>
    <n v="0"/>
    <n v="31.65"/>
    <n v="72.38"/>
    <n v="31.65"/>
    <n v="40.729999999999997"/>
    <n v="0.56272450953302011"/>
    <n v="2026"/>
    <s v="Q1"/>
    <n v="1"/>
    <s v="Jan"/>
  </r>
  <r>
    <n v="4798"/>
    <d v="2026-01-08T00:00:00"/>
    <s v="Central Europe"/>
    <x v="6"/>
    <s v="Online Store"/>
    <s v="New"/>
    <s v="Hiking"/>
    <s v="Summit Backpack 45L"/>
    <n v="1"/>
    <n v="153.69"/>
    <n v="0"/>
    <n v="77.47"/>
    <n v="153.69"/>
    <n v="77.47"/>
    <n v="76.22"/>
    <n v="0.49593337237295854"/>
    <n v="2026"/>
    <s v="Q1"/>
    <n v="1"/>
    <s v="Jan"/>
  </r>
  <r>
    <n v="136"/>
    <d v="2026-01-09T00:00:00"/>
    <s v="Western Europe"/>
    <x v="13"/>
    <s v="Corporate"/>
    <s v="Business"/>
    <s v="Travel"/>
    <s v="Travel Backpack 35L"/>
    <n v="15"/>
    <n v="168.62"/>
    <n v="0.05"/>
    <n v="86.09"/>
    <n v="2402.835"/>
    <n v="1291.3500000000001"/>
    <n v="1111.4849999999999"/>
    <n v="0.46257233642759488"/>
    <n v="2026"/>
    <s v="Q1"/>
    <n v="1"/>
    <s v="Jan"/>
  </r>
  <r>
    <n v="2782"/>
    <d v="2026-01-09T00:00:00"/>
    <s v="Western Europe"/>
    <x v="4"/>
    <s v="Online Store"/>
    <s v="New"/>
    <s v="Hiking"/>
    <s v="Summit Backpack 45L"/>
    <n v="1"/>
    <n v="152.75"/>
    <n v="0.05"/>
    <n v="79.88"/>
    <n v="145.11249999999998"/>
    <n v="79.88"/>
    <n v="65.232499999999987"/>
    <n v="0.44953053665259707"/>
    <n v="2026"/>
    <s v="Q1"/>
    <n v="1"/>
    <s v="Jan"/>
  </r>
  <r>
    <n v="4704"/>
    <d v="2026-01-09T00:00:00"/>
    <s v="Central Europe"/>
    <x v="14"/>
    <s v="Marketplace"/>
    <s v="New"/>
    <s v="Fitness"/>
    <s v="Recovery Roller"/>
    <n v="2"/>
    <n v="36.72"/>
    <n v="0.05"/>
    <n v="14.15"/>
    <n v="69.768000000000001"/>
    <n v="28.3"/>
    <n v="41.468000000000004"/>
    <n v="0.59436991170737308"/>
    <n v="2026"/>
    <s v="Q1"/>
    <n v="1"/>
    <s v="Jan"/>
  </r>
  <r>
    <n v="69"/>
    <d v="2026-01-10T00:00:00"/>
    <s v="Southern Europe"/>
    <x v="15"/>
    <s v="Online Store"/>
    <s v="Returning"/>
    <s v="Hiking"/>
    <s v="Trail Boots"/>
    <n v="6"/>
    <n v="141.31"/>
    <n v="0.05"/>
    <n v="79.349999999999994"/>
    <n v="805.46699999999998"/>
    <n v="476.09999999999997"/>
    <n v="329.36700000000002"/>
    <n v="0.4089143316858419"/>
    <n v="2026"/>
    <s v="Q1"/>
    <n v="1"/>
    <s v="Jan"/>
  </r>
  <r>
    <n v="490"/>
    <d v="2026-01-10T00:00:00"/>
    <s v="Northern Europe"/>
    <x v="10"/>
    <s v="Online Store"/>
    <s v="Business"/>
    <s v="Camping"/>
    <s v="Compact Sleeping Bag"/>
    <n v="2"/>
    <n v="121.23"/>
    <n v="0"/>
    <n v="59.66"/>
    <n v="242.46"/>
    <n v="119.32"/>
    <n v="123.14000000000001"/>
    <n v="0.50787758805576178"/>
    <n v="2026"/>
    <s v="Q1"/>
    <n v="1"/>
    <s v="Jan"/>
  </r>
  <r>
    <n v="3685"/>
    <d v="2026-01-10T00:00:00"/>
    <s v="Western Europe"/>
    <x v="8"/>
    <s v="Online Store"/>
    <s v="New"/>
    <s v="Travel"/>
    <s v="Travel Backpack 35L"/>
    <n v="3"/>
    <n v="161.58000000000001"/>
    <n v="0"/>
    <n v="85.58"/>
    <n v="484.74"/>
    <n v="256.74"/>
    <n v="228"/>
    <n v="0.47035524198539425"/>
    <n v="2026"/>
    <s v="Q1"/>
    <n v="1"/>
    <s v="Jan"/>
  </r>
  <r>
    <n v="3796"/>
    <d v="2026-01-10T00:00:00"/>
    <s v="Western Europe"/>
    <x v="8"/>
    <s v="Retail Partners"/>
    <s v="Returning"/>
    <s v="Travel"/>
    <s v="Travel Backpack 35L"/>
    <n v="2"/>
    <n v="166.84"/>
    <n v="0"/>
    <n v="88.67"/>
    <n v="333.68"/>
    <n v="177.34"/>
    <n v="156.34"/>
    <n v="0.4685327259649964"/>
    <n v="2026"/>
    <s v="Q1"/>
    <n v="1"/>
    <s v="Jan"/>
  </r>
  <r>
    <n v="387"/>
    <d v="2026-01-11T00:00:00"/>
    <s v="Northern Europe"/>
    <x v="5"/>
    <s v="Online Store"/>
    <s v="Returning"/>
    <s v="Hiking"/>
    <s v="Summit Backpack 45L"/>
    <n v="1"/>
    <n v="150.96"/>
    <n v="0"/>
    <n v="77.5"/>
    <n v="150.96"/>
    <n v="77.5"/>
    <n v="73.460000000000008"/>
    <n v="0.48661897191308956"/>
    <n v="2026"/>
    <s v="Q1"/>
    <n v="1"/>
    <s v="Jan"/>
  </r>
  <r>
    <n v="2796"/>
    <d v="2026-01-11T00:00:00"/>
    <s v="Western Europe"/>
    <x v="7"/>
    <s v="Retail Partners"/>
    <s v="Returning"/>
    <s v="Travel"/>
    <s v="Insulated Bottle"/>
    <n v="3"/>
    <n v="36.33"/>
    <n v="0.05"/>
    <n v="13.27"/>
    <n v="103.54049999999999"/>
    <n v="39.81"/>
    <n v="63.730499999999992"/>
    <n v="0.61551277036521934"/>
    <n v="2026"/>
    <s v="Q1"/>
    <n v="1"/>
    <s v="Jan"/>
  </r>
  <r>
    <n v="3703"/>
    <d v="2026-01-11T00:00:00"/>
    <s v="Western Europe"/>
    <x v="8"/>
    <s v="Online Store"/>
    <s v="Returning"/>
    <s v="Travel"/>
    <s v="Insulated Bottle"/>
    <n v="1"/>
    <n v="35.340000000000003"/>
    <n v="0.1"/>
    <n v="13.36"/>
    <n v="31.806000000000004"/>
    <n v="13.36"/>
    <n v="18.446000000000005"/>
    <n v="0.5799534678991386"/>
    <n v="2026"/>
    <s v="Q1"/>
    <n v="1"/>
    <s v="Jan"/>
  </r>
  <r>
    <n v="4674"/>
    <d v="2026-01-11T00:00:00"/>
    <s v="Western Europe"/>
    <x v="8"/>
    <s v="Online Store"/>
    <s v="Returning"/>
    <s v="Travel"/>
    <s v="Packing Cube Set"/>
    <n v="2"/>
    <n v="46.27"/>
    <n v="0"/>
    <n v="18.23"/>
    <n v="92.54"/>
    <n v="36.46"/>
    <n v="56.080000000000005"/>
    <n v="0.60600821266479366"/>
    <n v="2026"/>
    <s v="Q1"/>
    <n v="1"/>
    <s v="Jan"/>
  </r>
  <r>
    <n v="4789"/>
    <d v="2026-01-11T00:00:00"/>
    <s v="Western Europe"/>
    <x v="7"/>
    <s v="Online Store"/>
    <s v="Returning"/>
    <s v="Cycling"/>
    <s v="Commuter Helmet"/>
    <n v="1"/>
    <n v="79.930000000000007"/>
    <n v="0.05"/>
    <n v="43.73"/>
    <n v="75.933500000000009"/>
    <n v="43.73"/>
    <n v="32.203500000000012"/>
    <n v="0.42410135184075554"/>
    <n v="2026"/>
    <s v="Q1"/>
    <n v="1"/>
    <s v="Jan"/>
  </r>
  <r>
    <n v="804"/>
    <d v="2026-01-12T00:00:00"/>
    <s v="Central Europe"/>
    <x v="12"/>
    <s v="Retail Partners"/>
    <s v="New"/>
    <s v="Hiking"/>
    <s v="Trail Boots"/>
    <n v="1"/>
    <n v="141.25"/>
    <n v="0"/>
    <n v="78.72"/>
    <n v="141.25"/>
    <n v="78.72"/>
    <n v="62.53"/>
    <n v="0.44269026548672569"/>
    <n v="2026"/>
    <s v="Q1"/>
    <n v="1"/>
    <s v="Jan"/>
  </r>
  <r>
    <n v="1780"/>
    <d v="2026-01-12T00:00:00"/>
    <s v="Western Europe"/>
    <x v="8"/>
    <s v="Online Store"/>
    <s v="Returning"/>
    <s v="Cycling"/>
    <s v="Cycling Pack 12L"/>
    <n v="2"/>
    <n v="103.64"/>
    <n v="0.1"/>
    <n v="50.96"/>
    <n v="186.55199999999999"/>
    <n v="101.92"/>
    <n v="84.631999999999991"/>
    <n v="0.45366439384193147"/>
    <n v="2026"/>
    <s v="Q1"/>
    <n v="1"/>
    <s v="Jan"/>
  </r>
  <r>
    <n v="2844"/>
    <d v="2026-01-12T00:00:00"/>
    <s v="Southern Europe"/>
    <x v="0"/>
    <s v="Online Store"/>
    <s v="New"/>
    <s v="Travel"/>
    <s v="Carry-On Duffel"/>
    <n v="1"/>
    <n v="136.18"/>
    <n v="0"/>
    <n v="68.34"/>
    <n v="136.18"/>
    <n v="68.34"/>
    <n v="67.84"/>
    <n v="0.498164194448524"/>
    <n v="2026"/>
    <s v="Q1"/>
    <n v="1"/>
    <s v="Jan"/>
  </r>
  <r>
    <n v="3068"/>
    <d v="2026-01-12T00:00:00"/>
    <s v="Northern Europe"/>
    <x v="2"/>
    <s v="Marketplace"/>
    <s v="New"/>
    <s v="Fitness"/>
    <s v="Recovery Roller"/>
    <n v="1"/>
    <n v="36.43"/>
    <n v="0"/>
    <n v="14.33"/>
    <n v="36.43"/>
    <n v="14.33"/>
    <n v="22.1"/>
    <n v="0.60664287674993145"/>
    <n v="2026"/>
    <s v="Q1"/>
    <n v="1"/>
    <s v="Jan"/>
  </r>
  <r>
    <n v="3096"/>
    <d v="2026-01-12T00:00:00"/>
    <s v="Western Europe"/>
    <x v="7"/>
    <s v="Online Store"/>
    <s v="New"/>
    <s v="Fitness"/>
    <s v="Training Mat"/>
    <n v="2"/>
    <n v="50.51"/>
    <n v="0.1"/>
    <n v="21.84"/>
    <n v="90.917999999999992"/>
    <n v="43.68"/>
    <n v="47.237999999999992"/>
    <n v="0.5195670824259222"/>
    <n v="2026"/>
    <s v="Q1"/>
    <n v="1"/>
    <s v="Jan"/>
  </r>
  <r>
    <n v="3129"/>
    <d v="2026-01-12T00:00:00"/>
    <s v="Western Europe"/>
    <x v="13"/>
    <s v="Retail Partners"/>
    <s v="Returning"/>
    <s v="Fitness"/>
    <s v="Weighted Vest"/>
    <n v="1"/>
    <n v="123"/>
    <n v="0"/>
    <n v="67.3"/>
    <n v="123"/>
    <n v="67.3"/>
    <n v="55.7"/>
    <n v="0.45284552845528458"/>
    <n v="2026"/>
    <s v="Q1"/>
    <n v="1"/>
    <s v="Jan"/>
  </r>
  <r>
    <n v="3948"/>
    <d v="2026-01-12T00:00:00"/>
    <s v="Central Europe"/>
    <x v="14"/>
    <s v="Online Store"/>
    <s v="New"/>
    <s v="Hiking"/>
    <s v="Trekking Poles"/>
    <n v="2"/>
    <n v="72.239999999999995"/>
    <n v="0"/>
    <n v="32.94"/>
    <n v="144.47999999999999"/>
    <n v="65.88"/>
    <n v="78.599999999999994"/>
    <n v="0.54401993355481726"/>
    <n v="2026"/>
    <s v="Q1"/>
    <n v="1"/>
    <s v="Jan"/>
  </r>
  <r>
    <n v="5036"/>
    <d v="2026-01-12T00:00:00"/>
    <s v="Northern Europe"/>
    <x v="3"/>
    <s v="Retail Partners"/>
    <s v="Returning"/>
    <s v="Hiking"/>
    <s v="Summit Backpack 45L"/>
    <n v="1"/>
    <n v="151.11000000000001"/>
    <n v="0.15"/>
    <n v="79.650000000000006"/>
    <n v="128.4435"/>
    <n v="79.650000000000006"/>
    <n v="48.793499999999995"/>
    <n v="0.37988298356865075"/>
    <n v="2026"/>
    <s v="Q1"/>
    <n v="1"/>
    <s v="Jan"/>
  </r>
  <r>
    <n v="2681"/>
    <d v="2026-01-13T00:00:00"/>
    <s v="Western Europe"/>
    <x v="4"/>
    <s v="Online Store"/>
    <s v="New"/>
    <s v="Hiking"/>
    <s v="Hiking Daypack 20L"/>
    <n v="1"/>
    <n v="94.32"/>
    <n v="0"/>
    <n v="45.93"/>
    <n v="94.32"/>
    <n v="45.93"/>
    <n v="48.389999999999993"/>
    <n v="0.51304071246819338"/>
    <n v="2026"/>
    <s v="Q1"/>
    <n v="1"/>
    <s v="Jan"/>
  </r>
  <r>
    <n v="5101"/>
    <d v="2026-01-13T00:00:00"/>
    <s v="Central Europe"/>
    <x v="12"/>
    <s v="Online Store"/>
    <s v="Returning"/>
    <s v="Cycling"/>
    <s v="Trail Bike Light"/>
    <n v="3"/>
    <n v="51.52"/>
    <n v="0"/>
    <n v="21.92"/>
    <n v="154.56"/>
    <n v="65.760000000000005"/>
    <n v="88.8"/>
    <n v="0.57453416149068315"/>
    <n v="2026"/>
    <s v="Q1"/>
    <n v="1"/>
    <s v="Jan"/>
  </r>
  <r>
    <n v="3871"/>
    <d v="2026-01-14T00:00:00"/>
    <s v="Southern Europe"/>
    <x v="15"/>
    <s v="Online Store"/>
    <s v="New"/>
    <s v="Hiking"/>
    <s v="Trail Boots"/>
    <n v="2"/>
    <n v="146.4"/>
    <n v="0.05"/>
    <n v="81.72"/>
    <n v="278.16000000000003"/>
    <n v="163.44"/>
    <n v="114.72000000000003"/>
    <n v="0.4124245038826575"/>
    <n v="2026"/>
    <s v="Q1"/>
    <n v="1"/>
    <s v="Jan"/>
  </r>
  <r>
    <n v="4643"/>
    <d v="2026-01-14T00:00:00"/>
    <s v="Southern Europe"/>
    <x v="0"/>
    <s v="Corporate"/>
    <s v="Business"/>
    <s v="Travel"/>
    <s v="Packing Cube Set"/>
    <n v="3"/>
    <n v="47.32"/>
    <n v="0.1"/>
    <n v="18.420000000000002"/>
    <n v="127.76400000000001"/>
    <n v="55.260000000000005"/>
    <n v="72.504000000000005"/>
    <n v="0.56748379825302897"/>
    <n v="2026"/>
    <s v="Q1"/>
    <n v="1"/>
    <s v="Jan"/>
  </r>
  <r>
    <n v="4703"/>
    <d v="2026-01-14T00:00:00"/>
    <s v="Western Europe"/>
    <x v="13"/>
    <s v="Retail Partners"/>
    <s v="Business"/>
    <s v="Fitness"/>
    <s v="Resistance Band Set"/>
    <n v="2"/>
    <n v="40.450000000000003"/>
    <n v="0.05"/>
    <n v="15.14"/>
    <n v="76.855000000000004"/>
    <n v="30.28"/>
    <n v="46.575000000000003"/>
    <n v="0.60601132001821612"/>
    <n v="2026"/>
    <s v="Q1"/>
    <n v="1"/>
    <s v="Jan"/>
  </r>
  <r>
    <n v="5068"/>
    <d v="2026-01-14T00:00:00"/>
    <s v="Southern Europe"/>
    <x v="0"/>
    <s v="Online Store"/>
    <s v="Returning"/>
    <s v="Travel"/>
    <s v="Packing Cube Set"/>
    <n v="2"/>
    <n v="47.05"/>
    <n v="0.1"/>
    <n v="18.8"/>
    <n v="84.69"/>
    <n v="37.6"/>
    <n v="47.089999999999996"/>
    <n v="0.55602786633604906"/>
    <n v="2026"/>
    <s v="Q1"/>
    <n v="1"/>
    <s v="Jan"/>
  </r>
  <r>
    <n v="1539"/>
    <d v="2026-01-15T00:00:00"/>
    <s v="Western Europe"/>
    <x v="8"/>
    <s v="Retail Partners"/>
    <s v="Business"/>
    <s v="Fitness"/>
    <s v="Weighted Vest"/>
    <n v="3"/>
    <n v="123.14"/>
    <n v="0.05"/>
    <n v="70.67"/>
    <n v="350.94900000000001"/>
    <n v="212.01"/>
    <n v="138.93900000000002"/>
    <n v="0.39589513006163296"/>
    <n v="2026"/>
    <s v="Q1"/>
    <n v="1"/>
    <s v="Jan"/>
  </r>
  <r>
    <n v="1709"/>
    <d v="2026-01-15T00:00:00"/>
    <s v="Western Europe"/>
    <x v="13"/>
    <s v="Online Store"/>
    <s v="Returning"/>
    <s v="Hiking"/>
    <s v="Summit Backpack 45L"/>
    <n v="2"/>
    <n v="151.33000000000001"/>
    <n v="0.1"/>
    <n v="78.44"/>
    <n v="272.39400000000001"/>
    <n v="156.88"/>
    <n v="115.51400000000001"/>
    <n v="0.42406954631893512"/>
    <n v="2026"/>
    <s v="Q1"/>
    <n v="1"/>
    <s v="Jan"/>
  </r>
  <r>
    <n v="2702"/>
    <d v="2026-01-15T00:00:00"/>
    <s v="Central Europe"/>
    <x v="14"/>
    <s v="Online Store"/>
    <s v="Returning"/>
    <s v="Hiking"/>
    <s v="Trail Boots"/>
    <n v="5"/>
    <n v="144.01"/>
    <n v="0.05"/>
    <n v="79.64"/>
    <n v="684.0474999999999"/>
    <n v="398.2"/>
    <n v="285.84749999999991"/>
    <n v="0.41787668254032062"/>
    <n v="2026"/>
    <s v="Q1"/>
    <n v="1"/>
    <s v="Jan"/>
  </r>
  <r>
    <n v="3176"/>
    <d v="2026-01-15T00:00:00"/>
    <s v="Western Europe"/>
    <x v="8"/>
    <s v="Online Store"/>
    <s v="Returning"/>
    <s v="Hiking"/>
    <s v="Hiking Daypack 20L"/>
    <n v="3"/>
    <n v="91.19"/>
    <n v="0"/>
    <n v="44.47"/>
    <n v="273.57"/>
    <n v="133.41"/>
    <n v="140.16"/>
    <n v="0.5123368790437548"/>
    <n v="2026"/>
    <s v="Q1"/>
    <n v="1"/>
    <s v="Jan"/>
  </r>
  <r>
    <n v="3705"/>
    <d v="2026-01-15T00:00:00"/>
    <s v="Western Europe"/>
    <x v="7"/>
    <s v="Retail Partners"/>
    <s v="New"/>
    <s v="Travel"/>
    <s v="Packing Cube Set"/>
    <n v="2"/>
    <n v="45.45"/>
    <n v="0"/>
    <n v="18.190000000000001"/>
    <n v="90.9"/>
    <n v="36.380000000000003"/>
    <n v="54.52"/>
    <n v="0.59977997799779981"/>
    <n v="2026"/>
    <s v="Q1"/>
    <n v="1"/>
    <s v="Jan"/>
  </r>
  <r>
    <n v="3736"/>
    <d v="2026-01-15T00:00:00"/>
    <s v="Central Europe"/>
    <x v="1"/>
    <s v="Marketplace"/>
    <s v="New"/>
    <s v="Fitness"/>
    <s v="Resistance Band Set"/>
    <n v="1"/>
    <n v="40.72"/>
    <n v="0"/>
    <n v="14.94"/>
    <n v="40.72"/>
    <n v="14.94"/>
    <n v="25.78"/>
    <n v="0.6331041257367388"/>
    <n v="2026"/>
    <s v="Q1"/>
    <n v="1"/>
    <s v="Jan"/>
  </r>
  <r>
    <n v="3967"/>
    <d v="2026-01-15T00:00:00"/>
    <s v="Central Europe"/>
    <x v="12"/>
    <s v="Online Store"/>
    <s v="Business"/>
    <s v="Travel"/>
    <s v="Insulated Bottle"/>
    <n v="2"/>
    <n v="37.090000000000003"/>
    <n v="0"/>
    <n v="13.29"/>
    <n v="74.180000000000007"/>
    <n v="26.58"/>
    <n v="47.600000000000009"/>
    <n v="0.64168239417632789"/>
    <n v="2026"/>
    <s v="Q1"/>
    <n v="1"/>
    <s v="Jan"/>
  </r>
  <r>
    <n v="170"/>
    <d v="2026-01-16T00:00:00"/>
    <s v="Northern Europe"/>
    <x v="10"/>
    <s v="Online Store"/>
    <s v="New"/>
    <s v="Camping"/>
    <s v="Compact Sleeping Bag"/>
    <n v="1"/>
    <n v="124.45"/>
    <n v="0.15"/>
    <n v="59.77"/>
    <n v="105.7825"/>
    <n v="59.77"/>
    <n v="46.012499999999996"/>
    <n v="0.43497270342447941"/>
    <n v="2026"/>
    <s v="Q1"/>
    <n v="1"/>
    <s v="Jan"/>
  </r>
  <r>
    <n v="1040"/>
    <d v="2026-01-16T00:00:00"/>
    <s v="Southern Europe"/>
    <x v="0"/>
    <s v="Retail Partners"/>
    <s v="New"/>
    <s v="Travel"/>
    <s v="Insulated Bottle"/>
    <n v="1"/>
    <n v="35.93"/>
    <n v="0.05"/>
    <n v="13.33"/>
    <n v="34.133499999999998"/>
    <n v="13.33"/>
    <n v="20.8035"/>
    <n v="0.60947456311248482"/>
    <n v="2026"/>
    <s v="Q1"/>
    <n v="1"/>
    <s v="Jan"/>
  </r>
  <r>
    <n v="2380"/>
    <d v="2026-01-16T00:00:00"/>
    <s v="Western Europe"/>
    <x v="13"/>
    <s v="Online Store"/>
    <s v="Returning"/>
    <s v="Camping"/>
    <s v="Compact Sleeping Bag"/>
    <n v="4"/>
    <n v="121.8"/>
    <n v="0.05"/>
    <n v="59.57"/>
    <n v="462.84"/>
    <n v="238.28"/>
    <n v="224.55999999999997"/>
    <n v="0.48517846339987897"/>
    <n v="2026"/>
    <s v="Q1"/>
    <n v="1"/>
    <s v="Jan"/>
  </r>
  <r>
    <n v="3219"/>
    <d v="2026-01-16T00:00:00"/>
    <s v="Central Europe"/>
    <x v="11"/>
    <s v="Retail Partners"/>
    <s v="Returning"/>
    <s v="Hiking"/>
    <s v="Hiking Daypack 20L"/>
    <n v="1"/>
    <n v="92.6"/>
    <n v="0.05"/>
    <n v="44.15"/>
    <n v="87.969999999999985"/>
    <n v="44.15"/>
    <n v="43.819999999999986"/>
    <n v="0.4981243605774695"/>
    <n v="2026"/>
    <s v="Q1"/>
    <n v="1"/>
    <s v="Jan"/>
  </r>
  <r>
    <n v="4425"/>
    <d v="2026-01-16T00:00:00"/>
    <s v="Central Europe"/>
    <x v="12"/>
    <s v="Corporate"/>
    <s v="Business"/>
    <s v="Cycling"/>
    <s v="Cycling Pack 12L"/>
    <n v="10"/>
    <n v="102.68"/>
    <n v="0.15"/>
    <n v="51.07"/>
    <n v="872.78000000000009"/>
    <n v="510.7"/>
    <n v="362.0800000000001"/>
    <n v="0.41485826897958256"/>
    <n v="2026"/>
    <s v="Q1"/>
    <n v="1"/>
    <s v="Jan"/>
  </r>
  <r>
    <n v="4508"/>
    <d v="2026-01-16T00:00:00"/>
    <s v="Western Europe"/>
    <x v="13"/>
    <s v="Marketplace"/>
    <s v="New"/>
    <s v="Cycling"/>
    <s v="Compact Repair Kit"/>
    <n v="3"/>
    <n v="40.92"/>
    <n v="0.15"/>
    <n v="16.71"/>
    <n v="104.346"/>
    <n v="50.13"/>
    <n v="54.216000000000001"/>
    <n v="0.51957909263412105"/>
    <n v="2026"/>
    <s v="Q1"/>
    <n v="1"/>
    <s v="Jan"/>
  </r>
  <r>
    <n v="4806"/>
    <d v="2026-01-16T00:00:00"/>
    <s v="Northern Europe"/>
    <x v="16"/>
    <s v="Retail Partners"/>
    <s v="New"/>
    <s v="Cycling"/>
    <s v="Cycling Pack 12L"/>
    <n v="4"/>
    <n v="102.68"/>
    <n v="0"/>
    <n v="50.83"/>
    <n v="410.72"/>
    <n v="203.32"/>
    <n v="207.40000000000003"/>
    <n v="0.50496688741721862"/>
    <n v="2026"/>
    <s v="Q1"/>
    <n v="1"/>
    <s v="Jan"/>
  </r>
  <r>
    <n v="755"/>
    <d v="2026-01-17T00:00:00"/>
    <s v="Southern Europe"/>
    <x v="9"/>
    <s v="Marketplace"/>
    <s v="New"/>
    <s v="Travel"/>
    <s v="Travel Backpack 35L"/>
    <n v="2"/>
    <n v="164.38"/>
    <n v="0.05"/>
    <n v="85.93"/>
    <n v="312.322"/>
    <n v="171.86"/>
    <n v="140.46199999999999"/>
    <n v="0.44973456881039436"/>
    <n v="2026"/>
    <s v="Q1"/>
    <n v="1"/>
    <s v="Jan"/>
  </r>
  <r>
    <n v="3171"/>
    <d v="2026-01-17T00:00:00"/>
    <s v="Southern Europe"/>
    <x v="15"/>
    <s v="Retail Partners"/>
    <s v="Returning"/>
    <s v="Cycling"/>
    <s v="Trail Bike Light"/>
    <n v="1"/>
    <n v="51.78"/>
    <n v="0"/>
    <n v="22.64"/>
    <n v="51.78"/>
    <n v="22.64"/>
    <n v="29.14"/>
    <n v="0.56276554654306687"/>
    <n v="2026"/>
    <s v="Q1"/>
    <n v="1"/>
    <s v="Jan"/>
  </r>
  <r>
    <n v="4277"/>
    <d v="2026-01-17T00:00:00"/>
    <s v="Central Europe"/>
    <x v="11"/>
    <s v="Retail Partners"/>
    <s v="Returning"/>
    <s v="Fitness"/>
    <s v="Training Mat"/>
    <n v="1"/>
    <n v="50.52"/>
    <n v="0.05"/>
    <n v="22.37"/>
    <n v="47.994"/>
    <n v="22.37"/>
    <n v="25.623999999999999"/>
    <n v="0.5339000708421886"/>
    <n v="2026"/>
    <s v="Q1"/>
    <n v="1"/>
    <s v="Jan"/>
  </r>
  <r>
    <n v="4648"/>
    <d v="2026-01-17T00:00:00"/>
    <s v="Central Europe"/>
    <x v="14"/>
    <s v="Marketplace"/>
    <s v="New"/>
    <s v="Camping"/>
    <s v="Trail Tent 2P"/>
    <n v="1"/>
    <n v="199.02"/>
    <n v="0"/>
    <n v="106.49"/>
    <n v="199.02"/>
    <n v="106.49"/>
    <n v="92.530000000000015"/>
    <n v="0.46492814792483173"/>
    <n v="2026"/>
    <s v="Q1"/>
    <n v="1"/>
    <s v="Jan"/>
  </r>
  <r>
    <n v="157"/>
    <d v="2026-01-18T00:00:00"/>
    <s v="Western Europe"/>
    <x v="8"/>
    <s v="Retail Partners"/>
    <s v="Returning"/>
    <s v="Camping"/>
    <s v="Portable Camp Stove"/>
    <n v="3"/>
    <n v="80.27"/>
    <n v="0.1"/>
    <n v="39.26"/>
    <n v="216.72900000000001"/>
    <n v="117.78"/>
    <n v="98.949000000000012"/>
    <n v="0.45655634455933447"/>
    <n v="2026"/>
    <s v="Q1"/>
    <n v="1"/>
    <s v="Jan"/>
  </r>
  <r>
    <n v="2271"/>
    <d v="2026-01-18T00:00:00"/>
    <s v="Central Europe"/>
    <x v="1"/>
    <s v="Retail Partners"/>
    <s v="New"/>
    <s v="Camping"/>
    <s v="Alpine Tent 4P"/>
    <n v="4"/>
    <n v="333.28"/>
    <n v="0"/>
    <n v="195.76"/>
    <n v="1333.12"/>
    <n v="783.04"/>
    <n v="550.07999999999993"/>
    <n v="0.41262602016322608"/>
    <n v="2026"/>
    <s v="Q1"/>
    <n v="1"/>
    <s v="Jan"/>
  </r>
  <r>
    <n v="3330"/>
    <d v="2026-01-18T00:00:00"/>
    <s v="Western Europe"/>
    <x v="13"/>
    <s v="Marketplace"/>
    <s v="New"/>
    <s v="Cycling"/>
    <s v="Cycling Pack 12L"/>
    <n v="1"/>
    <n v="104.36"/>
    <n v="0"/>
    <n v="51.63"/>
    <n v="104.36"/>
    <n v="51.63"/>
    <n v="52.73"/>
    <n v="0.50527021847451126"/>
    <n v="2026"/>
    <s v="Q1"/>
    <n v="1"/>
    <s v="Jan"/>
  </r>
  <r>
    <n v="4547"/>
    <d v="2026-01-18T00:00:00"/>
    <s v="Northern Europe"/>
    <x v="5"/>
    <s v="Marketplace"/>
    <s v="New"/>
    <s v="Cycling"/>
    <s v="Commuter Helmet"/>
    <n v="1"/>
    <n v="83.52"/>
    <n v="0.05"/>
    <n v="42.97"/>
    <n v="79.343999999999994"/>
    <n v="42.97"/>
    <n v="36.373999999999995"/>
    <n v="0.45843416011292598"/>
    <n v="2026"/>
    <s v="Q1"/>
    <n v="1"/>
    <s v="Jan"/>
  </r>
  <r>
    <n v="1840"/>
    <d v="2026-01-19T00:00:00"/>
    <s v="Northern Europe"/>
    <x v="10"/>
    <s v="Online Store"/>
    <s v="New"/>
    <s v="Fitness"/>
    <s v="Weighted Vest"/>
    <n v="2"/>
    <n v="125.93"/>
    <n v="0"/>
    <n v="69.150000000000006"/>
    <n v="251.86"/>
    <n v="138.30000000000001"/>
    <n v="113.56"/>
    <n v="0.45088541253077102"/>
    <n v="2026"/>
    <s v="Q1"/>
    <n v="1"/>
    <s v="Jan"/>
  </r>
  <r>
    <n v="1850"/>
    <d v="2026-01-19T00:00:00"/>
    <s v="Central Europe"/>
    <x v="6"/>
    <s v="Online Store"/>
    <s v="Business"/>
    <s v="Cycling"/>
    <s v="Trail Bike Light"/>
    <n v="1"/>
    <n v="49.85"/>
    <n v="0"/>
    <n v="23.07"/>
    <n v="49.85"/>
    <n v="23.07"/>
    <n v="26.78"/>
    <n v="0.53721163490471413"/>
    <n v="2026"/>
    <s v="Q1"/>
    <n v="1"/>
    <s v="Jan"/>
  </r>
  <r>
    <n v="1858"/>
    <d v="2026-01-19T00:00:00"/>
    <s v="Central Europe"/>
    <x v="1"/>
    <s v="Online Store"/>
    <s v="Returning"/>
    <s v="Travel"/>
    <s v="Insulated Bottle"/>
    <n v="1"/>
    <n v="36.130000000000003"/>
    <n v="0"/>
    <n v="13.39"/>
    <n v="36.130000000000003"/>
    <n v="13.39"/>
    <n v="22.740000000000002"/>
    <n v="0.62939385552172711"/>
    <n v="2026"/>
    <s v="Q1"/>
    <n v="1"/>
    <s v="Jan"/>
  </r>
  <r>
    <n v="2910"/>
    <d v="2026-01-19T00:00:00"/>
    <s v="Western Europe"/>
    <x v="13"/>
    <s v="Retail Partners"/>
    <s v="Returning"/>
    <s v="Cycling"/>
    <s v="Cycling Pack 12L"/>
    <n v="1"/>
    <n v="104.83"/>
    <n v="0.05"/>
    <n v="51.06"/>
    <n v="99.588499999999996"/>
    <n v="51.06"/>
    <n v="48.528499999999994"/>
    <n v="0.48729019916958277"/>
    <n v="2026"/>
    <s v="Q1"/>
    <n v="1"/>
    <s v="Jan"/>
  </r>
  <r>
    <n v="3694"/>
    <d v="2026-01-19T00:00:00"/>
    <s v="Southern Europe"/>
    <x v="0"/>
    <s v="Retail Partners"/>
    <s v="Returning"/>
    <s v="Travel"/>
    <s v="Insulated Bottle"/>
    <n v="1"/>
    <n v="35.46"/>
    <n v="0.05"/>
    <n v="13.81"/>
    <n v="33.686999999999998"/>
    <n v="13.81"/>
    <n v="19.876999999999995"/>
    <n v="0.59004957401965141"/>
    <n v="2026"/>
    <s v="Q1"/>
    <n v="1"/>
    <s v="Jan"/>
  </r>
  <r>
    <n v="631"/>
    <d v="2026-01-20T00:00:00"/>
    <s v="Western Europe"/>
    <x v="8"/>
    <s v="Marketplace"/>
    <s v="Returning"/>
    <s v="Travel"/>
    <s v="Travel Backpack 35L"/>
    <n v="1"/>
    <n v="165.42"/>
    <n v="0"/>
    <n v="85.69"/>
    <n v="165.42"/>
    <n v="85.69"/>
    <n v="79.72999999999999"/>
    <n v="0.48198524966751299"/>
    <n v="2026"/>
    <s v="Q1"/>
    <n v="1"/>
    <s v="Jan"/>
  </r>
  <r>
    <n v="1113"/>
    <d v="2026-01-20T00:00:00"/>
    <s v="Northern Europe"/>
    <x v="5"/>
    <s v="Online Store"/>
    <s v="Returning"/>
    <s v="Camping"/>
    <s v="Compact Sleeping Bag"/>
    <n v="1"/>
    <n v="122.86"/>
    <n v="0.05"/>
    <n v="60.36"/>
    <n v="116.717"/>
    <n v="60.36"/>
    <n v="56.356999999999999"/>
    <n v="0.48285168398776529"/>
    <n v="2026"/>
    <s v="Q1"/>
    <n v="1"/>
    <s v="Jan"/>
  </r>
  <r>
    <n v="1525"/>
    <d v="2026-01-20T00:00:00"/>
    <s v="Southern Europe"/>
    <x v="0"/>
    <s v="Retail Partners"/>
    <s v="Returning"/>
    <s v="Fitness"/>
    <s v="Recovery Roller"/>
    <n v="2"/>
    <n v="35.82"/>
    <n v="0"/>
    <n v="14.09"/>
    <n v="71.64"/>
    <n v="28.18"/>
    <n v="43.46"/>
    <n v="0.60664433277498608"/>
    <n v="2026"/>
    <s v="Q1"/>
    <n v="1"/>
    <s v="Jan"/>
  </r>
  <r>
    <n v="3233"/>
    <d v="2026-01-20T00:00:00"/>
    <s v="Southern Europe"/>
    <x v="0"/>
    <s v="Online Store"/>
    <s v="New"/>
    <s v="Camping"/>
    <s v="Compact Sleeping Bag"/>
    <n v="3"/>
    <n v="120.29"/>
    <n v="0.1"/>
    <n v="62.41"/>
    <n v="324.78300000000002"/>
    <n v="187.23"/>
    <n v="137.55300000000003"/>
    <n v="0.42352278290427769"/>
    <n v="2026"/>
    <s v="Q1"/>
    <n v="1"/>
    <s v="Jan"/>
  </r>
  <r>
    <n v="4455"/>
    <d v="2026-01-20T00:00:00"/>
    <s v="Central Europe"/>
    <x v="11"/>
    <s v="Marketplace"/>
    <s v="Returning"/>
    <s v="Camping"/>
    <s v="Portable Camp Stove"/>
    <n v="1"/>
    <n v="80.239999999999995"/>
    <n v="0.1"/>
    <n v="39.950000000000003"/>
    <n v="72.215999999999994"/>
    <n v="39.950000000000003"/>
    <n v="32.265999999999991"/>
    <n v="0.44679849340866279"/>
    <n v="2026"/>
    <s v="Q1"/>
    <n v="1"/>
    <s v="Jan"/>
  </r>
  <r>
    <n v="1769"/>
    <d v="2026-01-21T00:00:00"/>
    <s v="Southern Europe"/>
    <x v="15"/>
    <s v="Retail Partners"/>
    <s v="New"/>
    <s v="Fitness"/>
    <s v="Recovery Roller"/>
    <n v="2"/>
    <n v="35.97"/>
    <n v="0"/>
    <n v="13.55"/>
    <n v="71.94"/>
    <n v="27.1"/>
    <n v="44.839999999999996"/>
    <n v="0.62329719210453149"/>
    <n v="2026"/>
    <s v="Q1"/>
    <n v="1"/>
    <s v="Jan"/>
  </r>
  <r>
    <n v="3467"/>
    <d v="2026-01-21T00:00:00"/>
    <s v="Central Europe"/>
    <x v="11"/>
    <s v="Online Store"/>
    <s v="New"/>
    <s v="Hiking"/>
    <s v="Trekking Poles"/>
    <n v="1"/>
    <n v="72.239999999999995"/>
    <n v="0"/>
    <n v="33.26"/>
    <n v="72.239999999999995"/>
    <n v="33.26"/>
    <n v="38.979999999999997"/>
    <n v="0.53959025470653377"/>
    <n v="2026"/>
    <s v="Q1"/>
    <n v="1"/>
    <s v="Jan"/>
  </r>
  <r>
    <n v="3911"/>
    <d v="2026-01-21T00:00:00"/>
    <s v="Southern Europe"/>
    <x v="15"/>
    <s v="Online Store"/>
    <s v="Returning"/>
    <s v="Hiking"/>
    <s v="Summit Backpack 45L"/>
    <n v="5"/>
    <n v="152.81"/>
    <n v="0"/>
    <n v="78.989999999999995"/>
    <n v="764.05"/>
    <n v="394.95"/>
    <n v="369.09999999999997"/>
    <n v="0.48308356782933054"/>
    <n v="2026"/>
    <s v="Q1"/>
    <n v="1"/>
    <s v="Jan"/>
  </r>
  <r>
    <n v="4401"/>
    <d v="2026-01-21T00:00:00"/>
    <s v="Southern Europe"/>
    <x v="15"/>
    <s v="Online Store"/>
    <s v="New"/>
    <s v="Cycling"/>
    <s v="Commuter Helmet"/>
    <n v="3"/>
    <n v="83.34"/>
    <n v="0"/>
    <n v="41.44"/>
    <n v="250.02"/>
    <n v="124.32"/>
    <n v="125.70000000000002"/>
    <n v="0.50275977921766268"/>
    <n v="2026"/>
    <s v="Q1"/>
    <n v="1"/>
    <s v="Jan"/>
  </r>
  <r>
    <n v="4864"/>
    <d v="2026-01-21T00:00:00"/>
    <s v="Western Europe"/>
    <x v="13"/>
    <s v="Online Store"/>
    <s v="Returning"/>
    <s v="Fitness"/>
    <s v="Recovery Roller"/>
    <n v="1"/>
    <n v="35.869999999999997"/>
    <n v="0"/>
    <n v="13.64"/>
    <n v="35.869999999999997"/>
    <n v="13.64"/>
    <n v="22.229999999999997"/>
    <n v="0.61973794257039305"/>
    <n v="2026"/>
    <s v="Q1"/>
    <n v="1"/>
    <s v="Jan"/>
  </r>
  <r>
    <n v="347"/>
    <d v="2026-01-22T00:00:00"/>
    <s v="Western Europe"/>
    <x v="4"/>
    <s v="Marketplace"/>
    <s v="New"/>
    <s v="Camping"/>
    <s v="Trail Tent 2P"/>
    <n v="1"/>
    <n v="199.42"/>
    <n v="0.05"/>
    <n v="101.82"/>
    <n v="189.44899999999998"/>
    <n v="101.82"/>
    <n v="87.628999999999991"/>
    <n v="0.46254664843836601"/>
    <n v="2026"/>
    <s v="Q1"/>
    <n v="1"/>
    <s v="Jan"/>
  </r>
  <r>
    <n v="2051"/>
    <d v="2026-01-22T00:00:00"/>
    <s v="Northern Europe"/>
    <x v="5"/>
    <s v="Online Store"/>
    <s v="New"/>
    <s v="Camping"/>
    <s v="Alpine Tent 4P"/>
    <n v="3"/>
    <n v="347.41"/>
    <n v="0.1"/>
    <n v="192.13"/>
    <n v="938.00700000000006"/>
    <n v="576.39"/>
    <n v="361.61700000000008"/>
    <n v="0.38551631277804971"/>
    <n v="2026"/>
    <s v="Q1"/>
    <n v="1"/>
    <s v="Jan"/>
  </r>
  <r>
    <n v="2314"/>
    <d v="2026-01-22T00:00:00"/>
    <s v="Southern Europe"/>
    <x v="9"/>
    <s v="Online Store"/>
    <s v="New"/>
    <s v="Cycling"/>
    <s v="Compact Repair Kit"/>
    <n v="1"/>
    <n v="40.28"/>
    <n v="0"/>
    <n v="16.79"/>
    <n v="40.28"/>
    <n v="16.79"/>
    <n v="23.490000000000002"/>
    <n v="0.58316782522343602"/>
    <n v="2026"/>
    <s v="Q1"/>
    <n v="1"/>
    <s v="Jan"/>
  </r>
  <r>
    <n v="3861"/>
    <d v="2026-01-22T00:00:00"/>
    <s v="Western Europe"/>
    <x v="13"/>
    <s v="Online Store"/>
    <s v="Returning"/>
    <s v="Camping"/>
    <s v="Trail Tent 2P"/>
    <n v="3"/>
    <n v="195.49"/>
    <n v="0.05"/>
    <n v="106.38"/>
    <n v="557.14649999999995"/>
    <n v="319.14"/>
    <n v="238.00649999999996"/>
    <n v="0.42718836069148775"/>
    <n v="2026"/>
    <s v="Q1"/>
    <n v="1"/>
    <s v="Jan"/>
  </r>
  <r>
    <n v="843"/>
    <d v="2026-01-23T00:00:00"/>
    <s v="Central Europe"/>
    <x v="11"/>
    <s v="Online Store"/>
    <s v="Returning"/>
    <s v="Fitness"/>
    <s v="Recovery Roller"/>
    <n v="2"/>
    <n v="35.75"/>
    <n v="0"/>
    <n v="13.94"/>
    <n v="71.5"/>
    <n v="27.88"/>
    <n v="43.620000000000005"/>
    <n v="0.61006993006993016"/>
    <n v="2026"/>
    <s v="Q1"/>
    <n v="1"/>
    <s v="Jan"/>
  </r>
  <r>
    <n v="868"/>
    <d v="2026-01-23T00:00:00"/>
    <s v="Southern Europe"/>
    <x v="15"/>
    <s v="Online Store"/>
    <s v="Returning"/>
    <s v="Cycling"/>
    <s v="Cycling Pack 12L"/>
    <n v="1"/>
    <n v="103.39"/>
    <n v="0"/>
    <n v="51.32"/>
    <n v="103.39"/>
    <n v="51.32"/>
    <n v="52.07"/>
    <n v="0.50362704323435536"/>
    <n v="2026"/>
    <s v="Q1"/>
    <n v="1"/>
    <s v="Jan"/>
  </r>
  <r>
    <n v="890"/>
    <d v="2026-01-23T00:00:00"/>
    <s v="Southern Europe"/>
    <x v="15"/>
    <s v="Online Store"/>
    <s v="New"/>
    <s v="Camping"/>
    <s v="Portable Camp Stove"/>
    <n v="3"/>
    <n v="81.98"/>
    <n v="0.1"/>
    <n v="40.229999999999997"/>
    <n v="221.346"/>
    <n v="120.69"/>
    <n v="100.65600000000001"/>
    <n v="0.45474505977067581"/>
    <n v="2026"/>
    <s v="Q1"/>
    <n v="1"/>
    <s v="Jan"/>
  </r>
  <r>
    <n v="2185"/>
    <d v="2026-01-23T00:00:00"/>
    <s v="Northern Europe"/>
    <x v="2"/>
    <s v="Corporate"/>
    <s v="Business"/>
    <s v="Camping"/>
    <s v="Alpine Tent 4P"/>
    <n v="10"/>
    <n v="337.69"/>
    <n v="0.1"/>
    <n v="200.27"/>
    <n v="3039.21"/>
    <n v="2002.7"/>
    <n v="1036.51"/>
    <n v="0.34104586389226149"/>
    <n v="2026"/>
    <s v="Q1"/>
    <n v="1"/>
    <s v="Jan"/>
  </r>
  <r>
    <n v="2335"/>
    <d v="2026-01-23T00:00:00"/>
    <s v="Western Europe"/>
    <x v="8"/>
    <s v="Online Store"/>
    <s v="New"/>
    <s v="Camping"/>
    <s v="Alpine Tent 4P"/>
    <n v="2"/>
    <n v="333.29"/>
    <n v="0"/>
    <n v="197.18"/>
    <n v="666.58"/>
    <n v="394.36"/>
    <n v="272.22000000000003"/>
    <n v="0.40838308980167426"/>
    <n v="2026"/>
    <s v="Q1"/>
    <n v="1"/>
    <s v="Jan"/>
  </r>
  <r>
    <n v="2784"/>
    <d v="2026-01-23T00:00:00"/>
    <s v="Southern Europe"/>
    <x v="15"/>
    <s v="Retail Partners"/>
    <s v="New"/>
    <s v="Cycling"/>
    <s v="Commuter Helmet"/>
    <n v="1"/>
    <n v="80.11"/>
    <n v="0.05"/>
    <n v="43.54"/>
    <n v="76.104500000000002"/>
    <n v="43.54"/>
    <n v="32.564500000000002"/>
    <n v="0.42789191177919839"/>
    <n v="2026"/>
    <s v="Q1"/>
    <n v="1"/>
    <s v="Jan"/>
  </r>
  <r>
    <n v="3820"/>
    <d v="2026-01-23T00:00:00"/>
    <s v="Western Europe"/>
    <x v="13"/>
    <s v="Retail Partners"/>
    <s v="New"/>
    <s v="Camping"/>
    <s v="Portable Camp Stove"/>
    <n v="1"/>
    <n v="82.6"/>
    <n v="0.05"/>
    <n v="38.299999999999997"/>
    <n v="78.469999999999985"/>
    <n v="38.299999999999997"/>
    <n v="40.169999999999987"/>
    <n v="0.51191538167452522"/>
    <n v="2026"/>
    <s v="Q1"/>
    <n v="1"/>
    <s v="Jan"/>
  </r>
  <r>
    <n v="994"/>
    <d v="2026-01-24T00:00:00"/>
    <s v="Southern Europe"/>
    <x v="15"/>
    <s v="Online Store"/>
    <s v="Returning"/>
    <s v="Hiking"/>
    <s v="Hiking Daypack 20L"/>
    <n v="1"/>
    <n v="94.07"/>
    <n v="0"/>
    <n v="46.28"/>
    <n v="94.07"/>
    <n v="46.28"/>
    <n v="47.789999999999992"/>
    <n v="0.50802593813117891"/>
    <n v="2026"/>
    <s v="Q1"/>
    <n v="1"/>
    <s v="Jan"/>
  </r>
  <r>
    <n v="1643"/>
    <d v="2026-01-24T00:00:00"/>
    <s v="Southern Europe"/>
    <x v="15"/>
    <s v="Online Store"/>
    <s v="Returning"/>
    <s v="Travel"/>
    <s v="Travel Backpack 35L"/>
    <n v="1"/>
    <n v="163.71"/>
    <n v="0"/>
    <n v="90.06"/>
    <n v="163.71"/>
    <n v="90.06"/>
    <n v="73.650000000000006"/>
    <n v="0.44988088693421296"/>
    <n v="2026"/>
    <s v="Q1"/>
    <n v="1"/>
    <s v="Jan"/>
  </r>
  <r>
    <n v="1971"/>
    <d v="2026-01-24T00:00:00"/>
    <s v="Western Europe"/>
    <x v="8"/>
    <s v="Retail Partners"/>
    <s v="Returning"/>
    <s v="Camping"/>
    <s v="Trail Tent 2P"/>
    <n v="4"/>
    <n v="191.43"/>
    <n v="0"/>
    <n v="106.82"/>
    <n v="765.72"/>
    <n v="427.28"/>
    <n v="338.44000000000005"/>
    <n v="0.441989238886277"/>
    <n v="2026"/>
    <s v="Q1"/>
    <n v="1"/>
    <s v="Jan"/>
  </r>
  <r>
    <n v="2828"/>
    <d v="2026-01-24T00:00:00"/>
    <s v="Central Europe"/>
    <x v="11"/>
    <s v="Corporate"/>
    <s v="Business"/>
    <s v="Travel"/>
    <s v="Packing Cube Set"/>
    <n v="3"/>
    <n v="46.94"/>
    <n v="0.05"/>
    <n v="18.18"/>
    <n v="133.779"/>
    <n v="54.54"/>
    <n v="79.239000000000004"/>
    <n v="0.59231269481757232"/>
    <n v="2026"/>
    <s v="Q1"/>
    <n v="1"/>
    <s v="Jan"/>
  </r>
  <r>
    <n v="5175"/>
    <d v="2026-01-24T00:00:00"/>
    <s v="Western Europe"/>
    <x v="7"/>
    <s v="Online Store"/>
    <s v="Returning"/>
    <s v="Hiking"/>
    <s v="Trail Boots"/>
    <n v="1"/>
    <n v="147.21"/>
    <n v="0"/>
    <n v="79.510000000000005"/>
    <n v="147.21"/>
    <n v="79.510000000000005"/>
    <n v="67.7"/>
    <n v="0.45988723592147274"/>
    <n v="2026"/>
    <s v="Q1"/>
    <n v="1"/>
    <s v="Jan"/>
  </r>
  <r>
    <n v="1874"/>
    <d v="2026-01-25T00:00:00"/>
    <s v="Southern Europe"/>
    <x v="0"/>
    <s v="Online Store"/>
    <s v="Business"/>
    <s v="Travel"/>
    <s v="Insulated Bottle"/>
    <n v="1"/>
    <n v="35.729999999999997"/>
    <n v="0"/>
    <n v="13.57"/>
    <n v="35.729999999999997"/>
    <n v="13.57"/>
    <n v="22.159999999999997"/>
    <n v="0.62020710887209629"/>
    <n v="2026"/>
    <s v="Q1"/>
    <n v="1"/>
    <s v="Jan"/>
  </r>
  <r>
    <n v="2490"/>
    <d v="2026-01-25T00:00:00"/>
    <s v="Central Europe"/>
    <x v="14"/>
    <s v="Online Store"/>
    <s v="New"/>
    <s v="Cycling"/>
    <s v="Cycling Pack 12L"/>
    <n v="2"/>
    <n v="103.99"/>
    <n v="0.15"/>
    <n v="51.94"/>
    <n v="176.78299999999999"/>
    <n v="103.88"/>
    <n v="72.902999999999992"/>
    <n v="0.41238693765803269"/>
    <n v="2026"/>
    <s v="Q1"/>
    <n v="1"/>
    <s v="Jan"/>
  </r>
  <r>
    <n v="5078"/>
    <d v="2026-01-25T00:00:00"/>
    <s v="Central Europe"/>
    <x v="12"/>
    <s v="Online Store"/>
    <s v="Returning"/>
    <s v="Hiking"/>
    <s v="Trekking Poles"/>
    <n v="2"/>
    <n v="72.739999999999995"/>
    <n v="0"/>
    <n v="31.96"/>
    <n v="145.47999999999999"/>
    <n v="63.92"/>
    <n v="81.559999999999988"/>
    <n v="0.56062689029419843"/>
    <n v="2026"/>
    <s v="Q1"/>
    <n v="1"/>
    <s v="Jan"/>
  </r>
  <r>
    <n v="230"/>
    <d v="2026-01-26T00:00:00"/>
    <s v="Northern Europe"/>
    <x v="10"/>
    <s v="Retail Partners"/>
    <s v="Returning"/>
    <s v="Cycling"/>
    <s v="Cycling Pack 12L"/>
    <n v="1"/>
    <n v="100.01"/>
    <n v="0.05"/>
    <n v="49.41"/>
    <n v="95.009500000000003"/>
    <n v="49.41"/>
    <n v="45.599500000000006"/>
    <n v="0.47994674216788852"/>
    <n v="2026"/>
    <s v="Q1"/>
    <n v="1"/>
    <s v="Jan"/>
  </r>
  <r>
    <n v="1757"/>
    <d v="2026-01-26T00:00:00"/>
    <s v="Western Europe"/>
    <x v="7"/>
    <s v="Online Store"/>
    <s v="Business"/>
    <s v="Travel"/>
    <s v="Packing Cube Set"/>
    <n v="2"/>
    <n v="45.73"/>
    <n v="0"/>
    <n v="18.11"/>
    <n v="91.46"/>
    <n v="36.22"/>
    <n v="55.239999999999995"/>
    <n v="0.60397988191559149"/>
    <n v="2026"/>
    <s v="Q1"/>
    <n v="1"/>
    <s v="Jan"/>
  </r>
  <r>
    <n v="1944"/>
    <d v="2026-01-26T00:00:00"/>
    <s v="Northern Europe"/>
    <x v="16"/>
    <s v="Online Store"/>
    <s v="Returning"/>
    <s v="Hiking"/>
    <s v="Trail Boots"/>
    <n v="2"/>
    <n v="143.66"/>
    <n v="0.15"/>
    <n v="78.14"/>
    <n v="244.22199999999998"/>
    <n v="156.28"/>
    <n v="87.941999999999979"/>
    <n v="0.36009040954541355"/>
    <n v="2026"/>
    <s v="Q1"/>
    <n v="1"/>
    <s v="Jan"/>
  </r>
  <r>
    <n v="3485"/>
    <d v="2026-01-26T00:00:00"/>
    <s v="Northern Europe"/>
    <x v="10"/>
    <s v="Online Store"/>
    <s v="Business"/>
    <s v="Camping"/>
    <s v="Compact Sleeping Bag"/>
    <n v="2"/>
    <n v="121.88"/>
    <n v="0.05"/>
    <n v="62.17"/>
    <n v="231.57199999999997"/>
    <n v="124.34"/>
    <n v="107.23199999999997"/>
    <n v="0.46306116456220953"/>
    <n v="2026"/>
    <s v="Q1"/>
    <n v="1"/>
    <s v="Jan"/>
  </r>
  <r>
    <n v="4002"/>
    <d v="2026-01-26T00:00:00"/>
    <s v="Southern Europe"/>
    <x v="15"/>
    <s v="Online Store"/>
    <s v="Returning"/>
    <s v="Fitness"/>
    <s v="Training Mat"/>
    <n v="3"/>
    <n v="50.92"/>
    <n v="0.05"/>
    <n v="21.87"/>
    <n v="145.12199999999999"/>
    <n v="65.61"/>
    <n v="79.511999999999986"/>
    <n v="0.54789763095877941"/>
    <n v="2026"/>
    <s v="Q1"/>
    <n v="1"/>
    <s v="Jan"/>
  </r>
  <r>
    <n v="818"/>
    <d v="2026-01-27T00:00:00"/>
    <s v="Southern Europe"/>
    <x v="0"/>
    <s v="Online Store"/>
    <s v="Returning"/>
    <s v="Cycling"/>
    <s v="Cycling Pack 12L"/>
    <n v="1"/>
    <n v="103.78"/>
    <n v="0"/>
    <n v="49.36"/>
    <n v="103.78"/>
    <n v="49.36"/>
    <n v="54.42"/>
    <n v="0.52437849296588934"/>
    <n v="2026"/>
    <s v="Q1"/>
    <n v="1"/>
    <s v="Jan"/>
  </r>
  <r>
    <n v="1439"/>
    <d v="2026-01-27T00:00:00"/>
    <s v="Central Europe"/>
    <x v="6"/>
    <s v="Marketplace"/>
    <s v="New"/>
    <s v="Hiking"/>
    <s v="Summit Backpack 45L"/>
    <n v="2"/>
    <n v="157.16999999999999"/>
    <n v="0"/>
    <n v="81.260000000000005"/>
    <n v="314.33999999999997"/>
    <n v="162.52000000000001"/>
    <n v="151.81999999999996"/>
    <n v="0.4829802125087484"/>
    <n v="2026"/>
    <s v="Q1"/>
    <n v="1"/>
    <s v="Jan"/>
  </r>
  <r>
    <n v="1616"/>
    <d v="2026-01-27T00:00:00"/>
    <s v="Central Europe"/>
    <x v="12"/>
    <s v="Online Store"/>
    <s v="Business"/>
    <s v="Travel"/>
    <s v="Carry-On Duffel"/>
    <n v="2"/>
    <n v="132.91999999999999"/>
    <n v="0"/>
    <n v="69.02"/>
    <n v="265.83999999999997"/>
    <n v="138.04"/>
    <n v="127.79999999999998"/>
    <n v="0.48074029491423409"/>
    <n v="2026"/>
    <s v="Q1"/>
    <n v="1"/>
    <s v="Jan"/>
  </r>
  <r>
    <n v="1798"/>
    <d v="2026-01-27T00:00:00"/>
    <s v="Western Europe"/>
    <x v="8"/>
    <s v="Retail Partners"/>
    <s v="Returning"/>
    <s v="Hiking"/>
    <s v="Trekking Poles"/>
    <n v="1"/>
    <n v="71.41"/>
    <n v="0.05"/>
    <n v="32.28"/>
    <n v="67.839499999999987"/>
    <n v="32.28"/>
    <n v="35.559499999999986"/>
    <n v="0.52417102130764515"/>
    <n v="2026"/>
    <s v="Q1"/>
    <n v="1"/>
    <s v="Jan"/>
  </r>
  <r>
    <n v="4449"/>
    <d v="2026-01-27T00:00:00"/>
    <s v="Western Europe"/>
    <x v="8"/>
    <s v="Online Store"/>
    <s v="New"/>
    <s v="Camping"/>
    <s v="Trail Tent 2P"/>
    <n v="1"/>
    <n v="199.67"/>
    <n v="0"/>
    <n v="103.81"/>
    <n v="199.67"/>
    <n v="103.81"/>
    <n v="95.859999999999985"/>
    <n v="0.4800921520508839"/>
    <n v="2026"/>
    <s v="Q1"/>
    <n v="1"/>
    <s v="Jan"/>
  </r>
  <r>
    <n v="4473"/>
    <d v="2026-01-27T00:00:00"/>
    <s v="Southern Europe"/>
    <x v="0"/>
    <s v="Retail Partners"/>
    <s v="Returning"/>
    <s v="Camping"/>
    <s v="Trail Tent 2P"/>
    <n v="1"/>
    <n v="196.88"/>
    <n v="0"/>
    <n v="102.76"/>
    <n v="196.88"/>
    <n v="102.76"/>
    <n v="94.11999999999999"/>
    <n v="0.47805770012190163"/>
    <n v="2026"/>
    <s v="Q1"/>
    <n v="1"/>
    <s v="Jan"/>
  </r>
  <r>
    <n v="203"/>
    <d v="2026-01-28T00:00:00"/>
    <s v="Western Europe"/>
    <x v="7"/>
    <s v="Online Store"/>
    <s v="Returning"/>
    <s v="Cycling"/>
    <s v="Trail Bike Light"/>
    <n v="3"/>
    <n v="49.95"/>
    <n v="0"/>
    <n v="22.55"/>
    <n v="149.85000000000002"/>
    <n v="67.650000000000006"/>
    <n v="82.200000000000017"/>
    <n v="0.54854854854854862"/>
    <n v="2026"/>
    <s v="Q1"/>
    <n v="1"/>
    <s v="Jan"/>
  </r>
  <r>
    <n v="1654"/>
    <d v="2026-01-28T00:00:00"/>
    <s v="Central Europe"/>
    <x v="6"/>
    <s v="Marketplace"/>
    <s v="Business"/>
    <s v="Hiking"/>
    <s v="Trekking Poles"/>
    <n v="1"/>
    <n v="70.41"/>
    <n v="0"/>
    <n v="32.74"/>
    <n v="70.41"/>
    <n v="32.74"/>
    <n v="37.669999999999995"/>
    <n v="0.53500923164323244"/>
    <n v="2026"/>
    <s v="Q1"/>
    <n v="1"/>
    <s v="Jan"/>
  </r>
  <r>
    <n v="2203"/>
    <d v="2026-01-28T00:00:00"/>
    <s v="Northern Europe"/>
    <x v="16"/>
    <s v="Marketplace"/>
    <s v="Returning"/>
    <s v="Hiking"/>
    <s v="Trekking Poles"/>
    <n v="2"/>
    <n v="70.290000000000006"/>
    <n v="0.15"/>
    <n v="31.84"/>
    <n v="119.49300000000001"/>
    <n v="63.68"/>
    <n v="55.813000000000009"/>
    <n v="0.46708175374289712"/>
    <n v="2026"/>
    <s v="Q1"/>
    <n v="1"/>
    <s v="Jan"/>
  </r>
  <r>
    <n v="3352"/>
    <d v="2026-01-28T00:00:00"/>
    <s v="Northern Europe"/>
    <x v="16"/>
    <s v="Online Store"/>
    <s v="Business"/>
    <s v="Hiking"/>
    <s v="Hiking Daypack 20L"/>
    <n v="4"/>
    <n v="91.46"/>
    <n v="0"/>
    <n v="44.04"/>
    <n v="365.84"/>
    <n v="176.16"/>
    <n v="189.67999999999998"/>
    <n v="0.51847802317953207"/>
    <n v="2026"/>
    <s v="Q1"/>
    <n v="1"/>
    <s v="Jan"/>
  </r>
  <r>
    <n v="183"/>
    <d v="2026-01-29T00:00:00"/>
    <s v="Central Europe"/>
    <x v="12"/>
    <s v="Online Store"/>
    <s v="New"/>
    <s v="Camping"/>
    <s v="Compact Sleeping Bag"/>
    <n v="2"/>
    <n v="123.27"/>
    <n v="0"/>
    <n v="60.26"/>
    <n v="246.54"/>
    <n v="120.52"/>
    <n v="126.02"/>
    <n v="0.51115437657175311"/>
    <n v="2026"/>
    <s v="Q1"/>
    <n v="1"/>
    <s v="Jan"/>
  </r>
  <r>
    <n v="3525"/>
    <d v="2026-01-29T00:00:00"/>
    <s v="Northern Europe"/>
    <x v="5"/>
    <s v="Corporate"/>
    <s v="Business"/>
    <s v="Fitness"/>
    <s v="Training Mat"/>
    <n v="3"/>
    <n v="49.63"/>
    <n v="0.1"/>
    <n v="22.06"/>
    <n v="134.001"/>
    <n v="66.179999999999993"/>
    <n v="67.821000000000012"/>
    <n v="0.50612308863366695"/>
    <n v="2026"/>
    <s v="Q1"/>
    <n v="1"/>
    <s v="Jan"/>
  </r>
  <r>
    <n v="4299"/>
    <d v="2026-01-29T00:00:00"/>
    <s v="Southern Europe"/>
    <x v="9"/>
    <s v="Corporate"/>
    <s v="Business"/>
    <s v="Travel"/>
    <s v="Carry-On Duffel"/>
    <n v="12"/>
    <n v="132.21"/>
    <n v="0.1"/>
    <n v="68.95"/>
    <n v="1427.8679999999999"/>
    <n v="827.40000000000009"/>
    <n v="600.46799999999985"/>
    <n v="0.42053467127213429"/>
    <n v="2026"/>
    <s v="Q1"/>
    <n v="1"/>
    <s v="Jan"/>
  </r>
  <r>
    <n v="748"/>
    <d v="2026-01-30T00:00:00"/>
    <s v="Central Europe"/>
    <x v="1"/>
    <s v="Retail Partners"/>
    <s v="Business"/>
    <s v="Cycling"/>
    <s v="Compact Repair Kit"/>
    <n v="1"/>
    <n v="39.549999999999997"/>
    <n v="0"/>
    <n v="17.059999999999999"/>
    <n v="39.549999999999997"/>
    <n v="17.059999999999999"/>
    <n v="22.49"/>
    <n v="0.56864728192161818"/>
    <n v="2026"/>
    <s v="Q1"/>
    <n v="1"/>
    <s v="Jan"/>
  </r>
  <r>
    <n v="3117"/>
    <d v="2026-01-30T00:00:00"/>
    <s v="Central Europe"/>
    <x v="12"/>
    <s v="Online Store"/>
    <s v="New"/>
    <s v="Camping"/>
    <s v="Portable Camp Stove"/>
    <n v="3"/>
    <n v="80.08"/>
    <n v="0"/>
    <n v="39.450000000000003"/>
    <n v="240.24"/>
    <n v="118.35000000000001"/>
    <n v="121.89"/>
    <n v="0.50736763236763238"/>
    <n v="2026"/>
    <s v="Q1"/>
    <n v="1"/>
    <s v="Jan"/>
  </r>
  <r>
    <n v="3328"/>
    <d v="2026-01-30T00:00:00"/>
    <s v="Northern Europe"/>
    <x v="5"/>
    <s v="Retail Partners"/>
    <s v="Returning"/>
    <s v="Fitness"/>
    <s v="Weighted Vest"/>
    <n v="1"/>
    <n v="120.48"/>
    <n v="0"/>
    <n v="69.55"/>
    <n v="120.48"/>
    <n v="69.55"/>
    <n v="50.930000000000007"/>
    <n v="0.42272576361221786"/>
    <n v="2026"/>
    <s v="Q1"/>
    <n v="1"/>
    <s v="Jan"/>
  </r>
  <r>
    <n v="3822"/>
    <d v="2026-01-30T00:00:00"/>
    <s v="Western Europe"/>
    <x v="7"/>
    <s v="Online Store"/>
    <s v="Returning"/>
    <s v="Fitness"/>
    <s v="Resistance Band Set"/>
    <n v="1"/>
    <n v="39.369999999999997"/>
    <n v="0.05"/>
    <n v="14.66"/>
    <n v="37.401499999999999"/>
    <n v="14.66"/>
    <n v="22.741499999999998"/>
    <n v="0.60803711081106371"/>
    <n v="2026"/>
    <s v="Q1"/>
    <n v="1"/>
    <s v="Jan"/>
  </r>
  <r>
    <n v="4125"/>
    <d v="2026-01-30T00:00:00"/>
    <s v="Central Europe"/>
    <x v="12"/>
    <s v="Corporate"/>
    <s v="Business"/>
    <s v="Camping"/>
    <s v="Portable Camp Stove"/>
    <n v="8"/>
    <n v="81.06"/>
    <n v="0.15"/>
    <n v="39.549999999999997"/>
    <n v="551.20799999999997"/>
    <n v="316.39999999999998"/>
    <n v="234.80799999999999"/>
    <n v="0.42598801178502488"/>
    <n v="2026"/>
    <s v="Q1"/>
    <n v="1"/>
    <s v="Jan"/>
  </r>
  <r>
    <n v="4592"/>
    <d v="2026-01-30T00:00:00"/>
    <s v="Central Europe"/>
    <x v="12"/>
    <s v="Marketplace"/>
    <s v="Returning"/>
    <s v="Fitness"/>
    <s v="Weighted Vest"/>
    <n v="5"/>
    <n v="120.4"/>
    <n v="0"/>
    <n v="69.510000000000005"/>
    <n v="602"/>
    <n v="347.55"/>
    <n v="254.45"/>
    <n v="0.42267441860465116"/>
    <n v="2026"/>
    <s v="Q1"/>
    <n v="1"/>
    <s v="Jan"/>
  </r>
  <r>
    <n v="373"/>
    <d v="2026-01-31T00:00:00"/>
    <s v="Northern Europe"/>
    <x v="10"/>
    <s v="Corporate"/>
    <s v="Business"/>
    <s v="Travel"/>
    <s v="Packing Cube Set"/>
    <n v="10"/>
    <n v="47.71"/>
    <n v="0.1"/>
    <n v="18.649999999999999"/>
    <n v="429.39000000000004"/>
    <n v="186.5"/>
    <n v="242.89000000000004"/>
    <n v="0.56566291716155481"/>
    <n v="2026"/>
    <s v="Q1"/>
    <n v="1"/>
    <s v="Jan"/>
  </r>
  <r>
    <n v="672"/>
    <d v="2026-01-31T00:00:00"/>
    <s v="Southern Europe"/>
    <x v="9"/>
    <s v="Online Store"/>
    <s v="Business"/>
    <s v="Cycling"/>
    <s v="Cycling Pack 12L"/>
    <n v="1"/>
    <n v="102.92"/>
    <n v="0.05"/>
    <n v="50.92"/>
    <n v="97.774000000000001"/>
    <n v="50.92"/>
    <n v="46.853999999999999"/>
    <n v="0.4792071511853867"/>
    <n v="2026"/>
    <s v="Q1"/>
    <n v="1"/>
    <s v="Jan"/>
  </r>
  <r>
    <n v="1125"/>
    <d v="2026-01-31T00:00:00"/>
    <s v="Central Europe"/>
    <x v="1"/>
    <s v="Online Store"/>
    <s v="Returning"/>
    <s v="Hiking"/>
    <s v="Trekking Poles"/>
    <n v="1"/>
    <n v="72.69"/>
    <n v="0.1"/>
    <n v="32.67"/>
    <n v="65.421000000000006"/>
    <n v="32.67"/>
    <n v="32.751000000000005"/>
    <n v="0.50061906727197691"/>
    <n v="2026"/>
    <s v="Q1"/>
    <n v="1"/>
    <s v="Jan"/>
  </r>
  <r>
    <n v="1164"/>
    <d v="2026-01-31T00:00:00"/>
    <s v="Southern Europe"/>
    <x v="0"/>
    <s v="Online Store"/>
    <s v="New"/>
    <s v="Cycling"/>
    <s v="Commuter Helmet"/>
    <n v="1"/>
    <n v="79.989999999999995"/>
    <n v="0.05"/>
    <n v="43.02"/>
    <n v="75.990499999999997"/>
    <n v="43.02"/>
    <n v="32.970499999999994"/>
    <n v="0.43387660299642711"/>
    <n v="2026"/>
    <s v="Q1"/>
    <n v="1"/>
    <s v="Jan"/>
  </r>
  <r>
    <n v="1613"/>
    <d v="2026-01-31T00:00:00"/>
    <s v="Central Europe"/>
    <x v="6"/>
    <s v="Corporate"/>
    <s v="Business"/>
    <s v="Fitness"/>
    <s v="Training Mat"/>
    <n v="4"/>
    <n v="51.11"/>
    <n v="0.15"/>
    <n v="22.25"/>
    <n v="173.774"/>
    <n v="89"/>
    <n v="84.774000000000001"/>
    <n v="0.48784052850253778"/>
    <n v="2026"/>
    <s v="Q1"/>
    <n v="1"/>
    <s v="Jan"/>
  </r>
  <r>
    <n v="2149"/>
    <d v="2026-01-31T00:00:00"/>
    <s v="Southern Europe"/>
    <x v="15"/>
    <s v="Online Store"/>
    <s v="Returning"/>
    <s v="Fitness"/>
    <s v="Weighted Vest"/>
    <n v="2"/>
    <n v="124.83"/>
    <n v="0"/>
    <n v="70.91"/>
    <n v="249.66"/>
    <n v="141.82"/>
    <n v="107.84"/>
    <n v="0.43194744853000083"/>
    <n v="2026"/>
    <s v="Q1"/>
    <n v="1"/>
    <s v="Jan"/>
  </r>
  <r>
    <n v="2593"/>
    <d v="2026-01-31T00:00:00"/>
    <s v="Central Europe"/>
    <x v="11"/>
    <s v="Retail Partners"/>
    <s v="New"/>
    <s v="Cycling"/>
    <s v="Compact Repair Kit"/>
    <n v="6"/>
    <n v="41.07"/>
    <n v="0.1"/>
    <n v="16.29"/>
    <n v="221.77800000000002"/>
    <n v="97.74"/>
    <n v="124.03800000000003"/>
    <n v="0.55928901874847825"/>
    <n v="2026"/>
    <s v="Q1"/>
    <n v="1"/>
    <s v="Jan"/>
  </r>
  <r>
    <n v="2659"/>
    <d v="2026-01-31T00:00:00"/>
    <s v="Southern Europe"/>
    <x v="15"/>
    <s v="Online Store"/>
    <s v="New"/>
    <s v="Travel"/>
    <s v="Insulated Bottle"/>
    <n v="1"/>
    <n v="36.020000000000003"/>
    <n v="0"/>
    <n v="13.34"/>
    <n v="36.020000000000003"/>
    <n v="13.34"/>
    <n v="22.680000000000003"/>
    <n v="0.62965019433647973"/>
    <n v="2026"/>
    <s v="Q1"/>
    <n v="1"/>
    <s v="Jan"/>
  </r>
  <r>
    <n v="3496"/>
    <d v="2026-01-31T00:00:00"/>
    <s v="Southern Europe"/>
    <x v="0"/>
    <s v="Retail Partners"/>
    <s v="Returning"/>
    <s v="Fitness"/>
    <s v="Recovery Roller"/>
    <n v="1"/>
    <n v="35.82"/>
    <n v="0.05"/>
    <n v="14.32"/>
    <n v="34.028999999999996"/>
    <n v="14.32"/>
    <n v="19.708999999999996"/>
    <n v="0.57918246201769075"/>
    <n v="2026"/>
    <s v="Q1"/>
    <n v="1"/>
    <s v="Jan"/>
  </r>
  <r>
    <n v="3889"/>
    <d v="2026-01-31T00:00:00"/>
    <s v="Northern Europe"/>
    <x v="3"/>
    <s v="Retail Partners"/>
    <s v="Returning"/>
    <s v="Cycling"/>
    <s v="Cycling Pack 12L"/>
    <n v="3"/>
    <n v="103.94"/>
    <n v="0.1"/>
    <n v="50.67"/>
    <n v="280.63799999999998"/>
    <n v="152.01"/>
    <n v="128.62799999999999"/>
    <n v="0.45834135077929572"/>
    <n v="2026"/>
    <s v="Q1"/>
    <n v="1"/>
    <s v="Jan"/>
  </r>
  <r>
    <n v="1432"/>
    <d v="2026-02-01T00:00:00"/>
    <s v="Southern Europe"/>
    <x v="0"/>
    <s v="Online Store"/>
    <s v="Returning"/>
    <s v="Hiking"/>
    <s v="Trail Boots"/>
    <n v="1"/>
    <n v="140.53"/>
    <n v="0"/>
    <n v="77.36"/>
    <n v="140.53"/>
    <n v="77.36"/>
    <n v="63.17"/>
    <n v="0.44951255959581587"/>
    <n v="2026"/>
    <s v="Q1"/>
    <n v="2"/>
    <s v="Feb"/>
  </r>
  <r>
    <n v="1778"/>
    <d v="2026-02-01T00:00:00"/>
    <s v="Western Europe"/>
    <x v="7"/>
    <s v="Retail Partners"/>
    <s v="Returning"/>
    <s v="Hiking"/>
    <s v="Trail Boots"/>
    <n v="1"/>
    <n v="142.03"/>
    <n v="0.05"/>
    <n v="77.069999999999993"/>
    <n v="134.92849999999999"/>
    <n v="77.069999999999993"/>
    <n v="57.858499999999992"/>
    <n v="0.42880859121682963"/>
    <n v="2026"/>
    <s v="Q1"/>
    <n v="2"/>
    <s v="Feb"/>
  </r>
  <r>
    <n v="2047"/>
    <d v="2026-02-01T00:00:00"/>
    <s v="Northern Europe"/>
    <x v="5"/>
    <s v="Corporate"/>
    <s v="Business"/>
    <s v="Camping"/>
    <s v="Compact Sleeping Bag"/>
    <n v="12"/>
    <n v="124.84"/>
    <n v="0.1"/>
    <n v="59.47"/>
    <n v="1348.2719999999999"/>
    <n v="713.64"/>
    <n v="634.63199999999995"/>
    <n v="0.47070027412866244"/>
    <n v="2026"/>
    <s v="Q1"/>
    <n v="2"/>
    <s v="Feb"/>
  </r>
  <r>
    <n v="2668"/>
    <d v="2026-02-01T00:00:00"/>
    <s v="Central Europe"/>
    <x v="12"/>
    <s v="Online Store"/>
    <s v="Returning"/>
    <s v="Fitness"/>
    <s v="Recovery Roller"/>
    <n v="3"/>
    <n v="35.36"/>
    <n v="0"/>
    <n v="13.7"/>
    <n v="106.08"/>
    <n v="41.099999999999994"/>
    <n v="64.98"/>
    <n v="0.61255656108597289"/>
    <n v="2026"/>
    <s v="Q1"/>
    <n v="2"/>
    <s v="Feb"/>
  </r>
  <r>
    <n v="2706"/>
    <d v="2026-02-01T00:00:00"/>
    <s v="Western Europe"/>
    <x v="13"/>
    <s v="Marketplace"/>
    <s v="Returning"/>
    <s v="Fitness"/>
    <s v="Weighted Vest"/>
    <n v="2"/>
    <n v="122.43"/>
    <n v="0"/>
    <n v="69.08"/>
    <n v="244.86"/>
    <n v="138.16"/>
    <n v="106.70000000000002"/>
    <n v="0.43575920934411505"/>
    <n v="2026"/>
    <s v="Q1"/>
    <n v="2"/>
    <s v="Feb"/>
  </r>
  <r>
    <n v="2940"/>
    <d v="2026-02-01T00:00:00"/>
    <s v="Southern Europe"/>
    <x v="15"/>
    <s v="Marketplace"/>
    <s v="New"/>
    <s v="Hiking"/>
    <s v="Trail Boots"/>
    <n v="2"/>
    <n v="140.47"/>
    <n v="0.05"/>
    <n v="78.39"/>
    <n v="266.89299999999997"/>
    <n v="156.78"/>
    <n v="110.11299999999997"/>
    <n v="0.41257357817552348"/>
    <n v="2026"/>
    <s v="Q1"/>
    <n v="2"/>
    <s v="Feb"/>
  </r>
  <r>
    <n v="1263"/>
    <d v="2026-02-02T00:00:00"/>
    <s v="Central Europe"/>
    <x v="14"/>
    <s v="Online Store"/>
    <s v="Returning"/>
    <s v="Travel"/>
    <s v="Packing Cube Set"/>
    <n v="1"/>
    <n v="45.43"/>
    <n v="0.05"/>
    <n v="18.670000000000002"/>
    <n v="43.158499999999997"/>
    <n v="18.670000000000002"/>
    <n v="24.488499999999995"/>
    <n v="0.56740850585632019"/>
    <n v="2026"/>
    <s v="Q1"/>
    <n v="2"/>
    <s v="Feb"/>
  </r>
  <r>
    <n v="1641"/>
    <d v="2026-02-02T00:00:00"/>
    <s v="Western Europe"/>
    <x v="13"/>
    <s v="Corporate"/>
    <s v="Business"/>
    <s v="Cycling"/>
    <s v="Cycling Pack 12L"/>
    <n v="8"/>
    <n v="102.78"/>
    <n v="0.15"/>
    <n v="50.39"/>
    <n v="698.904"/>
    <n v="403.12"/>
    <n v="295.78399999999999"/>
    <n v="0.42321119924911005"/>
    <n v="2026"/>
    <s v="Q1"/>
    <n v="2"/>
    <s v="Feb"/>
  </r>
  <r>
    <n v="2014"/>
    <d v="2026-02-02T00:00:00"/>
    <s v="Central Europe"/>
    <x v="11"/>
    <s v="Marketplace"/>
    <s v="New"/>
    <s v="Camping"/>
    <s v="Compact Sleeping Bag"/>
    <n v="1"/>
    <n v="123.95"/>
    <n v="0"/>
    <n v="61.32"/>
    <n v="123.95"/>
    <n v="61.32"/>
    <n v="62.63"/>
    <n v="0.50528438886647842"/>
    <n v="2026"/>
    <s v="Q1"/>
    <n v="2"/>
    <s v="Feb"/>
  </r>
  <r>
    <n v="2642"/>
    <d v="2026-02-02T00:00:00"/>
    <s v="Central Europe"/>
    <x v="11"/>
    <s v="Marketplace"/>
    <s v="Returning"/>
    <s v="Camping"/>
    <s v="Trail Tent 2P"/>
    <n v="3"/>
    <n v="199.9"/>
    <n v="0"/>
    <n v="104.18"/>
    <n v="599.70000000000005"/>
    <n v="312.54000000000002"/>
    <n v="287.16000000000003"/>
    <n v="0.47883941970985494"/>
    <n v="2026"/>
    <s v="Q1"/>
    <n v="2"/>
    <s v="Feb"/>
  </r>
  <r>
    <n v="2929"/>
    <d v="2026-02-02T00:00:00"/>
    <s v="Central Europe"/>
    <x v="12"/>
    <s v="Marketplace"/>
    <s v="Returning"/>
    <s v="Hiking"/>
    <s v="Hiking Daypack 20L"/>
    <n v="1"/>
    <n v="93.78"/>
    <n v="0"/>
    <n v="44.21"/>
    <n v="93.78"/>
    <n v="44.21"/>
    <n v="49.57"/>
    <n v="0.52857752185967155"/>
    <n v="2026"/>
    <s v="Q1"/>
    <n v="2"/>
    <s v="Feb"/>
  </r>
  <r>
    <n v="3855"/>
    <d v="2026-02-02T00:00:00"/>
    <s v="Southern Europe"/>
    <x v="0"/>
    <s v="Online Store"/>
    <s v="Business"/>
    <s v="Fitness"/>
    <s v="Resistance Band Set"/>
    <n v="1"/>
    <n v="39.39"/>
    <n v="0.1"/>
    <n v="15.09"/>
    <n v="35.451000000000001"/>
    <n v="15.09"/>
    <n v="20.361000000000001"/>
    <n v="0.57434204958957435"/>
    <n v="2026"/>
    <s v="Q1"/>
    <n v="2"/>
    <s v="Feb"/>
  </r>
  <r>
    <n v="4031"/>
    <d v="2026-02-02T00:00:00"/>
    <s v="Southern Europe"/>
    <x v="0"/>
    <s v="Online Store"/>
    <s v="New"/>
    <s v="Cycling"/>
    <s v="Cycling Pack 12L"/>
    <n v="6"/>
    <n v="101.64"/>
    <n v="0"/>
    <n v="51.06"/>
    <n v="609.84"/>
    <n v="306.36"/>
    <n v="303.48"/>
    <n v="0.49763872491145217"/>
    <n v="2026"/>
    <s v="Q1"/>
    <n v="2"/>
    <s v="Feb"/>
  </r>
  <r>
    <n v="2"/>
    <d v="2026-02-03T00:00:00"/>
    <s v="Southern Europe"/>
    <x v="0"/>
    <s v="Corporate"/>
    <s v="Business"/>
    <s v="Fitness"/>
    <s v="Recovery Roller"/>
    <n v="12"/>
    <n v="36.74"/>
    <n v="0.2"/>
    <n v="13.53"/>
    <n v="352.70400000000001"/>
    <n v="162.35999999999999"/>
    <n v="190.34400000000002"/>
    <n v="0.53967065868263475"/>
    <n v="2026"/>
    <s v="Q1"/>
    <n v="2"/>
    <s v="Feb"/>
  </r>
  <r>
    <n v="4228"/>
    <d v="2026-02-03T00:00:00"/>
    <s v="Western Europe"/>
    <x v="8"/>
    <s v="Retail Partners"/>
    <s v="New"/>
    <s v="Hiking"/>
    <s v="Summit Backpack 45L"/>
    <n v="2"/>
    <n v="154.62"/>
    <n v="0"/>
    <n v="78.209999999999994"/>
    <n v="309.24"/>
    <n v="156.41999999999999"/>
    <n v="152.82000000000002"/>
    <n v="0.49417927823050062"/>
    <n v="2026"/>
    <s v="Q1"/>
    <n v="2"/>
    <s v="Feb"/>
  </r>
  <r>
    <n v="928"/>
    <d v="2026-02-04T00:00:00"/>
    <s v="Southern Europe"/>
    <x v="0"/>
    <s v="Marketplace"/>
    <s v="New"/>
    <s v="Camping"/>
    <s v="Compact Sleeping Bag"/>
    <n v="1"/>
    <n v="125.63"/>
    <n v="0.1"/>
    <n v="60.38"/>
    <n v="113.06699999999999"/>
    <n v="60.38"/>
    <n v="52.686999999999991"/>
    <n v="0.46598034793529497"/>
    <n v="2026"/>
    <s v="Q1"/>
    <n v="2"/>
    <s v="Feb"/>
  </r>
  <r>
    <n v="933"/>
    <d v="2026-02-04T00:00:00"/>
    <s v="Central Europe"/>
    <x v="11"/>
    <s v="Online Store"/>
    <s v="New"/>
    <s v="Camping"/>
    <s v="Portable Camp Stove"/>
    <n v="2"/>
    <n v="81.59"/>
    <n v="0.1"/>
    <n v="38.64"/>
    <n v="146.86200000000002"/>
    <n v="77.28"/>
    <n v="69.582000000000022"/>
    <n v="0.47379172284185161"/>
    <n v="2026"/>
    <s v="Q1"/>
    <n v="2"/>
    <s v="Feb"/>
  </r>
  <r>
    <n v="1646"/>
    <d v="2026-02-04T00:00:00"/>
    <s v="Northern Europe"/>
    <x v="5"/>
    <s v="Online Store"/>
    <s v="New"/>
    <s v="Travel"/>
    <s v="Packing Cube Set"/>
    <n v="2"/>
    <n v="45.81"/>
    <n v="0.1"/>
    <n v="18.420000000000002"/>
    <n v="82.458000000000013"/>
    <n v="36.840000000000003"/>
    <n v="45.618000000000009"/>
    <n v="0.55322709743141962"/>
    <n v="2026"/>
    <s v="Q1"/>
    <n v="2"/>
    <s v="Feb"/>
  </r>
  <r>
    <n v="380"/>
    <d v="2026-02-05T00:00:00"/>
    <s v="Central Europe"/>
    <x v="12"/>
    <s v="Online Store"/>
    <s v="Returning"/>
    <s v="Fitness"/>
    <s v="Weighted Vest"/>
    <n v="3"/>
    <n v="125.63"/>
    <n v="0"/>
    <n v="71.05"/>
    <n v="376.89"/>
    <n v="213.14999999999998"/>
    <n v="163.74"/>
    <n v="0.43445037013452203"/>
    <n v="2026"/>
    <s v="Q1"/>
    <n v="2"/>
    <s v="Feb"/>
  </r>
  <r>
    <n v="1723"/>
    <d v="2026-02-05T00:00:00"/>
    <s v="Western Europe"/>
    <x v="8"/>
    <s v="Online Store"/>
    <s v="Returning"/>
    <s v="Cycling"/>
    <s v="Cycling Pack 12L"/>
    <n v="2"/>
    <n v="101.01"/>
    <n v="0"/>
    <n v="50.26"/>
    <n v="202.02"/>
    <n v="100.52"/>
    <n v="101.50000000000001"/>
    <n v="0.50242550242550243"/>
    <n v="2026"/>
    <s v="Q1"/>
    <n v="2"/>
    <s v="Feb"/>
  </r>
  <r>
    <n v="2529"/>
    <d v="2026-02-05T00:00:00"/>
    <s v="Western Europe"/>
    <x v="13"/>
    <s v="Online Store"/>
    <s v="Returning"/>
    <s v="Hiking"/>
    <s v="Summit Backpack 45L"/>
    <n v="6"/>
    <n v="154.22"/>
    <n v="0"/>
    <n v="79.599999999999994"/>
    <n v="925.31999999999994"/>
    <n v="477.59999999999997"/>
    <n v="447.71999999999997"/>
    <n v="0.4838542342108676"/>
    <n v="2026"/>
    <s v="Q1"/>
    <n v="2"/>
    <s v="Feb"/>
  </r>
  <r>
    <n v="2685"/>
    <d v="2026-02-05T00:00:00"/>
    <s v="Central Europe"/>
    <x v="14"/>
    <s v="Online Store"/>
    <s v="New"/>
    <s v="Hiking"/>
    <s v="Trekking Poles"/>
    <n v="1"/>
    <n v="72.78"/>
    <n v="0.05"/>
    <n v="33.26"/>
    <n v="69.140999999999991"/>
    <n v="33.26"/>
    <n v="35.880999999999993"/>
    <n v="0.51895402149231273"/>
    <n v="2026"/>
    <s v="Q1"/>
    <n v="2"/>
    <s v="Feb"/>
  </r>
  <r>
    <n v="2793"/>
    <d v="2026-02-05T00:00:00"/>
    <s v="Central Europe"/>
    <x v="14"/>
    <s v="Corporate"/>
    <s v="Business"/>
    <s v="Camping"/>
    <s v="Compact Sleeping Bag"/>
    <n v="3"/>
    <n v="122.69"/>
    <n v="0.05"/>
    <n v="62.08"/>
    <n v="349.66649999999998"/>
    <n v="186.24"/>
    <n v="163.42649999999998"/>
    <n v="0.46737820180085876"/>
    <n v="2026"/>
    <s v="Q1"/>
    <n v="2"/>
    <s v="Feb"/>
  </r>
  <r>
    <n v="346"/>
    <d v="2026-02-06T00:00:00"/>
    <s v="Central Europe"/>
    <x v="1"/>
    <s v="Online Store"/>
    <s v="Business"/>
    <s v="Cycling"/>
    <s v="Cycling Pack 12L"/>
    <n v="3"/>
    <n v="103.22"/>
    <n v="0"/>
    <n v="50.74"/>
    <n v="309.65999999999997"/>
    <n v="152.22"/>
    <n v="157.43999999999997"/>
    <n v="0.50842859910869986"/>
    <n v="2026"/>
    <s v="Q1"/>
    <n v="2"/>
    <s v="Feb"/>
  </r>
  <r>
    <n v="539"/>
    <d v="2026-02-06T00:00:00"/>
    <s v="Southern Europe"/>
    <x v="15"/>
    <s v="Marketplace"/>
    <s v="New"/>
    <s v="Hiking"/>
    <s v="Hiking Daypack 20L"/>
    <n v="3"/>
    <n v="92.96"/>
    <n v="0.15"/>
    <n v="44.56"/>
    <n v="237.048"/>
    <n v="133.68"/>
    <n v="103.36799999999999"/>
    <n v="0.43606358205932971"/>
    <n v="2026"/>
    <s v="Q1"/>
    <n v="2"/>
    <s v="Feb"/>
  </r>
  <r>
    <n v="1368"/>
    <d v="2026-02-06T00:00:00"/>
    <s v="Central Europe"/>
    <x v="12"/>
    <s v="Retail Partners"/>
    <s v="New"/>
    <s v="Travel"/>
    <s v="Insulated Bottle"/>
    <n v="1"/>
    <n v="36.520000000000003"/>
    <n v="0"/>
    <n v="13.94"/>
    <n v="36.520000000000003"/>
    <n v="13.94"/>
    <n v="22.580000000000005"/>
    <n v="0.61829134720700996"/>
    <n v="2026"/>
    <s v="Q1"/>
    <n v="2"/>
    <s v="Feb"/>
  </r>
  <r>
    <n v="3506"/>
    <d v="2026-02-06T00:00:00"/>
    <s v="Southern Europe"/>
    <x v="0"/>
    <s v="Retail Partners"/>
    <s v="Returning"/>
    <s v="Fitness"/>
    <s v="Training Mat"/>
    <n v="3"/>
    <n v="50.65"/>
    <n v="0"/>
    <n v="21.49"/>
    <n v="151.94999999999999"/>
    <n v="64.47"/>
    <n v="87.47999999999999"/>
    <n v="0.57571569595261596"/>
    <n v="2026"/>
    <s v="Q1"/>
    <n v="2"/>
    <s v="Feb"/>
  </r>
  <r>
    <n v="1314"/>
    <d v="2026-02-07T00:00:00"/>
    <s v="Western Europe"/>
    <x v="4"/>
    <s v="Online Store"/>
    <s v="Returning"/>
    <s v="Travel"/>
    <s v="Insulated Bottle"/>
    <n v="2"/>
    <n v="37.03"/>
    <n v="0.15"/>
    <n v="13.87"/>
    <n v="62.951000000000001"/>
    <n v="27.74"/>
    <n v="35.210999999999999"/>
    <n v="0.55933980397451988"/>
    <n v="2026"/>
    <s v="Q1"/>
    <n v="2"/>
    <s v="Feb"/>
  </r>
  <r>
    <n v="2092"/>
    <d v="2026-02-07T00:00:00"/>
    <s v="Northern Europe"/>
    <x v="2"/>
    <s v="Online Store"/>
    <s v="New"/>
    <s v="Fitness"/>
    <s v="Recovery Roller"/>
    <n v="1"/>
    <n v="36.619999999999997"/>
    <n v="0"/>
    <n v="13.55"/>
    <n v="36.619999999999997"/>
    <n v="13.55"/>
    <n v="23.069999999999997"/>
    <n v="0.62998361551064985"/>
    <n v="2026"/>
    <s v="Q1"/>
    <n v="2"/>
    <s v="Feb"/>
  </r>
  <r>
    <n v="5083"/>
    <d v="2026-02-07T00:00:00"/>
    <s v="Northern Europe"/>
    <x v="16"/>
    <s v="Retail Partners"/>
    <s v="Returning"/>
    <s v="Camping"/>
    <s v="Portable Camp Stove"/>
    <n v="1"/>
    <n v="81.47"/>
    <n v="0"/>
    <n v="39.18"/>
    <n v="81.47"/>
    <n v="39.18"/>
    <n v="42.29"/>
    <n v="0.51908678040996681"/>
    <n v="2026"/>
    <s v="Q1"/>
    <n v="2"/>
    <s v="Feb"/>
  </r>
  <r>
    <n v="582"/>
    <d v="2026-02-08T00:00:00"/>
    <s v="Central Europe"/>
    <x v="1"/>
    <s v="Corporate"/>
    <s v="Returning"/>
    <s v="Camping"/>
    <s v="Compact Sleeping Bag"/>
    <n v="12"/>
    <n v="122.75"/>
    <n v="0.15"/>
    <n v="62.51"/>
    <n v="1252.05"/>
    <n v="750.12"/>
    <n v="501.92999999999995"/>
    <n v="0.40088654606445429"/>
    <n v="2026"/>
    <s v="Q1"/>
    <n v="2"/>
    <s v="Feb"/>
  </r>
  <r>
    <n v="902"/>
    <d v="2026-02-08T00:00:00"/>
    <s v="Southern Europe"/>
    <x v="9"/>
    <s v="Online Store"/>
    <s v="Business"/>
    <s v="Fitness"/>
    <s v="Training Mat"/>
    <n v="1"/>
    <n v="50.38"/>
    <n v="0.05"/>
    <n v="21.95"/>
    <n v="47.860999999999997"/>
    <n v="21.95"/>
    <n v="25.910999999999998"/>
    <n v="0.54138024696516995"/>
    <n v="2026"/>
    <s v="Q1"/>
    <n v="2"/>
    <s v="Feb"/>
  </r>
  <r>
    <n v="2396"/>
    <d v="2026-02-08T00:00:00"/>
    <s v="Western Europe"/>
    <x v="7"/>
    <s v="Online Store"/>
    <s v="Business"/>
    <s v="Fitness"/>
    <s v="Training Mat"/>
    <n v="2"/>
    <n v="50.4"/>
    <n v="0"/>
    <n v="21.43"/>
    <n v="100.8"/>
    <n v="42.86"/>
    <n v="57.94"/>
    <n v="0.57480158730158726"/>
    <n v="2026"/>
    <s v="Q1"/>
    <n v="2"/>
    <s v="Feb"/>
  </r>
  <r>
    <n v="2494"/>
    <d v="2026-02-08T00:00:00"/>
    <s v="Northern Europe"/>
    <x v="5"/>
    <s v="Online Store"/>
    <s v="New"/>
    <s v="Hiking"/>
    <s v="Trekking Poles"/>
    <n v="1"/>
    <n v="69.98"/>
    <n v="0"/>
    <n v="33.21"/>
    <n v="69.98"/>
    <n v="33.21"/>
    <n v="36.770000000000003"/>
    <n v="0.52543583881108891"/>
    <n v="2026"/>
    <s v="Q1"/>
    <n v="2"/>
    <s v="Feb"/>
  </r>
  <r>
    <n v="2925"/>
    <d v="2026-02-08T00:00:00"/>
    <s v="Southern Europe"/>
    <x v="0"/>
    <s v="Retail Partners"/>
    <s v="New"/>
    <s v="Hiking"/>
    <s v="Hiking Daypack 20L"/>
    <n v="3"/>
    <n v="90.04"/>
    <n v="0.05"/>
    <n v="45.25"/>
    <n v="256.61399999999998"/>
    <n v="135.75"/>
    <n v="120.86399999999998"/>
    <n v="0.47099534709719654"/>
    <n v="2026"/>
    <s v="Q1"/>
    <n v="2"/>
    <s v="Feb"/>
  </r>
  <r>
    <n v="3614"/>
    <d v="2026-02-08T00:00:00"/>
    <s v="Central Europe"/>
    <x v="14"/>
    <s v="Online Store"/>
    <s v="New"/>
    <s v="Fitness"/>
    <s v="Training Mat"/>
    <n v="3"/>
    <n v="51.18"/>
    <n v="0"/>
    <n v="21.95"/>
    <n v="153.54"/>
    <n v="65.849999999999994"/>
    <n v="87.69"/>
    <n v="0.57112153184837833"/>
    <n v="2026"/>
    <s v="Q1"/>
    <n v="2"/>
    <s v="Feb"/>
  </r>
  <r>
    <n v="4360"/>
    <d v="2026-02-08T00:00:00"/>
    <s v="Southern Europe"/>
    <x v="15"/>
    <s v="Online Store"/>
    <s v="New"/>
    <s v="Travel"/>
    <s v="Insulated Bottle"/>
    <n v="1"/>
    <n v="35.69"/>
    <n v="0"/>
    <n v="13.38"/>
    <n v="35.69"/>
    <n v="13.38"/>
    <n v="22.309999999999995"/>
    <n v="0.62510507144858496"/>
    <n v="2026"/>
    <s v="Q1"/>
    <n v="2"/>
    <s v="Feb"/>
  </r>
  <r>
    <n v="4582"/>
    <d v="2026-02-08T00:00:00"/>
    <s v="Western Europe"/>
    <x v="7"/>
    <s v="Online Store"/>
    <s v="New"/>
    <s v="Cycling"/>
    <s v="Trail Bike Light"/>
    <n v="3"/>
    <n v="50.29"/>
    <n v="0.05"/>
    <n v="22.87"/>
    <n v="143.32650000000001"/>
    <n v="68.61"/>
    <n v="74.716500000000011"/>
    <n v="0.52130275978273388"/>
    <n v="2026"/>
    <s v="Q1"/>
    <n v="2"/>
    <s v="Feb"/>
  </r>
  <r>
    <n v="4381"/>
    <d v="2026-02-09T00:00:00"/>
    <s v="Central Europe"/>
    <x v="12"/>
    <s v="Marketplace"/>
    <s v="Returning"/>
    <s v="Camping"/>
    <s v="Trail Tent 2P"/>
    <n v="1"/>
    <n v="194.32"/>
    <n v="0.05"/>
    <n v="102.52"/>
    <n v="184.60399999999998"/>
    <n v="102.52"/>
    <n v="82.083999999999989"/>
    <n v="0.44464908669367942"/>
    <n v="2026"/>
    <s v="Q1"/>
    <n v="2"/>
    <s v="Feb"/>
  </r>
  <r>
    <n v="4964"/>
    <d v="2026-02-09T00:00:00"/>
    <s v="Western Europe"/>
    <x v="13"/>
    <s v="Retail Partners"/>
    <s v="New"/>
    <s v="Fitness"/>
    <s v="Resistance Band Set"/>
    <n v="4"/>
    <n v="40.44"/>
    <n v="0"/>
    <n v="14.75"/>
    <n v="161.76"/>
    <n v="59"/>
    <n v="102.75999999999999"/>
    <n v="0.63526211671612265"/>
    <n v="2026"/>
    <s v="Q1"/>
    <n v="2"/>
    <s v="Feb"/>
  </r>
  <r>
    <n v="255"/>
    <d v="2026-02-10T00:00:00"/>
    <s v="Western Europe"/>
    <x v="7"/>
    <s v="Online Store"/>
    <s v="New"/>
    <s v="Travel"/>
    <s v="Carry-On Duffel"/>
    <n v="3"/>
    <n v="134.53"/>
    <n v="0.1"/>
    <n v="69.12"/>
    <n v="363.23100000000005"/>
    <n v="207.36"/>
    <n v="155.87100000000004"/>
    <n v="0.42912361555043488"/>
    <n v="2026"/>
    <s v="Q1"/>
    <n v="2"/>
    <s v="Feb"/>
  </r>
  <r>
    <n v="2178"/>
    <d v="2026-02-10T00:00:00"/>
    <s v="Northern Europe"/>
    <x v="2"/>
    <s v="Marketplace"/>
    <s v="New"/>
    <s v="Hiking"/>
    <s v="Summit Backpack 45L"/>
    <n v="6"/>
    <n v="154.05000000000001"/>
    <n v="0"/>
    <n v="79.25"/>
    <n v="924.30000000000007"/>
    <n v="475.5"/>
    <n v="448.80000000000007"/>
    <n v="0.4855566374553717"/>
    <n v="2026"/>
    <s v="Q1"/>
    <n v="2"/>
    <s v="Feb"/>
  </r>
  <r>
    <n v="3416"/>
    <d v="2026-02-10T00:00:00"/>
    <s v="Northern Europe"/>
    <x v="2"/>
    <s v="Online Store"/>
    <s v="New"/>
    <s v="Travel"/>
    <s v="Carry-On Duffel"/>
    <n v="1"/>
    <n v="135.4"/>
    <n v="0"/>
    <n v="67.56"/>
    <n v="135.4"/>
    <n v="67.56"/>
    <n v="67.84"/>
    <n v="0.50103397341211231"/>
    <n v="2026"/>
    <s v="Q1"/>
    <n v="2"/>
    <s v="Feb"/>
  </r>
  <r>
    <n v="3854"/>
    <d v="2026-02-10T00:00:00"/>
    <s v="Southern Europe"/>
    <x v="0"/>
    <s v="Online Store"/>
    <s v="New"/>
    <s v="Cycling"/>
    <s v="Compact Repair Kit"/>
    <n v="2"/>
    <n v="41.03"/>
    <n v="0"/>
    <n v="16.260000000000002"/>
    <n v="82.06"/>
    <n v="32.520000000000003"/>
    <n v="49.54"/>
    <n v="0.60370460638557155"/>
    <n v="2026"/>
    <s v="Q1"/>
    <n v="2"/>
    <s v="Feb"/>
  </r>
  <r>
    <n v="3952"/>
    <d v="2026-02-10T00:00:00"/>
    <s v="Western Europe"/>
    <x v="8"/>
    <s v="Marketplace"/>
    <s v="New"/>
    <s v="Cycling"/>
    <s v="Commuter Helmet"/>
    <n v="1"/>
    <n v="81.44"/>
    <n v="0.05"/>
    <n v="43.9"/>
    <n v="77.367999999999995"/>
    <n v="43.9"/>
    <n v="33.467999999999996"/>
    <n v="0.43258194602419603"/>
    <n v="2026"/>
    <s v="Q1"/>
    <n v="2"/>
    <s v="Feb"/>
  </r>
  <r>
    <n v="4076"/>
    <d v="2026-02-10T00:00:00"/>
    <s v="Southern Europe"/>
    <x v="0"/>
    <s v="Corporate"/>
    <s v="Business"/>
    <s v="Camping"/>
    <s v="Compact Sleeping Bag"/>
    <n v="8"/>
    <n v="122.19"/>
    <n v="0.1"/>
    <n v="60"/>
    <n v="879.76800000000003"/>
    <n v="480"/>
    <n v="399.76800000000003"/>
    <n v="0.45440161497121973"/>
    <n v="2026"/>
    <s v="Q1"/>
    <n v="2"/>
    <s v="Feb"/>
  </r>
  <r>
    <n v="4156"/>
    <d v="2026-02-10T00:00:00"/>
    <s v="Northern Europe"/>
    <x v="16"/>
    <s v="Retail Partners"/>
    <s v="Returning"/>
    <s v="Hiking"/>
    <s v="Trail Boots"/>
    <n v="2"/>
    <n v="146.33000000000001"/>
    <n v="0.1"/>
    <n v="81.34"/>
    <n v="263.39400000000001"/>
    <n v="162.68"/>
    <n v="100.714"/>
    <n v="0.38237013751262366"/>
    <n v="2026"/>
    <s v="Q1"/>
    <n v="2"/>
    <s v="Feb"/>
  </r>
  <r>
    <n v="4260"/>
    <d v="2026-02-10T00:00:00"/>
    <s v="Northern Europe"/>
    <x v="16"/>
    <s v="Marketplace"/>
    <s v="Returning"/>
    <s v="Travel"/>
    <s v="Carry-On Duffel"/>
    <n v="1"/>
    <n v="131.24"/>
    <n v="0.05"/>
    <n v="66.14"/>
    <n v="124.678"/>
    <n v="66.14"/>
    <n v="58.537999999999997"/>
    <n v="0.46951346669019395"/>
    <n v="2026"/>
    <s v="Q1"/>
    <n v="2"/>
    <s v="Feb"/>
  </r>
  <r>
    <n v="4294"/>
    <d v="2026-02-10T00:00:00"/>
    <s v="Central Europe"/>
    <x v="1"/>
    <s v="Corporate"/>
    <s v="New"/>
    <s v="Fitness"/>
    <s v="Training Mat"/>
    <n v="5"/>
    <n v="51.37"/>
    <n v="0.05"/>
    <n v="21.81"/>
    <n v="244.00749999999996"/>
    <n v="109.05"/>
    <n v="134.95749999999998"/>
    <n v="0.55308750755612024"/>
    <n v="2026"/>
    <s v="Q1"/>
    <n v="2"/>
    <s v="Feb"/>
  </r>
  <r>
    <n v="1019"/>
    <d v="2026-02-11T00:00:00"/>
    <s v="Central Europe"/>
    <x v="12"/>
    <s v="Retail Partners"/>
    <s v="New"/>
    <s v="Camping"/>
    <s v="Compact Sleeping Bag"/>
    <n v="5"/>
    <n v="121.94"/>
    <n v="0"/>
    <n v="62.3"/>
    <n v="609.70000000000005"/>
    <n v="311.5"/>
    <n v="298.20000000000005"/>
    <n v="0.48909299655568317"/>
    <n v="2026"/>
    <s v="Q1"/>
    <n v="2"/>
    <s v="Feb"/>
  </r>
  <r>
    <n v="1471"/>
    <d v="2026-02-11T00:00:00"/>
    <s v="Southern Europe"/>
    <x v="0"/>
    <s v="Online Store"/>
    <s v="Returning"/>
    <s v="Camping"/>
    <s v="Compact Sleeping Bag"/>
    <n v="4"/>
    <n v="124.55"/>
    <n v="0"/>
    <n v="60.41"/>
    <n v="498.2"/>
    <n v="241.64"/>
    <n v="256.56"/>
    <n v="0.51497390606182258"/>
    <n v="2026"/>
    <s v="Q1"/>
    <n v="2"/>
    <s v="Feb"/>
  </r>
  <r>
    <n v="2520"/>
    <d v="2026-02-11T00:00:00"/>
    <s v="Central Europe"/>
    <x v="14"/>
    <s v="Corporate"/>
    <s v="Business"/>
    <s v="Camping"/>
    <s v="Alpine Tent 4P"/>
    <n v="10"/>
    <n v="343.77"/>
    <n v="0.15"/>
    <n v="195.29"/>
    <n v="2922.0449999999996"/>
    <n v="1952.8999999999999"/>
    <n v="969.14499999999975"/>
    <n v="0.33166669233362245"/>
    <n v="2026"/>
    <s v="Q1"/>
    <n v="2"/>
    <s v="Feb"/>
  </r>
  <r>
    <n v="4649"/>
    <d v="2026-02-11T00:00:00"/>
    <s v="Central Europe"/>
    <x v="1"/>
    <s v="Marketplace"/>
    <s v="Returning"/>
    <s v="Cycling"/>
    <s v="Commuter Helmet"/>
    <n v="1"/>
    <n v="81.819999999999993"/>
    <n v="0.05"/>
    <n v="43.83"/>
    <n v="77.728999999999985"/>
    <n v="43.83"/>
    <n v="33.898999999999987"/>
    <n v="0.43611779387358635"/>
    <n v="2026"/>
    <s v="Q1"/>
    <n v="2"/>
    <s v="Feb"/>
  </r>
  <r>
    <n v="4545"/>
    <d v="2026-02-12T00:00:00"/>
    <s v="Southern Europe"/>
    <x v="9"/>
    <s v="Retail Partners"/>
    <s v="New"/>
    <s v="Travel"/>
    <s v="Insulated Bottle"/>
    <n v="1"/>
    <n v="36.58"/>
    <n v="0.1"/>
    <n v="13.76"/>
    <n v="32.921999999999997"/>
    <n v="13.76"/>
    <n v="19.161999999999999"/>
    <n v="0.58204240325618128"/>
    <n v="2026"/>
    <s v="Q1"/>
    <n v="2"/>
    <s v="Feb"/>
  </r>
  <r>
    <n v="285"/>
    <d v="2026-02-13T00:00:00"/>
    <s v="Western Europe"/>
    <x v="8"/>
    <s v="Retail Partners"/>
    <s v="New"/>
    <s v="Hiking"/>
    <s v="Hiking Daypack 20L"/>
    <n v="4"/>
    <n v="92.87"/>
    <n v="0"/>
    <n v="44.95"/>
    <n v="371.48"/>
    <n v="179.8"/>
    <n v="191.68"/>
    <n v="0.51599009367933668"/>
    <n v="2026"/>
    <s v="Q1"/>
    <n v="2"/>
    <s v="Feb"/>
  </r>
  <r>
    <n v="1499"/>
    <d v="2026-02-13T00:00:00"/>
    <s v="Western Europe"/>
    <x v="8"/>
    <s v="Online Store"/>
    <s v="New"/>
    <s v="Cycling"/>
    <s v="Compact Repair Kit"/>
    <n v="2"/>
    <n v="41.21"/>
    <n v="0"/>
    <n v="16.64"/>
    <n v="82.42"/>
    <n v="33.28"/>
    <n v="49.14"/>
    <n v="0.59621451104100942"/>
    <n v="2026"/>
    <s v="Q1"/>
    <n v="2"/>
    <s v="Feb"/>
  </r>
  <r>
    <n v="2615"/>
    <d v="2026-02-13T00:00:00"/>
    <s v="Southern Europe"/>
    <x v="15"/>
    <s v="Online Store"/>
    <s v="Returning"/>
    <s v="Hiking"/>
    <s v="Summit Backpack 45L"/>
    <n v="6"/>
    <n v="155.79"/>
    <n v="0"/>
    <n v="77.48"/>
    <n v="934.74"/>
    <n v="464.88"/>
    <n v="469.86"/>
    <n v="0.50266384235188399"/>
    <n v="2026"/>
    <s v="Q1"/>
    <n v="2"/>
    <s v="Feb"/>
  </r>
  <r>
    <n v="479"/>
    <d v="2026-02-14T00:00:00"/>
    <s v="Southern Europe"/>
    <x v="0"/>
    <s v="Online Store"/>
    <s v="Returning"/>
    <s v="Fitness"/>
    <s v="Training Mat"/>
    <n v="2"/>
    <n v="50.16"/>
    <n v="0.1"/>
    <n v="21.48"/>
    <n v="90.287999999999997"/>
    <n v="42.96"/>
    <n v="47.327999999999996"/>
    <n v="0.52418926103136632"/>
    <n v="2026"/>
    <s v="Q1"/>
    <n v="2"/>
    <s v="Feb"/>
  </r>
  <r>
    <n v="4069"/>
    <d v="2026-02-14T00:00:00"/>
    <s v="Western Europe"/>
    <x v="8"/>
    <s v="Online Store"/>
    <s v="New"/>
    <s v="Hiking"/>
    <s v="Trail Boots"/>
    <n v="4"/>
    <n v="140.63999999999999"/>
    <n v="0"/>
    <n v="77.510000000000005"/>
    <n v="562.55999999999995"/>
    <n v="310.04000000000002"/>
    <n v="252.51999999999992"/>
    <n v="0.4488765642775881"/>
    <n v="2026"/>
    <s v="Q1"/>
    <n v="2"/>
    <s v="Feb"/>
  </r>
  <r>
    <n v="4588"/>
    <d v="2026-02-14T00:00:00"/>
    <s v="Southern Europe"/>
    <x v="0"/>
    <s v="Marketplace"/>
    <s v="New"/>
    <s v="Camping"/>
    <s v="Portable Camp Stove"/>
    <n v="1"/>
    <n v="80.680000000000007"/>
    <n v="0"/>
    <n v="39.630000000000003"/>
    <n v="80.680000000000007"/>
    <n v="39.630000000000003"/>
    <n v="41.050000000000004"/>
    <n v="0.50880019831432821"/>
    <n v="2026"/>
    <s v="Q1"/>
    <n v="2"/>
    <s v="Feb"/>
  </r>
  <r>
    <n v="14"/>
    <d v="2026-02-15T00:00:00"/>
    <s v="Southern Europe"/>
    <x v="0"/>
    <s v="Corporate"/>
    <s v="Business"/>
    <s v="Travel"/>
    <s v="Travel Backpack 35L"/>
    <n v="3"/>
    <n v="162.44999999999999"/>
    <n v="0.05"/>
    <n v="86.43"/>
    <n v="462.98249999999996"/>
    <n v="259.29000000000002"/>
    <n v="203.69249999999994"/>
    <n v="0.43995723380473334"/>
    <n v="2026"/>
    <s v="Q1"/>
    <n v="2"/>
    <s v="Feb"/>
  </r>
  <r>
    <n v="303"/>
    <d v="2026-02-15T00:00:00"/>
    <s v="Central Europe"/>
    <x v="6"/>
    <s v="Marketplace"/>
    <s v="Returning"/>
    <s v="Cycling"/>
    <s v="Cycling Pack 12L"/>
    <n v="2"/>
    <n v="102.12"/>
    <n v="0.15"/>
    <n v="51.03"/>
    <n v="173.60400000000001"/>
    <n v="102.06"/>
    <n v="71.544000000000011"/>
    <n v="0.41211032003870884"/>
    <n v="2026"/>
    <s v="Q1"/>
    <n v="2"/>
    <s v="Feb"/>
  </r>
  <r>
    <n v="1197"/>
    <d v="2026-02-16T00:00:00"/>
    <s v="Northern Europe"/>
    <x v="3"/>
    <s v="Online Store"/>
    <s v="New"/>
    <s v="Cycling"/>
    <s v="Cycling Pack 12L"/>
    <n v="2"/>
    <n v="101.77"/>
    <n v="0"/>
    <n v="51.34"/>
    <n v="203.54"/>
    <n v="102.68"/>
    <n v="100.85999999999999"/>
    <n v="0.49552913432249185"/>
    <n v="2026"/>
    <s v="Q1"/>
    <n v="2"/>
    <s v="Feb"/>
  </r>
  <r>
    <n v="2714"/>
    <d v="2026-02-16T00:00:00"/>
    <s v="Southern Europe"/>
    <x v="15"/>
    <s v="Online Store"/>
    <s v="Business"/>
    <s v="Hiking"/>
    <s v="Summit Backpack 45L"/>
    <n v="3"/>
    <n v="153.24"/>
    <n v="0.15"/>
    <n v="77.61"/>
    <n v="390.762"/>
    <n v="232.82999999999998"/>
    <n v="157.93200000000002"/>
    <n v="0.40416417154175693"/>
    <n v="2026"/>
    <s v="Q1"/>
    <n v="2"/>
    <s v="Feb"/>
  </r>
  <r>
    <n v="2753"/>
    <d v="2026-02-16T00:00:00"/>
    <s v="Western Europe"/>
    <x v="4"/>
    <s v="Marketplace"/>
    <s v="Returning"/>
    <s v="Hiking"/>
    <s v="Trail Boots"/>
    <n v="1"/>
    <n v="140.47"/>
    <n v="0"/>
    <n v="79.66"/>
    <n v="140.47"/>
    <n v="79.66"/>
    <n v="60.81"/>
    <n v="0.43290382288033036"/>
    <n v="2026"/>
    <s v="Q1"/>
    <n v="2"/>
    <s v="Feb"/>
  </r>
  <r>
    <n v="3901"/>
    <d v="2026-02-16T00:00:00"/>
    <s v="Western Europe"/>
    <x v="7"/>
    <s v="Retail Partners"/>
    <s v="New"/>
    <s v="Hiking"/>
    <s v="Trekking Poles"/>
    <n v="4"/>
    <n v="70.67"/>
    <n v="0.05"/>
    <n v="32.96"/>
    <n v="268.54599999999999"/>
    <n v="131.84"/>
    <n v="136.70599999999999"/>
    <n v="0.50905990035226734"/>
    <n v="2026"/>
    <s v="Q1"/>
    <n v="2"/>
    <s v="Feb"/>
  </r>
  <r>
    <n v="594"/>
    <d v="2026-02-17T00:00:00"/>
    <s v="Southern Europe"/>
    <x v="15"/>
    <s v="Retail Partners"/>
    <s v="Business"/>
    <s v="Travel"/>
    <s v="Carry-On Duffel"/>
    <n v="3"/>
    <n v="134.91"/>
    <n v="0"/>
    <n v="67.69"/>
    <n v="404.73"/>
    <n v="203.07"/>
    <n v="201.66000000000003"/>
    <n v="0.49825809799125348"/>
    <n v="2026"/>
    <s v="Q1"/>
    <n v="2"/>
    <s v="Feb"/>
  </r>
  <r>
    <n v="624"/>
    <d v="2026-02-17T00:00:00"/>
    <s v="Northern Europe"/>
    <x v="2"/>
    <s v="Online Store"/>
    <s v="Business"/>
    <s v="Hiking"/>
    <s v="Trekking Poles"/>
    <n v="1"/>
    <n v="70.86"/>
    <n v="0.1"/>
    <n v="33.299999999999997"/>
    <n v="63.774000000000001"/>
    <n v="33.299999999999997"/>
    <n v="30.474000000000004"/>
    <n v="0.47784363533728486"/>
    <n v="2026"/>
    <s v="Q1"/>
    <n v="2"/>
    <s v="Feb"/>
  </r>
  <r>
    <n v="1013"/>
    <d v="2026-02-17T00:00:00"/>
    <s v="Central Europe"/>
    <x v="12"/>
    <s v="Retail Partners"/>
    <s v="New"/>
    <s v="Cycling"/>
    <s v="Cycling Pack 12L"/>
    <n v="1"/>
    <n v="104.35"/>
    <n v="0"/>
    <n v="51.49"/>
    <n v="104.35"/>
    <n v="51.49"/>
    <n v="52.859999999999992"/>
    <n v="0.50656444657402966"/>
    <n v="2026"/>
    <s v="Q1"/>
    <n v="2"/>
    <s v="Feb"/>
  </r>
  <r>
    <n v="1100"/>
    <d v="2026-02-17T00:00:00"/>
    <s v="Western Europe"/>
    <x v="8"/>
    <s v="Online Store"/>
    <s v="Returning"/>
    <s v="Fitness"/>
    <s v="Weighted Vest"/>
    <n v="2"/>
    <n v="120.48"/>
    <n v="0"/>
    <n v="70.680000000000007"/>
    <n v="240.96"/>
    <n v="141.36000000000001"/>
    <n v="99.6"/>
    <n v="0.4133466135458167"/>
    <n v="2026"/>
    <s v="Q1"/>
    <n v="2"/>
    <s v="Feb"/>
  </r>
  <r>
    <n v="2353"/>
    <d v="2026-02-17T00:00:00"/>
    <s v="Central Europe"/>
    <x v="12"/>
    <s v="Online Store"/>
    <s v="Returning"/>
    <s v="Camping"/>
    <s v="Alpine Tent 4P"/>
    <n v="1"/>
    <n v="339.52"/>
    <n v="0.1"/>
    <n v="191.19"/>
    <n v="305.56799999999998"/>
    <n v="191.19"/>
    <n v="114.37799999999999"/>
    <n v="0.3743127552623311"/>
    <n v="2026"/>
    <s v="Q1"/>
    <n v="2"/>
    <s v="Feb"/>
  </r>
  <r>
    <n v="3020"/>
    <d v="2026-02-17T00:00:00"/>
    <s v="Central Europe"/>
    <x v="14"/>
    <s v="Corporate"/>
    <s v="Business"/>
    <s v="Hiking"/>
    <s v="Summit Backpack 45L"/>
    <n v="5"/>
    <n v="154.72999999999999"/>
    <n v="0.1"/>
    <n v="77.42"/>
    <n v="696.28499999999997"/>
    <n v="387.1"/>
    <n v="309.18499999999995"/>
    <n v="0.44404949122844806"/>
    <n v="2026"/>
    <s v="Q1"/>
    <n v="2"/>
    <s v="Feb"/>
  </r>
  <r>
    <n v="3227"/>
    <d v="2026-02-17T00:00:00"/>
    <s v="Northern Europe"/>
    <x v="5"/>
    <s v="Retail Partners"/>
    <s v="Business"/>
    <s v="Hiking"/>
    <s v="Hiking Daypack 20L"/>
    <n v="4"/>
    <n v="93.98"/>
    <n v="0.05"/>
    <n v="44.6"/>
    <n v="357.12400000000002"/>
    <n v="178.4"/>
    <n v="178.72400000000002"/>
    <n v="0.50045362395134463"/>
    <n v="2026"/>
    <s v="Q1"/>
    <n v="2"/>
    <s v="Feb"/>
  </r>
  <r>
    <n v="3530"/>
    <d v="2026-02-17T00:00:00"/>
    <s v="Southern Europe"/>
    <x v="0"/>
    <s v="Online Store"/>
    <s v="New"/>
    <s v="Camping"/>
    <s v="Alpine Tent 4P"/>
    <n v="2"/>
    <n v="336.83"/>
    <n v="0"/>
    <n v="194.42"/>
    <n v="673.66"/>
    <n v="388.84"/>
    <n v="284.82"/>
    <n v="0.42279488169106078"/>
    <n v="2026"/>
    <s v="Q1"/>
    <n v="2"/>
    <s v="Feb"/>
  </r>
  <r>
    <n v="6"/>
    <d v="2026-02-18T00:00:00"/>
    <s v="Western Europe"/>
    <x v="8"/>
    <s v="Retail Partners"/>
    <s v="Returning"/>
    <s v="Camping"/>
    <s v="Alpine Tent 4P"/>
    <n v="1"/>
    <n v="338.93"/>
    <n v="0"/>
    <n v="197.92"/>
    <n v="338.93"/>
    <n v="197.92"/>
    <n v="141.01000000000002"/>
    <n v="0.41604461098161866"/>
    <n v="2026"/>
    <s v="Q1"/>
    <n v="2"/>
    <s v="Feb"/>
  </r>
  <r>
    <n v="2038"/>
    <d v="2026-02-18T00:00:00"/>
    <s v="Southern Europe"/>
    <x v="9"/>
    <s v="Online Store"/>
    <s v="New"/>
    <s v="Camping"/>
    <s v="Compact Sleeping Bag"/>
    <n v="5"/>
    <n v="122.72"/>
    <n v="0"/>
    <n v="62.41"/>
    <n v="613.6"/>
    <n v="312.04999999999995"/>
    <n v="301.55000000000007"/>
    <n v="0.49144393741851378"/>
    <n v="2026"/>
    <s v="Q1"/>
    <n v="2"/>
    <s v="Feb"/>
  </r>
  <r>
    <n v="4104"/>
    <d v="2026-02-18T00:00:00"/>
    <s v="Western Europe"/>
    <x v="4"/>
    <s v="Online Store"/>
    <s v="New"/>
    <s v="Travel"/>
    <s v="Carry-On Duffel"/>
    <n v="4"/>
    <n v="135.63"/>
    <n v="0.05"/>
    <n v="65.900000000000006"/>
    <n v="515.39400000000001"/>
    <n v="263.60000000000002"/>
    <n v="251.79399999999998"/>
    <n v="0.4885466264644136"/>
    <n v="2026"/>
    <s v="Q1"/>
    <n v="2"/>
    <s v="Feb"/>
  </r>
  <r>
    <n v="1072"/>
    <d v="2026-02-19T00:00:00"/>
    <s v="Northern Europe"/>
    <x v="16"/>
    <s v="Online Store"/>
    <s v="Returning"/>
    <s v="Camping"/>
    <s v="Portable Camp Stove"/>
    <n v="2"/>
    <n v="81.34"/>
    <n v="0.05"/>
    <n v="40.64"/>
    <n v="154.54599999999999"/>
    <n v="81.28"/>
    <n v="73.265999999999991"/>
    <n v="0.47407244445019603"/>
    <n v="2026"/>
    <s v="Q1"/>
    <n v="2"/>
    <s v="Feb"/>
  </r>
  <r>
    <n v="2435"/>
    <d v="2026-02-19T00:00:00"/>
    <s v="Northern Europe"/>
    <x v="3"/>
    <s v="Online Store"/>
    <s v="New"/>
    <s v="Cycling"/>
    <s v="Compact Repair Kit"/>
    <n v="1"/>
    <n v="41.01"/>
    <n v="0.05"/>
    <n v="16.489999999999998"/>
    <n v="38.959499999999998"/>
    <n v="16.489999999999998"/>
    <n v="22.4695"/>
    <n v="0.57673994789460847"/>
    <n v="2026"/>
    <s v="Q1"/>
    <n v="2"/>
    <s v="Feb"/>
  </r>
  <r>
    <n v="4476"/>
    <d v="2026-02-19T00:00:00"/>
    <s v="Central Europe"/>
    <x v="11"/>
    <s v="Marketplace"/>
    <s v="Business"/>
    <s v="Hiking"/>
    <s v="Summit Backpack 45L"/>
    <n v="2"/>
    <n v="153.03"/>
    <n v="0"/>
    <n v="81.02"/>
    <n v="306.06"/>
    <n v="162.04"/>
    <n v="144.02000000000001"/>
    <n v="0.47056132784421356"/>
    <n v="2026"/>
    <s v="Q1"/>
    <n v="2"/>
    <s v="Feb"/>
  </r>
  <r>
    <n v="174"/>
    <d v="2026-02-20T00:00:00"/>
    <s v="Central Europe"/>
    <x v="11"/>
    <s v="Online Store"/>
    <s v="New"/>
    <s v="Fitness"/>
    <s v="Weighted Vest"/>
    <n v="2"/>
    <n v="124.92"/>
    <n v="0"/>
    <n v="69.98"/>
    <n v="249.84"/>
    <n v="139.96"/>
    <n v="109.88"/>
    <n v="0.43980147294268329"/>
    <n v="2026"/>
    <s v="Q1"/>
    <n v="2"/>
    <s v="Feb"/>
  </r>
  <r>
    <n v="304"/>
    <d v="2026-02-20T00:00:00"/>
    <s v="Central Europe"/>
    <x v="12"/>
    <s v="Online Store"/>
    <s v="Business"/>
    <s v="Travel"/>
    <s v="Carry-On Duffel"/>
    <n v="2"/>
    <n v="136.55000000000001"/>
    <n v="0"/>
    <n v="68.84"/>
    <n v="273.10000000000002"/>
    <n v="137.68"/>
    <n v="135.42000000000002"/>
    <n v="0.49586232149395826"/>
    <n v="2026"/>
    <s v="Q1"/>
    <n v="2"/>
    <s v="Feb"/>
  </r>
  <r>
    <n v="404"/>
    <d v="2026-02-20T00:00:00"/>
    <s v="Northern Europe"/>
    <x v="5"/>
    <s v="Corporate"/>
    <s v="Business"/>
    <s v="Camping"/>
    <s v="Compact Sleeping Bag"/>
    <n v="15"/>
    <n v="121.98"/>
    <n v="0.1"/>
    <n v="59.86"/>
    <n v="1646.73"/>
    <n v="897.9"/>
    <n v="748.83"/>
    <n v="0.45473757082217486"/>
    <n v="2026"/>
    <s v="Q1"/>
    <n v="2"/>
    <s v="Feb"/>
  </r>
  <r>
    <n v="675"/>
    <d v="2026-02-20T00:00:00"/>
    <s v="Central Europe"/>
    <x v="12"/>
    <s v="Online Store"/>
    <s v="New"/>
    <s v="Travel"/>
    <s v="Packing Cube Set"/>
    <n v="1"/>
    <n v="45.54"/>
    <n v="0"/>
    <n v="18.29"/>
    <n v="45.54"/>
    <n v="18.29"/>
    <n v="27.25"/>
    <n v="0.59837505489679399"/>
    <n v="2026"/>
    <s v="Q1"/>
    <n v="2"/>
    <s v="Feb"/>
  </r>
  <r>
    <n v="940"/>
    <d v="2026-02-20T00:00:00"/>
    <s v="Northern Europe"/>
    <x v="3"/>
    <s v="Marketplace"/>
    <s v="Returning"/>
    <s v="Fitness"/>
    <s v="Training Mat"/>
    <n v="1"/>
    <n v="51.73"/>
    <n v="0"/>
    <n v="21.83"/>
    <n v="51.73"/>
    <n v="21.83"/>
    <n v="29.9"/>
    <n v="0.57800115986854828"/>
    <n v="2026"/>
    <s v="Q1"/>
    <n v="2"/>
    <s v="Feb"/>
  </r>
  <r>
    <n v="2375"/>
    <d v="2026-02-20T00:00:00"/>
    <s v="Central Europe"/>
    <x v="12"/>
    <s v="Marketplace"/>
    <s v="Returning"/>
    <s v="Camping"/>
    <s v="Portable Camp Stove"/>
    <n v="2"/>
    <n v="80.510000000000005"/>
    <n v="0.05"/>
    <n v="38.630000000000003"/>
    <n v="152.96899999999999"/>
    <n v="77.260000000000005"/>
    <n v="75.708999999999989"/>
    <n v="0.4949303453640933"/>
    <n v="2026"/>
    <s v="Q1"/>
    <n v="2"/>
    <s v="Feb"/>
  </r>
  <r>
    <n v="4184"/>
    <d v="2026-02-20T00:00:00"/>
    <s v="Western Europe"/>
    <x v="7"/>
    <s v="Online Store"/>
    <s v="New"/>
    <s v="Fitness"/>
    <s v="Recovery Roller"/>
    <n v="1"/>
    <n v="36.31"/>
    <n v="0"/>
    <n v="14"/>
    <n v="36.31"/>
    <n v="14"/>
    <n v="22.310000000000002"/>
    <n v="0.61443128614706699"/>
    <n v="2026"/>
    <s v="Q1"/>
    <n v="2"/>
    <s v="Feb"/>
  </r>
  <r>
    <n v="4390"/>
    <d v="2026-02-20T00:00:00"/>
    <s v="Northern Europe"/>
    <x v="16"/>
    <s v="Online Store"/>
    <s v="Returning"/>
    <s v="Cycling"/>
    <s v="Commuter Helmet"/>
    <n v="1"/>
    <n v="82.86"/>
    <n v="0.05"/>
    <n v="42.3"/>
    <n v="78.716999999999999"/>
    <n v="42.3"/>
    <n v="36.417000000000002"/>
    <n v="0.46263196005945351"/>
    <n v="2026"/>
    <s v="Q1"/>
    <n v="2"/>
    <s v="Feb"/>
  </r>
  <r>
    <n v="1475"/>
    <d v="2026-02-21T00:00:00"/>
    <s v="Southern Europe"/>
    <x v="0"/>
    <s v="Retail Partners"/>
    <s v="New"/>
    <s v="Cycling"/>
    <s v="Cycling Pack 12L"/>
    <n v="2"/>
    <n v="103.03"/>
    <n v="0.05"/>
    <n v="50.73"/>
    <n v="195.75700000000001"/>
    <n v="101.46"/>
    <n v="94.297000000000011"/>
    <n v="0.48170435795399402"/>
    <n v="2026"/>
    <s v="Q1"/>
    <n v="2"/>
    <s v="Feb"/>
  </r>
  <r>
    <n v="3504"/>
    <d v="2026-02-21T00:00:00"/>
    <s v="Central Europe"/>
    <x v="14"/>
    <s v="Online Store"/>
    <s v="Business"/>
    <s v="Travel"/>
    <s v="Insulated Bottle"/>
    <n v="1"/>
    <n v="36.39"/>
    <n v="0"/>
    <n v="13.49"/>
    <n v="36.39"/>
    <n v="13.49"/>
    <n v="22.9"/>
    <n v="0.62929376202253362"/>
    <n v="2026"/>
    <s v="Q1"/>
    <n v="2"/>
    <s v="Feb"/>
  </r>
  <r>
    <n v="1649"/>
    <d v="2026-02-22T00:00:00"/>
    <s v="Northern Europe"/>
    <x v="5"/>
    <s v="Online Store"/>
    <s v="Returning"/>
    <s v="Camping"/>
    <s v="Compact Sleeping Bag"/>
    <n v="1"/>
    <n v="124.93"/>
    <n v="0.1"/>
    <n v="59.74"/>
    <n v="112.43700000000001"/>
    <n v="59.74"/>
    <n v="52.69700000000001"/>
    <n v="0.46868023871145625"/>
    <n v="2026"/>
    <s v="Q1"/>
    <n v="2"/>
    <s v="Feb"/>
  </r>
  <r>
    <n v="2170"/>
    <d v="2026-02-22T00:00:00"/>
    <s v="Central Europe"/>
    <x v="11"/>
    <s v="Marketplace"/>
    <s v="Returning"/>
    <s v="Cycling"/>
    <s v="Cycling Pack 12L"/>
    <n v="1"/>
    <n v="101.19"/>
    <n v="0.05"/>
    <n v="49.14"/>
    <n v="96.130499999999998"/>
    <n v="49.14"/>
    <n v="46.990499999999997"/>
    <n v="0.48881988546819166"/>
    <n v="2026"/>
    <s v="Q1"/>
    <n v="2"/>
    <s v="Feb"/>
  </r>
  <r>
    <n v="3402"/>
    <d v="2026-02-22T00:00:00"/>
    <s v="Western Europe"/>
    <x v="8"/>
    <s v="Online Store"/>
    <s v="Returning"/>
    <s v="Fitness"/>
    <s v="Training Mat"/>
    <n v="2"/>
    <n v="51.2"/>
    <n v="0"/>
    <n v="21.38"/>
    <n v="102.4"/>
    <n v="42.76"/>
    <n v="59.640000000000008"/>
    <n v="0.58242187500000009"/>
    <n v="2026"/>
    <s v="Q1"/>
    <n v="2"/>
    <s v="Feb"/>
  </r>
  <r>
    <n v="3773"/>
    <d v="2026-02-22T00:00:00"/>
    <s v="Western Europe"/>
    <x v="4"/>
    <s v="Online Store"/>
    <s v="Returning"/>
    <s v="Camping"/>
    <s v="Portable Camp Stove"/>
    <n v="1"/>
    <n v="81.81"/>
    <n v="0"/>
    <n v="40.32"/>
    <n v="81.81"/>
    <n v="40.32"/>
    <n v="41.49"/>
    <n v="0.50715071507150711"/>
    <n v="2026"/>
    <s v="Q1"/>
    <n v="2"/>
    <s v="Feb"/>
  </r>
  <r>
    <n v="4670"/>
    <d v="2026-02-22T00:00:00"/>
    <s v="Southern Europe"/>
    <x v="15"/>
    <s v="Retail Partners"/>
    <s v="Business"/>
    <s v="Hiking"/>
    <s v="Summit Backpack 45L"/>
    <n v="1"/>
    <n v="152.96"/>
    <n v="0"/>
    <n v="79.510000000000005"/>
    <n v="152.96"/>
    <n v="79.510000000000005"/>
    <n v="73.45"/>
    <n v="0.48019089958158995"/>
    <n v="2026"/>
    <s v="Q1"/>
    <n v="2"/>
    <s v="Feb"/>
  </r>
  <r>
    <n v="587"/>
    <d v="2026-02-23T00:00:00"/>
    <s v="Western Europe"/>
    <x v="7"/>
    <s v="Marketplace"/>
    <s v="Business"/>
    <s v="Travel"/>
    <s v="Travel Backpack 35L"/>
    <n v="1"/>
    <n v="166.13"/>
    <n v="0.05"/>
    <n v="85.7"/>
    <n v="157.8235"/>
    <n v="85.7"/>
    <n v="72.123499999999993"/>
    <n v="0.45698834457479398"/>
    <n v="2026"/>
    <s v="Q1"/>
    <n v="2"/>
    <s v="Feb"/>
  </r>
  <r>
    <n v="1085"/>
    <d v="2026-02-23T00:00:00"/>
    <s v="Southern Europe"/>
    <x v="15"/>
    <s v="Online Store"/>
    <s v="New"/>
    <s v="Camping"/>
    <s v="Trail Tent 2P"/>
    <n v="3"/>
    <n v="193.18"/>
    <n v="0.05"/>
    <n v="106.19"/>
    <n v="550.56299999999999"/>
    <n v="318.57"/>
    <n v="231.99299999999999"/>
    <n v="0.42137412067283853"/>
    <n v="2026"/>
    <s v="Q1"/>
    <n v="2"/>
    <s v="Feb"/>
  </r>
  <r>
    <n v="1635"/>
    <d v="2026-02-23T00:00:00"/>
    <s v="Northern Europe"/>
    <x v="10"/>
    <s v="Online Store"/>
    <s v="Returning"/>
    <s v="Cycling"/>
    <s v="Commuter Helmet"/>
    <n v="1"/>
    <n v="80.42"/>
    <n v="0"/>
    <n v="41.72"/>
    <n v="80.42"/>
    <n v="41.72"/>
    <n v="38.700000000000003"/>
    <n v="0.4812235762248197"/>
    <n v="2026"/>
    <s v="Q1"/>
    <n v="2"/>
    <s v="Feb"/>
  </r>
  <r>
    <n v="4067"/>
    <d v="2026-02-23T00:00:00"/>
    <s v="Western Europe"/>
    <x v="13"/>
    <s v="Online Store"/>
    <s v="Returning"/>
    <s v="Camping"/>
    <s v="Compact Sleeping Bag"/>
    <n v="2"/>
    <n v="122.17"/>
    <n v="0"/>
    <n v="60.62"/>
    <n v="244.34"/>
    <n v="121.24"/>
    <n v="123.10000000000001"/>
    <n v="0.50380617172792019"/>
    <n v="2026"/>
    <s v="Q1"/>
    <n v="2"/>
    <s v="Feb"/>
  </r>
  <r>
    <n v="287"/>
    <d v="2026-02-24T00:00:00"/>
    <s v="Central Europe"/>
    <x v="6"/>
    <s v="Marketplace"/>
    <s v="New"/>
    <s v="Travel"/>
    <s v="Travel Backpack 35L"/>
    <n v="1"/>
    <n v="164.6"/>
    <n v="0"/>
    <n v="85.07"/>
    <n v="164.6"/>
    <n v="85.07"/>
    <n v="79.53"/>
    <n v="0.48317132442284327"/>
    <n v="2026"/>
    <s v="Q1"/>
    <n v="2"/>
    <s v="Feb"/>
  </r>
  <r>
    <n v="794"/>
    <d v="2026-02-24T00:00:00"/>
    <s v="Central Europe"/>
    <x v="14"/>
    <s v="Online Store"/>
    <s v="New"/>
    <s v="Travel"/>
    <s v="Carry-On Duffel"/>
    <n v="1"/>
    <n v="132.19999999999999"/>
    <n v="0"/>
    <n v="67.180000000000007"/>
    <n v="132.19999999999999"/>
    <n v="67.180000000000007"/>
    <n v="65.019999999999982"/>
    <n v="0.49183055975794243"/>
    <n v="2026"/>
    <s v="Q1"/>
    <n v="2"/>
    <s v="Feb"/>
  </r>
  <r>
    <n v="1609"/>
    <d v="2026-02-24T00:00:00"/>
    <s v="Western Europe"/>
    <x v="4"/>
    <s v="Online Store"/>
    <s v="Returning"/>
    <s v="Cycling"/>
    <s v="Compact Repair Kit"/>
    <n v="2"/>
    <n v="40.700000000000003"/>
    <n v="0"/>
    <n v="16.63"/>
    <n v="81.400000000000006"/>
    <n v="33.26"/>
    <n v="48.140000000000008"/>
    <n v="0.59140049140049145"/>
    <n v="2026"/>
    <s v="Q1"/>
    <n v="2"/>
    <s v="Feb"/>
  </r>
  <r>
    <n v="4921"/>
    <d v="2026-02-24T00:00:00"/>
    <s v="Central Europe"/>
    <x v="12"/>
    <s v="Online Store"/>
    <s v="Returning"/>
    <s v="Travel"/>
    <s v="Insulated Bottle"/>
    <n v="1"/>
    <n v="35.39"/>
    <n v="0"/>
    <n v="13.93"/>
    <n v="35.39"/>
    <n v="13.93"/>
    <n v="21.46"/>
    <n v="0.60638598474145244"/>
    <n v="2026"/>
    <s v="Q1"/>
    <n v="2"/>
    <s v="Feb"/>
  </r>
  <r>
    <n v="2209"/>
    <d v="2026-02-25T00:00:00"/>
    <s v="Southern Europe"/>
    <x v="0"/>
    <s v="Online Store"/>
    <s v="Business"/>
    <s v="Cycling"/>
    <s v="Trail Bike Light"/>
    <n v="5"/>
    <n v="50.58"/>
    <n v="0.1"/>
    <n v="22.42"/>
    <n v="227.60999999999999"/>
    <n v="112.10000000000001"/>
    <n v="115.50999999999998"/>
    <n v="0.50749088352884308"/>
    <n v="2026"/>
    <s v="Q1"/>
    <n v="2"/>
    <s v="Feb"/>
  </r>
  <r>
    <n v="4757"/>
    <d v="2026-02-25T00:00:00"/>
    <s v="Central Europe"/>
    <x v="11"/>
    <s v="Marketplace"/>
    <s v="Business"/>
    <s v="Fitness"/>
    <s v="Training Mat"/>
    <n v="2"/>
    <n v="49.48"/>
    <n v="0"/>
    <n v="21.37"/>
    <n v="98.96"/>
    <n v="42.74"/>
    <n v="56.219999999999992"/>
    <n v="0.5681083265966046"/>
    <n v="2026"/>
    <s v="Q1"/>
    <n v="2"/>
    <s v="Feb"/>
  </r>
  <r>
    <n v="5155"/>
    <d v="2026-02-25T00:00:00"/>
    <s v="Western Europe"/>
    <x v="13"/>
    <s v="Retail Partners"/>
    <s v="New"/>
    <s v="Fitness"/>
    <s v="Training Mat"/>
    <n v="1"/>
    <n v="50.51"/>
    <n v="0"/>
    <n v="21.4"/>
    <n v="50.51"/>
    <n v="21.4"/>
    <n v="29.11"/>
    <n v="0.57632152049099195"/>
    <n v="2026"/>
    <s v="Q1"/>
    <n v="2"/>
    <s v="Feb"/>
  </r>
  <r>
    <n v="1737"/>
    <d v="2026-02-26T00:00:00"/>
    <s v="Southern Europe"/>
    <x v="15"/>
    <s v="Online Store"/>
    <s v="New"/>
    <s v="Camping"/>
    <s v="Compact Sleeping Bag"/>
    <n v="2"/>
    <n v="122.16"/>
    <n v="0"/>
    <n v="61.31"/>
    <n v="244.32"/>
    <n v="122.62"/>
    <n v="121.69999999999999"/>
    <n v="0.49811722331368691"/>
    <n v="2026"/>
    <s v="Q1"/>
    <n v="2"/>
    <s v="Feb"/>
  </r>
  <r>
    <n v="1905"/>
    <d v="2026-02-26T00:00:00"/>
    <s v="Western Europe"/>
    <x v="7"/>
    <s v="Retail Partners"/>
    <s v="Returning"/>
    <s v="Cycling"/>
    <s v="Trail Bike Light"/>
    <n v="3"/>
    <n v="51.32"/>
    <n v="0.1"/>
    <n v="22.62"/>
    <n v="138.56400000000002"/>
    <n v="67.86"/>
    <n v="70.704000000000022"/>
    <n v="0.51026240581969351"/>
    <n v="2026"/>
    <s v="Q1"/>
    <n v="2"/>
    <s v="Feb"/>
  </r>
  <r>
    <n v="2359"/>
    <d v="2026-02-26T00:00:00"/>
    <s v="Northern Europe"/>
    <x v="10"/>
    <s v="Online Store"/>
    <s v="Returning"/>
    <s v="Camping"/>
    <s v="Trail Tent 2P"/>
    <n v="2"/>
    <n v="195.92"/>
    <n v="0.05"/>
    <n v="104.13"/>
    <n v="372.24799999999993"/>
    <n v="208.26"/>
    <n v="163.98799999999994"/>
    <n v="0.4405342674775955"/>
    <n v="2026"/>
    <s v="Q1"/>
    <n v="2"/>
    <s v="Feb"/>
  </r>
  <r>
    <n v="3666"/>
    <d v="2026-02-26T00:00:00"/>
    <s v="Southern Europe"/>
    <x v="15"/>
    <s v="Online Store"/>
    <s v="Returning"/>
    <s v="Travel"/>
    <s v="Insulated Bottle"/>
    <n v="1"/>
    <n v="36.19"/>
    <n v="0.1"/>
    <n v="13.62"/>
    <n v="32.570999999999998"/>
    <n v="13.62"/>
    <n v="18.951000000000001"/>
    <n v="0.58183660311319896"/>
    <n v="2026"/>
    <s v="Q1"/>
    <n v="2"/>
    <s v="Feb"/>
  </r>
  <r>
    <n v="518"/>
    <d v="2026-02-27T00:00:00"/>
    <s v="Northern Europe"/>
    <x v="2"/>
    <s v="Online Store"/>
    <s v="New"/>
    <s v="Hiking"/>
    <s v="Trekking Poles"/>
    <n v="1"/>
    <n v="72.97"/>
    <n v="0"/>
    <n v="32.43"/>
    <n v="72.97"/>
    <n v="32.43"/>
    <n v="40.54"/>
    <n v="0.55557078251336167"/>
    <n v="2026"/>
    <s v="Q1"/>
    <n v="2"/>
    <s v="Feb"/>
  </r>
  <r>
    <n v="892"/>
    <d v="2026-02-27T00:00:00"/>
    <s v="Western Europe"/>
    <x v="7"/>
    <s v="Corporate"/>
    <s v="Business"/>
    <s v="Travel"/>
    <s v="Packing Cube Set"/>
    <n v="12"/>
    <n v="47.15"/>
    <n v="0.1"/>
    <n v="17.829999999999998"/>
    <n v="509.21999999999997"/>
    <n v="213.95999999999998"/>
    <n v="295.26"/>
    <n v="0.57982797219276538"/>
    <n v="2026"/>
    <s v="Q1"/>
    <n v="2"/>
    <s v="Feb"/>
  </r>
  <r>
    <n v="1115"/>
    <d v="2026-02-27T00:00:00"/>
    <s v="Southern Europe"/>
    <x v="0"/>
    <s v="Retail Partners"/>
    <s v="Business"/>
    <s v="Travel"/>
    <s v="Travel Backpack 35L"/>
    <n v="3"/>
    <n v="161.19999999999999"/>
    <n v="0.1"/>
    <n v="87.37"/>
    <n v="435.23999999999995"/>
    <n v="262.11"/>
    <n v="173.12999999999994"/>
    <n v="0.39778053487730897"/>
    <n v="2026"/>
    <s v="Q1"/>
    <n v="2"/>
    <s v="Feb"/>
  </r>
  <r>
    <n v="1186"/>
    <d v="2026-02-27T00:00:00"/>
    <s v="Southern Europe"/>
    <x v="9"/>
    <s v="Retail Partners"/>
    <s v="Business"/>
    <s v="Cycling"/>
    <s v="Trail Bike Light"/>
    <n v="1"/>
    <n v="49.73"/>
    <n v="0"/>
    <n v="22"/>
    <n v="49.73"/>
    <n v="22"/>
    <n v="27.729999999999997"/>
    <n v="0.55761109993967417"/>
    <n v="2026"/>
    <s v="Q1"/>
    <n v="2"/>
    <s v="Feb"/>
  </r>
  <r>
    <n v="2093"/>
    <d v="2026-02-27T00:00:00"/>
    <s v="Northern Europe"/>
    <x v="16"/>
    <s v="Online Store"/>
    <s v="Returning"/>
    <s v="Camping"/>
    <s v="Compact Sleeping Bag"/>
    <n v="2"/>
    <n v="126.19"/>
    <n v="0"/>
    <n v="58.99"/>
    <n v="252.38"/>
    <n v="117.98"/>
    <n v="134.39999999999998"/>
    <n v="0.5325303114351374"/>
    <n v="2026"/>
    <s v="Q1"/>
    <n v="2"/>
    <s v="Feb"/>
  </r>
  <r>
    <n v="2136"/>
    <d v="2026-02-27T00:00:00"/>
    <s v="Central Europe"/>
    <x v="12"/>
    <s v="Online Store"/>
    <s v="Returning"/>
    <s v="Travel"/>
    <s v="Carry-On Duffel"/>
    <n v="2"/>
    <n v="135.38999999999999"/>
    <n v="0.05"/>
    <n v="65.69"/>
    <n v="257.24099999999999"/>
    <n v="131.38"/>
    <n v="125.86099999999999"/>
    <n v="0.48927270536189799"/>
    <n v="2026"/>
    <s v="Q1"/>
    <n v="2"/>
    <s v="Feb"/>
  </r>
  <r>
    <n v="3538"/>
    <d v="2026-02-27T00:00:00"/>
    <s v="Central Europe"/>
    <x v="14"/>
    <s v="Corporate"/>
    <s v="Business"/>
    <s v="Fitness"/>
    <s v="Resistance Band Set"/>
    <n v="12"/>
    <n v="41.27"/>
    <n v="0.1"/>
    <n v="14.71"/>
    <n v="445.71600000000001"/>
    <n v="176.52"/>
    <n v="269.19600000000003"/>
    <n v="0.60396306168053204"/>
    <n v="2026"/>
    <s v="Q1"/>
    <n v="2"/>
    <s v="Feb"/>
  </r>
  <r>
    <n v="3891"/>
    <d v="2026-02-27T00:00:00"/>
    <s v="Southern Europe"/>
    <x v="0"/>
    <s v="Retail Partners"/>
    <s v="Returning"/>
    <s v="Cycling"/>
    <s v="Commuter Helmet"/>
    <n v="1"/>
    <n v="82.04"/>
    <n v="0.1"/>
    <n v="41.46"/>
    <n v="73.836000000000013"/>
    <n v="41.46"/>
    <n v="32.376000000000012"/>
    <n v="0.43848529172761264"/>
    <n v="2026"/>
    <s v="Q1"/>
    <n v="2"/>
    <s v="Feb"/>
  </r>
  <r>
    <n v="3917"/>
    <d v="2026-02-27T00:00:00"/>
    <s v="Western Europe"/>
    <x v="4"/>
    <s v="Online Store"/>
    <s v="Returning"/>
    <s v="Travel"/>
    <s v="Insulated Bottle"/>
    <n v="3"/>
    <n v="36.630000000000003"/>
    <n v="0"/>
    <n v="13.26"/>
    <n v="109.89000000000001"/>
    <n v="39.78"/>
    <n v="70.110000000000014"/>
    <n v="0.63800163800163801"/>
    <n v="2026"/>
    <s v="Q1"/>
    <n v="2"/>
    <s v="Feb"/>
  </r>
  <r>
    <n v="4594"/>
    <d v="2026-02-27T00:00:00"/>
    <s v="Western Europe"/>
    <x v="7"/>
    <s v="Retail Partners"/>
    <s v="Returning"/>
    <s v="Hiking"/>
    <s v="Hiking Daypack 20L"/>
    <n v="5"/>
    <n v="92.94"/>
    <n v="0.05"/>
    <n v="46.47"/>
    <n v="441.46499999999997"/>
    <n v="232.35"/>
    <n v="209.11499999999998"/>
    <n v="0.47368421052631576"/>
    <n v="2026"/>
    <s v="Q1"/>
    <n v="2"/>
    <s v="Feb"/>
  </r>
  <r>
    <n v="4750"/>
    <d v="2026-02-27T00:00:00"/>
    <s v="Central Europe"/>
    <x v="12"/>
    <s v="Retail Partners"/>
    <s v="Returning"/>
    <s v="Fitness"/>
    <s v="Weighted Vest"/>
    <n v="2"/>
    <n v="120.44"/>
    <n v="0.05"/>
    <n v="68.98"/>
    <n v="228.83599999999998"/>
    <n v="137.96"/>
    <n v="90.875999999999976"/>
    <n v="0.3971228303239"/>
    <n v="2026"/>
    <s v="Q1"/>
    <n v="2"/>
    <s v="Feb"/>
  </r>
  <r>
    <n v="4960"/>
    <d v="2026-02-27T00:00:00"/>
    <s v="Central Europe"/>
    <x v="6"/>
    <s v="Marketplace"/>
    <s v="New"/>
    <s v="Travel"/>
    <s v="Insulated Bottle"/>
    <n v="2"/>
    <n v="36.130000000000003"/>
    <n v="0"/>
    <n v="13.72"/>
    <n v="72.260000000000005"/>
    <n v="27.44"/>
    <n v="44.820000000000007"/>
    <n v="0.62026017160254643"/>
    <n v="2026"/>
    <s v="Q1"/>
    <n v="2"/>
    <s v="Feb"/>
  </r>
  <r>
    <n v="4245"/>
    <d v="2026-02-28T00:00:00"/>
    <s v="Central Europe"/>
    <x v="1"/>
    <s v="Retail Partners"/>
    <s v="Returning"/>
    <s v="Fitness"/>
    <s v="Weighted Vest"/>
    <n v="1"/>
    <n v="124.97"/>
    <n v="0.1"/>
    <n v="69.790000000000006"/>
    <n v="112.473"/>
    <n v="69.790000000000006"/>
    <n v="42.682999999999993"/>
    <n v="0.37949552337005321"/>
    <n v="2026"/>
    <s v="Q1"/>
    <n v="2"/>
    <s v="Feb"/>
  </r>
  <r>
    <n v="4664"/>
    <d v="2026-02-28T00:00:00"/>
    <s v="Western Europe"/>
    <x v="13"/>
    <s v="Online Store"/>
    <s v="Returning"/>
    <s v="Travel"/>
    <s v="Travel Backpack 35L"/>
    <n v="1"/>
    <n v="163.31"/>
    <n v="0.05"/>
    <n v="87.22"/>
    <n v="155.14449999999999"/>
    <n v="87.22"/>
    <n v="67.924499999999995"/>
    <n v="0.43781442461705056"/>
    <n v="2026"/>
    <s v="Q1"/>
    <n v="2"/>
    <s v="Feb"/>
  </r>
  <r>
    <n v="383"/>
    <d v="2026-03-01T00:00:00"/>
    <s v="Northern Europe"/>
    <x v="2"/>
    <s v="Retail Partners"/>
    <s v="Returning"/>
    <s v="Hiking"/>
    <s v="Hiking Daypack 20L"/>
    <n v="3"/>
    <n v="92.76"/>
    <n v="0"/>
    <n v="45.84"/>
    <n v="278.28000000000003"/>
    <n v="137.52000000000001"/>
    <n v="140.76000000000002"/>
    <n v="0.50582147477360928"/>
    <n v="2026"/>
    <s v="Q1"/>
    <n v="3"/>
    <s v="Mar"/>
  </r>
  <r>
    <n v="730"/>
    <d v="2026-03-01T00:00:00"/>
    <s v="Southern Europe"/>
    <x v="15"/>
    <s v="Corporate"/>
    <s v="Business"/>
    <s v="Fitness"/>
    <s v="Resistance Band Set"/>
    <n v="5"/>
    <n v="41.31"/>
    <n v="0.1"/>
    <n v="15.14"/>
    <n v="185.89500000000001"/>
    <n v="75.7"/>
    <n v="110.19500000000001"/>
    <n v="0.59278087092175691"/>
    <n v="2026"/>
    <s v="Q1"/>
    <n v="3"/>
    <s v="Mar"/>
  </r>
  <r>
    <n v="985"/>
    <d v="2026-03-01T00:00:00"/>
    <s v="Central Europe"/>
    <x v="14"/>
    <s v="Marketplace"/>
    <s v="New"/>
    <s v="Fitness"/>
    <s v="Resistance Band Set"/>
    <n v="2"/>
    <n v="41.23"/>
    <n v="0"/>
    <n v="14.28"/>
    <n v="82.46"/>
    <n v="28.56"/>
    <n v="53.899999999999991"/>
    <n v="0.65365025466893034"/>
    <n v="2026"/>
    <s v="Q1"/>
    <n v="3"/>
    <s v="Mar"/>
  </r>
  <r>
    <n v="1457"/>
    <d v="2026-03-01T00:00:00"/>
    <s v="Central Europe"/>
    <x v="1"/>
    <s v="Online Store"/>
    <s v="New"/>
    <s v="Travel"/>
    <s v="Insulated Bottle"/>
    <n v="1"/>
    <n v="36.47"/>
    <n v="0.05"/>
    <n v="13.21"/>
    <n v="34.646499999999996"/>
    <n v="13.21"/>
    <n v="21.436499999999995"/>
    <n v="0.61872050567878423"/>
    <n v="2026"/>
    <s v="Q1"/>
    <n v="3"/>
    <s v="Mar"/>
  </r>
  <r>
    <n v="2558"/>
    <d v="2026-03-01T00:00:00"/>
    <s v="Southern Europe"/>
    <x v="15"/>
    <s v="Marketplace"/>
    <s v="New"/>
    <s v="Fitness"/>
    <s v="Recovery Roller"/>
    <n v="1"/>
    <n v="36.67"/>
    <n v="0"/>
    <n v="13.97"/>
    <n v="36.67"/>
    <n v="13.97"/>
    <n v="22.700000000000003"/>
    <n v="0.61903463321516228"/>
    <n v="2026"/>
    <s v="Q1"/>
    <n v="3"/>
    <s v="Mar"/>
  </r>
  <r>
    <n v="3024"/>
    <d v="2026-03-01T00:00:00"/>
    <s v="Central Europe"/>
    <x v="11"/>
    <s v="Online Store"/>
    <s v="Business"/>
    <s v="Cycling"/>
    <s v="Trail Bike Light"/>
    <n v="2"/>
    <n v="51.87"/>
    <n v="0.1"/>
    <n v="22.95"/>
    <n v="93.366"/>
    <n v="45.9"/>
    <n v="47.466000000000001"/>
    <n v="0.50838635049161363"/>
    <n v="2026"/>
    <s v="Q1"/>
    <n v="3"/>
    <s v="Mar"/>
  </r>
  <r>
    <n v="3225"/>
    <d v="2026-03-01T00:00:00"/>
    <s v="Northern Europe"/>
    <x v="2"/>
    <s v="Retail Partners"/>
    <s v="Business"/>
    <s v="Camping"/>
    <s v="Trail Tent 2P"/>
    <n v="1"/>
    <n v="195.06"/>
    <n v="0.1"/>
    <n v="106.68"/>
    <n v="175.554"/>
    <n v="106.68"/>
    <n v="68.873999999999995"/>
    <n v="0.39232372945076727"/>
    <n v="2026"/>
    <s v="Q1"/>
    <n v="3"/>
    <s v="Mar"/>
  </r>
  <r>
    <n v="3551"/>
    <d v="2026-03-01T00:00:00"/>
    <s v="Central Europe"/>
    <x v="11"/>
    <s v="Marketplace"/>
    <s v="Returning"/>
    <s v="Cycling"/>
    <s v="Cycling Pack 12L"/>
    <n v="2"/>
    <n v="100.79"/>
    <n v="0.05"/>
    <n v="49"/>
    <n v="191.501"/>
    <n v="98"/>
    <n v="93.501000000000005"/>
    <n v="0.48825332504791097"/>
    <n v="2026"/>
    <s v="Q1"/>
    <n v="3"/>
    <s v="Mar"/>
  </r>
  <r>
    <n v="4157"/>
    <d v="2026-03-01T00:00:00"/>
    <s v="Western Europe"/>
    <x v="8"/>
    <s v="Online Store"/>
    <s v="New"/>
    <s v="Cycling"/>
    <s v="Trail Bike Light"/>
    <n v="5"/>
    <n v="51.92"/>
    <n v="0.15"/>
    <n v="22.24"/>
    <n v="220.66000000000003"/>
    <n v="111.19999999999999"/>
    <n v="109.46000000000004"/>
    <n v="0.49605728269736254"/>
    <n v="2026"/>
    <s v="Q1"/>
    <n v="3"/>
    <s v="Mar"/>
  </r>
  <r>
    <n v="4398"/>
    <d v="2026-03-01T00:00:00"/>
    <s v="Western Europe"/>
    <x v="7"/>
    <s v="Online Store"/>
    <s v="New"/>
    <s v="Camping"/>
    <s v="Compact Sleeping Bag"/>
    <n v="1"/>
    <n v="123.99"/>
    <n v="0.05"/>
    <n v="61.67"/>
    <n v="117.79049999999999"/>
    <n v="61.67"/>
    <n v="56.120499999999993"/>
    <n v="0.47644334644984099"/>
    <n v="2026"/>
    <s v="Q1"/>
    <n v="3"/>
    <s v="Mar"/>
  </r>
  <r>
    <n v="4951"/>
    <d v="2026-03-01T00:00:00"/>
    <s v="Central Europe"/>
    <x v="14"/>
    <s v="Online Store"/>
    <s v="New"/>
    <s v="Camping"/>
    <s v="Alpine Tent 4P"/>
    <n v="1"/>
    <n v="344.8"/>
    <n v="0.05"/>
    <n v="196.14"/>
    <n v="327.56"/>
    <n v="196.14"/>
    <n v="131.42000000000002"/>
    <n v="0.40120893882036884"/>
    <n v="2026"/>
    <s v="Q1"/>
    <n v="3"/>
    <s v="Mar"/>
  </r>
  <r>
    <n v="1354"/>
    <d v="2026-03-02T00:00:00"/>
    <s v="Western Europe"/>
    <x v="8"/>
    <s v="Marketplace"/>
    <s v="Returning"/>
    <s v="Travel"/>
    <s v="Carry-On Duffel"/>
    <n v="3"/>
    <n v="131.91999999999999"/>
    <n v="0.05"/>
    <n v="67.47"/>
    <n v="375.97199999999998"/>
    <n v="202.41"/>
    <n v="173.56199999999998"/>
    <n v="0.46163544093709102"/>
    <n v="2026"/>
    <s v="Q1"/>
    <n v="3"/>
    <s v="Mar"/>
  </r>
  <r>
    <n v="2042"/>
    <d v="2026-03-02T00:00:00"/>
    <s v="Northern Europe"/>
    <x v="16"/>
    <s v="Online Store"/>
    <s v="Business"/>
    <s v="Hiking"/>
    <s v="Trail Boots"/>
    <n v="3"/>
    <n v="146.99"/>
    <n v="0"/>
    <n v="80.069999999999993"/>
    <n v="440.97"/>
    <n v="240.20999999999998"/>
    <n v="200.76000000000005"/>
    <n v="0.45526906592285199"/>
    <n v="2026"/>
    <s v="Q1"/>
    <n v="3"/>
    <s v="Mar"/>
  </r>
  <r>
    <n v="3895"/>
    <d v="2026-03-02T00:00:00"/>
    <s v="Western Europe"/>
    <x v="7"/>
    <s v="Online Store"/>
    <s v="Business"/>
    <s v="Travel"/>
    <s v="Travel Backpack 35L"/>
    <n v="2"/>
    <n v="164.74"/>
    <n v="0.05"/>
    <n v="89.9"/>
    <n v="313.00600000000003"/>
    <n v="179.8"/>
    <n v="133.20600000000002"/>
    <n v="0.42557011686676932"/>
    <n v="2026"/>
    <s v="Q1"/>
    <n v="3"/>
    <s v="Mar"/>
  </r>
  <r>
    <n v="5074"/>
    <d v="2026-03-02T00:00:00"/>
    <s v="Western Europe"/>
    <x v="7"/>
    <s v="Online Store"/>
    <s v="Returning"/>
    <s v="Hiking"/>
    <s v="Hiking Daypack 20L"/>
    <n v="2"/>
    <n v="89.81"/>
    <n v="0"/>
    <n v="46.44"/>
    <n v="179.62"/>
    <n v="92.88"/>
    <n v="86.740000000000009"/>
    <n v="0.482908362097762"/>
    <n v="2026"/>
    <s v="Q1"/>
    <n v="3"/>
    <s v="Mar"/>
  </r>
  <r>
    <n v="179"/>
    <d v="2026-03-03T00:00:00"/>
    <s v="Northern Europe"/>
    <x v="16"/>
    <s v="Retail Partners"/>
    <s v="Returning"/>
    <s v="Fitness"/>
    <s v="Recovery Roller"/>
    <n v="1"/>
    <n v="35.369999999999997"/>
    <n v="0"/>
    <n v="13.88"/>
    <n v="35.369999999999997"/>
    <n v="13.88"/>
    <n v="21.489999999999995"/>
    <n v="0.60757704269154644"/>
    <n v="2026"/>
    <s v="Q1"/>
    <n v="3"/>
    <s v="Mar"/>
  </r>
  <r>
    <n v="459"/>
    <d v="2026-03-03T00:00:00"/>
    <s v="Central Europe"/>
    <x v="12"/>
    <s v="Marketplace"/>
    <s v="New"/>
    <s v="Cycling"/>
    <s v="Trail Bike Light"/>
    <n v="4"/>
    <n v="50.64"/>
    <n v="0"/>
    <n v="23.09"/>
    <n v="202.56"/>
    <n v="92.36"/>
    <n v="110.2"/>
    <n v="0.54403633491311221"/>
    <n v="2026"/>
    <s v="Q1"/>
    <n v="3"/>
    <s v="Mar"/>
  </r>
  <r>
    <n v="525"/>
    <d v="2026-03-03T00:00:00"/>
    <s v="Western Europe"/>
    <x v="7"/>
    <s v="Retail Partners"/>
    <s v="Returning"/>
    <s v="Hiking"/>
    <s v="Trail Boots"/>
    <n v="1"/>
    <n v="146.37"/>
    <n v="0"/>
    <n v="78.3"/>
    <n v="146.37"/>
    <n v="78.3"/>
    <n v="68.070000000000007"/>
    <n v="0.46505431440869033"/>
    <n v="2026"/>
    <s v="Q1"/>
    <n v="3"/>
    <s v="Mar"/>
  </r>
  <r>
    <n v="3374"/>
    <d v="2026-03-03T00:00:00"/>
    <s v="Northern Europe"/>
    <x v="2"/>
    <s v="Online Store"/>
    <s v="Returning"/>
    <s v="Hiking"/>
    <s v="Trail Boots"/>
    <n v="3"/>
    <n v="143.74"/>
    <n v="0"/>
    <n v="81.58"/>
    <n v="431.22"/>
    <n v="244.74"/>
    <n v="186.48000000000002"/>
    <n v="0.43244747460692917"/>
    <n v="2026"/>
    <s v="Q1"/>
    <n v="3"/>
    <s v="Mar"/>
  </r>
  <r>
    <n v="3850"/>
    <d v="2026-03-03T00:00:00"/>
    <s v="Western Europe"/>
    <x v="7"/>
    <s v="Marketplace"/>
    <s v="New"/>
    <s v="Camping"/>
    <s v="Portable Camp Stove"/>
    <n v="2"/>
    <n v="81.94"/>
    <n v="0.1"/>
    <n v="39.9"/>
    <n v="147.49199999999999"/>
    <n v="79.8"/>
    <n v="67.691999999999993"/>
    <n v="0.45895370596371327"/>
    <n v="2026"/>
    <s v="Q1"/>
    <n v="3"/>
    <s v="Mar"/>
  </r>
  <r>
    <n v="4004"/>
    <d v="2026-03-03T00:00:00"/>
    <s v="Northern Europe"/>
    <x v="5"/>
    <s v="Online Store"/>
    <s v="New"/>
    <s v="Travel"/>
    <s v="Packing Cube Set"/>
    <n v="1"/>
    <n v="46.46"/>
    <n v="0.1"/>
    <n v="17.989999999999998"/>
    <n v="41.814"/>
    <n v="17.989999999999998"/>
    <n v="23.824000000000002"/>
    <n v="0.56976132395848289"/>
    <n v="2026"/>
    <s v="Q1"/>
    <n v="3"/>
    <s v="Mar"/>
  </r>
  <r>
    <n v="788"/>
    <d v="2026-03-04T00:00:00"/>
    <s v="Central Europe"/>
    <x v="11"/>
    <s v="Online Store"/>
    <s v="New"/>
    <s v="Cycling"/>
    <s v="Compact Repair Kit"/>
    <n v="3"/>
    <n v="39.49"/>
    <n v="0"/>
    <n v="16.420000000000002"/>
    <n v="118.47"/>
    <n v="49.260000000000005"/>
    <n v="69.209999999999994"/>
    <n v="0.58419853127374011"/>
    <n v="2026"/>
    <s v="Q1"/>
    <n v="3"/>
    <s v="Mar"/>
  </r>
  <r>
    <n v="1717"/>
    <d v="2026-03-04T00:00:00"/>
    <s v="Western Europe"/>
    <x v="13"/>
    <s v="Online Store"/>
    <s v="Returning"/>
    <s v="Fitness"/>
    <s v="Resistance Band Set"/>
    <n v="1"/>
    <n v="40.909999999999997"/>
    <n v="0"/>
    <n v="14.89"/>
    <n v="40.909999999999997"/>
    <n v="14.89"/>
    <n v="26.019999999999996"/>
    <n v="0.63603031043754577"/>
    <n v="2026"/>
    <s v="Q1"/>
    <n v="3"/>
    <s v="Mar"/>
  </r>
  <r>
    <n v="1819"/>
    <d v="2026-03-04T00:00:00"/>
    <s v="Western Europe"/>
    <x v="8"/>
    <s v="Marketplace"/>
    <s v="New"/>
    <s v="Cycling"/>
    <s v="Trail Bike Light"/>
    <n v="1"/>
    <n v="49.94"/>
    <n v="0.1"/>
    <n v="21.84"/>
    <n v="44.945999999999998"/>
    <n v="21.84"/>
    <n v="23.105999999999998"/>
    <n v="0.51408356694700308"/>
    <n v="2026"/>
    <s v="Q1"/>
    <n v="3"/>
    <s v="Mar"/>
  </r>
  <r>
    <n v="1992"/>
    <d v="2026-03-04T00:00:00"/>
    <s v="Northern Europe"/>
    <x v="5"/>
    <s v="Online Store"/>
    <s v="Business"/>
    <s v="Travel"/>
    <s v="Insulated Bottle"/>
    <n v="1"/>
    <n v="35.520000000000003"/>
    <n v="0"/>
    <n v="13.21"/>
    <n v="35.520000000000003"/>
    <n v="13.21"/>
    <n v="22.310000000000002"/>
    <n v="0.62809684684684686"/>
    <n v="2026"/>
    <s v="Q1"/>
    <n v="3"/>
    <s v="Mar"/>
  </r>
  <r>
    <n v="2499"/>
    <d v="2026-03-04T00:00:00"/>
    <s v="Western Europe"/>
    <x v="7"/>
    <s v="Retail Partners"/>
    <s v="New"/>
    <s v="Camping"/>
    <s v="Alpine Tent 4P"/>
    <n v="2"/>
    <n v="341.1"/>
    <n v="0"/>
    <n v="200.19"/>
    <n v="682.2"/>
    <n v="400.38"/>
    <n v="281.82000000000005"/>
    <n v="0.41310466138962187"/>
    <n v="2026"/>
    <s v="Q1"/>
    <n v="3"/>
    <s v="Mar"/>
  </r>
  <r>
    <n v="2698"/>
    <d v="2026-03-04T00:00:00"/>
    <s v="Northern Europe"/>
    <x v="16"/>
    <s v="Marketplace"/>
    <s v="New"/>
    <s v="Fitness"/>
    <s v="Recovery Roller"/>
    <n v="4"/>
    <n v="36.08"/>
    <n v="0"/>
    <n v="13.89"/>
    <n v="144.32"/>
    <n v="55.56"/>
    <n v="88.759999999999991"/>
    <n v="0.61502217294900219"/>
    <n v="2026"/>
    <s v="Q1"/>
    <n v="3"/>
    <s v="Mar"/>
  </r>
  <r>
    <n v="4416"/>
    <d v="2026-03-04T00:00:00"/>
    <s v="Western Europe"/>
    <x v="4"/>
    <s v="Online Store"/>
    <s v="Business"/>
    <s v="Hiking"/>
    <s v="Summit Backpack 45L"/>
    <n v="2"/>
    <n v="151.69999999999999"/>
    <n v="0"/>
    <n v="80.44"/>
    <n v="303.39999999999998"/>
    <n v="160.88"/>
    <n v="142.51999999999998"/>
    <n v="0.46974291364535264"/>
    <n v="2026"/>
    <s v="Q1"/>
    <n v="3"/>
    <s v="Mar"/>
  </r>
  <r>
    <n v="4434"/>
    <d v="2026-03-04T00:00:00"/>
    <s v="Central Europe"/>
    <x v="6"/>
    <s v="Marketplace"/>
    <s v="New"/>
    <s v="Hiking"/>
    <s v="Summit Backpack 45L"/>
    <n v="2"/>
    <n v="151.55000000000001"/>
    <n v="0.1"/>
    <n v="80.680000000000007"/>
    <n v="272.79000000000002"/>
    <n v="161.36000000000001"/>
    <n v="111.43"/>
    <n v="0.40848271564206901"/>
    <n v="2026"/>
    <s v="Q1"/>
    <n v="3"/>
    <s v="Mar"/>
  </r>
  <r>
    <n v="4992"/>
    <d v="2026-03-04T00:00:00"/>
    <s v="Northern Europe"/>
    <x v="2"/>
    <s v="Corporate"/>
    <s v="Business"/>
    <s v="Cycling"/>
    <s v="Commuter Helmet"/>
    <n v="5"/>
    <n v="82.44"/>
    <n v="0.1"/>
    <n v="41.57"/>
    <n v="370.98"/>
    <n v="207.85"/>
    <n v="163.13000000000002"/>
    <n v="0.43972720901396306"/>
    <n v="2026"/>
    <s v="Q1"/>
    <n v="3"/>
    <s v="Mar"/>
  </r>
  <r>
    <n v="388"/>
    <d v="2026-03-05T00:00:00"/>
    <s v="Western Europe"/>
    <x v="8"/>
    <s v="Online Store"/>
    <s v="Returning"/>
    <s v="Fitness"/>
    <s v="Recovery Roller"/>
    <n v="1"/>
    <n v="35.61"/>
    <n v="0.05"/>
    <n v="13.8"/>
    <n v="33.829499999999996"/>
    <n v="13.8"/>
    <n v="20.029499999999995"/>
    <n v="0.59207200815855976"/>
    <n v="2026"/>
    <s v="Q1"/>
    <n v="3"/>
    <s v="Mar"/>
  </r>
  <r>
    <n v="977"/>
    <d v="2026-03-05T00:00:00"/>
    <s v="Southern Europe"/>
    <x v="0"/>
    <s v="Marketplace"/>
    <s v="New"/>
    <s v="Hiking"/>
    <s v="Summit Backpack 45L"/>
    <n v="5"/>
    <n v="156.13"/>
    <n v="0"/>
    <n v="77.03"/>
    <n v="780.65"/>
    <n v="385.15"/>
    <n v="395.5"/>
    <n v="0.50662909114199706"/>
    <n v="2026"/>
    <s v="Q1"/>
    <n v="3"/>
    <s v="Mar"/>
  </r>
  <r>
    <n v="996"/>
    <d v="2026-03-05T00:00:00"/>
    <s v="Southern Europe"/>
    <x v="15"/>
    <s v="Online Store"/>
    <s v="Returning"/>
    <s v="Camping"/>
    <s v="Compact Sleeping Bag"/>
    <n v="1"/>
    <n v="124.31"/>
    <n v="0"/>
    <n v="61.16"/>
    <n v="124.31"/>
    <n v="61.16"/>
    <n v="63.150000000000006"/>
    <n v="0.50800418309066053"/>
    <n v="2026"/>
    <s v="Q1"/>
    <n v="3"/>
    <s v="Mar"/>
  </r>
  <r>
    <n v="1923"/>
    <d v="2026-03-05T00:00:00"/>
    <s v="Central Europe"/>
    <x v="14"/>
    <s v="Retail Partners"/>
    <s v="Business"/>
    <s v="Camping"/>
    <s v="Portable Camp Stove"/>
    <n v="3"/>
    <n v="82.9"/>
    <n v="0.1"/>
    <n v="38.31"/>
    <n v="223.83"/>
    <n v="114.93"/>
    <n v="108.9"/>
    <n v="0.48652995577000402"/>
    <n v="2026"/>
    <s v="Q1"/>
    <n v="3"/>
    <s v="Mar"/>
  </r>
  <r>
    <n v="4904"/>
    <d v="2026-03-05T00:00:00"/>
    <s v="Central Europe"/>
    <x v="11"/>
    <s v="Retail Partners"/>
    <s v="Business"/>
    <s v="Cycling"/>
    <s v="Compact Repair Kit"/>
    <n v="1"/>
    <n v="41.1"/>
    <n v="0"/>
    <n v="16.34"/>
    <n v="41.1"/>
    <n v="16.34"/>
    <n v="24.76"/>
    <n v="0.60243309002433088"/>
    <n v="2026"/>
    <s v="Q1"/>
    <n v="3"/>
    <s v="Mar"/>
  </r>
  <r>
    <n v="1036"/>
    <d v="2026-03-06T00:00:00"/>
    <s v="Southern Europe"/>
    <x v="0"/>
    <s v="Online Store"/>
    <s v="Business"/>
    <s v="Cycling"/>
    <s v="Compact Repair Kit"/>
    <n v="1"/>
    <n v="40.380000000000003"/>
    <n v="0"/>
    <n v="16.41"/>
    <n v="40.380000000000003"/>
    <n v="16.41"/>
    <n v="23.970000000000002"/>
    <n v="0.59361069836552749"/>
    <n v="2026"/>
    <s v="Q1"/>
    <n v="3"/>
    <s v="Mar"/>
  </r>
  <r>
    <n v="1470"/>
    <d v="2026-03-06T00:00:00"/>
    <s v="Northern Europe"/>
    <x v="2"/>
    <s v="Online Store"/>
    <s v="Returning"/>
    <s v="Cycling"/>
    <s v="Commuter Helmet"/>
    <n v="1"/>
    <n v="80.349999999999994"/>
    <n v="0.1"/>
    <n v="42.43"/>
    <n v="72.314999999999998"/>
    <n v="42.43"/>
    <n v="29.884999999999998"/>
    <n v="0.41326142570697638"/>
    <n v="2026"/>
    <s v="Q1"/>
    <n v="3"/>
    <s v="Mar"/>
  </r>
  <r>
    <n v="2907"/>
    <d v="2026-03-06T00:00:00"/>
    <s v="Western Europe"/>
    <x v="13"/>
    <s v="Online Store"/>
    <s v="Returning"/>
    <s v="Cycling"/>
    <s v="Compact Repair Kit"/>
    <n v="1"/>
    <n v="40.44"/>
    <n v="0.05"/>
    <n v="16.829999999999998"/>
    <n v="38.417999999999999"/>
    <n v="16.829999999999998"/>
    <n v="21.588000000000001"/>
    <n v="0.56192409807902555"/>
    <n v="2026"/>
    <s v="Q1"/>
    <n v="3"/>
    <s v="Mar"/>
  </r>
  <r>
    <n v="2997"/>
    <d v="2026-03-06T00:00:00"/>
    <s v="Northern Europe"/>
    <x v="16"/>
    <s v="Online Store"/>
    <s v="Returning"/>
    <s v="Travel"/>
    <s v="Insulated Bottle"/>
    <n v="3"/>
    <n v="35.89"/>
    <n v="0"/>
    <n v="13.25"/>
    <n v="107.67"/>
    <n v="39.75"/>
    <n v="67.92"/>
    <n v="0.63081638339370294"/>
    <n v="2026"/>
    <s v="Q1"/>
    <n v="3"/>
    <s v="Mar"/>
  </r>
  <r>
    <n v="3056"/>
    <d v="2026-03-06T00:00:00"/>
    <s v="Central Europe"/>
    <x v="12"/>
    <s v="Marketplace"/>
    <s v="Returning"/>
    <s v="Travel"/>
    <s v="Travel Backpack 35L"/>
    <n v="3"/>
    <n v="163.44999999999999"/>
    <n v="0"/>
    <n v="86.88"/>
    <n v="490.34999999999997"/>
    <n v="260.64"/>
    <n v="229.70999999999998"/>
    <n v="0.46846130315081064"/>
    <n v="2026"/>
    <s v="Q1"/>
    <n v="3"/>
    <s v="Mar"/>
  </r>
  <r>
    <n v="471"/>
    <d v="2026-03-07T00:00:00"/>
    <s v="Central Europe"/>
    <x v="1"/>
    <s v="Retail Partners"/>
    <s v="Returning"/>
    <s v="Fitness"/>
    <s v="Resistance Band Set"/>
    <n v="2"/>
    <n v="40.020000000000003"/>
    <n v="0"/>
    <n v="14.38"/>
    <n v="80.040000000000006"/>
    <n v="28.76"/>
    <n v="51.28"/>
    <n v="0.64067966016991496"/>
    <n v="2026"/>
    <s v="Q1"/>
    <n v="3"/>
    <s v="Mar"/>
  </r>
  <r>
    <n v="842"/>
    <d v="2026-03-07T00:00:00"/>
    <s v="Southern Europe"/>
    <x v="15"/>
    <s v="Online Store"/>
    <s v="New"/>
    <s v="Fitness"/>
    <s v="Resistance Band Set"/>
    <n v="1"/>
    <n v="40.01"/>
    <n v="0.05"/>
    <n v="14.35"/>
    <n v="38.009499999999996"/>
    <n v="14.35"/>
    <n v="23.659499999999994"/>
    <n v="0.62246280535129372"/>
    <n v="2026"/>
    <s v="Q1"/>
    <n v="3"/>
    <s v="Mar"/>
  </r>
  <r>
    <n v="3386"/>
    <d v="2026-03-07T00:00:00"/>
    <s v="Central Europe"/>
    <x v="12"/>
    <s v="Online Store"/>
    <s v="Returning"/>
    <s v="Hiking"/>
    <s v="Summit Backpack 45L"/>
    <n v="3"/>
    <n v="155.16"/>
    <n v="0"/>
    <n v="76.849999999999994"/>
    <n v="465.48"/>
    <n v="230.54999999999998"/>
    <n v="234.93000000000004"/>
    <n v="0.50470482083011092"/>
    <n v="2026"/>
    <s v="Q1"/>
    <n v="3"/>
    <s v="Mar"/>
  </r>
  <r>
    <n v="4505"/>
    <d v="2026-03-07T00:00:00"/>
    <s v="Central Europe"/>
    <x v="14"/>
    <s v="Marketplace"/>
    <s v="New"/>
    <s v="Fitness"/>
    <s v="Resistance Band Set"/>
    <n v="1"/>
    <n v="39.96"/>
    <n v="0"/>
    <n v="14.5"/>
    <n v="39.96"/>
    <n v="14.5"/>
    <n v="25.46"/>
    <n v="0.63713713713713716"/>
    <n v="2026"/>
    <s v="Q1"/>
    <n v="3"/>
    <s v="Mar"/>
  </r>
  <r>
    <n v="1286"/>
    <d v="2026-03-08T00:00:00"/>
    <s v="Central Europe"/>
    <x v="1"/>
    <s v="Online Store"/>
    <s v="New"/>
    <s v="Hiking"/>
    <s v="Trail Boots"/>
    <n v="1"/>
    <n v="146.6"/>
    <n v="0"/>
    <n v="78.92"/>
    <n v="146.6"/>
    <n v="78.92"/>
    <n v="67.679999999999993"/>
    <n v="0.46166439290586625"/>
    <n v="2026"/>
    <s v="Q1"/>
    <n v="3"/>
    <s v="Mar"/>
  </r>
  <r>
    <n v="2653"/>
    <d v="2026-03-08T00:00:00"/>
    <s v="Central Europe"/>
    <x v="14"/>
    <s v="Retail Partners"/>
    <s v="Returning"/>
    <s v="Hiking"/>
    <s v="Hiking Daypack 20L"/>
    <n v="1"/>
    <n v="94.38"/>
    <n v="0"/>
    <n v="44.78"/>
    <n v="94.38"/>
    <n v="44.78"/>
    <n v="49.599999999999994"/>
    <n v="0.52553507098961638"/>
    <n v="2026"/>
    <s v="Q1"/>
    <n v="3"/>
    <s v="Mar"/>
  </r>
  <r>
    <n v="4465"/>
    <d v="2026-03-08T00:00:00"/>
    <s v="Central Europe"/>
    <x v="12"/>
    <s v="Retail Partners"/>
    <s v="Returning"/>
    <s v="Fitness"/>
    <s v="Weighted Vest"/>
    <n v="1"/>
    <n v="121.77"/>
    <n v="0"/>
    <n v="67.52"/>
    <n v="121.77"/>
    <n v="67.52"/>
    <n v="54.25"/>
    <n v="0.44551203087788455"/>
    <n v="2026"/>
    <s v="Q1"/>
    <n v="3"/>
    <s v="Mar"/>
  </r>
  <r>
    <n v="4576"/>
    <d v="2026-03-08T00:00:00"/>
    <s v="Western Europe"/>
    <x v="8"/>
    <s v="Marketplace"/>
    <s v="Returning"/>
    <s v="Camping"/>
    <s v="Compact Sleeping Bag"/>
    <n v="5"/>
    <n v="123.29"/>
    <n v="0"/>
    <n v="61.34"/>
    <n v="616.45000000000005"/>
    <n v="306.70000000000005"/>
    <n v="309.75"/>
    <n v="0.50247384216075919"/>
    <n v="2026"/>
    <s v="Q1"/>
    <n v="3"/>
    <s v="Mar"/>
  </r>
  <r>
    <n v="718"/>
    <d v="2026-03-09T00:00:00"/>
    <s v="Central Europe"/>
    <x v="12"/>
    <s v="Online Store"/>
    <s v="New"/>
    <s v="Fitness"/>
    <s v="Resistance Band Set"/>
    <n v="1"/>
    <n v="41.15"/>
    <n v="0.05"/>
    <n v="14.4"/>
    <n v="39.092499999999994"/>
    <n v="14.4"/>
    <n v="24.692499999999995"/>
    <n v="0.63164289825414077"/>
    <n v="2026"/>
    <s v="Q1"/>
    <n v="3"/>
    <s v="Mar"/>
  </r>
  <r>
    <n v="1527"/>
    <d v="2026-03-09T00:00:00"/>
    <s v="Western Europe"/>
    <x v="4"/>
    <s v="Marketplace"/>
    <s v="New"/>
    <s v="Travel"/>
    <s v="Insulated Bottle"/>
    <n v="4"/>
    <n v="35.42"/>
    <n v="0"/>
    <n v="13.31"/>
    <n v="141.68"/>
    <n v="53.24"/>
    <n v="88.44"/>
    <n v="0.62422360248447195"/>
    <n v="2026"/>
    <s v="Q1"/>
    <n v="3"/>
    <s v="Mar"/>
  </r>
  <r>
    <n v="1797"/>
    <d v="2026-03-09T00:00:00"/>
    <s v="Central Europe"/>
    <x v="12"/>
    <s v="Online Store"/>
    <s v="Business"/>
    <s v="Cycling"/>
    <s v="Cycling Pack 12L"/>
    <n v="1"/>
    <n v="103.74"/>
    <n v="0.1"/>
    <n v="51.32"/>
    <n v="93.366"/>
    <n v="51.32"/>
    <n v="42.045999999999999"/>
    <n v="0.45033523980892404"/>
    <n v="2026"/>
    <s v="Q1"/>
    <n v="3"/>
    <s v="Mar"/>
  </r>
  <r>
    <n v="2917"/>
    <d v="2026-03-09T00:00:00"/>
    <s v="Northern Europe"/>
    <x v="16"/>
    <s v="Marketplace"/>
    <s v="Business"/>
    <s v="Travel"/>
    <s v="Travel Backpack 35L"/>
    <n v="2"/>
    <n v="165.49"/>
    <n v="0.05"/>
    <n v="89.82"/>
    <n v="314.43099999999998"/>
    <n v="179.64"/>
    <n v="134.791"/>
    <n v="0.4286822864157796"/>
    <n v="2026"/>
    <s v="Q1"/>
    <n v="3"/>
    <s v="Mar"/>
  </r>
  <r>
    <n v="4095"/>
    <d v="2026-03-09T00:00:00"/>
    <s v="Central Europe"/>
    <x v="6"/>
    <s v="Marketplace"/>
    <s v="New"/>
    <s v="Hiking"/>
    <s v="Trekking Poles"/>
    <n v="1"/>
    <n v="72.87"/>
    <n v="0.05"/>
    <n v="32"/>
    <n v="69.226500000000001"/>
    <n v="32"/>
    <n v="37.226500000000001"/>
    <n v="0.53774927231623726"/>
    <n v="2026"/>
    <s v="Q1"/>
    <n v="3"/>
    <s v="Mar"/>
  </r>
  <r>
    <n v="5050"/>
    <d v="2026-03-09T00:00:00"/>
    <s v="Western Europe"/>
    <x v="13"/>
    <s v="Retail Partners"/>
    <s v="Returning"/>
    <s v="Travel"/>
    <s v="Travel Backpack 35L"/>
    <n v="1"/>
    <n v="161.04"/>
    <n v="0"/>
    <n v="85.83"/>
    <n v="161.04"/>
    <n v="85.83"/>
    <n v="75.209999999999994"/>
    <n v="0.46702682563338299"/>
    <n v="2026"/>
    <s v="Q1"/>
    <n v="3"/>
    <s v="Mar"/>
  </r>
  <r>
    <n v="709"/>
    <d v="2026-03-10T00:00:00"/>
    <s v="Southern Europe"/>
    <x v="0"/>
    <s v="Online Store"/>
    <s v="New"/>
    <s v="Travel"/>
    <s v="Carry-On Duffel"/>
    <n v="3"/>
    <n v="130.6"/>
    <n v="0.05"/>
    <n v="65.62"/>
    <n v="372.20999999999992"/>
    <n v="196.86"/>
    <n v="175.34999999999991"/>
    <n v="0.47110502135891014"/>
    <n v="2026"/>
    <s v="Q1"/>
    <n v="3"/>
    <s v="Mar"/>
  </r>
  <r>
    <n v="1073"/>
    <d v="2026-03-10T00:00:00"/>
    <s v="Northern Europe"/>
    <x v="10"/>
    <s v="Marketplace"/>
    <s v="Returning"/>
    <s v="Cycling"/>
    <s v="Commuter Helmet"/>
    <n v="2"/>
    <n v="81.290000000000006"/>
    <n v="0"/>
    <n v="43.9"/>
    <n v="162.58000000000001"/>
    <n v="87.8"/>
    <n v="74.780000000000015"/>
    <n v="0.45995817443720022"/>
    <n v="2026"/>
    <s v="Q1"/>
    <n v="3"/>
    <s v="Mar"/>
  </r>
  <r>
    <n v="2623"/>
    <d v="2026-03-10T00:00:00"/>
    <s v="Central Europe"/>
    <x v="12"/>
    <s v="Marketplace"/>
    <s v="New"/>
    <s v="Cycling"/>
    <s v="Cycling Pack 12L"/>
    <n v="2"/>
    <n v="103.33"/>
    <n v="0.05"/>
    <n v="51.58"/>
    <n v="196.327"/>
    <n v="103.16"/>
    <n v="93.167000000000002"/>
    <n v="0.47455011282197557"/>
    <n v="2026"/>
    <s v="Q1"/>
    <n v="3"/>
    <s v="Mar"/>
  </r>
  <r>
    <n v="2625"/>
    <d v="2026-03-10T00:00:00"/>
    <s v="Western Europe"/>
    <x v="7"/>
    <s v="Retail Partners"/>
    <s v="Business"/>
    <s v="Fitness"/>
    <s v="Training Mat"/>
    <n v="2"/>
    <n v="51.14"/>
    <n v="0"/>
    <n v="21.58"/>
    <n v="102.28"/>
    <n v="43.16"/>
    <n v="59.120000000000005"/>
    <n v="0.57802111849824012"/>
    <n v="2026"/>
    <s v="Q1"/>
    <n v="3"/>
    <s v="Mar"/>
  </r>
  <r>
    <n v="3304"/>
    <d v="2026-03-10T00:00:00"/>
    <s v="Central Europe"/>
    <x v="12"/>
    <s v="Marketplace"/>
    <s v="Returning"/>
    <s v="Cycling"/>
    <s v="Trail Bike Light"/>
    <n v="2"/>
    <n v="49.7"/>
    <n v="0"/>
    <n v="23.14"/>
    <n v="99.4"/>
    <n v="46.28"/>
    <n v="53.120000000000005"/>
    <n v="0.53440643863179071"/>
    <n v="2026"/>
    <s v="Q1"/>
    <n v="3"/>
    <s v="Mar"/>
  </r>
  <r>
    <n v="4876"/>
    <d v="2026-03-10T00:00:00"/>
    <s v="Western Europe"/>
    <x v="4"/>
    <s v="Online Store"/>
    <s v="Returning"/>
    <s v="Cycling"/>
    <s v="Compact Repair Kit"/>
    <n v="1"/>
    <n v="39.659999999999997"/>
    <n v="0.05"/>
    <n v="16.93"/>
    <n v="37.676999999999992"/>
    <n v="16.93"/>
    <n v="20.746999999999993"/>
    <n v="0.5506542452955383"/>
    <n v="2026"/>
    <s v="Q1"/>
    <n v="3"/>
    <s v="Mar"/>
  </r>
  <r>
    <n v="83"/>
    <d v="2026-03-11T00:00:00"/>
    <s v="Central Europe"/>
    <x v="12"/>
    <s v="Corporate"/>
    <s v="Business"/>
    <s v="Fitness"/>
    <s v="Training Mat"/>
    <n v="4"/>
    <n v="50.65"/>
    <n v="0.15"/>
    <n v="22"/>
    <n v="172.20999999999998"/>
    <n v="88"/>
    <n v="84.20999999999998"/>
    <n v="0.48899599326403803"/>
    <n v="2026"/>
    <s v="Q1"/>
    <n v="3"/>
    <s v="Mar"/>
  </r>
  <r>
    <n v="863"/>
    <d v="2026-03-11T00:00:00"/>
    <s v="Northern Europe"/>
    <x v="2"/>
    <s v="Marketplace"/>
    <s v="Returning"/>
    <s v="Fitness"/>
    <s v="Training Mat"/>
    <n v="2"/>
    <n v="50.72"/>
    <n v="0"/>
    <n v="21.88"/>
    <n v="101.44"/>
    <n v="43.76"/>
    <n v="57.68"/>
    <n v="0.56861198738170349"/>
    <n v="2026"/>
    <s v="Q1"/>
    <n v="3"/>
    <s v="Mar"/>
  </r>
  <r>
    <n v="2323"/>
    <d v="2026-03-11T00:00:00"/>
    <s v="Central Europe"/>
    <x v="12"/>
    <s v="Retail Partners"/>
    <s v="New"/>
    <s v="Travel"/>
    <s v="Insulated Bottle"/>
    <n v="2"/>
    <n v="36.08"/>
    <n v="0.05"/>
    <n v="13.19"/>
    <n v="68.551999999999992"/>
    <n v="26.38"/>
    <n v="42.171999999999997"/>
    <n v="0.61518263507993931"/>
    <n v="2026"/>
    <s v="Q1"/>
    <n v="3"/>
    <s v="Mar"/>
  </r>
  <r>
    <n v="3064"/>
    <d v="2026-03-11T00:00:00"/>
    <s v="Western Europe"/>
    <x v="8"/>
    <s v="Online Store"/>
    <s v="Returning"/>
    <s v="Camping"/>
    <s v="Compact Sleeping Bag"/>
    <n v="6"/>
    <n v="124.04"/>
    <n v="0.05"/>
    <n v="61.17"/>
    <n v="707.02800000000002"/>
    <n v="367.02"/>
    <n v="340.00800000000004"/>
    <n v="0.48089750335205966"/>
    <n v="2026"/>
    <s v="Q1"/>
    <n v="3"/>
    <s v="Mar"/>
  </r>
  <r>
    <n v="4995"/>
    <d v="2026-03-11T00:00:00"/>
    <s v="Central Europe"/>
    <x v="12"/>
    <s v="Marketplace"/>
    <s v="New"/>
    <s v="Hiking"/>
    <s v="Hiking Daypack 20L"/>
    <n v="3"/>
    <n v="90.31"/>
    <n v="0"/>
    <n v="44.58"/>
    <n v="270.93"/>
    <n v="133.74"/>
    <n v="137.19"/>
    <n v="0.50636695825489975"/>
    <n v="2026"/>
    <s v="Q1"/>
    <n v="3"/>
    <s v="Mar"/>
  </r>
  <r>
    <n v="46"/>
    <d v="2026-03-12T00:00:00"/>
    <s v="Western Europe"/>
    <x v="7"/>
    <s v="Online Store"/>
    <s v="Returning"/>
    <s v="Hiking"/>
    <s v="Trekking Poles"/>
    <n v="4"/>
    <n v="72.63"/>
    <n v="0.1"/>
    <n v="31.45"/>
    <n v="261.46800000000002"/>
    <n v="125.8"/>
    <n v="135.66800000000001"/>
    <n v="0.51887037801948999"/>
    <n v="2026"/>
    <s v="Q1"/>
    <n v="3"/>
    <s v="Mar"/>
  </r>
  <r>
    <n v="443"/>
    <d v="2026-03-12T00:00:00"/>
    <s v="Central Europe"/>
    <x v="14"/>
    <s v="Online Store"/>
    <s v="Returning"/>
    <s v="Fitness"/>
    <s v="Resistance Band Set"/>
    <n v="3"/>
    <n v="39.9"/>
    <n v="0"/>
    <n v="14.49"/>
    <n v="119.69999999999999"/>
    <n v="43.47"/>
    <n v="76.22999999999999"/>
    <n v="0.63684210526315788"/>
    <n v="2026"/>
    <s v="Q1"/>
    <n v="3"/>
    <s v="Mar"/>
  </r>
  <r>
    <n v="759"/>
    <d v="2026-03-12T00:00:00"/>
    <s v="Central Europe"/>
    <x v="12"/>
    <s v="Online Store"/>
    <s v="New"/>
    <s v="Fitness"/>
    <s v="Training Mat"/>
    <n v="1"/>
    <n v="49.79"/>
    <n v="0.1"/>
    <n v="22.29"/>
    <n v="44.811"/>
    <n v="22.29"/>
    <n v="22.521000000000001"/>
    <n v="0.5025774921336279"/>
    <n v="2026"/>
    <s v="Q1"/>
    <n v="3"/>
    <s v="Mar"/>
  </r>
  <r>
    <n v="1097"/>
    <d v="2026-03-12T00:00:00"/>
    <s v="Northern Europe"/>
    <x v="2"/>
    <s v="Marketplace"/>
    <s v="New"/>
    <s v="Cycling"/>
    <s v="Compact Repair Kit"/>
    <n v="1"/>
    <n v="41.24"/>
    <n v="0.05"/>
    <n v="16.64"/>
    <n v="39.177999999999997"/>
    <n v="16.64"/>
    <n v="22.537999999999997"/>
    <n v="0.57527183623462141"/>
    <n v="2026"/>
    <s v="Q1"/>
    <n v="3"/>
    <s v="Mar"/>
  </r>
  <r>
    <n v="2152"/>
    <d v="2026-03-12T00:00:00"/>
    <s v="Southern Europe"/>
    <x v="9"/>
    <s v="Online Store"/>
    <s v="New"/>
    <s v="Hiking"/>
    <s v="Trail Boots"/>
    <n v="1"/>
    <n v="142.88999999999999"/>
    <n v="0"/>
    <n v="81.099999999999994"/>
    <n v="142.88999999999999"/>
    <n v="81.099999999999994"/>
    <n v="61.789999999999992"/>
    <n v="0.43243054097557559"/>
    <n v="2026"/>
    <s v="Q1"/>
    <n v="3"/>
    <s v="Mar"/>
  </r>
  <r>
    <n v="2512"/>
    <d v="2026-03-12T00:00:00"/>
    <s v="Central Europe"/>
    <x v="1"/>
    <s v="Online Store"/>
    <s v="New"/>
    <s v="Camping"/>
    <s v="Trail Tent 2P"/>
    <n v="2"/>
    <n v="192.76"/>
    <n v="0"/>
    <n v="103.08"/>
    <n v="385.52"/>
    <n v="206.16"/>
    <n v="179.35999999999999"/>
    <n v="0.46524175140070551"/>
    <n v="2026"/>
    <s v="Q1"/>
    <n v="3"/>
    <s v="Mar"/>
  </r>
  <r>
    <n v="2578"/>
    <d v="2026-03-12T00:00:00"/>
    <s v="Northern Europe"/>
    <x v="5"/>
    <s v="Online Store"/>
    <s v="New"/>
    <s v="Travel"/>
    <s v="Travel Backpack 35L"/>
    <n v="1"/>
    <n v="165.72"/>
    <n v="0"/>
    <n v="89.31"/>
    <n v="165.72"/>
    <n v="89.31"/>
    <n v="76.41"/>
    <n v="0.46107892831281677"/>
    <n v="2026"/>
    <s v="Q1"/>
    <n v="3"/>
    <s v="Mar"/>
  </r>
  <r>
    <n v="3302"/>
    <d v="2026-03-12T00:00:00"/>
    <s v="Western Europe"/>
    <x v="7"/>
    <s v="Retail Partners"/>
    <s v="Business"/>
    <s v="Travel"/>
    <s v="Travel Backpack 35L"/>
    <n v="2"/>
    <n v="164.33"/>
    <n v="0"/>
    <n v="86.07"/>
    <n v="328.66"/>
    <n v="172.14"/>
    <n v="156.52000000000004"/>
    <n v="0.47623684050386428"/>
    <n v="2026"/>
    <s v="Q1"/>
    <n v="3"/>
    <s v="Mar"/>
  </r>
  <r>
    <n v="3752"/>
    <d v="2026-03-12T00:00:00"/>
    <s v="Western Europe"/>
    <x v="8"/>
    <s v="Corporate"/>
    <s v="Business"/>
    <s v="Travel"/>
    <s v="Packing Cube Set"/>
    <n v="3"/>
    <n v="45.8"/>
    <n v="0.15"/>
    <n v="18.47"/>
    <n v="116.78999999999998"/>
    <n v="55.41"/>
    <n v="61.379999999999981"/>
    <n v="0.52555869509375797"/>
    <n v="2026"/>
    <s v="Q1"/>
    <n v="3"/>
    <s v="Mar"/>
  </r>
  <r>
    <n v="4839"/>
    <d v="2026-03-12T00:00:00"/>
    <s v="Central Europe"/>
    <x v="1"/>
    <s v="Online Store"/>
    <s v="New"/>
    <s v="Cycling"/>
    <s v="Cycling Pack 12L"/>
    <n v="2"/>
    <n v="103.08"/>
    <n v="0.05"/>
    <n v="49.27"/>
    <n v="195.85199999999998"/>
    <n v="98.54"/>
    <n v="97.311999999999969"/>
    <n v="0.49686497967853266"/>
    <n v="2026"/>
    <s v="Q1"/>
    <n v="3"/>
    <s v="Mar"/>
  </r>
  <r>
    <n v="264"/>
    <d v="2026-03-13T00:00:00"/>
    <s v="Southern Europe"/>
    <x v="0"/>
    <s v="Online Store"/>
    <s v="Business"/>
    <s v="Travel"/>
    <s v="Packing Cube Set"/>
    <n v="4"/>
    <n v="47.33"/>
    <n v="0"/>
    <n v="18.739999999999998"/>
    <n v="189.32"/>
    <n v="74.959999999999994"/>
    <n v="114.36"/>
    <n v="0.60405662370589475"/>
    <n v="2026"/>
    <s v="Q1"/>
    <n v="3"/>
    <s v="Mar"/>
  </r>
  <r>
    <n v="2498"/>
    <d v="2026-03-13T00:00:00"/>
    <s v="Northern Europe"/>
    <x v="3"/>
    <s v="Retail Partners"/>
    <s v="New"/>
    <s v="Cycling"/>
    <s v="Trail Bike Light"/>
    <n v="1"/>
    <n v="50.04"/>
    <n v="0"/>
    <n v="22.64"/>
    <n v="50.04"/>
    <n v="22.64"/>
    <n v="27.4"/>
    <n v="0.54756195043964828"/>
    <n v="2026"/>
    <s v="Q1"/>
    <n v="3"/>
    <s v="Mar"/>
  </r>
  <r>
    <n v="3929"/>
    <d v="2026-03-13T00:00:00"/>
    <s v="Western Europe"/>
    <x v="13"/>
    <s v="Online Store"/>
    <s v="New"/>
    <s v="Fitness"/>
    <s v="Weighted Vest"/>
    <n v="1"/>
    <n v="125.69"/>
    <n v="0"/>
    <n v="67.150000000000006"/>
    <n v="125.69"/>
    <n v="67.150000000000006"/>
    <n v="58.539999999999992"/>
    <n v="0.465749065160315"/>
    <n v="2026"/>
    <s v="Q1"/>
    <n v="3"/>
    <s v="Mar"/>
  </r>
  <r>
    <n v="4195"/>
    <d v="2026-03-13T00:00:00"/>
    <s v="Western Europe"/>
    <x v="13"/>
    <s v="Marketplace"/>
    <s v="New"/>
    <s v="Hiking"/>
    <s v="Trail Boots"/>
    <n v="2"/>
    <n v="142.72999999999999"/>
    <n v="0.1"/>
    <n v="77.28"/>
    <n v="256.91399999999999"/>
    <n v="154.56"/>
    <n v="102.35399999999998"/>
    <n v="0.39839790747098247"/>
    <n v="2026"/>
    <s v="Q1"/>
    <n v="3"/>
    <s v="Mar"/>
  </r>
  <r>
    <n v="4684"/>
    <d v="2026-03-13T00:00:00"/>
    <s v="Central Europe"/>
    <x v="12"/>
    <s v="Online Store"/>
    <s v="Returning"/>
    <s v="Fitness"/>
    <s v="Weighted Vest"/>
    <n v="4"/>
    <n v="124.36"/>
    <n v="0"/>
    <n v="68.790000000000006"/>
    <n v="497.44"/>
    <n v="275.16000000000003"/>
    <n v="222.27999999999997"/>
    <n v="0.44684786104856861"/>
    <n v="2026"/>
    <s v="Q1"/>
    <n v="3"/>
    <s v="Mar"/>
  </r>
  <r>
    <n v="313"/>
    <d v="2026-03-14T00:00:00"/>
    <s v="Western Europe"/>
    <x v="8"/>
    <s v="Online Store"/>
    <s v="New"/>
    <s v="Cycling"/>
    <s v="Compact Repair Kit"/>
    <n v="4"/>
    <n v="40.42"/>
    <n v="0.1"/>
    <n v="16.25"/>
    <n v="145.512"/>
    <n v="65"/>
    <n v="80.512"/>
    <n v="0.5533014459288581"/>
    <n v="2026"/>
    <s v="Q1"/>
    <n v="3"/>
    <s v="Mar"/>
  </r>
  <r>
    <n v="1056"/>
    <d v="2026-03-14T00:00:00"/>
    <s v="Southern Europe"/>
    <x v="15"/>
    <s v="Online Store"/>
    <s v="Returning"/>
    <s v="Camping"/>
    <s v="Trail Tent 2P"/>
    <n v="1"/>
    <n v="192.86"/>
    <n v="0"/>
    <n v="101.13"/>
    <n v="192.86"/>
    <n v="101.13"/>
    <n v="91.730000000000018"/>
    <n v="0.475629990666805"/>
    <n v="2026"/>
    <s v="Q1"/>
    <n v="3"/>
    <s v="Mar"/>
  </r>
  <r>
    <n v="2189"/>
    <d v="2026-03-14T00:00:00"/>
    <s v="Western Europe"/>
    <x v="4"/>
    <s v="Marketplace"/>
    <s v="New"/>
    <s v="Hiking"/>
    <s v="Trekking Poles"/>
    <n v="2"/>
    <n v="72.34"/>
    <n v="0"/>
    <n v="33.29"/>
    <n v="144.68"/>
    <n v="66.58"/>
    <n v="78.100000000000009"/>
    <n v="0.53981199889411113"/>
    <n v="2026"/>
    <s v="Q1"/>
    <n v="3"/>
    <s v="Mar"/>
  </r>
  <r>
    <n v="2617"/>
    <d v="2026-03-14T00:00:00"/>
    <s v="Western Europe"/>
    <x v="13"/>
    <s v="Online Store"/>
    <s v="New"/>
    <s v="Travel"/>
    <s v="Insulated Bottle"/>
    <n v="2"/>
    <n v="35.409999999999997"/>
    <n v="0"/>
    <n v="13.89"/>
    <n v="70.819999999999993"/>
    <n v="27.78"/>
    <n v="43.039999999999992"/>
    <n v="0.60773792713922614"/>
    <n v="2026"/>
    <s v="Q1"/>
    <n v="3"/>
    <s v="Mar"/>
  </r>
  <r>
    <n v="2901"/>
    <d v="2026-03-14T00:00:00"/>
    <s v="Western Europe"/>
    <x v="8"/>
    <s v="Corporate"/>
    <s v="Business"/>
    <s v="Cycling"/>
    <s v="Cycling Pack 12L"/>
    <n v="12"/>
    <n v="102.25"/>
    <n v="0.1"/>
    <n v="51.07"/>
    <n v="1104.3"/>
    <n v="612.84"/>
    <n v="491.45999999999992"/>
    <n v="0.44504210812279266"/>
    <n v="2026"/>
    <s v="Q1"/>
    <n v="3"/>
    <s v="Mar"/>
  </r>
  <r>
    <n v="2952"/>
    <d v="2026-03-14T00:00:00"/>
    <s v="Central Europe"/>
    <x v="1"/>
    <s v="Online Store"/>
    <s v="New"/>
    <s v="Cycling"/>
    <s v="Trail Bike Light"/>
    <n v="1"/>
    <n v="51.86"/>
    <n v="0.1"/>
    <n v="22.34"/>
    <n v="46.673999999999999"/>
    <n v="22.34"/>
    <n v="24.334"/>
    <n v="0.52136092899687192"/>
    <n v="2026"/>
    <s v="Q1"/>
    <n v="3"/>
    <s v="Mar"/>
  </r>
  <r>
    <n v="3421"/>
    <d v="2026-03-14T00:00:00"/>
    <s v="Western Europe"/>
    <x v="8"/>
    <s v="Online Store"/>
    <s v="Returning"/>
    <s v="Travel"/>
    <s v="Insulated Bottle"/>
    <n v="1"/>
    <n v="36.520000000000003"/>
    <n v="0.05"/>
    <n v="13.23"/>
    <n v="34.694000000000003"/>
    <n v="13.23"/>
    <n v="21.464000000000002"/>
    <n v="0.61866605176687617"/>
    <n v="2026"/>
    <s v="Q1"/>
    <n v="3"/>
    <s v="Mar"/>
  </r>
  <r>
    <n v="3536"/>
    <d v="2026-03-14T00:00:00"/>
    <s v="Northern Europe"/>
    <x v="10"/>
    <s v="Online Store"/>
    <s v="New"/>
    <s v="Hiking"/>
    <s v="Summit Backpack 45L"/>
    <n v="2"/>
    <n v="153.66"/>
    <n v="0.1"/>
    <n v="78.430000000000007"/>
    <n v="276.58800000000002"/>
    <n v="156.86000000000001"/>
    <n v="119.72800000000001"/>
    <n v="0.43287488972768162"/>
    <n v="2026"/>
    <s v="Q1"/>
    <n v="3"/>
    <s v="Mar"/>
  </r>
  <r>
    <n v="3878"/>
    <d v="2026-03-14T00:00:00"/>
    <s v="Central Europe"/>
    <x v="14"/>
    <s v="Marketplace"/>
    <s v="Returning"/>
    <s v="Fitness"/>
    <s v="Resistance Band Set"/>
    <n v="1"/>
    <n v="41.05"/>
    <n v="0.1"/>
    <n v="14.94"/>
    <n v="36.945"/>
    <n v="14.94"/>
    <n v="22.005000000000003"/>
    <n v="0.59561510353227776"/>
    <n v="2026"/>
    <s v="Q1"/>
    <n v="3"/>
    <s v="Mar"/>
  </r>
  <r>
    <n v="2027"/>
    <d v="2026-03-15T00:00:00"/>
    <s v="Northern Europe"/>
    <x v="2"/>
    <s v="Online Store"/>
    <s v="Returning"/>
    <s v="Travel"/>
    <s v="Carry-On Duffel"/>
    <n v="4"/>
    <n v="136.21"/>
    <n v="0.05"/>
    <n v="68.55"/>
    <n v="517.59799999999996"/>
    <n v="274.2"/>
    <n v="243.39799999999997"/>
    <n v="0.4702452482428448"/>
    <n v="2026"/>
    <s v="Q1"/>
    <n v="3"/>
    <s v="Mar"/>
  </r>
  <r>
    <n v="3280"/>
    <d v="2026-03-15T00:00:00"/>
    <s v="Western Europe"/>
    <x v="4"/>
    <s v="Online Store"/>
    <s v="Returning"/>
    <s v="Travel"/>
    <s v="Packing Cube Set"/>
    <n v="3"/>
    <n v="46.68"/>
    <n v="0"/>
    <n v="18.760000000000002"/>
    <n v="140.04"/>
    <n v="56.28"/>
    <n v="83.759999999999991"/>
    <n v="0.59811482433590402"/>
    <n v="2026"/>
    <s v="Q1"/>
    <n v="3"/>
    <s v="Mar"/>
  </r>
  <r>
    <n v="5149"/>
    <d v="2026-03-15T00:00:00"/>
    <s v="Central Europe"/>
    <x v="12"/>
    <s v="Retail Partners"/>
    <s v="New"/>
    <s v="Travel"/>
    <s v="Insulated Bottle"/>
    <n v="1"/>
    <n v="35.340000000000003"/>
    <n v="0.05"/>
    <n v="13.37"/>
    <n v="33.573"/>
    <n v="13.37"/>
    <n v="20.203000000000003"/>
    <n v="0.60176332171685587"/>
    <n v="2026"/>
    <s v="Q1"/>
    <n v="3"/>
    <s v="Mar"/>
  </r>
  <r>
    <n v="412"/>
    <d v="2026-03-16T00:00:00"/>
    <s v="Western Europe"/>
    <x v="7"/>
    <s v="Retail Partners"/>
    <s v="Returning"/>
    <s v="Fitness"/>
    <s v="Resistance Band Set"/>
    <n v="2"/>
    <n v="40.19"/>
    <n v="0"/>
    <n v="14.92"/>
    <n v="80.38"/>
    <n v="29.84"/>
    <n v="50.539999999999992"/>
    <n v="0.62876337397362525"/>
    <n v="2026"/>
    <s v="Q1"/>
    <n v="3"/>
    <s v="Mar"/>
  </r>
  <r>
    <n v="1161"/>
    <d v="2026-03-16T00:00:00"/>
    <s v="Central Europe"/>
    <x v="12"/>
    <s v="Online Store"/>
    <s v="New"/>
    <s v="Cycling"/>
    <s v="Cycling Pack 12L"/>
    <n v="2"/>
    <n v="101.73"/>
    <n v="0.05"/>
    <n v="51.56"/>
    <n v="193.28700000000001"/>
    <n v="103.12"/>
    <n v="90.167000000000002"/>
    <n v="0.46649283190281809"/>
    <n v="2026"/>
    <s v="Q1"/>
    <n v="3"/>
    <s v="Mar"/>
  </r>
  <r>
    <n v="1320"/>
    <d v="2026-03-16T00:00:00"/>
    <s v="Northern Europe"/>
    <x v="3"/>
    <s v="Retail Partners"/>
    <s v="Business"/>
    <s v="Camping"/>
    <s v="Trail Tent 2P"/>
    <n v="1"/>
    <n v="200.05"/>
    <n v="0"/>
    <n v="102.69"/>
    <n v="200.05"/>
    <n v="102.69"/>
    <n v="97.360000000000014"/>
    <n v="0.48667833041739567"/>
    <n v="2026"/>
    <s v="Q1"/>
    <n v="3"/>
    <s v="Mar"/>
  </r>
  <r>
    <n v="2528"/>
    <d v="2026-03-16T00:00:00"/>
    <s v="Western Europe"/>
    <x v="7"/>
    <s v="Online Store"/>
    <s v="New"/>
    <s v="Hiking"/>
    <s v="Hiking Daypack 20L"/>
    <n v="1"/>
    <n v="90.06"/>
    <n v="0"/>
    <n v="44.49"/>
    <n v="90.06"/>
    <n v="44.49"/>
    <n v="45.57"/>
    <n v="0.50599600266489009"/>
    <n v="2026"/>
    <s v="Q1"/>
    <n v="3"/>
    <s v="Mar"/>
  </r>
  <r>
    <n v="2956"/>
    <d v="2026-03-16T00:00:00"/>
    <s v="Central Europe"/>
    <x v="11"/>
    <s v="Online Store"/>
    <s v="New"/>
    <s v="Travel"/>
    <s v="Insulated Bottle"/>
    <n v="1"/>
    <n v="37.119999999999997"/>
    <n v="0.1"/>
    <n v="13.39"/>
    <n v="33.408000000000001"/>
    <n v="13.39"/>
    <n v="20.018000000000001"/>
    <n v="0.59919779693486586"/>
    <n v="2026"/>
    <s v="Q1"/>
    <n v="3"/>
    <s v="Mar"/>
  </r>
  <r>
    <n v="2973"/>
    <d v="2026-03-16T00:00:00"/>
    <s v="Southern Europe"/>
    <x v="0"/>
    <s v="Retail Partners"/>
    <s v="Returning"/>
    <s v="Hiking"/>
    <s v="Summit Backpack 45L"/>
    <n v="2"/>
    <n v="156.09"/>
    <n v="0.1"/>
    <n v="79.72"/>
    <n v="280.96199999999999"/>
    <n v="159.44"/>
    <n v="121.52199999999999"/>
    <n v="0.43252112385304775"/>
    <n v="2026"/>
    <s v="Q1"/>
    <n v="3"/>
    <s v="Mar"/>
  </r>
  <r>
    <n v="3358"/>
    <d v="2026-03-16T00:00:00"/>
    <s v="Southern Europe"/>
    <x v="0"/>
    <s v="Corporate"/>
    <s v="Business"/>
    <s v="Fitness"/>
    <s v="Recovery Roller"/>
    <n v="12"/>
    <n v="36.44"/>
    <n v="0.05"/>
    <n v="13.65"/>
    <n v="415.41599999999994"/>
    <n v="163.80000000000001"/>
    <n v="251.61599999999993"/>
    <n v="0.60569645848980291"/>
    <n v="2026"/>
    <s v="Q1"/>
    <n v="3"/>
    <s v="Mar"/>
  </r>
  <r>
    <n v="164"/>
    <d v="2026-03-17T00:00:00"/>
    <s v="Southern Europe"/>
    <x v="15"/>
    <s v="Marketplace"/>
    <s v="Business"/>
    <s v="Camping"/>
    <s v="Compact Sleeping Bag"/>
    <n v="5"/>
    <n v="123.95"/>
    <n v="0.05"/>
    <n v="59.23"/>
    <n v="588.76249999999993"/>
    <n v="296.14999999999998"/>
    <n v="292.61249999999995"/>
    <n v="0.49699581749856692"/>
    <n v="2026"/>
    <s v="Q1"/>
    <n v="3"/>
    <s v="Mar"/>
  </r>
  <r>
    <n v="995"/>
    <d v="2026-03-17T00:00:00"/>
    <s v="Northern Europe"/>
    <x v="16"/>
    <s v="Marketplace"/>
    <s v="Business"/>
    <s v="Camping"/>
    <s v="Trail Tent 2P"/>
    <n v="1"/>
    <n v="192.84"/>
    <n v="0.15"/>
    <n v="101.42"/>
    <n v="163.91399999999999"/>
    <n v="101.42"/>
    <n v="62.493999999999986"/>
    <n v="0.38126090510877647"/>
    <n v="2026"/>
    <s v="Q1"/>
    <n v="3"/>
    <s v="Mar"/>
  </r>
  <r>
    <n v="4912"/>
    <d v="2026-03-17T00:00:00"/>
    <s v="Central Europe"/>
    <x v="11"/>
    <s v="Online Store"/>
    <s v="New"/>
    <s v="Hiking"/>
    <s v="Summit Backpack 45L"/>
    <n v="1"/>
    <n v="152.57"/>
    <n v="0.1"/>
    <n v="80.319999999999993"/>
    <n v="137.31299999999999"/>
    <n v="80.319999999999993"/>
    <n v="56.992999999999995"/>
    <n v="0.41505902572953762"/>
    <n v="2026"/>
    <s v="Q1"/>
    <n v="3"/>
    <s v="Mar"/>
  </r>
  <r>
    <n v="29"/>
    <d v="2026-03-18T00:00:00"/>
    <s v="Western Europe"/>
    <x v="4"/>
    <s v="Online Store"/>
    <s v="Business"/>
    <s v="Travel"/>
    <s v="Carry-On Duffel"/>
    <n v="2"/>
    <n v="130.4"/>
    <n v="0"/>
    <n v="67.599999999999994"/>
    <n v="260.8"/>
    <n v="135.19999999999999"/>
    <n v="125.60000000000002"/>
    <n v="0.48159509202453993"/>
    <n v="2026"/>
    <s v="Q1"/>
    <n v="3"/>
    <s v="Mar"/>
  </r>
  <r>
    <n v="891"/>
    <d v="2026-03-18T00:00:00"/>
    <s v="Northern Europe"/>
    <x v="3"/>
    <s v="Online Store"/>
    <s v="New"/>
    <s v="Hiking"/>
    <s v="Hiking Daypack 20L"/>
    <n v="2"/>
    <n v="94.25"/>
    <n v="0.1"/>
    <n v="44.99"/>
    <n v="169.65"/>
    <n v="89.98"/>
    <n v="79.67"/>
    <n v="0.46961391099322131"/>
    <n v="2026"/>
    <s v="Q1"/>
    <n v="3"/>
    <s v="Mar"/>
  </r>
  <r>
    <n v="1143"/>
    <d v="2026-03-18T00:00:00"/>
    <s v="Central Europe"/>
    <x v="12"/>
    <s v="Online Store"/>
    <s v="Business"/>
    <s v="Camping"/>
    <s v="Compact Sleeping Bag"/>
    <n v="5"/>
    <n v="125.91"/>
    <n v="0"/>
    <n v="59.36"/>
    <n v="629.54999999999995"/>
    <n v="296.8"/>
    <n v="332.74999999999994"/>
    <n v="0.52855214041775866"/>
    <n v="2026"/>
    <s v="Q1"/>
    <n v="3"/>
    <s v="Mar"/>
  </r>
  <r>
    <n v="2478"/>
    <d v="2026-03-18T00:00:00"/>
    <s v="Western Europe"/>
    <x v="7"/>
    <s v="Retail Partners"/>
    <s v="Returning"/>
    <s v="Fitness"/>
    <s v="Resistance Band Set"/>
    <n v="2"/>
    <n v="39.619999999999997"/>
    <n v="0"/>
    <n v="14.78"/>
    <n v="79.239999999999995"/>
    <n v="29.56"/>
    <n v="49.679999999999993"/>
    <n v="0.62695608278647141"/>
    <n v="2026"/>
    <s v="Q1"/>
    <n v="3"/>
    <s v="Mar"/>
  </r>
  <r>
    <n v="3961"/>
    <d v="2026-03-18T00:00:00"/>
    <s v="Southern Europe"/>
    <x v="9"/>
    <s v="Online Store"/>
    <s v="Business"/>
    <s v="Fitness"/>
    <s v="Recovery Roller"/>
    <n v="3"/>
    <n v="36.32"/>
    <n v="0"/>
    <n v="14.18"/>
    <n v="108.96000000000001"/>
    <n v="42.54"/>
    <n v="66.420000000000016"/>
    <n v="0.60958149779735693"/>
    <n v="2026"/>
    <s v="Q1"/>
    <n v="3"/>
    <s v="Mar"/>
  </r>
  <r>
    <n v="4724"/>
    <d v="2026-03-18T00:00:00"/>
    <s v="Southern Europe"/>
    <x v="15"/>
    <s v="Retail Partners"/>
    <s v="New"/>
    <s v="Fitness"/>
    <s v="Training Mat"/>
    <n v="1"/>
    <n v="51.16"/>
    <n v="0"/>
    <n v="22.39"/>
    <n v="51.16"/>
    <n v="22.39"/>
    <n v="28.769999999999996"/>
    <n v="0.56235340109460508"/>
    <n v="2026"/>
    <s v="Q1"/>
    <n v="3"/>
    <s v="Mar"/>
  </r>
  <r>
    <n v="2171"/>
    <d v="2026-03-19T00:00:00"/>
    <s v="Western Europe"/>
    <x v="13"/>
    <s v="Corporate"/>
    <s v="Business"/>
    <s v="Fitness"/>
    <s v="Recovery Roller"/>
    <n v="5"/>
    <n v="35.65"/>
    <n v="0.1"/>
    <n v="13.64"/>
    <n v="160.42500000000001"/>
    <n v="68.2"/>
    <n v="92.225000000000009"/>
    <n v="0.5748792270531401"/>
    <n v="2026"/>
    <s v="Q1"/>
    <n v="3"/>
    <s v="Mar"/>
  </r>
  <r>
    <n v="2311"/>
    <d v="2026-03-19T00:00:00"/>
    <s v="Western Europe"/>
    <x v="8"/>
    <s v="Online Store"/>
    <s v="New"/>
    <s v="Hiking"/>
    <s v="Trail Boots"/>
    <n v="1"/>
    <n v="145.19"/>
    <n v="0"/>
    <n v="80.67"/>
    <n v="145.19"/>
    <n v="80.67"/>
    <n v="64.52"/>
    <n v="0.44438322198498514"/>
    <n v="2026"/>
    <s v="Q1"/>
    <n v="3"/>
    <s v="Mar"/>
  </r>
  <r>
    <n v="3563"/>
    <d v="2026-03-19T00:00:00"/>
    <s v="Western Europe"/>
    <x v="8"/>
    <s v="Online Store"/>
    <s v="Returning"/>
    <s v="Cycling"/>
    <s v="Compact Repair Kit"/>
    <n v="2"/>
    <n v="40.090000000000003"/>
    <n v="0"/>
    <n v="17.2"/>
    <n v="80.180000000000007"/>
    <n v="34.4"/>
    <n v="45.780000000000008"/>
    <n v="0.57096532801197308"/>
    <n v="2026"/>
    <s v="Q1"/>
    <n v="3"/>
    <s v="Mar"/>
  </r>
  <r>
    <n v="3587"/>
    <d v="2026-03-19T00:00:00"/>
    <s v="Western Europe"/>
    <x v="7"/>
    <s v="Online Store"/>
    <s v="Returning"/>
    <s v="Fitness"/>
    <s v="Resistance Band Set"/>
    <n v="1"/>
    <n v="39.47"/>
    <n v="0"/>
    <n v="15.02"/>
    <n v="39.47"/>
    <n v="15.02"/>
    <n v="24.45"/>
    <n v="0.61945781606283257"/>
    <n v="2026"/>
    <s v="Q1"/>
    <n v="3"/>
    <s v="Mar"/>
  </r>
  <r>
    <n v="3706"/>
    <d v="2026-03-19T00:00:00"/>
    <s v="Southern Europe"/>
    <x v="0"/>
    <s v="Online Store"/>
    <s v="Returning"/>
    <s v="Cycling"/>
    <s v="Cycling Pack 12L"/>
    <n v="2"/>
    <n v="103.42"/>
    <n v="0"/>
    <n v="49.51"/>
    <n v="206.84"/>
    <n v="99.02"/>
    <n v="107.82000000000001"/>
    <n v="0.52127248114484626"/>
    <n v="2026"/>
    <s v="Q1"/>
    <n v="3"/>
    <s v="Mar"/>
  </r>
  <r>
    <n v="4121"/>
    <d v="2026-03-19T00:00:00"/>
    <s v="Southern Europe"/>
    <x v="0"/>
    <s v="Online Store"/>
    <s v="Returning"/>
    <s v="Travel"/>
    <s v="Travel Backpack 35L"/>
    <n v="4"/>
    <n v="161.93"/>
    <n v="0.15"/>
    <n v="88"/>
    <n v="550.56200000000001"/>
    <n v="352"/>
    <n v="198.56200000000001"/>
    <n v="0.36065329608654428"/>
    <n v="2026"/>
    <s v="Q1"/>
    <n v="3"/>
    <s v="Mar"/>
  </r>
  <r>
    <n v="1047"/>
    <d v="2026-03-20T00:00:00"/>
    <s v="Southern Europe"/>
    <x v="0"/>
    <s v="Online Store"/>
    <s v="Returning"/>
    <s v="Travel"/>
    <s v="Packing Cube Set"/>
    <n v="2"/>
    <n v="46.21"/>
    <n v="0.05"/>
    <n v="18.37"/>
    <n v="87.798999999999992"/>
    <n v="36.74"/>
    <n v="51.05899999999999"/>
    <n v="0.58154420893176451"/>
    <n v="2026"/>
    <s v="Q1"/>
    <n v="3"/>
    <s v="Mar"/>
  </r>
  <r>
    <n v="1142"/>
    <d v="2026-03-20T00:00:00"/>
    <s v="Central Europe"/>
    <x v="11"/>
    <s v="Online Store"/>
    <s v="New"/>
    <s v="Camping"/>
    <s v="Compact Sleeping Bag"/>
    <n v="3"/>
    <n v="125.85"/>
    <n v="0"/>
    <n v="59.19"/>
    <n v="377.54999999999995"/>
    <n v="177.57"/>
    <n v="199.97999999999996"/>
    <n v="0.52967818831942781"/>
    <n v="2026"/>
    <s v="Q1"/>
    <n v="3"/>
    <s v="Mar"/>
  </r>
  <r>
    <n v="2232"/>
    <d v="2026-03-20T00:00:00"/>
    <s v="Western Europe"/>
    <x v="13"/>
    <s v="Retail Partners"/>
    <s v="New"/>
    <s v="Travel"/>
    <s v="Insulated Bottle"/>
    <n v="2"/>
    <n v="36.340000000000003"/>
    <n v="0"/>
    <n v="13.8"/>
    <n v="72.680000000000007"/>
    <n v="27.6"/>
    <n v="45.080000000000005"/>
    <n v="0.620253164556962"/>
    <n v="2026"/>
    <s v="Q1"/>
    <n v="3"/>
    <s v="Mar"/>
  </r>
  <r>
    <n v="2339"/>
    <d v="2026-03-20T00:00:00"/>
    <s v="Central Europe"/>
    <x v="12"/>
    <s v="Marketplace"/>
    <s v="New"/>
    <s v="Cycling"/>
    <s v="Trail Bike Light"/>
    <n v="2"/>
    <n v="51.29"/>
    <n v="0"/>
    <n v="23.15"/>
    <n v="102.58"/>
    <n v="46.3"/>
    <n v="56.28"/>
    <n v="0.54864496003119523"/>
    <n v="2026"/>
    <s v="Q1"/>
    <n v="3"/>
    <s v="Mar"/>
  </r>
  <r>
    <n v="3611"/>
    <d v="2026-03-20T00:00:00"/>
    <s v="Central Europe"/>
    <x v="1"/>
    <s v="Corporate"/>
    <s v="Business"/>
    <s v="Cycling"/>
    <s v="Compact Repair Kit"/>
    <n v="6"/>
    <n v="40.89"/>
    <n v="0.1"/>
    <n v="16.84"/>
    <n v="220.80600000000001"/>
    <n v="101.03999999999999"/>
    <n v="119.76600000000002"/>
    <n v="0.54240373902883077"/>
    <n v="2026"/>
    <s v="Q1"/>
    <n v="3"/>
    <s v="Mar"/>
  </r>
  <r>
    <n v="3953"/>
    <d v="2026-03-20T00:00:00"/>
    <s v="Central Europe"/>
    <x v="14"/>
    <s v="Online Store"/>
    <s v="New"/>
    <s v="Fitness"/>
    <s v="Weighted Vest"/>
    <n v="1"/>
    <n v="120.63"/>
    <n v="0"/>
    <n v="70.28"/>
    <n v="120.63"/>
    <n v="70.28"/>
    <n v="50.349999999999994"/>
    <n v="0.41739202520102792"/>
    <n v="2026"/>
    <s v="Q1"/>
    <n v="3"/>
    <s v="Mar"/>
  </r>
  <r>
    <n v="4253"/>
    <d v="2026-03-20T00:00:00"/>
    <s v="Western Europe"/>
    <x v="13"/>
    <s v="Corporate"/>
    <s v="New"/>
    <s v="Cycling"/>
    <s v="Commuter Helmet"/>
    <n v="5"/>
    <n v="82.64"/>
    <n v="0.1"/>
    <n v="43.52"/>
    <n v="371.88"/>
    <n v="217.60000000000002"/>
    <n v="154.27999999999997"/>
    <n v="0.41486501021834993"/>
    <n v="2026"/>
    <s v="Q1"/>
    <n v="3"/>
    <s v="Mar"/>
  </r>
  <r>
    <n v="4952"/>
    <d v="2026-03-20T00:00:00"/>
    <s v="Central Europe"/>
    <x v="6"/>
    <s v="Online Store"/>
    <s v="Business"/>
    <s v="Hiking"/>
    <s v="Trekking Poles"/>
    <n v="2"/>
    <n v="72.459999999999994"/>
    <n v="0"/>
    <n v="33.31"/>
    <n v="144.91999999999999"/>
    <n v="66.62"/>
    <n v="78.299999999999983"/>
    <n v="0.54029809550096597"/>
    <n v="2026"/>
    <s v="Q1"/>
    <n v="3"/>
    <s v="Mar"/>
  </r>
  <r>
    <n v="5016"/>
    <d v="2026-03-20T00:00:00"/>
    <s v="Central Europe"/>
    <x v="12"/>
    <s v="Marketplace"/>
    <s v="New"/>
    <s v="Fitness"/>
    <s v="Resistance Band Set"/>
    <n v="2"/>
    <n v="40.659999999999997"/>
    <n v="0.1"/>
    <n v="14.63"/>
    <n v="73.188000000000002"/>
    <n v="29.26"/>
    <n v="43.927999999999997"/>
    <n v="0.60020768431983385"/>
    <n v="2026"/>
    <s v="Q1"/>
    <n v="3"/>
    <s v="Mar"/>
  </r>
  <r>
    <n v="839"/>
    <d v="2026-03-21T00:00:00"/>
    <s v="Central Europe"/>
    <x v="12"/>
    <s v="Marketplace"/>
    <s v="New"/>
    <s v="Cycling"/>
    <s v="Compact Repair Kit"/>
    <n v="1"/>
    <n v="40.5"/>
    <n v="0.05"/>
    <n v="17.16"/>
    <n v="38.475000000000001"/>
    <n v="17.16"/>
    <n v="21.315000000000001"/>
    <n v="0.55399610136452238"/>
    <n v="2026"/>
    <s v="Q1"/>
    <n v="3"/>
    <s v="Mar"/>
  </r>
  <r>
    <n v="1382"/>
    <d v="2026-03-21T00:00:00"/>
    <s v="Northern Europe"/>
    <x v="2"/>
    <s v="Online Store"/>
    <s v="Business"/>
    <s v="Hiking"/>
    <s v="Trekking Poles"/>
    <n v="1"/>
    <n v="72.16"/>
    <n v="0"/>
    <n v="33.11"/>
    <n v="72.16"/>
    <n v="33.11"/>
    <n v="39.049999999999997"/>
    <n v="0.54115853658536583"/>
    <n v="2026"/>
    <s v="Q1"/>
    <n v="3"/>
    <s v="Mar"/>
  </r>
  <r>
    <n v="1452"/>
    <d v="2026-03-21T00:00:00"/>
    <s v="Northern Europe"/>
    <x v="5"/>
    <s v="Marketplace"/>
    <s v="Business"/>
    <s v="Travel"/>
    <s v="Travel Backpack 35L"/>
    <n v="1"/>
    <n v="161.93"/>
    <n v="0.15"/>
    <n v="87.5"/>
    <n v="137.6405"/>
    <n v="87.5"/>
    <n v="50.140500000000003"/>
    <n v="0.36428594781332529"/>
    <n v="2026"/>
    <s v="Q1"/>
    <n v="3"/>
    <s v="Mar"/>
  </r>
  <r>
    <n v="1845"/>
    <d v="2026-03-21T00:00:00"/>
    <s v="Southern Europe"/>
    <x v="9"/>
    <s v="Online Store"/>
    <s v="Returning"/>
    <s v="Camping"/>
    <s v="Alpine Tent 4P"/>
    <n v="3"/>
    <n v="348.54"/>
    <n v="0.1"/>
    <n v="200.3"/>
    <n v="941.05800000000011"/>
    <n v="600.90000000000009"/>
    <n v="340.15800000000002"/>
    <n v="0.36146337420222768"/>
    <n v="2026"/>
    <s v="Q1"/>
    <n v="3"/>
    <s v="Mar"/>
  </r>
  <r>
    <n v="3560"/>
    <d v="2026-03-21T00:00:00"/>
    <s v="Northern Europe"/>
    <x v="16"/>
    <s v="Online Store"/>
    <s v="Returning"/>
    <s v="Fitness"/>
    <s v="Training Mat"/>
    <n v="3"/>
    <n v="50.46"/>
    <n v="0.1"/>
    <n v="21.9"/>
    <n v="136.24199999999999"/>
    <n v="65.699999999999989"/>
    <n v="70.542000000000002"/>
    <n v="0.51776985070683057"/>
    <n v="2026"/>
    <s v="Q1"/>
    <n v="3"/>
    <s v="Mar"/>
  </r>
  <r>
    <n v="4059"/>
    <d v="2026-03-21T00:00:00"/>
    <s v="Western Europe"/>
    <x v="13"/>
    <s v="Marketplace"/>
    <s v="New"/>
    <s v="Camping"/>
    <s v="Portable Camp Stove"/>
    <n v="1"/>
    <n v="83.62"/>
    <n v="0"/>
    <n v="39.15"/>
    <n v="83.62"/>
    <n v="39.15"/>
    <n v="44.470000000000006"/>
    <n v="0.53181057163358048"/>
    <n v="2026"/>
    <s v="Q1"/>
    <n v="3"/>
    <s v="Mar"/>
  </r>
  <r>
    <n v="4731"/>
    <d v="2026-03-21T00:00:00"/>
    <s v="Central Europe"/>
    <x v="12"/>
    <s v="Corporate"/>
    <s v="Business"/>
    <s v="Cycling"/>
    <s v="Trail Bike Light"/>
    <n v="6"/>
    <n v="51.07"/>
    <n v="0.1"/>
    <n v="22.68"/>
    <n v="275.77800000000002"/>
    <n v="136.07999999999998"/>
    <n v="139.69800000000004"/>
    <n v="0.50655962404542798"/>
    <n v="2026"/>
    <s v="Q1"/>
    <n v="3"/>
    <s v="Mar"/>
  </r>
  <r>
    <n v="693"/>
    <d v="2026-03-22T00:00:00"/>
    <s v="Central Europe"/>
    <x v="11"/>
    <s v="Online Store"/>
    <s v="New"/>
    <s v="Travel"/>
    <s v="Packing Cube Set"/>
    <n v="3"/>
    <n v="47.02"/>
    <n v="0.1"/>
    <n v="17.989999999999998"/>
    <n v="126.95400000000001"/>
    <n v="53.97"/>
    <n v="72.984000000000009"/>
    <n v="0.57488539155914742"/>
    <n v="2026"/>
    <s v="Q1"/>
    <n v="3"/>
    <s v="Mar"/>
  </r>
  <r>
    <n v="1672"/>
    <d v="2026-03-22T00:00:00"/>
    <s v="Northern Europe"/>
    <x v="5"/>
    <s v="Marketplace"/>
    <s v="Returning"/>
    <s v="Travel"/>
    <s v="Packing Cube Set"/>
    <n v="1"/>
    <n v="47.1"/>
    <n v="0.05"/>
    <n v="18.48"/>
    <n v="44.744999999999997"/>
    <n v="18.48"/>
    <n v="26.264999999999997"/>
    <n v="0.58699296010727453"/>
    <n v="2026"/>
    <s v="Q1"/>
    <n v="3"/>
    <s v="Mar"/>
  </r>
  <r>
    <n v="2347"/>
    <d v="2026-03-22T00:00:00"/>
    <s v="Western Europe"/>
    <x v="13"/>
    <s v="Online Store"/>
    <s v="Returning"/>
    <s v="Travel"/>
    <s v="Carry-On Duffel"/>
    <n v="2"/>
    <n v="131.38999999999999"/>
    <n v="0"/>
    <n v="66.91"/>
    <n v="262.77999999999997"/>
    <n v="133.82"/>
    <n v="128.95999999999998"/>
    <n v="0.49075272090722277"/>
    <n v="2026"/>
    <s v="Q1"/>
    <n v="3"/>
    <s v="Mar"/>
  </r>
  <r>
    <n v="2582"/>
    <d v="2026-03-22T00:00:00"/>
    <s v="Central Europe"/>
    <x v="1"/>
    <s v="Marketplace"/>
    <s v="New"/>
    <s v="Fitness"/>
    <s v="Weighted Vest"/>
    <n v="1"/>
    <n v="120.16"/>
    <n v="0.15"/>
    <n v="68.33"/>
    <n v="102.136"/>
    <n v="68.33"/>
    <n v="33.805999999999997"/>
    <n v="0.33099005247904756"/>
    <n v="2026"/>
    <s v="Q1"/>
    <n v="3"/>
    <s v="Mar"/>
  </r>
  <r>
    <n v="2762"/>
    <d v="2026-03-22T00:00:00"/>
    <s v="Western Europe"/>
    <x v="8"/>
    <s v="Retail Partners"/>
    <s v="Returning"/>
    <s v="Camping"/>
    <s v="Trail Tent 2P"/>
    <n v="1"/>
    <n v="196.48"/>
    <n v="0"/>
    <n v="101.29"/>
    <n v="196.48"/>
    <n v="101.29"/>
    <n v="95.189999999999984"/>
    <n v="0.48447679153094458"/>
    <n v="2026"/>
    <s v="Q1"/>
    <n v="3"/>
    <s v="Mar"/>
  </r>
  <r>
    <n v="4090"/>
    <d v="2026-03-22T00:00:00"/>
    <s v="Central Europe"/>
    <x v="11"/>
    <s v="Marketplace"/>
    <s v="Business"/>
    <s v="Travel"/>
    <s v="Insulated Bottle"/>
    <n v="1"/>
    <n v="36.520000000000003"/>
    <n v="0"/>
    <n v="13.96"/>
    <n v="36.520000000000003"/>
    <n v="13.96"/>
    <n v="22.560000000000002"/>
    <n v="0.61774370208105145"/>
    <n v="2026"/>
    <s v="Q1"/>
    <n v="3"/>
    <s v="Mar"/>
  </r>
  <r>
    <n v="4491"/>
    <d v="2026-03-22T00:00:00"/>
    <s v="Central Europe"/>
    <x v="12"/>
    <s v="Retail Partners"/>
    <s v="Business"/>
    <s v="Fitness"/>
    <s v="Training Mat"/>
    <n v="4"/>
    <n v="49.71"/>
    <n v="0.1"/>
    <n v="22.46"/>
    <n v="178.95600000000002"/>
    <n v="89.84"/>
    <n v="89.116000000000014"/>
    <n v="0.49797715639598561"/>
    <n v="2026"/>
    <s v="Q1"/>
    <n v="3"/>
    <s v="Mar"/>
  </r>
  <r>
    <n v="4678"/>
    <d v="2026-03-22T00:00:00"/>
    <s v="Southern Europe"/>
    <x v="0"/>
    <s v="Online Store"/>
    <s v="Returning"/>
    <s v="Camping"/>
    <s v="Portable Camp Stove"/>
    <n v="1"/>
    <n v="81.209999999999994"/>
    <n v="0.05"/>
    <n v="40.44"/>
    <n v="77.149499999999989"/>
    <n v="40.44"/>
    <n v="36.709499999999991"/>
    <n v="0.47582291524896464"/>
    <n v="2026"/>
    <s v="Q1"/>
    <n v="3"/>
    <s v="Mar"/>
  </r>
  <r>
    <n v="1189"/>
    <d v="2026-03-23T00:00:00"/>
    <s v="Western Europe"/>
    <x v="13"/>
    <s v="Online Store"/>
    <s v="New"/>
    <s v="Cycling"/>
    <s v="Cycling Pack 12L"/>
    <n v="2"/>
    <n v="103.22"/>
    <n v="0"/>
    <n v="51.33"/>
    <n v="206.44"/>
    <n v="102.66"/>
    <n v="103.78"/>
    <n v="0.50271265258670805"/>
    <n v="2026"/>
    <s v="Q1"/>
    <n v="3"/>
    <s v="Mar"/>
  </r>
  <r>
    <n v="1590"/>
    <d v="2026-03-23T00:00:00"/>
    <s v="Southern Europe"/>
    <x v="15"/>
    <s v="Marketplace"/>
    <s v="New"/>
    <s v="Hiking"/>
    <s v="Summit Backpack 45L"/>
    <n v="1"/>
    <n v="153.47"/>
    <n v="0"/>
    <n v="78.19"/>
    <n v="153.47"/>
    <n v="78.19"/>
    <n v="75.28"/>
    <n v="0.49051931973675639"/>
    <n v="2026"/>
    <s v="Q1"/>
    <n v="3"/>
    <s v="Mar"/>
  </r>
  <r>
    <n v="2309"/>
    <d v="2026-03-23T00:00:00"/>
    <s v="Western Europe"/>
    <x v="7"/>
    <s v="Online Store"/>
    <s v="Returning"/>
    <s v="Camping"/>
    <s v="Trail Tent 2P"/>
    <n v="6"/>
    <n v="199.75"/>
    <n v="0"/>
    <n v="105.84"/>
    <n v="1198.5"/>
    <n v="635.04"/>
    <n v="563.46"/>
    <n v="0.47013767209011265"/>
    <n v="2026"/>
    <s v="Q1"/>
    <n v="3"/>
    <s v="Mar"/>
  </r>
  <r>
    <n v="3628"/>
    <d v="2026-03-23T00:00:00"/>
    <s v="Central Europe"/>
    <x v="12"/>
    <s v="Marketplace"/>
    <s v="New"/>
    <s v="Travel"/>
    <s v="Packing Cube Set"/>
    <n v="1"/>
    <n v="45.84"/>
    <n v="0"/>
    <n v="18.079999999999998"/>
    <n v="45.84"/>
    <n v="18.079999999999998"/>
    <n v="27.760000000000005"/>
    <n v="0.605584642233857"/>
    <n v="2026"/>
    <s v="Q1"/>
    <n v="3"/>
    <s v="Mar"/>
  </r>
  <r>
    <n v="3718"/>
    <d v="2026-03-23T00:00:00"/>
    <s v="Central Europe"/>
    <x v="12"/>
    <s v="Marketplace"/>
    <s v="New"/>
    <s v="Camping"/>
    <s v="Compact Sleeping Bag"/>
    <n v="2"/>
    <n v="122.07"/>
    <n v="0.05"/>
    <n v="59.16"/>
    <n v="231.93299999999996"/>
    <n v="118.32"/>
    <n v="113.61299999999997"/>
    <n v="0.48985267297021118"/>
    <n v="2026"/>
    <s v="Q1"/>
    <n v="3"/>
    <s v="Mar"/>
  </r>
  <r>
    <n v="4198"/>
    <d v="2026-03-23T00:00:00"/>
    <s v="Central Europe"/>
    <x v="14"/>
    <s v="Marketplace"/>
    <s v="New"/>
    <s v="Fitness"/>
    <s v="Weighted Vest"/>
    <n v="3"/>
    <n v="122.4"/>
    <n v="0.15"/>
    <n v="71.150000000000006"/>
    <n v="312.12"/>
    <n v="213.45000000000002"/>
    <n v="98.669999999999987"/>
    <n v="0.31612841214917337"/>
    <n v="2026"/>
    <s v="Q1"/>
    <n v="3"/>
    <s v="Mar"/>
  </r>
  <r>
    <n v="4784"/>
    <d v="2026-03-23T00:00:00"/>
    <s v="Southern Europe"/>
    <x v="15"/>
    <s v="Online Store"/>
    <s v="New"/>
    <s v="Cycling"/>
    <s v="Cycling Pack 12L"/>
    <n v="1"/>
    <n v="101.43"/>
    <n v="0"/>
    <n v="51.78"/>
    <n v="101.43"/>
    <n v="51.78"/>
    <n v="49.650000000000006"/>
    <n v="0.4895001478852411"/>
    <n v="2026"/>
    <s v="Q1"/>
    <n v="3"/>
    <s v="Mar"/>
  </r>
  <r>
    <n v="86"/>
    <d v="2026-03-24T00:00:00"/>
    <s v="Central Europe"/>
    <x v="12"/>
    <s v="Corporate"/>
    <s v="Business"/>
    <s v="Cycling"/>
    <s v="Cycling Pack 12L"/>
    <n v="8"/>
    <n v="104.7"/>
    <n v="0.05"/>
    <n v="49.91"/>
    <n v="795.72"/>
    <n v="399.28"/>
    <n v="396.44000000000005"/>
    <n v="0.49821545267179412"/>
    <n v="2026"/>
    <s v="Q1"/>
    <n v="3"/>
    <s v="Mar"/>
  </r>
  <r>
    <n v="1813"/>
    <d v="2026-03-24T00:00:00"/>
    <s v="Southern Europe"/>
    <x v="0"/>
    <s v="Retail Partners"/>
    <s v="Returning"/>
    <s v="Hiking"/>
    <s v="Trail Boots"/>
    <n v="4"/>
    <n v="146.34"/>
    <n v="0"/>
    <n v="79.37"/>
    <n v="585.36"/>
    <n v="317.48"/>
    <n v="267.88"/>
    <n v="0.45763290966242992"/>
    <n v="2026"/>
    <s v="Q1"/>
    <n v="3"/>
    <s v="Mar"/>
  </r>
  <r>
    <n v="2212"/>
    <d v="2026-03-24T00:00:00"/>
    <s v="Central Europe"/>
    <x v="6"/>
    <s v="Online Store"/>
    <s v="Returning"/>
    <s v="Fitness"/>
    <s v="Weighted Vest"/>
    <n v="2"/>
    <n v="122.92"/>
    <n v="0.05"/>
    <n v="70.31"/>
    <n v="233.548"/>
    <n v="140.62"/>
    <n v="92.927999999999997"/>
    <n v="0.39789679209413054"/>
    <n v="2026"/>
    <s v="Q1"/>
    <n v="3"/>
    <s v="Mar"/>
  </r>
  <r>
    <n v="4466"/>
    <d v="2026-03-24T00:00:00"/>
    <s v="Northern Europe"/>
    <x v="2"/>
    <s v="Online Store"/>
    <s v="New"/>
    <s v="Hiking"/>
    <s v="Hiking Daypack 20L"/>
    <n v="1"/>
    <n v="91.35"/>
    <n v="0.05"/>
    <n v="45.24"/>
    <n v="86.782499999999985"/>
    <n v="45.24"/>
    <n v="41.542499999999983"/>
    <n v="0.47869674185463645"/>
    <n v="2026"/>
    <s v="Q1"/>
    <n v="3"/>
    <s v="Mar"/>
  </r>
  <r>
    <n v="4483"/>
    <d v="2026-03-24T00:00:00"/>
    <s v="Central Europe"/>
    <x v="12"/>
    <s v="Online Store"/>
    <s v="New"/>
    <s v="Cycling"/>
    <s v="Trail Bike Light"/>
    <n v="3"/>
    <n v="51.01"/>
    <n v="0.15"/>
    <n v="22.84"/>
    <n v="130.07550000000001"/>
    <n v="68.52"/>
    <n v="61.555500000000009"/>
    <n v="0.47322900930613382"/>
    <n v="2026"/>
    <s v="Q1"/>
    <n v="3"/>
    <s v="Mar"/>
  </r>
  <r>
    <n v="273"/>
    <d v="2026-03-25T00:00:00"/>
    <s v="Western Europe"/>
    <x v="8"/>
    <s v="Online Store"/>
    <s v="New"/>
    <s v="Fitness"/>
    <s v="Weighted Vest"/>
    <n v="2"/>
    <n v="125.04"/>
    <n v="0.05"/>
    <n v="67.680000000000007"/>
    <n v="237.57599999999999"/>
    <n v="135.36000000000001"/>
    <n v="102.21599999999998"/>
    <n v="0.43024547934134755"/>
    <n v="2026"/>
    <s v="Q1"/>
    <n v="3"/>
    <s v="Mar"/>
  </r>
  <r>
    <n v="578"/>
    <d v="2026-03-25T00:00:00"/>
    <s v="Northern Europe"/>
    <x v="5"/>
    <s v="Marketplace"/>
    <s v="Returning"/>
    <s v="Cycling"/>
    <s v="Trail Bike Light"/>
    <n v="2"/>
    <n v="50.22"/>
    <n v="0.05"/>
    <n v="23.16"/>
    <n v="95.417999999999992"/>
    <n v="46.32"/>
    <n v="49.097999999999992"/>
    <n v="0.51455700182355524"/>
    <n v="2026"/>
    <s v="Q1"/>
    <n v="3"/>
    <s v="Mar"/>
  </r>
  <r>
    <n v="1290"/>
    <d v="2026-03-25T00:00:00"/>
    <s v="Central Europe"/>
    <x v="1"/>
    <s v="Online Store"/>
    <s v="Business"/>
    <s v="Fitness"/>
    <s v="Recovery Roller"/>
    <n v="5"/>
    <n v="36.369999999999997"/>
    <n v="0.05"/>
    <n v="13.81"/>
    <n v="172.75749999999999"/>
    <n v="69.05"/>
    <n v="103.7075"/>
    <n v="0.60030678841729013"/>
    <n v="2026"/>
    <s v="Q1"/>
    <n v="3"/>
    <s v="Mar"/>
  </r>
  <r>
    <n v="1501"/>
    <d v="2026-03-25T00:00:00"/>
    <s v="Western Europe"/>
    <x v="7"/>
    <s v="Corporate"/>
    <s v="New"/>
    <s v="Travel"/>
    <s v="Insulated Bottle"/>
    <n v="3"/>
    <n v="36.43"/>
    <n v="0.1"/>
    <n v="13.23"/>
    <n v="98.36099999999999"/>
    <n v="39.69"/>
    <n v="58.670999999999992"/>
    <n v="0.59648641229755694"/>
    <n v="2026"/>
    <s v="Q1"/>
    <n v="3"/>
    <s v="Mar"/>
  </r>
  <r>
    <n v="1540"/>
    <d v="2026-03-25T00:00:00"/>
    <s v="Central Europe"/>
    <x v="12"/>
    <s v="Corporate"/>
    <s v="Business"/>
    <s v="Cycling"/>
    <s v="Trail Bike Light"/>
    <n v="10"/>
    <n v="49.7"/>
    <n v="0.1"/>
    <n v="21.96"/>
    <n v="447.3"/>
    <n v="219.60000000000002"/>
    <n v="227.7"/>
    <n v="0.50905432595573441"/>
    <n v="2026"/>
    <s v="Q1"/>
    <n v="3"/>
    <s v="Mar"/>
  </r>
  <r>
    <n v="2541"/>
    <d v="2026-03-25T00:00:00"/>
    <s v="Central Europe"/>
    <x v="12"/>
    <s v="Online Store"/>
    <s v="Returning"/>
    <s v="Travel"/>
    <s v="Packing Cube Set"/>
    <n v="2"/>
    <n v="46.61"/>
    <n v="0"/>
    <n v="17.97"/>
    <n v="93.22"/>
    <n v="35.94"/>
    <n v="57.28"/>
    <n v="0.61446041621969538"/>
    <n v="2026"/>
    <s v="Q1"/>
    <n v="3"/>
    <s v="Mar"/>
  </r>
  <r>
    <n v="4264"/>
    <d v="2026-03-25T00:00:00"/>
    <s v="Northern Europe"/>
    <x v="5"/>
    <s v="Online Store"/>
    <s v="New"/>
    <s v="Travel"/>
    <s v="Packing Cube Set"/>
    <n v="1"/>
    <n v="47.61"/>
    <n v="0"/>
    <n v="18.89"/>
    <n v="47.61"/>
    <n v="18.89"/>
    <n v="28.72"/>
    <n v="0.60323461457676952"/>
    <n v="2026"/>
    <s v="Q1"/>
    <n v="3"/>
    <s v="Mar"/>
  </r>
  <r>
    <n v="4311"/>
    <d v="2026-03-25T00:00:00"/>
    <s v="Northern Europe"/>
    <x v="2"/>
    <s v="Online Store"/>
    <s v="New"/>
    <s v="Cycling"/>
    <s v="Compact Repair Kit"/>
    <n v="2"/>
    <n v="40.880000000000003"/>
    <n v="0.05"/>
    <n v="16.39"/>
    <n v="77.671999999999997"/>
    <n v="32.78"/>
    <n v="44.891999999999996"/>
    <n v="0.57796889483983926"/>
    <n v="2026"/>
    <s v="Q1"/>
    <n v="3"/>
    <s v="Mar"/>
  </r>
  <r>
    <n v="4796"/>
    <d v="2026-03-25T00:00:00"/>
    <s v="Central Europe"/>
    <x v="12"/>
    <s v="Online Store"/>
    <s v="New"/>
    <s v="Fitness"/>
    <s v="Resistance Band Set"/>
    <n v="2"/>
    <n v="39.409999999999997"/>
    <n v="0.15"/>
    <n v="14.91"/>
    <n v="66.996999999999986"/>
    <n v="29.82"/>
    <n v="37.176999999999985"/>
    <n v="0.55490544352732207"/>
    <n v="2026"/>
    <s v="Q1"/>
    <n v="3"/>
    <s v="Mar"/>
  </r>
  <r>
    <n v="89"/>
    <d v="2026-03-26T00:00:00"/>
    <s v="Northern Europe"/>
    <x v="10"/>
    <s v="Online Store"/>
    <s v="Returning"/>
    <s v="Cycling"/>
    <s v="Compact Repair Kit"/>
    <n v="1"/>
    <n v="40.82"/>
    <n v="0.05"/>
    <n v="16.940000000000001"/>
    <n v="38.778999999999996"/>
    <n v="16.940000000000001"/>
    <n v="21.838999999999995"/>
    <n v="0.56316563088269411"/>
    <n v="2026"/>
    <s v="Q1"/>
    <n v="3"/>
    <s v="Mar"/>
  </r>
  <r>
    <n v="487"/>
    <d v="2026-03-26T00:00:00"/>
    <s v="Western Europe"/>
    <x v="8"/>
    <s v="Retail Partners"/>
    <s v="Business"/>
    <s v="Travel"/>
    <s v="Insulated Bottle"/>
    <n v="3"/>
    <n v="36.979999999999997"/>
    <n v="0.1"/>
    <n v="13.65"/>
    <n v="99.846000000000004"/>
    <n v="40.950000000000003"/>
    <n v="58.896000000000001"/>
    <n v="0.58986839733189111"/>
    <n v="2026"/>
    <s v="Q1"/>
    <n v="3"/>
    <s v="Mar"/>
  </r>
  <r>
    <n v="1476"/>
    <d v="2026-03-26T00:00:00"/>
    <s v="Central Europe"/>
    <x v="12"/>
    <s v="Marketplace"/>
    <s v="New"/>
    <s v="Travel"/>
    <s v="Insulated Bottle"/>
    <n v="1"/>
    <n v="35.700000000000003"/>
    <n v="0.05"/>
    <n v="13.91"/>
    <n v="33.914999999999999"/>
    <n v="13.91"/>
    <n v="20.004999999999999"/>
    <n v="0.58985699542975079"/>
    <n v="2026"/>
    <s v="Q1"/>
    <n v="3"/>
    <s v="Mar"/>
  </r>
  <r>
    <n v="2145"/>
    <d v="2026-03-26T00:00:00"/>
    <s v="Western Europe"/>
    <x v="8"/>
    <s v="Retail Partners"/>
    <s v="Returning"/>
    <s v="Cycling"/>
    <s v="Compact Repair Kit"/>
    <n v="1"/>
    <n v="39.53"/>
    <n v="0.05"/>
    <n v="17.170000000000002"/>
    <n v="37.5535"/>
    <n v="17.170000000000002"/>
    <n v="20.383499999999998"/>
    <n v="0.54278562584046752"/>
    <n v="2026"/>
    <s v="Q1"/>
    <n v="3"/>
    <s v="Mar"/>
  </r>
  <r>
    <n v="2999"/>
    <d v="2026-03-26T00:00:00"/>
    <s v="Northern Europe"/>
    <x v="3"/>
    <s v="Retail Partners"/>
    <s v="Returning"/>
    <s v="Travel"/>
    <s v="Insulated Bottle"/>
    <n v="2"/>
    <n v="35.75"/>
    <n v="0"/>
    <n v="13.28"/>
    <n v="71.5"/>
    <n v="26.56"/>
    <n v="44.94"/>
    <n v="0.62853146853146846"/>
    <n v="2026"/>
    <s v="Q1"/>
    <n v="3"/>
    <s v="Mar"/>
  </r>
  <r>
    <n v="4464"/>
    <d v="2026-03-26T00:00:00"/>
    <s v="Northern Europe"/>
    <x v="2"/>
    <s v="Online Store"/>
    <s v="Business"/>
    <s v="Fitness"/>
    <s v="Training Mat"/>
    <n v="2"/>
    <n v="50.17"/>
    <n v="0"/>
    <n v="22.37"/>
    <n v="100.34"/>
    <n v="44.74"/>
    <n v="55.6"/>
    <n v="0.55411600558102447"/>
    <n v="2026"/>
    <s v="Q1"/>
    <n v="3"/>
    <s v="Mar"/>
  </r>
  <r>
    <n v="4978"/>
    <d v="2026-03-26T00:00:00"/>
    <s v="Southern Europe"/>
    <x v="9"/>
    <s v="Online Store"/>
    <s v="New"/>
    <s v="Fitness"/>
    <s v="Resistance Band Set"/>
    <n v="5"/>
    <n v="41.32"/>
    <n v="0"/>
    <n v="15.09"/>
    <n v="206.6"/>
    <n v="75.45"/>
    <n v="131.14999999999998"/>
    <n v="0.63480154888673757"/>
    <n v="2026"/>
    <s v="Q1"/>
    <n v="3"/>
    <s v="Mar"/>
  </r>
  <r>
    <n v="130"/>
    <d v="2026-03-27T00:00:00"/>
    <s v="Western Europe"/>
    <x v="7"/>
    <s v="Marketplace"/>
    <s v="New"/>
    <s v="Hiking"/>
    <s v="Summit Backpack 45L"/>
    <n v="3"/>
    <n v="152.4"/>
    <n v="0.05"/>
    <n v="79.97"/>
    <n v="434.34000000000003"/>
    <n v="239.91"/>
    <n v="194.43000000000004"/>
    <n v="0.44764470230694853"/>
    <n v="2026"/>
    <s v="Q1"/>
    <n v="3"/>
    <s v="Mar"/>
  </r>
  <r>
    <n v="848"/>
    <d v="2026-03-27T00:00:00"/>
    <s v="Southern Europe"/>
    <x v="0"/>
    <s v="Online Store"/>
    <s v="New"/>
    <s v="Fitness"/>
    <s v="Recovery Roller"/>
    <n v="1"/>
    <n v="36.299999999999997"/>
    <n v="0"/>
    <n v="14.1"/>
    <n v="36.299999999999997"/>
    <n v="14.1"/>
    <n v="22.199999999999996"/>
    <n v="0.61157024793388426"/>
    <n v="2026"/>
    <s v="Q1"/>
    <n v="3"/>
    <s v="Mar"/>
  </r>
  <r>
    <n v="1359"/>
    <d v="2026-03-27T00:00:00"/>
    <s v="Northern Europe"/>
    <x v="5"/>
    <s v="Online Store"/>
    <s v="Returning"/>
    <s v="Travel"/>
    <s v="Packing Cube Set"/>
    <n v="3"/>
    <n v="46.24"/>
    <n v="0.1"/>
    <n v="18.2"/>
    <n v="124.848"/>
    <n v="54.599999999999994"/>
    <n v="70.248000000000005"/>
    <n v="0.56266820453671673"/>
    <n v="2026"/>
    <s v="Q1"/>
    <n v="3"/>
    <s v="Mar"/>
  </r>
  <r>
    <n v="2379"/>
    <d v="2026-03-27T00:00:00"/>
    <s v="Southern Europe"/>
    <x v="0"/>
    <s v="Retail Partners"/>
    <s v="Returning"/>
    <s v="Travel"/>
    <s v="Travel Backpack 35L"/>
    <n v="2"/>
    <n v="165.58"/>
    <n v="0"/>
    <n v="86.16"/>
    <n v="331.16"/>
    <n v="172.32"/>
    <n v="158.84000000000003"/>
    <n v="0.47964730039859893"/>
    <n v="2026"/>
    <s v="Q1"/>
    <n v="3"/>
    <s v="Mar"/>
  </r>
  <r>
    <n v="2987"/>
    <d v="2026-03-27T00:00:00"/>
    <s v="Southern Europe"/>
    <x v="9"/>
    <s v="Online Store"/>
    <s v="Returning"/>
    <s v="Camping"/>
    <s v="Compact Sleeping Bag"/>
    <n v="4"/>
    <n v="121.49"/>
    <n v="0"/>
    <n v="62.01"/>
    <n v="485.96"/>
    <n v="248.04"/>
    <n v="237.92"/>
    <n v="0.4895876203802782"/>
    <n v="2026"/>
    <s v="Q1"/>
    <n v="3"/>
    <s v="Mar"/>
  </r>
  <r>
    <n v="3121"/>
    <d v="2026-03-27T00:00:00"/>
    <s v="Central Europe"/>
    <x v="12"/>
    <s v="Retail Partners"/>
    <s v="New"/>
    <s v="Cycling"/>
    <s v="Commuter Helmet"/>
    <n v="5"/>
    <n v="81.84"/>
    <n v="0.1"/>
    <n v="42.7"/>
    <n v="368.28000000000003"/>
    <n v="213.5"/>
    <n v="154.78000000000003"/>
    <n v="0.42027804931030743"/>
    <n v="2026"/>
    <s v="Q1"/>
    <n v="3"/>
    <s v="Mar"/>
  </r>
  <r>
    <n v="4445"/>
    <d v="2026-03-27T00:00:00"/>
    <s v="Central Europe"/>
    <x v="11"/>
    <s v="Online Store"/>
    <s v="New"/>
    <s v="Hiking"/>
    <s v="Summit Backpack 45L"/>
    <n v="1"/>
    <n v="151.47999999999999"/>
    <n v="0"/>
    <n v="79.41"/>
    <n v="151.47999999999999"/>
    <n v="79.41"/>
    <n v="72.069999999999993"/>
    <n v="0.47577237919197252"/>
    <n v="2026"/>
    <s v="Q1"/>
    <n v="3"/>
    <s v="Mar"/>
  </r>
  <r>
    <n v="441"/>
    <d v="2026-03-28T00:00:00"/>
    <s v="Southern Europe"/>
    <x v="15"/>
    <s v="Retail Partners"/>
    <s v="New"/>
    <s v="Fitness"/>
    <s v="Training Mat"/>
    <n v="1"/>
    <n v="51.02"/>
    <n v="0.05"/>
    <n v="21.94"/>
    <n v="48.469000000000001"/>
    <n v="21.94"/>
    <n v="26.529"/>
    <n v="0.54733953661102974"/>
    <n v="2026"/>
    <s v="Q1"/>
    <n v="3"/>
    <s v="Mar"/>
  </r>
  <r>
    <n v="4608"/>
    <d v="2026-03-28T00:00:00"/>
    <s v="Northern Europe"/>
    <x v="2"/>
    <s v="Corporate"/>
    <s v="Business"/>
    <s v="Cycling"/>
    <s v="Compact Repair Kit"/>
    <n v="8"/>
    <n v="40.86"/>
    <n v="0.1"/>
    <n v="16.34"/>
    <n v="294.19200000000001"/>
    <n v="130.72"/>
    <n v="163.47200000000001"/>
    <n v="0.55566432805786703"/>
    <n v="2026"/>
    <s v="Q1"/>
    <n v="3"/>
    <s v="Mar"/>
  </r>
  <r>
    <n v="4914"/>
    <d v="2026-03-28T00:00:00"/>
    <s v="Southern Europe"/>
    <x v="9"/>
    <s v="Online Store"/>
    <s v="New"/>
    <s v="Travel"/>
    <s v="Travel Backpack 35L"/>
    <n v="5"/>
    <n v="163.33000000000001"/>
    <n v="0"/>
    <n v="87.05"/>
    <n v="816.65000000000009"/>
    <n v="435.25"/>
    <n v="381.40000000000009"/>
    <n v="0.46702993938651816"/>
    <n v="2026"/>
    <s v="Q1"/>
    <n v="3"/>
    <s v="Mar"/>
  </r>
  <r>
    <n v="860"/>
    <d v="2026-03-29T00:00:00"/>
    <s v="Central Europe"/>
    <x v="14"/>
    <s v="Marketplace"/>
    <s v="New"/>
    <s v="Hiking"/>
    <s v="Hiking Daypack 20L"/>
    <n v="1"/>
    <n v="90.27"/>
    <n v="0"/>
    <n v="46.38"/>
    <n v="90.27"/>
    <n v="46.38"/>
    <n v="43.889999999999993"/>
    <n v="0.48620804253904948"/>
    <n v="2026"/>
    <s v="Q1"/>
    <n v="3"/>
    <s v="Mar"/>
  </r>
  <r>
    <n v="920"/>
    <d v="2026-03-29T00:00:00"/>
    <s v="Southern Europe"/>
    <x v="9"/>
    <s v="Corporate"/>
    <s v="Business"/>
    <s v="Travel"/>
    <s v="Carry-On Duffel"/>
    <n v="12"/>
    <n v="131.31"/>
    <n v="0.05"/>
    <n v="68.459999999999994"/>
    <n v="1496.934"/>
    <n v="821.52"/>
    <n v="675.41399999999999"/>
    <n v="0.45119824922140855"/>
    <n v="2026"/>
    <s v="Q1"/>
    <n v="3"/>
    <s v="Mar"/>
  </r>
  <r>
    <n v="1700"/>
    <d v="2026-03-29T00:00:00"/>
    <s v="Central Europe"/>
    <x v="12"/>
    <s v="Marketplace"/>
    <s v="New"/>
    <s v="Travel"/>
    <s v="Travel Backpack 35L"/>
    <n v="1"/>
    <n v="167.27"/>
    <n v="0.05"/>
    <n v="88.19"/>
    <n v="158.90649999999999"/>
    <n v="88.19"/>
    <n v="70.716499999999996"/>
    <n v="0.44501955552478972"/>
    <n v="2026"/>
    <s v="Q1"/>
    <n v="3"/>
    <s v="Mar"/>
  </r>
  <r>
    <n v="1768"/>
    <d v="2026-03-29T00:00:00"/>
    <s v="Central Europe"/>
    <x v="12"/>
    <s v="Marketplace"/>
    <s v="Returning"/>
    <s v="Hiking"/>
    <s v="Trekking Poles"/>
    <n v="4"/>
    <n v="70.510000000000005"/>
    <n v="0"/>
    <n v="31.93"/>
    <n v="282.04000000000002"/>
    <n v="127.72"/>
    <n v="154.32000000000002"/>
    <n v="0.54715643171181394"/>
    <n v="2026"/>
    <s v="Q1"/>
    <n v="3"/>
    <s v="Mar"/>
  </r>
  <r>
    <n v="1876"/>
    <d v="2026-03-29T00:00:00"/>
    <s v="Central Europe"/>
    <x v="6"/>
    <s v="Corporate"/>
    <s v="New"/>
    <s v="Cycling"/>
    <s v="Cycling Pack 12L"/>
    <n v="12"/>
    <n v="101.06"/>
    <n v="0.1"/>
    <n v="50.59"/>
    <n v="1091.4480000000001"/>
    <n v="607.08000000000004"/>
    <n v="484.36800000000005"/>
    <n v="0.4437847703234602"/>
    <n v="2026"/>
    <s v="Q1"/>
    <n v="3"/>
    <s v="Mar"/>
  </r>
  <r>
    <n v="2453"/>
    <d v="2026-03-29T00:00:00"/>
    <s v="Western Europe"/>
    <x v="8"/>
    <s v="Online Store"/>
    <s v="Business"/>
    <s v="Cycling"/>
    <s v="Commuter Helmet"/>
    <n v="2"/>
    <n v="79.849999999999994"/>
    <n v="0.05"/>
    <n v="43.78"/>
    <n v="151.71499999999997"/>
    <n v="87.56"/>
    <n v="64.154999999999973"/>
    <n v="0.42286524074745402"/>
    <n v="2026"/>
    <s v="Q1"/>
    <n v="3"/>
    <s v="Mar"/>
  </r>
  <r>
    <n v="2676"/>
    <d v="2026-03-29T00:00:00"/>
    <s v="Northern Europe"/>
    <x v="5"/>
    <s v="Retail Partners"/>
    <s v="New"/>
    <s v="Camping"/>
    <s v="Trail Tent 2P"/>
    <n v="4"/>
    <n v="191.99"/>
    <n v="0"/>
    <n v="104.44"/>
    <n v="767.96"/>
    <n v="417.76"/>
    <n v="350.20000000000005"/>
    <n v="0.45601333402781397"/>
    <n v="2026"/>
    <s v="Q1"/>
    <n v="3"/>
    <s v="Mar"/>
  </r>
  <r>
    <n v="2800"/>
    <d v="2026-03-29T00:00:00"/>
    <s v="Central Europe"/>
    <x v="11"/>
    <s v="Online Store"/>
    <s v="New"/>
    <s v="Cycling"/>
    <s v="Trail Bike Light"/>
    <n v="1"/>
    <n v="49.81"/>
    <n v="0.05"/>
    <n v="23.12"/>
    <n v="47.319499999999998"/>
    <n v="23.12"/>
    <n v="24.199499999999997"/>
    <n v="0.51140650260463438"/>
    <n v="2026"/>
    <s v="Q1"/>
    <n v="3"/>
    <s v="Mar"/>
  </r>
  <r>
    <n v="2857"/>
    <d v="2026-03-29T00:00:00"/>
    <s v="Southern Europe"/>
    <x v="15"/>
    <s v="Retail Partners"/>
    <s v="New"/>
    <s v="Fitness"/>
    <s v="Resistance Band Set"/>
    <n v="1"/>
    <n v="40.39"/>
    <n v="0.1"/>
    <n v="14.97"/>
    <n v="36.350999999999999"/>
    <n v="14.97"/>
    <n v="21.381"/>
    <n v="0.58818189320788972"/>
    <n v="2026"/>
    <s v="Q1"/>
    <n v="3"/>
    <s v="Mar"/>
  </r>
  <r>
    <n v="3584"/>
    <d v="2026-03-29T00:00:00"/>
    <s v="Southern Europe"/>
    <x v="0"/>
    <s v="Online Store"/>
    <s v="Returning"/>
    <s v="Travel"/>
    <s v="Insulated Bottle"/>
    <n v="1"/>
    <n v="35.700000000000003"/>
    <n v="0.05"/>
    <n v="13.85"/>
    <n v="33.914999999999999"/>
    <n v="13.85"/>
    <n v="20.064999999999998"/>
    <n v="0.59162612413386406"/>
    <n v="2026"/>
    <s v="Q1"/>
    <n v="3"/>
    <s v="Mar"/>
  </r>
  <r>
    <n v="3669"/>
    <d v="2026-03-29T00:00:00"/>
    <s v="Northern Europe"/>
    <x v="10"/>
    <s v="Marketplace"/>
    <s v="Returning"/>
    <s v="Camping"/>
    <s v="Portable Camp Stove"/>
    <n v="1"/>
    <n v="80.09"/>
    <n v="0"/>
    <n v="40.61"/>
    <n v="80.09"/>
    <n v="40.61"/>
    <n v="39.480000000000004"/>
    <n v="0.49294543638406796"/>
    <n v="2026"/>
    <s v="Q1"/>
    <n v="3"/>
    <s v="Mar"/>
  </r>
  <r>
    <n v="4787"/>
    <d v="2026-03-29T00:00:00"/>
    <s v="Western Europe"/>
    <x v="13"/>
    <s v="Marketplace"/>
    <s v="New"/>
    <s v="Hiking"/>
    <s v="Trail Boots"/>
    <n v="1"/>
    <n v="142.87"/>
    <n v="0.1"/>
    <n v="77.33"/>
    <n v="128.583"/>
    <n v="77.33"/>
    <n v="51.253"/>
    <n v="0.39859857057309289"/>
    <n v="2026"/>
    <s v="Q1"/>
    <n v="3"/>
    <s v="Mar"/>
  </r>
  <r>
    <n v="769"/>
    <d v="2026-03-30T00:00:00"/>
    <s v="Western Europe"/>
    <x v="8"/>
    <s v="Online Store"/>
    <s v="Returning"/>
    <s v="Fitness"/>
    <s v="Resistance Band Set"/>
    <n v="1"/>
    <n v="40.53"/>
    <n v="0"/>
    <n v="14.32"/>
    <n v="40.53"/>
    <n v="14.32"/>
    <n v="26.21"/>
    <n v="0.64668147051566738"/>
    <n v="2026"/>
    <s v="Q1"/>
    <n v="3"/>
    <s v="Mar"/>
  </r>
  <r>
    <n v="1184"/>
    <d v="2026-03-30T00:00:00"/>
    <s v="Western Europe"/>
    <x v="8"/>
    <s v="Online Store"/>
    <s v="Returning"/>
    <s v="Cycling"/>
    <s v="Trail Bike Light"/>
    <n v="1"/>
    <n v="49.46"/>
    <n v="0"/>
    <n v="23.04"/>
    <n v="49.46"/>
    <n v="23.04"/>
    <n v="26.42"/>
    <n v="0.53416902547513145"/>
    <n v="2026"/>
    <s v="Q1"/>
    <n v="3"/>
    <s v="Mar"/>
  </r>
  <r>
    <n v="1498"/>
    <d v="2026-03-30T00:00:00"/>
    <s v="Central Europe"/>
    <x v="14"/>
    <s v="Marketplace"/>
    <s v="Business"/>
    <s v="Hiking"/>
    <s v="Trail Boots"/>
    <n v="3"/>
    <n v="142.46"/>
    <n v="0"/>
    <n v="79.650000000000006"/>
    <n v="427.38"/>
    <n v="238.95000000000002"/>
    <n v="188.42999999999998"/>
    <n v="0.44089569001825069"/>
    <n v="2026"/>
    <s v="Q1"/>
    <n v="3"/>
    <s v="Mar"/>
  </r>
  <r>
    <n v="2054"/>
    <d v="2026-03-30T00:00:00"/>
    <s v="Western Europe"/>
    <x v="13"/>
    <s v="Corporate"/>
    <s v="Business"/>
    <s v="Hiking"/>
    <s v="Trail Boots"/>
    <n v="6"/>
    <n v="142.18"/>
    <n v="0.05"/>
    <n v="80.94"/>
    <n v="810.42600000000004"/>
    <n v="485.64"/>
    <n v="324.78600000000006"/>
    <n v="0.40075960050640036"/>
    <n v="2026"/>
    <s v="Q1"/>
    <n v="3"/>
    <s v="Mar"/>
  </r>
  <r>
    <n v="2294"/>
    <d v="2026-03-30T00:00:00"/>
    <s v="Central Europe"/>
    <x v="14"/>
    <s v="Online Store"/>
    <s v="New"/>
    <s v="Fitness"/>
    <s v="Resistance Band Set"/>
    <n v="2"/>
    <n v="41.04"/>
    <n v="0"/>
    <n v="15.03"/>
    <n v="82.08"/>
    <n v="30.06"/>
    <n v="52.019999999999996"/>
    <n v="0.63377192982456132"/>
    <n v="2026"/>
    <s v="Q1"/>
    <n v="3"/>
    <s v="Mar"/>
  </r>
  <r>
    <n v="2892"/>
    <d v="2026-03-30T00:00:00"/>
    <s v="Central Europe"/>
    <x v="12"/>
    <s v="Online Store"/>
    <s v="Returning"/>
    <s v="Hiking"/>
    <s v="Trail Boots"/>
    <n v="2"/>
    <n v="145.06"/>
    <n v="0.15"/>
    <n v="77.08"/>
    <n v="246.602"/>
    <n v="154.16"/>
    <n v="92.442000000000007"/>
    <n v="0.37486313979610875"/>
    <n v="2026"/>
    <s v="Q1"/>
    <n v="3"/>
    <s v="Mar"/>
  </r>
  <r>
    <n v="3145"/>
    <d v="2026-03-30T00:00:00"/>
    <s v="Central Europe"/>
    <x v="11"/>
    <s v="Online Store"/>
    <s v="Returning"/>
    <s v="Travel"/>
    <s v="Carry-On Duffel"/>
    <n v="1"/>
    <n v="130.72999999999999"/>
    <n v="0"/>
    <n v="66.17"/>
    <n v="130.72999999999999"/>
    <n v="66.17"/>
    <n v="64.559999999999988"/>
    <n v="0.4938422703281572"/>
    <n v="2026"/>
    <s v="Q1"/>
    <n v="3"/>
    <s v="Mar"/>
  </r>
  <r>
    <n v="3925"/>
    <d v="2026-03-30T00:00:00"/>
    <s v="Western Europe"/>
    <x v="13"/>
    <s v="Online Store"/>
    <s v="Business"/>
    <s v="Fitness"/>
    <s v="Recovery Roller"/>
    <n v="2"/>
    <n v="36.630000000000003"/>
    <n v="0"/>
    <n v="14.31"/>
    <n v="73.260000000000005"/>
    <n v="28.62"/>
    <n v="44.64"/>
    <n v="0.60933660933660927"/>
    <n v="2026"/>
    <s v="Q1"/>
    <n v="3"/>
    <s v="Mar"/>
  </r>
  <r>
    <n v="2722"/>
    <d v="2026-03-31T00:00:00"/>
    <s v="Western Europe"/>
    <x v="13"/>
    <s v="Marketplace"/>
    <s v="New"/>
    <s v="Cycling"/>
    <s v="Trail Bike Light"/>
    <n v="1"/>
    <n v="50.99"/>
    <n v="0.1"/>
    <n v="21.86"/>
    <n v="45.891000000000005"/>
    <n v="21.86"/>
    <n v="24.031000000000006"/>
    <n v="0.52365387548756848"/>
    <n v="2026"/>
    <s v="Q1"/>
    <n v="3"/>
    <s v="Mar"/>
  </r>
  <r>
    <n v="2767"/>
    <d v="2026-03-31T00:00:00"/>
    <s v="Central Europe"/>
    <x v="6"/>
    <s v="Online Store"/>
    <s v="Returning"/>
    <s v="Travel"/>
    <s v="Carry-On Duffel"/>
    <n v="4"/>
    <n v="134.18"/>
    <n v="0"/>
    <n v="66.430000000000007"/>
    <n v="536.72"/>
    <n v="265.72000000000003"/>
    <n v="271"/>
    <n v="0.5049187658369354"/>
    <n v="2026"/>
    <s v="Q1"/>
    <n v="3"/>
    <s v="Mar"/>
  </r>
  <r>
    <n v="3794"/>
    <d v="2026-03-31T00:00:00"/>
    <s v="Central Europe"/>
    <x v="12"/>
    <s v="Retail Partners"/>
    <s v="Business"/>
    <s v="Fitness"/>
    <s v="Training Mat"/>
    <n v="2"/>
    <n v="50.86"/>
    <n v="0.1"/>
    <n v="21.76"/>
    <n v="91.548000000000002"/>
    <n v="43.52"/>
    <n v="48.027999999999999"/>
    <n v="0.52462096386595003"/>
    <n v="2026"/>
    <s v="Q1"/>
    <n v="3"/>
    <s v="Mar"/>
  </r>
  <r>
    <n v="3880"/>
    <d v="2026-03-31T00:00:00"/>
    <s v="Central Europe"/>
    <x v="12"/>
    <s v="Corporate"/>
    <s v="Business"/>
    <s v="Camping"/>
    <s v="Compact Sleeping Bag"/>
    <n v="12"/>
    <n v="124.86"/>
    <n v="0.1"/>
    <n v="60.82"/>
    <n v="1348.4880000000001"/>
    <n v="729.84"/>
    <n v="618.64800000000002"/>
    <n v="0.45877160197198641"/>
    <n v="2026"/>
    <s v="Q1"/>
    <n v="3"/>
    <s v="Mar"/>
  </r>
  <r>
    <n v="422"/>
    <d v="2026-04-01T00:00:00"/>
    <s v="Western Europe"/>
    <x v="4"/>
    <s v="Online Store"/>
    <s v="Business"/>
    <s v="Cycling"/>
    <s v="Commuter Helmet"/>
    <n v="1"/>
    <n v="81.760000000000005"/>
    <n v="0.1"/>
    <n v="42.78"/>
    <n v="73.584000000000003"/>
    <n v="42.78"/>
    <n v="30.804000000000002"/>
    <n v="0.4186236138290933"/>
    <n v="2026"/>
    <s v="Q2"/>
    <n v="4"/>
    <s v="Apr"/>
  </r>
  <r>
    <n v="495"/>
    <d v="2026-04-01T00:00:00"/>
    <s v="Central Europe"/>
    <x v="14"/>
    <s v="Retail Partners"/>
    <s v="Business"/>
    <s v="Travel"/>
    <s v="Carry-On Duffel"/>
    <n v="1"/>
    <n v="134.65"/>
    <n v="0"/>
    <n v="68.19"/>
    <n v="134.65"/>
    <n v="68.19"/>
    <n v="66.460000000000008"/>
    <n v="0.49357593761604163"/>
    <n v="2026"/>
    <s v="Q2"/>
    <n v="4"/>
    <s v="Apr"/>
  </r>
  <r>
    <n v="1517"/>
    <d v="2026-04-01T00:00:00"/>
    <s v="Northern Europe"/>
    <x v="16"/>
    <s v="Online Store"/>
    <s v="Business"/>
    <s v="Cycling"/>
    <s v="Compact Repair Kit"/>
    <n v="1"/>
    <n v="41.21"/>
    <n v="0"/>
    <n v="16.34"/>
    <n v="41.21"/>
    <n v="16.34"/>
    <n v="24.87"/>
    <n v="0.60349429750060668"/>
    <n v="2026"/>
    <s v="Q2"/>
    <n v="4"/>
    <s v="Apr"/>
  </r>
  <r>
    <n v="2391"/>
    <d v="2026-04-01T00:00:00"/>
    <s v="Central Europe"/>
    <x v="12"/>
    <s v="Online Store"/>
    <s v="Returning"/>
    <s v="Fitness"/>
    <s v="Resistance Band Set"/>
    <n v="2"/>
    <n v="40.590000000000003"/>
    <n v="0"/>
    <n v="15.01"/>
    <n v="81.180000000000007"/>
    <n v="30.02"/>
    <n v="51.160000000000011"/>
    <n v="0.63020448386302053"/>
    <n v="2026"/>
    <s v="Q2"/>
    <n v="4"/>
    <s v="Apr"/>
  </r>
  <r>
    <n v="3809"/>
    <d v="2026-04-01T00:00:00"/>
    <s v="Southern Europe"/>
    <x v="15"/>
    <s v="Online Store"/>
    <s v="New"/>
    <s v="Camping"/>
    <s v="Compact Sleeping Bag"/>
    <n v="3"/>
    <n v="124.08"/>
    <n v="0.05"/>
    <n v="62.41"/>
    <n v="353.62799999999999"/>
    <n v="187.23"/>
    <n v="166.398"/>
    <n v="0.47054531880959655"/>
    <n v="2026"/>
    <s v="Q2"/>
    <n v="4"/>
    <s v="Apr"/>
  </r>
  <r>
    <n v="3958"/>
    <d v="2026-04-01T00:00:00"/>
    <s v="Central Europe"/>
    <x v="1"/>
    <s v="Online Store"/>
    <s v="Returning"/>
    <s v="Camping"/>
    <s v="Compact Sleeping Bag"/>
    <n v="2"/>
    <n v="125.35"/>
    <n v="0.15"/>
    <n v="60.73"/>
    <n v="213.095"/>
    <n v="121.46"/>
    <n v="91.635000000000005"/>
    <n v="0.43001947488209485"/>
    <n v="2026"/>
    <s v="Q2"/>
    <n v="4"/>
    <s v="Apr"/>
  </r>
  <r>
    <n v="4418"/>
    <d v="2026-04-01T00:00:00"/>
    <s v="Central Europe"/>
    <x v="14"/>
    <s v="Marketplace"/>
    <s v="New"/>
    <s v="Fitness"/>
    <s v="Recovery Roller"/>
    <n v="3"/>
    <n v="36.090000000000003"/>
    <n v="0"/>
    <n v="14.03"/>
    <n v="108.27000000000001"/>
    <n v="42.089999999999996"/>
    <n v="66.180000000000007"/>
    <n v="0.61124965364366857"/>
    <n v="2026"/>
    <s v="Q2"/>
    <n v="4"/>
    <s v="Apr"/>
  </r>
  <r>
    <n v="4693"/>
    <d v="2026-04-01T00:00:00"/>
    <s v="Central Europe"/>
    <x v="12"/>
    <s v="Corporate"/>
    <s v="Business"/>
    <s v="Hiking"/>
    <s v="Hiking Daypack 20L"/>
    <n v="15"/>
    <n v="94.33"/>
    <n v="0.1"/>
    <n v="44.38"/>
    <n v="1273.4550000000002"/>
    <n v="665.7"/>
    <n v="607.75500000000011"/>
    <n v="0.47724890161018652"/>
    <n v="2026"/>
    <s v="Q2"/>
    <n v="4"/>
    <s v="Apr"/>
  </r>
  <r>
    <n v="193"/>
    <d v="2026-04-02T00:00:00"/>
    <s v="Western Europe"/>
    <x v="4"/>
    <s v="Retail Partners"/>
    <s v="Returning"/>
    <s v="Travel"/>
    <s v="Insulated Bottle"/>
    <n v="1"/>
    <n v="35.6"/>
    <n v="0.1"/>
    <n v="13.39"/>
    <n v="32.04"/>
    <n v="13.39"/>
    <n v="18.649999999999999"/>
    <n v="0.58208489388264661"/>
    <n v="2026"/>
    <s v="Q2"/>
    <n v="4"/>
    <s v="Apr"/>
  </r>
  <r>
    <n v="2246"/>
    <d v="2026-04-02T00:00:00"/>
    <s v="Central Europe"/>
    <x v="12"/>
    <s v="Marketplace"/>
    <s v="Returning"/>
    <s v="Cycling"/>
    <s v="Trail Bike Light"/>
    <n v="1"/>
    <n v="50.17"/>
    <n v="0"/>
    <n v="21.95"/>
    <n v="50.17"/>
    <n v="21.95"/>
    <n v="28.220000000000002"/>
    <n v="0.56248754235598963"/>
    <n v="2026"/>
    <s v="Q2"/>
    <n v="4"/>
    <s v="Apr"/>
  </r>
  <r>
    <n v="2556"/>
    <d v="2026-04-02T00:00:00"/>
    <s v="Western Europe"/>
    <x v="8"/>
    <s v="Online Store"/>
    <s v="Returning"/>
    <s v="Hiking"/>
    <s v="Trekking Poles"/>
    <n v="2"/>
    <n v="72.900000000000006"/>
    <n v="0"/>
    <n v="31.52"/>
    <n v="145.80000000000001"/>
    <n v="63.04"/>
    <n v="82.760000000000019"/>
    <n v="0.5676268861454048"/>
    <n v="2026"/>
    <s v="Q2"/>
    <n v="4"/>
    <s v="Apr"/>
  </r>
  <r>
    <n v="169"/>
    <d v="2026-04-03T00:00:00"/>
    <s v="Northern Europe"/>
    <x v="16"/>
    <s v="Online Store"/>
    <s v="New"/>
    <s v="Hiking"/>
    <s v="Hiking Daypack 20L"/>
    <n v="2"/>
    <n v="93.48"/>
    <n v="0"/>
    <n v="45.15"/>
    <n v="186.96"/>
    <n v="90.3"/>
    <n v="96.660000000000011"/>
    <n v="0.51700898587933253"/>
    <n v="2026"/>
    <s v="Q2"/>
    <n v="4"/>
    <s v="Apr"/>
  </r>
  <r>
    <n v="877"/>
    <d v="2026-04-03T00:00:00"/>
    <s v="Central Europe"/>
    <x v="12"/>
    <s v="Online Store"/>
    <s v="New"/>
    <s v="Camping"/>
    <s v="Compact Sleeping Bag"/>
    <n v="1"/>
    <n v="123.63"/>
    <n v="0"/>
    <n v="58.88"/>
    <n v="123.63"/>
    <n v="58.88"/>
    <n v="64.75"/>
    <n v="0.52374019250990866"/>
    <n v="2026"/>
    <s v="Q2"/>
    <n v="4"/>
    <s v="Apr"/>
  </r>
  <r>
    <n v="2023"/>
    <d v="2026-04-03T00:00:00"/>
    <s v="Central Europe"/>
    <x v="12"/>
    <s v="Online Store"/>
    <s v="New"/>
    <s v="Travel"/>
    <s v="Travel Backpack 35L"/>
    <n v="3"/>
    <n v="168.37"/>
    <n v="0"/>
    <n v="87.15"/>
    <n v="505.11"/>
    <n v="261.45000000000005"/>
    <n v="243.65999999999997"/>
    <n v="0.4823899744610084"/>
    <n v="2026"/>
    <s v="Q2"/>
    <n v="4"/>
    <s v="Apr"/>
  </r>
  <r>
    <n v="2548"/>
    <d v="2026-04-03T00:00:00"/>
    <s v="Southern Europe"/>
    <x v="9"/>
    <s v="Marketplace"/>
    <s v="New"/>
    <s v="Cycling"/>
    <s v="Trail Bike Light"/>
    <n v="4"/>
    <n v="51.68"/>
    <n v="0.05"/>
    <n v="23.09"/>
    <n v="196.38399999999999"/>
    <n v="92.36"/>
    <n v="104.02399999999999"/>
    <n v="0.52969692031937421"/>
    <n v="2026"/>
    <s v="Q2"/>
    <n v="4"/>
    <s v="Apr"/>
  </r>
  <r>
    <n v="2602"/>
    <d v="2026-04-03T00:00:00"/>
    <s v="Central Europe"/>
    <x v="12"/>
    <s v="Marketplace"/>
    <s v="New"/>
    <s v="Cycling"/>
    <s v="Compact Repair Kit"/>
    <n v="1"/>
    <n v="40.159999999999997"/>
    <n v="0"/>
    <n v="16.77"/>
    <n v="40.159999999999997"/>
    <n v="16.77"/>
    <n v="23.389999999999997"/>
    <n v="0.58242031872509958"/>
    <n v="2026"/>
    <s v="Q2"/>
    <n v="4"/>
    <s v="Apr"/>
  </r>
  <r>
    <n v="3229"/>
    <d v="2026-04-03T00:00:00"/>
    <s v="Western Europe"/>
    <x v="13"/>
    <s v="Retail Partners"/>
    <s v="Returning"/>
    <s v="Travel"/>
    <s v="Insulated Bottle"/>
    <n v="3"/>
    <n v="36.17"/>
    <n v="0.1"/>
    <n v="13.65"/>
    <n v="97.659000000000006"/>
    <n v="40.950000000000003"/>
    <n v="56.709000000000003"/>
    <n v="0.58068380794396834"/>
    <n v="2026"/>
    <s v="Q2"/>
    <n v="4"/>
    <s v="Apr"/>
  </r>
  <r>
    <n v="3261"/>
    <d v="2026-04-03T00:00:00"/>
    <s v="Northern Europe"/>
    <x v="10"/>
    <s v="Online Store"/>
    <s v="New"/>
    <s v="Travel"/>
    <s v="Carry-On Duffel"/>
    <n v="4"/>
    <n v="130.55000000000001"/>
    <n v="0"/>
    <n v="67.66"/>
    <n v="522.20000000000005"/>
    <n v="270.64"/>
    <n v="251.56000000000006"/>
    <n v="0.48173113749521262"/>
    <n v="2026"/>
    <s v="Q2"/>
    <n v="4"/>
    <s v="Apr"/>
  </r>
  <r>
    <n v="3621"/>
    <d v="2026-04-03T00:00:00"/>
    <s v="Western Europe"/>
    <x v="8"/>
    <s v="Online Store"/>
    <s v="New"/>
    <s v="Cycling"/>
    <s v="Cycling Pack 12L"/>
    <n v="2"/>
    <n v="102.63"/>
    <n v="0"/>
    <n v="50.19"/>
    <n v="205.26"/>
    <n v="100.38"/>
    <n v="104.88"/>
    <n v="0.51096170710318622"/>
    <n v="2026"/>
    <s v="Q2"/>
    <n v="4"/>
    <s v="Apr"/>
  </r>
  <r>
    <n v="4681"/>
    <d v="2026-04-03T00:00:00"/>
    <s v="Western Europe"/>
    <x v="13"/>
    <s v="Marketplace"/>
    <s v="Returning"/>
    <s v="Cycling"/>
    <s v="Commuter Helmet"/>
    <n v="6"/>
    <n v="81.239999999999995"/>
    <n v="0"/>
    <n v="43.28"/>
    <n v="487.43999999999994"/>
    <n v="259.68"/>
    <n v="227.75999999999993"/>
    <n v="0.46725750861644505"/>
    <n v="2026"/>
    <s v="Q2"/>
    <n v="4"/>
    <s v="Apr"/>
  </r>
  <r>
    <n v="4954"/>
    <d v="2026-04-03T00:00:00"/>
    <s v="Western Europe"/>
    <x v="8"/>
    <s v="Online Store"/>
    <s v="New"/>
    <s v="Hiking"/>
    <s v="Trekking Poles"/>
    <n v="3"/>
    <n v="72.11"/>
    <n v="0.05"/>
    <n v="31.63"/>
    <n v="205.51349999999996"/>
    <n v="94.89"/>
    <n v="110.62349999999996"/>
    <n v="0.5382785072513484"/>
    <n v="2026"/>
    <s v="Q2"/>
    <n v="4"/>
    <s v="Apr"/>
  </r>
  <r>
    <n v="1153"/>
    <d v="2026-04-04T00:00:00"/>
    <s v="Northern Europe"/>
    <x v="16"/>
    <s v="Retail Partners"/>
    <s v="New"/>
    <s v="Hiking"/>
    <s v="Hiking Daypack 20L"/>
    <n v="4"/>
    <n v="90.15"/>
    <n v="0"/>
    <n v="44.9"/>
    <n v="360.6"/>
    <n v="179.6"/>
    <n v="181.00000000000003"/>
    <n v="0.50194120909595119"/>
    <n v="2026"/>
    <s v="Q2"/>
    <n v="4"/>
    <s v="Apr"/>
  </r>
  <r>
    <n v="1383"/>
    <d v="2026-04-04T00:00:00"/>
    <s v="Western Europe"/>
    <x v="4"/>
    <s v="Retail Partners"/>
    <s v="Returning"/>
    <s v="Cycling"/>
    <s v="Trail Bike Light"/>
    <n v="1"/>
    <n v="50.7"/>
    <n v="0.05"/>
    <n v="21.85"/>
    <n v="48.164999999999999"/>
    <n v="21.85"/>
    <n v="26.314999999999998"/>
    <n v="0.54635108481262329"/>
    <n v="2026"/>
    <s v="Q2"/>
    <n v="4"/>
    <s v="Apr"/>
  </r>
  <r>
    <n v="2583"/>
    <d v="2026-04-04T00:00:00"/>
    <s v="Southern Europe"/>
    <x v="0"/>
    <s v="Online Store"/>
    <s v="Returning"/>
    <s v="Fitness"/>
    <s v="Resistance Band Set"/>
    <n v="1"/>
    <n v="41.13"/>
    <n v="0"/>
    <n v="15.04"/>
    <n v="41.13"/>
    <n v="15.04"/>
    <n v="26.090000000000003"/>
    <n v="0.63433017262338931"/>
    <n v="2026"/>
    <s v="Q2"/>
    <n v="4"/>
    <s v="Apr"/>
  </r>
  <r>
    <n v="4074"/>
    <d v="2026-04-04T00:00:00"/>
    <s v="Central Europe"/>
    <x v="1"/>
    <s v="Retail Partners"/>
    <s v="Returning"/>
    <s v="Camping"/>
    <s v="Compact Sleeping Bag"/>
    <n v="1"/>
    <n v="121.66"/>
    <n v="0"/>
    <n v="61.37"/>
    <n v="121.66"/>
    <n v="61.37"/>
    <n v="60.29"/>
    <n v="0.49556140062469178"/>
    <n v="2026"/>
    <s v="Q2"/>
    <n v="4"/>
    <s v="Apr"/>
  </r>
  <r>
    <n v="4301"/>
    <d v="2026-04-04T00:00:00"/>
    <s v="Northern Europe"/>
    <x v="16"/>
    <s v="Retail Partners"/>
    <s v="New"/>
    <s v="Fitness"/>
    <s v="Weighted Vest"/>
    <n v="1"/>
    <n v="122.77"/>
    <n v="0.1"/>
    <n v="70.59"/>
    <n v="110.49299999999999"/>
    <n v="70.59"/>
    <n v="39.902999999999992"/>
    <n v="0.36113599956558329"/>
    <n v="2026"/>
    <s v="Q2"/>
    <n v="4"/>
    <s v="Apr"/>
  </r>
  <r>
    <n v="4692"/>
    <d v="2026-04-04T00:00:00"/>
    <s v="Western Europe"/>
    <x v="13"/>
    <s v="Online Store"/>
    <s v="Returning"/>
    <s v="Cycling"/>
    <s v="Trail Bike Light"/>
    <n v="1"/>
    <n v="49.96"/>
    <n v="0"/>
    <n v="22.13"/>
    <n v="49.96"/>
    <n v="22.13"/>
    <n v="27.830000000000002"/>
    <n v="0.55704563650920735"/>
    <n v="2026"/>
    <s v="Q2"/>
    <n v="4"/>
    <s v="Apr"/>
  </r>
  <r>
    <n v="1951"/>
    <d v="2026-04-05T00:00:00"/>
    <s v="Western Europe"/>
    <x v="8"/>
    <s v="Marketplace"/>
    <s v="Returning"/>
    <s v="Hiking"/>
    <s v="Summit Backpack 45L"/>
    <n v="2"/>
    <n v="155.13"/>
    <n v="0.15"/>
    <n v="80.959999999999994"/>
    <n v="263.721"/>
    <n v="161.91999999999999"/>
    <n v="101.80100000000002"/>
    <n v="0.38601779911345707"/>
    <n v="2026"/>
    <s v="Q2"/>
    <n v="4"/>
    <s v="Apr"/>
  </r>
  <r>
    <n v="2111"/>
    <d v="2026-04-05T00:00:00"/>
    <s v="Western Europe"/>
    <x v="13"/>
    <s v="Online Store"/>
    <s v="New"/>
    <s v="Hiking"/>
    <s v="Trekking Poles"/>
    <n v="3"/>
    <n v="69.83"/>
    <n v="0.05"/>
    <n v="31.53"/>
    <n v="199.0155"/>
    <n v="94.59"/>
    <n v="104.4255"/>
    <n v="0.52471038687941396"/>
    <n v="2026"/>
    <s v="Q2"/>
    <n v="4"/>
    <s v="Apr"/>
  </r>
  <r>
    <n v="2933"/>
    <d v="2026-04-05T00:00:00"/>
    <s v="Central Europe"/>
    <x v="6"/>
    <s v="Retail Partners"/>
    <s v="Returning"/>
    <s v="Travel"/>
    <s v="Insulated Bottle"/>
    <n v="1"/>
    <n v="35.4"/>
    <n v="0"/>
    <n v="13.37"/>
    <n v="35.4"/>
    <n v="13.37"/>
    <n v="22.03"/>
    <n v="0.62231638418079105"/>
    <n v="2026"/>
    <s v="Q2"/>
    <n v="4"/>
    <s v="Apr"/>
  </r>
  <r>
    <n v="3263"/>
    <d v="2026-04-05T00:00:00"/>
    <s v="Western Europe"/>
    <x v="7"/>
    <s v="Online Store"/>
    <s v="New"/>
    <s v="Fitness"/>
    <s v="Training Mat"/>
    <n v="1"/>
    <n v="51.75"/>
    <n v="0.1"/>
    <n v="22.1"/>
    <n v="46.575000000000003"/>
    <n v="22.1"/>
    <n v="24.475000000000001"/>
    <n v="0.52549651100375738"/>
    <n v="2026"/>
    <s v="Q2"/>
    <n v="4"/>
    <s v="Apr"/>
  </r>
  <r>
    <n v="4764"/>
    <d v="2026-04-05T00:00:00"/>
    <s v="Western Europe"/>
    <x v="13"/>
    <s v="Marketplace"/>
    <s v="New"/>
    <s v="Cycling"/>
    <s v="Compact Repair Kit"/>
    <n v="6"/>
    <n v="39.6"/>
    <n v="0.15"/>
    <n v="17.010000000000002"/>
    <n v="201.96"/>
    <n v="102.06"/>
    <n v="99.9"/>
    <n v="0.49465240641711233"/>
    <n v="2026"/>
    <s v="Q2"/>
    <n v="4"/>
    <s v="Apr"/>
  </r>
  <r>
    <n v="28"/>
    <d v="2026-04-06T00:00:00"/>
    <s v="Central Europe"/>
    <x v="6"/>
    <s v="Retail Partners"/>
    <s v="New"/>
    <s v="Fitness"/>
    <s v="Weighted Vest"/>
    <n v="2"/>
    <n v="125.94"/>
    <n v="0.05"/>
    <n v="70.94"/>
    <n v="239.28599999999997"/>
    <n v="141.88"/>
    <n v="97.405999999999977"/>
    <n v="0.40706936469329585"/>
    <n v="2026"/>
    <s v="Q2"/>
    <n v="4"/>
    <s v="Apr"/>
  </r>
  <r>
    <n v="581"/>
    <d v="2026-04-06T00:00:00"/>
    <s v="Central Europe"/>
    <x v="1"/>
    <s v="Online Store"/>
    <s v="Returning"/>
    <s v="Camping"/>
    <s v="Compact Sleeping Bag"/>
    <n v="3"/>
    <n v="124.67"/>
    <n v="0"/>
    <n v="61.46"/>
    <n v="374.01"/>
    <n v="184.38"/>
    <n v="189.63"/>
    <n v="0.50701852891633914"/>
    <n v="2026"/>
    <s v="Q2"/>
    <n v="4"/>
    <s v="Apr"/>
  </r>
  <r>
    <n v="643"/>
    <d v="2026-04-06T00:00:00"/>
    <s v="Western Europe"/>
    <x v="8"/>
    <s v="Online Store"/>
    <s v="Returning"/>
    <s v="Hiking"/>
    <s v="Trekking Poles"/>
    <n v="2"/>
    <n v="72.260000000000005"/>
    <n v="0"/>
    <n v="33.21"/>
    <n v="144.52000000000001"/>
    <n v="66.42"/>
    <n v="78.100000000000009"/>
    <n v="0.54040963188486024"/>
    <n v="2026"/>
    <s v="Q2"/>
    <n v="4"/>
    <s v="Apr"/>
  </r>
  <r>
    <n v="1907"/>
    <d v="2026-04-06T00:00:00"/>
    <s v="Central Europe"/>
    <x v="12"/>
    <s v="Corporate"/>
    <s v="Business"/>
    <s v="Cycling"/>
    <s v="Trail Bike Light"/>
    <n v="10"/>
    <n v="50.64"/>
    <n v="0.2"/>
    <n v="22.99"/>
    <n v="405.12"/>
    <n v="229.89999999999998"/>
    <n v="175.22000000000003"/>
    <n v="0.43251382306477099"/>
    <n v="2026"/>
    <s v="Q2"/>
    <n v="4"/>
    <s v="Apr"/>
  </r>
  <r>
    <n v="1950"/>
    <d v="2026-04-06T00:00:00"/>
    <s v="Southern Europe"/>
    <x v="9"/>
    <s v="Online Store"/>
    <s v="New"/>
    <s v="Hiking"/>
    <s v="Trekking Poles"/>
    <n v="1"/>
    <n v="73"/>
    <n v="0"/>
    <n v="32.4"/>
    <n v="73"/>
    <n v="32.4"/>
    <n v="40.6"/>
    <n v="0.55616438356164388"/>
    <n v="2026"/>
    <s v="Q2"/>
    <n v="4"/>
    <s v="Apr"/>
  </r>
  <r>
    <n v="2443"/>
    <d v="2026-04-06T00:00:00"/>
    <s v="Southern Europe"/>
    <x v="15"/>
    <s v="Online Store"/>
    <s v="Returning"/>
    <s v="Travel"/>
    <s v="Insulated Bottle"/>
    <n v="1"/>
    <n v="35.700000000000003"/>
    <n v="0"/>
    <n v="13.8"/>
    <n v="35.700000000000003"/>
    <n v="13.8"/>
    <n v="21.900000000000002"/>
    <n v="0.61344537815126055"/>
    <n v="2026"/>
    <s v="Q2"/>
    <n v="4"/>
    <s v="Apr"/>
  </r>
  <r>
    <n v="2480"/>
    <d v="2026-04-06T00:00:00"/>
    <s v="Northern Europe"/>
    <x v="16"/>
    <s v="Corporate"/>
    <s v="New"/>
    <s v="Hiking"/>
    <s v="Summit Backpack 45L"/>
    <n v="8"/>
    <n v="152.41999999999999"/>
    <n v="0.05"/>
    <n v="80.11"/>
    <n v="1158.3919999999998"/>
    <n v="640.88"/>
    <n v="517.51199999999983"/>
    <n v="0.44675032286134564"/>
    <n v="2026"/>
    <s v="Q2"/>
    <n v="4"/>
    <s v="Apr"/>
  </r>
  <r>
    <n v="2515"/>
    <d v="2026-04-06T00:00:00"/>
    <s v="Western Europe"/>
    <x v="8"/>
    <s v="Online Store"/>
    <s v="Returning"/>
    <s v="Cycling"/>
    <s v="Commuter Helmet"/>
    <n v="1"/>
    <n v="81.78"/>
    <n v="0"/>
    <n v="42.82"/>
    <n v="81.78"/>
    <n v="42.82"/>
    <n v="38.96"/>
    <n v="0.47640009782342874"/>
    <n v="2026"/>
    <s v="Q2"/>
    <n v="4"/>
    <s v="Apr"/>
  </r>
  <r>
    <n v="2829"/>
    <d v="2026-04-06T00:00:00"/>
    <s v="Central Europe"/>
    <x v="6"/>
    <s v="Online Store"/>
    <s v="Business"/>
    <s v="Cycling"/>
    <s v="Cycling Pack 12L"/>
    <n v="6"/>
    <n v="102.59"/>
    <n v="0.1"/>
    <n v="49.6"/>
    <n v="553.98599999999999"/>
    <n v="297.60000000000002"/>
    <n v="256.38599999999997"/>
    <n v="0.46280230908362302"/>
    <n v="2026"/>
    <s v="Q2"/>
    <n v="4"/>
    <s v="Apr"/>
  </r>
  <r>
    <n v="4086"/>
    <d v="2026-04-06T00:00:00"/>
    <s v="Western Europe"/>
    <x v="8"/>
    <s v="Retail Partners"/>
    <s v="Returning"/>
    <s v="Hiking"/>
    <s v="Summit Backpack 45L"/>
    <n v="2"/>
    <n v="152.44"/>
    <n v="0.15"/>
    <n v="76.680000000000007"/>
    <n v="259.14799999999997"/>
    <n v="153.36000000000001"/>
    <n v="105.78799999999995"/>
    <n v="0.4082146109559015"/>
    <n v="2026"/>
    <s v="Q2"/>
    <n v="4"/>
    <s v="Apr"/>
  </r>
  <r>
    <n v="4512"/>
    <d v="2026-04-06T00:00:00"/>
    <s v="Central Europe"/>
    <x v="1"/>
    <s v="Online Store"/>
    <s v="New"/>
    <s v="Travel"/>
    <s v="Carry-On Duffel"/>
    <n v="6"/>
    <n v="136.29"/>
    <n v="0"/>
    <n v="68.209999999999994"/>
    <n v="817.74"/>
    <n v="409.26"/>
    <n v="408.48"/>
    <n v="0.49952307579426225"/>
    <n v="2026"/>
    <s v="Q2"/>
    <n v="4"/>
    <s v="Apr"/>
  </r>
  <r>
    <n v="4837"/>
    <d v="2026-04-06T00:00:00"/>
    <s v="Southern Europe"/>
    <x v="9"/>
    <s v="Corporate"/>
    <s v="Business"/>
    <s v="Hiking"/>
    <s v="Summit Backpack 45L"/>
    <n v="4"/>
    <n v="157.51"/>
    <n v="0.2"/>
    <n v="79.209999999999994"/>
    <n v="504.03199999999998"/>
    <n v="316.83999999999997"/>
    <n v="187.19200000000001"/>
    <n v="0.37138911815122855"/>
    <n v="2026"/>
    <s v="Q2"/>
    <n v="4"/>
    <s v="Apr"/>
  </r>
  <r>
    <n v="1580"/>
    <d v="2026-04-07T00:00:00"/>
    <s v="Northern Europe"/>
    <x v="3"/>
    <s v="Online Store"/>
    <s v="New"/>
    <s v="Camping"/>
    <s v="Compact Sleeping Bag"/>
    <n v="2"/>
    <n v="120.5"/>
    <n v="0"/>
    <n v="61.42"/>
    <n v="241"/>
    <n v="122.84"/>
    <n v="118.16"/>
    <n v="0.49029045643153524"/>
    <n v="2026"/>
    <s v="Q2"/>
    <n v="4"/>
    <s v="Apr"/>
  </r>
  <r>
    <n v="1962"/>
    <d v="2026-04-07T00:00:00"/>
    <s v="Southern Europe"/>
    <x v="0"/>
    <s v="Online Store"/>
    <s v="Returning"/>
    <s v="Hiking"/>
    <s v="Summit Backpack 45L"/>
    <n v="3"/>
    <n v="152.62"/>
    <n v="0.05"/>
    <n v="77.75"/>
    <n v="434.96699999999998"/>
    <n v="233.25"/>
    <n v="201.71699999999998"/>
    <n v="0.46375242259757637"/>
    <n v="2026"/>
    <s v="Q2"/>
    <n v="4"/>
    <s v="Apr"/>
  </r>
  <r>
    <n v="2381"/>
    <d v="2026-04-07T00:00:00"/>
    <s v="Central Europe"/>
    <x v="11"/>
    <s v="Online Store"/>
    <s v="Returning"/>
    <s v="Travel"/>
    <s v="Carry-On Duffel"/>
    <n v="2"/>
    <n v="134.16"/>
    <n v="0.05"/>
    <n v="67.08"/>
    <n v="254.90399999999997"/>
    <n v="134.16"/>
    <n v="120.74399999999997"/>
    <n v="0.47368421052631576"/>
    <n v="2026"/>
    <s v="Q2"/>
    <n v="4"/>
    <s v="Apr"/>
  </r>
  <r>
    <n v="2655"/>
    <d v="2026-04-07T00:00:00"/>
    <s v="Western Europe"/>
    <x v="13"/>
    <s v="Retail Partners"/>
    <s v="Business"/>
    <s v="Cycling"/>
    <s v="Cycling Pack 12L"/>
    <n v="1"/>
    <n v="101.13"/>
    <n v="0"/>
    <n v="50.8"/>
    <n v="101.13"/>
    <n v="50.8"/>
    <n v="50.33"/>
    <n v="0.49767625828141998"/>
    <n v="2026"/>
    <s v="Q2"/>
    <n v="4"/>
    <s v="Apr"/>
  </r>
  <r>
    <n v="2944"/>
    <d v="2026-04-07T00:00:00"/>
    <s v="Central Europe"/>
    <x v="14"/>
    <s v="Retail Partners"/>
    <s v="New"/>
    <s v="Fitness"/>
    <s v="Training Mat"/>
    <n v="1"/>
    <n v="51.36"/>
    <n v="0"/>
    <n v="22.21"/>
    <n v="51.36"/>
    <n v="22.21"/>
    <n v="29.15"/>
    <n v="0.56756230529595009"/>
    <n v="2026"/>
    <s v="Q2"/>
    <n v="4"/>
    <s v="Apr"/>
  </r>
  <r>
    <n v="4756"/>
    <d v="2026-04-07T00:00:00"/>
    <s v="Northern Europe"/>
    <x v="16"/>
    <s v="Online Store"/>
    <s v="Business"/>
    <s v="Hiking"/>
    <s v="Summit Backpack 45L"/>
    <n v="5"/>
    <n v="151.88"/>
    <n v="0"/>
    <n v="80.56"/>
    <n v="759.4"/>
    <n v="402.8"/>
    <n v="356.59999999999997"/>
    <n v="0.46958124835396364"/>
    <n v="2026"/>
    <s v="Q2"/>
    <n v="4"/>
    <s v="Apr"/>
  </r>
  <r>
    <n v="52"/>
    <d v="2026-04-08T00:00:00"/>
    <s v="Central Europe"/>
    <x v="12"/>
    <s v="Online Store"/>
    <s v="New"/>
    <s v="Travel"/>
    <s v="Carry-On Duffel"/>
    <n v="2"/>
    <n v="133.59"/>
    <n v="0"/>
    <n v="66.83"/>
    <n v="267.18"/>
    <n v="133.66"/>
    <n v="133.52000000000001"/>
    <n v="0.49973800434164234"/>
    <n v="2026"/>
    <s v="Q2"/>
    <n v="4"/>
    <s v="Apr"/>
  </r>
  <r>
    <n v="556"/>
    <d v="2026-04-08T00:00:00"/>
    <s v="Western Europe"/>
    <x v="8"/>
    <s v="Online Store"/>
    <s v="New"/>
    <s v="Camping"/>
    <s v="Compact Sleeping Bag"/>
    <n v="2"/>
    <n v="124.39"/>
    <n v="0"/>
    <n v="61.27"/>
    <n v="248.78"/>
    <n v="122.54"/>
    <n v="126.24"/>
    <n v="0.50743628909076288"/>
    <n v="2026"/>
    <s v="Q2"/>
    <n v="4"/>
    <s v="Apr"/>
  </r>
  <r>
    <n v="1233"/>
    <d v="2026-04-08T00:00:00"/>
    <s v="Southern Europe"/>
    <x v="15"/>
    <s v="Online Store"/>
    <s v="New"/>
    <s v="Cycling"/>
    <s v="Trail Bike Light"/>
    <n v="5"/>
    <n v="50.22"/>
    <n v="0.1"/>
    <n v="22.31"/>
    <n v="225.99"/>
    <n v="111.55"/>
    <n v="114.44000000000001"/>
    <n v="0.50639408823399268"/>
    <n v="2026"/>
    <s v="Q2"/>
    <n v="4"/>
    <s v="Apr"/>
  </r>
  <r>
    <n v="1492"/>
    <d v="2026-04-08T00:00:00"/>
    <s v="Central Europe"/>
    <x v="14"/>
    <s v="Online Store"/>
    <s v="Returning"/>
    <s v="Cycling"/>
    <s v="Compact Repair Kit"/>
    <n v="2"/>
    <n v="41.08"/>
    <n v="0"/>
    <n v="16.79"/>
    <n v="82.16"/>
    <n v="33.58"/>
    <n v="48.58"/>
    <n v="0.59128529698149956"/>
    <n v="2026"/>
    <s v="Q2"/>
    <n v="4"/>
    <s v="Apr"/>
  </r>
  <r>
    <n v="1619"/>
    <d v="2026-04-08T00:00:00"/>
    <s v="Western Europe"/>
    <x v="8"/>
    <s v="Retail Partners"/>
    <s v="New"/>
    <s v="Travel"/>
    <s v="Packing Cube Set"/>
    <n v="5"/>
    <n v="46.11"/>
    <n v="0"/>
    <n v="18.88"/>
    <n v="230.55"/>
    <n v="94.399999999999991"/>
    <n v="136.15000000000003"/>
    <n v="0.5905443504662764"/>
    <n v="2026"/>
    <s v="Q2"/>
    <n v="4"/>
    <s v="Apr"/>
  </r>
  <r>
    <n v="1631"/>
    <d v="2026-04-08T00:00:00"/>
    <s v="Western Europe"/>
    <x v="8"/>
    <s v="Online Store"/>
    <s v="Returning"/>
    <s v="Travel"/>
    <s v="Packing Cube Set"/>
    <n v="1"/>
    <n v="45.54"/>
    <n v="0"/>
    <n v="18.36"/>
    <n v="45.54"/>
    <n v="18.36"/>
    <n v="27.18"/>
    <n v="0.59683794466403162"/>
    <n v="2026"/>
    <s v="Q2"/>
    <n v="4"/>
    <s v="Apr"/>
  </r>
  <r>
    <n v="1844"/>
    <d v="2026-04-08T00:00:00"/>
    <s v="Central Europe"/>
    <x v="14"/>
    <s v="Retail Partners"/>
    <s v="New"/>
    <s v="Fitness"/>
    <s v="Recovery Roller"/>
    <n v="2"/>
    <n v="37.1"/>
    <n v="0.1"/>
    <n v="14.17"/>
    <n v="66.78"/>
    <n v="28.34"/>
    <n v="38.44"/>
    <n v="0.57562144354597178"/>
    <n v="2026"/>
    <s v="Q2"/>
    <n v="4"/>
    <s v="Apr"/>
  </r>
  <r>
    <n v="4246"/>
    <d v="2026-04-08T00:00:00"/>
    <s v="Western Europe"/>
    <x v="8"/>
    <s v="Corporate"/>
    <s v="Business"/>
    <s v="Hiking"/>
    <s v="Summit Backpack 45L"/>
    <n v="5"/>
    <n v="156.57"/>
    <n v="0.15"/>
    <n v="80.849999999999994"/>
    <n v="665.4224999999999"/>
    <n v="404.25"/>
    <n v="261.1724999999999"/>
    <n v="0.39249123677062309"/>
    <n v="2026"/>
    <s v="Q2"/>
    <n v="4"/>
    <s v="Apr"/>
  </r>
  <r>
    <n v="5139"/>
    <d v="2026-04-08T00:00:00"/>
    <s v="Southern Europe"/>
    <x v="15"/>
    <s v="Online Store"/>
    <s v="Returning"/>
    <s v="Fitness"/>
    <s v="Training Mat"/>
    <n v="2"/>
    <n v="51.4"/>
    <n v="0"/>
    <n v="21.99"/>
    <n v="102.8"/>
    <n v="43.98"/>
    <n v="58.82"/>
    <n v="0.57217898832684821"/>
    <n v="2026"/>
    <s v="Q2"/>
    <n v="4"/>
    <s v="Apr"/>
  </r>
  <r>
    <n v="186"/>
    <d v="2026-04-09T00:00:00"/>
    <s v="Southern Europe"/>
    <x v="0"/>
    <s v="Online Store"/>
    <s v="New"/>
    <s v="Travel"/>
    <s v="Packing Cube Set"/>
    <n v="2"/>
    <n v="46.42"/>
    <n v="0.1"/>
    <n v="18.73"/>
    <n v="83.556000000000012"/>
    <n v="37.46"/>
    <n v="46.096000000000011"/>
    <n v="0.55167791660682663"/>
    <n v="2026"/>
    <s v="Q2"/>
    <n v="4"/>
    <s v="Apr"/>
  </r>
  <r>
    <n v="1742"/>
    <d v="2026-04-09T00:00:00"/>
    <s v="Western Europe"/>
    <x v="4"/>
    <s v="Marketplace"/>
    <s v="Returning"/>
    <s v="Camping"/>
    <s v="Compact Sleeping Bag"/>
    <n v="2"/>
    <n v="120.75"/>
    <n v="0.05"/>
    <n v="60.31"/>
    <n v="229.42499999999998"/>
    <n v="120.62"/>
    <n v="108.80499999999998"/>
    <n v="0.47425084450256066"/>
    <n v="2026"/>
    <s v="Q2"/>
    <n v="4"/>
    <s v="Apr"/>
  </r>
  <r>
    <n v="3189"/>
    <d v="2026-04-09T00:00:00"/>
    <s v="Central Europe"/>
    <x v="11"/>
    <s v="Corporate"/>
    <s v="Business"/>
    <s v="Hiking"/>
    <s v="Summit Backpack 45L"/>
    <n v="6"/>
    <n v="157.38999999999999"/>
    <n v="0.05"/>
    <n v="79.239999999999995"/>
    <n v="897.12299999999993"/>
    <n v="475.43999999999994"/>
    <n v="421.68299999999999"/>
    <n v="0.47003922539049831"/>
    <n v="2026"/>
    <s v="Q2"/>
    <n v="4"/>
    <s v="Apr"/>
  </r>
  <r>
    <n v="3747"/>
    <d v="2026-04-09T00:00:00"/>
    <s v="Western Europe"/>
    <x v="7"/>
    <s v="Retail Partners"/>
    <s v="Returning"/>
    <s v="Camping"/>
    <s v="Compact Sleeping Bag"/>
    <n v="2"/>
    <n v="122.36"/>
    <n v="0.05"/>
    <n v="59.06"/>
    <n v="232.48399999999998"/>
    <n v="118.12"/>
    <n v="114.36399999999998"/>
    <n v="0.49192202474148755"/>
    <n v="2026"/>
    <s v="Q2"/>
    <n v="4"/>
    <s v="Apr"/>
  </r>
  <r>
    <n v="3782"/>
    <d v="2026-04-09T00:00:00"/>
    <s v="Southern Europe"/>
    <x v="0"/>
    <s v="Retail Partners"/>
    <s v="Returning"/>
    <s v="Fitness"/>
    <s v="Resistance Band Set"/>
    <n v="2"/>
    <n v="39.68"/>
    <n v="0.05"/>
    <n v="14.98"/>
    <n v="75.391999999999996"/>
    <n v="29.96"/>
    <n v="45.431999999999995"/>
    <n v="0.60261035653650252"/>
    <n v="2026"/>
    <s v="Q2"/>
    <n v="4"/>
    <s v="Apr"/>
  </r>
  <r>
    <n v="4344"/>
    <d v="2026-04-09T00:00:00"/>
    <s v="Northern Europe"/>
    <x v="5"/>
    <s v="Retail Partners"/>
    <s v="Business"/>
    <s v="Camping"/>
    <s v="Compact Sleeping Bag"/>
    <n v="3"/>
    <n v="121.56"/>
    <n v="0.15"/>
    <n v="61.31"/>
    <n v="309.97800000000001"/>
    <n v="183.93"/>
    <n v="126.048"/>
    <n v="0.40663530960261696"/>
    <n v="2026"/>
    <s v="Q2"/>
    <n v="4"/>
    <s v="Apr"/>
  </r>
  <r>
    <n v="4901"/>
    <d v="2026-04-09T00:00:00"/>
    <s v="Southern Europe"/>
    <x v="0"/>
    <s v="Marketplace"/>
    <s v="New"/>
    <s v="Cycling"/>
    <s v="Commuter Helmet"/>
    <n v="1"/>
    <n v="80.19"/>
    <n v="0.1"/>
    <n v="42.15"/>
    <n v="72.171000000000006"/>
    <n v="42.15"/>
    <n v="30.021000000000008"/>
    <n v="0.4159704036247247"/>
    <n v="2026"/>
    <s v="Q2"/>
    <n v="4"/>
    <s v="Apr"/>
  </r>
  <r>
    <n v="4969"/>
    <d v="2026-04-09T00:00:00"/>
    <s v="Western Europe"/>
    <x v="7"/>
    <s v="Marketplace"/>
    <s v="Business"/>
    <s v="Cycling"/>
    <s v="Commuter Helmet"/>
    <n v="2"/>
    <n v="81.14"/>
    <n v="0"/>
    <n v="43.43"/>
    <n v="162.28"/>
    <n v="86.86"/>
    <n v="75.42"/>
    <n v="0.46475228000985952"/>
    <n v="2026"/>
    <s v="Q2"/>
    <n v="4"/>
    <s v="Apr"/>
  </r>
  <r>
    <n v="673"/>
    <d v="2026-04-10T00:00:00"/>
    <s v="Western Europe"/>
    <x v="8"/>
    <s v="Retail Partners"/>
    <s v="New"/>
    <s v="Camping"/>
    <s v="Trail Tent 2P"/>
    <n v="2"/>
    <n v="191.11"/>
    <n v="0"/>
    <n v="103.58"/>
    <n v="382.22"/>
    <n v="207.16"/>
    <n v="175.06000000000003"/>
    <n v="0.45800847679346979"/>
    <n v="2026"/>
    <s v="Q2"/>
    <n v="4"/>
    <s v="Apr"/>
  </r>
  <r>
    <n v="888"/>
    <d v="2026-04-10T00:00:00"/>
    <s v="Western Europe"/>
    <x v="7"/>
    <s v="Retail Partners"/>
    <s v="New"/>
    <s v="Cycling"/>
    <s v="Compact Repair Kit"/>
    <n v="2"/>
    <n v="40.58"/>
    <n v="0.05"/>
    <n v="17.149999999999999"/>
    <n v="77.10199999999999"/>
    <n v="34.299999999999997"/>
    <n v="42.801999999999992"/>
    <n v="0.55513475655625011"/>
    <n v="2026"/>
    <s v="Q2"/>
    <n v="4"/>
    <s v="Apr"/>
  </r>
  <r>
    <n v="1541"/>
    <d v="2026-04-10T00:00:00"/>
    <s v="Southern Europe"/>
    <x v="15"/>
    <s v="Marketplace"/>
    <s v="Returning"/>
    <s v="Camping"/>
    <s v="Portable Camp Stove"/>
    <n v="1"/>
    <n v="83.44"/>
    <n v="0"/>
    <n v="40.299999999999997"/>
    <n v="83.44"/>
    <n v="40.299999999999997"/>
    <n v="43.14"/>
    <n v="0.51701821668264625"/>
    <n v="2026"/>
    <s v="Q2"/>
    <n v="4"/>
    <s v="Apr"/>
  </r>
  <r>
    <n v="1881"/>
    <d v="2026-04-10T00:00:00"/>
    <s v="Western Europe"/>
    <x v="7"/>
    <s v="Marketplace"/>
    <s v="New"/>
    <s v="Fitness"/>
    <s v="Training Mat"/>
    <n v="1"/>
    <n v="49.61"/>
    <n v="0"/>
    <n v="21.92"/>
    <n v="49.61"/>
    <n v="21.92"/>
    <n v="27.689999999999998"/>
    <n v="0.55815359806490628"/>
    <n v="2026"/>
    <s v="Q2"/>
    <n v="4"/>
    <s v="Apr"/>
  </r>
  <r>
    <n v="2007"/>
    <d v="2026-04-10T00:00:00"/>
    <s v="Western Europe"/>
    <x v="8"/>
    <s v="Online Store"/>
    <s v="Returning"/>
    <s v="Fitness"/>
    <s v="Weighted Vest"/>
    <n v="2"/>
    <n v="123.31"/>
    <n v="0"/>
    <n v="69.239999999999995"/>
    <n v="246.62"/>
    <n v="138.47999999999999"/>
    <n v="108.14000000000001"/>
    <n v="0.43848836266320662"/>
    <n v="2026"/>
    <s v="Q2"/>
    <n v="4"/>
    <s v="Apr"/>
  </r>
  <r>
    <n v="2312"/>
    <d v="2026-04-10T00:00:00"/>
    <s v="Southern Europe"/>
    <x v="15"/>
    <s v="Retail Partners"/>
    <s v="New"/>
    <s v="Hiking"/>
    <s v="Hiking Daypack 20L"/>
    <n v="1"/>
    <n v="93.35"/>
    <n v="0.1"/>
    <n v="45.54"/>
    <n v="84.015000000000001"/>
    <n v="45.54"/>
    <n v="38.475000000000001"/>
    <n v="0.45795393679700053"/>
    <n v="2026"/>
    <s v="Q2"/>
    <n v="4"/>
    <s v="Apr"/>
  </r>
  <r>
    <n v="4493"/>
    <d v="2026-04-10T00:00:00"/>
    <s v="Southern Europe"/>
    <x v="0"/>
    <s v="Corporate"/>
    <s v="Business"/>
    <s v="Hiking"/>
    <s v="Hiking Daypack 20L"/>
    <n v="5"/>
    <n v="92.63"/>
    <n v="0.15"/>
    <n v="46.33"/>
    <n v="393.67749999999995"/>
    <n v="231.64999999999998"/>
    <n v="162.02749999999997"/>
    <n v="0.41157419461361139"/>
    <n v="2026"/>
    <s v="Q2"/>
    <n v="4"/>
    <s v="Apr"/>
  </r>
  <r>
    <n v="2072"/>
    <d v="2026-04-11T00:00:00"/>
    <s v="Southern Europe"/>
    <x v="9"/>
    <s v="Online Store"/>
    <s v="New"/>
    <s v="Camping"/>
    <s v="Compact Sleeping Bag"/>
    <n v="4"/>
    <n v="124.87"/>
    <n v="0.1"/>
    <n v="62.03"/>
    <n v="449.53200000000004"/>
    <n v="248.12"/>
    <n v="201.41200000000003"/>
    <n v="0.44804819234225823"/>
    <n v="2026"/>
    <s v="Q2"/>
    <n v="4"/>
    <s v="Apr"/>
  </r>
  <r>
    <n v="2142"/>
    <d v="2026-04-11T00:00:00"/>
    <s v="Western Europe"/>
    <x v="4"/>
    <s v="Marketplace"/>
    <s v="New"/>
    <s v="Camping"/>
    <s v="Alpine Tent 4P"/>
    <n v="1"/>
    <n v="339.64"/>
    <n v="0.1"/>
    <n v="195.81"/>
    <n v="305.67599999999999"/>
    <n v="195.81"/>
    <n v="109.86599999999999"/>
    <n v="0.35941977780394924"/>
    <n v="2026"/>
    <s v="Q2"/>
    <n v="4"/>
    <s v="Apr"/>
  </r>
  <r>
    <n v="2911"/>
    <d v="2026-04-11T00:00:00"/>
    <s v="Northern Europe"/>
    <x v="2"/>
    <s v="Retail Partners"/>
    <s v="New"/>
    <s v="Cycling"/>
    <s v="Trail Bike Light"/>
    <n v="1"/>
    <n v="50.86"/>
    <n v="0.05"/>
    <n v="22.1"/>
    <n v="48.317"/>
    <n v="22.1"/>
    <n v="26.216999999999999"/>
    <n v="0.54260405240391574"/>
    <n v="2026"/>
    <s v="Q2"/>
    <n v="4"/>
    <s v="Apr"/>
  </r>
  <r>
    <n v="4276"/>
    <d v="2026-04-11T00:00:00"/>
    <s v="Western Europe"/>
    <x v="8"/>
    <s v="Online Store"/>
    <s v="New"/>
    <s v="Travel"/>
    <s v="Travel Backpack 35L"/>
    <n v="2"/>
    <n v="167.01"/>
    <n v="0"/>
    <n v="89.8"/>
    <n v="334.02"/>
    <n v="179.6"/>
    <n v="154.41999999999999"/>
    <n v="0.46230764624872761"/>
    <n v="2026"/>
    <s v="Q2"/>
    <n v="4"/>
    <s v="Apr"/>
  </r>
  <r>
    <n v="5077"/>
    <d v="2026-04-11T00:00:00"/>
    <s v="Western Europe"/>
    <x v="8"/>
    <s v="Marketplace"/>
    <s v="Returning"/>
    <s v="Hiking"/>
    <s v="Hiking Daypack 20L"/>
    <n v="2"/>
    <n v="92.63"/>
    <n v="0.15"/>
    <n v="44.96"/>
    <n v="157.47099999999998"/>
    <n v="89.92"/>
    <n v="67.550999999999974"/>
    <n v="0.42897422382533917"/>
    <n v="2026"/>
    <s v="Q2"/>
    <n v="4"/>
    <s v="Apr"/>
  </r>
  <r>
    <n v="1259"/>
    <d v="2026-04-12T00:00:00"/>
    <s v="Central Europe"/>
    <x v="12"/>
    <s v="Marketplace"/>
    <s v="New"/>
    <s v="Hiking"/>
    <s v="Summit Backpack 45L"/>
    <n v="2"/>
    <n v="151.01"/>
    <n v="0"/>
    <n v="80.209999999999994"/>
    <n v="302.02"/>
    <n v="160.41999999999999"/>
    <n v="141.6"/>
    <n v="0.4688431229719886"/>
    <n v="2026"/>
    <s v="Q2"/>
    <n v="4"/>
    <s v="Apr"/>
  </r>
  <r>
    <n v="1720"/>
    <d v="2026-04-12T00:00:00"/>
    <s v="Southern Europe"/>
    <x v="15"/>
    <s v="Online Store"/>
    <s v="New"/>
    <s v="Hiking"/>
    <s v="Hiking Daypack 20L"/>
    <n v="2"/>
    <n v="92.07"/>
    <n v="0"/>
    <n v="44.1"/>
    <n v="184.14"/>
    <n v="88.2"/>
    <n v="95.939999999999984"/>
    <n v="0.52101661779081132"/>
    <n v="2026"/>
    <s v="Q2"/>
    <n v="4"/>
    <s v="Apr"/>
  </r>
  <r>
    <n v="1975"/>
    <d v="2026-04-12T00:00:00"/>
    <s v="Southern Europe"/>
    <x v="15"/>
    <s v="Online Store"/>
    <s v="Returning"/>
    <s v="Fitness"/>
    <s v="Recovery Roller"/>
    <n v="1"/>
    <n v="36.840000000000003"/>
    <n v="0.1"/>
    <n v="13.86"/>
    <n v="33.156000000000006"/>
    <n v="13.86"/>
    <n v="19.296000000000006"/>
    <n v="0.58197611292073836"/>
    <n v="2026"/>
    <s v="Q2"/>
    <n v="4"/>
    <s v="Apr"/>
  </r>
  <r>
    <n v="2848"/>
    <d v="2026-04-12T00:00:00"/>
    <s v="Central Europe"/>
    <x v="6"/>
    <s v="Online Store"/>
    <s v="New"/>
    <s v="Hiking"/>
    <s v="Trekking Poles"/>
    <n v="1"/>
    <n v="71.64"/>
    <n v="0.05"/>
    <n v="32.729999999999997"/>
    <n v="68.057999999999993"/>
    <n v="32.729999999999997"/>
    <n v="35.327999999999996"/>
    <n v="0.51908666137706072"/>
    <n v="2026"/>
    <s v="Q2"/>
    <n v="4"/>
    <s v="Apr"/>
  </r>
  <r>
    <n v="2979"/>
    <d v="2026-04-12T00:00:00"/>
    <s v="Central Europe"/>
    <x v="14"/>
    <s v="Online Store"/>
    <s v="New"/>
    <s v="Fitness"/>
    <s v="Weighted Vest"/>
    <n v="1"/>
    <n v="124.18"/>
    <n v="0"/>
    <n v="67.42"/>
    <n v="124.18"/>
    <n v="67.42"/>
    <n v="56.760000000000005"/>
    <n v="0.45707843453052022"/>
    <n v="2026"/>
    <s v="Q2"/>
    <n v="4"/>
    <s v="Apr"/>
  </r>
  <r>
    <n v="2996"/>
    <d v="2026-04-12T00:00:00"/>
    <s v="Central Europe"/>
    <x v="12"/>
    <s v="Retail Partners"/>
    <s v="New"/>
    <s v="Travel"/>
    <s v="Carry-On Duffel"/>
    <n v="1"/>
    <n v="134.94999999999999"/>
    <n v="0"/>
    <n v="67.849999999999994"/>
    <n v="134.94999999999999"/>
    <n v="67.849999999999994"/>
    <n v="67.099999999999994"/>
    <n v="0.49722119303445722"/>
    <n v="2026"/>
    <s v="Q2"/>
    <n v="4"/>
    <s v="Apr"/>
  </r>
  <r>
    <n v="749"/>
    <d v="2026-04-13T00:00:00"/>
    <s v="Southern Europe"/>
    <x v="15"/>
    <s v="Online Store"/>
    <s v="New"/>
    <s v="Camping"/>
    <s v="Compact Sleeping Bag"/>
    <n v="2"/>
    <n v="124"/>
    <n v="0"/>
    <n v="60.14"/>
    <n v="248"/>
    <n v="120.28"/>
    <n v="127.72"/>
    <n v="0.51500000000000001"/>
    <n v="2026"/>
    <s v="Q2"/>
    <n v="4"/>
    <s v="Apr"/>
  </r>
  <r>
    <n v="1928"/>
    <d v="2026-04-13T00:00:00"/>
    <s v="Western Europe"/>
    <x v="13"/>
    <s v="Marketplace"/>
    <s v="Returning"/>
    <s v="Fitness"/>
    <s v="Training Mat"/>
    <n v="2"/>
    <n v="50.2"/>
    <n v="0.1"/>
    <n v="21.48"/>
    <n v="90.360000000000014"/>
    <n v="42.96"/>
    <n v="47.400000000000013"/>
    <n v="0.5245683930942896"/>
    <n v="2026"/>
    <s v="Q2"/>
    <n v="4"/>
    <s v="Apr"/>
  </r>
  <r>
    <n v="2486"/>
    <d v="2026-04-13T00:00:00"/>
    <s v="Central Europe"/>
    <x v="11"/>
    <s v="Online Store"/>
    <s v="Business"/>
    <s v="Hiking"/>
    <s v="Hiking Daypack 20L"/>
    <n v="1"/>
    <n v="93.65"/>
    <n v="0"/>
    <n v="44.15"/>
    <n v="93.65"/>
    <n v="44.15"/>
    <n v="49.500000000000007"/>
    <n v="0.5285638013881474"/>
    <n v="2026"/>
    <s v="Q2"/>
    <n v="4"/>
    <s v="Apr"/>
  </r>
  <r>
    <n v="2688"/>
    <d v="2026-04-13T00:00:00"/>
    <s v="Northern Europe"/>
    <x v="16"/>
    <s v="Marketplace"/>
    <s v="New"/>
    <s v="Travel"/>
    <s v="Packing Cube Set"/>
    <n v="5"/>
    <n v="47.25"/>
    <n v="0.1"/>
    <n v="17.93"/>
    <n v="212.625"/>
    <n v="89.65"/>
    <n v="122.97499999999999"/>
    <n v="0.57836566725455607"/>
    <n v="2026"/>
    <s v="Q2"/>
    <n v="4"/>
    <s v="Apr"/>
  </r>
  <r>
    <n v="2712"/>
    <d v="2026-04-13T00:00:00"/>
    <s v="Northern Europe"/>
    <x v="5"/>
    <s v="Online Store"/>
    <s v="Returning"/>
    <s v="Fitness"/>
    <s v="Recovery Roller"/>
    <n v="1"/>
    <n v="35.69"/>
    <n v="0.05"/>
    <n v="13.53"/>
    <n v="33.905499999999996"/>
    <n v="13.53"/>
    <n v="20.375499999999995"/>
    <n v="0.60094969842650892"/>
    <n v="2026"/>
    <s v="Q2"/>
    <n v="4"/>
    <s v="Apr"/>
  </r>
  <r>
    <n v="3853"/>
    <d v="2026-04-13T00:00:00"/>
    <s v="Western Europe"/>
    <x v="13"/>
    <s v="Online Store"/>
    <s v="Returning"/>
    <s v="Travel"/>
    <s v="Carry-On Duffel"/>
    <n v="3"/>
    <n v="136.12"/>
    <n v="0"/>
    <n v="66.58"/>
    <n v="408.36"/>
    <n v="199.74"/>
    <n v="208.62"/>
    <n v="0.51087275933000298"/>
    <n v="2026"/>
    <s v="Q2"/>
    <n v="4"/>
    <s v="Apr"/>
  </r>
  <r>
    <n v="4043"/>
    <d v="2026-04-13T00:00:00"/>
    <s v="Western Europe"/>
    <x v="7"/>
    <s v="Marketplace"/>
    <s v="New"/>
    <s v="Hiking"/>
    <s v="Summit Backpack 45L"/>
    <n v="1"/>
    <n v="155.88999999999999"/>
    <n v="0"/>
    <n v="77.260000000000005"/>
    <n v="155.88999999999999"/>
    <n v="77.260000000000005"/>
    <n v="78.629999999999981"/>
    <n v="0.50439412406183837"/>
    <n v="2026"/>
    <s v="Q2"/>
    <n v="4"/>
    <s v="Apr"/>
  </r>
  <r>
    <n v="290"/>
    <d v="2026-04-14T00:00:00"/>
    <s v="Southern Europe"/>
    <x v="15"/>
    <s v="Online Store"/>
    <s v="Business"/>
    <s v="Travel"/>
    <s v="Carry-On Duffel"/>
    <n v="1"/>
    <n v="130.81"/>
    <n v="0"/>
    <n v="67.86"/>
    <n v="130.81"/>
    <n v="67.86"/>
    <n v="62.95"/>
    <n v="0.48123232168794439"/>
    <n v="2026"/>
    <s v="Q2"/>
    <n v="4"/>
    <s v="Apr"/>
  </r>
  <r>
    <n v="2953"/>
    <d v="2026-04-14T00:00:00"/>
    <s v="Southern Europe"/>
    <x v="0"/>
    <s v="Online Store"/>
    <s v="Returning"/>
    <s v="Travel"/>
    <s v="Packing Cube Set"/>
    <n v="2"/>
    <n v="47.56"/>
    <n v="0.05"/>
    <n v="18.649999999999999"/>
    <n v="90.364000000000004"/>
    <n v="37.299999999999997"/>
    <n v="53.064000000000007"/>
    <n v="0.58722500110663545"/>
    <n v="2026"/>
    <s v="Q2"/>
    <n v="4"/>
    <s v="Apr"/>
  </r>
  <r>
    <n v="3179"/>
    <d v="2026-04-14T00:00:00"/>
    <s v="Central Europe"/>
    <x v="14"/>
    <s v="Online Store"/>
    <s v="New"/>
    <s v="Hiking"/>
    <s v="Trail Boots"/>
    <n v="2"/>
    <n v="140.65"/>
    <n v="0.05"/>
    <n v="78.900000000000006"/>
    <n v="267.23500000000001"/>
    <n v="157.80000000000001"/>
    <n v="109.435"/>
    <n v="0.40950848504125581"/>
    <n v="2026"/>
    <s v="Q2"/>
    <n v="4"/>
    <s v="Apr"/>
  </r>
  <r>
    <n v="3301"/>
    <d v="2026-04-14T00:00:00"/>
    <s v="Western Europe"/>
    <x v="4"/>
    <s v="Retail Partners"/>
    <s v="New"/>
    <s v="Cycling"/>
    <s v="Commuter Helmet"/>
    <n v="1"/>
    <n v="82.75"/>
    <n v="0"/>
    <n v="43.18"/>
    <n v="82.75"/>
    <n v="43.18"/>
    <n v="39.57"/>
    <n v="0.47818731117824775"/>
    <n v="2026"/>
    <s v="Q2"/>
    <n v="4"/>
    <s v="Apr"/>
  </r>
  <r>
    <n v="3349"/>
    <d v="2026-04-14T00:00:00"/>
    <s v="Western Europe"/>
    <x v="8"/>
    <s v="Online Store"/>
    <s v="Returning"/>
    <s v="Fitness"/>
    <s v="Resistance Band Set"/>
    <n v="2"/>
    <n v="40.909999999999997"/>
    <n v="0.1"/>
    <n v="14.95"/>
    <n v="73.637999999999991"/>
    <n v="29.9"/>
    <n v="43.737999999999992"/>
    <n v="0.59395964040305271"/>
    <n v="2026"/>
    <s v="Q2"/>
    <n v="4"/>
    <s v="Apr"/>
  </r>
  <r>
    <n v="4874"/>
    <d v="2026-04-14T00:00:00"/>
    <s v="Southern Europe"/>
    <x v="0"/>
    <s v="Retail Partners"/>
    <s v="Returning"/>
    <s v="Travel"/>
    <s v="Packing Cube Set"/>
    <n v="1"/>
    <n v="46.62"/>
    <n v="0"/>
    <n v="18.86"/>
    <n v="46.62"/>
    <n v="18.86"/>
    <n v="27.759999999999998"/>
    <n v="0.59545259545259543"/>
    <n v="2026"/>
    <s v="Q2"/>
    <n v="4"/>
    <s v="Apr"/>
  </r>
  <r>
    <n v="1045"/>
    <d v="2026-04-15T00:00:00"/>
    <s v="Southern Europe"/>
    <x v="15"/>
    <s v="Online Store"/>
    <s v="Returning"/>
    <s v="Camping"/>
    <s v="Trail Tent 2P"/>
    <n v="2"/>
    <n v="196.57"/>
    <n v="0.05"/>
    <n v="106.2"/>
    <n v="373.48299999999995"/>
    <n v="212.4"/>
    <n v="161.08299999999994"/>
    <n v="0.43129941657317727"/>
    <n v="2026"/>
    <s v="Q2"/>
    <n v="4"/>
    <s v="Apr"/>
  </r>
  <r>
    <n v="1703"/>
    <d v="2026-04-15T00:00:00"/>
    <s v="Central Europe"/>
    <x v="1"/>
    <s v="Online Store"/>
    <s v="Returning"/>
    <s v="Hiking"/>
    <s v="Hiking Daypack 20L"/>
    <n v="1"/>
    <n v="90.52"/>
    <n v="0"/>
    <n v="46.5"/>
    <n v="90.52"/>
    <n v="46.5"/>
    <n v="44.019999999999996"/>
    <n v="0.4863013698630137"/>
    <n v="2026"/>
    <s v="Q2"/>
    <n v="4"/>
    <s v="Apr"/>
  </r>
  <r>
    <n v="2107"/>
    <d v="2026-04-15T00:00:00"/>
    <s v="Southern Europe"/>
    <x v="15"/>
    <s v="Online Store"/>
    <s v="Returning"/>
    <s v="Travel"/>
    <s v="Travel Backpack 35L"/>
    <n v="5"/>
    <n v="165.35"/>
    <n v="0.05"/>
    <n v="89.38"/>
    <n v="785.41249999999991"/>
    <n v="446.9"/>
    <n v="338.51249999999993"/>
    <n v="0.43099963395031271"/>
    <n v="2026"/>
    <s v="Q2"/>
    <n v="4"/>
    <s v="Apr"/>
  </r>
  <r>
    <n v="2265"/>
    <d v="2026-04-15T00:00:00"/>
    <s v="Central Europe"/>
    <x v="11"/>
    <s v="Retail Partners"/>
    <s v="Returning"/>
    <s v="Travel"/>
    <s v="Insulated Bottle"/>
    <n v="2"/>
    <n v="36.35"/>
    <n v="0"/>
    <n v="13.55"/>
    <n v="72.7"/>
    <n v="27.1"/>
    <n v="45.6"/>
    <n v="0.6272352132049519"/>
    <n v="2026"/>
    <s v="Q2"/>
    <n v="4"/>
    <s v="Apr"/>
  </r>
  <r>
    <n v="2839"/>
    <d v="2026-04-15T00:00:00"/>
    <s v="Central Europe"/>
    <x v="14"/>
    <s v="Retail Partners"/>
    <s v="New"/>
    <s v="Travel"/>
    <s v="Packing Cube Set"/>
    <n v="1"/>
    <n v="47"/>
    <n v="0"/>
    <n v="18.64"/>
    <n v="47"/>
    <n v="18.64"/>
    <n v="28.36"/>
    <n v="0.60340425531914887"/>
    <n v="2026"/>
    <s v="Q2"/>
    <n v="4"/>
    <s v="Apr"/>
  </r>
  <r>
    <n v="4742"/>
    <d v="2026-04-15T00:00:00"/>
    <s v="Western Europe"/>
    <x v="13"/>
    <s v="Marketplace"/>
    <s v="Returning"/>
    <s v="Travel"/>
    <s v="Packing Cube Set"/>
    <n v="1"/>
    <n v="46.86"/>
    <n v="0"/>
    <n v="18.190000000000001"/>
    <n v="46.86"/>
    <n v="18.190000000000001"/>
    <n v="28.669999999999998"/>
    <n v="0.61182244985061884"/>
    <n v="2026"/>
    <s v="Q2"/>
    <n v="4"/>
    <s v="Apr"/>
  </r>
  <r>
    <n v="4899"/>
    <d v="2026-04-15T00:00:00"/>
    <s v="Southern Europe"/>
    <x v="9"/>
    <s v="Online Store"/>
    <s v="New"/>
    <s v="Camping"/>
    <s v="Portable Camp Stove"/>
    <n v="2"/>
    <n v="82.13"/>
    <n v="0.05"/>
    <n v="39.909999999999997"/>
    <n v="156.047"/>
    <n v="79.819999999999993"/>
    <n v="76.227000000000004"/>
    <n v="0.48848744288579726"/>
    <n v="2026"/>
    <s v="Q2"/>
    <n v="4"/>
    <s v="Apr"/>
  </r>
  <r>
    <n v="5042"/>
    <d v="2026-04-15T00:00:00"/>
    <s v="Central Europe"/>
    <x v="6"/>
    <s v="Retail Partners"/>
    <s v="Business"/>
    <s v="Travel"/>
    <s v="Travel Backpack 35L"/>
    <n v="1"/>
    <n v="163.16"/>
    <n v="0"/>
    <n v="88.78"/>
    <n v="163.16"/>
    <n v="88.78"/>
    <n v="74.38"/>
    <n v="0.45587153714145623"/>
    <n v="2026"/>
    <s v="Q2"/>
    <n v="4"/>
    <s v="Apr"/>
  </r>
  <r>
    <n v="2248"/>
    <d v="2026-04-16T00:00:00"/>
    <s v="Southern Europe"/>
    <x v="15"/>
    <s v="Retail Partners"/>
    <s v="New"/>
    <s v="Travel"/>
    <s v="Insulated Bottle"/>
    <n v="2"/>
    <n v="36.68"/>
    <n v="0.1"/>
    <n v="13.92"/>
    <n v="66.024000000000001"/>
    <n v="27.84"/>
    <n v="38.183999999999997"/>
    <n v="0.57833515085423481"/>
    <n v="2026"/>
    <s v="Q2"/>
    <n v="4"/>
    <s v="Apr"/>
  </r>
  <r>
    <n v="2427"/>
    <d v="2026-04-16T00:00:00"/>
    <s v="Western Europe"/>
    <x v="13"/>
    <s v="Online Store"/>
    <s v="New"/>
    <s v="Travel"/>
    <s v="Packing Cube Set"/>
    <n v="1"/>
    <n v="45.82"/>
    <n v="0.1"/>
    <n v="18.48"/>
    <n v="41.238"/>
    <n v="18.48"/>
    <n v="22.757999999999999"/>
    <n v="0.55186963480285167"/>
    <n v="2026"/>
    <s v="Q2"/>
    <n v="4"/>
    <s v="Apr"/>
  </r>
  <r>
    <n v="2445"/>
    <d v="2026-04-16T00:00:00"/>
    <s v="Southern Europe"/>
    <x v="15"/>
    <s v="Online Store"/>
    <s v="Returning"/>
    <s v="Hiking"/>
    <s v="Trekking Poles"/>
    <n v="1"/>
    <n v="70.95"/>
    <n v="0"/>
    <n v="31.43"/>
    <n v="70.95"/>
    <n v="31.43"/>
    <n v="39.520000000000003"/>
    <n v="0.55701198026779419"/>
    <n v="2026"/>
    <s v="Q2"/>
    <n v="4"/>
    <s v="Apr"/>
  </r>
  <r>
    <n v="3311"/>
    <d v="2026-04-16T00:00:00"/>
    <s v="Central Europe"/>
    <x v="11"/>
    <s v="Online Store"/>
    <s v="New"/>
    <s v="Travel"/>
    <s v="Packing Cube Set"/>
    <n v="1"/>
    <n v="46.68"/>
    <n v="0.05"/>
    <n v="18.350000000000001"/>
    <n v="44.345999999999997"/>
    <n v="18.350000000000001"/>
    <n v="25.995999999999995"/>
    <n v="0.58620845172056102"/>
    <n v="2026"/>
    <s v="Q2"/>
    <n v="4"/>
    <s v="Apr"/>
  </r>
  <r>
    <n v="3320"/>
    <d v="2026-04-16T00:00:00"/>
    <s v="Northern Europe"/>
    <x v="16"/>
    <s v="Online Store"/>
    <s v="Business"/>
    <s v="Travel"/>
    <s v="Travel Backpack 35L"/>
    <n v="5"/>
    <n v="164.31"/>
    <n v="0.05"/>
    <n v="85.41"/>
    <n v="780.47249999999997"/>
    <n v="427.04999999999995"/>
    <n v="353.42250000000001"/>
    <n v="0.45283145786686912"/>
    <n v="2026"/>
    <s v="Q2"/>
    <n v="4"/>
    <s v="Apr"/>
  </r>
  <r>
    <n v="3321"/>
    <d v="2026-04-16T00:00:00"/>
    <s v="Central Europe"/>
    <x v="6"/>
    <s v="Online Store"/>
    <s v="Business"/>
    <s v="Travel"/>
    <s v="Insulated Bottle"/>
    <n v="3"/>
    <n v="35.57"/>
    <n v="0"/>
    <n v="13.67"/>
    <n v="106.71000000000001"/>
    <n v="41.01"/>
    <n v="65.700000000000017"/>
    <n v="0.61568737700309262"/>
    <n v="2026"/>
    <s v="Q2"/>
    <n v="4"/>
    <s v="Apr"/>
  </r>
  <r>
    <n v="5181"/>
    <d v="2026-04-16T00:00:00"/>
    <s v="Southern Europe"/>
    <x v="0"/>
    <s v="Marketplace"/>
    <s v="New"/>
    <s v="Travel"/>
    <s v="Packing Cube Set"/>
    <n v="2"/>
    <n v="45.51"/>
    <n v="0.1"/>
    <n v="18.809999999999999"/>
    <n v="81.917999999999992"/>
    <n v="37.619999999999997"/>
    <n v="44.297999999999995"/>
    <n v="0.54076027246758951"/>
    <n v="2026"/>
    <s v="Q2"/>
    <n v="4"/>
    <s v="Apr"/>
  </r>
  <r>
    <n v="5187"/>
    <d v="2026-04-16T00:00:00"/>
    <s v="Western Europe"/>
    <x v="8"/>
    <s v="Online Store"/>
    <s v="Returning"/>
    <s v="Camping"/>
    <s v="Trail Tent 2P"/>
    <n v="2"/>
    <n v="198.32"/>
    <n v="0"/>
    <n v="106.8"/>
    <n v="396.64"/>
    <n v="213.6"/>
    <n v="183.04"/>
    <n v="0.46147640177490923"/>
    <n v="2026"/>
    <s v="Q2"/>
    <n v="4"/>
    <s v="Apr"/>
  </r>
  <r>
    <n v="605"/>
    <d v="2026-04-17T00:00:00"/>
    <s v="Western Europe"/>
    <x v="8"/>
    <s v="Marketplace"/>
    <s v="Business"/>
    <s v="Travel"/>
    <s v="Carry-On Duffel"/>
    <n v="2"/>
    <n v="130.94"/>
    <n v="0"/>
    <n v="67.459999999999994"/>
    <n v="261.88"/>
    <n v="134.91999999999999"/>
    <n v="126.96000000000001"/>
    <n v="0.48480219948067821"/>
    <n v="2026"/>
    <s v="Q2"/>
    <n v="4"/>
    <s v="Apr"/>
  </r>
  <r>
    <n v="3244"/>
    <d v="2026-04-17T00:00:00"/>
    <s v="Central Europe"/>
    <x v="11"/>
    <s v="Marketplace"/>
    <s v="Returning"/>
    <s v="Travel"/>
    <s v="Carry-On Duffel"/>
    <n v="1"/>
    <n v="131.62"/>
    <n v="0"/>
    <n v="66.95"/>
    <n v="131.62"/>
    <n v="66.95"/>
    <n v="64.67"/>
    <n v="0.49133870232487464"/>
    <n v="2026"/>
    <s v="Q2"/>
    <n v="4"/>
    <s v="Apr"/>
  </r>
  <r>
    <n v="4047"/>
    <d v="2026-04-17T00:00:00"/>
    <s v="Southern Europe"/>
    <x v="0"/>
    <s v="Corporate"/>
    <s v="Business"/>
    <s v="Travel"/>
    <s v="Travel Backpack 35L"/>
    <n v="8"/>
    <n v="168.34"/>
    <n v="0.15"/>
    <n v="88.7"/>
    <n v="1144.712"/>
    <n v="709.6"/>
    <n v="435.11199999999997"/>
    <n v="0.38010608781946897"/>
    <n v="2026"/>
    <s v="Q2"/>
    <n v="4"/>
    <s v="Apr"/>
  </r>
  <r>
    <n v="4101"/>
    <d v="2026-04-17T00:00:00"/>
    <s v="Central Europe"/>
    <x v="6"/>
    <s v="Online Store"/>
    <s v="Returning"/>
    <s v="Camping"/>
    <s v="Portable Camp Stove"/>
    <n v="1"/>
    <n v="81.040000000000006"/>
    <n v="0"/>
    <n v="39.97"/>
    <n v="81.040000000000006"/>
    <n v="39.97"/>
    <n v="41.070000000000007"/>
    <n v="0.50678677196446209"/>
    <n v="2026"/>
    <s v="Q2"/>
    <n v="4"/>
    <s v="Apr"/>
  </r>
  <r>
    <n v="4537"/>
    <d v="2026-04-17T00:00:00"/>
    <s v="Western Europe"/>
    <x v="8"/>
    <s v="Online Store"/>
    <s v="Business"/>
    <s v="Camping"/>
    <s v="Portable Camp Stove"/>
    <n v="3"/>
    <n v="81.53"/>
    <n v="0.05"/>
    <n v="38.630000000000003"/>
    <n v="232.3605"/>
    <n v="115.89000000000001"/>
    <n v="116.47049999999999"/>
    <n v="0.50124913657872139"/>
    <n v="2026"/>
    <s v="Q2"/>
    <n v="4"/>
    <s v="Apr"/>
  </r>
  <r>
    <n v="754"/>
    <d v="2026-04-18T00:00:00"/>
    <s v="Northern Europe"/>
    <x v="10"/>
    <s v="Marketplace"/>
    <s v="Returning"/>
    <s v="Cycling"/>
    <s v="Cycling Pack 12L"/>
    <n v="3"/>
    <n v="104.8"/>
    <n v="0.1"/>
    <n v="50.59"/>
    <n v="282.95999999999998"/>
    <n v="151.77000000000001"/>
    <n v="131.18999999999997"/>
    <n v="0.46363443596268017"/>
    <n v="2026"/>
    <s v="Q2"/>
    <n v="4"/>
    <s v="Apr"/>
  </r>
  <r>
    <n v="1340"/>
    <d v="2026-04-18T00:00:00"/>
    <s v="Western Europe"/>
    <x v="8"/>
    <s v="Online Store"/>
    <s v="New"/>
    <s v="Fitness"/>
    <s v="Training Mat"/>
    <n v="2"/>
    <n v="51.24"/>
    <n v="0"/>
    <n v="22.52"/>
    <n v="102.48"/>
    <n v="45.04"/>
    <n v="57.440000000000005"/>
    <n v="0.56049960967993762"/>
    <n v="2026"/>
    <s v="Q2"/>
    <n v="4"/>
    <s v="Apr"/>
  </r>
  <r>
    <n v="1444"/>
    <d v="2026-04-18T00:00:00"/>
    <s v="Northern Europe"/>
    <x v="10"/>
    <s v="Retail Partners"/>
    <s v="Returning"/>
    <s v="Camping"/>
    <s v="Compact Sleeping Bag"/>
    <n v="1"/>
    <n v="120.52"/>
    <n v="0.1"/>
    <n v="59.01"/>
    <n v="108.468"/>
    <n v="59.01"/>
    <n v="49.458000000000006"/>
    <n v="0.45596858059519862"/>
    <n v="2026"/>
    <s v="Q2"/>
    <n v="4"/>
    <s v="Apr"/>
  </r>
  <r>
    <n v="2390"/>
    <d v="2026-04-18T00:00:00"/>
    <s v="Western Europe"/>
    <x v="8"/>
    <s v="Retail Partners"/>
    <s v="Returning"/>
    <s v="Camping"/>
    <s v="Portable Camp Stove"/>
    <n v="1"/>
    <n v="80.98"/>
    <n v="0"/>
    <n v="40.19"/>
    <n v="80.98"/>
    <n v="40.19"/>
    <n v="40.790000000000006"/>
    <n v="0.50370461842430236"/>
    <n v="2026"/>
    <s v="Q2"/>
    <n v="4"/>
    <s v="Apr"/>
  </r>
  <r>
    <n v="3076"/>
    <d v="2026-04-18T00:00:00"/>
    <s v="Northern Europe"/>
    <x v="2"/>
    <s v="Online Store"/>
    <s v="Business"/>
    <s v="Camping"/>
    <s v="Portable Camp Stove"/>
    <n v="2"/>
    <n v="82.58"/>
    <n v="0.1"/>
    <n v="39.93"/>
    <n v="148.64400000000001"/>
    <n v="79.86"/>
    <n v="68.784000000000006"/>
    <n v="0.46274319851457174"/>
    <n v="2026"/>
    <s v="Q2"/>
    <n v="4"/>
    <s v="Apr"/>
  </r>
  <r>
    <n v="3157"/>
    <d v="2026-04-18T00:00:00"/>
    <s v="Western Europe"/>
    <x v="8"/>
    <s v="Online Store"/>
    <s v="New"/>
    <s v="Camping"/>
    <s v="Trail Tent 2P"/>
    <n v="2"/>
    <n v="200.36"/>
    <n v="0"/>
    <n v="105.12"/>
    <n v="400.72"/>
    <n v="210.24"/>
    <n v="190.48000000000002"/>
    <n v="0.47534438011579161"/>
    <n v="2026"/>
    <s v="Q2"/>
    <n v="4"/>
    <s v="Apr"/>
  </r>
  <r>
    <n v="4516"/>
    <d v="2026-04-18T00:00:00"/>
    <s v="Northern Europe"/>
    <x v="5"/>
    <s v="Online Store"/>
    <s v="Returning"/>
    <s v="Camping"/>
    <s v="Trail Tent 2P"/>
    <n v="1"/>
    <n v="196.24"/>
    <n v="0"/>
    <n v="106.34"/>
    <n v="196.24"/>
    <n v="106.34"/>
    <n v="89.9"/>
    <n v="0.45811251528740321"/>
    <n v="2026"/>
    <s v="Q2"/>
    <n v="4"/>
    <s v="Apr"/>
  </r>
  <r>
    <n v="5119"/>
    <d v="2026-04-18T00:00:00"/>
    <s v="Southern Europe"/>
    <x v="15"/>
    <s v="Online Store"/>
    <s v="Business"/>
    <s v="Hiking"/>
    <s v="Hiking Daypack 20L"/>
    <n v="1"/>
    <n v="93.32"/>
    <n v="0"/>
    <n v="44.82"/>
    <n v="93.32"/>
    <n v="44.82"/>
    <n v="48.499999999999993"/>
    <n v="0.51971710244320612"/>
    <n v="2026"/>
    <s v="Q2"/>
    <n v="4"/>
    <s v="Apr"/>
  </r>
  <r>
    <n v="125"/>
    <d v="2026-04-19T00:00:00"/>
    <s v="Western Europe"/>
    <x v="7"/>
    <s v="Online Store"/>
    <s v="Returning"/>
    <s v="Cycling"/>
    <s v="Cycling Pack 12L"/>
    <n v="2"/>
    <n v="101.61"/>
    <n v="0"/>
    <n v="49.9"/>
    <n v="203.22"/>
    <n v="99.8"/>
    <n v="103.42"/>
    <n v="0.50890660368074014"/>
    <n v="2026"/>
    <s v="Q2"/>
    <n v="4"/>
    <s v="Apr"/>
  </r>
  <r>
    <n v="728"/>
    <d v="2026-04-19T00:00:00"/>
    <s v="Central Europe"/>
    <x v="14"/>
    <s v="Online Store"/>
    <s v="Returning"/>
    <s v="Cycling"/>
    <s v="Cycling Pack 12L"/>
    <n v="1"/>
    <n v="104.91"/>
    <n v="0"/>
    <n v="51.68"/>
    <n v="104.91"/>
    <n v="51.68"/>
    <n v="53.23"/>
    <n v="0.50738728433895719"/>
    <n v="2026"/>
    <s v="Q2"/>
    <n v="4"/>
    <s v="Apr"/>
  </r>
  <r>
    <n v="1271"/>
    <d v="2026-04-19T00:00:00"/>
    <s v="Northern Europe"/>
    <x v="2"/>
    <s v="Corporate"/>
    <s v="Business"/>
    <s v="Fitness"/>
    <s v="Resistance Band Set"/>
    <n v="8"/>
    <n v="39.99"/>
    <n v="0.15"/>
    <n v="14.92"/>
    <n v="271.93200000000002"/>
    <n v="119.36"/>
    <n v="152.572"/>
    <n v="0.56106673727255341"/>
    <n v="2026"/>
    <s v="Q2"/>
    <n v="4"/>
    <s v="Apr"/>
  </r>
  <r>
    <n v="1284"/>
    <d v="2026-04-19T00:00:00"/>
    <s v="Central Europe"/>
    <x v="12"/>
    <s v="Retail Partners"/>
    <s v="New"/>
    <s v="Travel"/>
    <s v="Carry-On Duffel"/>
    <n v="1"/>
    <n v="136.01"/>
    <n v="0"/>
    <n v="66.59"/>
    <n v="136.01"/>
    <n v="66.59"/>
    <n v="69.419999999999987"/>
    <n v="0.51040364679067707"/>
    <n v="2026"/>
    <s v="Q2"/>
    <n v="4"/>
    <s v="Apr"/>
  </r>
  <r>
    <n v="1657"/>
    <d v="2026-04-19T00:00:00"/>
    <s v="Southern Europe"/>
    <x v="0"/>
    <s v="Corporate"/>
    <s v="Business"/>
    <s v="Camping"/>
    <s v="Compact Sleeping Bag"/>
    <n v="15"/>
    <n v="122.1"/>
    <n v="0.15"/>
    <n v="62.33"/>
    <n v="1556.7749999999999"/>
    <n v="934.94999999999993"/>
    <n v="621.82499999999993"/>
    <n v="0.39943151707857588"/>
    <n v="2026"/>
    <s v="Q2"/>
    <n v="4"/>
    <s v="Apr"/>
  </r>
  <r>
    <n v="2240"/>
    <d v="2026-04-19T00:00:00"/>
    <s v="Southern Europe"/>
    <x v="15"/>
    <s v="Marketplace"/>
    <s v="Returning"/>
    <s v="Camping"/>
    <s v="Alpine Tent 4P"/>
    <n v="4"/>
    <n v="341.75"/>
    <n v="0.1"/>
    <n v="191.91"/>
    <n v="1230.3"/>
    <n v="767.64"/>
    <n v="462.65999999999997"/>
    <n v="0.37605462082418922"/>
    <n v="2026"/>
    <s v="Q2"/>
    <n v="4"/>
    <s v="Apr"/>
  </r>
  <r>
    <n v="3050"/>
    <d v="2026-04-19T00:00:00"/>
    <s v="Western Europe"/>
    <x v="13"/>
    <s v="Retail Partners"/>
    <s v="Returning"/>
    <s v="Hiking"/>
    <s v="Summit Backpack 45L"/>
    <n v="3"/>
    <n v="156.16"/>
    <n v="0.05"/>
    <n v="77.81"/>
    <n v="445.05599999999998"/>
    <n v="233.43"/>
    <n v="211.62599999999998"/>
    <n v="0.47550420621225192"/>
    <n v="2026"/>
    <s v="Q2"/>
    <n v="4"/>
    <s v="Apr"/>
  </r>
  <r>
    <n v="3213"/>
    <d v="2026-04-19T00:00:00"/>
    <s v="Southern Europe"/>
    <x v="15"/>
    <s v="Online Store"/>
    <s v="Returning"/>
    <s v="Travel"/>
    <s v="Carry-On Duffel"/>
    <n v="2"/>
    <n v="132.53"/>
    <n v="0.05"/>
    <n v="66.39"/>
    <n v="251.80699999999999"/>
    <n v="132.78"/>
    <n v="119.02699999999999"/>
    <n v="0.47269138665724142"/>
    <n v="2026"/>
    <s v="Q2"/>
    <n v="4"/>
    <s v="Apr"/>
  </r>
  <r>
    <n v="3367"/>
    <d v="2026-04-19T00:00:00"/>
    <s v="Northern Europe"/>
    <x v="3"/>
    <s v="Online Store"/>
    <s v="Returning"/>
    <s v="Travel"/>
    <s v="Packing Cube Set"/>
    <n v="3"/>
    <n v="45.79"/>
    <n v="0"/>
    <n v="17.98"/>
    <n v="137.37"/>
    <n v="53.94"/>
    <n v="83.43"/>
    <n v="0.60733784669141733"/>
    <n v="2026"/>
    <s v="Q2"/>
    <n v="4"/>
    <s v="Apr"/>
  </r>
  <r>
    <n v="3885"/>
    <d v="2026-04-19T00:00:00"/>
    <s v="Southern Europe"/>
    <x v="15"/>
    <s v="Online Store"/>
    <s v="New"/>
    <s v="Travel"/>
    <s v="Carry-On Duffel"/>
    <n v="2"/>
    <n v="133.97"/>
    <n v="0.15"/>
    <n v="67.36"/>
    <n v="227.749"/>
    <n v="134.72"/>
    <n v="93.028999999999996"/>
    <n v="0.40847160690057915"/>
    <n v="2026"/>
    <s v="Q2"/>
    <n v="4"/>
    <s v="Apr"/>
  </r>
  <r>
    <n v="4372"/>
    <d v="2026-04-19T00:00:00"/>
    <s v="Southern Europe"/>
    <x v="15"/>
    <s v="Online Store"/>
    <s v="New"/>
    <s v="Fitness"/>
    <s v="Recovery Roller"/>
    <n v="1"/>
    <n v="37.11"/>
    <n v="0.1"/>
    <n v="14.27"/>
    <n v="33.399000000000001"/>
    <n v="14.27"/>
    <n v="19.129000000000001"/>
    <n v="0.5727416988532591"/>
    <n v="2026"/>
    <s v="Q2"/>
    <n v="4"/>
    <s v="Apr"/>
  </r>
  <r>
    <n v="4417"/>
    <d v="2026-04-19T00:00:00"/>
    <s v="Western Europe"/>
    <x v="8"/>
    <s v="Retail Partners"/>
    <s v="New"/>
    <s v="Camping"/>
    <s v="Alpine Tent 4P"/>
    <n v="3"/>
    <n v="334.01"/>
    <n v="0.15"/>
    <n v="192.17"/>
    <n v="851.72550000000001"/>
    <n v="576.51"/>
    <n v="275.21550000000002"/>
    <n v="0.32312699337990941"/>
    <n v="2026"/>
    <s v="Q2"/>
    <n v="4"/>
    <s v="Apr"/>
  </r>
  <r>
    <n v="1147"/>
    <d v="2026-04-20T00:00:00"/>
    <s v="Western Europe"/>
    <x v="7"/>
    <s v="Online Store"/>
    <s v="New"/>
    <s v="Travel"/>
    <s v="Carry-On Duffel"/>
    <n v="1"/>
    <n v="131.46"/>
    <n v="0"/>
    <n v="67.77"/>
    <n v="131.46"/>
    <n v="67.77"/>
    <n v="63.690000000000012"/>
    <n v="0.48448197170241902"/>
    <n v="2026"/>
    <s v="Q2"/>
    <n v="4"/>
    <s v="Apr"/>
  </r>
  <r>
    <n v="1514"/>
    <d v="2026-04-20T00:00:00"/>
    <s v="Northern Europe"/>
    <x v="3"/>
    <s v="Retail Partners"/>
    <s v="Returning"/>
    <s v="Hiking"/>
    <s v="Trekking Poles"/>
    <n v="3"/>
    <n v="72.48"/>
    <n v="0"/>
    <n v="32.36"/>
    <n v="217.44"/>
    <n v="97.08"/>
    <n v="120.36"/>
    <n v="0.55353200883002207"/>
    <n v="2026"/>
    <s v="Q2"/>
    <n v="4"/>
    <s v="Apr"/>
  </r>
  <r>
    <n v="1538"/>
    <d v="2026-04-20T00:00:00"/>
    <s v="Northern Europe"/>
    <x v="2"/>
    <s v="Marketplace"/>
    <s v="New"/>
    <s v="Cycling"/>
    <s v="Commuter Helmet"/>
    <n v="1"/>
    <n v="81.98"/>
    <n v="0"/>
    <n v="43.15"/>
    <n v="81.98"/>
    <n v="43.15"/>
    <n v="38.830000000000005"/>
    <n v="0.47365211027079779"/>
    <n v="2026"/>
    <s v="Q2"/>
    <n v="4"/>
    <s v="Apr"/>
  </r>
  <r>
    <n v="1679"/>
    <d v="2026-04-20T00:00:00"/>
    <s v="Western Europe"/>
    <x v="13"/>
    <s v="Marketplace"/>
    <s v="Returning"/>
    <s v="Travel"/>
    <s v="Packing Cube Set"/>
    <n v="1"/>
    <n v="46.71"/>
    <n v="0"/>
    <n v="18.18"/>
    <n v="46.71"/>
    <n v="18.18"/>
    <n v="28.53"/>
    <n v="0.61078998073217727"/>
    <n v="2026"/>
    <s v="Q2"/>
    <n v="4"/>
    <s v="Apr"/>
  </r>
  <r>
    <n v="1708"/>
    <d v="2026-04-20T00:00:00"/>
    <s v="Northern Europe"/>
    <x v="5"/>
    <s v="Marketplace"/>
    <s v="New"/>
    <s v="Fitness"/>
    <s v="Resistance Band Set"/>
    <n v="1"/>
    <n v="41.01"/>
    <n v="0"/>
    <n v="14.5"/>
    <n v="41.01"/>
    <n v="14.5"/>
    <n v="26.509999999999998"/>
    <n v="0.64642770056083876"/>
    <n v="2026"/>
    <s v="Q2"/>
    <n v="4"/>
    <s v="Apr"/>
  </r>
  <r>
    <n v="2686"/>
    <d v="2026-04-20T00:00:00"/>
    <s v="Central Europe"/>
    <x v="12"/>
    <s v="Online Store"/>
    <s v="Returning"/>
    <s v="Hiking"/>
    <s v="Trekking Poles"/>
    <n v="1"/>
    <n v="70.45"/>
    <n v="0.05"/>
    <n v="31.98"/>
    <n v="66.927499999999995"/>
    <n v="31.98"/>
    <n v="34.947499999999991"/>
    <n v="0.52216951178514059"/>
    <n v="2026"/>
    <s v="Q2"/>
    <n v="4"/>
    <s v="Apr"/>
  </r>
  <r>
    <n v="3307"/>
    <d v="2026-04-20T00:00:00"/>
    <s v="Western Europe"/>
    <x v="13"/>
    <s v="Retail Partners"/>
    <s v="Business"/>
    <s v="Cycling"/>
    <s v="Trail Bike Light"/>
    <n v="2"/>
    <n v="51.39"/>
    <n v="0.05"/>
    <n v="22.28"/>
    <n v="97.640999999999991"/>
    <n v="44.56"/>
    <n v="53.080999999999989"/>
    <n v="0.54363433393758764"/>
    <n v="2026"/>
    <s v="Q2"/>
    <n v="4"/>
    <s v="Apr"/>
  </r>
  <r>
    <n v="3772"/>
    <d v="2026-04-20T00:00:00"/>
    <s v="Southern Europe"/>
    <x v="15"/>
    <s v="Retail Partners"/>
    <s v="Returning"/>
    <s v="Camping"/>
    <s v="Compact Sleeping Bag"/>
    <n v="2"/>
    <n v="122.03"/>
    <n v="0"/>
    <n v="59.43"/>
    <n v="244.06"/>
    <n v="118.86"/>
    <n v="125.2"/>
    <n v="0.51298860935835455"/>
    <n v="2026"/>
    <s v="Q2"/>
    <n v="4"/>
    <s v="Apr"/>
  </r>
  <r>
    <n v="3877"/>
    <d v="2026-04-20T00:00:00"/>
    <s v="Western Europe"/>
    <x v="4"/>
    <s v="Online Store"/>
    <s v="New"/>
    <s v="Travel"/>
    <s v="Carry-On Duffel"/>
    <n v="3"/>
    <n v="132.07"/>
    <n v="0.05"/>
    <n v="66.41"/>
    <n v="376.39949999999999"/>
    <n v="199.23"/>
    <n v="177.1695"/>
    <n v="0.47069536489819991"/>
    <n v="2026"/>
    <s v="Q2"/>
    <n v="4"/>
    <s v="Apr"/>
  </r>
  <r>
    <n v="4117"/>
    <d v="2026-04-20T00:00:00"/>
    <s v="Western Europe"/>
    <x v="7"/>
    <s v="Marketplace"/>
    <s v="Returning"/>
    <s v="Cycling"/>
    <s v="Compact Repair Kit"/>
    <n v="1"/>
    <n v="41.04"/>
    <n v="0.1"/>
    <n v="17.02"/>
    <n v="36.936"/>
    <n v="17.02"/>
    <n v="19.916"/>
    <n v="0.53920294563569415"/>
    <n v="2026"/>
    <s v="Q2"/>
    <n v="4"/>
    <s v="Apr"/>
  </r>
  <r>
    <n v="4562"/>
    <d v="2026-04-20T00:00:00"/>
    <s v="Central Europe"/>
    <x v="1"/>
    <s v="Retail Partners"/>
    <s v="New"/>
    <s v="Fitness"/>
    <s v="Resistance Band Set"/>
    <n v="2"/>
    <n v="40.56"/>
    <n v="0"/>
    <n v="15.09"/>
    <n v="81.12"/>
    <n v="30.18"/>
    <n v="50.940000000000005"/>
    <n v="0.62795857988165682"/>
    <n v="2026"/>
    <s v="Q2"/>
    <n v="4"/>
    <s v="Apr"/>
  </r>
  <r>
    <n v="4683"/>
    <d v="2026-04-20T00:00:00"/>
    <s v="Northern Europe"/>
    <x v="16"/>
    <s v="Online Store"/>
    <s v="Business"/>
    <s v="Fitness"/>
    <s v="Training Mat"/>
    <n v="3"/>
    <n v="51.36"/>
    <n v="0"/>
    <n v="22.05"/>
    <n v="154.07999999999998"/>
    <n v="66.150000000000006"/>
    <n v="87.929999999999978"/>
    <n v="0.57067757009345788"/>
    <n v="2026"/>
    <s v="Q2"/>
    <n v="4"/>
    <s v="Apr"/>
  </r>
  <r>
    <n v="308"/>
    <d v="2026-04-21T00:00:00"/>
    <s v="Western Europe"/>
    <x v="7"/>
    <s v="Online Store"/>
    <s v="Returning"/>
    <s v="Hiking"/>
    <s v="Hiking Daypack 20L"/>
    <n v="6"/>
    <n v="93.58"/>
    <n v="0"/>
    <n v="46.68"/>
    <n v="561.48"/>
    <n v="280.08"/>
    <n v="281.40000000000003"/>
    <n v="0.5011754648429152"/>
    <n v="2026"/>
    <s v="Q2"/>
    <n v="4"/>
    <s v="Apr"/>
  </r>
  <r>
    <n v="773"/>
    <d v="2026-04-21T00:00:00"/>
    <s v="Western Europe"/>
    <x v="7"/>
    <s v="Online Store"/>
    <s v="Business"/>
    <s v="Cycling"/>
    <s v="Commuter Helmet"/>
    <n v="5"/>
    <n v="80.16"/>
    <n v="0.1"/>
    <n v="42.5"/>
    <n v="360.71999999999997"/>
    <n v="212.5"/>
    <n v="148.21999999999997"/>
    <n v="0.41090042137946325"/>
    <n v="2026"/>
    <s v="Q2"/>
    <n v="4"/>
    <s v="Apr"/>
  </r>
  <r>
    <n v="1303"/>
    <d v="2026-04-21T00:00:00"/>
    <s v="Central Europe"/>
    <x v="12"/>
    <s v="Online Store"/>
    <s v="New"/>
    <s v="Hiking"/>
    <s v="Trail Boots"/>
    <n v="1"/>
    <n v="142.22999999999999"/>
    <n v="0.05"/>
    <n v="77.66"/>
    <n v="135.11849999999998"/>
    <n v="77.66"/>
    <n v="57.458499999999987"/>
    <n v="0.42524524768999061"/>
    <n v="2026"/>
    <s v="Q2"/>
    <n v="4"/>
    <s v="Apr"/>
  </r>
  <r>
    <n v="1348"/>
    <d v="2026-04-21T00:00:00"/>
    <s v="Central Europe"/>
    <x v="14"/>
    <s v="Online Store"/>
    <s v="Returning"/>
    <s v="Hiking"/>
    <s v="Trekking Poles"/>
    <n v="2"/>
    <n v="71.77"/>
    <n v="0"/>
    <n v="32.450000000000003"/>
    <n v="143.54"/>
    <n v="64.900000000000006"/>
    <n v="78.639999999999986"/>
    <n v="0.54786122335237553"/>
    <n v="2026"/>
    <s v="Q2"/>
    <n v="4"/>
    <s v="Apr"/>
  </r>
  <r>
    <n v="1496"/>
    <d v="2026-04-21T00:00:00"/>
    <s v="Southern Europe"/>
    <x v="0"/>
    <s v="Marketplace"/>
    <s v="Returning"/>
    <s v="Hiking"/>
    <s v="Trekking Poles"/>
    <n v="1"/>
    <n v="71.23"/>
    <n v="0.05"/>
    <n v="33.28"/>
    <n v="67.668499999999995"/>
    <n v="33.28"/>
    <n v="34.388499999999993"/>
    <n v="0.50819066478494423"/>
    <n v="2026"/>
    <s v="Q2"/>
    <n v="4"/>
    <s v="Apr"/>
  </r>
  <r>
    <n v="1695"/>
    <d v="2026-04-21T00:00:00"/>
    <s v="Southern Europe"/>
    <x v="0"/>
    <s v="Retail Partners"/>
    <s v="Returning"/>
    <s v="Hiking"/>
    <s v="Trekking Poles"/>
    <n v="1"/>
    <n v="71.239999999999995"/>
    <n v="0.1"/>
    <n v="33.07"/>
    <n v="64.116"/>
    <n v="33.07"/>
    <n v="31.045999999999999"/>
    <n v="0.48421610830369954"/>
    <n v="2026"/>
    <s v="Q2"/>
    <n v="4"/>
    <s v="Apr"/>
  </r>
  <r>
    <n v="2812"/>
    <d v="2026-04-21T00:00:00"/>
    <s v="Central Europe"/>
    <x v="6"/>
    <s v="Online Store"/>
    <s v="New"/>
    <s v="Cycling"/>
    <s v="Trail Bike Light"/>
    <n v="1"/>
    <n v="51.39"/>
    <n v="0"/>
    <n v="22.08"/>
    <n v="51.39"/>
    <n v="22.08"/>
    <n v="29.310000000000002"/>
    <n v="0.57034442498540572"/>
    <n v="2026"/>
    <s v="Q2"/>
    <n v="4"/>
    <s v="Apr"/>
  </r>
  <r>
    <n v="3017"/>
    <d v="2026-04-21T00:00:00"/>
    <s v="Central Europe"/>
    <x v="12"/>
    <s v="Online Store"/>
    <s v="Returning"/>
    <s v="Cycling"/>
    <s v="Cycling Pack 12L"/>
    <n v="1"/>
    <n v="102.64"/>
    <n v="0"/>
    <n v="51.86"/>
    <n v="102.64"/>
    <n v="51.86"/>
    <n v="50.78"/>
    <n v="0.49473889321901793"/>
    <n v="2026"/>
    <s v="Q2"/>
    <n v="4"/>
    <s v="Apr"/>
  </r>
  <r>
    <n v="3719"/>
    <d v="2026-04-21T00:00:00"/>
    <s v="Northern Europe"/>
    <x v="2"/>
    <s v="Online Store"/>
    <s v="New"/>
    <s v="Fitness"/>
    <s v="Recovery Roller"/>
    <n v="2"/>
    <n v="35.56"/>
    <n v="0.1"/>
    <n v="13.85"/>
    <n v="64.00800000000001"/>
    <n v="27.7"/>
    <n v="36.308000000000007"/>
    <n v="0.56724159480064995"/>
    <n v="2026"/>
    <s v="Q2"/>
    <n v="4"/>
    <s v="Apr"/>
  </r>
  <r>
    <n v="3920"/>
    <d v="2026-04-21T00:00:00"/>
    <s v="Central Europe"/>
    <x v="11"/>
    <s v="Online Store"/>
    <s v="Returning"/>
    <s v="Cycling"/>
    <s v="Cycling Pack 12L"/>
    <n v="2"/>
    <n v="100.39"/>
    <n v="0"/>
    <n v="49.05"/>
    <n v="200.78"/>
    <n v="98.1"/>
    <n v="102.68"/>
    <n v="0.51140551847793603"/>
    <n v="2026"/>
    <s v="Q2"/>
    <n v="4"/>
    <s v="Apr"/>
  </r>
  <r>
    <n v="4654"/>
    <d v="2026-04-21T00:00:00"/>
    <s v="Southern Europe"/>
    <x v="15"/>
    <s v="Retail Partners"/>
    <s v="Returning"/>
    <s v="Camping"/>
    <s v="Trail Tent 2P"/>
    <n v="2"/>
    <n v="191.51"/>
    <n v="0.1"/>
    <n v="101.25"/>
    <n v="344.71800000000002"/>
    <n v="202.5"/>
    <n v="142.21800000000002"/>
    <n v="0.41256331262075091"/>
    <n v="2026"/>
    <s v="Q2"/>
    <n v="4"/>
    <s v="Apr"/>
  </r>
  <r>
    <n v="4920"/>
    <d v="2026-04-21T00:00:00"/>
    <s v="Central Europe"/>
    <x v="12"/>
    <s v="Retail Partners"/>
    <s v="New"/>
    <s v="Hiking"/>
    <s v="Trail Boots"/>
    <n v="2"/>
    <n v="147.30000000000001"/>
    <n v="0"/>
    <n v="81.2"/>
    <n v="294.60000000000002"/>
    <n v="162.4"/>
    <n v="132.20000000000002"/>
    <n v="0.44874405974202308"/>
    <n v="2026"/>
    <s v="Q2"/>
    <n v="4"/>
    <s v="Apr"/>
  </r>
  <r>
    <n v="5191"/>
    <d v="2026-04-21T00:00:00"/>
    <s v="Central Europe"/>
    <x v="11"/>
    <s v="Retail Partners"/>
    <s v="Returning"/>
    <s v="Cycling"/>
    <s v="Commuter Helmet"/>
    <n v="1"/>
    <n v="79.92"/>
    <n v="0.1"/>
    <n v="43.13"/>
    <n v="71.927999999999997"/>
    <n v="43.13"/>
    <n v="28.797999999999995"/>
    <n v="0.40037259481703918"/>
    <n v="2026"/>
    <s v="Q2"/>
    <n v="4"/>
    <s v="Apr"/>
  </r>
  <r>
    <n v="413"/>
    <d v="2026-04-22T00:00:00"/>
    <s v="Central Europe"/>
    <x v="1"/>
    <s v="Online Store"/>
    <s v="Returning"/>
    <s v="Camping"/>
    <s v="Alpine Tent 4P"/>
    <n v="2"/>
    <n v="344.29"/>
    <n v="0.1"/>
    <n v="192.66"/>
    <n v="619.72200000000009"/>
    <n v="385.32"/>
    <n v="234.4020000000001"/>
    <n v="0.37823733867766524"/>
    <n v="2026"/>
    <s v="Q2"/>
    <n v="4"/>
    <s v="Apr"/>
  </r>
  <r>
    <n v="1658"/>
    <d v="2026-04-22T00:00:00"/>
    <s v="Northern Europe"/>
    <x v="5"/>
    <s v="Online Store"/>
    <s v="Returning"/>
    <s v="Hiking"/>
    <s v="Summit Backpack 45L"/>
    <n v="1"/>
    <n v="151.15"/>
    <n v="0"/>
    <n v="77.680000000000007"/>
    <n v="151.15"/>
    <n v="77.680000000000007"/>
    <n v="73.47"/>
    <n v="0.48607343698312933"/>
    <n v="2026"/>
    <s v="Q2"/>
    <n v="4"/>
    <s v="Apr"/>
  </r>
  <r>
    <n v="2024"/>
    <d v="2026-04-22T00:00:00"/>
    <s v="Central Europe"/>
    <x v="6"/>
    <s v="Retail Partners"/>
    <s v="New"/>
    <s v="Camping"/>
    <s v="Portable Camp Stove"/>
    <n v="1"/>
    <n v="81.73"/>
    <n v="0.05"/>
    <n v="39.979999999999997"/>
    <n v="77.643500000000003"/>
    <n v="39.979999999999997"/>
    <n v="37.663500000000006"/>
    <n v="0.48508246021882068"/>
    <n v="2026"/>
    <s v="Q2"/>
    <n v="4"/>
    <s v="Apr"/>
  </r>
  <r>
    <n v="3980"/>
    <d v="2026-04-22T00:00:00"/>
    <s v="Western Europe"/>
    <x v="4"/>
    <s v="Retail Partners"/>
    <s v="New"/>
    <s v="Hiking"/>
    <s v="Trail Boots"/>
    <n v="1"/>
    <n v="142.53"/>
    <n v="0.05"/>
    <n v="77.77"/>
    <n v="135.40350000000001"/>
    <n v="77.77"/>
    <n v="57.633500000000012"/>
    <n v="0.4256426163282338"/>
    <n v="2026"/>
    <s v="Q2"/>
    <n v="4"/>
    <s v="Apr"/>
  </r>
  <r>
    <n v="4239"/>
    <d v="2026-04-22T00:00:00"/>
    <s v="Central Europe"/>
    <x v="1"/>
    <s v="Online Store"/>
    <s v="New"/>
    <s v="Camping"/>
    <s v="Portable Camp Stove"/>
    <n v="2"/>
    <n v="83.24"/>
    <n v="0"/>
    <n v="40.03"/>
    <n v="166.48"/>
    <n v="80.06"/>
    <n v="86.419999999999987"/>
    <n v="0.51910139356078799"/>
    <n v="2026"/>
    <s v="Q2"/>
    <n v="4"/>
    <s v="Apr"/>
  </r>
  <r>
    <n v="4761"/>
    <d v="2026-04-22T00:00:00"/>
    <s v="Southern Europe"/>
    <x v="0"/>
    <s v="Marketplace"/>
    <s v="New"/>
    <s v="Hiking"/>
    <s v="Trail Boots"/>
    <n v="1"/>
    <n v="141.99"/>
    <n v="0.05"/>
    <n v="79.7"/>
    <n v="134.8905"/>
    <n v="79.7"/>
    <n v="55.1905"/>
    <n v="0.40915038494186023"/>
    <n v="2026"/>
    <s v="Q2"/>
    <n v="4"/>
    <s v="Apr"/>
  </r>
  <r>
    <n v="5160"/>
    <d v="2026-04-22T00:00:00"/>
    <s v="Central Europe"/>
    <x v="12"/>
    <s v="Online Store"/>
    <s v="New"/>
    <s v="Fitness"/>
    <s v="Recovery Roller"/>
    <n v="2"/>
    <n v="35.94"/>
    <n v="0.05"/>
    <n v="14.17"/>
    <n v="68.285999999999987"/>
    <n v="28.34"/>
    <n v="39.945999999999984"/>
    <n v="0.5849808159798493"/>
    <n v="2026"/>
    <s v="Q2"/>
    <n v="4"/>
    <s v="Apr"/>
  </r>
  <r>
    <n v="2224"/>
    <d v="2026-04-23T00:00:00"/>
    <s v="Central Europe"/>
    <x v="1"/>
    <s v="Online Store"/>
    <s v="New"/>
    <s v="Fitness"/>
    <s v="Training Mat"/>
    <n v="3"/>
    <n v="49.55"/>
    <n v="0"/>
    <n v="22.55"/>
    <n v="148.64999999999998"/>
    <n v="67.650000000000006"/>
    <n v="80.999999999999972"/>
    <n v="0.54490413723511588"/>
    <n v="2026"/>
    <s v="Q2"/>
    <n v="4"/>
    <s v="Apr"/>
  </r>
  <r>
    <n v="2832"/>
    <d v="2026-04-23T00:00:00"/>
    <s v="Western Europe"/>
    <x v="8"/>
    <s v="Marketplace"/>
    <s v="Returning"/>
    <s v="Fitness"/>
    <s v="Resistance Band Set"/>
    <n v="1"/>
    <n v="39.89"/>
    <n v="0.05"/>
    <n v="15.06"/>
    <n v="37.895499999999998"/>
    <n v="15.06"/>
    <n v="22.835499999999996"/>
    <n v="0.60259133670224685"/>
    <n v="2026"/>
    <s v="Q2"/>
    <n v="4"/>
    <s v="Apr"/>
  </r>
  <r>
    <n v="3000"/>
    <d v="2026-04-23T00:00:00"/>
    <s v="Western Europe"/>
    <x v="7"/>
    <s v="Marketplace"/>
    <s v="New"/>
    <s v="Fitness"/>
    <s v="Resistance Band Set"/>
    <n v="1"/>
    <n v="40.630000000000003"/>
    <n v="0.1"/>
    <n v="14.67"/>
    <n v="36.567"/>
    <n v="14.67"/>
    <n v="21.896999999999998"/>
    <n v="0.59881860694068423"/>
    <n v="2026"/>
    <s v="Q2"/>
    <n v="4"/>
    <s v="Apr"/>
  </r>
  <r>
    <n v="3206"/>
    <d v="2026-04-23T00:00:00"/>
    <s v="Western Europe"/>
    <x v="8"/>
    <s v="Marketplace"/>
    <s v="Returning"/>
    <s v="Cycling"/>
    <s v="Compact Repair Kit"/>
    <n v="4"/>
    <n v="39.78"/>
    <n v="0.05"/>
    <n v="16.7"/>
    <n v="151.16399999999999"/>
    <n v="66.8"/>
    <n v="84.36399999999999"/>
    <n v="0.55809584292556425"/>
    <n v="2026"/>
    <s v="Q2"/>
    <n v="4"/>
    <s v="Apr"/>
  </r>
  <r>
    <n v="3777"/>
    <d v="2026-04-23T00:00:00"/>
    <s v="Western Europe"/>
    <x v="4"/>
    <s v="Marketplace"/>
    <s v="Business"/>
    <s v="Hiking"/>
    <s v="Hiking Daypack 20L"/>
    <n v="1"/>
    <n v="92.74"/>
    <n v="0"/>
    <n v="46.1"/>
    <n v="92.74"/>
    <n v="46.1"/>
    <n v="46.639999999999993"/>
    <n v="0.50291136510675005"/>
    <n v="2026"/>
    <s v="Q2"/>
    <n v="4"/>
    <s v="Apr"/>
  </r>
  <r>
    <n v="4980"/>
    <d v="2026-04-23T00:00:00"/>
    <s v="Central Europe"/>
    <x v="6"/>
    <s v="Retail Partners"/>
    <s v="Returning"/>
    <s v="Camping"/>
    <s v="Compact Sleeping Bag"/>
    <n v="2"/>
    <n v="120.49"/>
    <n v="0.1"/>
    <n v="62.23"/>
    <n v="216.88200000000001"/>
    <n v="124.46"/>
    <n v="92.422000000000011"/>
    <n v="0.42613955976060719"/>
    <n v="2026"/>
    <s v="Q2"/>
    <n v="4"/>
    <s v="Apr"/>
  </r>
  <r>
    <n v="1102"/>
    <d v="2026-04-24T00:00:00"/>
    <s v="Central Europe"/>
    <x v="6"/>
    <s v="Online Store"/>
    <s v="Business"/>
    <s v="Hiking"/>
    <s v="Trekking Poles"/>
    <n v="2"/>
    <n v="70.53"/>
    <n v="0"/>
    <n v="32.229999999999997"/>
    <n v="141.06"/>
    <n v="64.459999999999994"/>
    <n v="76.600000000000009"/>
    <n v="0.54303133418403526"/>
    <n v="2026"/>
    <s v="Q2"/>
    <n v="4"/>
    <s v="Apr"/>
  </r>
  <r>
    <n v="1333"/>
    <d v="2026-04-24T00:00:00"/>
    <s v="Central Europe"/>
    <x v="14"/>
    <s v="Online Store"/>
    <s v="New"/>
    <s v="Hiking"/>
    <s v="Hiking Daypack 20L"/>
    <n v="1"/>
    <n v="90.87"/>
    <n v="0.1"/>
    <n v="44.4"/>
    <n v="81.783000000000001"/>
    <n v="44.4"/>
    <n v="37.383000000000003"/>
    <n v="0.45709988628443565"/>
    <n v="2026"/>
    <s v="Q2"/>
    <n v="4"/>
    <s v="Apr"/>
  </r>
  <r>
    <n v="1369"/>
    <d v="2026-04-24T00:00:00"/>
    <s v="Central Europe"/>
    <x v="14"/>
    <s v="Corporate"/>
    <s v="Returning"/>
    <s v="Fitness"/>
    <s v="Weighted Vest"/>
    <n v="3"/>
    <n v="124.31"/>
    <n v="0.2"/>
    <n v="67.97"/>
    <n v="298.34399999999999"/>
    <n v="203.91"/>
    <n v="94.433999999999997"/>
    <n v="0.31652723031131846"/>
    <n v="2026"/>
    <s v="Q2"/>
    <n v="4"/>
    <s v="Apr"/>
  </r>
  <r>
    <n v="1712"/>
    <d v="2026-04-24T00:00:00"/>
    <s v="Central Europe"/>
    <x v="1"/>
    <s v="Corporate"/>
    <s v="Returning"/>
    <s v="Cycling"/>
    <s v="Compact Repair Kit"/>
    <n v="15"/>
    <n v="41.21"/>
    <n v="0.15"/>
    <n v="16.760000000000002"/>
    <n v="525.42750000000001"/>
    <n v="251.40000000000003"/>
    <n v="274.02749999999997"/>
    <n v="0.52153246642020068"/>
    <n v="2026"/>
    <s v="Q2"/>
    <n v="4"/>
    <s v="Apr"/>
  </r>
  <r>
    <n v="2229"/>
    <d v="2026-04-24T00:00:00"/>
    <s v="Southern Europe"/>
    <x v="0"/>
    <s v="Online Store"/>
    <s v="New"/>
    <s v="Hiking"/>
    <s v="Trail Boots"/>
    <n v="2"/>
    <n v="145.75"/>
    <n v="0.1"/>
    <n v="78.900000000000006"/>
    <n v="262.35000000000002"/>
    <n v="157.80000000000001"/>
    <n v="104.55000000000001"/>
    <n v="0.39851343624928531"/>
    <n v="2026"/>
    <s v="Q2"/>
    <n v="4"/>
    <s v="Apr"/>
  </r>
  <r>
    <n v="3458"/>
    <d v="2026-04-24T00:00:00"/>
    <s v="Northern Europe"/>
    <x v="3"/>
    <s v="Online Store"/>
    <s v="New"/>
    <s v="Travel"/>
    <s v="Carry-On Duffel"/>
    <n v="1"/>
    <n v="134.86000000000001"/>
    <n v="0"/>
    <n v="66.040000000000006"/>
    <n v="134.86000000000001"/>
    <n v="66.040000000000006"/>
    <n v="68.820000000000007"/>
    <n v="0.51030698502150373"/>
    <n v="2026"/>
    <s v="Q2"/>
    <n v="4"/>
    <s v="Apr"/>
  </r>
  <r>
    <n v="4637"/>
    <d v="2026-04-24T00:00:00"/>
    <s v="Western Europe"/>
    <x v="13"/>
    <s v="Retail Partners"/>
    <s v="New"/>
    <s v="Travel"/>
    <s v="Carry-On Duffel"/>
    <n v="1"/>
    <n v="136.07"/>
    <n v="0"/>
    <n v="65.17"/>
    <n v="136.07"/>
    <n v="65.17"/>
    <n v="70.899999999999991"/>
    <n v="0.52105533916366575"/>
    <n v="2026"/>
    <s v="Q2"/>
    <n v="4"/>
    <s v="Apr"/>
  </r>
  <r>
    <n v="4726"/>
    <d v="2026-04-24T00:00:00"/>
    <s v="Southern Europe"/>
    <x v="15"/>
    <s v="Retail Partners"/>
    <s v="Business"/>
    <s v="Travel"/>
    <s v="Packing Cube Set"/>
    <n v="1"/>
    <n v="47.25"/>
    <n v="0.1"/>
    <n v="18.25"/>
    <n v="42.524999999999999"/>
    <n v="18.25"/>
    <n v="24.274999999999999"/>
    <n v="0.57084068195179305"/>
    <n v="2026"/>
    <s v="Q2"/>
    <n v="4"/>
    <s v="Apr"/>
  </r>
  <r>
    <n v="4838"/>
    <d v="2026-04-24T00:00:00"/>
    <s v="Southern Europe"/>
    <x v="0"/>
    <s v="Online Store"/>
    <s v="Business"/>
    <s v="Cycling"/>
    <s v="Compact Repair Kit"/>
    <n v="2"/>
    <n v="41.32"/>
    <n v="0.1"/>
    <n v="16.66"/>
    <n v="74.376000000000005"/>
    <n v="33.32"/>
    <n v="41.056000000000004"/>
    <n v="0.5520060234484242"/>
    <n v="2026"/>
    <s v="Q2"/>
    <n v="4"/>
    <s v="Apr"/>
  </r>
  <r>
    <n v="5075"/>
    <d v="2026-04-24T00:00:00"/>
    <s v="Southern Europe"/>
    <x v="15"/>
    <s v="Marketplace"/>
    <s v="New"/>
    <s v="Cycling"/>
    <s v="Commuter Helmet"/>
    <n v="2"/>
    <n v="81.75"/>
    <n v="0"/>
    <n v="41.92"/>
    <n v="163.5"/>
    <n v="83.84"/>
    <n v="79.66"/>
    <n v="0.48721712538226297"/>
    <n v="2026"/>
    <s v="Q2"/>
    <n v="4"/>
    <s v="Apr"/>
  </r>
  <r>
    <n v="149"/>
    <d v="2026-04-25T00:00:00"/>
    <s v="Central Europe"/>
    <x v="12"/>
    <s v="Online Store"/>
    <s v="Returning"/>
    <s v="Travel"/>
    <s v="Insulated Bottle"/>
    <n v="1"/>
    <n v="36.020000000000003"/>
    <n v="0.05"/>
    <n v="13.72"/>
    <n v="34.219000000000001"/>
    <n v="13.72"/>
    <n v="20.499000000000002"/>
    <n v="0.59905315760250155"/>
    <n v="2026"/>
    <s v="Q2"/>
    <n v="4"/>
    <s v="Apr"/>
  </r>
  <r>
    <n v="449"/>
    <d v="2026-04-25T00:00:00"/>
    <s v="Northern Europe"/>
    <x v="5"/>
    <s v="Online Store"/>
    <s v="Business"/>
    <s v="Travel"/>
    <s v="Insulated Bottle"/>
    <n v="1"/>
    <n v="36.68"/>
    <n v="0"/>
    <n v="13.27"/>
    <n v="36.68"/>
    <n v="13.27"/>
    <n v="23.41"/>
    <n v="0.63822246455834242"/>
    <n v="2026"/>
    <s v="Q2"/>
    <n v="4"/>
    <s v="Apr"/>
  </r>
  <r>
    <n v="1422"/>
    <d v="2026-04-25T00:00:00"/>
    <s v="Western Europe"/>
    <x v="8"/>
    <s v="Corporate"/>
    <s v="Business"/>
    <s v="Camping"/>
    <s v="Alpine Tent 4P"/>
    <n v="6"/>
    <n v="348.16"/>
    <n v="0.1"/>
    <n v="198.24"/>
    <n v="1880.0640000000001"/>
    <n v="1189.44"/>
    <n v="690.62400000000002"/>
    <n v="0.36734068627450978"/>
    <n v="2026"/>
    <s v="Q2"/>
    <n v="4"/>
    <s v="Apr"/>
  </r>
  <r>
    <n v="3248"/>
    <d v="2026-04-25T00:00:00"/>
    <s v="Northern Europe"/>
    <x v="16"/>
    <s v="Online Store"/>
    <s v="Returning"/>
    <s v="Cycling"/>
    <s v="Compact Repair Kit"/>
    <n v="2"/>
    <n v="39.799999999999997"/>
    <n v="0.05"/>
    <n v="16.23"/>
    <n v="75.61999999999999"/>
    <n v="32.46"/>
    <n v="43.159999999999989"/>
    <n v="0.57074847923829664"/>
    <n v="2026"/>
    <s v="Q2"/>
    <n v="4"/>
    <s v="Apr"/>
  </r>
  <r>
    <n v="3445"/>
    <d v="2026-04-25T00:00:00"/>
    <s v="Southern Europe"/>
    <x v="15"/>
    <s v="Online Store"/>
    <s v="Returning"/>
    <s v="Cycling"/>
    <s v="Compact Repair Kit"/>
    <n v="5"/>
    <n v="39.369999999999997"/>
    <n v="0.05"/>
    <n v="16.760000000000002"/>
    <n v="187.00749999999999"/>
    <n v="83.800000000000011"/>
    <n v="103.20749999999998"/>
    <n v="0.55188963009504954"/>
    <n v="2026"/>
    <s v="Q2"/>
    <n v="4"/>
    <s v="Apr"/>
  </r>
  <r>
    <n v="3930"/>
    <d v="2026-04-25T00:00:00"/>
    <s v="Central Europe"/>
    <x v="12"/>
    <s v="Marketplace"/>
    <s v="Returning"/>
    <s v="Fitness"/>
    <s v="Resistance Band Set"/>
    <n v="2"/>
    <n v="40.85"/>
    <n v="0"/>
    <n v="14.99"/>
    <n v="81.7"/>
    <n v="29.98"/>
    <n v="51.72"/>
    <n v="0.633047735618115"/>
    <n v="2026"/>
    <s v="Q2"/>
    <n v="4"/>
    <s v="Apr"/>
  </r>
  <r>
    <n v="3969"/>
    <d v="2026-04-25T00:00:00"/>
    <s v="Western Europe"/>
    <x v="8"/>
    <s v="Marketplace"/>
    <s v="Returning"/>
    <s v="Hiking"/>
    <s v="Hiking Daypack 20L"/>
    <n v="1"/>
    <n v="92.91"/>
    <n v="0.05"/>
    <n v="46"/>
    <n v="88.264499999999998"/>
    <n v="46"/>
    <n v="42.264499999999998"/>
    <n v="0.4788391709010984"/>
    <n v="2026"/>
    <s v="Q2"/>
    <n v="4"/>
    <s v="Apr"/>
  </r>
  <r>
    <n v="4190"/>
    <d v="2026-04-25T00:00:00"/>
    <s v="Western Europe"/>
    <x v="13"/>
    <s v="Online Store"/>
    <s v="New"/>
    <s v="Hiking"/>
    <s v="Summit Backpack 45L"/>
    <n v="1"/>
    <n v="152.01"/>
    <n v="0"/>
    <n v="80.33"/>
    <n v="152.01"/>
    <n v="80.33"/>
    <n v="71.679999999999993"/>
    <n v="0.47154792447865268"/>
    <n v="2026"/>
    <s v="Q2"/>
    <n v="4"/>
    <s v="Apr"/>
  </r>
  <r>
    <n v="4442"/>
    <d v="2026-04-25T00:00:00"/>
    <s v="Central Europe"/>
    <x v="6"/>
    <s v="Marketplace"/>
    <s v="New"/>
    <s v="Travel"/>
    <s v="Insulated Bottle"/>
    <n v="1"/>
    <n v="36.65"/>
    <n v="0"/>
    <n v="13.28"/>
    <n v="36.65"/>
    <n v="13.28"/>
    <n v="23.369999999999997"/>
    <n v="0.63765347885402446"/>
    <n v="2026"/>
    <s v="Q2"/>
    <n v="4"/>
    <s v="Apr"/>
  </r>
  <r>
    <n v="228"/>
    <d v="2026-04-26T00:00:00"/>
    <s v="Western Europe"/>
    <x v="8"/>
    <s v="Online Store"/>
    <s v="Returning"/>
    <s v="Camping"/>
    <s v="Portable Camp Stove"/>
    <n v="5"/>
    <n v="80.819999999999993"/>
    <n v="0"/>
    <n v="40.47"/>
    <n v="404.09999999999997"/>
    <n v="202.35"/>
    <n v="201.74999999999997"/>
    <n v="0.49925760950259834"/>
    <n v="2026"/>
    <s v="Q2"/>
    <n v="4"/>
    <s v="Apr"/>
  </r>
  <r>
    <n v="2101"/>
    <d v="2026-04-26T00:00:00"/>
    <s v="Western Europe"/>
    <x v="4"/>
    <s v="Online Store"/>
    <s v="New"/>
    <s v="Hiking"/>
    <s v="Trail Boots"/>
    <n v="4"/>
    <n v="144.69999999999999"/>
    <n v="0"/>
    <n v="79.41"/>
    <n v="578.79999999999995"/>
    <n v="317.64"/>
    <n v="261.15999999999997"/>
    <n v="0.45120939875604699"/>
    <n v="2026"/>
    <s v="Q2"/>
    <n v="4"/>
    <s v="Apr"/>
  </r>
  <r>
    <n v="2590"/>
    <d v="2026-04-26T00:00:00"/>
    <s v="Central Europe"/>
    <x v="6"/>
    <s v="Retail Partners"/>
    <s v="New"/>
    <s v="Fitness"/>
    <s v="Recovery Roller"/>
    <n v="2"/>
    <n v="36.51"/>
    <n v="0.1"/>
    <n v="14.18"/>
    <n v="65.718000000000004"/>
    <n v="28.36"/>
    <n v="37.358000000000004"/>
    <n v="0.56845917404668433"/>
    <n v="2026"/>
    <s v="Q2"/>
    <n v="4"/>
    <s v="Apr"/>
  </r>
  <r>
    <n v="2957"/>
    <d v="2026-04-26T00:00:00"/>
    <s v="Western Europe"/>
    <x v="7"/>
    <s v="Marketplace"/>
    <s v="New"/>
    <s v="Travel"/>
    <s v="Insulated Bottle"/>
    <n v="3"/>
    <n v="36.58"/>
    <n v="0.05"/>
    <n v="13.71"/>
    <n v="104.25299999999999"/>
    <n v="41.13"/>
    <n v="63.122999999999983"/>
    <n v="0.60547897902218628"/>
    <n v="2026"/>
    <s v="Q2"/>
    <n v="4"/>
    <s v="Apr"/>
  </r>
  <r>
    <n v="4270"/>
    <d v="2026-04-26T00:00:00"/>
    <s v="Western Europe"/>
    <x v="7"/>
    <s v="Retail Partners"/>
    <s v="Business"/>
    <s v="Camping"/>
    <s v="Trail Tent 2P"/>
    <n v="2"/>
    <n v="191.59"/>
    <n v="0"/>
    <n v="102.52"/>
    <n v="383.18"/>
    <n v="205.04"/>
    <n v="178.14000000000001"/>
    <n v="0.46489900307949272"/>
    <n v="2026"/>
    <s v="Q2"/>
    <n v="4"/>
    <s v="Apr"/>
  </r>
  <r>
    <n v="4324"/>
    <d v="2026-04-26T00:00:00"/>
    <s v="Western Europe"/>
    <x v="8"/>
    <s v="Corporate"/>
    <s v="Business"/>
    <s v="Camping"/>
    <s v="Alpine Tent 4P"/>
    <n v="6"/>
    <n v="337.24"/>
    <n v="0.05"/>
    <n v="198.63"/>
    <n v="1922.268"/>
    <n v="1191.78"/>
    <n v="730.48800000000006"/>
    <n v="0.38001360892445801"/>
    <n v="2026"/>
    <s v="Q2"/>
    <n v="4"/>
    <s v="Apr"/>
  </r>
  <r>
    <n v="5010"/>
    <d v="2026-04-26T00:00:00"/>
    <s v="Western Europe"/>
    <x v="7"/>
    <s v="Corporate"/>
    <s v="Business"/>
    <s v="Travel"/>
    <s v="Packing Cube Set"/>
    <n v="3"/>
    <n v="46.2"/>
    <n v="0.1"/>
    <n v="18.149999999999999"/>
    <n v="124.74000000000002"/>
    <n v="54.449999999999996"/>
    <n v="70.29000000000002"/>
    <n v="0.5634920634920636"/>
    <n v="2026"/>
    <s v="Q2"/>
    <n v="4"/>
    <s v="Apr"/>
  </r>
  <r>
    <n v="5092"/>
    <d v="2026-04-26T00:00:00"/>
    <s v="Central Europe"/>
    <x v="1"/>
    <s v="Marketplace"/>
    <s v="Business"/>
    <s v="Fitness"/>
    <s v="Training Mat"/>
    <n v="4"/>
    <n v="50.84"/>
    <n v="0.05"/>
    <n v="22.63"/>
    <n v="193.19200000000001"/>
    <n v="90.52"/>
    <n v="102.67200000000001"/>
    <n v="0.53145057766367143"/>
    <n v="2026"/>
    <s v="Q2"/>
    <n v="4"/>
    <s v="Apr"/>
  </r>
  <r>
    <n v="1061"/>
    <d v="2026-04-27T00:00:00"/>
    <s v="Western Europe"/>
    <x v="13"/>
    <s v="Online Store"/>
    <s v="Returning"/>
    <s v="Travel"/>
    <s v="Travel Backpack 35L"/>
    <n v="1"/>
    <n v="166.5"/>
    <n v="0"/>
    <n v="85.55"/>
    <n v="166.5"/>
    <n v="85.55"/>
    <n v="80.95"/>
    <n v="0.4861861861861862"/>
    <n v="2026"/>
    <s v="Q2"/>
    <n v="4"/>
    <s v="Apr"/>
  </r>
  <r>
    <n v="1099"/>
    <d v="2026-04-27T00:00:00"/>
    <s v="Western Europe"/>
    <x v="4"/>
    <s v="Marketplace"/>
    <s v="New"/>
    <s v="Hiking"/>
    <s v="Trekking Poles"/>
    <n v="1"/>
    <n v="70.2"/>
    <n v="0"/>
    <n v="32.06"/>
    <n v="70.2"/>
    <n v="32.06"/>
    <n v="38.14"/>
    <n v="0.5433048433048433"/>
    <n v="2026"/>
    <s v="Q2"/>
    <n v="4"/>
    <s v="Apr"/>
  </r>
  <r>
    <n v="3500"/>
    <d v="2026-04-27T00:00:00"/>
    <s v="Central Europe"/>
    <x v="12"/>
    <s v="Online Store"/>
    <s v="New"/>
    <s v="Fitness"/>
    <s v="Training Mat"/>
    <n v="4"/>
    <n v="50.67"/>
    <n v="0"/>
    <n v="22.62"/>
    <n v="202.68"/>
    <n v="90.48"/>
    <n v="112.2"/>
    <n v="0.55358200118413259"/>
    <n v="2026"/>
    <s v="Q2"/>
    <n v="4"/>
    <s v="Apr"/>
  </r>
  <r>
    <n v="3856"/>
    <d v="2026-04-27T00:00:00"/>
    <s v="Central Europe"/>
    <x v="11"/>
    <s v="Retail Partners"/>
    <s v="New"/>
    <s v="Travel"/>
    <s v="Travel Backpack 35L"/>
    <n v="3"/>
    <n v="161.05000000000001"/>
    <n v="0.05"/>
    <n v="87.43"/>
    <n v="458.99250000000001"/>
    <n v="262.29000000000002"/>
    <n v="196.70249999999999"/>
    <n v="0.4285527541299694"/>
    <n v="2026"/>
    <s v="Q2"/>
    <n v="4"/>
    <s v="Apr"/>
  </r>
  <r>
    <n v="4044"/>
    <d v="2026-04-27T00:00:00"/>
    <s v="Central Europe"/>
    <x v="6"/>
    <s v="Corporate"/>
    <s v="New"/>
    <s v="Fitness"/>
    <s v="Weighted Vest"/>
    <n v="10"/>
    <n v="124.59"/>
    <n v="0.15"/>
    <n v="67.14"/>
    <n v="1059.0150000000001"/>
    <n v="671.4"/>
    <n v="387.61500000000012"/>
    <n v="0.36601464568490538"/>
    <n v="2026"/>
    <s v="Q2"/>
    <n v="4"/>
    <s v="Apr"/>
  </r>
  <r>
    <n v="4235"/>
    <d v="2026-04-27T00:00:00"/>
    <s v="Northern Europe"/>
    <x v="16"/>
    <s v="Online Store"/>
    <s v="Business"/>
    <s v="Fitness"/>
    <s v="Training Mat"/>
    <n v="1"/>
    <n v="50.18"/>
    <n v="0"/>
    <n v="22.05"/>
    <n v="50.18"/>
    <n v="22.05"/>
    <n v="28.13"/>
    <n v="0.56058190514149064"/>
    <n v="2026"/>
    <s v="Q2"/>
    <n v="4"/>
    <s v="Apr"/>
  </r>
  <r>
    <n v="122"/>
    <d v="2026-04-28T00:00:00"/>
    <s v="Central Europe"/>
    <x v="11"/>
    <s v="Online Store"/>
    <s v="New"/>
    <s v="Camping"/>
    <s v="Portable Camp Stove"/>
    <n v="1"/>
    <n v="83.38"/>
    <n v="0"/>
    <n v="38.979999999999997"/>
    <n v="83.38"/>
    <n v="38.979999999999997"/>
    <n v="44.4"/>
    <n v="0.53250179899256422"/>
    <n v="2026"/>
    <s v="Q2"/>
    <n v="4"/>
    <s v="Apr"/>
  </r>
  <r>
    <n v="239"/>
    <d v="2026-04-28T00:00:00"/>
    <s v="Western Europe"/>
    <x v="7"/>
    <s v="Online Store"/>
    <s v="Returning"/>
    <s v="Travel"/>
    <s v="Insulated Bottle"/>
    <n v="1"/>
    <n v="35.549999999999997"/>
    <n v="0.05"/>
    <n v="13.25"/>
    <n v="33.772499999999994"/>
    <n v="13.25"/>
    <n v="20.522499999999994"/>
    <n v="0.60766896143311855"/>
    <n v="2026"/>
    <s v="Q2"/>
    <n v="4"/>
    <s v="Apr"/>
  </r>
  <r>
    <n v="356"/>
    <d v="2026-04-28T00:00:00"/>
    <s v="Western Europe"/>
    <x v="8"/>
    <s v="Retail Partners"/>
    <s v="New"/>
    <s v="Hiking"/>
    <s v="Summit Backpack 45L"/>
    <n v="1"/>
    <n v="154.36000000000001"/>
    <n v="0"/>
    <n v="77.760000000000005"/>
    <n v="154.36000000000001"/>
    <n v="77.760000000000005"/>
    <n v="76.600000000000009"/>
    <n v="0.49624254988338951"/>
    <n v="2026"/>
    <s v="Q2"/>
    <n v="4"/>
    <s v="Apr"/>
  </r>
  <r>
    <n v="785"/>
    <d v="2026-04-28T00:00:00"/>
    <s v="Southern Europe"/>
    <x v="9"/>
    <s v="Marketplace"/>
    <s v="New"/>
    <s v="Hiking"/>
    <s v="Summit Backpack 45L"/>
    <n v="1"/>
    <n v="155.68"/>
    <n v="0"/>
    <n v="77.97"/>
    <n v="155.68"/>
    <n v="77.97"/>
    <n v="77.710000000000008"/>
    <n v="0.49916495375128472"/>
    <n v="2026"/>
    <s v="Q2"/>
    <n v="4"/>
    <s v="Apr"/>
  </r>
  <r>
    <n v="2325"/>
    <d v="2026-04-28T00:00:00"/>
    <s v="Southern Europe"/>
    <x v="0"/>
    <s v="Online Store"/>
    <s v="Returning"/>
    <s v="Fitness"/>
    <s v="Resistance Band Set"/>
    <n v="1"/>
    <n v="40.950000000000003"/>
    <n v="0.15"/>
    <n v="14.89"/>
    <n v="34.807500000000005"/>
    <n v="14.89"/>
    <n v="19.917500000000004"/>
    <n v="0.57221863104216053"/>
    <n v="2026"/>
    <s v="Q2"/>
    <n v="4"/>
    <s v="Apr"/>
  </r>
  <r>
    <n v="2566"/>
    <d v="2026-04-28T00:00:00"/>
    <s v="Western Europe"/>
    <x v="13"/>
    <s v="Marketplace"/>
    <s v="Returning"/>
    <s v="Travel"/>
    <s v="Packing Cube Set"/>
    <n v="3"/>
    <n v="47.28"/>
    <n v="0.05"/>
    <n v="18.52"/>
    <n v="134.74799999999999"/>
    <n v="55.56"/>
    <n v="79.187999999999988"/>
    <n v="0.58767477068305274"/>
    <n v="2026"/>
    <s v="Q2"/>
    <n v="4"/>
    <s v="Apr"/>
  </r>
  <r>
    <n v="3105"/>
    <d v="2026-04-28T00:00:00"/>
    <s v="Western Europe"/>
    <x v="7"/>
    <s v="Online Store"/>
    <s v="Returning"/>
    <s v="Fitness"/>
    <s v="Training Mat"/>
    <n v="4"/>
    <n v="51.57"/>
    <n v="0.1"/>
    <n v="22.58"/>
    <n v="185.65200000000002"/>
    <n v="90.32"/>
    <n v="95.332000000000022"/>
    <n v="0.51349837330058401"/>
    <n v="2026"/>
    <s v="Q2"/>
    <n v="4"/>
    <s v="Apr"/>
  </r>
  <r>
    <n v="3167"/>
    <d v="2026-04-28T00:00:00"/>
    <s v="Western Europe"/>
    <x v="8"/>
    <s v="Online Store"/>
    <s v="Business"/>
    <s v="Cycling"/>
    <s v="Trail Bike Light"/>
    <n v="1"/>
    <n v="51.61"/>
    <n v="0"/>
    <n v="23"/>
    <n v="51.61"/>
    <n v="23"/>
    <n v="28.61"/>
    <n v="0.55434993218368533"/>
    <n v="2026"/>
    <s v="Q2"/>
    <n v="4"/>
    <s v="Apr"/>
  </r>
  <r>
    <n v="4396"/>
    <d v="2026-04-28T00:00:00"/>
    <s v="Southern Europe"/>
    <x v="15"/>
    <s v="Retail Partners"/>
    <s v="Returning"/>
    <s v="Fitness"/>
    <s v="Training Mat"/>
    <n v="1"/>
    <n v="50.56"/>
    <n v="0.05"/>
    <n v="22.06"/>
    <n v="48.031999999999996"/>
    <n v="22.06"/>
    <n v="25.971999999999998"/>
    <n v="0.54072285143237842"/>
    <n v="2026"/>
    <s v="Q2"/>
    <n v="4"/>
    <s v="Apr"/>
  </r>
  <r>
    <n v="4475"/>
    <d v="2026-04-28T00:00:00"/>
    <s v="Northern Europe"/>
    <x v="5"/>
    <s v="Marketplace"/>
    <s v="Business"/>
    <s v="Travel"/>
    <s v="Travel Backpack 35L"/>
    <n v="2"/>
    <n v="165.74"/>
    <n v="0"/>
    <n v="87.73"/>
    <n v="331.48"/>
    <n v="175.46"/>
    <n v="156.02000000000001"/>
    <n v="0.47067696391939184"/>
    <n v="2026"/>
    <s v="Q2"/>
    <n v="4"/>
    <s v="Apr"/>
  </r>
  <r>
    <n v="4482"/>
    <d v="2026-04-28T00:00:00"/>
    <s v="Northern Europe"/>
    <x v="2"/>
    <s v="Online Store"/>
    <s v="Business"/>
    <s v="Fitness"/>
    <s v="Recovery Roller"/>
    <n v="3"/>
    <n v="36.770000000000003"/>
    <n v="0"/>
    <n v="13.63"/>
    <n v="110.31"/>
    <n v="40.89"/>
    <n v="69.42"/>
    <n v="0.62931737829752521"/>
    <n v="2026"/>
    <s v="Q2"/>
    <n v="4"/>
    <s v="Apr"/>
  </r>
  <r>
    <n v="5022"/>
    <d v="2026-04-28T00:00:00"/>
    <s v="Western Europe"/>
    <x v="7"/>
    <s v="Online Store"/>
    <s v="Business"/>
    <s v="Camping"/>
    <s v="Trail Tent 2P"/>
    <n v="2"/>
    <n v="196.37"/>
    <n v="0"/>
    <n v="101.73"/>
    <n v="392.74"/>
    <n v="203.46"/>
    <n v="189.28"/>
    <n v="0.48194734429902736"/>
    <n v="2026"/>
    <s v="Q2"/>
    <n v="4"/>
    <s v="Apr"/>
  </r>
  <r>
    <n v="1304"/>
    <d v="2026-04-29T00:00:00"/>
    <s v="Southern Europe"/>
    <x v="0"/>
    <s v="Marketplace"/>
    <s v="Returning"/>
    <s v="Travel"/>
    <s v="Insulated Bottle"/>
    <n v="2"/>
    <n v="35.33"/>
    <n v="0"/>
    <n v="13.69"/>
    <n v="70.66"/>
    <n v="27.38"/>
    <n v="43.28"/>
    <n v="0.61251061420888764"/>
    <n v="2026"/>
    <s v="Q2"/>
    <n v="4"/>
    <s v="Apr"/>
  </r>
  <r>
    <n v="3008"/>
    <d v="2026-04-29T00:00:00"/>
    <s v="Northern Europe"/>
    <x v="2"/>
    <s v="Corporate"/>
    <s v="Business"/>
    <s v="Travel"/>
    <s v="Packing Cube Set"/>
    <n v="4"/>
    <n v="46.43"/>
    <n v="0.1"/>
    <n v="18.04"/>
    <n v="167.148"/>
    <n v="72.16"/>
    <n v="94.988"/>
    <n v="0.56828678775695796"/>
    <n v="2026"/>
    <s v="Q2"/>
    <n v="4"/>
    <s v="Apr"/>
  </r>
  <r>
    <n v="4140"/>
    <d v="2026-04-29T00:00:00"/>
    <s v="Western Europe"/>
    <x v="7"/>
    <s v="Marketplace"/>
    <s v="New"/>
    <s v="Fitness"/>
    <s v="Weighted Vest"/>
    <n v="1"/>
    <n v="125.25"/>
    <n v="0"/>
    <n v="70.88"/>
    <n v="125.25"/>
    <n v="70.88"/>
    <n v="54.370000000000005"/>
    <n v="0.43409181636726552"/>
    <n v="2026"/>
    <s v="Q2"/>
    <n v="4"/>
    <s v="Apr"/>
  </r>
  <r>
    <n v="4151"/>
    <d v="2026-04-29T00:00:00"/>
    <s v="Central Europe"/>
    <x v="14"/>
    <s v="Online Store"/>
    <s v="Returning"/>
    <s v="Camping"/>
    <s v="Alpine Tent 4P"/>
    <n v="1"/>
    <n v="341.98"/>
    <n v="0"/>
    <n v="192.43"/>
    <n v="341.98"/>
    <n v="192.43"/>
    <n v="149.55000000000001"/>
    <n v="0.43730627522077314"/>
    <n v="2026"/>
    <s v="Q2"/>
    <n v="4"/>
    <s v="Apr"/>
  </r>
  <r>
    <n v="4650"/>
    <d v="2026-04-29T00:00:00"/>
    <s v="Central Europe"/>
    <x v="6"/>
    <s v="Marketplace"/>
    <s v="Business"/>
    <s v="Fitness"/>
    <s v="Resistance Band Set"/>
    <n v="1"/>
    <n v="40.04"/>
    <n v="0"/>
    <n v="14.72"/>
    <n v="40.04"/>
    <n v="14.72"/>
    <n v="25.32"/>
    <n v="0.63236763236763238"/>
    <n v="2026"/>
    <s v="Q2"/>
    <n v="4"/>
    <s v="Apr"/>
  </r>
  <r>
    <n v="4897"/>
    <d v="2026-04-29T00:00:00"/>
    <s v="Western Europe"/>
    <x v="13"/>
    <s v="Online Store"/>
    <s v="Returning"/>
    <s v="Cycling"/>
    <s v="Compact Repair Kit"/>
    <n v="3"/>
    <n v="40.47"/>
    <n v="0.05"/>
    <n v="17.14"/>
    <n v="115.33949999999999"/>
    <n v="51.42"/>
    <n v="63.919499999999985"/>
    <n v="0.5541856866034619"/>
    <n v="2026"/>
    <s v="Q2"/>
    <n v="4"/>
    <s v="Apr"/>
  </r>
  <r>
    <n v="792"/>
    <d v="2026-04-30T00:00:00"/>
    <s v="Western Europe"/>
    <x v="8"/>
    <s v="Corporate"/>
    <s v="Returning"/>
    <s v="Camping"/>
    <s v="Portable Camp Stove"/>
    <n v="6"/>
    <n v="83.7"/>
    <n v="0.2"/>
    <n v="38.58"/>
    <n v="401.76000000000005"/>
    <n v="231.48"/>
    <n v="170.28000000000006"/>
    <n v="0.42383512544802876"/>
    <n v="2026"/>
    <s v="Q2"/>
    <n v="4"/>
    <s v="Apr"/>
  </r>
  <r>
    <n v="1796"/>
    <d v="2026-04-30T00:00:00"/>
    <s v="Southern Europe"/>
    <x v="15"/>
    <s v="Online Store"/>
    <s v="Returning"/>
    <s v="Camping"/>
    <s v="Portable Camp Stove"/>
    <n v="4"/>
    <n v="83.27"/>
    <n v="0"/>
    <n v="39.979999999999997"/>
    <n v="333.08"/>
    <n v="159.91999999999999"/>
    <n v="173.16"/>
    <n v="0.51987510507986068"/>
    <n v="2026"/>
    <s v="Q2"/>
    <n v="4"/>
    <s v="Apr"/>
  </r>
  <r>
    <n v="3222"/>
    <d v="2026-04-30T00:00:00"/>
    <s v="Northern Europe"/>
    <x v="16"/>
    <s v="Corporate"/>
    <s v="Business"/>
    <s v="Camping"/>
    <s v="Compact Sleeping Bag"/>
    <n v="3"/>
    <n v="126.03"/>
    <n v="0.1"/>
    <n v="61.75"/>
    <n v="340.28100000000006"/>
    <n v="185.25"/>
    <n v="155.03100000000006"/>
    <n v="0.45559699189787273"/>
    <n v="2026"/>
    <s v="Q2"/>
    <n v="4"/>
    <s v="Apr"/>
  </r>
  <r>
    <n v="3237"/>
    <d v="2026-04-30T00:00:00"/>
    <s v="Central Europe"/>
    <x v="14"/>
    <s v="Online Store"/>
    <s v="New"/>
    <s v="Camping"/>
    <s v="Compact Sleeping Bag"/>
    <n v="1"/>
    <n v="122.86"/>
    <n v="0.05"/>
    <n v="59.22"/>
    <n v="116.717"/>
    <n v="59.22"/>
    <n v="57.497"/>
    <n v="0.49261889870370212"/>
    <n v="2026"/>
    <s v="Q2"/>
    <n v="4"/>
    <s v="Apr"/>
  </r>
  <r>
    <n v="3695"/>
    <d v="2026-04-30T00:00:00"/>
    <s v="Northern Europe"/>
    <x v="2"/>
    <s v="Online Store"/>
    <s v="New"/>
    <s v="Cycling"/>
    <s v="Compact Repair Kit"/>
    <n v="1"/>
    <n v="39.44"/>
    <n v="0.1"/>
    <n v="16.63"/>
    <n v="35.496000000000002"/>
    <n v="16.63"/>
    <n v="18.866000000000003"/>
    <n v="0.53149650664863657"/>
    <n v="2026"/>
    <s v="Q2"/>
    <n v="4"/>
    <s v="Apr"/>
  </r>
  <r>
    <n v="5148"/>
    <d v="2026-04-30T00:00:00"/>
    <s v="Northern Europe"/>
    <x v="10"/>
    <s v="Online Store"/>
    <s v="Returning"/>
    <s v="Travel"/>
    <s v="Carry-On Duffel"/>
    <n v="1"/>
    <n v="130.34"/>
    <n v="0.1"/>
    <n v="66.680000000000007"/>
    <n v="117.30600000000001"/>
    <n v="66.680000000000007"/>
    <n v="50.626000000000005"/>
    <n v="0.43157212759790631"/>
    <n v="2026"/>
    <s v="Q2"/>
    <n v="4"/>
    <s v="Apr"/>
  </r>
  <r>
    <n v="534"/>
    <d v="2026-05-01T00:00:00"/>
    <s v="Central Europe"/>
    <x v="12"/>
    <s v="Online Store"/>
    <s v="Business"/>
    <s v="Hiking"/>
    <s v="Summit Backpack 45L"/>
    <n v="1"/>
    <n v="154.86000000000001"/>
    <n v="0"/>
    <n v="78.37"/>
    <n v="154.86000000000001"/>
    <n v="78.37"/>
    <n v="76.490000000000009"/>
    <n v="0.49393000129148912"/>
    <n v="2026"/>
    <s v="Q2"/>
    <n v="5"/>
    <s v="May"/>
  </r>
  <r>
    <n v="551"/>
    <d v="2026-05-01T00:00:00"/>
    <s v="Western Europe"/>
    <x v="8"/>
    <s v="Retail Partners"/>
    <s v="Returning"/>
    <s v="Cycling"/>
    <s v="Cycling Pack 12L"/>
    <n v="4"/>
    <n v="103.64"/>
    <n v="0"/>
    <n v="50.59"/>
    <n v="414.56"/>
    <n v="202.36"/>
    <n v="212.2"/>
    <n v="0.51186800463141646"/>
    <n v="2026"/>
    <s v="Q2"/>
    <n v="5"/>
    <s v="May"/>
  </r>
  <r>
    <n v="2110"/>
    <d v="2026-05-01T00:00:00"/>
    <s v="Southern Europe"/>
    <x v="15"/>
    <s v="Online Store"/>
    <s v="Returning"/>
    <s v="Travel"/>
    <s v="Travel Backpack 35L"/>
    <n v="1"/>
    <n v="164.49"/>
    <n v="0.05"/>
    <n v="87.81"/>
    <n v="156.2655"/>
    <n v="87.81"/>
    <n v="68.455500000000001"/>
    <n v="0.43807174328306631"/>
    <n v="2026"/>
    <s v="Q2"/>
    <n v="5"/>
    <s v="May"/>
  </r>
  <r>
    <n v="2217"/>
    <d v="2026-05-01T00:00:00"/>
    <s v="Western Europe"/>
    <x v="8"/>
    <s v="Corporate"/>
    <s v="Returning"/>
    <s v="Travel"/>
    <s v="Travel Backpack 35L"/>
    <n v="3"/>
    <n v="163.44999999999999"/>
    <n v="0.05"/>
    <n v="87.54"/>
    <n v="465.83249999999992"/>
    <n v="262.62"/>
    <n v="203.21249999999992"/>
    <n v="0.4362351274331438"/>
    <n v="2026"/>
    <s v="Q2"/>
    <n v="5"/>
    <s v="May"/>
  </r>
  <r>
    <n v="2544"/>
    <d v="2026-05-01T00:00:00"/>
    <s v="Western Europe"/>
    <x v="4"/>
    <s v="Online Store"/>
    <s v="Returning"/>
    <s v="Hiking"/>
    <s v="Trekking Poles"/>
    <n v="1"/>
    <n v="71.87"/>
    <n v="0.05"/>
    <n v="31.97"/>
    <n v="68.276499999999999"/>
    <n v="31.97"/>
    <n v="36.3065"/>
    <n v="0.53175690025118449"/>
    <n v="2026"/>
    <s v="Q2"/>
    <n v="5"/>
    <s v="May"/>
  </r>
  <r>
    <n v="3678"/>
    <d v="2026-05-01T00:00:00"/>
    <s v="Central Europe"/>
    <x v="14"/>
    <s v="Marketplace"/>
    <s v="Returning"/>
    <s v="Camping"/>
    <s v="Trail Tent 2P"/>
    <n v="2"/>
    <n v="194.97"/>
    <n v="0"/>
    <n v="101.14"/>
    <n v="389.94"/>
    <n v="202.28"/>
    <n v="187.66"/>
    <n v="0.48125352618351541"/>
    <n v="2026"/>
    <s v="Q2"/>
    <n v="5"/>
    <s v="May"/>
  </r>
  <r>
    <n v="3726"/>
    <d v="2026-05-01T00:00:00"/>
    <s v="Western Europe"/>
    <x v="8"/>
    <s v="Marketplace"/>
    <s v="Returning"/>
    <s v="Cycling"/>
    <s v="Trail Bike Light"/>
    <n v="2"/>
    <n v="49.53"/>
    <n v="0"/>
    <n v="22.91"/>
    <n v="99.06"/>
    <n v="45.82"/>
    <n v="53.24"/>
    <n v="0.53745204926307288"/>
    <n v="2026"/>
    <s v="Q2"/>
    <n v="5"/>
    <s v="May"/>
  </r>
  <r>
    <n v="3897"/>
    <d v="2026-05-01T00:00:00"/>
    <s v="Western Europe"/>
    <x v="8"/>
    <s v="Corporate"/>
    <s v="Business"/>
    <s v="Fitness"/>
    <s v="Recovery Roller"/>
    <n v="4"/>
    <n v="35.619999999999997"/>
    <n v="0.15"/>
    <n v="13.76"/>
    <n v="121.10799999999999"/>
    <n v="55.04"/>
    <n v="66.067999999999984"/>
    <n v="0.54552960993493405"/>
    <n v="2026"/>
    <s v="Q2"/>
    <n v="5"/>
    <s v="May"/>
  </r>
  <r>
    <n v="1262"/>
    <d v="2026-05-02T00:00:00"/>
    <s v="Western Europe"/>
    <x v="7"/>
    <s v="Retail Partners"/>
    <s v="Returning"/>
    <s v="Travel"/>
    <s v="Packing Cube Set"/>
    <n v="2"/>
    <n v="45.47"/>
    <n v="0"/>
    <n v="18.37"/>
    <n v="90.94"/>
    <n v="36.74"/>
    <n v="54.199999999999996"/>
    <n v="0.59599736089729494"/>
    <n v="2026"/>
    <s v="Q2"/>
    <n v="5"/>
    <s v="May"/>
  </r>
  <r>
    <n v="2657"/>
    <d v="2026-05-02T00:00:00"/>
    <s v="Southern Europe"/>
    <x v="0"/>
    <s v="Retail Partners"/>
    <s v="New"/>
    <s v="Hiking"/>
    <s v="Trail Boots"/>
    <n v="1"/>
    <n v="145.68"/>
    <n v="0"/>
    <n v="77.8"/>
    <n v="145.68"/>
    <n v="77.8"/>
    <n v="67.88000000000001"/>
    <n v="0.46595277320153766"/>
    <n v="2026"/>
    <s v="Q2"/>
    <n v="5"/>
    <s v="May"/>
  </r>
  <r>
    <n v="3238"/>
    <d v="2026-05-02T00:00:00"/>
    <s v="Western Europe"/>
    <x v="8"/>
    <s v="Marketplace"/>
    <s v="Returning"/>
    <s v="Camping"/>
    <s v="Portable Camp Stove"/>
    <n v="2"/>
    <n v="82.65"/>
    <n v="0.05"/>
    <n v="40.46"/>
    <n v="157.035"/>
    <n v="80.92"/>
    <n v="76.114999999999995"/>
    <n v="0.48470086286496639"/>
    <n v="2026"/>
    <s v="Q2"/>
    <n v="5"/>
    <s v="May"/>
  </r>
  <r>
    <n v="3607"/>
    <d v="2026-05-02T00:00:00"/>
    <s v="Central Europe"/>
    <x v="6"/>
    <s v="Online Store"/>
    <s v="Business"/>
    <s v="Travel"/>
    <s v="Insulated Bottle"/>
    <n v="1"/>
    <n v="36.270000000000003"/>
    <n v="0"/>
    <n v="13.8"/>
    <n v="36.270000000000003"/>
    <n v="13.8"/>
    <n v="22.470000000000002"/>
    <n v="0.61952026468155497"/>
    <n v="2026"/>
    <s v="Q2"/>
    <n v="5"/>
    <s v="May"/>
  </r>
  <r>
    <n v="5070"/>
    <d v="2026-05-02T00:00:00"/>
    <s v="Northern Europe"/>
    <x v="16"/>
    <s v="Retail Partners"/>
    <s v="New"/>
    <s v="Camping"/>
    <s v="Portable Camp Stove"/>
    <n v="1"/>
    <n v="80.819999999999993"/>
    <n v="0"/>
    <n v="39.950000000000003"/>
    <n v="80.819999999999993"/>
    <n v="39.950000000000003"/>
    <n v="40.86999999999999"/>
    <n v="0.50569166048007907"/>
    <n v="2026"/>
    <s v="Q2"/>
    <n v="5"/>
    <s v="May"/>
  </r>
  <r>
    <n v="5171"/>
    <d v="2026-05-02T00:00:00"/>
    <s v="Central Europe"/>
    <x v="1"/>
    <s v="Retail Partners"/>
    <s v="New"/>
    <s v="Hiking"/>
    <s v="Summit Backpack 45L"/>
    <n v="2"/>
    <n v="157.84"/>
    <n v="0.1"/>
    <n v="79.28"/>
    <n v="284.11200000000002"/>
    <n v="158.56"/>
    <n v="125.55200000000002"/>
    <n v="0.44191023258433298"/>
    <n v="2026"/>
    <s v="Q2"/>
    <n v="5"/>
    <s v="May"/>
  </r>
  <r>
    <n v="617"/>
    <d v="2026-05-03T00:00:00"/>
    <s v="Central Europe"/>
    <x v="14"/>
    <s v="Marketplace"/>
    <s v="Returning"/>
    <s v="Fitness"/>
    <s v="Recovery Roller"/>
    <n v="4"/>
    <n v="36.909999999999997"/>
    <n v="0.1"/>
    <n v="13.85"/>
    <n v="132.876"/>
    <n v="55.4"/>
    <n v="77.475999999999999"/>
    <n v="0.58306992985941775"/>
    <n v="2026"/>
    <s v="Q2"/>
    <n v="5"/>
    <s v="May"/>
  </r>
  <r>
    <n v="849"/>
    <d v="2026-05-03T00:00:00"/>
    <s v="Central Europe"/>
    <x v="14"/>
    <s v="Corporate"/>
    <s v="Business"/>
    <s v="Camping"/>
    <s v="Trail Tent 2P"/>
    <n v="3"/>
    <n v="193.18"/>
    <n v="0.1"/>
    <n v="102.31"/>
    <n v="521.58600000000001"/>
    <n v="306.93"/>
    <n v="214.65600000000001"/>
    <n v="0.41154478839539405"/>
    <n v="2026"/>
    <s v="Q2"/>
    <n v="5"/>
    <s v="May"/>
  </r>
  <r>
    <n v="956"/>
    <d v="2026-05-03T00:00:00"/>
    <s v="Southern Europe"/>
    <x v="15"/>
    <s v="Online Store"/>
    <s v="Business"/>
    <s v="Hiking"/>
    <s v="Summit Backpack 45L"/>
    <n v="1"/>
    <n v="157.59"/>
    <n v="0.05"/>
    <n v="77.599999999999994"/>
    <n v="149.7105"/>
    <n v="77.599999999999994"/>
    <n v="72.110500000000002"/>
    <n v="0.48166628259206939"/>
    <n v="2026"/>
    <s v="Q2"/>
    <n v="5"/>
    <s v="May"/>
  </r>
  <r>
    <n v="1896"/>
    <d v="2026-05-03T00:00:00"/>
    <s v="Central Europe"/>
    <x v="12"/>
    <s v="Marketplace"/>
    <s v="New"/>
    <s v="Fitness"/>
    <s v="Training Mat"/>
    <n v="2"/>
    <n v="49.97"/>
    <n v="0"/>
    <n v="22.63"/>
    <n v="99.94"/>
    <n v="45.26"/>
    <n v="54.68"/>
    <n v="0.54712827696617972"/>
    <n v="2026"/>
    <s v="Q2"/>
    <n v="5"/>
    <s v="May"/>
  </r>
  <r>
    <n v="2317"/>
    <d v="2026-05-03T00:00:00"/>
    <s v="Southern Europe"/>
    <x v="15"/>
    <s v="Corporate"/>
    <s v="Business"/>
    <s v="Hiking"/>
    <s v="Summit Backpack 45L"/>
    <n v="5"/>
    <n v="155.54"/>
    <n v="0.1"/>
    <n v="78.02"/>
    <n v="699.93"/>
    <n v="390.09999999999997"/>
    <n v="309.83"/>
    <n v="0.44265855156944267"/>
    <n v="2026"/>
    <s v="Q2"/>
    <n v="5"/>
    <s v="May"/>
  </r>
  <r>
    <n v="2542"/>
    <d v="2026-05-03T00:00:00"/>
    <s v="Western Europe"/>
    <x v="8"/>
    <s v="Retail Partners"/>
    <s v="New"/>
    <s v="Travel"/>
    <s v="Carry-On Duffel"/>
    <n v="1"/>
    <n v="131.13"/>
    <n v="0.05"/>
    <n v="67.010000000000005"/>
    <n v="124.5735"/>
    <n v="67.010000000000005"/>
    <n v="57.563499999999991"/>
    <n v="0.46208463276700096"/>
    <n v="2026"/>
    <s v="Q2"/>
    <n v="5"/>
    <s v="May"/>
  </r>
  <r>
    <n v="4535"/>
    <d v="2026-05-03T00:00:00"/>
    <s v="Northern Europe"/>
    <x v="5"/>
    <s v="Online Store"/>
    <s v="New"/>
    <s v="Travel"/>
    <s v="Insulated Bottle"/>
    <n v="1"/>
    <n v="36.82"/>
    <n v="0.1"/>
    <n v="13.4"/>
    <n v="33.137999999999998"/>
    <n v="13.4"/>
    <n v="19.738"/>
    <n v="0.5956303941094816"/>
    <n v="2026"/>
    <s v="Q2"/>
    <n v="5"/>
    <s v="May"/>
  </r>
  <r>
    <n v="4988"/>
    <d v="2026-05-03T00:00:00"/>
    <s v="Northern Europe"/>
    <x v="10"/>
    <s v="Retail Partners"/>
    <s v="New"/>
    <s v="Fitness"/>
    <s v="Weighted Vest"/>
    <n v="1"/>
    <n v="122.28"/>
    <n v="0"/>
    <n v="67.28"/>
    <n v="122.28"/>
    <n v="67.28"/>
    <n v="55"/>
    <n v="0.44978737324174028"/>
    <n v="2026"/>
    <s v="Q2"/>
    <n v="5"/>
    <s v="May"/>
  </r>
  <r>
    <n v="253"/>
    <d v="2026-05-04T00:00:00"/>
    <s v="Northern Europe"/>
    <x v="10"/>
    <s v="Retail Partners"/>
    <s v="Business"/>
    <s v="Hiking"/>
    <s v="Hiking Daypack 20L"/>
    <n v="1"/>
    <n v="90.92"/>
    <n v="0.15"/>
    <n v="44.93"/>
    <n v="77.281999999999996"/>
    <n v="44.93"/>
    <n v="32.351999999999997"/>
    <n v="0.41862270645169636"/>
    <n v="2026"/>
    <s v="Q2"/>
    <n v="5"/>
    <s v="May"/>
  </r>
  <r>
    <n v="1743"/>
    <d v="2026-05-04T00:00:00"/>
    <s v="Central Europe"/>
    <x v="12"/>
    <s v="Online Store"/>
    <s v="New"/>
    <s v="Fitness"/>
    <s v="Training Mat"/>
    <n v="1"/>
    <n v="51.02"/>
    <n v="0"/>
    <n v="21.83"/>
    <n v="51.02"/>
    <n v="21.83"/>
    <n v="29.190000000000005"/>
    <n v="0.5721285770286163"/>
    <n v="2026"/>
    <s v="Q2"/>
    <n v="5"/>
    <s v="May"/>
  </r>
  <r>
    <n v="1801"/>
    <d v="2026-05-04T00:00:00"/>
    <s v="Northern Europe"/>
    <x v="2"/>
    <s v="Online Store"/>
    <s v="Business"/>
    <s v="Travel"/>
    <s v="Insulated Bottle"/>
    <n v="2"/>
    <n v="36.299999999999997"/>
    <n v="0.05"/>
    <n v="13.9"/>
    <n v="68.969999999999985"/>
    <n v="27.8"/>
    <n v="41.169999999999987"/>
    <n v="0.59692619979701311"/>
    <n v="2026"/>
    <s v="Q2"/>
    <n v="5"/>
    <s v="May"/>
  </r>
  <r>
    <n v="2511"/>
    <d v="2026-05-04T00:00:00"/>
    <s v="Northern Europe"/>
    <x v="10"/>
    <s v="Corporate"/>
    <s v="Business"/>
    <s v="Camping"/>
    <s v="Trail Tent 2P"/>
    <n v="8"/>
    <n v="195.03"/>
    <n v="0.15"/>
    <n v="101.13"/>
    <n v="1326.204"/>
    <n v="809.04"/>
    <n v="517.16399999999999"/>
    <n v="0.38995810599274322"/>
    <n v="2026"/>
    <s v="Q2"/>
    <n v="5"/>
    <s v="May"/>
  </r>
  <r>
    <n v="3186"/>
    <d v="2026-05-04T00:00:00"/>
    <s v="Central Europe"/>
    <x v="6"/>
    <s v="Online Store"/>
    <s v="New"/>
    <s v="Hiking"/>
    <s v="Trail Boots"/>
    <n v="1"/>
    <n v="143.66"/>
    <n v="0.1"/>
    <n v="79.25"/>
    <n v="129.29400000000001"/>
    <n v="79.25"/>
    <n v="50.044000000000011"/>
    <n v="0.38705585719368268"/>
    <n v="2026"/>
    <s v="Q2"/>
    <n v="5"/>
    <s v="May"/>
  </r>
  <r>
    <n v="3378"/>
    <d v="2026-05-04T00:00:00"/>
    <s v="Southern Europe"/>
    <x v="0"/>
    <s v="Corporate"/>
    <s v="Business"/>
    <s v="Fitness"/>
    <s v="Weighted Vest"/>
    <n v="3"/>
    <n v="120.28"/>
    <n v="0.2"/>
    <n v="69.23"/>
    <n v="288.67200000000003"/>
    <n v="207.69"/>
    <n v="80.982000000000028"/>
    <n v="0.28053292317924849"/>
    <n v="2026"/>
    <s v="Q2"/>
    <n v="5"/>
    <s v="May"/>
  </r>
  <r>
    <n v="4255"/>
    <d v="2026-05-04T00:00:00"/>
    <s v="Western Europe"/>
    <x v="7"/>
    <s v="Marketplace"/>
    <s v="Returning"/>
    <s v="Travel"/>
    <s v="Insulated Bottle"/>
    <n v="6"/>
    <n v="36.04"/>
    <n v="0"/>
    <n v="13.38"/>
    <n v="216.24"/>
    <n v="80.28"/>
    <n v="135.96"/>
    <n v="0.62874583795782468"/>
    <n v="2026"/>
    <s v="Q2"/>
    <n v="5"/>
    <s v="May"/>
  </r>
  <r>
    <n v="4587"/>
    <d v="2026-05-04T00:00:00"/>
    <s v="Northern Europe"/>
    <x v="2"/>
    <s v="Marketplace"/>
    <s v="Returning"/>
    <s v="Hiking"/>
    <s v="Hiking Daypack 20L"/>
    <n v="2"/>
    <n v="91.72"/>
    <n v="0"/>
    <n v="45.67"/>
    <n v="183.44"/>
    <n v="91.34"/>
    <n v="92.1"/>
    <n v="0.50207152202354988"/>
    <n v="2026"/>
    <s v="Q2"/>
    <n v="5"/>
    <s v="May"/>
  </r>
  <r>
    <n v="830"/>
    <d v="2026-05-05T00:00:00"/>
    <s v="Western Europe"/>
    <x v="8"/>
    <s v="Online Store"/>
    <s v="Business"/>
    <s v="Cycling"/>
    <s v="Trail Bike Light"/>
    <n v="2"/>
    <n v="50.4"/>
    <n v="0"/>
    <n v="22.21"/>
    <n v="100.8"/>
    <n v="44.42"/>
    <n v="56.379999999999995"/>
    <n v="0.55932539682539684"/>
    <n v="2026"/>
    <s v="Q2"/>
    <n v="5"/>
    <s v="May"/>
  </r>
  <r>
    <n v="4320"/>
    <d v="2026-05-05T00:00:00"/>
    <s v="Central Europe"/>
    <x v="6"/>
    <s v="Online Store"/>
    <s v="Returning"/>
    <s v="Travel"/>
    <s v="Travel Backpack 35L"/>
    <n v="2"/>
    <n v="165.17"/>
    <n v="0"/>
    <n v="87.78"/>
    <n v="330.34"/>
    <n v="175.56"/>
    <n v="154.77999999999997"/>
    <n v="0.46854755706242052"/>
    <n v="2026"/>
    <s v="Q2"/>
    <n v="5"/>
    <s v="May"/>
  </r>
  <r>
    <n v="4386"/>
    <d v="2026-05-05T00:00:00"/>
    <s v="Southern Europe"/>
    <x v="15"/>
    <s v="Online Store"/>
    <s v="Returning"/>
    <s v="Hiking"/>
    <s v="Trekking Poles"/>
    <n v="1"/>
    <n v="69.819999999999993"/>
    <n v="0.05"/>
    <n v="33.29"/>
    <n v="66.328999999999994"/>
    <n v="33.29"/>
    <n v="33.038999999999994"/>
    <n v="0.49810791659756665"/>
    <n v="2026"/>
    <s v="Q2"/>
    <n v="5"/>
    <s v="May"/>
  </r>
  <r>
    <n v="4602"/>
    <d v="2026-05-05T00:00:00"/>
    <s v="Central Europe"/>
    <x v="12"/>
    <s v="Marketplace"/>
    <s v="New"/>
    <s v="Travel"/>
    <s v="Carry-On Duffel"/>
    <n v="2"/>
    <n v="131.36000000000001"/>
    <n v="0.1"/>
    <n v="65.3"/>
    <n v="236.44800000000004"/>
    <n v="130.6"/>
    <n v="105.84800000000004"/>
    <n v="0.4476586818243336"/>
    <n v="2026"/>
    <s v="Q2"/>
    <n v="5"/>
    <s v="May"/>
  </r>
  <r>
    <n v="5190"/>
    <d v="2026-05-05T00:00:00"/>
    <s v="Western Europe"/>
    <x v="8"/>
    <s v="Corporate"/>
    <s v="Returning"/>
    <s v="Hiking"/>
    <s v="Hiking Daypack 20L"/>
    <n v="15"/>
    <n v="93.65"/>
    <n v="0.1"/>
    <n v="44.89"/>
    <n v="1264.2750000000001"/>
    <n v="673.35"/>
    <n v="590.92500000000007"/>
    <n v="0.46740226612089936"/>
    <n v="2026"/>
    <s v="Q2"/>
    <n v="5"/>
    <s v="May"/>
  </r>
  <r>
    <n v="393"/>
    <d v="2026-05-06T00:00:00"/>
    <s v="Central Europe"/>
    <x v="12"/>
    <s v="Marketplace"/>
    <s v="New"/>
    <s v="Camping"/>
    <s v="Trail Tent 2P"/>
    <n v="3"/>
    <n v="199.93"/>
    <n v="0"/>
    <n v="104.86"/>
    <n v="599.79"/>
    <n v="314.58"/>
    <n v="285.20999999999998"/>
    <n v="0.47551643075076278"/>
    <n v="2026"/>
    <s v="Q2"/>
    <n v="5"/>
    <s v="May"/>
  </r>
  <r>
    <n v="812"/>
    <d v="2026-05-06T00:00:00"/>
    <s v="Southern Europe"/>
    <x v="0"/>
    <s v="Online Store"/>
    <s v="New"/>
    <s v="Hiking"/>
    <s v="Trekking Poles"/>
    <n v="5"/>
    <n v="70.150000000000006"/>
    <n v="0"/>
    <n v="32.700000000000003"/>
    <n v="350.75"/>
    <n v="163.5"/>
    <n v="187.25"/>
    <n v="0.53385602280826805"/>
    <n v="2026"/>
    <s v="Q2"/>
    <n v="5"/>
    <s v="May"/>
  </r>
  <r>
    <n v="1297"/>
    <d v="2026-05-06T00:00:00"/>
    <s v="Northern Europe"/>
    <x v="2"/>
    <s v="Retail Partners"/>
    <s v="New"/>
    <s v="Fitness"/>
    <s v="Recovery Roller"/>
    <n v="2"/>
    <n v="35.86"/>
    <n v="0"/>
    <n v="13.9"/>
    <n v="71.72"/>
    <n v="27.8"/>
    <n v="43.92"/>
    <n v="0.61238148354712774"/>
    <n v="2026"/>
    <s v="Q2"/>
    <n v="5"/>
    <s v="May"/>
  </r>
  <r>
    <n v="1574"/>
    <d v="2026-05-06T00:00:00"/>
    <s v="Central Europe"/>
    <x v="6"/>
    <s v="Online Store"/>
    <s v="Returning"/>
    <s v="Hiking"/>
    <s v="Hiking Daypack 20L"/>
    <n v="1"/>
    <n v="92.27"/>
    <n v="0"/>
    <n v="46.5"/>
    <n v="92.27"/>
    <n v="46.5"/>
    <n v="45.769999999999996"/>
    <n v="0.49604421805570603"/>
    <n v="2026"/>
    <s v="Q2"/>
    <n v="5"/>
    <s v="May"/>
  </r>
  <r>
    <n v="3060"/>
    <d v="2026-05-06T00:00:00"/>
    <s v="Central Europe"/>
    <x v="6"/>
    <s v="Corporate"/>
    <s v="Business"/>
    <s v="Hiking"/>
    <s v="Summit Backpack 45L"/>
    <n v="6"/>
    <n v="157.31"/>
    <n v="0.15"/>
    <n v="80.34"/>
    <n v="802.28099999999995"/>
    <n v="482.04"/>
    <n v="320.24099999999993"/>
    <n v="0.3991631361081715"/>
    <n v="2026"/>
    <s v="Q2"/>
    <n v="5"/>
    <s v="May"/>
  </r>
  <r>
    <n v="3490"/>
    <d v="2026-05-06T00:00:00"/>
    <s v="Central Europe"/>
    <x v="11"/>
    <s v="Online Store"/>
    <s v="New"/>
    <s v="Travel"/>
    <s v="Packing Cube Set"/>
    <n v="2"/>
    <n v="46.18"/>
    <n v="0.05"/>
    <n v="17.899999999999999"/>
    <n v="87.74199999999999"/>
    <n v="35.799999999999997"/>
    <n v="51.941999999999993"/>
    <n v="0.59198559412823959"/>
    <n v="2026"/>
    <s v="Q2"/>
    <n v="5"/>
    <s v="May"/>
  </r>
  <r>
    <n v="3654"/>
    <d v="2026-05-06T00:00:00"/>
    <s v="Northern Europe"/>
    <x v="10"/>
    <s v="Online Store"/>
    <s v="Business"/>
    <s v="Cycling"/>
    <s v="Trail Bike Light"/>
    <n v="1"/>
    <n v="51.44"/>
    <n v="0.1"/>
    <n v="22.88"/>
    <n v="46.295999999999999"/>
    <n v="22.88"/>
    <n v="23.416"/>
    <n v="0.50578883704855715"/>
    <n v="2026"/>
    <s v="Q2"/>
    <n v="5"/>
    <s v="May"/>
  </r>
  <r>
    <n v="4209"/>
    <d v="2026-05-06T00:00:00"/>
    <s v="Central Europe"/>
    <x v="1"/>
    <s v="Online Store"/>
    <s v="New"/>
    <s v="Fitness"/>
    <s v="Training Mat"/>
    <n v="2"/>
    <n v="50.97"/>
    <n v="0.05"/>
    <n v="21.67"/>
    <n v="96.842999999999989"/>
    <n v="43.34"/>
    <n v="53.502999999999986"/>
    <n v="0.55247152607829153"/>
    <n v="2026"/>
    <s v="Q2"/>
    <n v="5"/>
    <s v="May"/>
  </r>
  <r>
    <n v="4227"/>
    <d v="2026-05-06T00:00:00"/>
    <s v="Central Europe"/>
    <x v="1"/>
    <s v="Online Store"/>
    <s v="New"/>
    <s v="Cycling"/>
    <s v="Compact Repair Kit"/>
    <n v="2"/>
    <n v="40.549999999999997"/>
    <n v="0"/>
    <n v="16.52"/>
    <n v="81.099999999999994"/>
    <n v="33.04"/>
    <n v="48.059999999999995"/>
    <n v="0.59260172626387175"/>
    <n v="2026"/>
    <s v="Q2"/>
    <n v="5"/>
    <s v="May"/>
  </r>
  <r>
    <n v="4247"/>
    <d v="2026-05-06T00:00:00"/>
    <s v="Northern Europe"/>
    <x v="16"/>
    <s v="Online Store"/>
    <s v="New"/>
    <s v="Cycling"/>
    <s v="Trail Bike Light"/>
    <n v="2"/>
    <n v="51.3"/>
    <n v="0"/>
    <n v="23.12"/>
    <n v="102.6"/>
    <n v="46.24"/>
    <n v="56.359999999999992"/>
    <n v="0.54931773879142298"/>
    <n v="2026"/>
    <s v="Q2"/>
    <n v="5"/>
    <s v="May"/>
  </r>
  <r>
    <n v="5196"/>
    <d v="2026-05-06T00:00:00"/>
    <s v="Western Europe"/>
    <x v="8"/>
    <s v="Online Store"/>
    <s v="New"/>
    <s v="Camping"/>
    <s v="Portable Camp Stove"/>
    <n v="3"/>
    <n v="82.56"/>
    <n v="0"/>
    <n v="39.99"/>
    <n v="247.68"/>
    <n v="119.97"/>
    <n v="127.71000000000001"/>
    <n v="0.515625"/>
    <n v="2026"/>
    <s v="Q2"/>
    <n v="5"/>
    <s v="May"/>
  </r>
  <r>
    <n v="400"/>
    <d v="2026-05-07T00:00:00"/>
    <s v="Central Europe"/>
    <x v="12"/>
    <s v="Corporate"/>
    <s v="Business"/>
    <s v="Hiking"/>
    <s v="Hiking Daypack 20L"/>
    <n v="6"/>
    <n v="92.66"/>
    <n v="0.15"/>
    <n v="44.71"/>
    <n v="472.56600000000003"/>
    <n v="268.26"/>
    <n v="204.30600000000004"/>
    <n v="0.43233326138571126"/>
    <n v="2026"/>
    <s v="Q2"/>
    <n v="5"/>
    <s v="May"/>
  </r>
  <r>
    <n v="829"/>
    <d v="2026-05-07T00:00:00"/>
    <s v="Northern Europe"/>
    <x v="16"/>
    <s v="Marketplace"/>
    <s v="New"/>
    <s v="Fitness"/>
    <s v="Resistance Band Set"/>
    <n v="1"/>
    <n v="39.42"/>
    <n v="0"/>
    <n v="14.86"/>
    <n v="39.42"/>
    <n v="14.86"/>
    <n v="24.560000000000002"/>
    <n v="0.62303399289700667"/>
    <n v="2026"/>
    <s v="Q2"/>
    <n v="5"/>
    <s v="May"/>
  </r>
  <r>
    <n v="1236"/>
    <d v="2026-05-07T00:00:00"/>
    <s v="Southern Europe"/>
    <x v="9"/>
    <s v="Retail Partners"/>
    <s v="Returning"/>
    <s v="Fitness"/>
    <s v="Weighted Vest"/>
    <n v="2"/>
    <n v="124.25"/>
    <n v="0"/>
    <n v="69.510000000000005"/>
    <n v="248.5"/>
    <n v="139.02000000000001"/>
    <n v="109.47999999999999"/>
    <n v="0.44056338028169012"/>
    <n v="2026"/>
    <s v="Q2"/>
    <n v="5"/>
    <s v="May"/>
  </r>
  <r>
    <n v="1364"/>
    <d v="2026-05-07T00:00:00"/>
    <s v="Central Europe"/>
    <x v="14"/>
    <s v="Online Store"/>
    <s v="New"/>
    <s v="Hiking"/>
    <s v="Summit Backpack 45L"/>
    <n v="2"/>
    <n v="156.43"/>
    <n v="0"/>
    <n v="78.569999999999993"/>
    <n v="312.86"/>
    <n v="157.13999999999999"/>
    <n v="155.72000000000003"/>
    <n v="0.49773061433228927"/>
    <n v="2026"/>
    <s v="Q2"/>
    <n v="5"/>
    <s v="May"/>
  </r>
  <r>
    <n v="2105"/>
    <d v="2026-05-07T00:00:00"/>
    <s v="Central Europe"/>
    <x v="14"/>
    <s v="Retail Partners"/>
    <s v="New"/>
    <s v="Camping"/>
    <s v="Portable Camp Stove"/>
    <n v="1"/>
    <n v="80.3"/>
    <n v="0"/>
    <n v="40.020000000000003"/>
    <n v="80.3"/>
    <n v="40.020000000000003"/>
    <n v="40.279999999999994"/>
    <n v="0.50161892901618921"/>
    <n v="2026"/>
    <s v="Q2"/>
    <n v="5"/>
    <s v="May"/>
  </r>
  <r>
    <n v="4706"/>
    <d v="2026-05-07T00:00:00"/>
    <s v="Western Europe"/>
    <x v="13"/>
    <s v="Retail Partners"/>
    <s v="New"/>
    <s v="Camping"/>
    <s v="Portable Camp Stove"/>
    <n v="1"/>
    <n v="79.89"/>
    <n v="0"/>
    <n v="39.549999999999997"/>
    <n v="79.89"/>
    <n v="39.549999999999997"/>
    <n v="40.340000000000003"/>
    <n v="0.50494429841031419"/>
    <n v="2026"/>
    <s v="Q2"/>
    <n v="5"/>
    <s v="May"/>
  </r>
  <r>
    <n v="68"/>
    <d v="2026-05-08T00:00:00"/>
    <s v="Western Europe"/>
    <x v="7"/>
    <s v="Retail Partners"/>
    <s v="New"/>
    <s v="Fitness"/>
    <s v="Resistance Band Set"/>
    <n v="1"/>
    <n v="39.5"/>
    <n v="0"/>
    <n v="14.68"/>
    <n v="39.5"/>
    <n v="14.68"/>
    <n v="24.82"/>
    <n v="0.62835443037974681"/>
    <n v="2026"/>
    <s v="Q2"/>
    <n v="5"/>
    <s v="May"/>
  </r>
  <r>
    <n v="1352"/>
    <d v="2026-05-08T00:00:00"/>
    <s v="Western Europe"/>
    <x v="7"/>
    <s v="Online Store"/>
    <s v="Returning"/>
    <s v="Cycling"/>
    <s v="Commuter Helmet"/>
    <n v="1"/>
    <n v="80.7"/>
    <n v="0"/>
    <n v="41.88"/>
    <n v="80.7"/>
    <n v="41.88"/>
    <n v="38.82"/>
    <n v="0.48104089219330853"/>
    <n v="2026"/>
    <s v="Q2"/>
    <n v="5"/>
    <s v="May"/>
  </r>
  <r>
    <n v="2526"/>
    <d v="2026-05-08T00:00:00"/>
    <s v="Central Europe"/>
    <x v="14"/>
    <s v="Online Store"/>
    <s v="New"/>
    <s v="Camping"/>
    <s v="Portable Camp Stove"/>
    <n v="1"/>
    <n v="80.86"/>
    <n v="0"/>
    <n v="38.44"/>
    <n v="80.86"/>
    <n v="38.44"/>
    <n v="42.42"/>
    <n v="0.52461043779371752"/>
    <n v="2026"/>
    <s v="Q2"/>
    <n v="5"/>
    <s v="May"/>
  </r>
  <r>
    <n v="3298"/>
    <d v="2026-05-08T00:00:00"/>
    <s v="Central Europe"/>
    <x v="14"/>
    <s v="Marketplace"/>
    <s v="New"/>
    <s v="Camping"/>
    <s v="Alpine Tent 4P"/>
    <n v="2"/>
    <n v="337.7"/>
    <n v="0.1"/>
    <n v="192.16"/>
    <n v="607.86"/>
    <n v="384.32"/>
    <n v="223.54000000000002"/>
    <n v="0.36774915276543946"/>
    <n v="2026"/>
    <s v="Q2"/>
    <n v="5"/>
    <s v="May"/>
  </r>
  <r>
    <n v="3510"/>
    <d v="2026-05-08T00:00:00"/>
    <s v="Northern Europe"/>
    <x v="2"/>
    <s v="Online Store"/>
    <s v="Returning"/>
    <s v="Camping"/>
    <s v="Compact Sleeping Bag"/>
    <n v="4"/>
    <n v="121.81"/>
    <n v="0"/>
    <n v="58.95"/>
    <n v="487.24"/>
    <n v="235.8"/>
    <n v="251.44"/>
    <n v="0.5160495854199163"/>
    <n v="2026"/>
    <s v="Q2"/>
    <n v="5"/>
    <s v="May"/>
  </r>
  <r>
    <n v="3638"/>
    <d v="2026-05-08T00:00:00"/>
    <s v="Western Europe"/>
    <x v="7"/>
    <s v="Corporate"/>
    <s v="Business"/>
    <s v="Travel"/>
    <s v="Travel Backpack 35L"/>
    <n v="10"/>
    <n v="168.55"/>
    <n v="0.1"/>
    <n v="88.85"/>
    <n v="1516.95"/>
    <n v="888.5"/>
    <n v="628.45000000000005"/>
    <n v="0.41428524341606515"/>
    <n v="2026"/>
    <s v="Q2"/>
    <n v="5"/>
    <s v="May"/>
  </r>
  <r>
    <n v="3754"/>
    <d v="2026-05-08T00:00:00"/>
    <s v="Central Europe"/>
    <x v="12"/>
    <s v="Online Store"/>
    <s v="Returning"/>
    <s v="Cycling"/>
    <s v="Compact Repair Kit"/>
    <n v="1"/>
    <n v="39.42"/>
    <n v="0.05"/>
    <n v="16.77"/>
    <n v="37.448999999999998"/>
    <n v="16.77"/>
    <n v="20.678999999999998"/>
    <n v="0.55219097973243614"/>
    <n v="2026"/>
    <s v="Q2"/>
    <n v="5"/>
    <s v="May"/>
  </r>
  <r>
    <n v="4029"/>
    <d v="2026-05-08T00:00:00"/>
    <s v="Western Europe"/>
    <x v="13"/>
    <s v="Retail Partners"/>
    <s v="New"/>
    <s v="Travel"/>
    <s v="Travel Backpack 35L"/>
    <n v="1"/>
    <n v="161.36000000000001"/>
    <n v="0"/>
    <n v="87"/>
    <n v="161.36000000000001"/>
    <n v="87"/>
    <n v="74.360000000000014"/>
    <n v="0.46083292017848293"/>
    <n v="2026"/>
    <s v="Q2"/>
    <n v="5"/>
    <s v="May"/>
  </r>
  <r>
    <n v="4651"/>
    <d v="2026-05-08T00:00:00"/>
    <s v="Central Europe"/>
    <x v="11"/>
    <s v="Online Store"/>
    <s v="Business"/>
    <s v="Camping"/>
    <s v="Compact Sleeping Bag"/>
    <n v="1"/>
    <n v="123.68"/>
    <n v="0"/>
    <n v="59.26"/>
    <n v="123.68"/>
    <n v="59.26"/>
    <n v="64.420000000000016"/>
    <n v="0.52086028460543343"/>
    <n v="2026"/>
    <s v="Q2"/>
    <n v="5"/>
    <s v="May"/>
  </r>
  <r>
    <n v="4886"/>
    <d v="2026-05-08T00:00:00"/>
    <s v="Western Europe"/>
    <x v="8"/>
    <s v="Marketplace"/>
    <s v="Returning"/>
    <s v="Hiking"/>
    <s v="Trail Boots"/>
    <n v="1"/>
    <n v="146.29"/>
    <n v="0"/>
    <n v="81.16"/>
    <n v="146.29"/>
    <n v="81.16"/>
    <n v="65.13"/>
    <n v="0.44521156606740037"/>
    <n v="2026"/>
    <s v="Q2"/>
    <n v="5"/>
    <s v="May"/>
  </r>
  <r>
    <n v="162"/>
    <d v="2026-05-09T00:00:00"/>
    <s v="Southern Europe"/>
    <x v="0"/>
    <s v="Online Store"/>
    <s v="New"/>
    <s v="Travel"/>
    <s v="Travel Backpack 35L"/>
    <n v="2"/>
    <n v="164.95"/>
    <n v="0.1"/>
    <n v="86.27"/>
    <n v="296.90999999999997"/>
    <n v="172.54"/>
    <n v="124.36999999999998"/>
    <n v="0.41888114243373409"/>
    <n v="2026"/>
    <s v="Q2"/>
    <n v="5"/>
    <s v="May"/>
  </r>
  <r>
    <n v="184"/>
    <d v="2026-05-09T00:00:00"/>
    <s v="Southern Europe"/>
    <x v="15"/>
    <s v="Retail Partners"/>
    <s v="Business"/>
    <s v="Hiking"/>
    <s v="Hiking Daypack 20L"/>
    <n v="2"/>
    <n v="91.59"/>
    <n v="0"/>
    <n v="44.97"/>
    <n v="183.18"/>
    <n v="89.94"/>
    <n v="93.240000000000009"/>
    <n v="0.50900753357353423"/>
    <n v="2026"/>
    <s v="Q2"/>
    <n v="5"/>
    <s v="May"/>
  </r>
  <r>
    <n v="328"/>
    <d v="2026-05-09T00:00:00"/>
    <s v="Western Europe"/>
    <x v="13"/>
    <s v="Online Store"/>
    <s v="Returning"/>
    <s v="Fitness"/>
    <s v="Training Mat"/>
    <n v="1"/>
    <n v="51.78"/>
    <n v="0.1"/>
    <n v="21.63"/>
    <n v="46.602000000000004"/>
    <n v="21.63"/>
    <n v="24.972000000000005"/>
    <n v="0.53585683017896235"/>
    <n v="2026"/>
    <s v="Q2"/>
    <n v="5"/>
    <s v="May"/>
  </r>
  <r>
    <n v="908"/>
    <d v="2026-05-09T00:00:00"/>
    <s v="Western Europe"/>
    <x v="8"/>
    <s v="Retail Partners"/>
    <s v="Returning"/>
    <s v="Travel"/>
    <s v="Packing Cube Set"/>
    <n v="2"/>
    <n v="46.25"/>
    <n v="0"/>
    <n v="18.12"/>
    <n v="92.5"/>
    <n v="36.24"/>
    <n v="56.26"/>
    <n v="0.60821621621621624"/>
    <n v="2026"/>
    <s v="Q2"/>
    <n v="5"/>
    <s v="May"/>
  </r>
  <r>
    <n v="3159"/>
    <d v="2026-05-09T00:00:00"/>
    <s v="Southern Europe"/>
    <x v="0"/>
    <s v="Online Store"/>
    <s v="Returning"/>
    <s v="Camping"/>
    <s v="Trail Tent 2P"/>
    <n v="3"/>
    <n v="198.5"/>
    <n v="0"/>
    <n v="102.23"/>
    <n v="595.5"/>
    <n v="306.69"/>
    <n v="288.81"/>
    <n v="0.48498740554156172"/>
    <n v="2026"/>
    <s v="Q2"/>
    <n v="5"/>
    <s v="May"/>
  </r>
  <r>
    <n v="4509"/>
    <d v="2026-05-09T00:00:00"/>
    <s v="Western Europe"/>
    <x v="8"/>
    <s v="Online Store"/>
    <s v="New"/>
    <s v="Hiking"/>
    <s v="Summit Backpack 45L"/>
    <n v="1"/>
    <n v="152.80000000000001"/>
    <n v="0.1"/>
    <n v="77.67"/>
    <n v="137.52000000000001"/>
    <n v="77.67"/>
    <n v="59.850000000000009"/>
    <n v="0.43520942408376967"/>
    <n v="2026"/>
    <s v="Q2"/>
    <n v="5"/>
    <s v="May"/>
  </r>
  <r>
    <n v="4677"/>
    <d v="2026-05-09T00:00:00"/>
    <s v="Central Europe"/>
    <x v="14"/>
    <s v="Online Store"/>
    <s v="Business"/>
    <s v="Travel"/>
    <s v="Travel Backpack 35L"/>
    <n v="2"/>
    <n v="161.47999999999999"/>
    <n v="0"/>
    <n v="85.03"/>
    <n v="322.95999999999998"/>
    <n v="170.06"/>
    <n v="152.89999999999998"/>
    <n v="0.47343324250681196"/>
    <n v="2026"/>
    <s v="Q2"/>
    <n v="5"/>
    <s v="May"/>
  </r>
  <r>
    <n v="4867"/>
    <d v="2026-05-09T00:00:00"/>
    <s v="Central Europe"/>
    <x v="6"/>
    <s v="Retail Partners"/>
    <s v="Returning"/>
    <s v="Cycling"/>
    <s v="Commuter Helmet"/>
    <n v="1"/>
    <n v="82.86"/>
    <n v="0"/>
    <n v="42.67"/>
    <n v="82.86"/>
    <n v="42.67"/>
    <n v="40.19"/>
    <n v="0.48503499879314504"/>
    <n v="2026"/>
    <s v="Q2"/>
    <n v="5"/>
    <s v="May"/>
  </r>
  <r>
    <n v="1615"/>
    <d v="2026-05-10T00:00:00"/>
    <s v="Western Europe"/>
    <x v="4"/>
    <s v="Online Store"/>
    <s v="New"/>
    <s v="Fitness"/>
    <s v="Training Mat"/>
    <n v="1"/>
    <n v="51.15"/>
    <n v="0"/>
    <n v="21.39"/>
    <n v="51.15"/>
    <n v="21.39"/>
    <n v="29.759999999999998"/>
    <n v="0.58181818181818179"/>
    <n v="2026"/>
    <s v="Q2"/>
    <n v="5"/>
    <s v="May"/>
  </r>
  <r>
    <n v="1812"/>
    <d v="2026-05-10T00:00:00"/>
    <s v="Northern Europe"/>
    <x v="2"/>
    <s v="Corporate"/>
    <s v="Business"/>
    <s v="Fitness"/>
    <s v="Training Mat"/>
    <n v="12"/>
    <n v="50.53"/>
    <n v="0.1"/>
    <n v="22.09"/>
    <n v="545.72400000000005"/>
    <n v="265.08"/>
    <n v="280.64400000000006"/>
    <n v="0.5142599555819426"/>
    <n v="2026"/>
    <s v="Q2"/>
    <n v="5"/>
    <s v="May"/>
  </r>
  <r>
    <n v="3645"/>
    <d v="2026-05-10T00:00:00"/>
    <s v="Central Europe"/>
    <x v="1"/>
    <s v="Marketplace"/>
    <s v="Returning"/>
    <s v="Cycling"/>
    <s v="Trail Bike Light"/>
    <n v="2"/>
    <n v="50.93"/>
    <n v="0"/>
    <n v="22.91"/>
    <n v="101.86"/>
    <n v="45.82"/>
    <n v="56.04"/>
    <n v="0.55016689573924993"/>
    <n v="2026"/>
    <s v="Q2"/>
    <n v="5"/>
    <s v="May"/>
  </r>
  <r>
    <n v="3804"/>
    <d v="2026-05-10T00:00:00"/>
    <s v="Northern Europe"/>
    <x v="5"/>
    <s v="Online Store"/>
    <s v="Returning"/>
    <s v="Fitness"/>
    <s v="Training Mat"/>
    <n v="2"/>
    <n v="50.79"/>
    <n v="0.05"/>
    <n v="21.83"/>
    <n v="96.500999999999991"/>
    <n v="43.66"/>
    <n v="52.840999999999994"/>
    <n v="0.54756945523880585"/>
    <n v="2026"/>
    <s v="Q2"/>
    <n v="5"/>
    <s v="May"/>
  </r>
  <r>
    <n v="4367"/>
    <d v="2026-05-10T00:00:00"/>
    <s v="Western Europe"/>
    <x v="8"/>
    <s v="Online Store"/>
    <s v="Business"/>
    <s v="Travel"/>
    <s v="Travel Backpack 35L"/>
    <n v="5"/>
    <n v="160.94"/>
    <n v="0.1"/>
    <n v="88.89"/>
    <n v="724.23"/>
    <n v="444.45"/>
    <n v="279.78000000000003"/>
    <n v="0.38631374011018604"/>
    <n v="2026"/>
    <s v="Q2"/>
    <n v="5"/>
    <s v="May"/>
  </r>
  <r>
    <n v="4746"/>
    <d v="2026-05-10T00:00:00"/>
    <s v="Central Europe"/>
    <x v="1"/>
    <s v="Online Store"/>
    <s v="Returning"/>
    <s v="Fitness"/>
    <s v="Recovery Roller"/>
    <n v="2"/>
    <n v="36.409999999999997"/>
    <n v="0"/>
    <n v="13.92"/>
    <n v="72.819999999999993"/>
    <n v="27.84"/>
    <n v="44.97999999999999"/>
    <n v="0.61768744850315838"/>
    <n v="2026"/>
    <s v="Q2"/>
    <n v="5"/>
    <s v="May"/>
  </r>
  <r>
    <n v="4795"/>
    <d v="2026-05-10T00:00:00"/>
    <s v="Western Europe"/>
    <x v="4"/>
    <s v="Marketplace"/>
    <s v="Returning"/>
    <s v="Hiking"/>
    <s v="Trekking Poles"/>
    <n v="2"/>
    <n v="72.25"/>
    <n v="0"/>
    <n v="32.25"/>
    <n v="144.5"/>
    <n v="64.5"/>
    <n v="80"/>
    <n v="0.55363321799307963"/>
    <n v="2026"/>
    <s v="Q2"/>
    <n v="5"/>
    <s v="May"/>
  </r>
  <r>
    <n v="4800"/>
    <d v="2026-05-10T00:00:00"/>
    <s v="Western Europe"/>
    <x v="8"/>
    <s v="Retail Partners"/>
    <s v="New"/>
    <s v="Cycling"/>
    <s v="Cycling Pack 12L"/>
    <n v="4"/>
    <n v="103.36"/>
    <n v="0"/>
    <n v="51.59"/>
    <n v="413.44"/>
    <n v="206.36"/>
    <n v="207.07999999999998"/>
    <n v="0.50087074303405565"/>
    <n v="2026"/>
    <s v="Q2"/>
    <n v="5"/>
    <s v="May"/>
  </r>
  <r>
    <n v="5018"/>
    <d v="2026-05-10T00:00:00"/>
    <s v="Northern Europe"/>
    <x v="2"/>
    <s v="Corporate"/>
    <s v="Business"/>
    <s v="Hiking"/>
    <s v="Trail Boots"/>
    <n v="4"/>
    <n v="145.85"/>
    <n v="0.15"/>
    <n v="79.69"/>
    <n v="495.89"/>
    <n v="318.76"/>
    <n v="177.13"/>
    <n v="0.35719615237250196"/>
    <n v="2026"/>
    <s v="Q2"/>
    <n v="5"/>
    <s v="May"/>
  </r>
  <r>
    <n v="474"/>
    <d v="2026-05-11T00:00:00"/>
    <s v="Central Europe"/>
    <x v="12"/>
    <s v="Online Store"/>
    <s v="Returning"/>
    <s v="Cycling"/>
    <s v="Cycling Pack 12L"/>
    <n v="2"/>
    <n v="100.49"/>
    <n v="0.1"/>
    <n v="50.11"/>
    <n v="180.88200000000001"/>
    <n v="100.22"/>
    <n v="80.662000000000006"/>
    <n v="0.44593713028383147"/>
    <n v="2026"/>
    <s v="Q2"/>
    <n v="5"/>
    <s v="May"/>
  </r>
  <r>
    <n v="1175"/>
    <d v="2026-05-11T00:00:00"/>
    <s v="Northern Europe"/>
    <x v="16"/>
    <s v="Corporate"/>
    <s v="Returning"/>
    <s v="Camping"/>
    <s v="Alpine Tent 4P"/>
    <n v="4"/>
    <n v="332.89"/>
    <n v="0.1"/>
    <n v="198.06"/>
    <n v="1198.404"/>
    <n v="792.24"/>
    <n v="406.16399999999999"/>
    <n v="0.33892076461694054"/>
    <n v="2026"/>
    <s v="Q2"/>
    <n v="5"/>
    <s v="May"/>
  </r>
  <r>
    <n v="2015"/>
    <d v="2026-05-11T00:00:00"/>
    <s v="Central Europe"/>
    <x v="12"/>
    <s v="Online Store"/>
    <s v="New"/>
    <s v="Hiking"/>
    <s v="Summit Backpack 45L"/>
    <n v="1"/>
    <n v="154.6"/>
    <n v="0"/>
    <n v="80.05"/>
    <n v="154.6"/>
    <n v="80.05"/>
    <n v="74.55"/>
    <n v="0.48221216041397152"/>
    <n v="2026"/>
    <s v="Q2"/>
    <n v="5"/>
    <s v="May"/>
  </r>
  <r>
    <n v="2196"/>
    <d v="2026-05-11T00:00:00"/>
    <s v="Western Europe"/>
    <x v="4"/>
    <s v="Marketplace"/>
    <s v="Returning"/>
    <s v="Cycling"/>
    <s v="Commuter Helmet"/>
    <n v="1"/>
    <n v="83.23"/>
    <n v="0.05"/>
    <n v="43.82"/>
    <n v="79.0685"/>
    <n v="43.82"/>
    <n v="35.2485"/>
    <n v="0.44579699880483376"/>
    <n v="2026"/>
    <s v="Q2"/>
    <n v="5"/>
    <s v="May"/>
  </r>
  <r>
    <n v="3508"/>
    <d v="2026-05-11T00:00:00"/>
    <s v="Central Europe"/>
    <x v="12"/>
    <s v="Marketplace"/>
    <s v="Returning"/>
    <s v="Travel"/>
    <s v="Packing Cube Set"/>
    <n v="3"/>
    <n v="46.23"/>
    <n v="0"/>
    <n v="18.47"/>
    <n v="138.69"/>
    <n v="55.41"/>
    <n v="83.28"/>
    <n v="0.60047588146225395"/>
    <n v="2026"/>
    <s v="Q2"/>
    <n v="5"/>
    <s v="May"/>
  </r>
  <r>
    <n v="3516"/>
    <d v="2026-05-11T00:00:00"/>
    <s v="Western Europe"/>
    <x v="7"/>
    <s v="Marketplace"/>
    <s v="Returning"/>
    <s v="Camping"/>
    <s v="Compact Sleeping Bag"/>
    <n v="1"/>
    <n v="125.3"/>
    <n v="0.05"/>
    <n v="59.62"/>
    <n v="119.035"/>
    <n v="59.62"/>
    <n v="59.414999999999999"/>
    <n v="0.49913890872432476"/>
    <n v="2026"/>
    <s v="Q2"/>
    <n v="5"/>
    <s v="May"/>
  </r>
  <r>
    <n v="3570"/>
    <d v="2026-05-11T00:00:00"/>
    <s v="Central Europe"/>
    <x v="12"/>
    <s v="Online Store"/>
    <s v="Business"/>
    <s v="Travel"/>
    <s v="Insulated Bottle"/>
    <n v="1"/>
    <n v="36.159999999999997"/>
    <n v="0.1"/>
    <n v="13.38"/>
    <n v="32.543999999999997"/>
    <n v="13.38"/>
    <n v="19.163999999999994"/>
    <n v="0.58886430678466062"/>
    <n v="2026"/>
    <s v="Q2"/>
    <n v="5"/>
    <s v="May"/>
  </r>
  <r>
    <n v="4799"/>
    <d v="2026-05-11T00:00:00"/>
    <s v="Western Europe"/>
    <x v="13"/>
    <s v="Online Store"/>
    <s v="Returning"/>
    <s v="Camping"/>
    <s v="Compact Sleeping Bag"/>
    <n v="1"/>
    <n v="121.41"/>
    <n v="0.05"/>
    <n v="60.75"/>
    <n v="115.33949999999999"/>
    <n v="60.75"/>
    <n v="54.589499999999987"/>
    <n v="0.47329405797666879"/>
    <n v="2026"/>
    <s v="Q2"/>
    <n v="5"/>
    <s v="May"/>
  </r>
  <r>
    <n v="5156"/>
    <d v="2026-05-11T00:00:00"/>
    <s v="Southern Europe"/>
    <x v="0"/>
    <s v="Retail Partners"/>
    <s v="New"/>
    <s v="Travel"/>
    <s v="Carry-On Duffel"/>
    <n v="3"/>
    <n v="132.58000000000001"/>
    <n v="0.1"/>
    <n v="67.88"/>
    <n v="357.96600000000001"/>
    <n v="203.64"/>
    <n v="154.32600000000002"/>
    <n v="0.43111915656794225"/>
    <n v="2026"/>
    <s v="Q2"/>
    <n v="5"/>
    <s v="May"/>
  </r>
  <r>
    <n v="526"/>
    <d v="2026-05-12T00:00:00"/>
    <s v="Central Europe"/>
    <x v="1"/>
    <s v="Retail Partners"/>
    <s v="Returning"/>
    <s v="Camping"/>
    <s v="Portable Camp Stove"/>
    <n v="2"/>
    <n v="81.11"/>
    <n v="0.05"/>
    <n v="40.049999999999997"/>
    <n v="154.10899999999998"/>
    <n v="80.099999999999994"/>
    <n v="74.008999999999986"/>
    <n v="0.48023801335418437"/>
    <n v="2026"/>
    <s v="Q2"/>
    <n v="5"/>
    <s v="May"/>
  </r>
  <r>
    <n v="712"/>
    <d v="2026-05-12T00:00:00"/>
    <s v="Central Europe"/>
    <x v="14"/>
    <s v="Marketplace"/>
    <s v="Business"/>
    <s v="Cycling"/>
    <s v="Cycling Pack 12L"/>
    <n v="3"/>
    <n v="104.54"/>
    <n v="0"/>
    <n v="51.45"/>
    <n v="313.62"/>
    <n v="154.35000000000002"/>
    <n v="159.26999999999998"/>
    <n v="0.50784388750717424"/>
    <n v="2026"/>
    <s v="Q2"/>
    <n v="5"/>
    <s v="May"/>
  </r>
  <r>
    <n v="1533"/>
    <d v="2026-05-12T00:00:00"/>
    <s v="Northern Europe"/>
    <x v="16"/>
    <s v="Retail Partners"/>
    <s v="New"/>
    <s v="Hiking"/>
    <s v="Trail Boots"/>
    <n v="3"/>
    <n v="143.87"/>
    <n v="0"/>
    <n v="79.2"/>
    <n v="431.61"/>
    <n v="237.60000000000002"/>
    <n v="194.01"/>
    <n v="0.44950302356293875"/>
    <n v="2026"/>
    <s v="Q2"/>
    <n v="5"/>
    <s v="May"/>
  </r>
  <r>
    <n v="1933"/>
    <d v="2026-05-12T00:00:00"/>
    <s v="Western Europe"/>
    <x v="13"/>
    <s v="Online Store"/>
    <s v="Returning"/>
    <s v="Travel"/>
    <s v="Insulated Bottle"/>
    <n v="1"/>
    <n v="36.950000000000003"/>
    <n v="0.1"/>
    <n v="13.26"/>
    <n v="33.255000000000003"/>
    <n v="13.26"/>
    <n v="19.995000000000005"/>
    <n v="0.60126296797474077"/>
    <n v="2026"/>
    <s v="Q2"/>
    <n v="5"/>
    <s v="May"/>
  </r>
  <r>
    <n v="3128"/>
    <d v="2026-05-12T00:00:00"/>
    <s v="Northern Europe"/>
    <x v="5"/>
    <s v="Online Store"/>
    <s v="New"/>
    <s v="Camping"/>
    <s v="Compact Sleeping Bag"/>
    <n v="1"/>
    <n v="121.38"/>
    <n v="0"/>
    <n v="59.68"/>
    <n v="121.38"/>
    <n v="59.68"/>
    <n v="61.699999999999996"/>
    <n v="0.50832097544900312"/>
    <n v="2026"/>
    <s v="Q2"/>
    <n v="5"/>
    <s v="May"/>
  </r>
  <r>
    <n v="4922"/>
    <d v="2026-05-12T00:00:00"/>
    <s v="Western Europe"/>
    <x v="8"/>
    <s v="Online Store"/>
    <s v="Returning"/>
    <s v="Fitness"/>
    <s v="Resistance Band Set"/>
    <n v="2"/>
    <n v="39.79"/>
    <n v="0.1"/>
    <n v="14.33"/>
    <n v="71.622"/>
    <n v="28.66"/>
    <n v="42.962000000000003"/>
    <n v="0.59984362346764963"/>
    <n v="2026"/>
    <s v="Q2"/>
    <n v="5"/>
    <s v="May"/>
  </r>
  <r>
    <n v="5051"/>
    <d v="2026-05-12T00:00:00"/>
    <s v="Southern Europe"/>
    <x v="15"/>
    <s v="Retail Partners"/>
    <s v="Returning"/>
    <s v="Cycling"/>
    <s v="Trail Bike Light"/>
    <n v="4"/>
    <n v="51.31"/>
    <n v="0"/>
    <n v="22.19"/>
    <n v="205.24"/>
    <n v="88.76"/>
    <n v="116.48"/>
    <n v="0.56753069577080495"/>
    <n v="2026"/>
    <s v="Q2"/>
    <n v="5"/>
    <s v="May"/>
  </r>
  <r>
    <n v="5182"/>
    <d v="2026-05-12T00:00:00"/>
    <s v="Western Europe"/>
    <x v="7"/>
    <s v="Online Store"/>
    <s v="Returning"/>
    <s v="Fitness"/>
    <s v="Training Mat"/>
    <n v="2"/>
    <n v="51.15"/>
    <n v="0"/>
    <n v="22.53"/>
    <n v="102.3"/>
    <n v="45.06"/>
    <n v="57.239999999999995"/>
    <n v="0.55953079178885623"/>
    <n v="2026"/>
    <s v="Q2"/>
    <n v="5"/>
    <s v="May"/>
  </r>
  <r>
    <n v="1071"/>
    <d v="2026-05-13T00:00:00"/>
    <s v="Central Europe"/>
    <x v="12"/>
    <s v="Retail Partners"/>
    <s v="Business"/>
    <s v="Fitness"/>
    <s v="Training Mat"/>
    <n v="1"/>
    <n v="50.83"/>
    <n v="0.1"/>
    <n v="21.82"/>
    <n v="45.747"/>
    <n v="21.82"/>
    <n v="23.927"/>
    <n v="0.52302883249174803"/>
    <n v="2026"/>
    <s v="Q2"/>
    <n v="5"/>
    <s v="May"/>
  </r>
  <r>
    <n v="1210"/>
    <d v="2026-05-13T00:00:00"/>
    <s v="Northern Europe"/>
    <x v="2"/>
    <s v="Corporate"/>
    <s v="Business"/>
    <s v="Hiking"/>
    <s v="Trail Boots"/>
    <n v="6"/>
    <n v="141.9"/>
    <n v="0.1"/>
    <n v="79.64"/>
    <n v="766.2600000000001"/>
    <n v="477.84000000000003"/>
    <n v="288.42000000000007"/>
    <n v="0.37639965546942294"/>
    <n v="2026"/>
    <s v="Q2"/>
    <n v="5"/>
    <s v="May"/>
  </r>
  <r>
    <n v="1244"/>
    <d v="2026-05-13T00:00:00"/>
    <s v="Western Europe"/>
    <x v="8"/>
    <s v="Online Store"/>
    <s v="Returning"/>
    <s v="Camping"/>
    <s v="Compact Sleeping Bag"/>
    <n v="1"/>
    <n v="122.11"/>
    <n v="0"/>
    <n v="59.86"/>
    <n v="122.11"/>
    <n v="59.86"/>
    <n v="62.25"/>
    <n v="0.50978625829170421"/>
    <n v="2026"/>
    <s v="Q2"/>
    <n v="5"/>
    <s v="May"/>
  </r>
  <r>
    <n v="1403"/>
    <d v="2026-05-13T00:00:00"/>
    <s v="Central Europe"/>
    <x v="11"/>
    <s v="Online Store"/>
    <s v="Returning"/>
    <s v="Cycling"/>
    <s v="Cycling Pack 12L"/>
    <n v="1"/>
    <n v="102.38"/>
    <n v="0"/>
    <n v="50.82"/>
    <n v="102.38"/>
    <n v="50.82"/>
    <n v="51.559999999999995"/>
    <n v="0.50361398710685679"/>
    <n v="2026"/>
    <s v="Q2"/>
    <n v="5"/>
    <s v="May"/>
  </r>
  <r>
    <n v="1592"/>
    <d v="2026-05-13T00:00:00"/>
    <s v="Northern Europe"/>
    <x v="16"/>
    <s v="Retail Partners"/>
    <s v="Returning"/>
    <s v="Fitness"/>
    <s v="Recovery Roller"/>
    <n v="5"/>
    <n v="37.119999999999997"/>
    <n v="0.1"/>
    <n v="13.96"/>
    <n v="167.04"/>
    <n v="69.800000000000011"/>
    <n v="97.239999999999981"/>
    <n v="0.58213601532567039"/>
    <n v="2026"/>
    <s v="Q2"/>
    <n v="5"/>
    <s v="May"/>
  </r>
  <r>
    <n v="2581"/>
    <d v="2026-05-13T00:00:00"/>
    <s v="Central Europe"/>
    <x v="12"/>
    <s v="Online Store"/>
    <s v="New"/>
    <s v="Hiking"/>
    <s v="Hiking Daypack 20L"/>
    <n v="2"/>
    <n v="91.76"/>
    <n v="0.05"/>
    <n v="46.31"/>
    <n v="174.34399999999999"/>
    <n v="92.62"/>
    <n v="81.72399999999999"/>
    <n v="0.46875143394668006"/>
    <n v="2026"/>
    <s v="Q2"/>
    <n v="5"/>
    <s v="May"/>
  </r>
  <r>
    <n v="3428"/>
    <d v="2026-05-13T00:00:00"/>
    <s v="Western Europe"/>
    <x v="4"/>
    <s v="Online Store"/>
    <s v="Returning"/>
    <s v="Hiking"/>
    <s v="Trail Boots"/>
    <n v="1"/>
    <n v="144.51"/>
    <n v="0"/>
    <n v="79.22"/>
    <n v="144.51"/>
    <n v="79.22"/>
    <n v="65.289999999999992"/>
    <n v="0.45180264341568055"/>
    <n v="2026"/>
    <s v="Q2"/>
    <n v="5"/>
    <s v="May"/>
  </r>
  <r>
    <n v="765"/>
    <d v="2026-05-14T00:00:00"/>
    <s v="Central Europe"/>
    <x v="6"/>
    <s v="Corporate"/>
    <s v="Business"/>
    <s v="Fitness"/>
    <s v="Training Mat"/>
    <n v="3"/>
    <n v="49.7"/>
    <n v="0.1"/>
    <n v="21.84"/>
    <n v="134.19000000000003"/>
    <n v="65.52"/>
    <n v="68.67000000000003"/>
    <n v="0.5117370892018781"/>
    <n v="2026"/>
    <s v="Q2"/>
    <n v="5"/>
    <s v="May"/>
  </r>
  <r>
    <n v="854"/>
    <d v="2026-05-14T00:00:00"/>
    <s v="Southern Europe"/>
    <x v="0"/>
    <s v="Online Store"/>
    <s v="Returning"/>
    <s v="Camping"/>
    <s v="Compact Sleeping Bag"/>
    <n v="1"/>
    <n v="120.9"/>
    <n v="0"/>
    <n v="59.31"/>
    <n v="120.9"/>
    <n v="59.31"/>
    <n v="61.59"/>
    <n v="0.50942928039702229"/>
    <n v="2026"/>
    <s v="Q2"/>
    <n v="5"/>
    <s v="May"/>
  </r>
  <r>
    <n v="1087"/>
    <d v="2026-05-14T00:00:00"/>
    <s v="Northern Europe"/>
    <x v="10"/>
    <s v="Online Store"/>
    <s v="Returning"/>
    <s v="Camping"/>
    <s v="Trail Tent 2P"/>
    <n v="1"/>
    <n v="195.72"/>
    <n v="0.05"/>
    <n v="105.73"/>
    <n v="185.934"/>
    <n v="105.73"/>
    <n v="80.203999999999994"/>
    <n v="0.43135736336549524"/>
    <n v="2026"/>
    <s v="Q2"/>
    <n v="5"/>
    <s v="May"/>
  </r>
  <r>
    <n v="1150"/>
    <d v="2026-05-14T00:00:00"/>
    <s v="Southern Europe"/>
    <x v="0"/>
    <s v="Corporate"/>
    <s v="Returning"/>
    <s v="Cycling"/>
    <s v="Compact Repair Kit"/>
    <n v="8"/>
    <n v="40.15"/>
    <n v="0.15"/>
    <n v="16.91"/>
    <n v="273.02"/>
    <n v="135.28"/>
    <n v="137.73999999999998"/>
    <n v="0.50450516445681637"/>
    <n v="2026"/>
    <s v="Q2"/>
    <n v="5"/>
    <s v="May"/>
  </r>
  <r>
    <n v="1902"/>
    <d v="2026-05-14T00:00:00"/>
    <s v="Central Europe"/>
    <x v="14"/>
    <s v="Retail Partners"/>
    <s v="Business"/>
    <s v="Travel"/>
    <s v="Carry-On Duffel"/>
    <n v="4"/>
    <n v="130.83000000000001"/>
    <n v="0"/>
    <n v="66.959999999999994"/>
    <n v="523.32000000000005"/>
    <n v="267.83999999999997"/>
    <n v="255.48000000000008"/>
    <n v="0.48819078193074994"/>
    <n v="2026"/>
    <s v="Q2"/>
    <n v="5"/>
    <s v="May"/>
  </r>
  <r>
    <n v="3913"/>
    <d v="2026-05-14T00:00:00"/>
    <s v="Central Europe"/>
    <x v="12"/>
    <s v="Online Store"/>
    <s v="New"/>
    <s v="Cycling"/>
    <s v="Trail Bike Light"/>
    <n v="1"/>
    <n v="50.34"/>
    <n v="0.05"/>
    <n v="22.23"/>
    <n v="47.823"/>
    <n v="22.23"/>
    <n v="25.593"/>
    <n v="0.53516090584028608"/>
    <n v="2026"/>
    <s v="Q2"/>
    <n v="5"/>
    <s v="May"/>
  </r>
  <r>
    <n v="4378"/>
    <d v="2026-05-14T00:00:00"/>
    <s v="Northern Europe"/>
    <x v="10"/>
    <s v="Online Store"/>
    <s v="Returning"/>
    <s v="Cycling"/>
    <s v="Cycling Pack 12L"/>
    <n v="2"/>
    <n v="103.37"/>
    <n v="0"/>
    <n v="50.49"/>
    <n v="206.74"/>
    <n v="100.98"/>
    <n v="105.76"/>
    <n v="0.51156041404662866"/>
    <n v="2026"/>
    <s v="Q2"/>
    <n v="5"/>
    <s v="May"/>
  </r>
  <r>
    <n v="4551"/>
    <d v="2026-05-14T00:00:00"/>
    <s v="Central Europe"/>
    <x v="14"/>
    <s v="Retail Partners"/>
    <s v="Business"/>
    <s v="Fitness"/>
    <s v="Weighted Vest"/>
    <n v="3"/>
    <n v="122.31"/>
    <n v="0.05"/>
    <n v="71.11"/>
    <n v="348.58350000000002"/>
    <n v="213.32999999999998"/>
    <n v="135.25350000000003"/>
    <n v="0.38800889887214979"/>
    <n v="2026"/>
    <s v="Q2"/>
    <n v="5"/>
    <s v="May"/>
  </r>
  <r>
    <n v="787"/>
    <d v="2026-05-15T00:00:00"/>
    <s v="Southern Europe"/>
    <x v="9"/>
    <s v="Online Store"/>
    <s v="Business"/>
    <s v="Travel"/>
    <s v="Travel Backpack 35L"/>
    <n v="1"/>
    <n v="166.48"/>
    <n v="0"/>
    <n v="89.42"/>
    <n v="166.48"/>
    <n v="89.42"/>
    <n v="77.059999999999988"/>
    <n v="0.4628784238346948"/>
    <n v="2026"/>
    <s v="Q2"/>
    <n v="5"/>
    <s v="May"/>
  </r>
  <r>
    <n v="1133"/>
    <d v="2026-05-15T00:00:00"/>
    <s v="Southern Europe"/>
    <x v="15"/>
    <s v="Retail Partners"/>
    <s v="New"/>
    <s v="Camping"/>
    <s v="Trail Tent 2P"/>
    <n v="3"/>
    <n v="192.21"/>
    <n v="0"/>
    <n v="103.51"/>
    <n v="576.63"/>
    <n v="310.53000000000003"/>
    <n v="266.09999999999997"/>
    <n v="0.46147442900993701"/>
    <n v="2026"/>
    <s v="Q2"/>
    <n v="5"/>
    <s v="May"/>
  </r>
  <r>
    <n v="2075"/>
    <d v="2026-05-15T00:00:00"/>
    <s v="Southern Europe"/>
    <x v="9"/>
    <s v="Corporate"/>
    <s v="Business"/>
    <s v="Camping"/>
    <s v="Portable Camp Stove"/>
    <n v="6"/>
    <n v="81.13"/>
    <n v="0.05"/>
    <n v="39.409999999999997"/>
    <n v="462.44099999999997"/>
    <n v="236.45999999999998"/>
    <n v="225.98099999999999"/>
    <n v="0.48866990599881932"/>
    <n v="2026"/>
    <s v="Q2"/>
    <n v="5"/>
    <s v="May"/>
  </r>
  <r>
    <n v="2172"/>
    <d v="2026-05-15T00:00:00"/>
    <s v="Northern Europe"/>
    <x v="10"/>
    <s v="Corporate"/>
    <s v="Business"/>
    <s v="Travel"/>
    <s v="Insulated Bottle"/>
    <n v="6"/>
    <n v="37.1"/>
    <n v="0.1"/>
    <n v="13.63"/>
    <n v="200.34000000000003"/>
    <n v="81.78"/>
    <n v="118.56000000000003"/>
    <n v="0.59179395028451642"/>
    <n v="2026"/>
    <s v="Q2"/>
    <n v="5"/>
    <s v="May"/>
  </r>
  <r>
    <n v="2977"/>
    <d v="2026-05-15T00:00:00"/>
    <s v="Central Europe"/>
    <x v="14"/>
    <s v="Corporate"/>
    <s v="Business"/>
    <s v="Travel"/>
    <s v="Insulated Bottle"/>
    <n v="6"/>
    <n v="35.92"/>
    <n v="0.15"/>
    <n v="13.3"/>
    <n v="183.19200000000001"/>
    <n v="79.800000000000011"/>
    <n v="103.392"/>
    <n v="0.56439145814227687"/>
    <n v="2026"/>
    <s v="Q2"/>
    <n v="5"/>
    <s v="May"/>
  </r>
  <r>
    <n v="3531"/>
    <d v="2026-05-15T00:00:00"/>
    <s v="Western Europe"/>
    <x v="13"/>
    <s v="Retail Partners"/>
    <s v="Business"/>
    <s v="Fitness"/>
    <s v="Recovery Roller"/>
    <n v="4"/>
    <n v="36.21"/>
    <n v="0"/>
    <n v="14.3"/>
    <n v="144.84"/>
    <n v="57.2"/>
    <n v="87.64"/>
    <n v="0.60508146920740125"/>
    <n v="2026"/>
    <s v="Q2"/>
    <n v="5"/>
    <s v="May"/>
  </r>
  <r>
    <n v="3881"/>
    <d v="2026-05-15T00:00:00"/>
    <s v="Northern Europe"/>
    <x v="10"/>
    <s v="Online Store"/>
    <s v="Business"/>
    <s v="Hiking"/>
    <s v="Trekking Poles"/>
    <n v="3"/>
    <n v="73.03"/>
    <n v="0.05"/>
    <n v="33.200000000000003"/>
    <n v="208.13550000000001"/>
    <n v="99.600000000000009"/>
    <n v="108.5355"/>
    <n v="0.52146558371829888"/>
    <n v="2026"/>
    <s v="Q2"/>
    <n v="5"/>
    <s v="May"/>
  </r>
  <r>
    <n v="4469"/>
    <d v="2026-05-15T00:00:00"/>
    <s v="Northern Europe"/>
    <x v="5"/>
    <s v="Retail Partners"/>
    <s v="Returning"/>
    <s v="Cycling"/>
    <s v="Commuter Helmet"/>
    <n v="2"/>
    <n v="80.81"/>
    <n v="0"/>
    <n v="42.53"/>
    <n v="161.62"/>
    <n v="85.06"/>
    <n v="76.56"/>
    <n v="0.47370374953594852"/>
    <n v="2026"/>
    <s v="Q2"/>
    <n v="5"/>
    <s v="May"/>
  </r>
  <r>
    <n v="5037"/>
    <d v="2026-05-15T00:00:00"/>
    <s v="Central Europe"/>
    <x v="11"/>
    <s v="Online Store"/>
    <s v="New"/>
    <s v="Cycling"/>
    <s v="Trail Bike Light"/>
    <n v="1"/>
    <n v="51.53"/>
    <n v="0.1"/>
    <n v="23.06"/>
    <n v="46.377000000000002"/>
    <n v="23.06"/>
    <n v="23.317000000000004"/>
    <n v="0.50277076999374692"/>
    <n v="2026"/>
    <s v="Q2"/>
    <n v="5"/>
    <s v="May"/>
  </r>
  <r>
    <n v="35"/>
    <d v="2026-05-16T00:00:00"/>
    <s v="Western Europe"/>
    <x v="13"/>
    <s v="Corporate"/>
    <s v="Business"/>
    <s v="Camping"/>
    <s v="Portable Camp Stove"/>
    <n v="5"/>
    <n v="81.75"/>
    <n v="0.05"/>
    <n v="39.159999999999997"/>
    <n v="388.3125"/>
    <n v="195.79999999999998"/>
    <n v="192.51250000000002"/>
    <n v="0.49576694028649609"/>
    <n v="2026"/>
    <s v="Q2"/>
    <n v="5"/>
    <s v="May"/>
  </r>
  <r>
    <n v="226"/>
    <d v="2026-05-16T00:00:00"/>
    <s v="Northern Europe"/>
    <x v="10"/>
    <s v="Online Store"/>
    <s v="New"/>
    <s v="Travel"/>
    <s v="Travel Backpack 35L"/>
    <n v="1"/>
    <n v="165.99"/>
    <n v="0.1"/>
    <n v="89.9"/>
    <n v="149.39100000000002"/>
    <n v="89.9"/>
    <n v="59.491000000000014"/>
    <n v="0.3982234538894579"/>
    <n v="2026"/>
    <s v="Q2"/>
    <n v="5"/>
    <s v="May"/>
  </r>
  <r>
    <n v="1713"/>
    <d v="2026-05-16T00:00:00"/>
    <s v="Southern Europe"/>
    <x v="15"/>
    <s v="Retail Partners"/>
    <s v="New"/>
    <s v="Camping"/>
    <s v="Compact Sleeping Bag"/>
    <n v="2"/>
    <n v="121.22"/>
    <n v="0"/>
    <n v="60.38"/>
    <n v="242.44"/>
    <n v="120.76"/>
    <n v="121.67999999999999"/>
    <n v="0.50189737667051637"/>
    <n v="2026"/>
    <s v="Q2"/>
    <n v="5"/>
    <s v="May"/>
  </r>
  <r>
    <n v="2320"/>
    <d v="2026-05-16T00:00:00"/>
    <s v="Central Europe"/>
    <x v="12"/>
    <s v="Retail Partners"/>
    <s v="Business"/>
    <s v="Travel"/>
    <s v="Carry-On Duffel"/>
    <n v="2"/>
    <n v="131.1"/>
    <n v="0"/>
    <n v="65.55"/>
    <n v="262.2"/>
    <n v="131.1"/>
    <n v="131.1"/>
    <n v="0.5"/>
    <n v="2026"/>
    <s v="Q2"/>
    <n v="5"/>
    <s v="May"/>
  </r>
  <r>
    <n v="2496"/>
    <d v="2026-05-16T00:00:00"/>
    <s v="Central Europe"/>
    <x v="6"/>
    <s v="Online Store"/>
    <s v="Returning"/>
    <s v="Travel"/>
    <s v="Packing Cube Set"/>
    <n v="2"/>
    <n v="46.44"/>
    <n v="0"/>
    <n v="18.63"/>
    <n v="92.88"/>
    <n v="37.26"/>
    <n v="55.62"/>
    <n v="0.59883720930232553"/>
    <n v="2026"/>
    <s v="Q2"/>
    <n v="5"/>
    <s v="May"/>
  </r>
  <r>
    <n v="2504"/>
    <d v="2026-05-16T00:00:00"/>
    <s v="Western Europe"/>
    <x v="7"/>
    <s v="Online Store"/>
    <s v="New"/>
    <s v="Travel"/>
    <s v="Insulated Bottle"/>
    <n v="1"/>
    <n v="36.659999999999997"/>
    <n v="0"/>
    <n v="13.61"/>
    <n v="36.659999999999997"/>
    <n v="13.61"/>
    <n v="23.049999999999997"/>
    <n v="0.62875068194217132"/>
    <n v="2026"/>
    <s v="Q2"/>
    <n v="5"/>
    <s v="May"/>
  </r>
  <r>
    <n v="2598"/>
    <d v="2026-05-16T00:00:00"/>
    <s v="Western Europe"/>
    <x v="8"/>
    <s v="Online Store"/>
    <s v="New"/>
    <s v="Hiking"/>
    <s v="Summit Backpack 45L"/>
    <n v="5"/>
    <n v="156.16999999999999"/>
    <n v="0.1"/>
    <n v="80.59"/>
    <n v="702.76499999999999"/>
    <n v="402.95000000000005"/>
    <n v="299.81499999999994"/>
    <n v="0.42662198601239382"/>
    <n v="2026"/>
    <s v="Q2"/>
    <n v="5"/>
    <s v="May"/>
  </r>
  <r>
    <n v="2600"/>
    <d v="2026-05-16T00:00:00"/>
    <s v="Central Europe"/>
    <x v="12"/>
    <s v="Retail Partners"/>
    <s v="New"/>
    <s v="Travel"/>
    <s v="Insulated Bottle"/>
    <n v="1"/>
    <n v="35.97"/>
    <n v="0.1"/>
    <n v="13.54"/>
    <n v="32.372999999999998"/>
    <n v="13.54"/>
    <n v="18.832999999999998"/>
    <n v="0.58175022395205878"/>
    <n v="2026"/>
    <s v="Q2"/>
    <n v="5"/>
    <s v="May"/>
  </r>
  <r>
    <n v="2856"/>
    <d v="2026-05-16T00:00:00"/>
    <s v="Central Europe"/>
    <x v="11"/>
    <s v="Corporate"/>
    <s v="Business"/>
    <s v="Fitness"/>
    <s v="Weighted Vest"/>
    <n v="4"/>
    <n v="125.11"/>
    <n v="0.15"/>
    <n v="70.010000000000005"/>
    <n v="425.37399999999997"/>
    <n v="280.04000000000002"/>
    <n v="145.33399999999995"/>
    <n v="0.34166169065340135"/>
    <n v="2026"/>
    <s v="Q2"/>
    <n v="5"/>
    <s v="May"/>
  </r>
  <r>
    <n v="3478"/>
    <d v="2026-05-16T00:00:00"/>
    <s v="Western Europe"/>
    <x v="8"/>
    <s v="Online Store"/>
    <s v="New"/>
    <s v="Fitness"/>
    <s v="Recovery Roller"/>
    <n v="4"/>
    <n v="36.29"/>
    <n v="0.1"/>
    <n v="13.77"/>
    <n v="130.64400000000001"/>
    <n v="55.08"/>
    <n v="75.564000000000007"/>
    <n v="0.57839625241113257"/>
    <n v="2026"/>
    <s v="Q2"/>
    <n v="5"/>
    <s v="May"/>
  </r>
  <r>
    <n v="3599"/>
    <d v="2026-05-16T00:00:00"/>
    <s v="Central Europe"/>
    <x v="6"/>
    <s v="Online Store"/>
    <s v="New"/>
    <s v="Hiking"/>
    <s v="Trail Boots"/>
    <n v="4"/>
    <n v="143.34"/>
    <n v="0"/>
    <n v="80.55"/>
    <n v="573.36"/>
    <n v="322.2"/>
    <n v="251.16000000000003"/>
    <n v="0.43804939305148599"/>
    <n v="2026"/>
    <s v="Q2"/>
    <n v="5"/>
    <s v="May"/>
  </r>
  <r>
    <n v="282"/>
    <d v="2026-05-17T00:00:00"/>
    <s v="Central Europe"/>
    <x v="12"/>
    <s v="Marketplace"/>
    <s v="New"/>
    <s v="Cycling"/>
    <s v="Trail Bike Light"/>
    <n v="3"/>
    <n v="51.68"/>
    <n v="0"/>
    <n v="22.4"/>
    <n v="155.04"/>
    <n v="67.199999999999989"/>
    <n v="87.84"/>
    <n v="0.56656346749226016"/>
    <n v="2026"/>
    <s v="Q2"/>
    <n v="5"/>
    <s v="May"/>
  </r>
  <r>
    <n v="980"/>
    <d v="2026-05-17T00:00:00"/>
    <s v="Western Europe"/>
    <x v="7"/>
    <s v="Online Store"/>
    <s v="Returning"/>
    <s v="Travel"/>
    <s v="Packing Cube Set"/>
    <n v="1"/>
    <n v="46.84"/>
    <n v="0"/>
    <n v="17.93"/>
    <n v="46.84"/>
    <n v="17.93"/>
    <n v="28.910000000000004"/>
    <n v="0.61720751494449189"/>
    <n v="2026"/>
    <s v="Q2"/>
    <n v="5"/>
    <s v="May"/>
  </r>
  <r>
    <n v="1155"/>
    <d v="2026-05-17T00:00:00"/>
    <s v="Northern Europe"/>
    <x v="2"/>
    <s v="Marketplace"/>
    <s v="New"/>
    <s v="Hiking"/>
    <s v="Trekking Poles"/>
    <n v="5"/>
    <n v="72.900000000000006"/>
    <n v="0.05"/>
    <n v="31.57"/>
    <n v="346.27499999999998"/>
    <n v="157.85"/>
    <n v="188.42499999999998"/>
    <n v="0.54414843693596127"/>
    <n v="2026"/>
    <s v="Q2"/>
    <n v="5"/>
    <s v="May"/>
  </r>
  <r>
    <n v="1816"/>
    <d v="2026-05-17T00:00:00"/>
    <s v="Western Europe"/>
    <x v="7"/>
    <s v="Online Store"/>
    <s v="New"/>
    <s v="Hiking"/>
    <s v="Hiking Daypack 20L"/>
    <n v="1"/>
    <n v="91.07"/>
    <n v="0"/>
    <n v="45.3"/>
    <n v="91.07"/>
    <n v="45.3"/>
    <n v="45.769999999999996"/>
    <n v="0.50258043263423735"/>
    <n v="2026"/>
    <s v="Q2"/>
    <n v="5"/>
    <s v="May"/>
  </r>
  <r>
    <n v="2128"/>
    <d v="2026-05-17T00:00:00"/>
    <s v="Northern Europe"/>
    <x v="10"/>
    <s v="Retail Partners"/>
    <s v="New"/>
    <s v="Cycling"/>
    <s v="Commuter Helmet"/>
    <n v="1"/>
    <n v="81.86"/>
    <n v="0"/>
    <n v="43.14"/>
    <n v="81.86"/>
    <n v="43.14"/>
    <n v="38.72"/>
    <n v="0.47300268751526997"/>
    <n v="2026"/>
    <s v="Q2"/>
    <n v="5"/>
    <s v="May"/>
  </r>
  <r>
    <n v="2296"/>
    <d v="2026-05-17T00:00:00"/>
    <s v="Western Europe"/>
    <x v="8"/>
    <s v="Online Store"/>
    <s v="Returning"/>
    <s v="Travel"/>
    <s v="Packing Cube Set"/>
    <n v="1"/>
    <n v="45.45"/>
    <n v="0"/>
    <n v="17.93"/>
    <n v="45.45"/>
    <n v="17.93"/>
    <n v="27.520000000000003"/>
    <n v="0.60550055005500558"/>
    <n v="2026"/>
    <s v="Q2"/>
    <n v="5"/>
    <s v="May"/>
  </r>
  <r>
    <n v="2322"/>
    <d v="2026-05-17T00:00:00"/>
    <s v="Northern Europe"/>
    <x v="10"/>
    <s v="Retail Partners"/>
    <s v="Business"/>
    <s v="Hiking"/>
    <s v="Trekking Poles"/>
    <n v="1"/>
    <n v="70.62"/>
    <n v="0"/>
    <n v="32.53"/>
    <n v="70.62"/>
    <n v="32.53"/>
    <n v="38.090000000000003"/>
    <n v="0.53936561880487111"/>
    <n v="2026"/>
    <s v="Q2"/>
    <n v="5"/>
    <s v="May"/>
  </r>
  <r>
    <n v="3480"/>
    <d v="2026-05-17T00:00:00"/>
    <s v="Western Europe"/>
    <x v="8"/>
    <s v="Online Store"/>
    <s v="New"/>
    <s v="Fitness"/>
    <s v="Training Mat"/>
    <n v="2"/>
    <n v="51.56"/>
    <n v="0"/>
    <n v="22.46"/>
    <n v="103.12"/>
    <n v="44.92"/>
    <n v="58.2"/>
    <n v="0.56439100077579518"/>
    <n v="2026"/>
    <s v="Q2"/>
    <n v="5"/>
    <s v="May"/>
  </r>
  <r>
    <n v="4426"/>
    <d v="2026-05-17T00:00:00"/>
    <s v="Western Europe"/>
    <x v="8"/>
    <s v="Online Store"/>
    <s v="New"/>
    <s v="Hiking"/>
    <s v="Trail Boots"/>
    <n v="2"/>
    <n v="146.22"/>
    <n v="0"/>
    <n v="81.069999999999993"/>
    <n v="292.44"/>
    <n v="162.13999999999999"/>
    <n v="130.30000000000001"/>
    <n v="0.4455614826973055"/>
    <n v="2026"/>
    <s v="Q2"/>
    <n v="5"/>
    <s v="May"/>
  </r>
  <r>
    <n v="4938"/>
    <d v="2026-05-17T00:00:00"/>
    <s v="Western Europe"/>
    <x v="13"/>
    <s v="Retail Partners"/>
    <s v="Returning"/>
    <s v="Fitness"/>
    <s v="Training Mat"/>
    <n v="2"/>
    <n v="51.34"/>
    <n v="0"/>
    <n v="22.17"/>
    <n v="102.68"/>
    <n v="44.34"/>
    <n v="58.34"/>
    <n v="0.56817296455005839"/>
    <n v="2026"/>
    <s v="Q2"/>
    <n v="5"/>
    <s v="May"/>
  </r>
  <r>
    <n v="915"/>
    <d v="2026-05-18T00:00:00"/>
    <s v="Western Europe"/>
    <x v="8"/>
    <s v="Online Store"/>
    <s v="New"/>
    <s v="Hiking"/>
    <s v="Summit Backpack 45L"/>
    <n v="1"/>
    <n v="153.61000000000001"/>
    <n v="0.05"/>
    <n v="79.94"/>
    <n v="145.92950000000002"/>
    <n v="79.94"/>
    <n v="65.989500000000021"/>
    <n v="0.45220123415758989"/>
    <n v="2026"/>
    <s v="Q2"/>
    <n v="5"/>
    <s v="May"/>
  </r>
  <r>
    <n v="1188"/>
    <d v="2026-05-18T00:00:00"/>
    <s v="Central Europe"/>
    <x v="6"/>
    <s v="Online Store"/>
    <s v="Returning"/>
    <s v="Camping"/>
    <s v="Portable Camp Stove"/>
    <n v="1"/>
    <n v="82.44"/>
    <n v="0.15"/>
    <n v="39.380000000000003"/>
    <n v="70.073999999999998"/>
    <n v="39.380000000000003"/>
    <n v="30.693999999999996"/>
    <n v="0.43802266175757054"/>
    <n v="2026"/>
    <s v="Q2"/>
    <n v="5"/>
    <s v="May"/>
  </r>
  <r>
    <n v="1594"/>
    <d v="2026-05-18T00:00:00"/>
    <s v="Southern Europe"/>
    <x v="0"/>
    <s v="Corporate"/>
    <s v="Business"/>
    <s v="Hiking"/>
    <s v="Hiking Daypack 20L"/>
    <n v="10"/>
    <n v="92.09"/>
    <n v="0.15"/>
    <n v="45.13"/>
    <n v="782.7650000000001"/>
    <n v="451.3"/>
    <n v="331.46500000000009"/>
    <n v="0.42345403792964686"/>
    <n v="2026"/>
    <s v="Q2"/>
    <n v="5"/>
    <s v="May"/>
  </r>
  <r>
    <n v="3022"/>
    <d v="2026-05-18T00:00:00"/>
    <s v="Western Europe"/>
    <x v="8"/>
    <s v="Marketplace"/>
    <s v="New"/>
    <s v="Travel"/>
    <s v="Insulated Bottle"/>
    <n v="1"/>
    <n v="36.72"/>
    <n v="0"/>
    <n v="13.67"/>
    <n v="36.72"/>
    <n v="13.67"/>
    <n v="23.049999999999997"/>
    <n v="0.62772331154684091"/>
    <n v="2026"/>
    <s v="Q2"/>
    <n v="5"/>
    <s v="May"/>
  </r>
  <r>
    <n v="588"/>
    <d v="2026-05-19T00:00:00"/>
    <s v="Central Europe"/>
    <x v="1"/>
    <s v="Corporate"/>
    <s v="Business"/>
    <s v="Travel"/>
    <s v="Carry-On Duffel"/>
    <n v="3"/>
    <n v="132.41999999999999"/>
    <n v="0.05"/>
    <n v="67.09"/>
    <n v="377.39699999999999"/>
    <n v="201.27"/>
    <n v="176.12699999999998"/>
    <n v="0.46668892439526544"/>
    <n v="2026"/>
    <s v="Q2"/>
    <n v="5"/>
    <s v="May"/>
  </r>
  <r>
    <n v="1016"/>
    <d v="2026-05-19T00:00:00"/>
    <s v="Western Europe"/>
    <x v="13"/>
    <s v="Retail Partners"/>
    <s v="Returning"/>
    <s v="Camping"/>
    <s v="Trail Tent 2P"/>
    <n v="2"/>
    <n v="192.1"/>
    <n v="0.05"/>
    <n v="106.07"/>
    <n v="364.98999999999995"/>
    <n v="212.14"/>
    <n v="152.84999999999997"/>
    <n v="0.41877859667388145"/>
    <n v="2026"/>
    <s v="Q2"/>
    <n v="5"/>
    <s v="May"/>
  </r>
  <r>
    <n v="1930"/>
    <d v="2026-05-19T00:00:00"/>
    <s v="Northern Europe"/>
    <x v="16"/>
    <s v="Retail Partners"/>
    <s v="New"/>
    <s v="Travel"/>
    <s v="Insulated Bottle"/>
    <n v="4"/>
    <n v="36.94"/>
    <n v="0"/>
    <n v="13.63"/>
    <n v="147.76"/>
    <n v="54.52"/>
    <n v="93.239999999999981"/>
    <n v="0.63102328099620997"/>
    <n v="2026"/>
    <s v="Q2"/>
    <n v="5"/>
    <s v="May"/>
  </r>
  <r>
    <n v="2658"/>
    <d v="2026-05-19T00:00:00"/>
    <s v="Southern Europe"/>
    <x v="15"/>
    <s v="Online Store"/>
    <s v="Business"/>
    <s v="Hiking"/>
    <s v="Summit Backpack 45L"/>
    <n v="1"/>
    <n v="153.16999999999999"/>
    <n v="0"/>
    <n v="78.489999999999995"/>
    <n v="153.16999999999999"/>
    <n v="78.489999999999995"/>
    <n v="74.679999999999993"/>
    <n v="0.48756283867598094"/>
    <n v="2026"/>
    <s v="Q2"/>
    <n v="5"/>
    <s v="May"/>
  </r>
  <r>
    <n v="2951"/>
    <d v="2026-05-19T00:00:00"/>
    <s v="Southern Europe"/>
    <x v="0"/>
    <s v="Online Store"/>
    <s v="Business"/>
    <s v="Cycling"/>
    <s v="Commuter Helmet"/>
    <n v="2"/>
    <n v="82.85"/>
    <n v="0"/>
    <n v="42.53"/>
    <n v="165.7"/>
    <n v="85.06"/>
    <n v="80.639999999999986"/>
    <n v="0.48666264333132164"/>
    <n v="2026"/>
    <s v="Q2"/>
    <n v="5"/>
    <s v="May"/>
  </r>
  <r>
    <n v="4328"/>
    <d v="2026-05-19T00:00:00"/>
    <s v="Northern Europe"/>
    <x v="5"/>
    <s v="Marketplace"/>
    <s v="New"/>
    <s v="Hiking"/>
    <s v="Trail Boots"/>
    <n v="1"/>
    <n v="143.52000000000001"/>
    <n v="0"/>
    <n v="81.040000000000006"/>
    <n v="143.52000000000001"/>
    <n v="81.040000000000006"/>
    <n v="62.480000000000004"/>
    <n v="0.435340022296544"/>
    <n v="2026"/>
    <s v="Q2"/>
    <n v="5"/>
    <s v="May"/>
  </r>
  <r>
    <n v="4591"/>
    <d v="2026-05-19T00:00:00"/>
    <s v="Northern Europe"/>
    <x v="16"/>
    <s v="Retail Partners"/>
    <s v="New"/>
    <s v="Camping"/>
    <s v="Trail Tent 2P"/>
    <n v="1"/>
    <n v="192.94"/>
    <n v="0"/>
    <n v="105.15"/>
    <n v="192.94"/>
    <n v="105.15"/>
    <n v="87.789999999999992"/>
    <n v="0.45501192080439512"/>
    <n v="2026"/>
    <s v="Q2"/>
    <n v="5"/>
    <s v="May"/>
  </r>
  <r>
    <n v="280"/>
    <d v="2026-05-20T00:00:00"/>
    <s v="Western Europe"/>
    <x v="8"/>
    <s v="Retail Partners"/>
    <s v="Business"/>
    <s v="Travel"/>
    <s v="Travel Backpack 35L"/>
    <n v="1"/>
    <n v="168.56"/>
    <n v="0"/>
    <n v="85.46"/>
    <n v="168.56"/>
    <n v="85.46"/>
    <n v="83.100000000000009"/>
    <n v="0.49299952539155201"/>
    <n v="2026"/>
    <s v="Q2"/>
    <n v="5"/>
    <s v="May"/>
  </r>
  <r>
    <n v="409"/>
    <d v="2026-05-20T00:00:00"/>
    <s v="Southern Europe"/>
    <x v="0"/>
    <s v="Online Store"/>
    <s v="New"/>
    <s v="Camping"/>
    <s v="Compact Sleeping Bag"/>
    <n v="2"/>
    <n v="123.9"/>
    <n v="0"/>
    <n v="58.95"/>
    <n v="247.8"/>
    <n v="117.9"/>
    <n v="129.9"/>
    <n v="0.52421307506053272"/>
    <n v="2026"/>
    <s v="Q2"/>
    <n v="5"/>
    <s v="May"/>
  </r>
  <r>
    <n v="1372"/>
    <d v="2026-05-20T00:00:00"/>
    <s v="Southern Europe"/>
    <x v="9"/>
    <s v="Online Store"/>
    <s v="New"/>
    <s v="Hiking"/>
    <s v="Trail Boots"/>
    <n v="2"/>
    <n v="140.93"/>
    <n v="0"/>
    <n v="81.040000000000006"/>
    <n v="281.86"/>
    <n v="162.08000000000001"/>
    <n v="119.78"/>
    <n v="0.42496274746327961"/>
    <n v="2026"/>
    <s v="Q2"/>
    <n v="5"/>
    <s v="May"/>
  </r>
  <r>
    <n v="2327"/>
    <d v="2026-05-20T00:00:00"/>
    <s v="Northern Europe"/>
    <x v="5"/>
    <s v="Retail Partners"/>
    <s v="Returning"/>
    <s v="Hiking"/>
    <s v="Trekking Poles"/>
    <n v="1"/>
    <n v="73.150000000000006"/>
    <n v="0"/>
    <n v="32.950000000000003"/>
    <n v="73.150000000000006"/>
    <n v="32.950000000000003"/>
    <n v="40.200000000000003"/>
    <n v="0.54955570745044424"/>
    <n v="2026"/>
    <s v="Q2"/>
    <n v="5"/>
    <s v="May"/>
  </r>
  <r>
    <n v="2703"/>
    <d v="2026-05-20T00:00:00"/>
    <s v="Western Europe"/>
    <x v="8"/>
    <s v="Retail Partners"/>
    <s v="Business"/>
    <s v="Camping"/>
    <s v="Trail Tent 2P"/>
    <n v="2"/>
    <n v="197.35"/>
    <n v="0.05"/>
    <n v="102.63"/>
    <n v="374.96499999999997"/>
    <n v="205.26"/>
    <n v="169.70499999999998"/>
    <n v="0.45258890829810783"/>
    <n v="2026"/>
    <s v="Q2"/>
    <n v="5"/>
    <s v="May"/>
  </r>
  <r>
    <n v="2776"/>
    <d v="2026-05-20T00:00:00"/>
    <s v="Western Europe"/>
    <x v="4"/>
    <s v="Online Store"/>
    <s v="Business"/>
    <s v="Travel"/>
    <s v="Insulated Bottle"/>
    <n v="3"/>
    <n v="36.74"/>
    <n v="0.05"/>
    <n v="13.97"/>
    <n v="104.70899999999999"/>
    <n v="41.910000000000004"/>
    <n v="62.798999999999985"/>
    <n v="0.59974787267570118"/>
    <n v="2026"/>
    <s v="Q2"/>
    <n v="5"/>
    <s v="May"/>
  </r>
  <r>
    <n v="3411"/>
    <d v="2026-05-20T00:00:00"/>
    <s v="Central Europe"/>
    <x v="11"/>
    <s v="Online Store"/>
    <s v="Returning"/>
    <s v="Hiking"/>
    <s v="Summit Backpack 45L"/>
    <n v="2"/>
    <n v="151.35"/>
    <n v="0.05"/>
    <n v="77.150000000000006"/>
    <n v="287.565"/>
    <n v="154.30000000000001"/>
    <n v="133.26499999999999"/>
    <n v="0.46342566028550064"/>
    <n v="2026"/>
    <s v="Q2"/>
    <n v="5"/>
    <s v="May"/>
  </r>
  <r>
    <n v="3841"/>
    <d v="2026-05-20T00:00:00"/>
    <s v="Southern Europe"/>
    <x v="15"/>
    <s v="Retail Partners"/>
    <s v="New"/>
    <s v="Cycling"/>
    <s v="Trail Bike Light"/>
    <n v="2"/>
    <n v="50.09"/>
    <n v="0.05"/>
    <n v="23.16"/>
    <n v="95.171000000000006"/>
    <n v="46.32"/>
    <n v="48.851000000000006"/>
    <n v="0.51329711781950382"/>
    <n v="2026"/>
    <s v="Q2"/>
    <n v="5"/>
    <s v="May"/>
  </r>
  <r>
    <n v="5121"/>
    <d v="2026-05-20T00:00:00"/>
    <s v="Southern Europe"/>
    <x v="9"/>
    <s v="Online Store"/>
    <s v="New"/>
    <s v="Fitness"/>
    <s v="Weighted Vest"/>
    <n v="2"/>
    <n v="121.96"/>
    <n v="0.05"/>
    <n v="71.2"/>
    <n v="231.72399999999999"/>
    <n v="142.4"/>
    <n v="89.323999999999984"/>
    <n v="0.38547582468799085"/>
    <n v="2026"/>
    <s v="Q2"/>
    <n v="5"/>
    <s v="May"/>
  </r>
  <r>
    <n v="53"/>
    <d v="2026-05-21T00:00:00"/>
    <s v="Western Europe"/>
    <x v="13"/>
    <s v="Online Store"/>
    <s v="Business"/>
    <s v="Travel"/>
    <s v="Carry-On Duffel"/>
    <n v="1"/>
    <n v="134.28"/>
    <n v="0.05"/>
    <n v="65.44"/>
    <n v="127.56599999999999"/>
    <n v="65.44"/>
    <n v="62.125999999999991"/>
    <n v="0.487010645469796"/>
    <n v="2026"/>
    <s v="Q2"/>
    <n v="5"/>
    <s v="May"/>
  </r>
  <r>
    <n v="127"/>
    <d v="2026-05-21T00:00:00"/>
    <s v="Western Europe"/>
    <x v="7"/>
    <s v="Online Store"/>
    <s v="Business"/>
    <s v="Cycling"/>
    <s v="Cycling Pack 12L"/>
    <n v="3"/>
    <n v="100.48"/>
    <n v="0.05"/>
    <n v="50.68"/>
    <n v="286.36799999999999"/>
    <n v="152.04"/>
    <n v="134.328"/>
    <n v="0.46907475695608447"/>
    <n v="2026"/>
    <s v="Q2"/>
    <n v="5"/>
    <s v="May"/>
  </r>
  <r>
    <n v="1092"/>
    <d v="2026-05-21T00:00:00"/>
    <s v="Western Europe"/>
    <x v="8"/>
    <s v="Online Store"/>
    <s v="New"/>
    <s v="Fitness"/>
    <s v="Recovery Roller"/>
    <n v="3"/>
    <n v="36.229999999999997"/>
    <n v="0"/>
    <n v="13.55"/>
    <n v="108.69"/>
    <n v="40.650000000000006"/>
    <n v="68.039999999999992"/>
    <n v="0.62600055202870541"/>
    <n v="2026"/>
    <s v="Q2"/>
    <n v="5"/>
    <s v="May"/>
  </r>
  <r>
    <n v="1213"/>
    <d v="2026-05-21T00:00:00"/>
    <s v="Northern Europe"/>
    <x v="2"/>
    <s v="Marketplace"/>
    <s v="Returning"/>
    <s v="Camping"/>
    <s v="Compact Sleeping Bag"/>
    <n v="3"/>
    <n v="120.61"/>
    <n v="0"/>
    <n v="60.17"/>
    <n v="361.83"/>
    <n v="180.51"/>
    <n v="181.32"/>
    <n v="0.50111931017328581"/>
    <n v="2026"/>
    <s v="Q2"/>
    <n v="5"/>
    <s v="May"/>
  </r>
  <r>
    <n v="1849"/>
    <d v="2026-05-21T00:00:00"/>
    <s v="Northern Europe"/>
    <x v="5"/>
    <s v="Marketplace"/>
    <s v="Returning"/>
    <s v="Travel"/>
    <s v="Packing Cube Set"/>
    <n v="3"/>
    <n v="46.46"/>
    <n v="0"/>
    <n v="18.71"/>
    <n v="139.38"/>
    <n v="56.13"/>
    <n v="83.25"/>
    <n v="0.59728798966853214"/>
    <n v="2026"/>
    <s v="Q2"/>
    <n v="5"/>
    <s v="May"/>
  </r>
  <r>
    <n v="2395"/>
    <d v="2026-05-21T00:00:00"/>
    <s v="Central Europe"/>
    <x v="12"/>
    <s v="Online Store"/>
    <s v="Business"/>
    <s v="Fitness"/>
    <s v="Recovery Roller"/>
    <n v="1"/>
    <n v="36.9"/>
    <n v="0.05"/>
    <n v="13.89"/>
    <n v="35.055"/>
    <n v="13.89"/>
    <n v="21.164999999999999"/>
    <n v="0.60376551133932388"/>
    <n v="2026"/>
    <s v="Q2"/>
    <n v="5"/>
    <s v="May"/>
  </r>
  <r>
    <n v="4166"/>
    <d v="2026-05-21T00:00:00"/>
    <s v="Northern Europe"/>
    <x v="3"/>
    <s v="Online Store"/>
    <s v="New"/>
    <s v="Fitness"/>
    <s v="Resistance Band Set"/>
    <n v="6"/>
    <n v="40.61"/>
    <n v="0.05"/>
    <n v="15.14"/>
    <n v="231.47699999999998"/>
    <n v="90.84"/>
    <n v="140.63699999999997"/>
    <n v="0.607563602431343"/>
    <n v="2026"/>
    <s v="Q2"/>
    <n v="5"/>
    <s v="May"/>
  </r>
  <r>
    <n v="1004"/>
    <d v="2026-05-22T00:00:00"/>
    <s v="Western Europe"/>
    <x v="13"/>
    <s v="Online Store"/>
    <s v="Business"/>
    <s v="Travel"/>
    <s v="Insulated Bottle"/>
    <n v="2"/>
    <n v="36.86"/>
    <n v="0.05"/>
    <n v="13.85"/>
    <n v="70.033999999999992"/>
    <n v="27.7"/>
    <n v="42.333999999999989"/>
    <n v="0.60447782505640113"/>
    <n v="2026"/>
    <s v="Q2"/>
    <n v="5"/>
    <s v="May"/>
  </r>
  <r>
    <n v="1012"/>
    <d v="2026-05-22T00:00:00"/>
    <s v="Central Europe"/>
    <x v="6"/>
    <s v="Online Store"/>
    <s v="New"/>
    <s v="Hiking"/>
    <s v="Summit Backpack 45L"/>
    <n v="3"/>
    <n v="156.74"/>
    <n v="0"/>
    <n v="79.819999999999993"/>
    <n v="470.22"/>
    <n v="239.45999999999998"/>
    <n v="230.76000000000005"/>
    <n v="0.49074901110118674"/>
    <n v="2026"/>
    <s v="Q2"/>
    <n v="5"/>
    <s v="May"/>
  </r>
  <r>
    <n v="2180"/>
    <d v="2026-05-22T00:00:00"/>
    <s v="Southern Europe"/>
    <x v="9"/>
    <s v="Corporate"/>
    <s v="Returning"/>
    <s v="Cycling"/>
    <s v="Trail Bike Light"/>
    <n v="3"/>
    <n v="51.04"/>
    <n v="0.2"/>
    <n v="22.32"/>
    <n v="122.49600000000001"/>
    <n v="66.960000000000008"/>
    <n v="55.536000000000001"/>
    <n v="0.45336990595611282"/>
    <n v="2026"/>
    <s v="Q2"/>
    <n v="5"/>
    <s v="May"/>
  </r>
  <r>
    <n v="3659"/>
    <d v="2026-05-22T00:00:00"/>
    <s v="Western Europe"/>
    <x v="13"/>
    <s v="Retail Partners"/>
    <s v="New"/>
    <s v="Hiking"/>
    <s v="Hiking Daypack 20L"/>
    <n v="2"/>
    <n v="93.55"/>
    <n v="0"/>
    <n v="44.31"/>
    <n v="187.1"/>
    <n v="88.62"/>
    <n v="98.47999999999999"/>
    <n v="0.52634954569748793"/>
    <n v="2026"/>
    <s v="Q2"/>
    <n v="5"/>
    <s v="May"/>
  </r>
  <r>
    <n v="3775"/>
    <d v="2026-05-22T00:00:00"/>
    <s v="Northern Europe"/>
    <x v="2"/>
    <s v="Online Store"/>
    <s v="Business"/>
    <s v="Travel"/>
    <s v="Carry-On Duffel"/>
    <n v="1"/>
    <n v="131.74"/>
    <n v="0"/>
    <n v="66.650000000000006"/>
    <n v="131.74"/>
    <n v="66.650000000000006"/>
    <n v="65.09"/>
    <n v="0.49407924700166994"/>
    <n v="2026"/>
    <s v="Q2"/>
    <n v="5"/>
    <s v="May"/>
  </r>
  <r>
    <n v="4071"/>
    <d v="2026-05-22T00:00:00"/>
    <s v="Western Europe"/>
    <x v="8"/>
    <s v="Online Store"/>
    <s v="New"/>
    <s v="Hiking"/>
    <s v="Hiking Daypack 20L"/>
    <n v="5"/>
    <n v="91.79"/>
    <n v="0.05"/>
    <n v="44.48"/>
    <n v="436.0025"/>
    <n v="222.39999999999998"/>
    <n v="213.60250000000002"/>
    <n v="0.48991118170193981"/>
    <n v="2026"/>
    <s v="Q2"/>
    <n v="5"/>
    <s v="May"/>
  </r>
  <r>
    <n v="5137"/>
    <d v="2026-05-22T00:00:00"/>
    <s v="Western Europe"/>
    <x v="13"/>
    <s v="Online Store"/>
    <s v="Business"/>
    <s v="Hiking"/>
    <s v="Summit Backpack 45L"/>
    <n v="4"/>
    <n v="155.4"/>
    <n v="0.05"/>
    <n v="77.31"/>
    <n v="590.52"/>
    <n v="309.24"/>
    <n v="281.27999999999997"/>
    <n v="0.47632595001016048"/>
    <n v="2026"/>
    <s v="Q2"/>
    <n v="5"/>
    <s v="May"/>
  </r>
  <r>
    <n v="133"/>
    <d v="2026-05-23T00:00:00"/>
    <s v="Central Europe"/>
    <x v="1"/>
    <s v="Online Store"/>
    <s v="New"/>
    <s v="Travel"/>
    <s v="Insulated Bottle"/>
    <n v="1"/>
    <n v="36.57"/>
    <n v="0.05"/>
    <n v="13.33"/>
    <n v="34.741500000000002"/>
    <n v="13.33"/>
    <n v="21.411500000000004"/>
    <n v="0.61630902522919284"/>
    <n v="2026"/>
    <s v="Q2"/>
    <n v="5"/>
    <s v="May"/>
  </r>
  <r>
    <n v="1385"/>
    <d v="2026-05-23T00:00:00"/>
    <s v="Northern Europe"/>
    <x v="16"/>
    <s v="Online Store"/>
    <s v="New"/>
    <s v="Cycling"/>
    <s v="Compact Repair Kit"/>
    <n v="2"/>
    <n v="41.19"/>
    <n v="0"/>
    <n v="17.190000000000001"/>
    <n v="82.38"/>
    <n v="34.380000000000003"/>
    <n v="47.999999999999993"/>
    <n v="0.58266569555717407"/>
    <n v="2026"/>
    <s v="Q2"/>
    <n v="5"/>
    <s v="May"/>
  </r>
  <r>
    <n v="1597"/>
    <d v="2026-05-23T00:00:00"/>
    <s v="Western Europe"/>
    <x v="8"/>
    <s v="Online Store"/>
    <s v="Returning"/>
    <s v="Travel"/>
    <s v="Carry-On Duffel"/>
    <n v="1"/>
    <n v="136.66999999999999"/>
    <n v="0.05"/>
    <n v="67.099999999999994"/>
    <n v="129.83649999999997"/>
    <n v="67.099999999999994"/>
    <n v="62.736499999999978"/>
    <n v="0.48319617364916639"/>
    <n v="2026"/>
    <s v="Q2"/>
    <n v="5"/>
    <s v="May"/>
  </r>
  <r>
    <n v="2273"/>
    <d v="2026-05-23T00:00:00"/>
    <s v="Northern Europe"/>
    <x v="2"/>
    <s v="Retail Partners"/>
    <s v="New"/>
    <s v="Fitness"/>
    <s v="Recovery Roller"/>
    <n v="2"/>
    <n v="35.700000000000003"/>
    <n v="0"/>
    <n v="13.52"/>
    <n v="71.400000000000006"/>
    <n v="27.04"/>
    <n v="44.360000000000007"/>
    <n v="0.62128851540616248"/>
    <n v="2026"/>
    <s v="Q2"/>
    <n v="5"/>
    <s v="May"/>
  </r>
  <r>
    <n v="2931"/>
    <d v="2026-05-23T00:00:00"/>
    <s v="Southern Europe"/>
    <x v="0"/>
    <s v="Online Store"/>
    <s v="Returning"/>
    <s v="Cycling"/>
    <s v="Cycling Pack 12L"/>
    <n v="1"/>
    <n v="100.87"/>
    <n v="0"/>
    <n v="50.4"/>
    <n v="100.87"/>
    <n v="50.4"/>
    <n v="50.470000000000006"/>
    <n v="0.5003469812630118"/>
    <n v="2026"/>
    <s v="Q2"/>
    <n v="5"/>
    <s v="May"/>
  </r>
  <r>
    <n v="4143"/>
    <d v="2026-05-23T00:00:00"/>
    <s v="Northern Europe"/>
    <x v="16"/>
    <s v="Retail Partners"/>
    <s v="Returning"/>
    <s v="Travel"/>
    <s v="Carry-On Duffel"/>
    <n v="1"/>
    <n v="130.80000000000001"/>
    <n v="0"/>
    <n v="68.7"/>
    <n v="130.80000000000001"/>
    <n v="68.7"/>
    <n v="62.100000000000009"/>
    <n v="0.4747706422018349"/>
    <n v="2026"/>
    <s v="Q2"/>
    <n v="5"/>
    <s v="May"/>
  </r>
  <r>
    <n v="4504"/>
    <d v="2026-05-23T00:00:00"/>
    <s v="Southern Europe"/>
    <x v="9"/>
    <s v="Marketplace"/>
    <s v="Returning"/>
    <s v="Hiking"/>
    <s v="Summit Backpack 45L"/>
    <n v="1"/>
    <n v="153.88999999999999"/>
    <n v="0"/>
    <n v="79.64"/>
    <n v="153.88999999999999"/>
    <n v="79.64"/>
    <n v="74.249999999999986"/>
    <n v="0.4824874910650464"/>
    <n v="2026"/>
    <s v="Q2"/>
    <n v="5"/>
    <s v="May"/>
  </r>
  <r>
    <n v="656"/>
    <d v="2026-05-24T00:00:00"/>
    <s v="Western Europe"/>
    <x v="7"/>
    <s v="Online Store"/>
    <s v="New"/>
    <s v="Camping"/>
    <s v="Compact Sleeping Bag"/>
    <n v="1"/>
    <n v="122.51"/>
    <n v="0.15"/>
    <n v="62.2"/>
    <n v="104.1335"/>
    <n v="62.2"/>
    <n v="41.933499999999995"/>
    <n v="0.40268981643755369"/>
    <n v="2026"/>
    <s v="Q2"/>
    <n v="5"/>
    <s v="May"/>
  </r>
  <r>
    <n v="979"/>
    <d v="2026-05-24T00:00:00"/>
    <s v="Western Europe"/>
    <x v="4"/>
    <s v="Corporate"/>
    <s v="Returning"/>
    <s v="Cycling"/>
    <s v="Commuter Helmet"/>
    <n v="8"/>
    <n v="79.94"/>
    <n v="0.15"/>
    <n v="41.65"/>
    <n v="543.59199999999998"/>
    <n v="333.2"/>
    <n v="210.392"/>
    <n v="0.38704028021015763"/>
    <n v="2026"/>
    <s v="Q2"/>
    <n v="5"/>
    <s v="May"/>
  </r>
  <r>
    <n v="1510"/>
    <d v="2026-05-24T00:00:00"/>
    <s v="Western Europe"/>
    <x v="7"/>
    <s v="Online Store"/>
    <s v="New"/>
    <s v="Cycling"/>
    <s v="Trail Bike Light"/>
    <n v="2"/>
    <n v="50.78"/>
    <n v="0.05"/>
    <n v="23.03"/>
    <n v="96.481999999999999"/>
    <n v="46.06"/>
    <n v="50.421999999999997"/>
    <n v="0.52260525279326708"/>
    <n v="2026"/>
    <s v="Q2"/>
    <n v="5"/>
    <s v="May"/>
  </r>
  <r>
    <n v="1959"/>
    <d v="2026-05-24T00:00:00"/>
    <s v="Southern Europe"/>
    <x v="15"/>
    <s v="Marketplace"/>
    <s v="Business"/>
    <s v="Cycling"/>
    <s v="Commuter Helmet"/>
    <n v="2"/>
    <n v="80.59"/>
    <n v="0.05"/>
    <n v="41.44"/>
    <n v="153.12100000000001"/>
    <n v="82.88"/>
    <n v="70.241000000000014"/>
    <n v="0.45872871781140412"/>
    <n v="2026"/>
    <s v="Q2"/>
    <n v="5"/>
    <s v="May"/>
  </r>
  <r>
    <n v="2089"/>
    <d v="2026-05-24T00:00:00"/>
    <s v="Southern Europe"/>
    <x v="15"/>
    <s v="Marketplace"/>
    <s v="New"/>
    <s v="Fitness"/>
    <s v="Recovery Roller"/>
    <n v="3"/>
    <n v="35.75"/>
    <n v="0.15"/>
    <n v="13.54"/>
    <n v="91.162499999999994"/>
    <n v="40.619999999999997"/>
    <n v="50.542499999999997"/>
    <n v="0.55442204853969557"/>
    <n v="2026"/>
    <s v="Q2"/>
    <n v="5"/>
    <s v="May"/>
  </r>
  <r>
    <n v="2446"/>
    <d v="2026-05-24T00:00:00"/>
    <s v="Central Europe"/>
    <x v="12"/>
    <s v="Online Store"/>
    <s v="New"/>
    <s v="Camping"/>
    <s v="Trail Tent 2P"/>
    <n v="5"/>
    <n v="195.78"/>
    <n v="0.1"/>
    <n v="101.98"/>
    <n v="881.01"/>
    <n v="509.90000000000003"/>
    <n v="371.10999999999996"/>
    <n v="0.4212324491208953"/>
    <n v="2026"/>
    <s v="Q2"/>
    <n v="5"/>
    <s v="May"/>
  </r>
  <r>
    <n v="2847"/>
    <d v="2026-05-24T00:00:00"/>
    <s v="Western Europe"/>
    <x v="13"/>
    <s v="Online Store"/>
    <s v="Returning"/>
    <s v="Camping"/>
    <s v="Compact Sleeping Bag"/>
    <n v="2"/>
    <n v="125.95"/>
    <n v="0.05"/>
    <n v="61.74"/>
    <n v="239.30500000000001"/>
    <n v="123.48"/>
    <n v="115.825"/>
    <n v="0.48400576669940032"/>
    <n v="2026"/>
    <s v="Q2"/>
    <n v="5"/>
    <s v="May"/>
  </r>
  <r>
    <n v="3454"/>
    <d v="2026-05-24T00:00:00"/>
    <s v="Western Europe"/>
    <x v="7"/>
    <s v="Online Store"/>
    <s v="New"/>
    <s v="Fitness"/>
    <s v="Resistance Band Set"/>
    <n v="2"/>
    <n v="41.32"/>
    <n v="0"/>
    <n v="14.91"/>
    <n v="82.64"/>
    <n v="29.82"/>
    <n v="52.82"/>
    <n v="0.63915779283639884"/>
    <n v="2026"/>
    <s v="Q2"/>
    <n v="5"/>
    <s v="May"/>
  </r>
  <r>
    <n v="4472"/>
    <d v="2026-05-24T00:00:00"/>
    <s v="Western Europe"/>
    <x v="8"/>
    <s v="Marketplace"/>
    <s v="New"/>
    <s v="Hiking"/>
    <s v="Trail Boots"/>
    <n v="2"/>
    <n v="144.01"/>
    <n v="0"/>
    <n v="79.37"/>
    <n v="288.02"/>
    <n v="158.74"/>
    <n v="129.27999999999997"/>
    <n v="0.44885771821401282"/>
    <n v="2026"/>
    <s v="Q2"/>
    <n v="5"/>
    <s v="May"/>
  </r>
  <r>
    <n v="4852"/>
    <d v="2026-05-24T00:00:00"/>
    <s v="Southern Europe"/>
    <x v="15"/>
    <s v="Online Store"/>
    <s v="Business"/>
    <s v="Cycling"/>
    <s v="Trail Bike Light"/>
    <n v="2"/>
    <n v="51.17"/>
    <n v="0.05"/>
    <n v="21.97"/>
    <n v="97.222999999999999"/>
    <n v="43.94"/>
    <n v="53.283000000000001"/>
    <n v="0.54804932989107513"/>
    <n v="2026"/>
    <s v="Q2"/>
    <n v="5"/>
    <s v="May"/>
  </r>
  <r>
    <n v="4959"/>
    <d v="2026-05-24T00:00:00"/>
    <s v="Southern Europe"/>
    <x v="0"/>
    <s v="Corporate"/>
    <s v="Business"/>
    <s v="Camping"/>
    <s v="Portable Camp Stove"/>
    <n v="6"/>
    <n v="83.58"/>
    <n v="0.2"/>
    <n v="40.5"/>
    <n v="401.18400000000003"/>
    <n v="243"/>
    <n v="158.18400000000003"/>
    <n v="0.39429289303661169"/>
    <n v="2026"/>
    <s v="Q2"/>
    <n v="5"/>
    <s v="May"/>
  </r>
  <r>
    <n v="5056"/>
    <d v="2026-05-24T00:00:00"/>
    <s v="Northern Europe"/>
    <x v="16"/>
    <s v="Marketplace"/>
    <s v="Returning"/>
    <s v="Camping"/>
    <s v="Portable Camp Stove"/>
    <n v="2"/>
    <n v="80.010000000000005"/>
    <n v="0"/>
    <n v="38.54"/>
    <n v="160.02000000000001"/>
    <n v="77.08"/>
    <n v="82.940000000000012"/>
    <n v="0.51831021122359711"/>
    <n v="2026"/>
    <s v="Q2"/>
    <n v="5"/>
    <s v="May"/>
  </r>
  <r>
    <n v="1152"/>
    <d v="2026-05-25T00:00:00"/>
    <s v="Western Europe"/>
    <x v="7"/>
    <s v="Online Store"/>
    <s v="New"/>
    <s v="Hiking"/>
    <s v="Hiking Daypack 20L"/>
    <n v="2"/>
    <n v="94.4"/>
    <n v="0"/>
    <n v="46.39"/>
    <n v="188.8"/>
    <n v="92.78"/>
    <n v="96.02000000000001"/>
    <n v="0.50858050847457625"/>
    <n v="2026"/>
    <s v="Q2"/>
    <n v="5"/>
    <s v="May"/>
  </r>
  <r>
    <n v="3919"/>
    <d v="2026-05-25T00:00:00"/>
    <s v="Northern Europe"/>
    <x v="2"/>
    <s v="Retail Partners"/>
    <s v="Business"/>
    <s v="Hiking"/>
    <s v="Summit Backpack 45L"/>
    <n v="6"/>
    <n v="157.33000000000001"/>
    <n v="0"/>
    <n v="78.849999999999994"/>
    <n v="943.98"/>
    <n v="473.09999999999997"/>
    <n v="470.88000000000005"/>
    <n v="0.4988241276298227"/>
    <n v="2026"/>
    <s v="Q2"/>
    <n v="5"/>
    <s v="May"/>
  </r>
  <r>
    <n v="4202"/>
    <d v="2026-05-25T00:00:00"/>
    <s v="Northern Europe"/>
    <x v="3"/>
    <s v="Online Store"/>
    <s v="New"/>
    <s v="Camping"/>
    <s v="Compact Sleeping Bag"/>
    <n v="1"/>
    <n v="125.44"/>
    <n v="0"/>
    <n v="59.92"/>
    <n v="125.44"/>
    <n v="59.92"/>
    <n v="65.52"/>
    <n v="0.5223214285714286"/>
    <n v="2026"/>
    <s v="Q2"/>
    <n v="5"/>
    <s v="May"/>
  </r>
  <r>
    <n v="4274"/>
    <d v="2026-05-25T00:00:00"/>
    <s v="Central Europe"/>
    <x v="12"/>
    <s v="Marketplace"/>
    <s v="Returning"/>
    <s v="Fitness"/>
    <s v="Recovery Roller"/>
    <n v="2"/>
    <n v="36.18"/>
    <n v="0"/>
    <n v="13.71"/>
    <n v="72.36"/>
    <n v="27.42"/>
    <n v="44.94"/>
    <n v="0.62106135986733002"/>
    <n v="2026"/>
    <s v="Q2"/>
    <n v="5"/>
    <s v="May"/>
  </r>
  <r>
    <n v="4364"/>
    <d v="2026-05-25T00:00:00"/>
    <s v="Southern Europe"/>
    <x v="15"/>
    <s v="Retail Partners"/>
    <s v="Returning"/>
    <s v="Fitness"/>
    <s v="Resistance Band Set"/>
    <n v="1"/>
    <n v="41"/>
    <n v="0.05"/>
    <n v="14.51"/>
    <n v="38.949999999999996"/>
    <n v="14.51"/>
    <n v="24.439999999999998"/>
    <n v="0.62747111681643131"/>
    <n v="2026"/>
    <s v="Q2"/>
    <n v="5"/>
    <s v="May"/>
  </r>
  <r>
    <n v="4896"/>
    <d v="2026-05-25T00:00:00"/>
    <s v="Northern Europe"/>
    <x v="5"/>
    <s v="Online Store"/>
    <s v="Returning"/>
    <s v="Hiking"/>
    <s v="Trekking Poles"/>
    <n v="1"/>
    <n v="72.33"/>
    <n v="0.1"/>
    <n v="32.61"/>
    <n v="65.096999999999994"/>
    <n v="32.61"/>
    <n v="32.486999999999995"/>
    <n v="0.49905525600258072"/>
    <n v="2026"/>
    <s v="Q2"/>
    <n v="5"/>
    <s v="May"/>
  </r>
  <r>
    <n v="5109"/>
    <d v="2026-05-25T00:00:00"/>
    <s v="Western Europe"/>
    <x v="4"/>
    <s v="Online Store"/>
    <s v="Business"/>
    <s v="Camping"/>
    <s v="Compact Sleeping Bag"/>
    <n v="2"/>
    <n v="125.42"/>
    <n v="0"/>
    <n v="62.28"/>
    <n v="250.84"/>
    <n v="124.56"/>
    <n v="126.28"/>
    <n v="0.50342848030617127"/>
    <n v="2026"/>
    <s v="Q2"/>
    <n v="5"/>
    <s v="May"/>
  </r>
  <r>
    <n v="289"/>
    <d v="2026-05-26T00:00:00"/>
    <s v="Southern Europe"/>
    <x v="15"/>
    <s v="Online Store"/>
    <s v="Business"/>
    <s v="Cycling"/>
    <s v="Compact Repair Kit"/>
    <n v="2"/>
    <n v="41.29"/>
    <n v="0.15"/>
    <n v="16.43"/>
    <n v="70.192999999999998"/>
    <n v="32.86"/>
    <n v="37.332999999999998"/>
    <n v="0.531862151496588"/>
    <n v="2026"/>
    <s v="Q2"/>
    <n v="5"/>
    <s v="May"/>
  </r>
  <r>
    <n v="4092"/>
    <d v="2026-05-26T00:00:00"/>
    <s v="Western Europe"/>
    <x v="8"/>
    <s v="Corporate"/>
    <s v="Business"/>
    <s v="Travel"/>
    <s v="Carry-On Duffel"/>
    <n v="8"/>
    <n v="131.4"/>
    <n v="0.05"/>
    <n v="66.489999999999995"/>
    <n v="998.64"/>
    <n v="531.91999999999996"/>
    <n v="466.72"/>
    <n v="0.46735560362092449"/>
    <n v="2026"/>
    <s v="Q2"/>
    <n v="5"/>
    <s v="May"/>
  </r>
  <r>
    <n v="4727"/>
    <d v="2026-05-26T00:00:00"/>
    <s v="Northern Europe"/>
    <x v="16"/>
    <s v="Online Store"/>
    <s v="New"/>
    <s v="Hiking"/>
    <s v="Trail Boots"/>
    <n v="4"/>
    <n v="140.66999999999999"/>
    <n v="0"/>
    <n v="80.72"/>
    <n v="562.67999999999995"/>
    <n v="322.88"/>
    <n v="239.79999999999995"/>
    <n v="0.42617473519584842"/>
    <n v="2026"/>
    <s v="Q2"/>
    <n v="5"/>
    <s v="May"/>
  </r>
  <r>
    <n v="4753"/>
    <d v="2026-05-26T00:00:00"/>
    <s v="Western Europe"/>
    <x v="8"/>
    <s v="Online Store"/>
    <s v="Returning"/>
    <s v="Fitness"/>
    <s v="Recovery Roller"/>
    <n v="1"/>
    <n v="36.659999999999997"/>
    <n v="0.05"/>
    <n v="13.51"/>
    <n v="34.826999999999998"/>
    <n v="13.51"/>
    <n v="21.317"/>
    <n v="0.61208257960777557"/>
    <n v="2026"/>
    <s v="Q2"/>
    <n v="5"/>
    <s v="May"/>
  </r>
  <r>
    <n v="942"/>
    <d v="2026-05-27T00:00:00"/>
    <s v="Western Europe"/>
    <x v="4"/>
    <s v="Online Store"/>
    <s v="Returning"/>
    <s v="Travel"/>
    <s v="Packing Cube Set"/>
    <n v="1"/>
    <n v="46.28"/>
    <n v="0.05"/>
    <n v="17.95"/>
    <n v="43.966000000000001"/>
    <n v="17.95"/>
    <n v="26.016000000000002"/>
    <n v="0.591729973161079"/>
    <n v="2026"/>
    <s v="Q2"/>
    <n v="5"/>
    <s v="May"/>
  </r>
  <r>
    <n v="1755"/>
    <d v="2026-05-27T00:00:00"/>
    <s v="Western Europe"/>
    <x v="13"/>
    <s v="Marketplace"/>
    <s v="Returning"/>
    <s v="Hiking"/>
    <s v="Hiking Daypack 20L"/>
    <n v="2"/>
    <n v="92.12"/>
    <n v="0"/>
    <n v="46.64"/>
    <n v="184.24"/>
    <n v="93.28"/>
    <n v="90.960000000000008"/>
    <n v="0.49370386452453324"/>
    <n v="2026"/>
    <s v="Q2"/>
    <n v="5"/>
    <s v="May"/>
  </r>
  <r>
    <n v="3073"/>
    <d v="2026-05-27T00:00:00"/>
    <s v="Western Europe"/>
    <x v="13"/>
    <s v="Online Store"/>
    <s v="Returning"/>
    <s v="Fitness"/>
    <s v="Resistance Band Set"/>
    <n v="3"/>
    <n v="39.549999999999997"/>
    <n v="0"/>
    <n v="14.87"/>
    <n v="118.64999999999999"/>
    <n v="44.61"/>
    <n v="74.039999999999992"/>
    <n v="0.6240202275600506"/>
    <n v="2026"/>
    <s v="Q2"/>
    <n v="5"/>
    <s v="May"/>
  </r>
  <r>
    <n v="4230"/>
    <d v="2026-05-27T00:00:00"/>
    <s v="Southern Europe"/>
    <x v="0"/>
    <s v="Retail Partners"/>
    <s v="New"/>
    <s v="Cycling"/>
    <s v="Commuter Helmet"/>
    <n v="1"/>
    <n v="83.3"/>
    <n v="0"/>
    <n v="41.93"/>
    <n v="83.3"/>
    <n v="41.93"/>
    <n v="41.37"/>
    <n v="0.49663865546218489"/>
    <n v="2026"/>
    <s v="Q2"/>
    <n v="5"/>
    <s v="May"/>
  </r>
  <r>
    <n v="644"/>
    <d v="2026-05-28T00:00:00"/>
    <s v="Western Europe"/>
    <x v="13"/>
    <s v="Retail Partners"/>
    <s v="New"/>
    <s v="Hiking"/>
    <s v="Hiking Daypack 20L"/>
    <n v="2"/>
    <n v="93.84"/>
    <n v="0"/>
    <n v="44.72"/>
    <n v="187.68"/>
    <n v="89.44"/>
    <n v="98.240000000000009"/>
    <n v="0.52344416027280483"/>
    <n v="2026"/>
    <s v="Q2"/>
    <n v="5"/>
    <s v="May"/>
  </r>
  <r>
    <n v="1122"/>
    <d v="2026-05-28T00:00:00"/>
    <s v="Northern Europe"/>
    <x v="16"/>
    <s v="Online Store"/>
    <s v="Returning"/>
    <s v="Cycling"/>
    <s v="Trail Bike Light"/>
    <n v="2"/>
    <n v="51.25"/>
    <n v="0"/>
    <n v="22.57"/>
    <n v="102.5"/>
    <n v="45.14"/>
    <n v="57.36"/>
    <n v="0.55960975609756092"/>
    <n v="2026"/>
    <s v="Q2"/>
    <n v="5"/>
    <s v="May"/>
  </r>
  <r>
    <n v="2019"/>
    <d v="2026-05-28T00:00:00"/>
    <s v="Western Europe"/>
    <x v="13"/>
    <s v="Corporate"/>
    <s v="Business"/>
    <s v="Cycling"/>
    <s v="Commuter Helmet"/>
    <n v="8"/>
    <n v="80.13"/>
    <n v="0.1"/>
    <n v="43.8"/>
    <n v="576.93600000000004"/>
    <n v="350.4"/>
    <n v="226.53600000000006"/>
    <n v="0.39265360455925796"/>
    <n v="2026"/>
    <s v="Q2"/>
    <n v="5"/>
    <s v="May"/>
  </r>
  <r>
    <n v="2432"/>
    <d v="2026-05-28T00:00:00"/>
    <s v="Central Europe"/>
    <x v="12"/>
    <s v="Online Store"/>
    <s v="Returning"/>
    <s v="Fitness"/>
    <s v="Resistance Band Set"/>
    <n v="1"/>
    <n v="41.13"/>
    <n v="0"/>
    <n v="14.8"/>
    <n v="41.13"/>
    <n v="14.8"/>
    <n v="26.330000000000002"/>
    <n v="0.64016532944322879"/>
    <n v="2026"/>
    <s v="Q2"/>
    <n v="5"/>
    <s v="May"/>
  </r>
  <r>
    <n v="2989"/>
    <d v="2026-05-28T00:00:00"/>
    <s v="Western Europe"/>
    <x v="13"/>
    <s v="Online Store"/>
    <s v="Returning"/>
    <s v="Camping"/>
    <s v="Portable Camp Stove"/>
    <n v="1"/>
    <n v="81.28"/>
    <n v="0.15"/>
    <n v="39.020000000000003"/>
    <n v="69.087999999999994"/>
    <n v="39.020000000000003"/>
    <n v="30.067999999999991"/>
    <n v="0.43521306160259371"/>
    <n v="2026"/>
    <s v="Q2"/>
    <n v="5"/>
    <s v="May"/>
  </r>
  <r>
    <n v="3019"/>
    <d v="2026-05-28T00:00:00"/>
    <s v="Northern Europe"/>
    <x v="3"/>
    <s v="Online Store"/>
    <s v="Business"/>
    <s v="Travel"/>
    <s v="Packing Cube Set"/>
    <n v="1"/>
    <n v="46.19"/>
    <n v="0"/>
    <n v="18.329999999999998"/>
    <n v="46.19"/>
    <n v="18.329999999999998"/>
    <n v="27.86"/>
    <n v="0.60316085732842606"/>
    <n v="2026"/>
    <s v="Q2"/>
    <n v="5"/>
    <s v="May"/>
  </r>
  <r>
    <n v="3798"/>
    <d v="2026-05-28T00:00:00"/>
    <s v="Western Europe"/>
    <x v="8"/>
    <s v="Online Store"/>
    <s v="Returning"/>
    <s v="Hiking"/>
    <s v="Summit Backpack 45L"/>
    <n v="3"/>
    <n v="156.58000000000001"/>
    <n v="0"/>
    <n v="79.099999999999994"/>
    <n v="469.74"/>
    <n v="237.29999999999998"/>
    <n v="232.44000000000003"/>
    <n v="0.49482692553327379"/>
    <n v="2026"/>
    <s v="Q2"/>
    <n v="5"/>
    <s v="May"/>
  </r>
  <r>
    <n v="3862"/>
    <d v="2026-05-28T00:00:00"/>
    <s v="Western Europe"/>
    <x v="13"/>
    <s v="Marketplace"/>
    <s v="New"/>
    <s v="Fitness"/>
    <s v="Weighted Vest"/>
    <n v="1"/>
    <n v="123.91"/>
    <n v="0"/>
    <n v="68.89"/>
    <n v="123.91"/>
    <n v="68.89"/>
    <n v="55.019999999999996"/>
    <n v="0.44403195867968687"/>
    <n v="2026"/>
    <s v="Q2"/>
    <n v="5"/>
    <s v="May"/>
  </r>
  <r>
    <n v="4281"/>
    <d v="2026-05-28T00:00:00"/>
    <s v="Northern Europe"/>
    <x v="2"/>
    <s v="Marketplace"/>
    <s v="New"/>
    <s v="Cycling"/>
    <s v="Trail Bike Light"/>
    <n v="1"/>
    <n v="50.64"/>
    <n v="0"/>
    <n v="22.97"/>
    <n v="50.64"/>
    <n v="22.97"/>
    <n v="27.67"/>
    <n v="0.54640600315955767"/>
    <n v="2026"/>
    <s v="Q2"/>
    <n v="5"/>
    <s v="May"/>
  </r>
  <r>
    <n v="191"/>
    <d v="2026-05-29T00:00:00"/>
    <s v="Northern Europe"/>
    <x v="5"/>
    <s v="Online Store"/>
    <s v="Returning"/>
    <s v="Hiking"/>
    <s v="Trekking Poles"/>
    <n v="2"/>
    <n v="70.48"/>
    <n v="0.1"/>
    <n v="33.229999999999997"/>
    <n v="126.864"/>
    <n v="66.459999999999994"/>
    <n v="60.404000000000011"/>
    <n v="0.47613192079707412"/>
    <n v="2026"/>
    <s v="Q2"/>
    <n v="5"/>
    <s v="May"/>
  </r>
  <r>
    <n v="1039"/>
    <d v="2026-05-29T00:00:00"/>
    <s v="Central Europe"/>
    <x v="11"/>
    <s v="Marketplace"/>
    <s v="New"/>
    <s v="Cycling"/>
    <s v="Compact Repair Kit"/>
    <n v="1"/>
    <n v="41.27"/>
    <n v="0.05"/>
    <n v="17.149999999999999"/>
    <n v="39.206499999999998"/>
    <n v="17.149999999999999"/>
    <n v="22.0565"/>
    <n v="0.56257253261576523"/>
    <n v="2026"/>
    <s v="Q2"/>
    <n v="5"/>
    <s v="May"/>
  </r>
  <r>
    <n v="2641"/>
    <d v="2026-05-29T00:00:00"/>
    <s v="Southern Europe"/>
    <x v="15"/>
    <s v="Marketplace"/>
    <s v="Returning"/>
    <s v="Fitness"/>
    <s v="Recovery Roller"/>
    <n v="2"/>
    <n v="36.9"/>
    <n v="0"/>
    <n v="14.07"/>
    <n v="73.8"/>
    <n v="28.14"/>
    <n v="45.66"/>
    <n v="0.61869918699186988"/>
    <n v="2026"/>
    <s v="Q2"/>
    <n v="5"/>
    <s v="May"/>
  </r>
  <r>
    <n v="3058"/>
    <d v="2026-05-29T00:00:00"/>
    <s v="Central Europe"/>
    <x v="11"/>
    <s v="Online Store"/>
    <s v="Returning"/>
    <s v="Camping"/>
    <s v="Trail Tent 2P"/>
    <n v="1"/>
    <n v="196.91"/>
    <n v="0"/>
    <n v="106.31"/>
    <n v="196.91"/>
    <n v="106.31"/>
    <n v="90.6"/>
    <n v="0.46010867909197095"/>
    <n v="2026"/>
    <s v="Q2"/>
    <n v="5"/>
    <s v="May"/>
  </r>
  <r>
    <n v="3110"/>
    <d v="2026-05-29T00:00:00"/>
    <s v="Central Europe"/>
    <x v="6"/>
    <s v="Retail Partners"/>
    <s v="Business"/>
    <s v="Fitness"/>
    <s v="Recovery Roller"/>
    <n v="3"/>
    <n v="35.79"/>
    <n v="0"/>
    <n v="13.67"/>
    <n v="107.37"/>
    <n v="41.01"/>
    <n v="66.360000000000014"/>
    <n v="0.61804973456272716"/>
    <n v="2026"/>
    <s v="Q2"/>
    <n v="5"/>
    <s v="May"/>
  </r>
  <r>
    <n v="3981"/>
    <d v="2026-05-29T00:00:00"/>
    <s v="Western Europe"/>
    <x v="13"/>
    <s v="Online Store"/>
    <s v="New"/>
    <s v="Cycling"/>
    <s v="Commuter Helmet"/>
    <n v="2"/>
    <n v="82.22"/>
    <n v="0.05"/>
    <n v="42.35"/>
    <n v="156.21799999999999"/>
    <n v="84.7"/>
    <n v="71.517999999999986"/>
    <n v="0.45780895927485943"/>
    <n v="2026"/>
    <s v="Q2"/>
    <n v="5"/>
    <s v="May"/>
  </r>
  <r>
    <n v="4663"/>
    <d v="2026-05-29T00:00:00"/>
    <s v="Northern Europe"/>
    <x v="5"/>
    <s v="Online Store"/>
    <s v="New"/>
    <s v="Cycling"/>
    <s v="Compact Repair Kit"/>
    <n v="1"/>
    <n v="40.57"/>
    <n v="0"/>
    <n v="16.809999999999999"/>
    <n v="40.57"/>
    <n v="16.809999999999999"/>
    <n v="23.76"/>
    <n v="0.58565442445156524"/>
    <n v="2026"/>
    <s v="Q2"/>
    <n v="5"/>
    <s v="May"/>
  </r>
  <r>
    <n v="5021"/>
    <d v="2026-05-29T00:00:00"/>
    <s v="Northern Europe"/>
    <x v="10"/>
    <s v="Retail Partners"/>
    <s v="Returning"/>
    <s v="Camping"/>
    <s v="Trail Tent 2P"/>
    <n v="1"/>
    <n v="191.62"/>
    <n v="0.05"/>
    <n v="106.15"/>
    <n v="182.03899999999999"/>
    <n v="106.15"/>
    <n v="75.888999999999982"/>
    <n v="0.41688319535923613"/>
    <n v="2026"/>
    <s v="Q2"/>
    <n v="5"/>
    <s v="May"/>
  </r>
  <r>
    <n v="5107"/>
    <d v="2026-05-29T00:00:00"/>
    <s v="Central Europe"/>
    <x v="6"/>
    <s v="Marketplace"/>
    <s v="Returning"/>
    <s v="Hiking"/>
    <s v="Summit Backpack 45L"/>
    <n v="1"/>
    <n v="154.07"/>
    <n v="0.05"/>
    <n v="78.400000000000006"/>
    <n v="146.36649999999997"/>
    <n v="78.400000000000006"/>
    <n v="67.966499999999968"/>
    <n v="0.46435830603314271"/>
    <n v="2026"/>
    <s v="Q2"/>
    <n v="5"/>
    <s v="May"/>
  </r>
  <r>
    <n v="454"/>
    <d v="2026-05-30T00:00:00"/>
    <s v="Northern Europe"/>
    <x v="10"/>
    <s v="Marketplace"/>
    <s v="Returning"/>
    <s v="Camping"/>
    <s v="Compact Sleeping Bag"/>
    <n v="1"/>
    <n v="120.8"/>
    <n v="0"/>
    <n v="61.4"/>
    <n v="120.8"/>
    <n v="61.4"/>
    <n v="59.4"/>
    <n v="0.49172185430463577"/>
    <n v="2026"/>
    <s v="Q2"/>
    <n v="5"/>
    <s v="May"/>
  </r>
  <r>
    <n v="873"/>
    <d v="2026-05-30T00:00:00"/>
    <s v="Northern Europe"/>
    <x v="10"/>
    <s v="Online Store"/>
    <s v="Business"/>
    <s v="Cycling"/>
    <s v="Compact Repair Kit"/>
    <n v="1"/>
    <n v="40.15"/>
    <n v="0"/>
    <n v="16.82"/>
    <n v="40.15"/>
    <n v="16.82"/>
    <n v="23.33"/>
    <n v="0.58107098381070976"/>
    <n v="2026"/>
    <s v="Q2"/>
    <n v="5"/>
    <s v="May"/>
  </r>
  <r>
    <n v="1116"/>
    <d v="2026-05-30T00:00:00"/>
    <s v="Central Europe"/>
    <x v="12"/>
    <s v="Corporate"/>
    <s v="Business"/>
    <s v="Travel"/>
    <s v="Carry-On Duffel"/>
    <n v="5"/>
    <n v="134.4"/>
    <n v="0.15"/>
    <n v="67.709999999999994"/>
    <n v="571.19999999999993"/>
    <n v="338.54999999999995"/>
    <n v="232.64999999999998"/>
    <n v="0.40730042016806722"/>
    <n v="2026"/>
    <s v="Q2"/>
    <n v="5"/>
    <s v="May"/>
  </r>
  <r>
    <n v="1206"/>
    <d v="2026-05-30T00:00:00"/>
    <s v="Western Europe"/>
    <x v="13"/>
    <s v="Online Store"/>
    <s v="Returning"/>
    <s v="Travel"/>
    <s v="Insulated Bottle"/>
    <n v="2"/>
    <n v="37.130000000000003"/>
    <n v="0.05"/>
    <n v="13.44"/>
    <n v="70.546999999999997"/>
    <n v="26.88"/>
    <n v="43.667000000000002"/>
    <n v="0.6189774193091131"/>
    <n v="2026"/>
    <s v="Q2"/>
    <n v="5"/>
    <s v="May"/>
  </r>
  <r>
    <n v="1576"/>
    <d v="2026-05-30T00:00:00"/>
    <s v="Central Europe"/>
    <x v="1"/>
    <s v="Online Store"/>
    <s v="Business"/>
    <s v="Camping"/>
    <s v="Compact Sleeping Bag"/>
    <n v="6"/>
    <n v="123.82"/>
    <n v="0"/>
    <n v="61.91"/>
    <n v="742.92"/>
    <n v="371.46"/>
    <n v="371.46"/>
    <n v="0.5"/>
    <n v="2026"/>
    <s v="Q2"/>
    <n v="5"/>
    <s v="May"/>
  </r>
  <r>
    <n v="2634"/>
    <d v="2026-05-30T00:00:00"/>
    <s v="Northern Europe"/>
    <x v="16"/>
    <s v="Marketplace"/>
    <s v="Returning"/>
    <s v="Travel"/>
    <s v="Insulated Bottle"/>
    <n v="2"/>
    <n v="36.94"/>
    <n v="0.05"/>
    <n v="13.82"/>
    <n v="70.185999999999993"/>
    <n v="27.64"/>
    <n v="42.545999999999992"/>
    <n v="0.60618926851508848"/>
    <n v="2026"/>
    <s v="Q2"/>
    <n v="5"/>
    <s v="May"/>
  </r>
  <r>
    <n v="2649"/>
    <d v="2026-05-30T00:00:00"/>
    <s v="Southern Europe"/>
    <x v="0"/>
    <s v="Online Store"/>
    <s v="New"/>
    <s v="Camping"/>
    <s v="Trail Tent 2P"/>
    <n v="3"/>
    <n v="199.17"/>
    <n v="0.05"/>
    <n v="105.24"/>
    <n v="567.6345"/>
    <n v="315.71999999999997"/>
    <n v="251.91450000000003"/>
    <n v="0.4437970207941907"/>
    <n v="2026"/>
    <s v="Q2"/>
    <n v="5"/>
    <s v="May"/>
  </r>
  <r>
    <n v="2774"/>
    <d v="2026-05-30T00:00:00"/>
    <s v="Southern Europe"/>
    <x v="9"/>
    <s v="Online Store"/>
    <s v="Returning"/>
    <s v="Camping"/>
    <s v="Portable Camp Stove"/>
    <n v="3"/>
    <n v="83.17"/>
    <n v="0"/>
    <n v="40.520000000000003"/>
    <n v="249.51"/>
    <n v="121.56"/>
    <n v="127.94999999999999"/>
    <n v="0.51280509799206442"/>
    <n v="2026"/>
    <s v="Q2"/>
    <n v="5"/>
    <s v="May"/>
  </r>
  <r>
    <n v="3037"/>
    <d v="2026-05-30T00:00:00"/>
    <s v="Central Europe"/>
    <x v="6"/>
    <s v="Online Store"/>
    <s v="Business"/>
    <s v="Travel"/>
    <s v="Packing Cube Set"/>
    <n v="1"/>
    <n v="45.8"/>
    <n v="0.05"/>
    <n v="17.88"/>
    <n v="43.51"/>
    <n v="17.88"/>
    <n v="25.63"/>
    <n v="0.58905998621006661"/>
    <n v="2026"/>
    <s v="Q2"/>
    <n v="5"/>
    <s v="May"/>
  </r>
  <r>
    <n v="3138"/>
    <d v="2026-05-30T00:00:00"/>
    <s v="Northern Europe"/>
    <x v="2"/>
    <s v="Marketplace"/>
    <s v="Returning"/>
    <s v="Hiking"/>
    <s v="Summit Backpack 45L"/>
    <n v="1"/>
    <n v="154.85"/>
    <n v="0"/>
    <n v="80.17"/>
    <n v="154.85"/>
    <n v="80.17"/>
    <n v="74.679999999999993"/>
    <n v="0.48227316758153049"/>
    <n v="2026"/>
    <s v="Q2"/>
    <n v="5"/>
    <s v="May"/>
  </r>
  <r>
    <n v="3228"/>
    <d v="2026-05-30T00:00:00"/>
    <s v="Western Europe"/>
    <x v="13"/>
    <s v="Online Store"/>
    <s v="Business"/>
    <s v="Camping"/>
    <s v="Trail Tent 2P"/>
    <n v="1"/>
    <n v="194.99"/>
    <n v="0"/>
    <n v="101.21"/>
    <n v="194.99"/>
    <n v="101.21"/>
    <n v="93.780000000000015"/>
    <n v="0.48094774090979031"/>
    <n v="2026"/>
    <s v="Q2"/>
    <n v="5"/>
    <s v="May"/>
  </r>
  <r>
    <n v="3401"/>
    <d v="2026-05-30T00:00:00"/>
    <s v="Northern Europe"/>
    <x v="10"/>
    <s v="Online Store"/>
    <s v="Returning"/>
    <s v="Fitness"/>
    <s v="Recovery Roller"/>
    <n v="1"/>
    <n v="36.31"/>
    <n v="0"/>
    <n v="13.93"/>
    <n v="36.31"/>
    <n v="13.93"/>
    <n v="22.380000000000003"/>
    <n v="0.61635912971633167"/>
    <n v="2026"/>
    <s v="Q2"/>
    <n v="5"/>
    <s v="May"/>
  </r>
  <r>
    <n v="3511"/>
    <d v="2026-05-30T00:00:00"/>
    <s v="Southern Europe"/>
    <x v="0"/>
    <s v="Online Store"/>
    <s v="Returning"/>
    <s v="Travel"/>
    <s v="Packing Cube Set"/>
    <n v="1"/>
    <n v="47.19"/>
    <n v="0"/>
    <n v="18.54"/>
    <n v="47.19"/>
    <n v="18.54"/>
    <n v="28.65"/>
    <n v="0.60712015257469798"/>
    <n v="2026"/>
    <s v="Q2"/>
    <n v="5"/>
    <s v="May"/>
  </r>
  <r>
    <n v="4485"/>
    <d v="2026-05-30T00:00:00"/>
    <s v="Western Europe"/>
    <x v="8"/>
    <s v="Online Store"/>
    <s v="New"/>
    <s v="Fitness"/>
    <s v="Weighted Vest"/>
    <n v="1"/>
    <n v="124.14"/>
    <n v="0"/>
    <n v="70.900000000000006"/>
    <n v="124.14"/>
    <n v="70.900000000000006"/>
    <n v="53.239999999999995"/>
    <n v="0.42887062993394548"/>
    <n v="2026"/>
    <s v="Q2"/>
    <n v="5"/>
    <s v="May"/>
  </r>
  <r>
    <n v="447"/>
    <d v="2026-05-31T00:00:00"/>
    <s v="Western Europe"/>
    <x v="8"/>
    <s v="Online Store"/>
    <s v="Returning"/>
    <s v="Travel"/>
    <s v="Carry-On Duffel"/>
    <n v="1"/>
    <n v="131.94999999999999"/>
    <n v="0"/>
    <n v="65.17"/>
    <n v="131.94999999999999"/>
    <n v="65.17"/>
    <n v="66.779999999999987"/>
    <n v="0.50610079575596811"/>
    <n v="2026"/>
    <s v="Q2"/>
    <n v="5"/>
    <s v="May"/>
  </r>
  <r>
    <n v="1208"/>
    <d v="2026-05-31T00:00:00"/>
    <s v="Western Europe"/>
    <x v="8"/>
    <s v="Marketplace"/>
    <s v="New"/>
    <s v="Cycling"/>
    <s v="Cycling Pack 12L"/>
    <n v="1"/>
    <n v="102.24"/>
    <n v="0"/>
    <n v="50.75"/>
    <n v="102.24"/>
    <n v="50.75"/>
    <n v="51.489999999999995"/>
    <n v="0.50361893583724571"/>
    <n v="2026"/>
    <s v="Q2"/>
    <n v="5"/>
    <s v="May"/>
  </r>
  <r>
    <n v="1355"/>
    <d v="2026-05-31T00:00:00"/>
    <s v="Western Europe"/>
    <x v="13"/>
    <s v="Marketplace"/>
    <s v="New"/>
    <s v="Hiking"/>
    <s v="Summit Backpack 45L"/>
    <n v="2"/>
    <n v="152.07"/>
    <n v="0"/>
    <n v="76.849999999999994"/>
    <n v="304.14"/>
    <n v="153.69999999999999"/>
    <n v="150.44"/>
    <n v="0.49464062602748737"/>
    <n v="2026"/>
    <s v="Q2"/>
    <n v="5"/>
    <s v="May"/>
  </r>
  <r>
    <n v="1474"/>
    <d v="2026-05-31T00:00:00"/>
    <s v="Northern Europe"/>
    <x v="3"/>
    <s v="Online Store"/>
    <s v="New"/>
    <s v="Camping"/>
    <s v="Compact Sleeping Bag"/>
    <n v="2"/>
    <n v="123.34"/>
    <n v="0.05"/>
    <n v="58.96"/>
    <n v="234.346"/>
    <n v="117.92"/>
    <n v="116.426"/>
    <n v="0.49681240558831813"/>
    <n v="2026"/>
    <s v="Q2"/>
    <n v="5"/>
    <s v="May"/>
  </r>
  <r>
    <n v="1625"/>
    <d v="2026-05-31T00:00:00"/>
    <s v="Northern Europe"/>
    <x v="2"/>
    <s v="Retail Partners"/>
    <s v="Returning"/>
    <s v="Hiking"/>
    <s v="Summit Backpack 45L"/>
    <n v="1"/>
    <n v="155.81"/>
    <n v="0"/>
    <n v="80.31"/>
    <n v="155.81"/>
    <n v="80.31"/>
    <n v="75.5"/>
    <n v="0.48456453372697517"/>
    <n v="2026"/>
    <s v="Q2"/>
    <n v="5"/>
    <s v="May"/>
  </r>
  <r>
    <n v="1877"/>
    <d v="2026-05-31T00:00:00"/>
    <s v="Northern Europe"/>
    <x v="16"/>
    <s v="Online Store"/>
    <s v="Returning"/>
    <s v="Travel"/>
    <s v="Travel Backpack 35L"/>
    <n v="1"/>
    <n v="163.19"/>
    <n v="0.05"/>
    <n v="87.95"/>
    <n v="155.03049999999999"/>
    <n v="87.95"/>
    <n v="67.080499999999986"/>
    <n v="0.4326922766810401"/>
    <n v="2026"/>
    <s v="Q2"/>
    <n v="5"/>
    <s v="May"/>
  </r>
  <r>
    <n v="1978"/>
    <d v="2026-05-31T00:00:00"/>
    <s v="Central Europe"/>
    <x v="12"/>
    <s v="Online Store"/>
    <s v="Returning"/>
    <s v="Hiking"/>
    <s v="Trail Boots"/>
    <n v="1"/>
    <n v="147.30000000000001"/>
    <n v="0.05"/>
    <n v="81.510000000000005"/>
    <n v="139.935"/>
    <n v="81.510000000000005"/>
    <n v="58.424999999999997"/>
    <n v="0.41751527494908347"/>
    <n v="2026"/>
    <s v="Q2"/>
    <n v="5"/>
    <s v="May"/>
  </r>
  <r>
    <n v="3616"/>
    <d v="2026-05-31T00:00:00"/>
    <s v="Northern Europe"/>
    <x v="2"/>
    <s v="Online Store"/>
    <s v="Returning"/>
    <s v="Fitness"/>
    <s v="Weighted Vest"/>
    <n v="5"/>
    <n v="126.16"/>
    <n v="0"/>
    <n v="68.59"/>
    <n v="630.79999999999995"/>
    <n v="342.95000000000005"/>
    <n v="287.84999999999991"/>
    <n v="0.45632530120481918"/>
    <n v="2026"/>
    <s v="Q2"/>
    <n v="5"/>
    <s v="May"/>
  </r>
  <r>
    <n v="3992"/>
    <d v="2026-05-31T00:00:00"/>
    <s v="Western Europe"/>
    <x v="8"/>
    <s v="Online Store"/>
    <s v="New"/>
    <s v="Travel"/>
    <s v="Travel Backpack 35L"/>
    <n v="2"/>
    <n v="163.57"/>
    <n v="0"/>
    <n v="85.72"/>
    <n v="327.14"/>
    <n v="171.44"/>
    <n v="155.69999999999999"/>
    <n v="0.47594302133643085"/>
    <n v="2026"/>
    <s v="Q2"/>
    <n v="5"/>
    <s v="May"/>
  </r>
  <r>
    <n v="4091"/>
    <d v="2026-05-31T00:00:00"/>
    <s v="Northern Europe"/>
    <x v="16"/>
    <s v="Online Store"/>
    <s v="New"/>
    <s v="Hiking"/>
    <s v="Trail Boots"/>
    <n v="1"/>
    <n v="142.06"/>
    <n v="0"/>
    <n v="77.36"/>
    <n v="142.06"/>
    <n v="77.36"/>
    <n v="64.7"/>
    <n v="0.45544136280444886"/>
    <n v="2026"/>
    <s v="Q2"/>
    <n v="5"/>
    <s v="May"/>
  </r>
  <r>
    <n v="4204"/>
    <d v="2026-05-31T00:00:00"/>
    <s v="Central Europe"/>
    <x v="11"/>
    <s v="Online Store"/>
    <s v="New"/>
    <s v="Cycling"/>
    <s v="Commuter Helmet"/>
    <n v="1"/>
    <n v="81.37"/>
    <n v="0"/>
    <n v="42.01"/>
    <n v="81.37"/>
    <n v="42.01"/>
    <n v="39.360000000000007"/>
    <n v="0.48371635737986979"/>
    <n v="2026"/>
    <s v="Q2"/>
    <n v="5"/>
    <s v="May"/>
  </r>
  <r>
    <n v="4234"/>
    <d v="2026-05-31T00:00:00"/>
    <s v="Western Europe"/>
    <x v="8"/>
    <s v="Retail Partners"/>
    <s v="New"/>
    <s v="Camping"/>
    <s v="Compact Sleeping Bag"/>
    <n v="1"/>
    <n v="120.75"/>
    <n v="0"/>
    <n v="61.21"/>
    <n v="120.75"/>
    <n v="61.21"/>
    <n v="59.54"/>
    <n v="0.49308488612836437"/>
    <n v="2026"/>
    <s v="Q2"/>
    <n v="5"/>
    <s v="May"/>
  </r>
  <r>
    <n v="4696"/>
    <d v="2026-05-31T00:00:00"/>
    <s v="Central Europe"/>
    <x v="14"/>
    <s v="Online Store"/>
    <s v="New"/>
    <s v="Cycling"/>
    <s v="Commuter Helmet"/>
    <n v="4"/>
    <n v="81.790000000000006"/>
    <n v="0"/>
    <n v="42.96"/>
    <n v="327.16000000000003"/>
    <n v="171.84"/>
    <n v="155.32000000000002"/>
    <n v="0.47475241472062601"/>
    <n v="2026"/>
    <s v="Q2"/>
    <n v="5"/>
    <s v="May"/>
  </r>
  <r>
    <n v="4755"/>
    <d v="2026-05-31T00:00:00"/>
    <s v="Southern Europe"/>
    <x v="15"/>
    <s v="Online Store"/>
    <s v="New"/>
    <s v="Camping"/>
    <s v="Portable Camp Stove"/>
    <n v="1"/>
    <n v="81.2"/>
    <n v="0.1"/>
    <n v="40.270000000000003"/>
    <n v="73.08"/>
    <n v="40.270000000000003"/>
    <n v="32.809999999999995"/>
    <n v="0.44896004378762994"/>
    <n v="2026"/>
    <s v="Q2"/>
    <n v="5"/>
    <s v="May"/>
  </r>
  <r>
    <n v="5090"/>
    <d v="2026-05-31T00:00:00"/>
    <s v="Central Europe"/>
    <x v="1"/>
    <s v="Marketplace"/>
    <s v="New"/>
    <s v="Travel"/>
    <s v="Packing Cube Set"/>
    <n v="2"/>
    <n v="46.52"/>
    <n v="0.05"/>
    <n v="18.739999999999998"/>
    <n v="88.388000000000005"/>
    <n v="37.479999999999997"/>
    <n v="50.908000000000008"/>
    <n v="0.57596053762954258"/>
    <n v="2026"/>
    <s v="Q2"/>
    <n v="5"/>
    <s v="May"/>
  </r>
  <r>
    <n v="27"/>
    <d v="2026-06-01T00:00:00"/>
    <s v="Western Europe"/>
    <x v="13"/>
    <s v="Online Store"/>
    <s v="Returning"/>
    <s v="Camping"/>
    <s v="Trail Tent 2P"/>
    <n v="1"/>
    <n v="195.22"/>
    <n v="0"/>
    <n v="105.91"/>
    <n v="195.22"/>
    <n v="105.91"/>
    <n v="89.31"/>
    <n v="0.45748386435816002"/>
    <n v="2026"/>
    <s v="Q2"/>
    <n v="6"/>
    <s v="Jun"/>
  </r>
  <r>
    <n v="463"/>
    <d v="2026-06-01T00:00:00"/>
    <s v="Western Europe"/>
    <x v="4"/>
    <s v="Online Store"/>
    <s v="New"/>
    <s v="Cycling"/>
    <s v="Compact Repair Kit"/>
    <n v="1"/>
    <n v="40.71"/>
    <n v="0.05"/>
    <n v="16.559999999999999"/>
    <n v="38.674500000000002"/>
    <n v="16.559999999999999"/>
    <n v="22.114500000000003"/>
    <n v="0.57181088314005357"/>
    <n v="2026"/>
    <s v="Q2"/>
    <n v="6"/>
    <s v="Jun"/>
  </r>
  <r>
    <n v="653"/>
    <d v="2026-06-01T00:00:00"/>
    <s v="Central Europe"/>
    <x v="11"/>
    <s v="Online Store"/>
    <s v="Returning"/>
    <s v="Fitness"/>
    <s v="Resistance Band Set"/>
    <n v="1"/>
    <n v="41.26"/>
    <n v="0.05"/>
    <n v="14.32"/>
    <n v="39.196999999999996"/>
    <n v="14.32"/>
    <n v="24.876999999999995"/>
    <n v="0.63466591831007468"/>
    <n v="2026"/>
    <s v="Q2"/>
    <n v="6"/>
    <s v="Jun"/>
  </r>
  <r>
    <n v="1485"/>
    <d v="2026-06-01T00:00:00"/>
    <s v="Central Europe"/>
    <x v="11"/>
    <s v="Retail Partners"/>
    <s v="New"/>
    <s v="Fitness"/>
    <s v="Resistance Band Set"/>
    <n v="2"/>
    <n v="40.840000000000003"/>
    <n v="0"/>
    <n v="14.48"/>
    <n v="81.680000000000007"/>
    <n v="28.96"/>
    <n v="52.720000000000006"/>
    <n v="0.64544564152791384"/>
    <n v="2026"/>
    <s v="Q2"/>
    <n v="6"/>
    <s v="Jun"/>
  </r>
  <r>
    <n v="1925"/>
    <d v="2026-06-01T00:00:00"/>
    <s v="Western Europe"/>
    <x v="4"/>
    <s v="Online Store"/>
    <s v="Returning"/>
    <s v="Hiking"/>
    <s v="Trail Boots"/>
    <n v="1"/>
    <n v="143.32"/>
    <n v="0"/>
    <n v="80.36"/>
    <n v="143.32"/>
    <n v="80.36"/>
    <n v="62.959999999999994"/>
    <n v="0.43929667876081496"/>
    <n v="2026"/>
    <s v="Q2"/>
    <n v="6"/>
    <s v="Jun"/>
  </r>
  <r>
    <n v="1952"/>
    <d v="2026-06-01T00:00:00"/>
    <s v="Southern Europe"/>
    <x v="15"/>
    <s v="Online Store"/>
    <s v="New"/>
    <s v="Hiking"/>
    <s v="Summit Backpack 45L"/>
    <n v="2"/>
    <n v="156.31"/>
    <n v="0"/>
    <n v="79.87"/>
    <n v="312.62"/>
    <n v="159.74"/>
    <n v="152.88"/>
    <n v="0.4890282131661442"/>
    <n v="2026"/>
    <s v="Q2"/>
    <n v="6"/>
    <s v="Jun"/>
  </r>
  <r>
    <n v="2010"/>
    <d v="2026-06-01T00:00:00"/>
    <s v="Western Europe"/>
    <x v="8"/>
    <s v="Online Store"/>
    <s v="New"/>
    <s v="Cycling"/>
    <s v="Cycling Pack 12L"/>
    <n v="3"/>
    <n v="100.69"/>
    <n v="0.1"/>
    <n v="51.31"/>
    <n v="271.863"/>
    <n v="153.93"/>
    <n v="117.93299999999999"/>
    <n v="0.43379569856876438"/>
    <n v="2026"/>
    <s v="Q2"/>
    <n v="6"/>
    <s v="Jun"/>
  </r>
  <r>
    <n v="2114"/>
    <d v="2026-06-01T00:00:00"/>
    <s v="Western Europe"/>
    <x v="13"/>
    <s v="Retail Partners"/>
    <s v="Business"/>
    <s v="Travel"/>
    <s v="Packing Cube Set"/>
    <n v="2"/>
    <n v="45.54"/>
    <n v="0.1"/>
    <n v="18.309999999999999"/>
    <n v="81.971999999999994"/>
    <n v="36.619999999999997"/>
    <n v="45.351999999999997"/>
    <n v="0.5532620894939736"/>
    <n v="2026"/>
    <s v="Q2"/>
    <n v="6"/>
    <s v="Jun"/>
  </r>
  <r>
    <n v="3104"/>
    <d v="2026-06-01T00:00:00"/>
    <s v="Northern Europe"/>
    <x v="3"/>
    <s v="Corporate"/>
    <s v="Business"/>
    <s v="Hiking"/>
    <s v="Summit Backpack 45L"/>
    <n v="5"/>
    <n v="153.97"/>
    <n v="0.15"/>
    <n v="79.81"/>
    <n v="654.37249999999995"/>
    <n v="399.05"/>
    <n v="255.32249999999993"/>
    <n v="0.39017914108554369"/>
    <n v="2026"/>
    <s v="Q2"/>
    <n v="6"/>
    <s v="Jun"/>
  </r>
  <r>
    <n v="3230"/>
    <d v="2026-06-01T00:00:00"/>
    <s v="Northern Europe"/>
    <x v="16"/>
    <s v="Retail Partners"/>
    <s v="Returning"/>
    <s v="Fitness"/>
    <s v="Weighted Vest"/>
    <n v="1"/>
    <n v="124.17"/>
    <n v="0"/>
    <n v="71.040000000000006"/>
    <n v="124.17"/>
    <n v="71.040000000000006"/>
    <n v="53.129999999999995"/>
    <n v="0.4278811307079004"/>
    <n v="2026"/>
    <s v="Q2"/>
    <n v="6"/>
    <s v="Jun"/>
  </r>
  <r>
    <n v="3415"/>
    <d v="2026-06-01T00:00:00"/>
    <s v="Northern Europe"/>
    <x v="5"/>
    <s v="Retail Partners"/>
    <s v="Returning"/>
    <s v="Hiking"/>
    <s v="Summit Backpack 45L"/>
    <n v="1"/>
    <n v="152.94999999999999"/>
    <n v="0.05"/>
    <n v="76.97"/>
    <n v="145.30249999999998"/>
    <n v="76.97"/>
    <n v="68.332499999999982"/>
    <n v="0.47027752447480248"/>
    <n v="2026"/>
    <s v="Q2"/>
    <n v="6"/>
    <s v="Jun"/>
  </r>
  <r>
    <n v="4130"/>
    <d v="2026-06-01T00:00:00"/>
    <s v="Western Europe"/>
    <x v="13"/>
    <s v="Online Store"/>
    <s v="New"/>
    <s v="Cycling"/>
    <s v="Commuter Helmet"/>
    <n v="3"/>
    <n v="80.099999999999994"/>
    <n v="0"/>
    <n v="43.51"/>
    <n v="240.29999999999998"/>
    <n v="130.53"/>
    <n v="109.76999999999998"/>
    <n v="0.45680399500624214"/>
    <n v="2026"/>
    <s v="Q2"/>
    <n v="6"/>
    <s v="Jun"/>
  </r>
  <r>
    <n v="4314"/>
    <d v="2026-06-01T00:00:00"/>
    <s v="Western Europe"/>
    <x v="4"/>
    <s v="Retail Partners"/>
    <s v="New"/>
    <s v="Fitness"/>
    <s v="Recovery Roller"/>
    <n v="2"/>
    <n v="36.61"/>
    <n v="0"/>
    <n v="14.15"/>
    <n v="73.22"/>
    <n v="28.3"/>
    <n v="44.92"/>
    <n v="0.61349358098880091"/>
    <n v="2026"/>
    <s v="Q2"/>
    <n v="6"/>
    <s v="Jun"/>
  </r>
  <r>
    <n v="998"/>
    <d v="2026-06-02T00:00:00"/>
    <s v="Central Europe"/>
    <x v="11"/>
    <s v="Online Store"/>
    <s v="Returning"/>
    <s v="Travel"/>
    <s v="Carry-On Duffel"/>
    <n v="2"/>
    <n v="131.81"/>
    <n v="0.05"/>
    <n v="66.09"/>
    <n v="250.43899999999999"/>
    <n v="132.18"/>
    <n v="118.25899999999999"/>
    <n v="0.47220680485068217"/>
    <n v="2026"/>
    <s v="Q2"/>
    <n v="6"/>
    <s v="Jun"/>
  </r>
  <r>
    <n v="1172"/>
    <d v="2026-06-02T00:00:00"/>
    <s v="Southern Europe"/>
    <x v="15"/>
    <s v="Online Store"/>
    <s v="Returning"/>
    <s v="Hiking"/>
    <s v="Summit Backpack 45L"/>
    <n v="1"/>
    <n v="153.43"/>
    <n v="0.05"/>
    <n v="78.16"/>
    <n v="145.7585"/>
    <n v="78.16"/>
    <n v="67.598500000000001"/>
    <n v="0.46377055197467043"/>
    <n v="2026"/>
    <s v="Q2"/>
    <n v="6"/>
    <s v="Jun"/>
  </r>
  <r>
    <n v="1261"/>
    <d v="2026-06-02T00:00:00"/>
    <s v="Central Europe"/>
    <x v="14"/>
    <s v="Online Store"/>
    <s v="New"/>
    <s v="Cycling"/>
    <s v="Commuter Helmet"/>
    <n v="2"/>
    <n v="80.06"/>
    <n v="0"/>
    <n v="42.87"/>
    <n v="160.12"/>
    <n v="85.74"/>
    <n v="74.38000000000001"/>
    <n v="0.4645266050462154"/>
    <n v="2026"/>
    <s v="Q2"/>
    <n v="6"/>
    <s v="Jun"/>
  </r>
  <r>
    <n v="1762"/>
    <d v="2026-06-02T00:00:00"/>
    <s v="Western Europe"/>
    <x v="13"/>
    <s v="Retail Partners"/>
    <s v="Business"/>
    <s v="Fitness"/>
    <s v="Resistance Band Set"/>
    <n v="1"/>
    <n v="40.549999999999997"/>
    <n v="0"/>
    <n v="15.16"/>
    <n v="40.549999999999997"/>
    <n v="15.16"/>
    <n v="25.389999999999997"/>
    <n v="0.62614056720098643"/>
    <n v="2026"/>
    <s v="Q2"/>
    <n v="6"/>
    <s v="Jun"/>
  </r>
  <r>
    <n v="1851"/>
    <d v="2026-06-02T00:00:00"/>
    <s v="Central Europe"/>
    <x v="6"/>
    <s v="Online Store"/>
    <s v="New"/>
    <s v="Travel"/>
    <s v="Packing Cube Set"/>
    <n v="3"/>
    <n v="45.43"/>
    <n v="0.15"/>
    <n v="17.850000000000001"/>
    <n v="115.84649999999999"/>
    <n v="53.550000000000004"/>
    <n v="62.296499999999988"/>
    <n v="0.53775038520801222"/>
    <n v="2026"/>
    <s v="Q2"/>
    <n v="6"/>
    <s v="Jun"/>
  </r>
  <r>
    <n v="3205"/>
    <d v="2026-06-02T00:00:00"/>
    <s v="Western Europe"/>
    <x v="4"/>
    <s v="Corporate"/>
    <s v="Business"/>
    <s v="Hiking"/>
    <s v="Trail Boots"/>
    <n v="6"/>
    <n v="146.85"/>
    <n v="0.15"/>
    <n v="80.45"/>
    <n v="748.93499999999995"/>
    <n v="482.70000000000005"/>
    <n v="266.2349999999999"/>
    <n v="0.35548478839952724"/>
    <n v="2026"/>
    <s v="Q2"/>
    <n v="6"/>
    <s v="Jun"/>
  </r>
  <r>
    <n v="1396"/>
    <d v="2026-06-03T00:00:00"/>
    <s v="Northern Europe"/>
    <x v="3"/>
    <s v="Online Store"/>
    <s v="Business"/>
    <s v="Camping"/>
    <s v="Trail Tent 2P"/>
    <n v="1"/>
    <n v="192.33"/>
    <n v="0.1"/>
    <n v="105.15"/>
    <n v="173.09700000000001"/>
    <n v="105.15"/>
    <n v="67.947000000000003"/>
    <n v="0.39253713235931298"/>
    <n v="2026"/>
    <s v="Q2"/>
    <n v="6"/>
    <s v="Jun"/>
  </r>
  <r>
    <n v="1441"/>
    <d v="2026-06-03T00:00:00"/>
    <s v="Northern Europe"/>
    <x v="10"/>
    <s v="Marketplace"/>
    <s v="New"/>
    <s v="Travel"/>
    <s v="Carry-On Duffel"/>
    <n v="3"/>
    <n v="135.4"/>
    <n v="0"/>
    <n v="65.16"/>
    <n v="406.20000000000005"/>
    <n v="195.48"/>
    <n v="210.72000000000006"/>
    <n v="0.51875923190546536"/>
    <n v="2026"/>
    <s v="Q2"/>
    <n v="6"/>
    <s v="Jun"/>
  </r>
  <r>
    <n v="1511"/>
    <d v="2026-06-03T00:00:00"/>
    <s v="Northern Europe"/>
    <x v="5"/>
    <s v="Online Store"/>
    <s v="New"/>
    <s v="Fitness"/>
    <s v="Recovery Roller"/>
    <n v="2"/>
    <n v="36.08"/>
    <n v="0.05"/>
    <n v="13.73"/>
    <n v="68.551999999999992"/>
    <n v="27.46"/>
    <n v="41.091999999999992"/>
    <n v="0.59942817131520587"/>
    <n v="2026"/>
    <s v="Q2"/>
    <n v="6"/>
    <s v="Jun"/>
  </r>
  <r>
    <n v="1701"/>
    <d v="2026-06-03T00:00:00"/>
    <s v="Southern Europe"/>
    <x v="9"/>
    <s v="Online Store"/>
    <s v="New"/>
    <s v="Travel"/>
    <s v="Packing Cube Set"/>
    <n v="1"/>
    <n v="46.16"/>
    <n v="0"/>
    <n v="18.36"/>
    <n v="46.16"/>
    <n v="18.36"/>
    <n v="27.799999999999997"/>
    <n v="0.60225303292894283"/>
    <n v="2026"/>
    <s v="Q2"/>
    <n v="6"/>
    <s v="Jun"/>
  </r>
  <r>
    <n v="1984"/>
    <d v="2026-06-03T00:00:00"/>
    <s v="Central Europe"/>
    <x v="1"/>
    <s v="Online Store"/>
    <s v="Returning"/>
    <s v="Cycling"/>
    <s v="Trail Bike Light"/>
    <n v="2"/>
    <n v="50.77"/>
    <n v="0"/>
    <n v="22.93"/>
    <n v="101.54"/>
    <n v="45.86"/>
    <n v="55.680000000000007"/>
    <n v="0.54835532794957653"/>
    <n v="2026"/>
    <s v="Q2"/>
    <n v="6"/>
    <s v="Jun"/>
  </r>
  <r>
    <n v="2572"/>
    <d v="2026-06-03T00:00:00"/>
    <s v="Western Europe"/>
    <x v="8"/>
    <s v="Marketplace"/>
    <s v="Business"/>
    <s v="Hiking"/>
    <s v="Trekking Poles"/>
    <n v="2"/>
    <n v="70.97"/>
    <n v="0.05"/>
    <n v="32.54"/>
    <n v="134.84299999999999"/>
    <n v="65.08"/>
    <n v="69.762999999999991"/>
    <n v="0.51736463887632278"/>
    <n v="2026"/>
    <s v="Q2"/>
    <n v="6"/>
    <s v="Jun"/>
  </r>
  <r>
    <n v="2833"/>
    <d v="2026-06-03T00:00:00"/>
    <s v="Western Europe"/>
    <x v="13"/>
    <s v="Online Store"/>
    <s v="Returning"/>
    <s v="Hiking"/>
    <s v="Trail Boots"/>
    <n v="3"/>
    <n v="141.6"/>
    <n v="0"/>
    <n v="78.02"/>
    <n v="424.79999999999995"/>
    <n v="234.06"/>
    <n v="190.73999999999995"/>
    <n v="0.44901129943502821"/>
    <n v="2026"/>
    <s v="Q2"/>
    <n v="6"/>
    <s v="Jun"/>
  </r>
  <r>
    <n v="3522"/>
    <d v="2026-06-03T00:00:00"/>
    <s v="Western Europe"/>
    <x v="13"/>
    <s v="Online Store"/>
    <s v="New"/>
    <s v="Cycling"/>
    <s v="Compact Repair Kit"/>
    <n v="1"/>
    <n v="40.57"/>
    <n v="0"/>
    <n v="16.329999999999998"/>
    <n v="40.57"/>
    <n v="16.329999999999998"/>
    <n v="24.240000000000002"/>
    <n v="0.59748582696573826"/>
    <n v="2026"/>
    <s v="Q2"/>
    <n v="6"/>
    <s v="Jun"/>
  </r>
  <r>
    <n v="146"/>
    <d v="2026-06-04T00:00:00"/>
    <s v="Central Europe"/>
    <x v="14"/>
    <s v="Marketplace"/>
    <s v="Returning"/>
    <s v="Cycling"/>
    <s v="Commuter Helmet"/>
    <n v="2"/>
    <n v="81.81"/>
    <n v="0"/>
    <n v="42.54"/>
    <n v="163.62"/>
    <n v="85.08"/>
    <n v="78.540000000000006"/>
    <n v="0.48001466813348004"/>
    <n v="2026"/>
    <s v="Q2"/>
    <n v="6"/>
    <s v="Jun"/>
  </r>
  <r>
    <n v="161"/>
    <d v="2026-06-04T00:00:00"/>
    <s v="Southern Europe"/>
    <x v="0"/>
    <s v="Marketplace"/>
    <s v="Returning"/>
    <s v="Cycling"/>
    <s v="Trail Bike Light"/>
    <n v="2"/>
    <n v="50.09"/>
    <n v="0"/>
    <n v="22.91"/>
    <n v="100.18"/>
    <n v="45.82"/>
    <n v="54.360000000000007"/>
    <n v="0.54262327809942112"/>
    <n v="2026"/>
    <s v="Q2"/>
    <n v="6"/>
    <s v="Jun"/>
  </r>
  <r>
    <n v="819"/>
    <d v="2026-06-04T00:00:00"/>
    <s v="Western Europe"/>
    <x v="8"/>
    <s v="Online Store"/>
    <s v="Returning"/>
    <s v="Hiking"/>
    <s v="Trekking Poles"/>
    <n v="1"/>
    <n v="72.38"/>
    <n v="0"/>
    <n v="32.68"/>
    <n v="72.38"/>
    <n v="32.68"/>
    <n v="39.699999999999996"/>
    <n v="0.54849405913235694"/>
    <n v="2026"/>
    <s v="Q2"/>
    <n v="6"/>
    <s v="Jun"/>
  </r>
  <r>
    <n v="2104"/>
    <d v="2026-06-04T00:00:00"/>
    <s v="Central Europe"/>
    <x v="1"/>
    <s v="Online Store"/>
    <s v="New"/>
    <s v="Hiking"/>
    <s v="Hiking Daypack 20L"/>
    <n v="1"/>
    <n v="92.31"/>
    <n v="0"/>
    <n v="45.58"/>
    <n v="92.31"/>
    <n v="45.58"/>
    <n v="46.730000000000004"/>
    <n v="0.50622901094139316"/>
    <n v="2026"/>
    <s v="Q2"/>
    <n v="6"/>
    <s v="Jun"/>
  </r>
  <r>
    <n v="2678"/>
    <d v="2026-06-04T00:00:00"/>
    <s v="Western Europe"/>
    <x v="8"/>
    <s v="Corporate"/>
    <s v="Returning"/>
    <s v="Travel"/>
    <s v="Packing Cube Set"/>
    <n v="12"/>
    <n v="47.6"/>
    <n v="0.15"/>
    <n v="18.670000000000002"/>
    <n v="485.52000000000004"/>
    <n v="224.04000000000002"/>
    <n v="261.48"/>
    <n v="0.53855659911023235"/>
    <n v="2026"/>
    <s v="Q2"/>
    <n v="6"/>
    <s v="Jun"/>
  </r>
  <r>
    <n v="3015"/>
    <d v="2026-06-04T00:00:00"/>
    <s v="Central Europe"/>
    <x v="14"/>
    <s v="Online Store"/>
    <s v="Returning"/>
    <s v="Travel"/>
    <s v="Packing Cube Set"/>
    <n v="1"/>
    <n v="45.5"/>
    <n v="0.05"/>
    <n v="18.89"/>
    <n v="43.225000000000001"/>
    <n v="18.89"/>
    <n v="24.335000000000001"/>
    <n v="0.56298438403701567"/>
    <n v="2026"/>
    <s v="Q2"/>
    <n v="6"/>
    <s v="Jun"/>
  </r>
  <r>
    <n v="3243"/>
    <d v="2026-06-04T00:00:00"/>
    <s v="Northern Europe"/>
    <x v="5"/>
    <s v="Online Store"/>
    <s v="Returning"/>
    <s v="Fitness"/>
    <s v="Recovery Roller"/>
    <n v="1"/>
    <n v="35.99"/>
    <n v="0"/>
    <n v="14.05"/>
    <n v="35.99"/>
    <n v="14.05"/>
    <n v="21.94"/>
    <n v="0.60961378160600166"/>
    <n v="2026"/>
    <s v="Q2"/>
    <n v="6"/>
    <s v="Jun"/>
  </r>
  <r>
    <n v="3283"/>
    <d v="2026-06-04T00:00:00"/>
    <s v="Central Europe"/>
    <x v="12"/>
    <s v="Marketplace"/>
    <s v="Returning"/>
    <s v="Fitness"/>
    <s v="Weighted Vest"/>
    <n v="1"/>
    <n v="122.55"/>
    <n v="0"/>
    <n v="68.97"/>
    <n v="122.55"/>
    <n v="68.97"/>
    <n v="53.58"/>
    <n v="0.43720930232558142"/>
    <n v="2026"/>
    <s v="Q2"/>
    <n v="6"/>
    <s v="Jun"/>
  </r>
  <r>
    <n v="3966"/>
    <d v="2026-06-04T00:00:00"/>
    <s v="Western Europe"/>
    <x v="8"/>
    <s v="Online Store"/>
    <s v="New"/>
    <s v="Fitness"/>
    <s v="Weighted Vest"/>
    <n v="3"/>
    <n v="126.22"/>
    <n v="0"/>
    <n v="69.599999999999994"/>
    <n v="378.65999999999997"/>
    <n v="208.79999999999998"/>
    <n v="169.85999999999999"/>
    <n v="0.4485818412295991"/>
    <n v="2026"/>
    <s v="Q2"/>
    <n v="6"/>
    <s v="Jun"/>
  </r>
  <r>
    <n v="1349"/>
    <d v="2026-06-05T00:00:00"/>
    <s v="Southern Europe"/>
    <x v="15"/>
    <s v="Retail Partners"/>
    <s v="Returning"/>
    <s v="Hiking"/>
    <s v="Hiking Daypack 20L"/>
    <n v="6"/>
    <n v="91.98"/>
    <n v="0.05"/>
    <n v="46.46"/>
    <n v="524.28599999999994"/>
    <n v="278.76"/>
    <n v="245.52599999999995"/>
    <n v="0.46830546686350577"/>
    <n v="2026"/>
    <s v="Q2"/>
    <n v="6"/>
    <s v="Jun"/>
  </r>
  <r>
    <n v="2333"/>
    <d v="2026-06-05T00:00:00"/>
    <s v="Northern Europe"/>
    <x v="5"/>
    <s v="Online Store"/>
    <s v="Business"/>
    <s v="Camping"/>
    <s v="Compact Sleeping Bag"/>
    <n v="1"/>
    <n v="125.32"/>
    <n v="0"/>
    <n v="59.03"/>
    <n v="125.32"/>
    <n v="59.03"/>
    <n v="66.289999999999992"/>
    <n v="0.52896584743057773"/>
    <n v="2026"/>
    <s v="Q2"/>
    <n v="6"/>
    <s v="Jun"/>
  </r>
  <r>
    <n v="2628"/>
    <d v="2026-06-05T00:00:00"/>
    <s v="Western Europe"/>
    <x v="8"/>
    <s v="Marketplace"/>
    <s v="Returning"/>
    <s v="Travel"/>
    <s v="Travel Backpack 35L"/>
    <n v="2"/>
    <n v="167.26"/>
    <n v="0"/>
    <n v="89.65"/>
    <n v="334.52"/>
    <n v="179.3"/>
    <n v="155.21999999999997"/>
    <n v="0.46400813105344968"/>
    <n v="2026"/>
    <s v="Q2"/>
    <n v="6"/>
    <s v="Jun"/>
  </r>
  <r>
    <n v="2718"/>
    <d v="2026-06-05T00:00:00"/>
    <s v="Southern Europe"/>
    <x v="0"/>
    <s v="Marketplace"/>
    <s v="Returning"/>
    <s v="Cycling"/>
    <s v="Commuter Helmet"/>
    <n v="1"/>
    <n v="80.19"/>
    <n v="0"/>
    <n v="42.18"/>
    <n v="80.19"/>
    <n v="42.18"/>
    <n v="38.01"/>
    <n v="0.47399925177702956"/>
    <n v="2026"/>
    <s v="Q2"/>
    <n v="6"/>
    <s v="Jun"/>
  </r>
  <r>
    <n v="3185"/>
    <d v="2026-06-05T00:00:00"/>
    <s v="Southern Europe"/>
    <x v="15"/>
    <s v="Online Store"/>
    <s v="New"/>
    <s v="Cycling"/>
    <s v="Trail Bike Light"/>
    <n v="1"/>
    <n v="49.86"/>
    <n v="0"/>
    <n v="22.72"/>
    <n v="49.86"/>
    <n v="22.72"/>
    <n v="27.14"/>
    <n v="0.5443241075010028"/>
    <n v="2026"/>
    <s v="Q2"/>
    <n v="6"/>
    <s v="Jun"/>
  </r>
  <r>
    <n v="4495"/>
    <d v="2026-06-05T00:00:00"/>
    <s v="Northern Europe"/>
    <x v="10"/>
    <s v="Retail Partners"/>
    <s v="New"/>
    <s v="Camping"/>
    <s v="Trail Tent 2P"/>
    <n v="2"/>
    <n v="195.51"/>
    <n v="0"/>
    <n v="102.97"/>
    <n v="391.02"/>
    <n v="205.94"/>
    <n v="185.07999999999998"/>
    <n v="0.47332617257429288"/>
    <n v="2026"/>
    <s v="Q2"/>
    <n v="6"/>
    <s v="Jun"/>
  </r>
  <r>
    <n v="815"/>
    <d v="2026-06-06T00:00:00"/>
    <s v="Southern Europe"/>
    <x v="0"/>
    <s v="Retail Partners"/>
    <s v="New"/>
    <s v="Fitness"/>
    <s v="Resistance Band Set"/>
    <n v="1"/>
    <n v="39.61"/>
    <n v="0"/>
    <n v="14.75"/>
    <n v="39.61"/>
    <n v="14.75"/>
    <n v="24.86"/>
    <n v="0.62761928805857103"/>
    <n v="2026"/>
    <s v="Q2"/>
    <n v="6"/>
    <s v="Jun"/>
  </r>
  <r>
    <n v="1140"/>
    <d v="2026-06-06T00:00:00"/>
    <s v="Central Europe"/>
    <x v="1"/>
    <s v="Retail Partners"/>
    <s v="Returning"/>
    <s v="Hiking"/>
    <s v="Trekking Poles"/>
    <n v="1"/>
    <n v="70.86"/>
    <n v="0"/>
    <n v="31.47"/>
    <n v="70.86"/>
    <n v="31.47"/>
    <n v="39.39"/>
    <n v="0.55588484335309063"/>
    <n v="2026"/>
    <s v="Q2"/>
    <n v="6"/>
    <s v="Jun"/>
  </r>
  <r>
    <n v="1544"/>
    <d v="2026-06-06T00:00:00"/>
    <s v="Western Europe"/>
    <x v="7"/>
    <s v="Corporate"/>
    <s v="Returning"/>
    <s v="Fitness"/>
    <s v="Resistance Band Set"/>
    <n v="8"/>
    <n v="40.46"/>
    <n v="0.2"/>
    <n v="14.7"/>
    <n v="258.94400000000002"/>
    <n v="117.6"/>
    <n v="141.34400000000002"/>
    <n v="0.54584775086505199"/>
    <n v="2026"/>
    <s v="Q2"/>
    <n v="6"/>
    <s v="Jun"/>
  </r>
  <r>
    <n v="2420"/>
    <d v="2026-06-06T00:00:00"/>
    <s v="Northern Europe"/>
    <x v="5"/>
    <s v="Online Store"/>
    <s v="New"/>
    <s v="Travel"/>
    <s v="Carry-On Duffel"/>
    <n v="1"/>
    <n v="131.79"/>
    <n v="0"/>
    <n v="68.22"/>
    <n v="131.79"/>
    <n v="68.22"/>
    <n v="63.569999999999993"/>
    <n v="0.48235829729114499"/>
    <n v="2026"/>
    <s v="Q2"/>
    <n v="6"/>
    <s v="Jun"/>
  </r>
  <r>
    <n v="2805"/>
    <d v="2026-06-06T00:00:00"/>
    <s v="Northern Europe"/>
    <x v="10"/>
    <s v="Corporate"/>
    <s v="Returning"/>
    <s v="Camping"/>
    <s v="Alpine Tent 4P"/>
    <n v="12"/>
    <n v="338.45"/>
    <n v="0.1"/>
    <n v="196.78"/>
    <n v="3655.2599999999998"/>
    <n v="2361.36"/>
    <n v="1293.8999999999996"/>
    <n v="0.35398302719915947"/>
    <n v="2026"/>
    <s v="Q2"/>
    <n v="6"/>
    <s v="Jun"/>
  </r>
  <r>
    <n v="3160"/>
    <d v="2026-06-06T00:00:00"/>
    <s v="Northern Europe"/>
    <x v="3"/>
    <s v="Retail Partners"/>
    <s v="Returning"/>
    <s v="Fitness"/>
    <s v="Resistance Band Set"/>
    <n v="2"/>
    <n v="40.99"/>
    <n v="0"/>
    <n v="14.53"/>
    <n v="81.98"/>
    <n v="29.06"/>
    <n v="52.92"/>
    <n v="0.64552329836545497"/>
    <n v="2026"/>
    <s v="Q2"/>
    <n v="6"/>
    <s v="Jun"/>
  </r>
  <r>
    <n v="3278"/>
    <d v="2026-06-06T00:00:00"/>
    <s v="Central Europe"/>
    <x v="12"/>
    <s v="Retail Partners"/>
    <s v="Returning"/>
    <s v="Cycling"/>
    <s v="Cycling Pack 12L"/>
    <n v="1"/>
    <n v="101.85"/>
    <n v="0"/>
    <n v="51.59"/>
    <n v="101.85"/>
    <n v="51.59"/>
    <n v="50.259999999999991"/>
    <n v="0.49347079037800679"/>
    <n v="2026"/>
    <s v="Q2"/>
    <n v="6"/>
    <s v="Jun"/>
  </r>
  <r>
    <n v="3555"/>
    <d v="2026-06-06T00:00:00"/>
    <s v="Northern Europe"/>
    <x v="2"/>
    <s v="Corporate"/>
    <s v="Business"/>
    <s v="Camping"/>
    <s v="Alpine Tent 4P"/>
    <n v="4"/>
    <n v="346.14"/>
    <n v="0.05"/>
    <n v="198.97"/>
    <n v="1315.3319999999999"/>
    <n v="795.88"/>
    <n v="519.45199999999988"/>
    <n v="0.39492082607280893"/>
    <n v="2026"/>
    <s v="Q2"/>
    <n v="6"/>
    <s v="Jun"/>
  </r>
  <r>
    <n v="3702"/>
    <d v="2026-06-06T00:00:00"/>
    <s v="Southern Europe"/>
    <x v="9"/>
    <s v="Retail Partners"/>
    <s v="Business"/>
    <s v="Cycling"/>
    <s v="Commuter Helmet"/>
    <n v="2"/>
    <n v="83.28"/>
    <n v="0"/>
    <n v="43.56"/>
    <n v="166.56"/>
    <n v="87.12"/>
    <n v="79.44"/>
    <n v="0.47694524495677232"/>
    <n v="2026"/>
    <s v="Q2"/>
    <n v="6"/>
    <s v="Jun"/>
  </r>
  <r>
    <n v="4349"/>
    <d v="2026-06-06T00:00:00"/>
    <s v="Western Europe"/>
    <x v="7"/>
    <s v="Retail Partners"/>
    <s v="Business"/>
    <s v="Cycling"/>
    <s v="Commuter Helmet"/>
    <n v="1"/>
    <n v="80.349999999999994"/>
    <n v="0.15"/>
    <n v="43.51"/>
    <n v="68.297499999999999"/>
    <n v="43.51"/>
    <n v="24.787500000000001"/>
    <n v="0.3629342216040119"/>
    <n v="2026"/>
    <s v="Q2"/>
    <n v="6"/>
    <s v="Jun"/>
  </r>
  <r>
    <n v="4989"/>
    <d v="2026-06-06T00:00:00"/>
    <s v="Central Europe"/>
    <x v="1"/>
    <s v="Online Store"/>
    <s v="Returning"/>
    <s v="Cycling"/>
    <s v="Compact Repair Kit"/>
    <n v="1"/>
    <n v="40.86"/>
    <n v="0.05"/>
    <n v="16.899999999999999"/>
    <n v="38.817"/>
    <n v="16.899999999999999"/>
    <n v="21.917000000000002"/>
    <n v="0.564623747327202"/>
    <n v="2026"/>
    <s v="Q2"/>
    <n v="6"/>
    <s v="Jun"/>
  </r>
  <r>
    <n v="713"/>
    <d v="2026-06-07T00:00:00"/>
    <s v="Central Europe"/>
    <x v="6"/>
    <s v="Retail Partners"/>
    <s v="Returning"/>
    <s v="Travel"/>
    <s v="Insulated Bottle"/>
    <n v="4"/>
    <n v="36.299999999999997"/>
    <n v="0.05"/>
    <n v="13.16"/>
    <n v="137.93999999999997"/>
    <n v="52.64"/>
    <n v="85.299999999999969"/>
    <n v="0.61838480498767567"/>
    <n v="2026"/>
    <s v="Q2"/>
    <n v="6"/>
    <s v="Jun"/>
  </r>
  <r>
    <n v="3355"/>
    <d v="2026-06-07T00:00:00"/>
    <s v="Southern Europe"/>
    <x v="15"/>
    <s v="Corporate"/>
    <s v="New"/>
    <s v="Camping"/>
    <s v="Alpine Tent 4P"/>
    <n v="10"/>
    <n v="338.26"/>
    <n v="0.05"/>
    <n v="197.42"/>
    <n v="3213.47"/>
    <n v="1974.1999999999998"/>
    <n v="1239.27"/>
    <n v="0.38564853569505864"/>
    <n v="2026"/>
    <s v="Q2"/>
    <n v="6"/>
    <s v="Jun"/>
  </r>
  <r>
    <n v="3879"/>
    <d v="2026-06-07T00:00:00"/>
    <s v="Southern Europe"/>
    <x v="9"/>
    <s v="Marketplace"/>
    <s v="Returning"/>
    <s v="Cycling"/>
    <s v="Compact Repair Kit"/>
    <n v="2"/>
    <n v="41.25"/>
    <n v="0"/>
    <n v="17.13"/>
    <n v="82.5"/>
    <n v="34.26"/>
    <n v="48.24"/>
    <n v="0.58472727272727276"/>
    <n v="2026"/>
    <s v="Q2"/>
    <n v="6"/>
    <s v="Jun"/>
  </r>
  <r>
    <n v="3989"/>
    <d v="2026-06-07T00:00:00"/>
    <s v="Central Europe"/>
    <x v="12"/>
    <s v="Online Store"/>
    <s v="Returning"/>
    <s v="Hiking"/>
    <s v="Hiking Daypack 20L"/>
    <n v="2"/>
    <n v="92"/>
    <n v="0"/>
    <n v="44.27"/>
    <n v="184"/>
    <n v="88.54"/>
    <n v="95.46"/>
    <n v="0.51880434782608698"/>
    <n v="2026"/>
    <s v="Q2"/>
    <n v="6"/>
    <s v="Jun"/>
  </r>
  <r>
    <n v="4193"/>
    <d v="2026-06-07T00:00:00"/>
    <s v="Central Europe"/>
    <x v="6"/>
    <s v="Online Store"/>
    <s v="New"/>
    <s v="Camping"/>
    <s v="Portable Camp Stove"/>
    <n v="1"/>
    <n v="80.89"/>
    <n v="0.1"/>
    <n v="40.32"/>
    <n v="72.801000000000002"/>
    <n v="40.32"/>
    <n v="32.481000000000002"/>
    <n v="0.44616145382618372"/>
    <n v="2026"/>
    <s v="Q2"/>
    <n v="6"/>
    <s v="Jun"/>
  </r>
  <r>
    <n v="4413"/>
    <d v="2026-06-07T00:00:00"/>
    <s v="Southern Europe"/>
    <x v="0"/>
    <s v="Retail Partners"/>
    <s v="New"/>
    <s v="Camping"/>
    <s v="Trail Tent 2P"/>
    <n v="1"/>
    <n v="194.73"/>
    <n v="0"/>
    <n v="101.91"/>
    <n v="194.73"/>
    <n v="101.91"/>
    <n v="92.82"/>
    <n v="0.47665999075643195"/>
    <n v="2026"/>
    <s v="Q2"/>
    <n v="6"/>
    <s v="Jun"/>
  </r>
  <r>
    <n v="4598"/>
    <d v="2026-06-07T00:00:00"/>
    <s v="Western Europe"/>
    <x v="4"/>
    <s v="Corporate"/>
    <s v="Business"/>
    <s v="Hiking"/>
    <s v="Hiking Daypack 20L"/>
    <n v="5"/>
    <n v="93.82"/>
    <n v="0.15"/>
    <n v="46.06"/>
    <n v="398.73499999999996"/>
    <n v="230.3"/>
    <n v="168.43499999999995"/>
    <n v="0.4224234140469233"/>
    <n v="2026"/>
    <s v="Q2"/>
    <n v="6"/>
    <s v="Jun"/>
  </r>
  <r>
    <n v="72"/>
    <d v="2026-06-08T00:00:00"/>
    <s v="Northern Europe"/>
    <x v="10"/>
    <s v="Retail Partners"/>
    <s v="New"/>
    <s v="Hiking"/>
    <s v="Trail Boots"/>
    <n v="3"/>
    <n v="142.53"/>
    <n v="0"/>
    <n v="80.67"/>
    <n v="427.59000000000003"/>
    <n v="242.01"/>
    <n v="185.58000000000004"/>
    <n v="0.43401389181225014"/>
    <n v="2026"/>
    <s v="Q2"/>
    <n v="6"/>
    <s v="Jun"/>
  </r>
  <r>
    <n v="176"/>
    <d v="2026-06-08T00:00:00"/>
    <s v="Central Europe"/>
    <x v="14"/>
    <s v="Online Store"/>
    <s v="Returning"/>
    <s v="Camping"/>
    <s v="Trail Tent 2P"/>
    <n v="1"/>
    <n v="196.33"/>
    <n v="0"/>
    <n v="103.27"/>
    <n v="196.33"/>
    <n v="103.27"/>
    <n v="93.060000000000016"/>
    <n v="0.47399786074466466"/>
    <n v="2026"/>
    <s v="Q2"/>
    <n v="6"/>
    <s v="Jun"/>
  </r>
  <r>
    <n v="205"/>
    <d v="2026-06-08T00:00:00"/>
    <s v="Western Europe"/>
    <x v="7"/>
    <s v="Online Store"/>
    <s v="New"/>
    <s v="Cycling"/>
    <s v="Compact Repair Kit"/>
    <n v="2"/>
    <n v="41.05"/>
    <n v="0"/>
    <n v="16.690000000000001"/>
    <n v="82.1"/>
    <n v="33.380000000000003"/>
    <n v="48.719999999999992"/>
    <n v="0.59342265529841653"/>
    <n v="2026"/>
    <s v="Q2"/>
    <n v="6"/>
    <s v="Jun"/>
  </r>
  <r>
    <n v="896"/>
    <d v="2026-06-08T00:00:00"/>
    <s v="Western Europe"/>
    <x v="8"/>
    <s v="Online Store"/>
    <s v="New"/>
    <s v="Fitness"/>
    <s v="Weighted Vest"/>
    <n v="1"/>
    <n v="123.09"/>
    <n v="0"/>
    <n v="68.03"/>
    <n v="123.09"/>
    <n v="68.03"/>
    <n v="55.06"/>
    <n v="0.44731497278414167"/>
    <n v="2026"/>
    <s v="Q2"/>
    <n v="6"/>
    <s v="Jun"/>
  </r>
  <r>
    <n v="1697"/>
    <d v="2026-06-08T00:00:00"/>
    <s v="Central Europe"/>
    <x v="12"/>
    <s v="Online Store"/>
    <s v="Business"/>
    <s v="Hiking"/>
    <s v="Trail Boots"/>
    <n v="2"/>
    <n v="141.09"/>
    <n v="0"/>
    <n v="81.69"/>
    <n v="282.18"/>
    <n v="163.38"/>
    <n v="118.80000000000001"/>
    <n v="0.42100786731873274"/>
    <n v="2026"/>
    <s v="Q2"/>
    <n v="6"/>
    <s v="Jun"/>
  </r>
  <r>
    <n v="2159"/>
    <d v="2026-06-08T00:00:00"/>
    <s v="Northern Europe"/>
    <x v="10"/>
    <s v="Retail Partners"/>
    <s v="New"/>
    <s v="Hiking"/>
    <s v="Summit Backpack 45L"/>
    <n v="1"/>
    <n v="157.04"/>
    <n v="0"/>
    <n v="77.540000000000006"/>
    <n v="157.04"/>
    <n v="77.540000000000006"/>
    <n v="79.499999999999986"/>
    <n v="0.5062404482934284"/>
    <n v="2026"/>
    <s v="Q2"/>
    <n v="6"/>
    <s v="Jun"/>
  </r>
  <r>
    <n v="2772"/>
    <d v="2026-06-08T00:00:00"/>
    <s v="Western Europe"/>
    <x v="7"/>
    <s v="Retail Partners"/>
    <s v="New"/>
    <s v="Travel"/>
    <s v="Carry-On Duffel"/>
    <n v="6"/>
    <n v="136.46"/>
    <n v="0"/>
    <n v="68.61"/>
    <n v="818.76"/>
    <n v="411.65999999999997"/>
    <n v="407.1"/>
    <n v="0.49721530118716112"/>
    <n v="2026"/>
    <s v="Q2"/>
    <n v="6"/>
    <s v="Jun"/>
  </r>
  <r>
    <n v="3091"/>
    <d v="2026-06-08T00:00:00"/>
    <s v="Southern Europe"/>
    <x v="0"/>
    <s v="Online Store"/>
    <s v="New"/>
    <s v="Fitness"/>
    <s v="Recovery Roller"/>
    <n v="1"/>
    <n v="36.1"/>
    <n v="0"/>
    <n v="13.65"/>
    <n v="36.1"/>
    <n v="13.65"/>
    <n v="22.450000000000003"/>
    <n v="0.62188365650969535"/>
    <n v="2026"/>
    <s v="Q2"/>
    <n v="6"/>
    <s v="Jun"/>
  </r>
  <r>
    <n v="4241"/>
    <d v="2026-06-08T00:00:00"/>
    <s v="Western Europe"/>
    <x v="13"/>
    <s v="Online Store"/>
    <s v="New"/>
    <s v="Hiking"/>
    <s v="Hiking Daypack 20L"/>
    <n v="3"/>
    <n v="92.73"/>
    <n v="0"/>
    <n v="44.68"/>
    <n v="278.19"/>
    <n v="134.04"/>
    <n v="144.15"/>
    <n v="0.51817103418526911"/>
    <n v="2026"/>
    <s v="Q2"/>
    <n v="6"/>
    <s v="Jun"/>
  </r>
  <r>
    <n v="5185"/>
    <d v="2026-06-08T00:00:00"/>
    <s v="Central Europe"/>
    <x v="12"/>
    <s v="Online Store"/>
    <s v="New"/>
    <s v="Travel"/>
    <s v="Travel Backpack 35L"/>
    <n v="3"/>
    <n v="164.31"/>
    <n v="0.05"/>
    <n v="86"/>
    <n v="468.2835"/>
    <n v="258"/>
    <n v="210.2835"/>
    <n v="0.44905169624810615"/>
    <n v="2026"/>
    <s v="Q2"/>
    <n v="6"/>
    <s v="Jun"/>
  </r>
  <r>
    <n v="1437"/>
    <d v="2026-06-09T00:00:00"/>
    <s v="Western Europe"/>
    <x v="8"/>
    <s v="Marketplace"/>
    <s v="New"/>
    <s v="Travel"/>
    <s v="Insulated Bottle"/>
    <n v="2"/>
    <n v="36.85"/>
    <n v="0.1"/>
    <n v="13.92"/>
    <n v="66.33"/>
    <n v="27.84"/>
    <n v="38.489999999999995"/>
    <n v="0.58028041610131154"/>
    <n v="2026"/>
    <s v="Q2"/>
    <n v="6"/>
    <s v="Jun"/>
  </r>
  <r>
    <n v="2316"/>
    <d v="2026-06-09T00:00:00"/>
    <s v="Central Europe"/>
    <x v="11"/>
    <s v="Marketplace"/>
    <s v="New"/>
    <s v="Fitness"/>
    <s v="Recovery Roller"/>
    <n v="1"/>
    <n v="35.619999999999997"/>
    <n v="0"/>
    <n v="14.05"/>
    <n v="35.619999999999997"/>
    <n v="14.05"/>
    <n v="21.569999999999997"/>
    <n v="0.60555867490174053"/>
    <n v="2026"/>
    <s v="Q2"/>
    <n v="6"/>
    <s v="Jun"/>
  </r>
  <r>
    <n v="2329"/>
    <d v="2026-06-09T00:00:00"/>
    <s v="Western Europe"/>
    <x v="8"/>
    <s v="Online Store"/>
    <s v="New"/>
    <s v="Hiking"/>
    <s v="Summit Backpack 45L"/>
    <n v="3"/>
    <n v="157.43"/>
    <n v="0.15"/>
    <n v="77.56"/>
    <n v="401.44650000000001"/>
    <n v="232.68"/>
    <n v="168.76650000000001"/>
    <n v="0.42039599299034863"/>
    <n v="2026"/>
    <s v="Q2"/>
    <n v="6"/>
    <s v="Jun"/>
  </r>
  <r>
    <n v="3036"/>
    <d v="2026-06-09T00:00:00"/>
    <s v="Central Europe"/>
    <x v="12"/>
    <s v="Retail Partners"/>
    <s v="New"/>
    <s v="Cycling"/>
    <s v="Commuter Helmet"/>
    <n v="1"/>
    <n v="81.2"/>
    <n v="0.1"/>
    <n v="41.64"/>
    <n v="73.08"/>
    <n v="41.64"/>
    <n v="31.439999999999998"/>
    <n v="0.43021346469622329"/>
    <n v="2026"/>
    <s v="Q2"/>
    <n v="6"/>
    <s v="Jun"/>
  </r>
  <r>
    <n v="3429"/>
    <d v="2026-06-09T00:00:00"/>
    <s v="Western Europe"/>
    <x v="13"/>
    <s v="Online Store"/>
    <s v="Returning"/>
    <s v="Hiking"/>
    <s v="Hiking Daypack 20L"/>
    <n v="4"/>
    <n v="93.58"/>
    <n v="0.1"/>
    <n v="44.56"/>
    <n v="336.88799999999998"/>
    <n v="178.24"/>
    <n v="158.64799999999997"/>
    <n v="0.4709220868656645"/>
    <n v="2026"/>
    <s v="Q2"/>
    <n v="6"/>
    <s v="Jun"/>
  </r>
  <r>
    <n v="3615"/>
    <d v="2026-06-09T00:00:00"/>
    <s v="Central Europe"/>
    <x v="14"/>
    <s v="Online Store"/>
    <s v="New"/>
    <s v="Hiking"/>
    <s v="Summit Backpack 45L"/>
    <n v="4"/>
    <n v="155.22"/>
    <n v="0"/>
    <n v="77.209999999999994"/>
    <n v="620.88"/>
    <n v="308.83999999999997"/>
    <n v="312.04000000000002"/>
    <n v="0.50257698750161062"/>
    <n v="2026"/>
    <s v="Q2"/>
    <n v="6"/>
    <s v="Jun"/>
  </r>
  <r>
    <n v="3661"/>
    <d v="2026-06-09T00:00:00"/>
    <s v="Western Europe"/>
    <x v="8"/>
    <s v="Online Store"/>
    <s v="New"/>
    <s v="Cycling"/>
    <s v="Cycling Pack 12L"/>
    <n v="4"/>
    <n v="100.33"/>
    <n v="0"/>
    <n v="49.99"/>
    <n v="401.32"/>
    <n v="199.96"/>
    <n v="201.35999999999999"/>
    <n v="0.5017442439948171"/>
    <n v="2026"/>
    <s v="Q2"/>
    <n v="6"/>
    <s v="Jun"/>
  </r>
  <r>
    <n v="3831"/>
    <d v="2026-06-09T00:00:00"/>
    <s v="Northern Europe"/>
    <x v="3"/>
    <s v="Online Store"/>
    <s v="Business"/>
    <s v="Travel"/>
    <s v="Carry-On Duffel"/>
    <n v="2"/>
    <n v="134.28"/>
    <n v="0"/>
    <n v="69.12"/>
    <n v="268.56"/>
    <n v="138.24"/>
    <n v="130.32"/>
    <n v="0.48525469168900803"/>
    <n v="2026"/>
    <s v="Q2"/>
    <n v="6"/>
    <s v="Jun"/>
  </r>
  <r>
    <n v="4394"/>
    <d v="2026-06-09T00:00:00"/>
    <s v="Northern Europe"/>
    <x v="2"/>
    <s v="Online Store"/>
    <s v="New"/>
    <s v="Fitness"/>
    <s v="Training Mat"/>
    <n v="2"/>
    <n v="51.16"/>
    <n v="0"/>
    <n v="21.57"/>
    <n v="102.32"/>
    <n v="43.14"/>
    <n v="59.179999999999993"/>
    <n v="0.57838154808444098"/>
    <n v="2026"/>
    <s v="Q2"/>
    <n v="6"/>
    <s v="Jun"/>
  </r>
  <r>
    <n v="372"/>
    <d v="2026-06-10T00:00:00"/>
    <s v="Central Europe"/>
    <x v="12"/>
    <s v="Online Store"/>
    <s v="Returning"/>
    <s v="Fitness"/>
    <s v="Recovery Roller"/>
    <n v="3"/>
    <n v="35.94"/>
    <n v="0.1"/>
    <n v="14.04"/>
    <n v="97.037999999999997"/>
    <n v="42.12"/>
    <n v="54.917999999999999"/>
    <n v="0.56594323873121866"/>
    <n v="2026"/>
    <s v="Q2"/>
    <n v="6"/>
    <s v="Jun"/>
  </r>
  <r>
    <n v="532"/>
    <d v="2026-06-10T00:00:00"/>
    <s v="Northern Europe"/>
    <x v="10"/>
    <s v="Retail Partners"/>
    <s v="Returning"/>
    <s v="Hiking"/>
    <s v="Trail Boots"/>
    <n v="1"/>
    <n v="145.34"/>
    <n v="0.05"/>
    <n v="77.89"/>
    <n v="138.07300000000001"/>
    <n v="77.89"/>
    <n v="60.183000000000007"/>
    <n v="0.43587812244247609"/>
    <n v="2026"/>
    <s v="Q2"/>
    <n v="6"/>
    <s v="Jun"/>
  </r>
  <r>
    <n v="910"/>
    <d v="2026-06-10T00:00:00"/>
    <s v="Northern Europe"/>
    <x v="16"/>
    <s v="Online Store"/>
    <s v="Business"/>
    <s v="Travel"/>
    <s v="Insulated Bottle"/>
    <n v="1"/>
    <n v="35.950000000000003"/>
    <n v="0.1"/>
    <n v="13.63"/>
    <n v="32.355000000000004"/>
    <n v="13.63"/>
    <n v="18.725000000000001"/>
    <n v="0.57873589862463293"/>
    <n v="2026"/>
    <s v="Q2"/>
    <n v="6"/>
    <s v="Jun"/>
  </r>
  <r>
    <n v="938"/>
    <d v="2026-06-10T00:00:00"/>
    <s v="Western Europe"/>
    <x v="13"/>
    <s v="Retail Partners"/>
    <s v="Business"/>
    <s v="Fitness"/>
    <s v="Training Mat"/>
    <n v="1"/>
    <n v="51.09"/>
    <n v="0"/>
    <n v="22.4"/>
    <n v="51.09"/>
    <n v="22.4"/>
    <n v="28.690000000000005"/>
    <n v="0.56155803484047762"/>
    <n v="2026"/>
    <s v="Q2"/>
    <n v="6"/>
    <s v="Jun"/>
  </r>
  <r>
    <n v="1079"/>
    <d v="2026-06-10T00:00:00"/>
    <s v="Central Europe"/>
    <x v="14"/>
    <s v="Retail Partners"/>
    <s v="Returning"/>
    <s v="Camping"/>
    <s v="Trail Tent 2P"/>
    <n v="2"/>
    <n v="198.69"/>
    <n v="0.15"/>
    <n v="104.25"/>
    <n v="337.77299999999997"/>
    <n v="208.5"/>
    <n v="129.27299999999997"/>
    <n v="0.38272153191640534"/>
    <n v="2026"/>
    <s v="Q2"/>
    <n v="6"/>
    <s v="Jun"/>
  </r>
  <r>
    <n v="1662"/>
    <d v="2026-06-10T00:00:00"/>
    <s v="Central Europe"/>
    <x v="6"/>
    <s v="Retail Partners"/>
    <s v="New"/>
    <s v="Cycling"/>
    <s v="Commuter Helmet"/>
    <n v="3"/>
    <n v="83.45"/>
    <n v="0"/>
    <n v="43.73"/>
    <n v="250.35000000000002"/>
    <n v="131.19"/>
    <n v="119.16000000000003"/>
    <n v="0.47597363690832839"/>
    <n v="2026"/>
    <s v="Q2"/>
    <n v="6"/>
    <s v="Jun"/>
  </r>
  <r>
    <n v="2748"/>
    <d v="2026-06-10T00:00:00"/>
    <s v="Northern Europe"/>
    <x v="2"/>
    <s v="Online Store"/>
    <s v="New"/>
    <s v="Fitness"/>
    <s v="Resistance Band Set"/>
    <n v="2"/>
    <n v="40.86"/>
    <n v="0"/>
    <n v="14.59"/>
    <n v="81.72"/>
    <n v="29.18"/>
    <n v="52.54"/>
    <n v="0.64292706803720023"/>
    <n v="2026"/>
    <s v="Q2"/>
    <n v="6"/>
    <s v="Jun"/>
  </r>
  <r>
    <n v="3354"/>
    <d v="2026-06-10T00:00:00"/>
    <s v="Central Europe"/>
    <x v="6"/>
    <s v="Retail Partners"/>
    <s v="New"/>
    <s v="Camping"/>
    <s v="Portable Camp Stove"/>
    <n v="1"/>
    <n v="82.21"/>
    <n v="0.05"/>
    <n v="39.04"/>
    <n v="78.099499999999992"/>
    <n v="39.04"/>
    <n v="39.059499999999993"/>
    <n v="0.50012484074802011"/>
    <n v="2026"/>
    <s v="Q2"/>
    <n v="6"/>
    <s v="Jun"/>
  </r>
  <r>
    <n v="3532"/>
    <d v="2026-06-10T00:00:00"/>
    <s v="Northern Europe"/>
    <x v="10"/>
    <s v="Marketplace"/>
    <s v="Business"/>
    <s v="Fitness"/>
    <s v="Recovery Roller"/>
    <n v="1"/>
    <n v="35.93"/>
    <n v="0.1"/>
    <n v="13.52"/>
    <n v="32.337000000000003"/>
    <n v="13.52"/>
    <n v="18.817000000000004"/>
    <n v="0.58190308315551853"/>
    <n v="2026"/>
    <s v="Q2"/>
    <n v="6"/>
    <s v="Jun"/>
  </r>
  <r>
    <n v="3636"/>
    <d v="2026-06-10T00:00:00"/>
    <s v="Southern Europe"/>
    <x v="0"/>
    <s v="Marketplace"/>
    <s v="New"/>
    <s v="Travel"/>
    <s v="Travel Backpack 35L"/>
    <n v="2"/>
    <n v="164.77"/>
    <n v="0"/>
    <n v="89.07"/>
    <n v="329.54"/>
    <n v="178.14"/>
    <n v="151.40000000000003"/>
    <n v="0.45942829398555568"/>
    <n v="2026"/>
    <s v="Q2"/>
    <n v="6"/>
    <s v="Jun"/>
  </r>
  <r>
    <n v="3810"/>
    <d v="2026-06-10T00:00:00"/>
    <s v="Northern Europe"/>
    <x v="2"/>
    <s v="Corporate"/>
    <s v="Business"/>
    <s v="Travel"/>
    <s v="Packing Cube Set"/>
    <n v="4"/>
    <n v="47.36"/>
    <n v="0.1"/>
    <n v="18.87"/>
    <n v="170.49600000000001"/>
    <n v="75.48"/>
    <n v="95.016000000000005"/>
    <n v="0.55729166666666663"/>
    <n v="2026"/>
    <s v="Q2"/>
    <n v="6"/>
    <s v="Jun"/>
  </r>
  <r>
    <n v="4137"/>
    <d v="2026-06-10T00:00:00"/>
    <s v="Western Europe"/>
    <x v="8"/>
    <s v="Online Store"/>
    <s v="Returning"/>
    <s v="Hiking"/>
    <s v="Hiking Daypack 20L"/>
    <n v="1"/>
    <n v="90.7"/>
    <n v="0"/>
    <n v="44.18"/>
    <n v="90.7"/>
    <n v="44.18"/>
    <n v="46.52"/>
    <n v="0.51289966923925034"/>
    <n v="2026"/>
    <s v="Q2"/>
    <n v="6"/>
    <s v="Jun"/>
  </r>
  <r>
    <n v="4303"/>
    <d v="2026-06-10T00:00:00"/>
    <s v="Northern Europe"/>
    <x v="10"/>
    <s v="Marketplace"/>
    <s v="Returning"/>
    <s v="Travel"/>
    <s v="Packing Cube Set"/>
    <n v="1"/>
    <n v="45.59"/>
    <n v="0"/>
    <n v="18.57"/>
    <n v="45.59"/>
    <n v="18.57"/>
    <n v="27.020000000000003"/>
    <n v="0.59267383198069756"/>
    <n v="2026"/>
    <s v="Q2"/>
    <n v="6"/>
    <s v="Jun"/>
  </r>
  <r>
    <n v="4991"/>
    <d v="2026-06-10T00:00:00"/>
    <s v="Western Europe"/>
    <x v="4"/>
    <s v="Online Store"/>
    <s v="New"/>
    <s v="Hiking"/>
    <s v="Trail Boots"/>
    <n v="3"/>
    <n v="146.55000000000001"/>
    <n v="0.1"/>
    <n v="79.59"/>
    <n v="395.68500000000006"/>
    <n v="238.77"/>
    <n v="156.91500000000005"/>
    <n v="0.39656544978960545"/>
    <n v="2026"/>
    <s v="Q2"/>
    <n v="6"/>
    <s v="Jun"/>
  </r>
  <r>
    <n v="39"/>
    <d v="2026-06-11T00:00:00"/>
    <s v="Western Europe"/>
    <x v="8"/>
    <s v="Marketplace"/>
    <s v="Business"/>
    <s v="Cycling"/>
    <s v="Compact Repair Kit"/>
    <n v="4"/>
    <n v="40.33"/>
    <n v="0.1"/>
    <n v="17.170000000000002"/>
    <n v="145.18799999999999"/>
    <n v="68.680000000000007"/>
    <n v="76.507999999999981"/>
    <n v="0.52695815081136177"/>
    <n v="2026"/>
    <s v="Q2"/>
    <n v="6"/>
    <s v="Jun"/>
  </r>
  <r>
    <n v="206"/>
    <d v="2026-06-11T00:00:00"/>
    <s v="Southern Europe"/>
    <x v="0"/>
    <s v="Retail Partners"/>
    <s v="New"/>
    <s v="Cycling"/>
    <s v="Trail Bike Light"/>
    <n v="2"/>
    <n v="51.83"/>
    <n v="0.1"/>
    <n v="23.1"/>
    <n v="93.293999999999997"/>
    <n v="46.2"/>
    <n v="47.093999999999994"/>
    <n v="0.50479130490706792"/>
    <n v="2026"/>
    <s v="Q2"/>
    <n v="6"/>
    <s v="Jun"/>
  </r>
  <r>
    <n v="397"/>
    <d v="2026-06-11T00:00:00"/>
    <s v="Western Europe"/>
    <x v="8"/>
    <s v="Online Store"/>
    <s v="Business"/>
    <s v="Camping"/>
    <s v="Compact Sleeping Bag"/>
    <n v="2"/>
    <n v="121.19"/>
    <n v="0.05"/>
    <n v="58.91"/>
    <n v="230.261"/>
    <n v="117.82"/>
    <n v="112.441"/>
    <n v="0.48831977625390321"/>
    <n v="2026"/>
    <s v="Q2"/>
    <n v="6"/>
    <s v="Jun"/>
  </r>
  <r>
    <n v="763"/>
    <d v="2026-06-11T00:00:00"/>
    <s v="Western Europe"/>
    <x v="13"/>
    <s v="Retail Partners"/>
    <s v="New"/>
    <s v="Hiking"/>
    <s v="Summit Backpack 45L"/>
    <n v="1"/>
    <n v="154.09"/>
    <n v="0"/>
    <n v="77.37"/>
    <n v="154.09"/>
    <n v="77.37"/>
    <n v="76.72"/>
    <n v="0.49789084301382308"/>
    <n v="2026"/>
    <s v="Q2"/>
    <n v="6"/>
    <s v="Jun"/>
  </r>
  <r>
    <n v="1059"/>
    <d v="2026-06-11T00:00:00"/>
    <s v="Southern Europe"/>
    <x v="0"/>
    <s v="Online Store"/>
    <s v="New"/>
    <s v="Cycling"/>
    <s v="Commuter Helmet"/>
    <n v="1"/>
    <n v="80.64"/>
    <n v="0.05"/>
    <n v="43.85"/>
    <n v="76.60799999999999"/>
    <n v="43.85"/>
    <n v="32.757999999999988"/>
    <n v="0.42760547201336668"/>
    <n v="2026"/>
    <s v="Q2"/>
    <n v="6"/>
    <s v="Jun"/>
  </r>
  <r>
    <n v="1332"/>
    <d v="2026-06-11T00:00:00"/>
    <s v="Central Europe"/>
    <x v="12"/>
    <s v="Marketplace"/>
    <s v="Returning"/>
    <s v="Hiking"/>
    <s v="Hiking Daypack 20L"/>
    <n v="1"/>
    <n v="94.01"/>
    <n v="0.15"/>
    <n v="46.12"/>
    <n v="79.908500000000004"/>
    <n v="46.12"/>
    <n v="33.788500000000006"/>
    <n v="0.42283987310486376"/>
    <n v="2026"/>
    <s v="Q2"/>
    <n v="6"/>
    <s v="Jun"/>
  </r>
  <r>
    <n v="1447"/>
    <d v="2026-06-11T00:00:00"/>
    <s v="Central Europe"/>
    <x v="6"/>
    <s v="Online Store"/>
    <s v="Returning"/>
    <s v="Cycling"/>
    <s v="Trail Bike Light"/>
    <n v="1"/>
    <n v="51.09"/>
    <n v="0"/>
    <n v="22.78"/>
    <n v="51.09"/>
    <n v="22.78"/>
    <n v="28.310000000000002"/>
    <n v="0.55412018007437858"/>
    <n v="2026"/>
    <s v="Q2"/>
    <n v="6"/>
    <s v="Jun"/>
  </r>
  <r>
    <n v="2990"/>
    <d v="2026-06-11T00:00:00"/>
    <s v="Central Europe"/>
    <x v="6"/>
    <s v="Marketplace"/>
    <s v="Returning"/>
    <s v="Hiking"/>
    <s v="Trail Boots"/>
    <n v="1"/>
    <n v="146.66"/>
    <n v="0"/>
    <n v="78.709999999999994"/>
    <n v="146.66"/>
    <n v="78.709999999999994"/>
    <n v="67.95"/>
    <n v="0.4633165143870176"/>
    <n v="2026"/>
    <s v="Q2"/>
    <n v="6"/>
    <s v="Jun"/>
  </r>
  <r>
    <n v="3769"/>
    <d v="2026-06-11T00:00:00"/>
    <s v="Central Europe"/>
    <x v="12"/>
    <s v="Retail Partners"/>
    <s v="New"/>
    <s v="Camping"/>
    <s v="Trail Tent 2P"/>
    <n v="2"/>
    <n v="199.03"/>
    <n v="0"/>
    <n v="104.7"/>
    <n v="398.06"/>
    <n v="209.4"/>
    <n v="188.66"/>
    <n v="0.47394865095714211"/>
    <n v="2026"/>
    <s v="Q2"/>
    <n v="6"/>
    <s v="Jun"/>
  </r>
  <r>
    <n v="4152"/>
    <d v="2026-06-11T00:00:00"/>
    <s v="Northern Europe"/>
    <x v="2"/>
    <s v="Online Store"/>
    <s v="Returning"/>
    <s v="Cycling"/>
    <s v="Compact Repair Kit"/>
    <n v="5"/>
    <n v="41.18"/>
    <n v="0.05"/>
    <n v="16.87"/>
    <n v="195.60499999999999"/>
    <n v="84.350000000000009"/>
    <n v="111.25499999999998"/>
    <n v="0.56877380435060443"/>
    <n v="2026"/>
    <s v="Q2"/>
    <n v="6"/>
    <s v="Jun"/>
  </r>
  <r>
    <n v="4242"/>
    <d v="2026-06-11T00:00:00"/>
    <s v="Central Europe"/>
    <x v="12"/>
    <s v="Retail Partners"/>
    <s v="Business"/>
    <s v="Hiking"/>
    <s v="Trail Boots"/>
    <n v="2"/>
    <n v="141.18"/>
    <n v="0"/>
    <n v="78.66"/>
    <n v="282.36"/>
    <n v="157.32"/>
    <n v="125.04000000000002"/>
    <n v="0.44283892902677441"/>
    <n v="2026"/>
    <s v="Q2"/>
    <n v="6"/>
    <s v="Jun"/>
  </r>
  <r>
    <n v="4780"/>
    <d v="2026-06-11T00:00:00"/>
    <s v="Central Europe"/>
    <x v="12"/>
    <s v="Retail Partners"/>
    <s v="Returning"/>
    <s v="Cycling"/>
    <s v="Commuter Helmet"/>
    <n v="1"/>
    <n v="82.47"/>
    <n v="0.1"/>
    <n v="42.73"/>
    <n v="74.222999999999999"/>
    <n v="42.73"/>
    <n v="31.493000000000002"/>
    <n v="0.42430243994449163"/>
    <n v="2026"/>
    <s v="Q2"/>
    <n v="6"/>
    <s v="Jun"/>
  </r>
  <r>
    <n v="63"/>
    <d v="2026-06-12T00:00:00"/>
    <s v="Central Europe"/>
    <x v="1"/>
    <s v="Marketplace"/>
    <s v="Returning"/>
    <s v="Travel"/>
    <s v="Travel Backpack 35L"/>
    <n v="1"/>
    <n v="166.91"/>
    <n v="0"/>
    <n v="85.58"/>
    <n v="166.91"/>
    <n v="85.58"/>
    <n v="81.33"/>
    <n v="0.48726858786172189"/>
    <n v="2026"/>
    <s v="Q2"/>
    <n v="6"/>
    <s v="Jun"/>
  </r>
  <r>
    <n v="190"/>
    <d v="2026-06-12T00:00:00"/>
    <s v="Southern Europe"/>
    <x v="0"/>
    <s v="Retail Partners"/>
    <s v="Business"/>
    <s v="Travel"/>
    <s v="Packing Cube Set"/>
    <n v="1"/>
    <n v="45.99"/>
    <n v="0"/>
    <n v="18.579999999999998"/>
    <n v="45.99"/>
    <n v="18.579999999999998"/>
    <n v="27.410000000000004"/>
    <n v="0.59599913024570561"/>
    <n v="2026"/>
    <s v="Q2"/>
    <n v="6"/>
    <s v="Jun"/>
  </r>
  <r>
    <n v="268"/>
    <d v="2026-06-12T00:00:00"/>
    <s v="Western Europe"/>
    <x v="13"/>
    <s v="Retail Partners"/>
    <s v="Business"/>
    <s v="Fitness"/>
    <s v="Recovery Roller"/>
    <n v="1"/>
    <n v="37.01"/>
    <n v="0.05"/>
    <n v="14.18"/>
    <n v="35.159499999999994"/>
    <n v="14.18"/>
    <n v="20.979499999999994"/>
    <n v="0.59669506107879799"/>
    <n v="2026"/>
    <s v="Q2"/>
    <n v="6"/>
    <s v="Jun"/>
  </r>
  <r>
    <n v="691"/>
    <d v="2026-06-12T00:00:00"/>
    <s v="Western Europe"/>
    <x v="8"/>
    <s v="Marketplace"/>
    <s v="Business"/>
    <s v="Hiking"/>
    <s v="Trail Boots"/>
    <n v="5"/>
    <n v="140.9"/>
    <n v="0"/>
    <n v="80.16"/>
    <n v="704.5"/>
    <n v="400.79999999999995"/>
    <n v="303.70000000000005"/>
    <n v="0.43108587650816188"/>
    <n v="2026"/>
    <s v="Q2"/>
    <n v="6"/>
    <s v="Jun"/>
  </r>
  <r>
    <n v="810"/>
    <d v="2026-06-12T00:00:00"/>
    <s v="Central Europe"/>
    <x v="12"/>
    <s v="Retail Partners"/>
    <s v="New"/>
    <s v="Fitness"/>
    <s v="Recovery Roller"/>
    <n v="3"/>
    <n v="36.659999999999997"/>
    <n v="0"/>
    <n v="13.55"/>
    <n v="109.97999999999999"/>
    <n v="40.650000000000006"/>
    <n v="69.329999999999984"/>
    <n v="0.63038734315330047"/>
    <n v="2026"/>
    <s v="Q2"/>
    <n v="6"/>
    <s v="Jun"/>
  </r>
  <r>
    <n v="855"/>
    <d v="2026-06-12T00:00:00"/>
    <s v="Central Europe"/>
    <x v="6"/>
    <s v="Online Store"/>
    <s v="Business"/>
    <s v="Travel"/>
    <s v="Insulated Bottle"/>
    <n v="1"/>
    <n v="36.299999999999997"/>
    <n v="0.1"/>
    <n v="13.69"/>
    <n v="32.67"/>
    <n v="13.69"/>
    <n v="18.980000000000004"/>
    <n v="0.58096112641567199"/>
    <n v="2026"/>
    <s v="Q2"/>
    <n v="6"/>
    <s v="Jun"/>
  </r>
  <r>
    <n v="1612"/>
    <d v="2026-06-12T00:00:00"/>
    <s v="Northern Europe"/>
    <x v="16"/>
    <s v="Online Store"/>
    <s v="New"/>
    <s v="Camping"/>
    <s v="Compact Sleeping Bag"/>
    <n v="2"/>
    <n v="120.64"/>
    <n v="0"/>
    <n v="61.66"/>
    <n v="241.28"/>
    <n v="123.32"/>
    <n v="117.96000000000001"/>
    <n v="0.48889257294429711"/>
    <n v="2026"/>
    <s v="Q2"/>
    <n v="6"/>
    <s v="Jun"/>
  </r>
  <r>
    <n v="1704"/>
    <d v="2026-06-12T00:00:00"/>
    <s v="Northern Europe"/>
    <x v="16"/>
    <s v="Online Store"/>
    <s v="Returning"/>
    <s v="Travel"/>
    <s v="Packing Cube Set"/>
    <n v="1"/>
    <n v="47.07"/>
    <n v="0"/>
    <n v="18.7"/>
    <n v="47.07"/>
    <n v="18.7"/>
    <n v="28.37"/>
    <n v="0.60271935415338862"/>
    <n v="2026"/>
    <s v="Q2"/>
    <n v="6"/>
    <s v="Jun"/>
  </r>
  <r>
    <n v="1857"/>
    <d v="2026-06-12T00:00:00"/>
    <s v="Northern Europe"/>
    <x v="3"/>
    <s v="Marketplace"/>
    <s v="Business"/>
    <s v="Hiking"/>
    <s v="Summit Backpack 45L"/>
    <n v="2"/>
    <n v="154.94"/>
    <n v="0.05"/>
    <n v="77.260000000000005"/>
    <n v="294.38599999999997"/>
    <n v="154.52000000000001"/>
    <n v="139.86599999999996"/>
    <n v="0.47511090880680457"/>
    <n v="2026"/>
    <s v="Q2"/>
    <n v="6"/>
    <s v="Jun"/>
  </r>
  <r>
    <n v="1888"/>
    <d v="2026-06-12T00:00:00"/>
    <s v="Central Europe"/>
    <x v="12"/>
    <s v="Online Store"/>
    <s v="Returning"/>
    <s v="Travel"/>
    <s v="Packing Cube Set"/>
    <n v="1"/>
    <n v="45.97"/>
    <n v="0.05"/>
    <n v="18.41"/>
    <n v="43.671499999999995"/>
    <n v="18.41"/>
    <n v="25.261499999999995"/>
    <n v="0.57844360738696854"/>
    <n v="2026"/>
    <s v="Q2"/>
    <n v="6"/>
    <s v="Jun"/>
  </r>
  <r>
    <n v="2683"/>
    <d v="2026-06-12T00:00:00"/>
    <s v="Western Europe"/>
    <x v="8"/>
    <s v="Online Store"/>
    <s v="Returning"/>
    <s v="Camping"/>
    <s v="Trail Tent 2P"/>
    <n v="1"/>
    <n v="198.64"/>
    <n v="0.05"/>
    <n v="101.89"/>
    <n v="188.70799999999997"/>
    <n v="101.89"/>
    <n v="86.817999999999969"/>
    <n v="0.46006528605040581"/>
    <n v="2026"/>
    <s v="Q2"/>
    <n v="6"/>
    <s v="Jun"/>
  </r>
  <r>
    <n v="4211"/>
    <d v="2026-06-12T00:00:00"/>
    <s v="Northern Europe"/>
    <x v="3"/>
    <s v="Online Store"/>
    <s v="New"/>
    <s v="Travel"/>
    <s v="Travel Backpack 35L"/>
    <n v="5"/>
    <n v="168.57"/>
    <n v="0"/>
    <n v="88.65"/>
    <n v="842.84999999999991"/>
    <n v="443.25"/>
    <n v="399.59999999999991"/>
    <n v="0.47410571276027758"/>
    <n v="2026"/>
    <s v="Q2"/>
    <n v="6"/>
    <s v="Jun"/>
  </r>
  <r>
    <n v="4353"/>
    <d v="2026-06-12T00:00:00"/>
    <s v="Central Europe"/>
    <x v="6"/>
    <s v="Retail Partners"/>
    <s v="New"/>
    <s v="Travel"/>
    <s v="Insulated Bottle"/>
    <n v="1"/>
    <n v="36.65"/>
    <n v="0"/>
    <n v="13.97"/>
    <n v="36.65"/>
    <n v="13.97"/>
    <n v="22.68"/>
    <n v="0.61882673942701227"/>
    <n v="2026"/>
    <s v="Q2"/>
    <n v="6"/>
    <s v="Jun"/>
  </r>
  <r>
    <n v="5020"/>
    <d v="2026-06-12T00:00:00"/>
    <s v="Northern Europe"/>
    <x v="5"/>
    <s v="Retail Partners"/>
    <s v="Returning"/>
    <s v="Travel"/>
    <s v="Insulated Bottle"/>
    <n v="2"/>
    <n v="35.450000000000003"/>
    <n v="0.05"/>
    <n v="13.39"/>
    <n v="67.355000000000004"/>
    <n v="26.78"/>
    <n v="40.575000000000003"/>
    <n v="0.60240516665429444"/>
    <n v="2026"/>
    <s v="Q2"/>
    <n v="6"/>
    <s v="Jun"/>
  </r>
  <r>
    <n v="564"/>
    <d v="2026-06-13T00:00:00"/>
    <s v="Northern Europe"/>
    <x v="5"/>
    <s v="Retail Partners"/>
    <s v="New"/>
    <s v="Travel"/>
    <s v="Packing Cube Set"/>
    <n v="3"/>
    <n v="45.82"/>
    <n v="0.1"/>
    <n v="18.61"/>
    <n v="123.71400000000001"/>
    <n v="55.83"/>
    <n v="67.884000000000015"/>
    <n v="0.54871720258014456"/>
    <n v="2026"/>
    <s v="Q2"/>
    <n v="6"/>
    <s v="Jun"/>
  </r>
  <r>
    <n v="736"/>
    <d v="2026-06-13T00:00:00"/>
    <s v="Western Europe"/>
    <x v="13"/>
    <s v="Retail Partners"/>
    <s v="Business"/>
    <s v="Hiking"/>
    <s v="Summit Backpack 45L"/>
    <n v="1"/>
    <n v="152.78"/>
    <n v="0"/>
    <n v="78.540000000000006"/>
    <n v="152.78"/>
    <n v="78.540000000000006"/>
    <n v="74.239999999999995"/>
    <n v="0.48592747741851022"/>
    <n v="2026"/>
    <s v="Q2"/>
    <n v="6"/>
    <s v="Jun"/>
  </r>
  <r>
    <n v="1300"/>
    <d v="2026-06-13T00:00:00"/>
    <s v="Central Europe"/>
    <x v="6"/>
    <s v="Online Store"/>
    <s v="New"/>
    <s v="Cycling"/>
    <s v="Trail Bike Light"/>
    <n v="1"/>
    <n v="49.76"/>
    <n v="0.05"/>
    <n v="22.58"/>
    <n v="47.271999999999998"/>
    <n v="22.58"/>
    <n v="24.692"/>
    <n v="0.52233880521238796"/>
    <n v="2026"/>
    <s v="Q2"/>
    <n v="6"/>
    <s v="Jun"/>
  </r>
  <r>
    <n v="1948"/>
    <d v="2026-06-13T00:00:00"/>
    <s v="Western Europe"/>
    <x v="8"/>
    <s v="Retail Partners"/>
    <s v="New"/>
    <s v="Hiking"/>
    <s v="Summit Backpack 45L"/>
    <n v="1"/>
    <n v="157.6"/>
    <n v="0.05"/>
    <n v="79.34"/>
    <n v="149.72"/>
    <n v="79.34"/>
    <n v="70.38"/>
    <n v="0.47007747795885652"/>
    <n v="2026"/>
    <s v="Q2"/>
    <n v="6"/>
    <s v="Jun"/>
  </r>
  <r>
    <n v="2272"/>
    <d v="2026-06-13T00:00:00"/>
    <s v="Western Europe"/>
    <x v="8"/>
    <s v="Online Store"/>
    <s v="Returning"/>
    <s v="Fitness"/>
    <s v="Weighted Vest"/>
    <n v="1"/>
    <n v="125.01"/>
    <n v="0.15"/>
    <n v="70.39"/>
    <n v="106.2585"/>
    <n v="70.39"/>
    <n v="35.868499999999997"/>
    <n v="0.33755887764272974"/>
    <n v="2026"/>
    <s v="Q2"/>
    <n v="6"/>
    <s v="Jun"/>
  </r>
  <r>
    <n v="2680"/>
    <d v="2026-06-13T00:00:00"/>
    <s v="Central Europe"/>
    <x v="14"/>
    <s v="Online Store"/>
    <s v="Returning"/>
    <s v="Hiking"/>
    <s v="Hiking Daypack 20L"/>
    <n v="1"/>
    <n v="93.59"/>
    <n v="0.15"/>
    <n v="46.48"/>
    <n v="79.551500000000004"/>
    <n v="46.48"/>
    <n v="33.071500000000007"/>
    <n v="0.41572440494522422"/>
    <n v="2026"/>
    <s v="Q2"/>
    <n v="6"/>
    <s v="Jun"/>
  </r>
  <r>
    <n v="4178"/>
    <d v="2026-06-13T00:00:00"/>
    <s v="Northern Europe"/>
    <x v="2"/>
    <s v="Retail Partners"/>
    <s v="Returning"/>
    <s v="Hiking"/>
    <s v="Trail Boots"/>
    <n v="4"/>
    <n v="143.9"/>
    <n v="0.05"/>
    <n v="79.709999999999994"/>
    <n v="546.82000000000005"/>
    <n v="318.83999999999997"/>
    <n v="227.98000000000008"/>
    <n v="0.41691964448996022"/>
    <n v="2026"/>
    <s v="Q2"/>
    <n v="6"/>
    <s v="Jun"/>
  </r>
  <r>
    <n v="4272"/>
    <d v="2026-06-13T00:00:00"/>
    <s v="Western Europe"/>
    <x v="7"/>
    <s v="Marketplace"/>
    <s v="Returning"/>
    <s v="Camping"/>
    <s v="Trail Tent 2P"/>
    <n v="4"/>
    <n v="190.97"/>
    <n v="0"/>
    <n v="103.36"/>
    <n v="763.88"/>
    <n v="413.44"/>
    <n v="350.44"/>
    <n v="0.45876315651673039"/>
    <n v="2026"/>
    <s v="Q2"/>
    <n v="6"/>
    <s v="Jun"/>
  </r>
  <r>
    <n v="4713"/>
    <d v="2026-06-13T00:00:00"/>
    <s v="Western Europe"/>
    <x v="13"/>
    <s v="Retail Partners"/>
    <s v="Business"/>
    <s v="Fitness"/>
    <s v="Recovery Roller"/>
    <n v="1"/>
    <n v="35.78"/>
    <n v="0"/>
    <n v="14"/>
    <n v="35.78"/>
    <n v="14"/>
    <n v="21.78"/>
    <n v="0.60871995528228062"/>
    <n v="2026"/>
    <s v="Q2"/>
    <n v="6"/>
    <s v="Jun"/>
  </r>
  <r>
    <n v="5166"/>
    <d v="2026-06-13T00:00:00"/>
    <s v="Western Europe"/>
    <x v="7"/>
    <s v="Marketplace"/>
    <s v="New"/>
    <s v="Camping"/>
    <s v="Compact Sleeping Bag"/>
    <n v="3"/>
    <n v="125.25"/>
    <n v="0.05"/>
    <n v="58.95"/>
    <n v="356.96249999999998"/>
    <n v="176.85000000000002"/>
    <n v="180.11249999999995"/>
    <n v="0.50456980775291516"/>
    <n v="2026"/>
    <s v="Q2"/>
    <n v="6"/>
    <s v="Jun"/>
  </r>
  <r>
    <n v="486"/>
    <d v="2026-06-14T00:00:00"/>
    <s v="Southern Europe"/>
    <x v="9"/>
    <s v="Corporate"/>
    <s v="Business"/>
    <s v="Hiking"/>
    <s v="Trekking Poles"/>
    <n v="8"/>
    <n v="72.36"/>
    <n v="0.1"/>
    <n v="32.229999999999997"/>
    <n v="520.99199999999996"/>
    <n v="257.83999999999997"/>
    <n v="263.15199999999999"/>
    <n v="0.5050979669553467"/>
    <n v="2026"/>
    <s v="Q2"/>
    <n v="6"/>
    <s v="Jun"/>
  </r>
  <r>
    <n v="1507"/>
    <d v="2026-06-14T00:00:00"/>
    <s v="Southern Europe"/>
    <x v="15"/>
    <s v="Retail Partners"/>
    <s v="Returning"/>
    <s v="Travel"/>
    <s v="Travel Backpack 35L"/>
    <n v="1"/>
    <n v="162.51"/>
    <n v="0"/>
    <n v="88.29"/>
    <n v="162.51"/>
    <n v="88.29"/>
    <n v="74.219999999999985"/>
    <n v="0.45671035628576695"/>
    <n v="2026"/>
    <s v="Q2"/>
    <n v="6"/>
    <s v="Jun"/>
  </r>
  <r>
    <n v="1821"/>
    <d v="2026-06-14T00:00:00"/>
    <s v="Southern Europe"/>
    <x v="15"/>
    <s v="Retail Partners"/>
    <s v="Business"/>
    <s v="Hiking"/>
    <s v="Trekking Poles"/>
    <n v="3"/>
    <n v="70.52"/>
    <n v="0"/>
    <n v="33.119999999999997"/>
    <n v="211.56"/>
    <n v="99.359999999999985"/>
    <n v="112.20000000000002"/>
    <n v="0.53034600113442998"/>
    <n v="2026"/>
    <s v="Q2"/>
    <n v="6"/>
    <s v="Jun"/>
  </r>
  <r>
    <n v="2588"/>
    <d v="2026-06-14T00:00:00"/>
    <s v="Western Europe"/>
    <x v="8"/>
    <s v="Marketplace"/>
    <s v="Returning"/>
    <s v="Hiking"/>
    <s v="Hiking Daypack 20L"/>
    <n v="1"/>
    <n v="90.28"/>
    <n v="0"/>
    <n v="46.04"/>
    <n v="90.28"/>
    <n v="46.04"/>
    <n v="44.24"/>
    <n v="0.4900310146211786"/>
    <n v="2026"/>
    <s v="Q2"/>
    <n v="6"/>
    <s v="Jun"/>
  </r>
  <r>
    <n v="2815"/>
    <d v="2026-06-14T00:00:00"/>
    <s v="Western Europe"/>
    <x v="13"/>
    <s v="Marketplace"/>
    <s v="New"/>
    <s v="Camping"/>
    <s v="Alpine Tent 4P"/>
    <n v="2"/>
    <n v="342.25"/>
    <n v="0"/>
    <n v="196.86"/>
    <n v="684.5"/>
    <n v="393.72"/>
    <n v="290.77999999999997"/>
    <n v="0.42480642804967128"/>
    <n v="2026"/>
    <s v="Q2"/>
    <n v="6"/>
    <s v="Jun"/>
  </r>
  <r>
    <n v="3258"/>
    <d v="2026-06-14T00:00:00"/>
    <s v="Central Europe"/>
    <x v="1"/>
    <s v="Online Store"/>
    <s v="Business"/>
    <s v="Cycling"/>
    <s v="Trail Bike Light"/>
    <n v="6"/>
    <n v="50.92"/>
    <n v="0.05"/>
    <n v="22.87"/>
    <n v="290.24399999999997"/>
    <n v="137.22"/>
    <n v="153.02399999999997"/>
    <n v="0.52722536899987593"/>
    <n v="2026"/>
    <s v="Q2"/>
    <n v="6"/>
    <s v="Jun"/>
  </r>
  <r>
    <n v="3361"/>
    <d v="2026-06-14T00:00:00"/>
    <s v="Southern Europe"/>
    <x v="0"/>
    <s v="Retail Partners"/>
    <s v="Returning"/>
    <s v="Travel"/>
    <s v="Insulated Bottle"/>
    <n v="5"/>
    <n v="36.72"/>
    <n v="0.15"/>
    <n v="13.2"/>
    <n v="156.06"/>
    <n v="66"/>
    <n v="90.06"/>
    <n v="0.57708573625528647"/>
    <n v="2026"/>
    <s v="Q2"/>
    <n v="6"/>
    <s v="Jun"/>
  </r>
  <r>
    <n v="3629"/>
    <d v="2026-06-14T00:00:00"/>
    <s v="Southern Europe"/>
    <x v="15"/>
    <s v="Online Store"/>
    <s v="New"/>
    <s v="Camping"/>
    <s v="Alpine Tent 4P"/>
    <n v="4"/>
    <n v="348.96"/>
    <n v="0.15"/>
    <n v="197.02"/>
    <n v="1186.4639999999999"/>
    <n v="788.08"/>
    <n v="398.3839999999999"/>
    <n v="0.3357741996385899"/>
    <n v="2026"/>
    <s v="Q2"/>
    <n v="6"/>
    <s v="Jun"/>
  </r>
  <r>
    <n v="3750"/>
    <d v="2026-06-14T00:00:00"/>
    <s v="Southern Europe"/>
    <x v="0"/>
    <s v="Online Store"/>
    <s v="Returning"/>
    <s v="Hiking"/>
    <s v="Trekking Poles"/>
    <n v="1"/>
    <n v="71.28"/>
    <n v="0"/>
    <n v="31.92"/>
    <n v="71.28"/>
    <n v="31.92"/>
    <n v="39.36"/>
    <n v="0.55218855218855212"/>
    <n v="2026"/>
    <s v="Q2"/>
    <n v="6"/>
    <s v="Jun"/>
  </r>
  <r>
    <n v="5088"/>
    <d v="2026-06-14T00:00:00"/>
    <s v="Central Europe"/>
    <x v="12"/>
    <s v="Online Store"/>
    <s v="New"/>
    <s v="Travel"/>
    <s v="Travel Backpack 35L"/>
    <n v="1"/>
    <n v="160.99"/>
    <n v="0.05"/>
    <n v="89.15"/>
    <n v="152.94050000000001"/>
    <n v="89.15"/>
    <n v="63.790500000000009"/>
    <n v="0.41709357560619981"/>
    <n v="2026"/>
    <s v="Q2"/>
    <n v="6"/>
    <s v="Jun"/>
  </r>
  <r>
    <n v="1450"/>
    <d v="2026-06-15T00:00:00"/>
    <s v="Central Europe"/>
    <x v="14"/>
    <s v="Online Store"/>
    <s v="Returning"/>
    <s v="Fitness"/>
    <s v="Weighted Vest"/>
    <n v="1"/>
    <n v="124.19"/>
    <n v="0.05"/>
    <n v="67.209999999999994"/>
    <n v="117.98049999999999"/>
    <n v="67.209999999999994"/>
    <n v="50.770499999999998"/>
    <n v="0.43032958836417884"/>
    <n v="2026"/>
    <s v="Q2"/>
    <n v="6"/>
    <s v="Jun"/>
  </r>
  <r>
    <n v="2330"/>
    <d v="2026-06-15T00:00:00"/>
    <s v="Central Europe"/>
    <x v="1"/>
    <s v="Online Store"/>
    <s v="New"/>
    <s v="Travel"/>
    <s v="Insulated Bottle"/>
    <n v="2"/>
    <n v="36.11"/>
    <n v="0.05"/>
    <n v="13.29"/>
    <n v="68.608999999999995"/>
    <n v="26.58"/>
    <n v="42.028999999999996"/>
    <n v="0.6125872698917052"/>
    <n v="2026"/>
    <s v="Q2"/>
    <n v="6"/>
    <s v="Jun"/>
  </r>
  <r>
    <n v="4655"/>
    <d v="2026-06-15T00:00:00"/>
    <s v="Southern Europe"/>
    <x v="0"/>
    <s v="Corporate"/>
    <s v="Business"/>
    <s v="Fitness"/>
    <s v="Resistance Band Set"/>
    <n v="4"/>
    <n v="40.909999999999997"/>
    <n v="0.05"/>
    <n v="14.42"/>
    <n v="155.45799999999997"/>
    <n v="57.68"/>
    <n v="97.777999999999963"/>
    <n v="0.62896730949838531"/>
    <n v="2026"/>
    <s v="Q2"/>
    <n v="6"/>
    <s v="Jun"/>
  </r>
  <r>
    <n v="137"/>
    <d v="2026-06-16T00:00:00"/>
    <s v="Central Europe"/>
    <x v="6"/>
    <s v="Online Store"/>
    <s v="Returning"/>
    <s v="Hiking"/>
    <s v="Trail Boots"/>
    <n v="5"/>
    <n v="141.66999999999999"/>
    <n v="0.1"/>
    <n v="80.59"/>
    <n v="637.51499999999999"/>
    <n v="402.95000000000005"/>
    <n v="234.56499999999994"/>
    <n v="0.36793644071119885"/>
    <n v="2026"/>
    <s v="Q2"/>
    <n v="6"/>
    <s v="Jun"/>
  </r>
  <r>
    <n v="141"/>
    <d v="2026-06-16T00:00:00"/>
    <s v="Western Europe"/>
    <x v="7"/>
    <s v="Online Store"/>
    <s v="Returning"/>
    <s v="Travel"/>
    <s v="Packing Cube Set"/>
    <n v="1"/>
    <n v="47.53"/>
    <n v="0.05"/>
    <n v="18.5"/>
    <n v="45.153500000000001"/>
    <n v="18.5"/>
    <n v="26.653500000000001"/>
    <n v="0.59028646727274736"/>
    <n v="2026"/>
    <s v="Q2"/>
    <n v="6"/>
    <s v="Jun"/>
  </r>
  <r>
    <n v="335"/>
    <d v="2026-06-16T00:00:00"/>
    <s v="Western Europe"/>
    <x v="8"/>
    <s v="Online Store"/>
    <s v="Returning"/>
    <s v="Travel"/>
    <s v="Travel Backpack 35L"/>
    <n v="3"/>
    <n v="163.65"/>
    <n v="0.15"/>
    <n v="85.8"/>
    <n v="417.3075"/>
    <n v="257.39999999999998"/>
    <n v="159.90750000000003"/>
    <n v="0.38318865584730688"/>
    <n v="2026"/>
    <s v="Q2"/>
    <n v="6"/>
    <s v="Jun"/>
  </r>
  <r>
    <n v="498"/>
    <d v="2026-06-16T00:00:00"/>
    <s v="Southern Europe"/>
    <x v="15"/>
    <s v="Corporate"/>
    <s v="Business"/>
    <s v="Travel"/>
    <s v="Carry-On Duffel"/>
    <n v="5"/>
    <n v="130.94999999999999"/>
    <n v="0.15"/>
    <n v="68.47"/>
    <n v="556.53750000000002"/>
    <n v="342.35"/>
    <n v="214.1875"/>
    <n v="0.38485726478449339"/>
    <n v="2026"/>
    <s v="Q2"/>
    <n v="6"/>
    <s v="Jun"/>
  </r>
  <r>
    <n v="2611"/>
    <d v="2026-06-16T00:00:00"/>
    <s v="Western Europe"/>
    <x v="13"/>
    <s v="Online Store"/>
    <s v="Returning"/>
    <s v="Travel"/>
    <s v="Travel Backpack 35L"/>
    <n v="5"/>
    <n v="160.82"/>
    <n v="0"/>
    <n v="90.14"/>
    <n v="804.09999999999991"/>
    <n v="450.7"/>
    <n v="353.39999999999992"/>
    <n v="0.43949757492849145"/>
    <n v="2026"/>
    <s v="Q2"/>
    <n v="6"/>
    <s v="Jun"/>
  </r>
  <r>
    <n v="3197"/>
    <d v="2026-06-16T00:00:00"/>
    <s v="Central Europe"/>
    <x v="12"/>
    <s v="Retail Partners"/>
    <s v="New"/>
    <s v="Cycling"/>
    <s v="Compact Repair Kit"/>
    <n v="3"/>
    <n v="40.51"/>
    <n v="0"/>
    <n v="16.940000000000001"/>
    <n v="121.53"/>
    <n v="50.820000000000007"/>
    <n v="70.709999999999994"/>
    <n v="0.58183164650703523"/>
    <n v="2026"/>
    <s v="Q2"/>
    <n v="6"/>
    <s v="Jun"/>
  </r>
  <r>
    <n v="4668"/>
    <d v="2026-06-16T00:00:00"/>
    <s v="Central Europe"/>
    <x v="11"/>
    <s v="Online Store"/>
    <s v="Business"/>
    <s v="Cycling"/>
    <s v="Commuter Helmet"/>
    <n v="1"/>
    <n v="81.08"/>
    <n v="0"/>
    <n v="41.52"/>
    <n v="81.08"/>
    <n v="41.52"/>
    <n v="39.559999999999995"/>
    <n v="0.48791317217562896"/>
    <n v="2026"/>
    <s v="Q2"/>
    <n v="6"/>
    <s v="Jun"/>
  </r>
  <r>
    <n v="4994"/>
    <d v="2026-06-16T00:00:00"/>
    <s v="Northern Europe"/>
    <x v="10"/>
    <s v="Corporate"/>
    <s v="Business"/>
    <s v="Hiking"/>
    <s v="Summit Backpack 45L"/>
    <n v="4"/>
    <n v="150.43"/>
    <n v="0.1"/>
    <n v="77.650000000000006"/>
    <n v="541.548"/>
    <n v="310.60000000000002"/>
    <n v="230.94799999999998"/>
    <n v="0.42645896577957998"/>
    <n v="2026"/>
    <s v="Q2"/>
    <n v="6"/>
    <s v="Jun"/>
  </r>
  <r>
    <n v="512"/>
    <d v="2026-06-17T00:00:00"/>
    <s v="Central Europe"/>
    <x v="12"/>
    <s v="Marketplace"/>
    <s v="Returning"/>
    <s v="Camping"/>
    <s v="Trail Tent 2P"/>
    <n v="1"/>
    <n v="192.42"/>
    <n v="0"/>
    <n v="103.31"/>
    <n v="192.42"/>
    <n v="103.31"/>
    <n v="89.109999999999985"/>
    <n v="0.46310154869556175"/>
    <n v="2026"/>
    <s v="Q2"/>
    <n v="6"/>
    <s v="Jun"/>
  </r>
  <r>
    <n v="717"/>
    <d v="2026-06-17T00:00:00"/>
    <s v="Western Europe"/>
    <x v="7"/>
    <s v="Corporate"/>
    <s v="Business"/>
    <s v="Camping"/>
    <s v="Alpine Tent 4P"/>
    <n v="10"/>
    <n v="333.14"/>
    <n v="0.15"/>
    <n v="194.52"/>
    <n v="2831.6899999999996"/>
    <n v="1945.2"/>
    <n v="886.48999999999955"/>
    <n v="0.31306039856057677"/>
    <n v="2026"/>
    <s v="Q2"/>
    <n v="6"/>
    <s v="Jun"/>
  </r>
  <r>
    <n v="952"/>
    <d v="2026-06-17T00:00:00"/>
    <s v="Southern Europe"/>
    <x v="0"/>
    <s v="Online Store"/>
    <s v="Business"/>
    <s v="Camping"/>
    <s v="Portable Camp Stove"/>
    <n v="1"/>
    <n v="79.900000000000006"/>
    <n v="0.05"/>
    <n v="40.19"/>
    <n v="75.905000000000001"/>
    <n v="40.19"/>
    <n v="35.715000000000003"/>
    <n v="0.47052236348066667"/>
    <n v="2026"/>
    <s v="Q2"/>
    <n v="6"/>
    <s v="Jun"/>
  </r>
  <r>
    <n v="1081"/>
    <d v="2026-06-17T00:00:00"/>
    <s v="Western Europe"/>
    <x v="13"/>
    <s v="Online Store"/>
    <s v="Returning"/>
    <s v="Cycling"/>
    <s v="Trail Bike Light"/>
    <n v="1"/>
    <n v="51.12"/>
    <n v="0"/>
    <n v="22.43"/>
    <n v="51.12"/>
    <n v="22.43"/>
    <n v="28.689999999999998"/>
    <n v="0.56122848200312991"/>
    <n v="2026"/>
    <s v="Q2"/>
    <n v="6"/>
    <s v="Jun"/>
  </r>
  <r>
    <n v="2043"/>
    <d v="2026-06-17T00:00:00"/>
    <s v="Central Europe"/>
    <x v="6"/>
    <s v="Online Store"/>
    <s v="New"/>
    <s v="Hiking"/>
    <s v="Hiking Daypack 20L"/>
    <n v="2"/>
    <n v="90.33"/>
    <n v="0"/>
    <n v="46.3"/>
    <n v="180.66"/>
    <n v="92.6"/>
    <n v="88.06"/>
    <n v="0.48743496069965686"/>
    <n v="2026"/>
    <s v="Q2"/>
    <n v="6"/>
    <s v="Jun"/>
  </r>
  <r>
    <n v="4040"/>
    <d v="2026-06-17T00:00:00"/>
    <s v="Western Europe"/>
    <x v="7"/>
    <s v="Online Store"/>
    <s v="Business"/>
    <s v="Travel"/>
    <s v="Insulated Bottle"/>
    <n v="2"/>
    <n v="36.799999999999997"/>
    <n v="0.05"/>
    <n v="13.94"/>
    <n v="69.919999999999987"/>
    <n v="27.88"/>
    <n v="42.039999999999992"/>
    <n v="0.60125858123569798"/>
    <n v="2026"/>
    <s v="Q2"/>
    <n v="6"/>
    <s v="Jun"/>
  </r>
  <r>
    <n v="2295"/>
    <d v="2026-06-18T00:00:00"/>
    <s v="Central Europe"/>
    <x v="11"/>
    <s v="Marketplace"/>
    <s v="New"/>
    <s v="Travel"/>
    <s v="Packing Cube Set"/>
    <n v="1"/>
    <n v="45.7"/>
    <n v="0.1"/>
    <n v="18.600000000000001"/>
    <n v="41.13"/>
    <n v="18.600000000000001"/>
    <n v="22.53"/>
    <n v="0.5477753464624362"/>
    <n v="2026"/>
    <s v="Q2"/>
    <n v="6"/>
    <s v="Jun"/>
  </r>
  <r>
    <n v="2670"/>
    <d v="2026-06-18T00:00:00"/>
    <s v="Northern Europe"/>
    <x v="5"/>
    <s v="Marketplace"/>
    <s v="Returning"/>
    <s v="Travel"/>
    <s v="Travel Backpack 35L"/>
    <n v="3"/>
    <n v="162.30000000000001"/>
    <n v="0.1"/>
    <n v="86.43"/>
    <n v="438.21000000000004"/>
    <n v="259.29000000000002"/>
    <n v="178.92000000000002"/>
    <n v="0.40829739166153217"/>
    <n v="2026"/>
    <s v="Q2"/>
    <n v="6"/>
    <s v="Jun"/>
  </r>
  <r>
    <n v="2777"/>
    <d v="2026-06-18T00:00:00"/>
    <s v="Central Europe"/>
    <x v="14"/>
    <s v="Corporate"/>
    <s v="Business"/>
    <s v="Hiking"/>
    <s v="Trekking Poles"/>
    <n v="5"/>
    <n v="72.37"/>
    <n v="0.2"/>
    <n v="32.840000000000003"/>
    <n v="289.48"/>
    <n v="164.20000000000002"/>
    <n v="125.28"/>
    <n v="0.43277601215973466"/>
    <n v="2026"/>
    <s v="Q2"/>
    <n v="6"/>
    <s v="Jun"/>
  </r>
  <r>
    <n v="2780"/>
    <d v="2026-06-18T00:00:00"/>
    <s v="Northern Europe"/>
    <x v="3"/>
    <s v="Online Store"/>
    <s v="New"/>
    <s v="Fitness"/>
    <s v="Recovery Roller"/>
    <n v="2"/>
    <n v="35.61"/>
    <n v="0.15"/>
    <n v="13.96"/>
    <n v="60.536999999999999"/>
    <n v="27.92"/>
    <n v="32.616999999999997"/>
    <n v="0.53879445628293432"/>
    <n v="2026"/>
    <s v="Q2"/>
    <n v="6"/>
    <s v="Jun"/>
  </r>
  <r>
    <n v="3209"/>
    <d v="2026-06-18T00:00:00"/>
    <s v="Western Europe"/>
    <x v="13"/>
    <s v="Online Store"/>
    <s v="Returning"/>
    <s v="Travel"/>
    <s v="Carry-On Duffel"/>
    <n v="2"/>
    <n v="133.12"/>
    <n v="0"/>
    <n v="67.02"/>
    <n v="266.24"/>
    <n v="134.04"/>
    <n v="132.20000000000002"/>
    <n v="0.4965444711538462"/>
    <n v="2026"/>
    <s v="Q2"/>
    <n v="6"/>
    <s v="Jun"/>
  </r>
  <r>
    <n v="3414"/>
    <d v="2026-06-18T00:00:00"/>
    <s v="Southern Europe"/>
    <x v="15"/>
    <s v="Marketplace"/>
    <s v="Returning"/>
    <s v="Cycling"/>
    <s v="Trail Bike Light"/>
    <n v="1"/>
    <n v="51.23"/>
    <n v="0.05"/>
    <n v="23.12"/>
    <n v="48.668499999999995"/>
    <n v="23.12"/>
    <n v="25.548499999999994"/>
    <n v="0.5249494025909982"/>
    <n v="2026"/>
    <s v="Q2"/>
    <n v="6"/>
    <s v="Jun"/>
  </r>
  <r>
    <n v="3846"/>
    <d v="2026-06-18T00:00:00"/>
    <s v="Central Europe"/>
    <x v="12"/>
    <s v="Online Store"/>
    <s v="Business"/>
    <s v="Hiking"/>
    <s v="Hiking Daypack 20L"/>
    <n v="1"/>
    <n v="93.5"/>
    <n v="0"/>
    <n v="46.63"/>
    <n v="93.5"/>
    <n v="46.63"/>
    <n v="46.87"/>
    <n v="0.50128342245989299"/>
    <n v="2026"/>
    <s v="Q2"/>
    <n v="6"/>
    <s v="Jun"/>
  </r>
  <r>
    <n v="4120"/>
    <d v="2026-06-18T00:00:00"/>
    <s v="Western Europe"/>
    <x v="4"/>
    <s v="Retail Partners"/>
    <s v="Returning"/>
    <s v="Fitness"/>
    <s v="Resistance Band Set"/>
    <n v="3"/>
    <n v="41.16"/>
    <n v="0"/>
    <n v="14.79"/>
    <n v="123.47999999999999"/>
    <n v="44.37"/>
    <n v="79.109999999999985"/>
    <n v="0.64067055393586003"/>
    <n v="2026"/>
    <s v="Q2"/>
    <n v="6"/>
    <s v="Jun"/>
  </r>
  <r>
    <n v="4217"/>
    <d v="2026-06-18T00:00:00"/>
    <s v="Central Europe"/>
    <x v="12"/>
    <s v="Marketplace"/>
    <s v="New"/>
    <s v="Fitness"/>
    <s v="Resistance Band Set"/>
    <n v="1"/>
    <n v="39.74"/>
    <n v="0.05"/>
    <n v="14.39"/>
    <n v="37.753"/>
    <n v="14.39"/>
    <n v="23.363"/>
    <n v="0.6188382380208195"/>
    <n v="2026"/>
    <s v="Q2"/>
    <n v="6"/>
    <s v="Jun"/>
  </r>
  <r>
    <n v="4786"/>
    <d v="2026-06-18T00:00:00"/>
    <s v="Western Europe"/>
    <x v="7"/>
    <s v="Online Store"/>
    <s v="Returning"/>
    <s v="Travel"/>
    <s v="Packing Cube Set"/>
    <n v="3"/>
    <n v="46.79"/>
    <n v="0.1"/>
    <n v="18.25"/>
    <n v="126.33300000000001"/>
    <n v="54.75"/>
    <n v="71.583000000000013"/>
    <n v="0.56662154781411034"/>
    <n v="2026"/>
    <s v="Q2"/>
    <n v="6"/>
    <s v="Jun"/>
  </r>
  <r>
    <n v="23"/>
    <d v="2026-06-19T00:00:00"/>
    <s v="Western Europe"/>
    <x v="13"/>
    <s v="Corporate"/>
    <s v="Business"/>
    <s v="Hiking"/>
    <s v="Hiking Daypack 20L"/>
    <n v="4"/>
    <n v="91.74"/>
    <n v="0.2"/>
    <n v="44.74"/>
    <n v="293.56799999999998"/>
    <n v="178.96"/>
    <n v="114.60799999999998"/>
    <n v="0.39039677349029861"/>
    <n v="2026"/>
    <s v="Q2"/>
    <n v="6"/>
    <s v="Jun"/>
  </r>
  <r>
    <n v="99"/>
    <d v="2026-06-19T00:00:00"/>
    <s v="Western Europe"/>
    <x v="13"/>
    <s v="Online Store"/>
    <s v="New"/>
    <s v="Fitness"/>
    <s v="Recovery Roller"/>
    <n v="1"/>
    <n v="36.28"/>
    <n v="0.1"/>
    <n v="13.8"/>
    <n v="32.652000000000001"/>
    <n v="13.8"/>
    <n v="18.852"/>
    <n v="0.5773612642410878"/>
    <n v="2026"/>
    <s v="Q2"/>
    <n v="6"/>
    <s v="Jun"/>
  </r>
  <r>
    <n v="269"/>
    <d v="2026-06-19T00:00:00"/>
    <s v="Western Europe"/>
    <x v="13"/>
    <s v="Corporate"/>
    <s v="Returning"/>
    <s v="Hiking"/>
    <s v="Trekking Poles"/>
    <n v="3"/>
    <n v="73.02"/>
    <n v="0.1"/>
    <n v="32.69"/>
    <n v="197.154"/>
    <n v="98.07"/>
    <n v="99.084000000000003"/>
    <n v="0.50257159377948202"/>
    <n v="2026"/>
    <s v="Q2"/>
    <n v="6"/>
    <s v="Jun"/>
  </r>
  <r>
    <n v="1772"/>
    <d v="2026-06-19T00:00:00"/>
    <s v="Western Europe"/>
    <x v="4"/>
    <s v="Online Store"/>
    <s v="New"/>
    <s v="Hiking"/>
    <s v="Summit Backpack 45L"/>
    <n v="4"/>
    <n v="153.38"/>
    <n v="0"/>
    <n v="76.92"/>
    <n v="613.52"/>
    <n v="307.68"/>
    <n v="305.83999999999997"/>
    <n v="0.49850045638283996"/>
    <n v="2026"/>
    <s v="Q2"/>
    <n v="6"/>
    <s v="Jun"/>
  </r>
  <r>
    <n v="1906"/>
    <d v="2026-06-19T00:00:00"/>
    <s v="Western Europe"/>
    <x v="8"/>
    <s v="Marketplace"/>
    <s v="Returning"/>
    <s v="Camping"/>
    <s v="Compact Sleeping Bag"/>
    <n v="2"/>
    <n v="125.5"/>
    <n v="0"/>
    <n v="61.67"/>
    <n v="251"/>
    <n v="123.34"/>
    <n v="127.66"/>
    <n v="0.50860557768924297"/>
    <n v="2026"/>
    <s v="Q2"/>
    <n v="6"/>
    <s v="Jun"/>
  </r>
  <r>
    <n v="2473"/>
    <d v="2026-06-19T00:00:00"/>
    <s v="Southern Europe"/>
    <x v="0"/>
    <s v="Corporate"/>
    <s v="Returning"/>
    <s v="Cycling"/>
    <s v="Commuter Helmet"/>
    <n v="3"/>
    <n v="80.75"/>
    <n v="0.15"/>
    <n v="42.81"/>
    <n v="205.91249999999999"/>
    <n v="128.43"/>
    <n v="77.482499999999987"/>
    <n v="0.37628847204516475"/>
    <n v="2026"/>
    <s v="Q2"/>
    <n v="6"/>
    <s v="Jun"/>
  </r>
  <r>
    <n v="2549"/>
    <d v="2026-06-19T00:00:00"/>
    <s v="Western Europe"/>
    <x v="13"/>
    <s v="Corporate"/>
    <s v="Returning"/>
    <s v="Fitness"/>
    <s v="Recovery Roller"/>
    <n v="8"/>
    <n v="36.15"/>
    <n v="0.05"/>
    <n v="13.55"/>
    <n v="274.73999999999995"/>
    <n v="108.4"/>
    <n v="166.33999999999995"/>
    <n v="0.60544514814005956"/>
    <n v="2026"/>
    <s v="Q2"/>
    <n v="6"/>
    <s v="Jun"/>
  </r>
  <r>
    <n v="3341"/>
    <d v="2026-06-19T00:00:00"/>
    <s v="Southern Europe"/>
    <x v="15"/>
    <s v="Online Store"/>
    <s v="New"/>
    <s v="Hiking"/>
    <s v="Trail Boots"/>
    <n v="2"/>
    <n v="143.1"/>
    <n v="0"/>
    <n v="78.11"/>
    <n v="286.2"/>
    <n v="156.22"/>
    <n v="129.97999999999999"/>
    <n v="0.45415793151642209"/>
    <n v="2026"/>
    <s v="Q2"/>
    <n v="6"/>
    <s v="Jun"/>
  </r>
  <r>
    <n v="3351"/>
    <d v="2026-06-19T00:00:00"/>
    <s v="Central Europe"/>
    <x v="1"/>
    <s v="Marketplace"/>
    <s v="New"/>
    <s v="Camping"/>
    <s v="Compact Sleeping Bag"/>
    <n v="4"/>
    <n v="123.89"/>
    <n v="0"/>
    <n v="59.42"/>
    <n v="495.56"/>
    <n v="237.68"/>
    <n v="257.88"/>
    <n v="0.5203809831301961"/>
    <n v="2026"/>
    <s v="Q2"/>
    <n v="6"/>
    <s v="Jun"/>
  </r>
  <r>
    <n v="3366"/>
    <d v="2026-06-19T00:00:00"/>
    <s v="Central Europe"/>
    <x v="11"/>
    <s v="Online Store"/>
    <s v="Business"/>
    <s v="Travel"/>
    <s v="Carry-On Duffel"/>
    <n v="1"/>
    <n v="135.41999999999999"/>
    <n v="0.05"/>
    <n v="68.180000000000007"/>
    <n v="128.64899999999997"/>
    <n v="68.180000000000007"/>
    <n v="60.468999999999966"/>
    <n v="0.47003085915941811"/>
    <n v="2026"/>
    <s v="Q2"/>
    <n v="6"/>
    <s v="Jun"/>
  </r>
  <r>
    <n v="3691"/>
    <d v="2026-06-19T00:00:00"/>
    <s v="Central Europe"/>
    <x v="6"/>
    <s v="Retail Partners"/>
    <s v="Returning"/>
    <s v="Hiking"/>
    <s v="Hiking Daypack 20L"/>
    <n v="1"/>
    <n v="93.48"/>
    <n v="0.05"/>
    <n v="44.31"/>
    <n v="88.805999999999997"/>
    <n v="44.31"/>
    <n v="44.495999999999995"/>
    <n v="0.50104722653874734"/>
    <n v="2026"/>
    <s v="Q2"/>
    <n v="6"/>
    <s v="Jun"/>
  </r>
  <r>
    <n v="3909"/>
    <d v="2026-06-19T00:00:00"/>
    <s v="Central Europe"/>
    <x v="1"/>
    <s v="Marketplace"/>
    <s v="Returning"/>
    <s v="Hiking"/>
    <s v="Summit Backpack 45L"/>
    <n v="1"/>
    <n v="156.05000000000001"/>
    <n v="0.05"/>
    <n v="81.28"/>
    <n v="148.2475"/>
    <n v="81.28"/>
    <n v="66.967500000000001"/>
    <n v="0.45172768512116562"/>
    <n v="2026"/>
    <s v="Q2"/>
    <n v="6"/>
    <s v="Jun"/>
  </r>
  <r>
    <n v="4862"/>
    <d v="2026-06-19T00:00:00"/>
    <s v="Central Europe"/>
    <x v="6"/>
    <s v="Online Store"/>
    <s v="Returning"/>
    <s v="Fitness"/>
    <s v="Recovery Roller"/>
    <n v="1"/>
    <n v="36.74"/>
    <n v="0"/>
    <n v="14.15"/>
    <n v="36.74"/>
    <n v="14.15"/>
    <n v="22.590000000000003"/>
    <n v="0.61486118671747425"/>
    <n v="2026"/>
    <s v="Q2"/>
    <n v="6"/>
    <s v="Jun"/>
  </r>
  <r>
    <n v="5096"/>
    <d v="2026-06-19T00:00:00"/>
    <s v="Southern Europe"/>
    <x v="15"/>
    <s v="Online Store"/>
    <s v="Returning"/>
    <s v="Camping"/>
    <s v="Trail Tent 2P"/>
    <n v="2"/>
    <n v="199.28"/>
    <n v="0"/>
    <n v="102.85"/>
    <n v="398.56"/>
    <n v="205.7"/>
    <n v="192.86"/>
    <n v="0.48389201124046571"/>
    <n v="2026"/>
    <s v="Q2"/>
    <n v="6"/>
    <s v="Jun"/>
  </r>
  <r>
    <n v="5112"/>
    <d v="2026-06-19T00:00:00"/>
    <s v="Southern Europe"/>
    <x v="0"/>
    <s v="Marketplace"/>
    <s v="Returning"/>
    <s v="Fitness"/>
    <s v="Recovery Roller"/>
    <n v="2"/>
    <n v="37.04"/>
    <n v="0.05"/>
    <n v="13.76"/>
    <n v="70.375999999999991"/>
    <n v="27.52"/>
    <n v="42.855999999999995"/>
    <n v="0.60895759918153913"/>
    <n v="2026"/>
    <s v="Q2"/>
    <n v="6"/>
    <s v="Jun"/>
  </r>
  <r>
    <n v="501"/>
    <d v="2026-06-20T00:00:00"/>
    <s v="Western Europe"/>
    <x v="4"/>
    <s v="Online Store"/>
    <s v="New"/>
    <s v="Camping"/>
    <s v="Portable Camp Stove"/>
    <n v="2"/>
    <n v="80.95"/>
    <n v="0.1"/>
    <n v="39.44"/>
    <n v="145.71"/>
    <n v="78.88"/>
    <n v="66.830000000000013"/>
    <n v="0.45865074462974409"/>
    <n v="2026"/>
    <s v="Q2"/>
    <n v="6"/>
    <s v="Jun"/>
  </r>
  <r>
    <n v="540"/>
    <d v="2026-06-20T00:00:00"/>
    <s v="Southern Europe"/>
    <x v="9"/>
    <s v="Marketplace"/>
    <s v="Returning"/>
    <s v="Hiking"/>
    <s v="Summit Backpack 45L"/>
    <n v="1"/>
    <n v="151.46"/>
    <n v="0.05"/>
    <n v="77.98"/>
    <n v="143.887"/>
    <n v="77.98"/>
    <n v="65.906999999999996"/>
    <n v="0.45804693961233467"/>
    <n v="2026"/>
    <s v="Q2"/>
    <n v="6"/>
    <s v="Jun"/>
  </r>
  <r>
    <n v="2255"/>
    <d v="2026-06-20T00:00:00"/>
    <s v="Southern Europe"/>
    <x v="9"/>
    <s v="Online Store"/>
    <s v="Business"/>
    <s v="Hiking"/>
    <s v="Hiking Daypack 20L"/>
    <n v="5"/>
    <n v="90.1"/>
    <n v="0"/>
    <n v="44.32"/>
    <n v="450.5"/>
    <n v="221.6"/>
    <n v="228.9"/>
    <n v="0.50810210876803552"/>
    <n v="2026"/>
    <s v="Q2"/>
    <n v="6"/>
    <s v="Jun"/>
  </r>
  <r>
    <n v="3126"/>
    <d v="2026-06-20T00:00:00"/>
    <s v="Southern Europe"/>
    <x v="0"/>
    <s v="Marketplace"/>
    <s v="Business"/>
    <s v="Hiking"/>
    <s v="Summit Backpack 45L"/>
    <n v="1"/>
    <n v="155.69"/>
    <n v="0.1"/>
    <n v="79.42"/>
    <n v="140.12100000000001"/>
    <n v="79.42"/>
    <n v="60.701000000000008"/>
    <n v="0.43320415926235184"/>
    <n v="2026"/>
    <s v="Q2"/>
    <n v="6"/>
    <s v="Jun"/>
  </r>
  <r>
    <n v="3223"/>
    <d v="2026-06-20T00:00:00"/>
    <s v="Central Europe"/>
    <x v="14"/>
    <s v="Retail Partners"/>
    <s v="Returning"/>
    <s v="Fitness"/>
    <s v="Training Mat"/>
    <n v="1"/>
    <n v="50.11"/>
    <n v="0.05"/>
    <n v="21.38"/>
    <n v="47.604499999999994"/>
    <n v="21.38"/>
    <n v="26.224499999999995"/>
    <n v="0.55088279469377888"/>
    <n v="2026"/>
    <s v="Q2"/>
    <n v="6"/>
    <s v="Jun"/>
  </r>
  <r>
    <n v="3260"/>
    <d v="2026-06-20T00:00:00"/>
    <s v="Northern Europe"/>
    <x v="2"/>
    <s v="Retail Partners"/>
    <s v="Returning"/>
    <s v="Hiking"/>
    <s v="Trail Boots"/>
    <n v="1"/>
    <n v="142.55000000000001"/>
    <n v="0.1"/>
    <n v="79.709999999999994"/>
    <n v="128.29500000000002"/>
    <n v="79.709999999999994"/>
    <n v="48.585000000000022"/>
    <n v="0.37869753302934656"/>
    <n v="2026"/>
    <s v="Q2"/>
    <n v="6"/>
    <s v="Jun"/>
  </r>
  <r>
    <n v="3404"/>
    <d v="2026-06-20T00:00:00"/>
    <s v="Western Europe"/>
    <x v="8"/>
    <s v="Online Store"/>
    <s v="New"/>
    <s v="Camping"/>
    <s v="Trail Tent 2P"/>
    <n v="3"/>
    <n v="191.11"/>
    <n v="0.05"/>
    <n v="102.82"/>
    <n v="544.6635"/>
    <n v="308.45999999999998"/>
    <n v="236.20350000000002"/>
    <n v="0.43366867800026992"/>
    <n v="2026"/>
    <s v="Q2"/>
    <n v="6"/>
    <s v="Jun"/>
  </r>
  <r>
    <n v="4267"/>
    <d v="2026-06-20T00:00:00"/>
    <s v="Western Europe"/>
    <x v="13"/>
    <s v="Corporate"/>
    <s v="Business"/>
    <s v="Cycling"/>
    <s v="Compact Repair Kit"/>
    <n v="6"/>
    <n v="40.229999999999997"/>
    <n v="0.15"/>
    <n v="17.079999999999998"/>
    <n v="205.173"/>
    <n v="102.47999999999999"/>
    <n v="102.69300000000001"/>
    <n v="0.50051907414718322"/>
    <n v="2026"/>
    <s v="Q2"/>
    <n v="6"/>
    <s v="Jun"/>
  </r>
  <r>
    <n v="5082"/>
    <d v="2026-06-20T00:00:00"/>
    <s v="Central Europe"/>
    <x v="11"/>
    <s v="Online Store"/>
    <s v="Business"/>
    <s v="Cycling"/>
    <s v="Commuter Helmet"/>
    <n v="2"/>
    <n v="81.489999999999995"/>
    <n v="0"/>
    <n v="42.15"/>
    <n v="162.97999999999999"/>
    <n v="84.3"/>
    <n v="78.679999999999993"/>
    <n v="0.48275862068965514"/>
    <n v="2026"/>
    <s v="Q2"/>
    <n v="6"/>
    <s v="Jun"/>
  </r>
  <r>
    <n v="5108"/>
    <d v="2026-06-20T00:00:00"/>
    <s v="Central Europe"/>
    <x v="6"/>
    <s v="Corporate"/>
    <s v="Business"/>
    <s v="Travel"/>
    <s v="Travel Backpack 35L"/>
    <n v="8"/>
    <n v="162.71"/>
    <n v="0.2"/>
    <n v="85.27"/>
    <n v="1041.3440000000001"/>
    <n v="682.16"/>
    <n v="359.18400000000008"/>
    <n v="0.34492348349824847"/>
    <n v="2026"/>
    <s v="Q2"/>
    <n v="6"/>
    <s v="Jun"/>
  </r>
  <r>
    <n v="1105"/>
    <d v="2026-06-21T00:00:00"/>
    <s v="Northern Europe"/>
    <x v="5"/>
    <s v="Marketplace"/>
    <s v="Returning"/>
    <s v="Travel"/>
    <s v="Insulated Bottle"/>
    <n v="1"/>
    <n v="36.479999999999997"/>
    <n v="0.1"/>
    <n v="13.9"/>
    <n v="32.832000000000001"/>
    <n v="13.9"/>
    <n v="18.932000000000002"/>
    <n v="0.57663255360623789"/>
    <n v="2026"/>
    <s v="Q2"/>
    <n v="6"/>
    <s v="Jun"/>
  </r>
  <r>
    <n v="2757"/>
    <d v="2026-06-21T00:00:00"/>
    <s v="Central Europe"/>
    <x v="6"/>
    <s v="Corporate"/>
    <s v="Business"/>
    <s v="Travel"/>
    <s v="Carry-On Duffel"/>
    <n v="6"/>
    <n v="136.65"/>
    <n v="0.15"/>
    <n v="68.56"/>
    <n v="696.91500000000008"/>
    <n v="411.36"/>
    <n v="285.55500000000006"/>
    <n v="0.4097415036266977"/>
    <n v="2026"/>
    <s v="Q2"/>
    <n v="6"/>
    <s v="Jun"/>
  </r>
  <r>
    <n v="3325"/>
    <d v="2026-06-21T00:00:00"/>
    <s v="Northern Europe"/>
    <x v="2"/>
    <s v="Online Store"/>
    <s v="New"/>
    <s v="Cycling"/>
    <s v="Trail Bike Light"/>
    <n v="4"/>
    <n v="50.57"/>
    <n v="0"/>
    <n v="21.85"/>
    <n v="202.28"/>
    <n v="87.4"/>
    <n v="114.88"/>
    <n v="0.56792564761716435"/>
    <n v="2026"/>
    <s v="Q2"/>
    <n v="6"/>
    <s v="Jun"/>
  </r>
  <r>
    <n v="4070"/>
    <d v="2026-06-21T00:00:00"/>
    <s v="Western Europe"/>
    <x v="8"/>
    <s v="Online Store"/>
    <s v="New"/>
    <s v="Cycling"/>
    <s v="Cycling Pack 12L"/>
    <n v="3"/>
    <n v="103.72"/>
    <n v="0"/>
    <n v="50.34"/>
    <n v="311.15999999999997"/>
    <n v="151.02000000000001"/>
    <n v="160.13999999999996"/>
    <n v="0.51465483995372152"/>
    <n v="2026"/>
    <s v="Q2"/>
    <n v="6"/>
    <s v="Jun"/>
  </r>
  <r>
    <n v="4339"/>
    <d v="2026-06-21T00:00:00"/>
    <s v="Northern Europe"/>
    <x v="16"/>
    <s v="Marketplace"/>
    <s v="Returning"/>
    <s v="Travel"/>
    <s v="Carry-On Duffel"/>
    <n v="1"/>
    <n v="132.49"/>
    <n v="0"/>
    <n v="67.09"/>
    <n v="132.49"/>
    <n v="67.09"/>
    <n v="65.400000000000006"/>
    <n v="0.49362216016303118"/>
    <n v="2026"/>
    <s v="Q2"/>
    <n v="6"/>
    <s v="Jun"/>
  </r>
  <r>
    <n v="731"/>
    <d v="2026-06-22T00:00:00"/>
    <s v="Northern Europe"/>
    <x v="3"/>
    <s v="Online Store"/>
    <s v="New"/>
    <s v="Camping"/>
    <s v="Portable Camp Stove"/>
    <n v="2"/>
    <n v="80.650000000000006"/>
    <n v="0"/>
    <n v="39.18"/>
    <n v="161.30000000000001"/>
    <n v="78.36"/>
    <n v="82.940000000000012"/>
    <n v="0.51419714817110973"/>
    <n v="2026"/>
    <s v="Q2"/>
    <n v="6"/>
    <s v="Jun"/>
  </r>
  <r>
    <n v="1362"/>
    <d v="2026-06-22T00:00:00"/>
    <s v="Central Europe"/>
    <x v="1"/>
    <s v="Retail Partners"/>
    <s v="New"/>
    <s v="Fitness"/>
    <s v="Recovery Roller"/>
    <n v="1"/>
    <n v="35.409999999999997"/>
    <n v="0.05"/>
    <n v="13.9"/>
    <n v="33.639499999999998"/>
    <n v="13.9"/>
    <n v="19.7395"/>
    <n v="0.58679528530447833"/>
    <n v="2026"/>
    <s v="Q2"/>
    <n v="6"/>
    <s v="Jun"/>
  </r>
  <r>
    <n v="1512"/>
    <d v="2026-06-22T00:00:00"/>
    <s v="Southern Europe"/>
    <x v="0"/>
    <s v="Marketplace"/>
    <s v="Returning"/>
    <s v="Fitness"/>
    <s v="Resistance Band Set"/>
    <n v="3"/>
    <n v="41.01"/>
    <n v="0"/>
    <n v="14.33"/>
    <n v="123.03"/>
    <n v="42.99"/>
    <n v="80.039999999999992"/>
    <n v="0.65057303096805652"/>
    <n v="2026"/>
    <s v="Q2"/>
    <n v="6"/>
    <s v="Jun"/>
  </r>
  <r>
    <n v="1647"/>
    <d v="2026-06-22T00:00:00"/>
    <s v="Western Europe"/>
    <x v="8"/>
    <s v="Online Store"/>
    <s v="Business"/>
    <s v="Travel"/>
    <s v="Insulated Bottle"/>
    <n v="1"/>
    <n v="36.01"/>
    <n v="0"/>
    <n v="13.23"/>
    <n v="36.01"/>
    <n v="13.23"/>
    <n v="22.779999999999998"/>
    <n v="0.63260205498472644"/>
    <n v="2026"/>
    <s v="Q2"/>
    <n v="6"/>
    <s v="Jun"/>
  </r>
  <r>
    <n v="2358"/>
    <d v="2026-06-22T00:00:00"/>
    <s v="Southern Europe"/>
    <x v="0"/>
    <s v="Marketplace"/>
    <s v="Returning"/>
    <s v="Fitness"/>
    <s v="Training Mat"/>
    <n v="2"/>
    <n v="50.21"/>
    <n v="0.05"/>
    <n v="21.74"/>
    <n v="95.399000000000001"/>
    <n v="43.48"/>
    <n v="51.919000000000004"/>
    <n v="0.54423002337550708"/>
    <n v="2026"/>
    <s v="Q2"/>
    <n v="6"/>
    <s v="Jun"/>
  </r>
  <r>
    <n v="2366"/>
    <d v="2026-06-22T00:00:00"/>
    <s v="Northern Europe"/>
    <x v="10"/>
    <s v="Marketplace"/>
    <s v="Returning"/>
    <s v="Cycling"/>
    <s v="Cycling Pack 12L"/>
    <n v="3"/>
    <n v="100.3"/>
    <n v="0"/>
    <n v="49.26"/>
    <n v="300.89999999999998"/>
    <n v="147.78"/>
    <n v="153.11999999999998"/>
    <n v="0.5088733798604187"/>
    <n v="2026"/>
    <s v="Q2"/>
    <n v="6"/>
    <s v="Jun"/>
  </r>
  <r>
    <n v="3481"/>
    <d v="2026-06-22T00:00:00"/>
    <s v="Western Europe"/>
    <x v="8"/>
    <s v="Retail Partners"/>
    <s v="New"/>
    <s v="Travel"/>
    <s v="Packing Cube Set"/>
    <n v="1"/>
    <n v="47.7"/>
    <n v="0.1"/>
    <n v="18.760000000000002"/>
    <n v="42.930000000000007"/>
    <n v="18.760000000000002"/>
    <n v="24.170000000000005"/>
    <n v="0.56300955043093415"/>
    <n v="2026"/>
    <s v="Q2"/>
    <n v="6"/>
    <s v="Jun"/>
  </r>
  <r>
    <n v="3595"/>
    <d v="2026-06-22T00:00:00"/>
    <s v="Central Europe"/>
    <x v="14"/>
    <s v="Online Store"/>
    <s v="New"/>
    <s v="Cycling"/>
    <s v="Compact Repair Kit"/>
    <n v="2"/>
    <n v="40.94"/>
    <n v="0.1"/>
    <n v="16.88"/>
    <n v="73.691999999999993"/>
    <n v="33.76"/>
    <n v="39.931999999999995"/>
    <n v="0.54187700157411933"/>
    <n v="2026"/>
    <s v="Q2"/>
    <n v="6"/>
    <s v="Jun"/>
  </r>
  <r>
    <n v="3766"/>
    <d v="2026-06-22T00:00:00"/>
    <s v="Western Europe"/>
    <x v="8"/>
    <s v="Retail Partners"/>
    <s v="Returning"/>
    <s v="Hiking"/>
    <s v="Hiking Daypack 20L"/>
    <n v="1"/>
    <n v="93.78"/>
    <n v="0"/>
    <n v="46.62"/>
    <n v="93.78"/>
    <n v="46.62"/>
    <n v="47.160000000000004"/>
    <n v="0.50287907869481774"/>
    <n v="2026"/>
    <s v="Q2"/>
    <n v="6"/>
    <s v="Jun"/>
  </r>
  <r>
    <n v="3933"/>
    <d v="2026-06-22T00:00:00"/>
    <s v="Western Europe"/>
    <x v="4"/>
    <s v="Retail Partners"/>
    <s v="New"/>
    <s v="Fitness"/>
    <s v="Training Mat"/>
    <n v="2"/>
    <n v="51.42"/>
    <n v="0"/>
    <n v="22.19"/>
    <n v="102.84"/>
    <n v="44.38"/>
    <n v="58.46"/>
    <n v="0.56845585375340335"/>
    <n v="2026"/>
    <s v="Q2"/>
    <n v="6"/>
    <s v="Jun"/>
  </r>
  <r>
    <n v="3951"/>
    <d v="2026-06-22T00:00:00"/>
    <s v="Northern Europe"/>
    <x v="2"/>
    <s v="Retail Partners"/>
    <s v="New"/>
    <s v="Travel"/>
    <s v="Travel Backpack 35L"/>
    <n v="1"/>
    <n v="164.99"/>
    <n v="0.1"/>
    <n v="86.6"/>
    <n v="148.49100000000001"/>
    <n v="86.6"/>
    <n v="61.89100000000002"/>
    <n v="0.41679967136055396"/>
    <n v="2026"/>
    <s v="Q2"/>
    <n v="6"/>
    <s v="Jun"/>
  </r>
  <r>
    <n v="4078"/>
    <d v="2026-06-22T00:00:00"/>
    <s v="Northern Europe"/>
    <x v="5"/>
    <s v="Marketplace"/>
    <s v="Returning"/>
    <s v="Hiking"/>
    <s v="Trail Boots"/>
    <n v="1"/>
    <n v="145.65"/>
    <n v="0"/>
    <n v="79.87"/>
    <n v="145.65"/>
    <n v="79.87"/>
    <n v="65.78"/>
    <n v="0.45163062135255749"/>
    <n v="2026"/>
    <s v="Q2"/>
    <n v="6"/>
    <s v="Jun"/>
  </r>
  <r>
    <n v="4182"/>
    <d v="2026-06-22T00:00:00"/>
    <s v="Central Europe"/>
    <x v="11"/>
    <s v="Online Store"/>
    <s v="New"/>
    <s v="Fitness"/>
    <s v="Weighted Vest"/>
    <n v="4"/>
    <n v="120.94"/>
    <n v="0.05"/>
    <n v="70.84"/>
    <n v="459.57199999999995"/>
    <n v="283.36"/>
    <n v="176.21199999999993"/>
    <n v="0.38342631840059871"/>
    <n v="2026"/>
    <s v="Q2"/>
    <n v="6"/>
    <s v="Jun"/>
  </r>
  <r>
    <n v="323"/>
    <d v="2026-06-23T00:00:00"/>
    <s v="Western Europe"/>
    <x v="13"/>
    <s v="Online Store"/>
    <s v="Returning"/>
    <s v="Travel"/>
    <s v="Insulated Bottle"/>
    <n v="1"/>
    <n v="36.94"/>
    <n v="0"/>
    <n v="13.25"/>
    <n v="36.94"/>
    <n v="13.25"/>
    <n v="23.689999999999998"/>
    <n v="0.64131023280996213"/>
    <n v="2026"/>
    <s v="Q2"/>
    <n v="6"/>
    <s v="Jun"/>
  </r>
  <r>
    <n v="544"/>
    <d v="2026-06-23T00:00:00"/>
    <s v="Southern Europe"/>
    <x v="15"/>
    <s v="Online Store"/>
    <s v="Business"/>
    <s v="Hiking"/>
    <s v="Hiking Daypack 20L"/>
    <n v="1"/>
    <n v="90.3"/>
    <n v="0.05"/>
    <n v="45.07"/>
    <n v="85.784999999999997"/>
    <n v="45.07"/>
    <n v="40.714999999999996"/>
    <n v="0.47461677449437545"/>
    <n v="2026"/>
    <s v="Q2"/>
    <n v="6"/>
    <s v="Jun"/>
  </r>
  <r>
    <n v="1570"/>
    <d v="2026-06-23T00:00:00"/>
    <s v="Western Europe"/>
    <x v="13"/>
    <s v="Marketplace"/>
    <s v="Returning"/>
    <s v="Camping"/>
    <s v="Alpine Tent 4P"/>
    <n v="1"/>
    <n v="335.05"/>
    <n v="0"/>
    <n v="191.67"/>
    <n v="335.05"/>
    <n v="191.67"/>
    <n v="143.38000000000002"/>
    <n v="0.42793612893597976"/>
    <n v="2026"/>
    <s v="Q2"/>
    <n v="6"/>
    <s v="Jun"/>
  </r>
  <r>
    <n v="1932"/>
    <d v="2026-06-23T00:00:00"/>
    <s v="Western Europe"/>
    <x v="8"/>
    <s v="Online Store"/>
    <s v="New"/>
    <s v="Travel"/>
    <s v="Insulated Bottle"/>
    <n v="1"/>
    <n v="35.9"/>
    <n v="0.05"/>
    <n v="13.81"/>
    <n v="34.104999999999997"/>
    <n v="13.81"/>
    <n v="20.294999999999995"/>
    <n v="0.59507403606509301"/>
    <n v="2026"/>
    <s v="Q2"/>
    <n v="6"/>
    <s v="Jun"/>
  </r>
  <r>
    <n v="4352"/>
    <d v="2026-06-23T00:00:00"/>
    <s v="Western Europe"/>
    <x v="13"/>
    <s v="Online Store"/>
    <s v="Returning"/>
    <s v="Cycling"/>
    <s v="Trail Bike Light"/>
    <n v="6"/>
    <n v="51.34"/>
    <n v="0.1"/>
    <n v="22.47"/>
    <n v="277.23600000000005"/>
    <n v="134.82"/>
    <n v="142.41600000000005"/>
    <n v="0.51369951954291659"/>
    <n v="2026"/>
    <s v="Q2"/>
    <n v="6"/>
    <s v="Jun"/>
  </r>
  <r>
    <n v="4561"/>
    <d v="2026-06-23T00:00:00"/>
    <s v="Southern Europe"/>
    <x v="0"/>
    <s v="Retail Partners"/>
    <s v="Returning"/>
    <s v="Hiking"/>
    <s v="Summit Backpack 45L"/>
    <n v="1"/>
    <n v="157.91"/>
    <n v="0"/>
    <n v="77.12"/>
    <n v="157.91"/>
    <n v="77.12"/>
    <n v="80.789999999999992"/>
    <n v="0.51162054334747642"/>
    <n v="2026"/>
    <s v="Q2"/>
    <n v="6"/>
    <s v="Jun"/>
  </r>
  <r>
    <n v="4741"/>
    <d v="2026-06-23T00:00:00"/>
    <s v="Western Europe"/>
    <x v="13"/>
    <s v="Online Store"/>
    <s v="New"/>
    <s v="Cycling"/>
    <s v="Compact Repair Kit"/>
    <n v="3"/>
    <n v="41.09"/>
    <n v="0.05"/>
    <n v="16.809999999999999"/>
    <n v="117.10650000000001"/>
    <n v="50.429999999999993"/>
    <n v="66.676500000000019"/>
    <n v="0.569366346018368"/>
    <n v="2026"/>
    <s v="Q2"/>
    <n v="6"/>
    <s v="Jun"/>
  </r>
  <r>
    <n v="4882"/>
    <d v="2026-06-23T00:00:00"/>
    <s v="Central Europe"/>
    <x v="12"/>
    <s v="Online Store"/>
    <s v="Returning"/>
    <s v="Camping"/>
    <s v="Compact Sleeping Bag"/>
    <n v="2"/>
    <n v="120.18"/>
    <n v="0.05"/>
    <n v="59.4"/>
    <n v="228.34200000000001"/>
    <n v="118.8"/>
    <n v="109.54200000000002"/>
    <n v="0.47972777675591882"/>
    <n v="2026"/>
    <s v="Q2"/>
    <n v="6"/>
    <s v="Jun"/>
  </r>
  <r>
    <n v="4885"/>
    <d v="2026-06-23T00:00:00"/>
    <s v="Western Europe"/>
    <x v="13"/>
    <s v="Marketplace"/>
    <s v="New"/>
    <s v="Camping"/>
    <s v="Trail Tent 2P"/>
    <n v="1"/>
    <n v="198.1"/>
    <n v="0.1"/>
    <n v="103.46"/>
    <n v="178.29"/>
    <n v="103.46"/>
    <n v="74.83"/>
    <n v="0.41970946211228899"/>
    <n v="2026"/>
    <s v="Q2"/>
    <n v="6"/>
    <s v="Jun"/>
  </r>
  <r>
    <n v="4982"/>
    <d v="2026-06-23T00:00:00"/>
    <s v="Northern Europe"/>
    <x v="10"/>
    <s v="Online Store"/>
    <s v="Returning"/>
    <s v="Travel"/>
    <s v="Insulated Bottle"/>
    <n v="1"/>
    <n v="36.700000000000003"/>
    <n v="0.15"/>
    <n v="13.59"/>
    <n v="31.195"/>
    <n v="13.59"/>
    <n v="17.605"/>
    <n v="0.56435326174066358"/>
    <n v="2026"/>
    <s v="Q2"/>
    <n v="6"/>
    <s v="Jun"/>
  </r>
  <r>
    <n v="40"/>
    <d v="2026-06-24T00:00:00"/>
    <s v="Western Europe"/>
    <x v="7"/>
    <s v="Retail Partners"/>
    <s v="New"/>
    <s v="Travel"/>
    <s v="Travel Backpack 35L"/>
    <n v="1"/>
    <n v="167.23"/>
    <n v="0.05"/>
    <n v="85.14"/>
    <n v="158.86849999999998"/>
    <n v="85.14"/>
    <n v="73.728499999999983"/>
    <n v="0.46408507665144438"/>
    <n v="2026"/>
    <s v="Q2"/>
    <n v="6"/>
    <s v="Jun"/>
  </r>
  <r>
    <n v="110"/>
    <d v="2026-06-24T00:00:00"/>
    <s v="Central Europe"/>
    <x v="12"/>
    <s v="Retail Partners"/>
    <s v="Business"/>
    <s v="Hiking"/>
    <s v="Trekking Poles"/>
    <n v="2"/>
    <n v="72.97"/>
    <n v="0"/>
    <n v="31.57"/>
    <n v="145.94"/>
    <n v="63.14"/>
    <n v="82.8"/>
    <n v="0.56735644785528294"/>
    <n v="2026"/>
    <s v="Q2"/>
    <n v="6"/>
    <s v="Jun"/>
  </r>
  <r>
    <n v="1169"/>
    <d v="2026-06-24T00:00:00"/>
    <s v="Central Europe"/>
    <x v="11"/>
    <s v="Retail Partners"/>
    <s v="New"/>
    <s v="Cycling"/>
    <s v="Commuter Helmet"/>
    <n v="3"/>
    <n v="82.91"/>
    <n v="0"/>
    <n v="42.29"/>
    <n v="248.73"/>
    <n v="126.87"/>
    <n v="121.85999999999999"/>
    <n v="0.4899288384995778"/>
    <n v="2026"/>
    <s v="Q2"/>
    <n v="6"/>
    <s v="Jun"/>
  </r>
  <r>
    <n v="2211"/>
    <d v="2026-06-24T00:00:00"/>
    <s v="Northern Europe"/>
    <x v="10"/>
    <s v="Marketplace"/>
    <s v="New"/>
    <s v="Fitness"/>
    <s v="Resistance Band Set"/>
    <n v="2"/>
    <n v="41.25"/>
    <n v="0"/>
    <n v="14.72"/>
    <n v="82.5"/>
    <n v="29.44"/>
    <n v="53.06"/>
    <n v="0.64315151515151514"/>
    <n v="2026"/>
    <s v="Q2"/>
    <n v="6"/>
    <s v="Jun"/>
  </r>
  <r>
    <n v="3494"/>
    <d v="2026-06-24T00:00:00"/>
    <s v="Western Europe"/>
    <x v="8"/>
    <s v="Corporate"/>
    <s v="Business"/>
    <s v="Camping"/>
    <s v="Trail Tent 2P"/>
    <n v="6"/>
    <n v="194.79"/>
    <n v="0.15"/>
    <n v="106.78"/>
    <n v="993.42899999999997"/>
    <n v="640.68000000000006"/>
    <n v="352.74899999999991"/>
    <n v="0.3550822454347517"/>
    <n v="2026"/>
    <s v="Q2"/>
    <n v="6"/>
    <s v="Jun"/>
  </r>
  <r>
    <n v="3586"/>
    <d v="2026-06-24T00:00:00"/>
    <s v="Southern Europe"/>
    <x v="15"/>
    <s v="Corporate"/>
    <s v="Business"/>
    <s v="Camping"/>
    <s v="Trail Tent 2P"/>
    <n v="6"/>
    <n v="193.13"/>
    <n v="0.15"/>
    <n v="106.49"/>
    <n v="984.96299999999997"/>
    <n v="638.93999999999994"/>
    <n v="346.02300000000002"/>
    <n v="0.35130558203709178"/>
    <n v="2026"/>
    <s v="Q2"/>
    <n v="6"/>
    <s v="Jun"/>
  </r>
  <r>
    <n v="3660"/>
    <d v="2026-06-24T00:00:00"/>
    <s v="Northern Europe"/>
    <x v="3"/>
    <s v="Online Store"/>
    <s v="New"/>
    <s v="Cycling"/>
    <s v="Commuter Helmet"/>
    <n v="1"/>
    <n v="82.7"/>
    <n v="0.05"/>
    <n v="42.16"/>
    <n v="78.564999999999998"/>
    <n v="42.16"/>
    <n v="36.405000000000001"/>
    <n v="0.46337427607713361"/>
    <n v="2026"/>
    <s v="Q2"/>
    <n v="6"/>
    <s v="Jun"/>
  </r>
  <r>
    <n v="4307"/>
    <d v="2026-06-24T00:00:00"/>
    <s v="Western Europe"/>
    <x v="8"/>
    <s v="Online Store"/>
    <s v="Business"/>
    <s v="Cycling"/>
    <s v="Compact Repair Kit"/>
    <n v="1"/>
    <n v="40.33"/>
    <n v="0"/>
    <n v="16.48"/>
    <n v="40.33"/>
    <n v="16.48"/>
    <n v="23.849999999999998"/>
    <n v="0.59137118770146291"/>
    <n v="2026"/>
    <s v="Q2"/>
    <n v="6"/>
    <s v="Jun"/>
  </r>
  <r>
    <n v="5133"/>
    <d v="2026-06-24T00:00:00"/>
    <s v="Southern Europe"/>
    <x v="0"/>
    <s v="Online Store"/>
    <s v="Business"/>
    <s v="Camping"/>
    <s v="Portable Camp Stove"/>
    <n v="1"/>
    <n v="81.99"/>
    <n v="0.15"/>
    <n v="40.29"/>
    <n v="69.691499999999991"/>
    <n v="40.29"/>
    <n v="29.401499999999992"/>
    <n v="0.4218807171606293"/>
    <n v="2026"/>
    <s v="Q2"/>
    <n v="6"/>
    <s v="Jun"/>
  </r>
  <r>
    <n v="472"/>
    <d v="2026-06-25T00:00:00"/>
    <s v="Central Europe"/>
    <x v="6"/>
    <s v="Retail Partners"/>
    <s v="Business"/>
    <s v="Travel"/>
    <s v="Packing Cube Set"/>
    <n v="3"/>
    <n v="46.29"/>
    <n v="0"/>
    <n v="18.309999999999999"/>
    <n v="138.87"/>
    <n v="54.929999999999993"/>
    <n v="83.940000000000012"/>
    <n v="0.60445020522791104"/>
    <n v="2026"/>
    <s v="Q2"/>
    <n v="6"/>
    <s v="Jun"/>
  </r>
  <r>
    <n v="689"/>
    <d v="2026-06-25T00:00:00"/>
    <s v="Western Europe"/>
    <x v="7"/>
    <s v="Online Store"/>
    <s v="New"/>
    <s v="Cycling"/>
    <s v="Compact Repair Kit"/>
    <n v="1"/>
    <n v="39.729999999999997"/>
    <n v="0"/>
    <n v="16.55"/>
    <n v="39.729999999999997"/>
    <n v="16.55"/>
    <n v="23.179999999999996"/>
    <n v="0.58343820790334755"/>
    <n v="2026"/>
    <s v="Q2"/>
    <n v="6"/>
    <s v="Jun"/>
  </r>
  <r>
    <n v="864"/>
    <d v="2026-06-25T00:00:00"/>
    <s v="Western Europe"/>
    <x v="8"/>
    <s v="Online Store"/>
    <s v="New"/>
    <s v="Travel"/>
    <s v="Carry-On Duffel"/>
    <n v="4"/>
    <n v="131.02000000000001"/>
    <n v="0.05"/>
    <n v="67.42"/>
    <n v="497.87600000000003"/>
    <n v="269.68"/>
    <n v="228.19600000000003"/>
    <n v="0.45833902417469413"/>
    <n v="2026"/>
    <s v="Q2"/>
    <n v="6"/>
    <s v="Jun"/>
  </r>
  <r>
    <n v="1163"/>
    <d v="2026-06-25T00:00:00"/>
    <s v="Central Europe"/>
    <x v="12"/>
    <s v="Online Store"/>
    <s v="New"/>
    <s v="Travel"/>
    <s v="Packing Cube Set"/>
    <n v="2"/>
    <n v="46.69"/>
    <n v="0.05"/>
    <n v="18.23"/>
    <n v="88.710999999999999"/>
    <n v="36.46"/>
    <n v="52.250999999999998"/>
    <n v="0.58900249123558523"/>
    <n v="2026"/>
    <s v="Q2"/>
    <n v="6"/>
    <s v="Jun"/>
  </r>
  <r>
    <n v="1323"/>
    <d v="2026-06-25T00:00:00"/>
    <s v="Central Europe"/>
    <x v="12"/>
    <s v="Online Store"/>
    <s v="Returning"/>
    <s v="Fitness"/>
    <s v="Resistance Band Set"/>
    <n v="2"/>
    <n v="39.57"/>
    <n v="0.1"/>
    <n v="14.64"/>
    <n v="71.225999999999999"/>
    <n v="29.28"/>
    <n v="41.945999999999998"/>
    <n v="0.58891416055934631"/>
    <n v="2026"/>
    <s v="Q2"/>
    <n v="6"/>
    <s v="Jun"/>
  </r>
  <r>
    <n v="2098"/>
    <d v="2026-06-25T00:00:00"/>
    <s v="Northern Europe"/>
    <x v="2"/>
    <s v="Online Store"/>
    <s v="Returning"/>
    <s v="Hiking"/>
    <s v="Trail Boots"/>
    <n v="1"/>
    <n v="146.46"/>
    <n v="0.15"/>
    <n v="80.760000000000005"/>
    <n v="124.491"/>
    <n v="80.760000000000005"/>
    <n v="43.730999999999995"/>
    <n v="0.35127840566787955"/>
    <n v="2026"/>
    <s v="Q2"/>
    <n v="6"/>
    <s v="Jun"/>
  </r>
  <r>
    <n v="2190"/>
    <d v="2026-06-25T00:00:00"/>
    <s v="Central Europe"/>
    <x v="6"/>
    <s v="Retail Partners"/>
    <s v="Business"/>
    <s v="Cycling"/>
    <s v="Trail Bike Light"/>
    <n v="5"/>
    <n v="50.78"/>
    <n v="0"/>
    <n v="22.68"/>
    <n v="253.9"/>
    <n v="113.4"/>
    <n v="140.5"/>
    <n v="0.55336746750689247"/>
    <n v="2026"/>
    <s v="Q2"/>
    <n v="6"/>
    <s v="Jun"/>
  </r>
  <r>
    <n v="2664"/>
    <d v="2026-06-25T00:00:00"/>
    <s v="Northern Europe"/>
    <x v="10"/>
    <s v="Marketplace"/>
    <s v="Returning"/>
    <s v="Travel"/>
    <s v="Packing Cube Set"/>
    <n v="3"/>
    <n v="47.61"/>
    <n v="0"/>
    <n v="18.21"/>
    <n v="142.82999999999998"/>
    <n v="54.63"/>
    <n v="88.199999999999989"/>
    <n v="0.61751732829237549"/>
    <n v="2026"/>
    <s v="Q2"/>
    <n v="6"/>
    <s v="Jun"/>
  </r>
  <r>
    <n v="2992"/>
    <d v="2026-06-25T00:00:00"/>
    <s v="Northern Europe"/>
    <x v="16"/>
    <s v="Online Store"/>
    <s v="New"/>
    <s v="Cycling"/>
    <s v="Trail Bike Light"/>
    <n v="1"/>
    <n v="50.75"/>
    <n v="0.1"/>
    <n v="22.94"/>
    <n v="45.675000000000004"/>
    <n v="22.94"/>
    <n v="22.735000000000003"/>
    <n v="0.49775588396278053"/>
    <n v="2026"/>
    <s v="Q2"/>
    <n v="6"/>
    <s v="Jun"/>
  </r>
  <r>
    <n v="3120"/>
    <d v="2026-06-25T00:00:00"/>
    <s v="Northern Europe"/>
    <x v="5"/>
    <s v="Marketplace"/>
    <s v="Returning"/>
    <s v="Fitness"/>
    <s v="Training Mat"/>
    <n v="1"/>
    <n v="50.33"/>
    <n v="0"/>
    <n v="21.66"/>
    <n v="50.33"/>
    <n v="21.66"/>
    <n v="28.669999999999998"/>
    <n v="0.56964037353467112"/>
    <n v="2026"/>
    <s v="Q2"/>
    <n v="6"/>
    <s v="Jun"/>
  </r>
  <r>
    <n v="189"/>
    <d v="2026-06-26T00:00:00"/>
    <s v="Northern Europe"/>
    <x v="10"/>
    <s v="Online Store"/>
    <s v="Business"/>
    <s v="Travel"/>
    <s v="Packing Cube Set"/>
    <n v="1"/>
    <n v="47.5"/>
    <n v="0.1"/>
    <n v="18.8"/>
    <n v="42.75"/>
    <n v="18.8"/>
    <n v="23.95"/>
    <n v="0.56023391812865497"/>
    <n v="2026"/>
    <s v="Q2"/>
    <n v="6"/>
    <s v="Jun"/>
  </r>
  <r>
    <n v="927"/>
    <d v="2026-06-26T00:00:00"/>
    <s v="Northern Europe"/>
    <x v="10"/>
    <s v="Marketplace"/>
    <s v="Returning"/>
    <s v="Travel"/>
    <s v="Carry-On Duffel"/>
    <n v="2"/>
    <n v="130.33000000000001"/>
    <n v="0.1"/>
    <n v="67.319999999999993"/>
    <n v="234.59400000000002"/>
    <n v="134.63999999999999"/>
    <n v="99.954000000000036"/>
    <n v="0.42607227806337772"/>
    <n v="2026"/>
    <s v="Q2"/>
    <n v="6"/>
    <s v="Jun"/>
  </r>
  <r>
    <n v="1388"/>
    <d v="2026-06-26T00:00:00"/>
    <s v="Central Europe"/>
    <x v="14"/>
    <s v="Online Store"/>
    <s v="Returning"/>
    <s v="Hiking"/>
    <s v="Summit Backpack 45L"/>
    <n v="3"/>
    <n v="156.76"/>
    <n v="0.05"/>
    <n v="78.63"/>
    <n v="446.76599999999996"/>
    <n v="235.89"/>
    <n v="210.87599999999998"/>
    <n v="0.47200547937846654"/>
    <n v="2026"/>
    <s v="Q2"/>
    <n v="6"/>
    <s v="Jun"/>
  </r>
  <r>
    <n v="3932"/>
    <d v="2026-06-26T00:00:00"/>
    <s v="Northern Europe"/>
    <x v="10"/>
    <s v="Online Store"/>
    <s v="New"/>
    <s v="Fitness"/>
    <s v="Recovery Roller"/>
    <n v="4"/>
    <n v="35.770000000000003"/>
    <n v="0"/>
    <n v="13.75"/>
    <n v="143.08000000000001"/>
    <n v="55"/>
    <n v="88.080000000000013"/>
    <n v="0.61559966452334358"/>
    <n v="2026"/>
    <s v="Q2"/>
    <n v="6"/>
    <s v="Jun"/>
  </r>
  <r>
    <n v="4008"/>
    <d v="2026-06-26T00:00:00"/>
    <s v="Central Europe"/>
    <x v="14"/>
    <s v="Online Store"/>
    <s v="Returning"/>
    <s v="Cycling"/>
    <s v="Cycling Pack 12L"/>
    <n v="2"/>
    <n v="102.49"/>
    <n v="0"/>
    <n v="50.07"/>
    <n v="204.98"/>
    <n v="100.14"/>
    <n v="104.83999999999999"/>
    <n v="0.51146453312518292"/>
    <n v="2026"/>
    <s v="Q2"/>
    <n v="6"/>
    <s v="Jun"/>
  </r>
  <r>
    <n v="4701"/>
    <d v="2026-06-26T00:00:00"/>
    <s v="Southern Europe"/>
    <x v="0"/>
    <s v="Corporate"/>
    <s v="Business"/>
    <s v="Cycling"/>
    <s v="Commuter Helmet"/>
    <n v="8"/>
    <n v="82.47"/>
    <n v="0.15"/>
    <n v="42.58"/>
    <n v="560.79599999999994"/>
    <n v="340.64"/>
    <n v="220.15599999999995"/>
    <n v="0.39257769313618496"/>
    <n v="2026"/>
    <s v="Q2"/>
    <n v="6"/>
    <s v="Jun"/>
  </r>
  <r>
    <n v="4805"/>
    <d v="2026-06-26T00:00:00"/>
    <s v="Northern Europe"/>
    <x v="10"/>
    <s v="Online Store"/>
    <s v="Returning"/>
    <s v="Camping"/>
    <s v="Compact Sleeping Bag"/>
    <n v="1"/>
    <n v="121.44"/>
    <n v="0"/>
    <n v="62.34"/>
    <n v="121.44"/>
    <n v="62.34"/>
    <n v="59.099999999999994"/>
    <n v="0.48666007905138337"/>
    <n v="2026"/>
    <s v="Q2"/>
    <n v="6"/>
    <s v="Jun"/>
  </r>
  <r>
    <n v="912"/>
    <d v="2026-06-27T00:00:00"/>
    <s v="Southern Europe"/>
    <x v="0"/>
    <s v="Marketplace"/>
    <s v="New"/>
    <s v="Travel"/>
    <s v="Packing Cube Set"/>
    <n v="4"/>
    <n v="46.44"/>
    <n v="0.05"/>
    <n v="18.2"/>
    <n v="176.47199999999998"/>
    <n v="72.8"/>
    <n v="103.67199999999998"/>
    <n v="0.58746996690693143"/>
    <n v="2026"/>
    <s v="Q2"/>
    <n v="6"/>
    <s v="Jun"/>
  </r>
  <r>
    <n v="1837"/>
    <d v="2026-06-27T00:00:00"/>
    <s v="Southern Europe"/>
    <x v="0"/>
    <s v="Marketplace"/>
    <s v="Business"/>
    <s v="Camping"/>
    <s v="Trail Tent 2P"/>
    <n v="2"/>
    <n v="194.13"/>
    <n v="0.1"/>
    <n v="106.51"/>
    <n v="349.43400000000003"/>
    <n v="213.02"/>
    <n v="136.41400000000002"/>
    <n v="0.39038559499075648"/>
    <n v="2026"/>
    <s v="Q2"/>
    <n v="6"/>
    <s v="Jun"/>
  </r>
  <r>
    <n v="2216"/>
    <d v="2026-06-27T00:00:00"/>
    <s v="Southern Europe"/>
    <x v="9"/>
    <s v="Online Store"/>
    <s v="Business"/>
    <s v="Cycling"/>
    <s v="Commuter Helmet"/>
    <n v="4"/>
    <n v="81.86"/>
    <n v="0.05"/>
    <n v="42.22"/>
    <n v="311.06799999999998"/>
    <n v="168.88"/>
    <n v="142.18799999999999"/>
    <n v="0.45709619761595532"/>
    <n v="2026"/>
    <s v="Q2"/>
    <n v="6"/>
    <s v="Jun"/>
  </r>
  <r>
    <n v="2451"/>
    <d v="2026-06-27T00:00:00"/>
    <s v="Southern Europe"/>
    <x v="9"/>
    <s v="Corporate"/>
    <s v="Business"/>
    <s v="Travel"/>
    <s v="Travel Backpack 35L"/>
    <n v="4"/>
    <n v="162.61000000000001"/>
    <n v="0.05"/>
    <n v="88.64"/>
    <n v="617.91800000000001"/>
    <n v="354.56"/>
    <n v="263.358"/>
    <n v="0.4262021821665658"/>
    <n v="2026"/>
    <s v="Q2"/>
    <n v="6"/>
    <s v="Jun"/>
  </r>
  <r>
    <n v="2874"/>
    <d v="2026-06-27T00:00:00"/>
    <s v="Central Europe"/>
    <x v="12"/>
    <s v="Retail Partners"/>
    <s v="New"/>
    <s v="Cycling"/>
    <s v="Compact Repair Kit"/>
    <n v="1"/>
    <n v="40.26"/>
    <n v="0"/>
    <n v="16.62"/>
    <n v="40.26"/>
    <n v="16.62"/>
    <n v="23.639999999999997"/>
    <n v="0.58718330849478384"/>
    <n v="2026"/>
    <s v="Q2"/>
    <n v="6"/>
    <s v="Jun"/>
  </r>
  <r>
    <n v="2885"/>
    <d v="2026-06-27T00:00:00"/>
    <s v="Southern Europe"/>
    <x v="0"/>
    <s v="Online Store"/>
    <s v="Business"/>
    <s v="Travel"/>
    <s v="Packing Cube Set"/>
    <n v="1"/>
    <n v="47.23"/>
    <n v="0.1"/>
    <n v="17.829999999999998"/>
    <n v="42.506999999999998"/>
    <n v="17.829999999999998"/>
    <n v="24.677"/>
    <n v="0.58053967581810062"/>
    <n v="2026"/>
    <s v="Q2"/>
    <n v="6"/>
    <s v="Jun"/>
  </r>
  <r>
    <n v="3014"/>
    <d v="2026-06-27T00:00:00"/>
    <s v="Northern Europe"/>
    <x v="10"/>
    <s v="Online Store"/>
    <s v="New"/>
    <s v="Fitness"/>
    <s v="Training Mat"/>
    <n v="1"/>
    <n v="50.13"/>
    <n v="0.15"/>
    <n v="22.22"/>
    <n v="42.610500000000002"/>
    <n v="22.22"/>
    <n v="20.390500000000003"/>
    <n v="0.47853228664296366"/>
    <n v="2026"/>
    <s v="Q2"/>
    <n v="6"/>
    <s v="Jun"/>
  </r>
  <r>
    <n v="3273"/>
    <d v="2026-06-27T00:00:00"/>
    <s v="Northern Europe"/>
    <x v="3"/>
    <s v="Online Store"/>
    <s v="Business"/>
    <s v="Camping"/>
    <s v="Alpine Tent 4P"/>
    <n v="2"/>
    <n v="345.82"/>
    <n v="0.05"/>
    <n v="196.24"/>
    <n v="657.05799999999999"/>
    <n v="392.48"/>
    <n v="264.57799999999997"/>
    <n v="0.40267069269379563"/>
    <n v="2026"/>
    <s v="Q2"/>
    <n v="6"/>
    <s v="Jun"/>
  </r>
  <r>
    <n v="5041"/>
    <d v="2026-06-27T00:00:00"/>
    <s v="Southern Europe"/>
    <x v="15"/>
    <s v="Retail Partners"/>
    <s v="New"/>
    <s v="Camping"/>
    <s v="Compact Sleeping Bag"/>
    <n v="1"/>
    <n v="126.12"/>
    <n v="0"/>
    <n v="62.18"/>
    <n v="126.12"/>
    <n v="62.18"/>
    <n v="63.940000000000005"/>
    <n v="0.50697748176339996"/>
    <n v="2026"/>
    <s v="Q2"/>
    <n v="6"/>
    <s v="Jun"/>
  </r>
  <r>
    <n v="312"/>
    <d v="2026-06-28T00:00:00"/>
    <s v="Western Europe"/>
    <x v="7"/>
    <s v="Marketplace"/>
    <s v="Returning"/>
    <s v="Fitness"/>
    <s v="Recovery Roller"/>
    <n v="1"/>
    <n v="36"/>
    <n v="0"/>
    <n v="13.95"/>
    <n v="36"/>
    <n v="13.95"/>
    <n v="22.05"/>
    <n v="0.61250000000000004"/>
    <n v="2026"/>
    <s v="Q2"/>
    <n v="6"/>
    <s v="Jun"/>
  </r>
  <r>
    <n v="647"/>
    <d v="2026-06-28T00:00:00"/>
    <s v="Southern Europe"/>
    <x v="0"/>
    <s v="Online Store"/>
    <s v="Returning"/>
    <s v="Travel"/>
    <s v="Travel Backpack 35L"/>
    <n v="1"/>
    <n v="162.25"/>
    <n v="0.05"/>
    <n v="89.28"/>
    <n v="154.13749999999999"/>
    <n v="89.28"/>
    <n v="64.857499999999987"/>
    <n v="0.42077690373854509"/>
    <n v="2026"/>
    <s v="Q2"/>
    <n v="6"/>
    <s v="Jun"/>
  </r>
  <r>
    <n v="708"/>
    <d v="2026-06-28T00:00:00"/>
    <s v="Central Europe"/>
    <x v="11"/>
    <s v="Online Store"/>
    <s v="Returning"/>
    <s v="Hiking"/>
    <s v="Summit Backpack 45L"/>
    <n v="1"/>
    <n v="150.44"/>
    <n v="0"/>
    <n v="80.5"/>
    <n v="150.44"/>
    <n v="80.5"/>
    <n v="69.94"/>
    <n v="0.46490295134272797"/>
    <n v="2026"/>
    <s v="Q2"/>
    <n v="6"/>
    <s v="Jun"/>
  </r>
  <r>
    <n v="886"/>
    <d v="2026-06-28T00:00:00"/>
    <s v="Southern Europe"/>
    <x v="0"/>
    <s v="Retail Partners"/>
    <s v="Business"/>
    <s v="Camping"/>
    <s v="Compact Sleeping Bag"/>
    <n v="2"/>
    <n v="126.17"/>
    <n v="0.05"/>
    <n v="61.13"/>
    <n v="239.72299999999998"/>
    <n v="122.26"/>
    <n v="117.46299999999998"/>
    <n v="0.48999470221881081"/>
    <n v="2026"/>
    <s v="Q2"/>
    <n v="6"/>
    <s v="Jun"/>
  </r>
  <r>
    <n v="944"/>
    <d v="2026-06-28T00:00:00"/>
    <s v="Western Europe"/>
    <x v="7"/>
    <s v="Marketplace"/>
    <s v="Returning"/>
    <s v="Camping"/>
    <s v="Portable Camp Stove"/>
    <n v="2"/>
    <n v="83.72"/>
    <n v="0"/>
    <n v="38.96"/>
    <n v="167.44"/>
    <n v="77.92"/>
    <n v="89.52"/>
    <n v="0.53463927376970855"/>
    <n v="2026"/>
    <s v="Q2"/>
    <n v="6"/>
    <s v="Jun"/>
  </r>
  <r>
    <n v="1050"/>
    <d v="2026-06-28T00:00:00"/>
    <s v="Western Europe"/>
    <x v="8"/>
    <s v="Marketplace"/>
    <s v="New"/>
    <s v="Hiking"/>
    <s v="Trekking Poles"/>
    <n v="1"/>
    <n v="70.58"/>
    <n v="0"/>
    <n v="32.78"/>
    <n v="70.58"/>
    <n v="32.78"/>
    <n v="37.799999999999997"/>
    <n v="0.53556248228960046"/>
    <n v="2026"/>
    <s v="Q2"/>
    <n v="6"/>
    <s v="Jun"/>
  </r>
  <r>
    <n v="1677"/>
    <d v="2026-06-28T00:00:00"/>
    <s v="Western Europe"/>
    <x v="13"/>
    <s v="Corporate"/>
    <s v="Business"/>
    <s v="Camping"/>
    <s v="Portable Camp Stove"/>
    <n v="5"/>
    <n v="81.96"/>
    <n v="0.05"/>
    <n v="39.130000000000003"/>
    <n v="389.30999999999995"/>
    <n v="195.65"/>
    <n v="193.65999999999994"/>
    <n v="0.497444196141892"/>
    <n v="2026"/>
    <s v="Q2"/>
    <n v="6"/>
    <s v="Jun"/>
  </r>
  <r>
    <n v="2109"/>
    <d v="2026-06-28T00:00:00"/>
    <s v="Central Europe"/>
    <x v="14"/>
    <s v="Online Store"/>
    <s v="New"/>
    <s v="Cycling"/>
    <s v="Compact Repair Kit"/>
    <n v="1"/>
    <n v="40.67"/>
    <n v="0"/>
    <n v="16.5"/>
    <n v="40.67"/>
    <n v="16.5"/>
    <n v="24.17"/>
    <n v="0.59429554954511932"/>
    <n v="2026"/>
    <s v="Q2"/>
    <n v="6"/>
    <s v="Jun"/>
  </r>
  <r>
    <n v="3688"/>
    <d v="2026-06-28T00:00:00"/>
    <s v="Northern Europe"/>
    <x v="16"/>
    <s v="Retail Partners"/>
    <s v="New"/>
    <s v="Fitness"/>
    <s v="Resistance Band Set"/>
    <n v="1"/>
    <n v="40.94"/>
    <n v="0"/>
    <n v="14.47"/>
    <n v="40.94"/>
    <n v="14.47"/>
    <n v="26.47"/>
    <n v="0.64655593551538837"/>
    <n v="2026"/>
    <s v="Q2"/>
    <n v="6"/>
    <s v="Jun"/>
  </r>
  <r>
    <n v="521"/>
    <d v="2026-06-29T00:00:00"/>
    <s v="Western Europe"/>
    <x v="8"/>
    <s v="Corporate"/>
    <s v="Business"/>
    <s v="Cycling"/>
    <s v="Cycling Pack 12L"/>
    <n v="3"/>
    <n v="100.89"/>
    <n v="0.05"/>
    <n v="49.08"/>
    <n v="287.53649999999999"/>
    <n v="147.24"/>
    <n v="140.29649999999998"/>
    <n v="0.48792588071427451"/>
    <n v="2026"/>
    <s v="Q2"/>
    <n v="6"/>
    <s v="Jun"/>
  </r>
  <r>
    <n v="557"/>
    <d v="2026-06-29T00:00:00"/>
    <s v="Central Europe"/>
    <x v="12"/>
    <s v="Corporate"/>
    <s v="Business"/>
    <s v="Cycling"/>
    <s v="Compact Repair Kit"/>
    <n v="3"/>
    <n v="39.78"/>
    <n v="0.15"/>
    <n v="16.850000000000001"/>
    <n v="101.43900000000001"/>
    <n v="50.550000000000004"/>
    <n v="50.889000000000003"/>
    <n v="0.50167095495815217"/>
    <n v="2026"/>
    <s v="Q2"/>
    <n v="6"/>
    <s v="Jun"/>
  </r>
  <r>
    <n v="929"/>
    <d v="2026-06-29T00:00:00"/>
    <s v="Southern Europe"/>
    <x v="0"/>
    <s v="Online Store"/>
    <s v="Returning"/>
    <s v="Fitness"/>
    <s v="Resistance Band Set"/>
    <n v="1"/>
    <n v="40.299999999999997"/>
    <n v="0.05"/>
    <n v="14.79"/>
    <n v="38.284999999999997"/>
    <n v="14.79"/>
    <n v="23.494999999999997"/>
    <n v="0.61368682251534545"/>
    <n v="2026"/>
    <s v="Q2"/>
    <n v="6"/>
    <s v="Jun"/>
  </r>
  <r>
    <n v="1089"/>
    <d v="2026-06-29T00:00:00"/>
    <s v="Central Europe"/>
    <x v="11"/>
    <s v="Retail Partners"/>
    <s v="Returning"/>
    <s v="Hiking"/>
    <s v="Hiking Daypack 20L"/>
    <n v="1"/>
    <n v="90.91"/>
    <n v="0.05"/>
    <n v="45.9"/>
    <n v="86.364499999999992"/>
    <n v="45.9"/>
    <n v="40.464499999999994"/>
    <n v="0.46853163047316893"/>
    <n v="2026"/>
    <s v="Q2"/>
    <n v="6"/>
    <s v="Jun"/>
  </r>
  <r>
    <n v="1655"/>
    <d v="2026-06-29T00:00:00"/>
    <s v="Southern Europe"/>
    <x v="0"/>
    <s v="Corporate"/>
    <s v="Business"/>
    <s v="Travel"/>
    <s v="Travel Backpack 35L"/>
    <n v="5"/>
    <n v="162.29"/>
    <n v="0.15"/>
    <n v="86.66"/>
    <n v="689.73249999999996"/>
    <n v="433.29999999999995"/>
    <n v="256.4325"/>
    <n v="0.37178543855770174"/>
    <n v="2026"/>
    <s v="Q2"/>
    <n v="6"/>
    <s v="Jun"/>
  </r>
  <r>
    <n v="1897"/>
    <d v="2026-06-29T00:00:00"/>
    <s v="Central Europe"/>
    <x v="11"/>
    <s v="Online Store"/>
    <s v="Business"/>
    <s v="Cycling"/>
    <s v="Trail Bike Light"/>
    <n v="2"/>
    <n v="51.03"/>
    <n v="0"/>
    <n v="22.59"/>
    <n v="102.06"/>
    <n v="45.18"/>
    <n v="56.88"/>
    <n v="0.55731922398589062"/>
    <n v="2026"/>
    <s v="Q2"/>
    <n v="6"/>
    <s v="Jun"/>
  </r>
  <r>
    <n v="2417"/>
    <d v="2026-06-29T00:00:00"/>
    <s v="Central Europe"/>
    <x v="12"/>
    <s v="Online Store"/>
    <s v="Business"/>
    <s v="Fitness"/>
    <s v="Training Mat"/>
    <n v="1"/>
    <n v="50.67"/>
    <n v="0"/>
    <n v="22.18"/>
    <n v="50.67"/>
    <n v="22.18"/>
    <n v="28.490000000000002"/>
    <n v="0.56226564041839355"/>
    <n v="2026"/>
    <s v="Q2"/>
    <n v="6"/>
    <s v="Jun"/>
  </r>
  <r>
    <n v="3474"/>
    <d v="2026-06-29T00:00:00"/>
    <s v="Western Europe"/>
    <x v="8"/>
    <s v="Corporate"/>
    <s v="Returning"/>
    <s v="Travel"/>
    <s v="Carry-On Duffel"/>
    <n v="10"/>
    <n v="130.62"/>
    <n v="0.05"/>
    <n v="67.05"/>
    <n v="1240.8899999999999"/>
    <n v="670.5"/>
    <n v="570.38999999999987"/>
    <n v="0.45966201677828006"/>
    <n v="2026"/>
    <s v="Q2"/>
    <n v="6"/>
    <s v="Jun"/>
  </r>
  <r>
    <n v="4079"/>
    <d v="2026-06-29T00:00:00"/>
    <s v="Northern Europe"/>
    <x v="5"/>
    <s v="Online Store"/>
    <s v="New"/>
    <s v="Camping"/>
    <s v="Trail Tent 2P"/>
    <n v="4"/>
    <n v="194.6"/>
    <n v="0"/>
    <n v="104.64"/>
    <n v="778.4"/>
    <n v="418.56"/>
    <n v="359.84"/>
    <n v="0.46228160328879753"/>
    <n v="2026"/>
    <s v="Q2"/>
    <n v="6"/>
    <s v="Jun"/>
  </r>
  <r>
    <n v="45"/>
    <d v="2026-06-30T00:00:00"/>
    <s v="Northern Europe"/>
    <x v="2"/>
    <s v="Retail Partners"/>
    <s v="New"/>
    <s v="Hiking"/>
    <s v="Hiking Daypack 20L"/>
    <n v="1"/>
    <n v="94"/>
    <n v="0"/>
    <n v="45.62"/>
    <n v="94"/>
    <n v="45.62"/>
    <n v="48.38"/>
    <n v="0.51468085106382977"/>
    <n v="2026"/>
    <s v="Q2"/>
    <n v="6"/>
    <s v="Jun"/>
  </r>
  <r>
    <n v="2895"/>
    <d v="2026-06-30T00:00:00"/>
    <s v="Western Europe"/>
    <x v="8"/>
    <s v="Online Store"/>
    <s v="Returning"/>
    <s v="Fitness"/>
    <s v="Resistance Band Set"/>
    <n v="2"/>
    <n v="40.46"/>
    <n v="0"/>
    <n v="15.15"/>
    <n v="80.92"/>
    <n v="30.3"/>
    <n v="50.620000000000005"/>
    <n v="0.62555610479485912"/>
    <n v="2026"/>
    <s v="Q2"/>
    <n v="6"/>
    <s v="Jun"/>
  </r>
  <r>
    <n v="5158"/>
    <d v="2026-06-30T00:00:00"/>
    <s v="Central Europe"/>
    <x v="6"/>
    <s v="Retail Partners"/>
    <s v="New"/>
    <s v="Hiking"/>
    <s v="Summit Backpack 45L"/>
    <n v="1"/>
    <n v="156.11000000000001"/>
    <n v="0"/>
    <n v="79.52"/>
    <n v="156.11000000000001"/>
    <n v="79.52"/>
    <n v="76.590000000000018"/>
    <n v="0.49061559157004681"/>
    <n v="2026"/>
    <s v="Q2"/>
    <n v="6"/>
    <s v="Jun"/>
  </r>
  <r>
    <n v="1217"/>
    <d v="2026-07-01T00:00:00"/>
    <s v="Northern Europe"/>
    <x v="3"/>
    <s v="Online Store"/>
    <s v="Returning"/>
    <s v="Camping"/>
    <s v="Compact Sleeping Bag"/>
    <n v="2"/>
    <n v="121.78"/>
    <n v="0.1"/>
    <n v="59.62"/>
    <n v="219.20400000000001"/>
    <n v="119.24"/>
    <n v="99.964000000000013"/>
    <n v="0.45603182423678407"/>
    <n v="2026"/>
    <s v="Q3"/>
    <n v="7"/>
    <s v="Jul"/>
  </r>
  <r>
    <n v="2249"/>
    <d v="2026-07-01T00:00:00"/>
    <s v="Southern Europe"/>
    <x v="15"/>
    <s v="Marketplace"/>
    <s v="New"/>
    <s v="Fitness"/>
    <s v="Recovery Roller"/>
    <n v="3"/>
    <n v="36.22"/>
    <n v="0.1"/>
    <n v="13.83"/>
    <n v="97.793999999999997"/>
    <n v="41.49"/>
    <n v="56.303999999999995"/>
    <n v="0.57574084299650286"/>
    <n v="2026"/>
    <s v="Q3"/>
    <n v="7"/>
    <s v="Jul"/>
  </r>
  <r>
    <n v="2650"/>
    <d v="2026-07-01T00:00:00"/>
    <s v="Western Europe"/>
    <x v="7"/>
    <s v="Corporate"/>
    <s v="Business"/>
    <s v="Travel"/>
    <s v="Travel Backpack 35L"/>
    <n v="10"/>
    <n v="161.78"/>
    <n v="0.1"/>
    <n v="85.11"/>
    <n v="1456.02"/>
    <n v="851.1"/>
    <n v="604.91999999999996"/>
    <n v="0.4154613260806857"/>
    <n v="2026"/>
    <s v="Q3"/>
    <n v="7"/>
    <s v="Jul"/>
  </r>
  <r>
    <n v="3937"/>
    <d v="2026-07-01T00:00:00"/>
    <s v="Western Europe"/>
    <x v="7"/>
    <s v="Online Store"/>
    <s v="Business"/>
    <s v="Camping"/>
    <s v="Compact Sleeping Bag"/>
    <n v="3"/>
    <n v="126.23"/>
    <n v="0.05"/>
    <n v="61.81"/>
    <n v="359.75549999999998"/>
    <n v="185.43"/>
    <n v="174.32549999999998"/>
    <n v="0.4845666014835075"/>
    <n v="2026"/>
    <s v="Q3"/>
    <n v="7"/>
    <s v="Jul"/>
  </r>
  <r>
    <n v="4122"/>
    <d v="2026-07-01T00:00:00"/>
    <s v="Western Europe"/>
    <x v="8"/>
    <s v="Online Store"/>
    <s v="Returning"/>
    <s v="Cycling"/>
    <s v="Commuter Helmet"/>
    <n v="4"/>
    <n v="79.97"/>
    <n v="0.1"/>
    <n v="43.36"/>
    <n v="287.892"/>
    <n v="173.44"/>
    <n v="114.452"/>
    <n v="0.39755185972517471"/>
    <n v="2026"/>
    <s v="Q3"/>
    <n v="7"/>
    <s v="Jul"/>
  </r>
  <r>
    <n v="4589"/>
    <d v="2026-07-01T00:00:00"/>
    <s v="Western Europe"/>
    <x v="8"/>
    <s v="Retail Partners"/>
    <s v="New"/>
    <s v="Cycling"/>
    <s v="Cycling Pack 12L"/>
    <n v="2"/>
    <n v="102.37"/>
    <n v="0"/>
    <n v="50.25"/>
    <n v="204.74"/>
    <n v="100.5"/>
    <n v="104.24000000000001"/>
    <n v="0.50913353521539517"/>
    <n v="2026"/>
    <s v="Q3"/>
    <n v="7"/>
    <s v="Jul"/>
  </r>
  <r>
    <n v="4873"/>
    <d v="2026-07-01T00:00:00"/>
    <s v="Western Europe"/>
    <x v="13"/>
    <s v="Online Store"/>
    <s v="New"/>
    <s v="Cycling"/>
    <s v="Cycling Pack 12L"/>
    <n v="1"/>
    <n v="102.13"/>
    <n v="0"/>
    <n v="49.17"/>
    <n v="102.13"/>
    <n v="49.17"/>
    <n v="52.959999999999994"/>
    <n v="0.5185547831195535"/>
    <n v="2026"/>
    <s v="Q3"/>
    <n v="7"/>
    <s v="Jul"/>
  </r>
  <r>
    <n v="729"/>
    <d v="2026-07-02T00:00:00"/>
    <s v="Northern Europe"/>
    <x v="2"/>
    <s v="Online Store"/>
    <s v="Returning"/>
    <s v="Travel"/>
    <s v="Travel Backpack 35L"/>
    <n v="1"/>
    <n v="161.82"/>
    <n v="0"/>
    <n v="87.15"/>
    <n v="161.82"/>
    <n v="87.15"/>
    <n v="74.669999999999987"/>
    <n v="0.46143863552094916"/>
    <n v="2026"/>
    <s v="Q3"/>
    <n v="7"/>
    <s v="Jul"/>
  </r>
  <r>
    <n v="906"/>
    <d v="2026-07-02T00:00:00"/>
    <s v="Western Europe"/>
    <x v="8"/>
    <s v="Online Store"/>
    <s v="New"/>
    <s v="Cycling"/>
    <s v="Commuter Helmet"/>
    <n v="2"/>
    <n v="83.29"/>
    <n v="0"/>
    <n v="42.45"/>
    <n v="166.58"/>
    <n v="84.9"/>
    <n v="81.680000000000007"/>
    <n v="0.49033497418657701"/>
    <n v="2026"/>
    <s v="Q3"/>
    <n v="7"/>
    <s v="Jul"/>
  </r>
  <r>
    <n v="1531"/>
    <d v="2026-07-02T00:00:00"/>
    <s v="Northern Europe"/>
    <x v="16"/>
    <s v="Online Store"/>
    <s v="New"/>
    <s v="Travel"/>
    <s v="Carry-On Duffel"/>
    <n v="2"/>
    <n v="136.72999999999999"/>
    <n v="0"/>
    <n v="66.03"/>
    <n v="273.45999999999998"/>
    <n v="132.06"/>
    <n v="141.39999999999998"/>
    <n v="0.5170774519125283"/>
    <n v="2026"/>
    <s v="Q3"/>
    <n v="7"/>
    <s v="Jul"/>
  </r>
  <r>
    <n v="1683"/>
    <d v="2026-07-02T00:00:00"/>
    <s v="Northern Europe"/>
    <x v="2"/>
    <s v="Marketplace"/>
    <s v="Returning"/>
    <s v="Hiking"/>
    <s v="Summit Backpack 45L"/>
    <n v="2"/>
    <n v="152.44"/>
    <n v="0"/>
    <n v="81.23"/>
    <n v="304.88"/>
    <n v="162.46"/>
    <n v="142.41999999999999"/>
    <n v="0.46713461033849379"/>
    <n v="2026"/>
    <s v="Q3"/>
    <n v="7"/>
    <s v="Jul"/>
  </r>
  <r>
    <n v="2363"/>
    <d v="2026-07-02T00:00:00"/>
    <s v="Western Europe"/>
    <x v="7"/>
    <s v="Online Store"/>
    <s v="New"/>
    <s v="Hiking"/>
    <s v="Trekking Poles"/>
    <n v="2"/>
    <n v="71.28"/>
    <n v="0.1"/>
    <n v="32.67"/>
    <n v="128.304"/>
    <n v="65.34"/>
    <n v="62.963999999999999"/>
    <n v="0.4907407407407407"/>
    <n v="2026"/>
    <s v="Q3"/>
    <n v="7"/>
    <s v="Jul"/>
  </r>
  <r>
    <n v="3858"/>
    <d v="2026-07-02T00:00:00"/>
    <s v="Northern Europe"/>
    <x v="3"/>
    <s v="Marketplace"/>
    <s v="Returning"/>
    <s v="Cycling"/>
    <s v="Commuter Helmet"/>
    <n v="1"/>
    <n v="80.290000000000006"/>
    <n v="0.1"/>
    <n v="43.47"/>
    <n v="72.26100000000001"/>
    <n v="43.47"/>
    <n v="28.791000000000011"/>
    <n v="0.39843068875326948"/>
    <n v="2026"/>
    <s v="Q3"/>
    <n v="7"/>
    <s v="Jul"/>
  </r>
  <r>
    <n v="4233"/>
    <d v="2026-07-02T00:00:00"/>
    <s v="Central Europe"/>
    <x v="6"/>
    <s v="Marketplace"/>
    <s v="New"/>
    <s v="Hiking"/>
    <s v="Trail Boots"/>
    <n v="1"/>
    <n v="142.38"/>
    <n v="0.05"/>
    <n v="77.17"/>
    <n v="135.261"/>
    <n v="77.17"/>
    <n v="58.090999999999994"/>
    <n v="0.42947338848596417"/>
    <n v="2026"/>
    <s v="Q3"/>
    <n v="7"/>
    <s v="Jul"/>
  </r>
  <r>
    <n v="5071"/>
    <d v="2026-07-02T00:00:00"/>
    <s v="Western Europe"/>
    <x v="7"/>
    <s v="Online Store"/>
    <s v="New"/>
    <s v="Hiking"/>
    <s v="Hiking Daypack 20L"/>
    <n v="3"/>
    <n v="91.47"/>
    <n v="0.05"/>
    <n v="45.6"/>
    <n v="260.68949999999995"/>
    <n v="136.80000000000001"/>
    <n v="123.88949999999994"/>
    <n v="0.47523778287963253"/>
    <n v="2026"/>
    <s v="Q3"/>
    <n v="7"/>
    <s v="Jul"/>
  </r>
  <r>
    <n v="5174"/>
    <d v="2026-07-02T00:00:00"/>
    <s v="Central Europe"/>
    <x v="11"/>
    <s v="Retail Partners"/>
    <s v="New"/>
    <s v="Travel"/>
    <s v="Packing Cube Set"/>
    <n v="1"/>
    <n v="45.92"/>
    <n v="0.05"/>
    <n v="17.91"/>
    <n v="43.624000000000002"/>
    <n v="17.91"/>
    <n v="25.714000000000002"/>
    <n v="0.58944617641665142"/>
    <n v="2026"/>
    <s v="Q3"/>
    <n v="7"/>
    <s v="Jul"/>
  </r>
  <r>
    <n v="727"/>
    <d v="2026-07-03T00:00:00"/>
    <s v="Western Europe"/>
    <x v="4"/>
    <s v="Retail Partners"/>
    <s v="New"/>
    <s v="Fitness"/>
    <s v="Recovery Roller"/>
    <n v="1"/>
    <n v="36.01"/>
    <n v="0"/>
    <n v="14.11"/>
    <n v="36.01"/>
    <n v="14.11"/>
    <n v="21.9"/>
    <n v="0.60816439877811723"/>
    <n v="2026"/>
    <s v="Q3"/>
    <n v="7"/>
    <s v="Jul"/>
  </r>
  <r>
    <n v="1546"/>
    <d v="2026-07-03T00:00:00"/>
    <s v="Western Europe"/>
    <x v="13"/>
    <s v="Online Store"/>
    <s v="Business"/>
    <s v="Travel"/>
    <s v="Travel Backpack 35L"/>
    <n v="1"/>
    <n v="165.8"/>
    <n v="0.1"/>
    <n v="88.32"/>
    <n v="149.22000000000003"/>
    <n v="88.32"/>
    <n v="60.900000000000034"/>
    <n v="0.40812223562525146"/>
    <n v="2026"/>
    <s v="Q3"/>
    <n v="7"/>
    <s v="Jul"/>
  </r>
  <r>
    <n v="3610"/>
    <d v="2026-07-03T00:00:00"/>
    <s v="Northern Europe"/>
    <x v="2"/>
    <s v="Corporate"/>
    <s v="Business"/>
    <s v="Fitness"/>
    <s v="Resistance Band Set"/>
    <n v="5"/>
    <n v="40.36"/>
    <n v="0.15"/>
    <n v="14.57"/>
    <n v="171.53"/>
    <n v="72.849999999999994"/>
    <n v="98.68"/>
    <n v="0.57529295167026184"/>
    <n v="2026"/>
    <s v="Q3"/>
    <n v="7"/>
    <s v="Jul"/>
  </r>
  <r>
    <n v="3931"/>
    <d v="2026-07-03T00:00:00"/>
    <s v="Northern Europe"/>
    <x v="16"/>
    <s v="Corporate"/>
    <s v="Business"/>
    <s v="Hiking"/>
    <s v="Trail Boots"/>
    <n v="12"/>
    <n v="143.77000000000001"/>
    <n v="0.1"/>
    <n v="81.680000000000007"/>
    <n v="1552.7160000000003"/>
    <n v="980.16000000000008"/>
    <n v="572.55600000000027"/>
    <n v="0.3687448316369511"/>
    <n v="2026"/>
    <s v="Q3"/>
    <n v="7"/>
    <s v="Jul"/>
  </r>
  <r>
    <n v="3942"/>
    <d v="2026-07-03T00:00:00"/>
    <s v="Central Europe"/>
    <x v="12"/>
    <s v="Online Store"/>
    <s v="New"/>
    <s v="Hiking"/>
    <s v="Trekking Poles"/>
    <n v="2"/>
    <n v="70.5"/>
    <n v="0"/>
    <n v="32.51"/>
    <n v="141"/>
    <n v="65.02"/>
    <n v="75.98"/>
    <n v="0.53886524822695037"/>
    <n v="2026"/>
    <s v="Q3"/>
    <n v="7"/>
    <s v="Jul"/>
  </r>
  <r>
    <n v="4165"/>
    <d v="2026-07-03T00:00:00"/>
    <s v="Central Europe"/>
    <x v="14"/>
    <s v="Online Store"/>
    <s v="New"/>
    <s v="Hiking"/>
    <s v="Summit Backpack 45L"/>
    <n v="2"/>
    <n v="152.88999999999999"/>
    <n v="0"/>
    <n v="81.34"/>
    <n v="305.77999999999997"/>
    <n v="162.68"/>
    <n v="143.09999999999997"/>
    <n v="0.46798351756164558"/>
    <n v="2026"/>
    <s v="Q3"/>
    <n v="7"/>
    <s v="Jul"/>
  </r>
  <r>
    <n v="1149"/>
    <d v="2026-07-04T00:00:00"/>
    <s v="Southern Europe"/>
    <x v="15"/>
    <s v="Online Store"/>
    <s v="New"/>
    <s v="Cycling"/>
    <s v="Commuter Helmet"/>
    <n v="2"/>
    <n v="81.900000000000006"/>
    <n v="0"/>
    <n v="42.61"/>
    <n v="163.80000000000001"/>
    <n v="85.22"/>
    <n v="78.580000000000013"/>
    <n v="0.47973137973137975"/>
    <n v="2026"/>
    <s v="Q3"/>
    <n v="7"/>
    <s v="Jul"/>
  </r>
  <r>
    <n v="1310"/>
    <d v="2026-07-04T00:00:00"/>
    <s v="Northern Europe"/>
    <x v="10"/>
    <s v="Retail Partners"/>
    <s v="New"/>
    <s v="Cycling"/>
    <s v="Cycling Pack 12L"/>
    <n v="1"/>
    <n v="103.58"/>
    <n v="0"/>
    <n v="51.94"/>
    <n v="103.58"/>
    <n v="51.94"/>
    <n v="51.64"/>
    <n v="0.49855184398532537"/>
    <n v="2026"/>
    <s v="Q3"/>
    <n v="7"/>
    <s v="Jul"/>
  </r>
  <r>
    <n v="2352"/>
    <d v="2026-07-04T00:00:00"/>
    <s v="Northern Europe"/>
    <x v="3"/>
    <s v="Corporate"/>
    <s v="Returning"/>
    <s v="Hiking"/>
    <s v="Trekking Poles"/>
    <n v="4"/>
    <n v="69.7"/>
    <n v="0.1"/>
    <n v="32.799999999999997"/>
    <n v="250.92000000000002"/>
    <n v="131.19999999999999"/>
    <n v="119.72000000000003"/>
    <n v="0.47712418300653603"/>
    <n v="2026"/>
    <s v="Q3"/>
    <n v="7"/>
    <s v="Jul"/>
  </r>
  <r>
    <n v="2547"/>
    <d v="2026-07-04T00:00:00"/>
    <s v="Central Europe"/>
    <x v="12"/>
    <s v="Online Store"/>
    <s v="Business"/>
    <s v="Fitness"/>
    <s v="Resistance Band Set"/>
    <n v="1"/>
    <n v="40.549999999999997"/>
    <n v="0.05"/>
    <n v="14.44"/>
    <n v="38.522499999999994"/>
    <n v="14.44"/>
    <n v="24.082499999999996"/>
    <n v="0.62515413070283599"/>
    <n v="2026"/>
    <s v="Q3"/>
    <n v="7"/>
    <s v="Jul"/>
  </r>
  <r>
    <n v="2720"/>
    <d v="2026-07-04T00:00:00"/>
    <s v="Western Europe"/>
    <x v="8"/>
    <s v="Online Store"/>
    <s v="New"/>
    <s v="Hiking"/>
    <s v="Trail Boots"/>
    <n v="2"/>
    <n v="145.88999999999999"/>
    <n v="0"/>
    <n v="80.709999999999994"/>
    <n v="291.77999999999997"/>
    <n v="161.41999999999999"/>
    <n v="130.35999999999999"/>
    <n v="0.4467749674412228"/>
    <n v="2026"/>
    <s v="Q3"/>
    <n v="7"/>
    <s v="Jul"/>
  </r>
  <r>
    <n v="3591"/>
    <d v="2026-07-04T00:00:00"/>
    <s v="Western Europe"/>
    <x v="13"/>
    <s v="Online Store"/>
    <s v="Returning"/>
    <s v="Travel"/>
    <s v="Travel Backpack 35L"/>
    <n v="1"/>
    <n v="163.25"/>
    <n v="0"/>
    <n v="89.71"/>
    <n v="163.25"/>
    <n v="89.71"/>
    <n v="73.540000000000006"/>
    <n v="0.45047473200612559"/>
    <n v="2026"/>
    <s v="Q3"/>
    <n v="7"/>
    <s v="Jul"/>
  </r>
  <r>
    <n v="3819"/>
    <d v="2026-07-04T00:00:00"/>
    <s v="Central Europe"/>
    <x v="1"/>
    <s v="Online Store"/>
    <s v="Returning"/>
    <s v="Fitness"/>
    <s v="Resistance Band Set"/>
    <n v="1"/>
    <n v="40.39"/>
    <n v="0.1"/>
    <n v="14.38"/>
    <n v="36.350999999999999"/>
    <n v="14.38"/>
    <n v="21.970999999999997"/>
    <n v="0.60441253335534095"/>
    <n v="2026"/>
    <s v="Q3"/>
    <n v="7"/>
    <s v="Jul"/>
  </r>
  <r>
    <n v="4869"/>
    <d v="2026-07-04T00:00:00"/>
    <s v="Southern Europe"/>
    <x v="15"/>
    <s v="Retail Partners"/>
    <s v="Returning"/>
    <s v="Camping"/>
    <s v="Trail Tent 2P"/>
    <n v="1"/>
    <n v="200.22"/>
    <n v="0"/>
    <n v="104.38"/>
    <n v="200.22"/>
    <n v="104.38"/>
    <n v="95.84"/>
    <n v="0.47867345919488563"/>
    <n v="2026"/>
    <s v="Q3"/>
    <n v="7"/>
    <s v="Jul"/>
  </r>
  <r>
    <n v="4940"/>
    <d v="2026-07-04T00:00:00"/>
    <s v="Central Europe"/>
    <x v="6"/>
    <s v="Online Store"/>
    <s v="Returning"/>
    <s v="Travel"/>
    <s v="Travel Backpack 35L"/>
    <n v="1"/>
    <n v="164.78"/>
    <n v="0.1"/>
    <n v="88.72"/>
    <n v="148.30199999999999"/>
    <n v="88.72"/>
    <n v="59.581999999999994"/>
    <n v="0.4017612709201494"/>
    <n v="2026"/>
    <s v="Q3"/>
    <n v="7"/>
    <s v="Jul"/>
  </r>
  <r>
    <n v="5164"/>
    <d v="2026-07-04T00:00:00"/>
    <s v="Central Europe"/>
    <x v="14"/>
    <s v="Online Store"/>
    <s v="Returning"/>
    <s v="Hiking"/>
    <s v="Trail Boots"/>
    <n v="4"/>
    <n v="142.86000000000001"/>
    <n v="0"/>
    <n v="81.62"/>
    <n v="571.44000000000005"/>
    <n v="326.48"/>
    <n v="244.96000000000004"/>
    <n v="0.42867142657146862"/>
    <n v="2026"/>
    <s v="Q3"/>
    <n v="7"/>
    <s v="Jul"/>
  </r>
  <r>
    <n v="659"/>
    <d v="2026-07-05T00:00:00"/>
    <s v="Western Europe"/>
    <x v="13"/>
    <s v="Marketplace"/>
    <s v="Business"/>
    <s v="Cycling"/>
    <s v="Compact Repair Kit"/>
    <n v="1"/>
    <n v="41.18"/>
    <n v="0"/>
    <n v="16.25"/>
    <n v="41.18"/>
    <n v="16.25"/>
    <n v="24.93"/>
    <n v="0.6053909664885867"/>
    <n v="2026"/>
    <s v="Q3"/>
    <n v="7"/>
    <s v="Jul"/>
  </r>
  <r>
    <n v="969"/>
    <d v="2026-07-05T00:00:00"/>
    <s v="Central Europe"/>
    <x v="11"/>
    <s v="Corporate"/>
    <s v="Business"/>
    <s v="Fitness"/>
    <s v="Recovery Roller"/>
    <n v="12"/>
    <n v="35.81"/>
    <n v="0.15"/>
    <n v="14.29"/>
    <n v="365.262"/>
    <n v="171.48"/>
    <n v="193.78200000000001"/>
    <n v="0.53052877112866936"/>
    <n v="2026"/>
    <s v="Q3"/>
    <n v="7"/>
    <s v="Jul"/>
  </r>
  <r>
    <n v="1096"/>
    <d v="2026-07-05T00:00:00"/>
    <s v="Central Europe"/>
    <x v="14"/>
    <s v="Retail Partners"/>
    <s v="New"/>
    <s v="Camping"/>
    <s v="Alpine Tent 4P"/>
    <n v="3"/>
    <n v="345.42"/>
    <n v="0"/>
    <n v="198.69"/>
    <n v="1036.26"/>
    <n v="596.06999999999994"/>
    <n v="440.19000000000005"/>
    <n v="0.42478721556366167"/>
    <n v="2026"/>
    <s v="Q3"/>
    <n v="7"/>
    <s v="Jul"/>
  </r>
  <r>
    <n v="1440"/>
    <d v="2026-07-05T00:00:00"/>
    <s v="Western Europe"/>
    <x v="8"/>
    <s v="Online Store"/>
    <s v="Returning"/>
    <s v="Cycling"/>
    <s v="Cycling Pack 12L"/>
    <n v="4"/>
    <n v="101.66"/>
    <n v="0.1"/>
    <n v="51.55"/>
    <n v="365.976"/>
    <n v="206.2"/>
    <n v="159.77600000000001"/>
    <n v="0.43657507596126527"/>
    <n v="2026"/>
    <s v="Q3"/>
    <n v="7"/>
    <s v="Jul"/>
  </r>
  <r>
    <n v="2052"/>
    <d v="2026-07-05T00:00:00"/>
    <s v="Western Europe"/>
    <x v="13"/>
    <s v="Online Store"/>
    <s v="Business"/>
    <s v="Hiking"/>
    <s v="Trail Boots"/>
    <n v="3"/>
    <n v="146.88999999999999"/>
    <n v="0"/>
    <n v="77.650000000000006"/>
    <n v="440.66999999999996"/>
    <n v="232.95000000000002"/>
    <n v="207.71999999999994"/>
    <n v="0.47137313636054179"/>
    <n v="2026"/>
    <s v="Q3"/>
    <n v="7"/>
    <s v="Jul"/>
  </r>
  <r>
    <n v="2096"/>
    <d v="2026-07-05T00:00:00"/>
    <s v="Western Europe"/>
    <x v="13"/>
    <s v="Marketplace"/>
    <s v="Returning"/>
    <s v="Travel"/>
    <s v="Travel Backpack 35L"/>
    <n v="2"/>
    <n v="161.21"/>
    <n v="0"/>
    <n v="85.2"/>
    <n v="322.42"/>
    <n v="170.4"/>
    <n v="152.02000000000001"/>
    <n v="0.47149680540909372"/>
    <n v="2026"/>
    <s v="Q3"/>
    <n v="7"/>
    <s v="Jul"/>
  </r>
  <r>
    <n v="2488"/>
    <d v="2026-07-05T00:00:00"/>
    <s v="Western Europe"/>
    <x v="8"/>
    <s v="Retail Partners"/>
    <s v="New"/>
    <s v="Hiking"/>
    <s v="Trekking Poles"/>
    <n v="2"/>
    <n v="71.27"/>
    <n v="0.05"/>
    <n v="32.85"/>
    <n v="135.41299999999998"/>
    <n v="65.7"/>
    <n v="69.71299999999998"/>
    <n v="0.5148176319851121"/>
    <n v="2026"/>
    <s v="Q3"/>
    <n v="7"/>
    <s v="Jul"/>
  </r>
  <r>
    <n v="3220"/>
    <d v="2026-07-05T00:00:00"/>
    <s v="Southern Europe"/>
    <x v="9"/>
    <s v="Retail Partners"/>
    <s v="Returning"/>
    <s v="Fitness"/>
    <s v="Training Mat"/>
    <n v="3"/>
    <n v="50.16"/>
    <n v="0.05"/>
    <n v="22.24"/>
    <n v="142.95599999999999"/>
    <n v="66.72"/>
    <n v="76.23599999999999"/>
    <n v="0.53328296818601528"/>
    <n v="2026"/>
    <s v="Q3"/>
    <n v="7"/>
    <s v="Jul"/>
  </r>
  <r>
    <n v="3711"/>
    <d v="2026-07-05T00:00:00"/>
    <s v="Western Europe"/>
    <x v="4"/>
    <s v="Marketplace"/>
    <s v="New"/>
    <s v="Hiking"/>
    <s v="Trail Boots"/>
    <n v="1"/>
    <n v="145.37"/>
    <n v="0.05"/>
    <n v="81.02"/>
    <n v="138.10149999999999"/>
    <n v="81.02"/>
    <n v="57.081499999999991"/>
    <n v="0.41333005072356199"/>
    <n v="2026"/>
    <s v="Q3"/>
    <n v="7"/>
    <s v="Jul"/>
  </r>
  <r>
    <n v="3823"/>
    <d v="2026-07-05T00:00:00"/>
    <s v="Western Europe"/>
    <x v="7"/>
    <s v="Retail Partners"/>
    <s v="New"/>
    <s v="Travel"/>
    <s v="Packing Cube Set"/>
    <n v="2"/>
    <n v="47.1"/>
    <n v="0"/>
    <n v="17.920000000000002"/>
    <n v="94.2"/>
    <n v="35.840000000000003"/>
    <n v="58.36"/>
    <n v="0.6195329087048832"/>
    <n v="2026"/>
    <s v="Q3"/>
    <n v="7"/>
    <s v="Jul"/>
  </r>
  <r>
    <n v="4058"/>
    <d v="2026-07-05T00:00:00"/>
    <s v="Western Europe"/>
    <x v="13"/>
    <s v="Corporate"/>
    <s v="Business"/>
    <s v="Hiking"/>
    <s v="Summit Backpack 45L"/>
    <n v="5"/>
    <n v="155.09"/>
    <n v="0.1"/>
    <n v="78.52"/>
    <n v="697.90500000000009"/>
    <n v="392.59999999999997"/>
    <n v="305.30500000000012"/>
    <n v="0.43745925305020034"/>
    <n v="2026"/>
    <s v="Q3"/>
    <n v="7"/>
    <s v="Jul"/>
  </r>
  <r>
    <n v="4126"/>
    <d v="2026-07-05T00:00:00"/>
    <s v="Western Europe"/>
    <x v="13"/>
    <s v="Online Store"/>
    <s v="New"/>
    <s v="Cycling"/>
    <s v="Commuter Helmet"/>
    <n v="3"/>
    <n v="82.89"/>
    <n v="0"/>
    <n v="42.31"/>
    <n v="248.67000000000002"/>
    <n v="126.93"/>
    <n v="121.74000000000001"/>
    <n v="0.48956448304982508"/>
    <n v="2026"/>
    <s v="Q3"/>
    <n v="7"/>
    <s v="Jul"/>
  </r>
  <r>
    <n v="5080"/>
    <d v="2026-07-05T00:00:00"/>
    <s v="Northern Europe"/>
    <x v="3"/>
    <s v="Retail Partners"/>
    <s v="New"/>
    <s v="Cycling"/>
    <s v="Commuter Helmet"/>
    <n v="2"/>
    <n v="80.8"/>
    <n v="0"/>
    <n v="42.21"/>
    <n v="161.6"/>
    <n v="84.42"/>
    <n v="77.179999999999993"/>
    <n v="0.47759900990099008"/>
    <n v="2026"/>
    <s v="Q3"/>
    <n v="7"/>
    <s v="Jul"/>
  </r>
  <r>
    <n v="923"/>
    <d v="2026-07-06T00:00:00"/>
    <s v="Northern Europe"/>
    <x v="5"/>
    <s v="Online Store"/>
    <s v="New"/>
    <s v="Fitness"/>
    <s v="Resistance Band Set"/>
    <n v="2"/>
    <n v="39.54"/>
    <n v="0.05"/>
    <n v="14.68"/>
    <n v="75.125999999999991"/>
    <n v="29.36"/>
    <n v="45.765999999999991"/>
    <n v="0.60918989431089099"/>
    <n v="2026"/>
    <s v="Q3"/>
    <n v="7"/>
    <s v="Jul"/>
  </r>
  <r>
    <n v="1549"/>
    <d v="2026-07-06T00:00:00"/>
    <s v="Northern Europe"/>
    <x v="2"/>
    <s v="Online Store"/>
    <s v="New"/>
    <s v="Fitness"/>
    <s v="Weighted Vest"/>
    <n v="2"/>
    <n v="121.35"/>
    <n v="0"/>
    <n v="71.06"/>
    <n v="242.7"/>
    <n v="142.12"/>
    <n v="100.57999999999998"/>
    <n v="0.41442109600329619"/>
    <n v="2026"/>
    <s v="Q3"/>
    <n v="7"/>
    <s v="Jul"/>
  </r>
  <r>
    <n v="1839"/>
    <d v="2026-07-06T00:00:00"/>
    <s v="Western Europe"/>
    <x v="8"/>
    <s v="Retail Partners"/>
    <s v="Returning"/>
    <s v="Fitness"/>
    <s v="Resistance Band Set"/>
    <n v="1"/>
    <n v="41.37"/>
    <n v="0"/>
    <n v="15.12"/>
    <n v="41.37"/>
    <n v="15.12"/>
    <n v="26.25"/>
    <n v="0.63451776649746194"/>
    <n v="2026"/>
    <s v="Q3"/>
    <n v="7"/>
    <s v="Jul"/>
  </r>
  <r>
    <n v="2053"/>
    <d v="2026-07-06T00:00:00"/>
    <s v="Central Europe"/>
    <x v="12"/>
    <s v="Online Store"/>
    <s v="New"/>
    <s v="Cycling"/>
    <s v="Commuter Helmet"/>
    <n v="5"/>
    <n v="81.63"/>
    <n v="0.05"/>
    <n v="42.36"/>
    <n v="387.74249999999995"/>
    <n v="211.8"/>
    <n v="175.94249999999994"/>
    <n v="0.45376119460724568"/>
    <n v="2026"/>
    <s v="Q3"/>
    <n v="7"/>
    <s v="Jul"/>
  </r>
  <r>
    <n v="2342"/>
    <d v="2026-07-06T00:00:00"/>
    <s v="Central Europe"/>
    <x v="1"/>
    <s v="Online Store"/>
    <s v="Returning"/>
    <s v="Fitness"/>
    <s v="Recovery Roller"/>
    <n v="1"/>
    <n v="36.19"/>
    <n v="0"/>
    <n v="13.91"/>
    <n v="36.19"/>
    <n v="13.91"/>
    <n v="22.279999999999998"/>
    <n v="0.61563967946946663"/>
    <n v="2026"/>
    <s v="Q3"/>
    <n v="7"/>
    <s v="Jul"/>
  </r>
  <r>
    <n v="2465"/>
    <d v="2026-07-06T00:00:00"/>
    <s v="Central Europe"/>
    <x v="1"/>
    <s v="Marketplace"/>
    <s v="New"/>
    <s v="Hiking"/>
    <s v="Trail Boots"/>
    <n v="1"/>
    <n v="142.04"/>
    <n v="0"/>
    <n v="81.67"/>
    <n v="142.04"/>
    <n v="81.67"/>
    <n v="60.36999999999999"/>
    <n v="0.4250211208110391"/>
    <n v="2026"/>
    <s v="Q3"/>
    <n v="7"/>
    <s v="Jul"/>
  </r>
  <r>
    <n v="3990"/>
    <d v="2026-07-06T00:00:00"/>
    <s v="Northern Europe"/>
    <x v="5"/>
    <s v="Online Store"/>
    <s v="Business"/>
    <s v="Travel"/>
    <s v="Carry-On Duffel"/>
    <n v="1"/>
    <n v="133.66999999999999"/>
    <n v="0"/>
    <n v="68.25"/>
    <n v="133.66999999999999"/>
    <n v="68.25"/>
    <n v="65.419999999999987"/>
    <n v="0.48941422907159415"/>
    <n v="2026"/>
    <s v="Q3"/>
    <n v="7"/>
    <s v="Jul"/>
  </r>
  <r>
    <n v="4370"/>
    <d v="2026-07-06T00:00:00"/>
    <s v="Northern Europe"/>
    <x v="10"/>
    <s v="Online Store"/>
    <s v="New"/>
    <s v="Travel"/>
    <s v="Travel Backpack 35L"/>
    <n v="6"/>
    <n v="166.6"/>
    <n v="0"/>
    <n v="88.14"/>
    <n v="999.59999999999991"/>
    <n v="528.84"/>
    <n v="470.75999999999988"/>
    <n v="0.47094837935174061"/>
    <n v="2026"/>
    <s v="Q3"/>
    <n v="7"/>
    <s v="Jul"/>
  </r>
  <r>
    <n v="4856"/>
    <d v="2026-07-06T00:00:00"/>
    <s v="Central Europe"/>
    <x v="12"/>
    <s v="Online Store"/>
    <s v="Returning"/>
    <s v="Cycling"/>
    <s v="Cycling Pack 12L"/>
    <n v="2"/>
    <n v="99.93"/>
    <n v="0.1"/>
    <n v="51.96"/>
    <n v="179.87400000000002"/>
    <n v="103.92"/>
    <n v="75.954000000000022"/>
    <n v="0.422262250241836"/>
    <n v="2026"/>
    <s v="Q3"/>
    <n v="7"/>
    <s v="Jul"/>
  </r>
  <r>
    <n v="337"/>
    <d v="2026-07-07T00:00:00"/>
    <s v="Southern Europe"/>
    <x v="15"/>
    <s v="Retail Partners"/>
    <s v="Returning"/>
    <s v="Cycling"/>
    <s v="Cycling Pack 12L"/>
    <n v="6"/>
    <n v="100.56"/>
    <n v="0"/>
    <n v="49.47"/>
    <n v="603.36"/>
    <n v="296.82"/>
    <n v="306.54000000000002"/>
    <n v="0.508054892601432"/>
    <n v="2026"/>
    <s v="Q3"/>
    <n v="7"/>
    <s v="Jul"/>
  </r>
  <r>
    <n v="1001"/>
    <d v="2026-07-07T00:00:00"/>
    <s v="Southern Europe"/>
    <x v="9"/>
    <s v="Online Store"/>
    <s v="Returning"/>
    <s v="Camping"/>
    <s v="Trail Tent 2P"/>
    <n v="1"/>
    <n v="200.48"/>
    <n v="0.05"/>
    <n v="104.11"/>
    <n v="190.45599999999999"/>
    <n v="104.11"/>
    <n v="86.345999999999989"/>
    <n v="0.45336455664300412"/>
    <n v="2026"/>
    <s v="Q3"/>
    <n v="7"/>
    <s v="Jul"/>
  </r>
  <r>
    <n v="2424"/>
    <d v="2026-07-07T00:00:00"/>
    <s v="Western Europe"/>
    <x v="8"/>
    <s v="Online Store"/>
    <s v="New"/>
    <s v="Cycling"/>
    <s v="Trail Bike Light"/>
    <n v="1"/>
    <n v="51.06"/>
    <n v="0.15"/>
    <n v="22.56"/>
    <n v="43.401000000000003"/>
    <n v="22.56"/>
    <n v="20.841000000000005"/>
    <n v="0.48019630884081022"/>
    <n v="2026"/>
    <s v="Q3"/>
    <n v="7"/>
    <s v="Jul"/>
  </r>
  <r>
    <n v="2751"/>
    <d v="2026-07-07T00:00:00"/>
    <s v="Southern Europe"/>
    <x v="15"/>
    <s v="Retail Partners"/>
    <s v="New"/>
    <s v="Fitness"/>
    <s v="Weighted Vest"/>
    <n v="2"/>
    <n v="125.9"/>
    <n v="0.15"/>
    <n v="70.27"/>
    <n v="214.03"/>
    <n v="140.54"/>
    <n v="73.490000000000009"/>
    <n v="0.34336307994206422"/>
    <n v="2026"/>
    <s v="Q3"/>
    <n v="7"/>
    <s v="Jul"/>
  </r>
  <r>
    <n v="375"/>
    <d v="2026-07-08T00:00:00"/>
    <s v="Central Europe"/>
    <x v="12"/>
    <s v="Retail Partners"/>
    <s v="Returning"/>
    <s v="Camping"/>
    <s v="Trail Tent 2P"/>
    <n v="2"/>
    <n v="192.24"/>
    <n v="0.05"/>
    <n v="103.65"/>
    <n v="365.25599999999997"/>
    <n v="207.3"/>
    <n v="157.95599999999996"/>
    <n v="0.43245285498390162"/>
    <n v="2026"/>
    <s v="Q3"/>
    <n v="7"/>
    <s v="Jul"/>
  </r>
  <r>
    <n v="650"/>
    <d v="2026-07-08T00:00:00"/>
    <s v="Southern Europe"/>
    <x v="0"/>
    <s v="Online Store"/>
    <s v="Business"/>
    <s v="Fitness"/>
    <s v="Resistance Band Set"/>
    <n v="2"/>
    <n v="40.79"/>
    <n v="0"/>
    <n v="14.61"/>
    <n v="81.58"/>
    <n v="29.22"/>
    <n v="52.36"/>
    <n v="0.64182397646481981"/>
    <n v="2026"/>
    <s v="Q3"/>
    <n v="7"/>
    <s v="Jul"/>
  </r>
  <r>
    <n v="941"/>
    <d v="2026-07-08T00:00:00"/>
    <s v="Southern Europe"/>
    <x v="9"/>
    <s v="Retail Partners"/>
    <s v="New"/>
    <s v="Camping"/>
    <s v="Compact Sleeping Bag"/>
    <n v="2"/>
    <n v="125.73"/>
    <n v="0.15"/>
    <n v="61.75"/>
    <n v="213.74100000000001"/>
    <n v="123.5"/>
    <n v="90.241000000000014"/>
    <n v="0.42219789371248384"/>
    <n v="2026"/>
    <s v="Q3"/>
    <n v="7"/>
    <s v="Jul"/>
  </r>
  <r>
    <n v="2719"/>
    <d v="2026-07-08T00:00:00"/>
    <s v="Southern Europe"/>
    <x v="15"/>
    <s v="Online Store"/>
    <s v="Business"/>
    <s v="Travel"/>
    <s v="Travel Backpack 35L"/>
    <n v="1"/>
    <n v="164.92"/>
    <n v="0"/>
    <n v="89.47"/>
    <n v="164.92"/>
    <n v="89.47"/>
    <n v="75.449999999999989"/>
    <n v="0.45749454280863444"/>
    <n v="2026"/>
    <s v="Q3"/>
    <n v="7"/>
    <s v="Jul"/>
  </r>
  <r>
    <n v="3833"/>
    <d v="2026-07-08T00:00:00"/>
    <s v="Central Europe"/>
    <x v="6"/>
    <s v="Retail Partners"/>
    <s v="New"/>
    <s v="Cycling"/>
    <s v="Cycling Pack 12L"/>
    <n v="5"/>
    <n v="103.91"/>
    <n v="0"/>
    <n v="51.19"/>
    <n v="519.54999999999995"/>
    <n v="255.95"/>
    <n v="263.59999999999997"/>
    <n v="0.50736214031373306"/>
    <n v="2026"/>
    <s v="Q3"/>
    <n v="7"/>
    <s v="Jul"/>
  </r>
  <r>
    <n v="211"/>
    <d v="2026-07-09T00:00:00"/>
    <s v="Northern Europe"/>
    <x v="16"/>
    <s v="Corporate"/>
    <s v="Business"/>
    <s v="Cycling"/>
    <s v="Trail Bike Light"/>
    <n v="10"/>
    <n v="49.69"/>
    <n v="0.1"/>
    <n v="21.82"/>
    <n v="447.21"/>
    <n v="218.2"/>
    <n v="229.01"/>
    <n v="0.51208604458755391"/>
    <n v="2026"/>
    <s v="Q3"/>
    <n v="7"/>
    <s v="Jul"/>
  </r>
  <r>
    <n v="392"/>
    <d v="2026-07-09T00:00:00"/>
    <s v="Western Europe"/>
    <x v="7"/>
    <s v="Retail Partners"/>
    <s v="Returning"/>
    <s v="Hiking"/>
    <s v="Hiking Daypack 20L"/>
    <n v="3"/>
    <n v="94.19"/>
    <n v="0"/>
    <n v="44.1"/>
    <n v="282.57"/>
    <n v="132.30000000000001"/>
    <n v="150.26999999999998"/>
    <n v="0.53179743072512997"/>
    <n v="2026"/>
    <s v="Q3"/>
    <n v="7"/>
    <s v="Jul"/>
  </r>
  <r>
    <n v="1302"/>
    <d v="2026-07-09T00:00:00"/>
    <s v="Central Europe"/>
    <x v="14"/>
    <s v="Retail Partners"/>
    <s v="Returning"/>
    <s v="Travel"/>
    <s v="Packing Cube Set"/>
    <n v="1"/>
    <n v="46.87"/>
    <n v="0"/>
    <n v="18.649999999999999"/>
    <n v="46.87"/>
    <n v="18.649999999999999"/>
    <n v="28.22"/>
    <n v="0.60209088969490077"/>
    <n v="2026"/>
    <s v="Q3"/>
    <n v="7"/>
    <s v="Jul"/>
  </r>
  <r>
    <n v="1366"/>
    <d v="2026-07-09T00:00:00"/>
    <s v="Northern Europe"/>
    <x v="16"/>
    <s v="Online Store"/>
    <s v="Returning"/>
    <s v="Travel"/>
    <s v="Insulated Bottle"/>
    <n v="1"/>
    <n v="36.99"/>
    <n v="0.1"/>
    <n v="13.2"/>
    <n v="33.291000000000004"/>
    <n v="13.2"/>
    <n v="20.091000000000005"/>
    <n v="0.60349644047940887"/>
    <n v="2026"/>
    <s v="Q3"/>
    <n v="7"/>
    <s v="Jul"/>
  </r>
  <r>
    <n v="1974"/>
    <d v="2026-07-09T00:00:00"/>
    <s v="Southern Europe"/>
    <x v="15"/>
    <s v="Online Store"/>
    <s v="Returning"/>
    <s v="Travel"/>
    <s v="Carry-On Duffel"/>
    <n v="1"/>
    <n v="135.44"/>
    <n v="0"/>
    <n v="65.48"/>
    <n v="135.44"/>
    <n v="65.48"/>
    <n v="69.959999999999994"/>
    <n v="0.51653868871825159"/>
    <n v="2026"/>
    <s v="Q3"/>
    <n v="7"/>
    <s v="Jul"/>
  </r>
  <r>
    <n v="2716"/>
    <d v="2026-07-09T00:00:00"/>
    <s v="Central Europe"/>
    <x v="1"/>
    <s v="Online Store"/>
    <s v="New"/>
    <s v="Hiking"/>
    <s v="Hiking Daypack 20L"/>
    <n v="3"/>
    <n v="92.25"/>
    <n v="0"/>
    <n v="46.27"/>
    <n v="276.75"/>
    <n v="138.81"/>
    <n v="137.94"/>
    <n v="0.49842818428184282"/>
    <n v="2026"/>
    <s v="Q3"/>
    <n v="7"/>
    <s v="Jul"/>
  </r>
  <r>
    <n v="3161"/>
    <d v="2026-07-09T00:00:00"/>
    <s v="Northern Europe"/>
    <x v="5"/>
    <s v="Online Store"/>
    <s v="New"/>
    <s v="Camping"/>
    <s v="Trail Tent 2P"/>
    <n v="2"/>
    <n v="192.6"/>
    <n v="0"/>
    <n v="104.89"/>
    <n v="385.2"/>
    <n v="209.78"/>
    <n v="175.42"/>
    <n v="0.45539979231568017"/>
    <n v="2026"/>
    <s v="Q3"/>
    <n v="7"/>
    <s v="Jul"/>
  </r>
  <r>
    <n v="3240"/>
    <d v="2026-07-09T00:00:00"/>
    <s v="Western Europe"/>
    <x v="8"/>
    <s v="Online Store"/>
    <s v="Returning"/>
    <s v="Cycling"/>
    <s v="Compact Repair Kit"/>
    <n v="1"/>
    <n v="39.94"/>
    <n v="0"/>
    <n v="16.89"/>
    <n v="39.94"/>
    <n v="16.89"/>
    <n v="23.049999999999997"/>
    <n v="0.57711567351026538"/>
    <n v="2026"/>
    <s v="Q3"/>
    <n v="7"/>
    <s v="Jul"/>
  </r>
  <r>
    <n v="3682"/>
    <d v="2026-07-09T00:00:00"/>
    <s v="Northern Europe"/>
    <x v="2"/>
    <s v="Online Store"/>
    <s v="Returning"/>
    <s v="Hiking"/>
    <s v="Summit Backpack 45L"/>
    <n v="3"/>
    <n v="150.61000000000001"/>
    <n v="0"/>
    <n v="79.900000000000006"/>
    <n v="451.83000000000004"/>
    <n v="239.70000000000002"/>
    <n v="212.13000000000002"/>
    <n v="0.46949073766682159"/>
    <n v="2026"/>
    <s v="Q3"/>
    <n v="7"/>
    <s v="Jul"/>
  </r>
  <r>
    <n v="4725"/>
    <d v="2026-07-09T00:00:00"/>
    <s v="Western Europe"/>
    <x v="13"/>
    <s v="Online Store"/>
    <s v="Returning"/>
    <s v="Hiking"/>
    <s v="Trekking Poles"/>
    <n v="2"/>
    <n v="71.069999999999993"/>
    <n v="0"/>
    <n v="31.57"/>
    <n v="142.13999999999999"/>
    <n v="63.14"/>
    <n v="78.999999999999986"/>
    <n v="0.55579006613198245"/>
    <n v="2026"/>
    <s v="Q3"/>
    <n v="7"/>
    <s v="Jul"/>
  </r>
  <r>
    <n v="758"/>
    <d v="2026-07-10T00:00:00"/>
    <s v="Southern Europe"/>
    <x v="0"/>
    <s v="Retail Partners"/>
    <s v="New"/>
    <s v="Cycling"/>
    <s v="Trail Bike Light"/>
    <n v="1"/>
    <n v="50.78"/>
    <n v="0"/>
    <n v="22.29"/>
    <n v="50.78"/>
    <n v="22.29"/>
    <n v="28.490000000000002"/>
    <n v="0.56104765655769995"/>
    <n v="2026"/>
    <s v="Q3"/>
    <n v="7"/>
    <s v="Jul"/>
  </r>
  <r>
    <n v="1910"/>
    <d v="2026-07-10T00:00:00"/>
    <s v="Southern Europe"/>
    <x v="15"/>
    <s v="Online Store"/>
    <s v="Returning"/>
    <s v="Hiking"/>
    <s v="Trail Boots"/>
    <n v="2"/>
    <n v="141.51"/>
    <n v="0.05"/>
    <n v="77.040000000000006"/>
    <n v="268.86899999999997"/>
    <n v="154.08000000000001"/>
    <n v="114.78899999999996"/>
    <n v="0.42693281858451504"/>
    <n v="2026"/>
    <s v="Q3"/>
    <n v="7"/>
    <s v="Jul"/>
  </r>
  <r>
    <n v="1941"/>
    <d v="2026-07-10T00:00:00"/>
    <s v="Central Europe"/>
    <x v="12"/>
    <s v="Marketplace"/>
    <s v="Returning"/>
    <s v="Hiking"/>
    <s v="Summit Backpack 45L"/>
    <n v="1"/>
    <n v="156.44"/>
    <n v="0.1"/>
    <n v="80.72"/>
    <n v="140.79599999999999"/>
    <n v="80.72"/>
    <n v="60.075999999999993"/>
    <n v="0.42668825818915307"/>
    <n v="2026"/>
    <s v="Q3"/>
    <n v="7"/>
    <s v="Jul"/>
  </r>
  <r>
    <n v="2324"/>
    <d v="2026-07-10T00:00:00"/>
    <s v="Central Europe"/>
    <x v="12"/>
    <s v="Online Store"/>
    <s v="New"/>
    <s v="Fitness"/>
    <s v="Training Mat"/>
    <n v="2"/>
    <n v="51.75"/>
    <n v="0"/>
    <n v="21.4"/>
    <n v="103.5"/>
    <n v="42.8"/>
    <n v="60.7"/>
    <n v="0.58647342995169083"/>
    <n v="2026"/>
    <s v="Q3"/>
    <n v="7"/>
    <s v="Jul"/>
  </r>
  <r>
    <n v="2869"/>
    <d v="2026-07-10T00:00:00"/>
    <s v="Northern Europe"/>
    <x v="5"/>
    <s v="Marketplace"/>
    <s v="New"/>
    <s v="Camping"/>
    <s v="Portable Camp Stove"/>
    <n v="1"/>
    <n v="82.23"/>
    <n v="0.1"/>
    <n v="38.340000000000003"/>
    <n v="74.007000000000005"/>
    <n v="38.340000000000003"/>
    <n v="35.667000000000002"/>
    <n v="0.48194089748267055"/>
    <n v="2026"/>
    <s v="Q3"/>
    <n v="7"/>
    <s v="Jul"/>
  </r>
  <r>
    <n v="3236"/>
    <d v="2026-07-10T00:00:00"/>
    <s v="Central Europe"/>
    <x v="6"/>
    <s v="Online Store"/>
    <s v="New"/>
    <s v="Hiking"/>
    <s v="Trail Boots"/>
    <n v="1"/>
    <n v="144.16999999999999"/>
    <n v="0.1"/>
    <n v="78.13"/>
    <n v="129.75299999999999"/>
    <n v="78.13"/>
    <n v="51.62299999999999"/>
    <n v="0.39785592625989374"/>
    <n v="2026"/>
    <s v="Q3"/>
    <n v="7"/>
    <s v="Jul"/>
  </r>
  <r>
    <n v="3582"/>
    <d v="2026-07-10T00:00:00"/>
    <s v="Central Europe"/>
    <x v="12"/>
    <s v="Online Store"/>
    <s v="Returning"/>
    <s v="Camping"/>
    <s v="Portable Camp Stove"/>
    <n v="4"/>
    <n v="82.47"/>
    <n v="0"/>
    <n v="40.22"/>
    <n v="329.88"/>
    <n v="160.88"/>
    <n v="169"/>
    <n v="0.51230750575967021"/>
    <n v="2026"/>
    <s v="Q3"/>
    <n v="7"/>
    <s v="Jul"/>
  </r>
  <r>
    <n v="3715"/>
    <d v="2026-07-10T00:00:00"/>
    <s v="Western Europe"/>
    <x v="8"/>
    <s v="Online Store"/>
    <s v="New"/>
    <s v="Camping"/>
    <s v="Compact Sleeping Bag"/>
    <n v="1"/>
    <n v="122.14"/>
    <n v="0.15"/>
    <n v="59.87"/>
    <n v="103.819"/>
    <n v="59.87"/>
    <n v="43.949000000000005"/>
    <n v="0.42332328379198414"/>
    <n v="2026"/>
    <s v="Q3"/>
    <n v="7"/>
    <s v="Jul"/>
  </r>
  <r>
    <n v="3940"/>
    <d v="2026-07-10T00:00:00"/>
    <s v="Northern Europe"/>
    <x v="16"/>
    <s v="Retail Partners"/>
    <s v="Returning"/>
    <s v="Hiking"/>
    <s v="Trail Boots"/>
    <n v="3"/>
    <n v="143.59"/>
    <n v="0"/>
    <n v="78.91"/>
    <n v="430.77"/>
    <n v="236.73"/>
    <n v="194.04"/>
    <n v="0.45044919562643637"/>
    <n v="2026"/>
    <s v="Q3"/>
    <n v="7"/>
    <s v="Jul"/>
  </r>
  <r>
    <n v="4760"/>
    <d v="2026-07-10T00:00:00"/>
    <s v="Western Europe"/>
    <x v="13"/>
    <s v="Online Store"/>
    <s v="Business"/>
    <s v="Hiking"/>
    <s v="Summit Backpack 45L"/>
    <n v="2"/>
    <n v="157.66"/>
    <n v="0"/>
    <n v="78.760000000000005"/>
    <n v="315.32"/>
    <n v="157.52000000000001"/>
    <n v="157.79999999999998"/>
    <n v="0.50044399340352652"/>
    <n v="2026"/>
    <s v="Q3"/>
    <n v="7"/>
    <s v="Jul"/>
  </r>
  <r>
    <n v="4768"/>
    <d v="2026-07-10T00:00:00"/>
    <s v="Central Europe"/>
    <x v="1"/>
    <s v="Online Store"/>
    <s v="Business"/>
    <s v="Cycling"/>
    <s v="Cycling Pack 12L"/>
    <n v="1"/>
    <n v="101.58"/>
    <n v="0"/>
    <n v="49.83"/>
    <n v="101.58"/>
    <n v="49.83"/>
    <n v="51.75"/>
    <n v="0.50945067926757237"/>
    <n v="2026"/>
    <s v="Q3"/>
    <n v="7"/>
    <s v="Jul"/>
  </r>
  <r>
    <n v="5025"/>
    <d v="2026-07-10T00:00:00"/>
    <s v="Northern Europe"/>
    <x v="3"/>
    <s v="Online Store"/>
    <s v="Returning"/>
    <s v="Travel"/>
    <s v="Travel Backpack 35L"/>
    <n v="4"/>
    <n v="166.71"/>
    <n v="0"/>
    <n v="86.55"/>
    <n v="666.84"/>
    <n v="346.2"/>
    <n v="320.64000000000004"/>
    <n v="0.48083498290444487"/>
    <n v="2026"/>
    <s v="Q3"/>
    <n v="7"/>
    <s v="Jul"/>
  </r>
  <r>
    <n v="165"/>
    <d v="2026-07-11T00:00:00"/>
    <s v="Central Europe"/>
    <x v="12"/>
    <s v="Retail Partners"/>
    <s v="New"/>
    <s v="Cycling"/>
    <s v="Commuter Helmet"/>
    <n v="2"/>
    <n v="83.33"/>
    <n v="0"/>
    <n v="42.11"/>
    <n v="166.66"/>
    <n v="84.22"/>
    <n v="82.44"/>
    <n v="0.49465978639145564"/>
    <n v="2026"/>
    <s v="Q3"/>
    <n v="7"/>
    <s v="Jul"/>
  </r>
  <r>
    <n v="198"/>
    <d v="2026-07-11T00:00:00"/>
    <s v="Southern Europe"/>
    <x v="15"/>
    <s v="Online Store"/>
    <s v="New"/>
    <s v="Hiking"/>
    <s v="Trekking Poles"/>
    <n v="2"/>
    <n v="71.77"/>
    <n v="0.05"/>
    <n v="32.9"/>
    <n v="136.363"/>
    <n v="65.8"/>
    <n v="70.563000000000002"/>
    <n v="0.5174644148339359"/>
    <n v="2026"/>
    <s v="Q3"/>
    <n v="7"/>
    <s v="Jul"/>
  </r>
  <r>
    <n v="1480"/>
    <d v="2026-07-11T00:00:00"/>
    <s v="Southern Europe"/>
    <x v="15"/>
    <s v="Online Store"/>
    <s v="New"/>
    <s v="Travel"/>
    <s v="Travel Backpack 35L"/>
    <n v="3"/>
    <n v="164.5"/>
    <n v="0"/>
    <n v="87.06"/>
    <n v="493.5"/>
    <n v="261.18"/>
    <n v="232.32"/>
    <n v="0.47075987841945288"/>
    <n v="2026"/>
    <s v="Q3"/>
    <n v="7"/>
    <s v="Jul"/>
  </r>
  <r>
    <n v="1990"/>
    <d v="2026-07-11T00:00:00"/>
    <s v="Southern Europe"/>
    <x v="15"/>
    <s v="Online Store"/>
    <s v="Returning"/>
    <s v="Camping"/>
    <s v="Portable Camp Stove"/>
    <n v="3"/>
    <n v="82.28"/>
    <n v="0.1"/>
    <n v="39.51"/>
    <n v="222.15600000000001"/>
    <n v="118.53"/>
    <n v="103.626"/>
    <n v="0.46645600388915898"/>
    <n v="2026"/>
    <s v="Q3"/>
    <n v="7"/>
    <s v="Jul"/>
  </r>
  <r>
    <n v="2298"/>
    <d v="2026-07-11T00:00:00"/>
    <s v="Northern Europe"/>
    <x v="2"/>
    <s v="Retail Partners"/>
    <s v="New"/>
    <s v="Cycling"/>
    <s v="Cycling Pack 12L"/>
    <n v="2"/>
    <n v="103.17"/>
    <n v="0"/>
    <n v="50.49"/>
    <n v="206.34"/>
    <n v="100.98"/>
    <n v="105.36"/>
    <n v="0.51061355045071244"/>
    <n v="2026"/>
    <s v="Q3"/>
    <n v="7"/>
    <s v="Jul"/>
  </r>
  <r>
    <n v="2886"/>
    <d v="2026-07-11T00:00:00"/>
    <s v="Southern Europe"/>
    <x v="15"/>
    <s v="Online Store"/>
    <s v="New"/>
    <s v="Cycling"/>
    <s v="Trail Bike Light"/>
    <n v="1"/>
    <n v="50.33"/>
    <n v="0.05"/>
    <n v="22.06"/>
    <n v="47.813499999999998"/>
    <n v="22.06"/>
    <n v="25.753499999999999"/>
    <n v="0.53862402877848303"/>
    <n v="2026"/>
    <s v="Q3"/>
    <n v="7"/>
    <s v="Jul"/>
  </r>
  <r>
    <n v="2893"/>
    <d v="2026-07-11T00:00:00"/>
    <s v="Central Europe"/>
    <x v="11"/>
    <s v="Corporate"/>
    <s v="Business"/>
    <s v="Hiking"/>
    <s v="Trail Boots"/>
    <n v="6"/>
    <n v="142.78"/>
    <n v="0.15"/>
    <n v="80.38"/>
    <n v="728.178"/>
    <n v="482.28"/>
    <n v="245.89800000000002"/>
    <n v="0.33768941110552642"/>
    <n v="2026"/>
    <s v="Q3"/>
    <n v="7"/>
    <s v="Jul"/>
  </r>
  <r>
    <n v="2939"/>
    <d v="2026-07-11T00:00:00"/>
    <s v="Central Europe"/>
    <x v="6"/>
    <s v="Online Store"/>
    <s v="New"/>
    <s v="Camping"/>
    <s v="Trail Tent 2P"/>
    <n v="1"/>
    <n v="195.38"/>
    <n v="0.05"/>
    <n v="101.67"/>
    <n v="185.61099999999999"/>
    <n v="101.67"/>
    <n v="83.940999999999988"/>
    <n v="0.45224151585843508"/>
    <n v="2026"/>
    <s v="Q3"/>
    <n v="7"/>
    <s v="Jul"/>
  </r>
  <r>
    <n v="3249"/>
    <d v="2026-07-11T00:00:00"/>
    <s v="Western Europe"/>
    <x v="4"/>
    <s v="Retail Partners"/>
    <s v="Returning"/>
    <s v="Cycling"/>
    <s v="Cycling Pack 12L"/>
    <n v="5"/>
    <n v="104.8"/>
    <n v="0"/>
    <n v="50.94"/>
    <n v="524"/>
    <n v="254.7"/>
    <n v="269.3"/>
    <n v="0.51393129770992374"/>
    <n v="2026"/>
    <s v="Q3"/>
    <n v="7"/>
    <s v="Jul"/>
  </r>
  <r>
    <n v="3832"/>
    <d v="2026-07-11T00:00:00"/>
    <s v="Western Europe"/>
    <x v="7"/>
    <s v="Online Store"/>
    <s v="Returning"/>
    <s v="Camping"/>
    <s v="Portable Camp Stove"/>
    <n v="3"/>
    <n v="82.26"/>
    <n v="0"/>
    <n v="40.020000000000003"/>
    <n v="246.78000000000003"/>
    <n v="120.06"/>
    <n v="126.72000000000003"/>
    <n v="0.51349380014587898"/>
    <n v="2026"/>
    <s v="Q3"/>
    <n v="7"/>
    <s v="Jul"/>
  </r>
  <r>
    <n v="3868"/>
    <d v="2026-07-11T00:00:00"/>
    <s v="Northern Europe"/>
    <x v="10"/>
    <s v="Online Store"/>
    <s v="Business"/>
    <s v="Hiking"/>
    <s v="Hiking Daypack 20L"/>
    <n v="1"/>
    <n v="90.79"/>
    <n v="0"/>
    <n v="46.39"/>
    <n v="90.79"/>
    <n v="46.39"/>
    <n v="44.400000000000006"/>
    <n v="0.4890406432426479"/>
    <n v="2026"/>
    <s v="Q3"/>
    <n v="7"/>
    <s v="Jul"/>
  </r>
  <r>
    <n v="4365"/>
    <d v="2026-07-11T00:00:00"/>
    <s v="Central Europe"/>
    <x v="11"/>
    <s v="Online Store"/>
    <s v="Returning"/>
    <s v="Cycling"/>
    <s v="Compact Repair Kit"/>
    <n v="1"/>
    <n v="41.33"/>
    <n v="0"/>
    <n v="17.2"/>
    <n v="41.33"/>
    <n v="17.2"/>
    <n v="24.13"/>
    <n v="0.58383740624243896"/>
    <n v="2026"/>
    <s v="Q3"/>
    <n v="7"/>
    <s v="Jul"/>
  </r>
  <r>
    <n v="314"/>
    <d v="2026-07-12T00:00:00"/>
    <s v="Northern Europe"/>
    <x v="2"/>
    <s v="Online Store"/>
    <s v="Returning"/>
    <s v="Fitness"/>
    <s v="Resistance Band Set"/>
    <n v="2"/>
    <n v="41.09"/>
    <n v="0.05"/>
    <n v="14.54"/>
    <n v="78.070999999999998"/>
    <n v="29.08"/>
    <n v="48.991"/>
    <n v="0.62751854081541159"/>
    <n v="2026"/>
    <s v="Q3"/>
    <n v="7"/>
    <s v="Jul"/>
  </r>
  <r>
    <n v="552"/>
    <d v="2026-07-12T00:00:00"/>
    <s v="Central Europe"/>
    <x v="12"/>
    <s v="Corporate"/>
    <s v="Business"/>
    <s v="Camping"/>
    <s v="Portable Camp Stove"/>
    <n v="5"/>
    <n v="82.39"/>
    <n v="0.05"/>
    <n v="39.479999999999997"/>
    <n v="391.35249999999996"/>
    <n v="197.39999999999998"/>
    <n v="193.95249999999999"/>
    <n v="0.49559540312122702"/>
    <n v="2026"/>
    <s v="Q3"/>
    <n v="7"/>
    <s v="Jul"/>
  </r>
  <r>
    <n v="1317"/>
    <d v="2026-07-12T00:00:00"/>
    <s v="Central Europe"/>
    <x v="14"/>
    <s v="Online Store"/>
    <s v="Business"/>
    <s v="Fitness"/>
    <s v="Recovery Roller"/>
    <n v="3"/>
    <n v="37"/>
    <n v="0"/>
    <n v="13.69"/>
    <n v="111"/>
    <n v="41.07"/>
    <n v="69.930000000000007"/>
    <n v="0.63000000000000012"/>
    <n v="2026"/>
    <s v="Q3"/>
    <n v="7"/>
    <s v="Jul"/>
  </r>
  <r>
    <n v="1515"/>
    <d v="2026-07-12T00:00:00"/>
    <s v="Western Europe"/>
    <x v="8"/>
    <s v="Retail Partners"/>
    <s v="New"/>
    <s v="Fitness"/>
    <s v="Resistance Band Set"/>
    <n v="2"/>
    <n v="40.9"/>
    <n v="0"/>
    <n v="14.81"/>
    <n v="81.8"/>
    <n v="29.62"/>
    <n v="52.179999999999993"/>
    <n v="0.63789731051344734"/>
    <n v="2026"/>
    <s v="Q3"/>
    <n v="7"/>
    <s v="Jul"/>
  </r>
  <r>
    <n v="1674"/>
    <d v="2026-07-12T00:00:00"/>
    <s v="Southern Europe"/>
    <x v="0"/>
    <s v="Online Store"/>
    <s v="New"/>
    <s v="Fitness"/>
    <s v="Weighted Vest"/>
    <n v="1"/>
    <n v="123.33"/>
    <n v="0.1"/>
    <n v="70.900000000000006"/>
    <n v="110.997"/>
    <n v="70.900000000000006"/>
    <n v="40.096999999999994"/>
    <n v="0.36124399758552028"/>
    <n v="2026"/>
    <s v="Q3"/>
    <n v="7"/>
    <s v="Jul"/>
  </r>
  <r>
    <n v="2407"/>
    <d v="2026-07-12T00:00:00"/>
    <s v="Central Europe"/>
    <x v="12"/>
    <s v="Marketplace"/>
    <s v="Business"/>
    <s v="Hiking"/>
    <s v="Summit Backpack 45L"/>
    <n v="1"/>
    <n v="153.25"/>
    <n v="0.15"/>
    <n v="78.28"/>
    <n v="130.26249999999999"/>
    <n v="78.28"/>
    <n v="51.982499999999987"/>
    <n v="0.39905959121005657"/>
    <n v="2026"/>
    <s v="Q3"/>
    <n v="7"/>
    <s v="Jul"/>
  </r>
  <r>
    <n v="2817"/>
    <d v="2026-07-12T00:00:00"/>
    <s v="Western Europe"/>
    <x v="7"/>
    <s v="Marketplace"/>
    <s v="New"/>
    <s v="Travel"/>
    <s v="Carry-On Duffel"/>
    <n v="3"/>
    <n v="134.43"/>
    <n v="0.1"/>
    <n v="65.78"/>
    <n v="362.96100000000001"/>
    <n v="197.34"/>
    <n v="165.62100000000001"/>
    <n v="0.45630522287518493"/>
    <n v="2026"/>
    <s v="Q3"/>
    <n v="7"/>
    <s v="Jul"/>
  </r>
  <r>
    <n v="3059"/>
    <d v="2026-07-12T00:00:00"/>
    <s v="Southern Europe"/>
    <x v="0"/>
    <s v="Online Store"/>
    <s v="Returning"/>
    <s v="Hiking"/>
    <s v="Hiking Daypack 20L"/>
    <n v="1"/>
    <n v="93.73"/>
    <n v="0.05"/>
    <n v="44.51"/>
    <n v="89.043499999999995"/>
    <n v="44.51"/>
    <n v="44.533499999999997"/>
    <n v="0.50013195797559618"/>
    <n v="2026"/>
    <s v="Q3"/>
    <n v="7"/>
    <s v="Jul"/>
  </r>
  <r>
    <n v="3210"/>
    <d v="2026-07-12T00:00:00"/>
    <s v="Southern Europe"/>
    <x v="0"/>
    <s v="Online Store"/>
    <s v="Returning"/>
    <s v="Travel"/>
    <s v="Insulated Bottle"/>
    <n v="1"/>
    <n v="37.090000000000003"/>
    <n v="0"/>
    <n v="13.43"/>
    <n v="37.090000000000003"/>
    <n v="13.43"/>
    <n v="23.660000000000004"/>
    <n v="0.63790779185764357"/>
    <n v="2026"/>
    <s v="Q3"/>
    <n v="7"/>
    <s v="Jul"/>
  </r>
  <r>
    <n v="3670"/>
    <d v="2026-07-12T00:00:00"/>
    <s v="Southern Europe"/>
    <x v="0"/>
    <s v="Retail Partners"/>
    <s v="New"/>
    <s v="Travel"/>
    <s v="Packing Cube Set"/>
    <n v="1"/>
    <n v="45.43"/>
    <n v="0"/>
    <n v="18.66"/>
    <n v="45.43"/>
    <n v="18.66"/>
    <n v="26.77"/>
    <n v="0.58925819942769098"/>
    <n v="2026"/>
    <s v="Q3"/>
    <n v="7"/>
    <s v="Jul"/>
  </r>
  <r>
    <n v="4017"/>
    <d v="2026-07-12T00:00:00"/>
    <s v="Western Europe"/>
    <x v="8"/>
    <s v="Marketplace"/>
    <s v="New"/>
    <s v="Fitness"/>
    <s v="Resistance Band Set"/>
    <n v="1"/>
    <n v="39.5"/>
    <n v="0.1"/>
    <n v="14.86"/>
    <n v="35.550000000000004"/>
    <n v="14.86"/>
    <n v="20.690000000000005"/>
    <n v="0.58199718706047832"/>
    <n v="2026"/>
    <s v="Q3"/>
    <n v="7"/>
    <s v="Jul"/>
  </r>
  <r>
    <n v="5012"/>
    <d v="2026-07-12T00:00:00"/>
    <s v="Northern Europe"/>
    <x v="16"/>
    <s v="Retail Partners"/>
    <s v="Returning"/>
    <s v="Fitness"/>
    <s v="Weighted Vest"/>
    <n v="2"/>
    <n v="123.58"/>
    <n v="0.1"/>
    <n v="68.739999999999995"/>
    <n v="222.44399999999999"/>
    <n v="137.47999999999999"/>
    <n v="84.963999999999999"/>
    <n v="0.3819568071065077"/>
    <n v="2026"/>
    <s v="Q3"/>
    <n v="7"/>
    <s v="Jul"/>
  </r>
  <r>
    <n v="884"/>
    <d v="2026-07-13T00:00:00"/>
    <s v="Western Europe"/>
    <x v="13"/>
    <s v="Retail Partners"/>
    <s v="Returning"/>
    <s v="Cycling"/>
    <s v="Cycling Pack 12L"/>
    <n v="1"/>
    <n v="103.61"/>
    <n v="0"/>
    <n v="51.84"/>
    <n v="103.61"/>
    <n v="51.84"/>
    <n v="51.769999999999996"/>
    <n v="0.49966219476884466"/>
    <n v="2026"/>
    <s v="Q3"/>
    <n v="7"/>
    <s v="Jul"/>
  </r>
  <r>
    <n v="1025"/>
    <d v="2026-07-13T00:00:00"/>
    <s v="Northern Europe"/>
    <x v="2"/>
    <s v="Retail Partners"/>
    <s v="Returning"/>
    <s v="Hiking"/>
    <s v="Trail Boots"/>
    <n v="2"/>
    <n v="145.75"/>
    <n v="0.05"/>
    <n v="79.319999999999993"/>
    <n v="276.92500000000001"/>
    <n v="158.63999999999999"/>
    <n v="118.28500000000003"/>
    <n v="0.42713731154644768"/>
    <n v="2026"/>
    <s v="Q3"/>
    <n v="7"/>
    <s v="Jul"/>
  </r>
  <r>
    <n v="1279"/>
    <d v="2026-07-13T00:00:00"/>
    <s v="Western Europe"/>
    <x v="8"/>
    <s v="Marketplace"/>
    <s v="New"/>
    <s v="Camping"/>
    <s v="Trail Tent 2P"/>
    <n v="2"/>
    <n v="193.76"/>
    <n v="0.1"/>
    <n v="104.66"/>
    <n v="348.76799999999997"/>
    <n v="209.32"/>
    <n v="139.44799999999998"/>
    <n v="0.39983025965684921"/>
    <n v="2026"/>
    <s v="Q3"/>
    <n v="7"/>
    <s v="Jul"/>
  </r>
  <r>
    <n v="1534"/>
    <d v="2026-07-13T00:00:00"/>
    <s v="Northern Europe"/>
    <x v="16"/>
    <s v="Online Store"/>
    <s v="Returning"/>
    <s v="Hiking"/>
    <s v="Trail Boots"/>
    <n v="2"/>
    <n v="146.09"/>
    <n v="0.1"/>
    <n v="79.36"/>
    <n v="262.96199999999999"/>
    <n v="158.72"/>
    <n v="104.24199999999999"/>
    <n v="0.39641469109605187"/>
    <n v="2026"/>
    <s v="Q3"/>
    <n v="7"/>
    <s v="Jul"/>
  </r>
  <r>
    <n v="2147"/>
    <d v="2026-07-13T00:00:00"/>
    <s v="Central Europe"/>
    <x v="14"/>
    <s v="Retail Partners"/>
    <s v="New"/>
    <s v="Travel"/>
    <s v="Carry-On Duffel"/>
    <n v="1"/>
    <n v="131.91999999999999"/>
    <n v="0"/>
    <n v="66.19"/>
    <n v="131.91999999999999"/>
    <n v="66.19"/>
    <n v="65.72999999999999"/>
    <n v="0.49825651910248631"/>
    <n v="2026"/>
    <s v="Q3"/>
    <n v="7"/>
    <s v="Jul"/>
  </r>
  <r>
    <n v="2385"/>
    <d v="2026-07-13T00:00:00"/>
    <s v="Central Europe"/>
    <x v="11"/>
    <s v="Corporate"/>
    <s v="Business"/>
    <s v="Camping"/>
    <s v="Portable Camp Stove"/>
    <n v="6"/>
    <n v="83.28"/>
    <n v="0.15"/>
    <n v="38.76"/>
    <n v="424.72800000000001"/>
    <n v="232.56"/>
    <n v="192.16800000000001"/>
    <n v="0.45244956772334294"/>
    <n v="2026"/>
    <s v="Q3"/>
    <n v="7"/>
    <s v="Jul"/>
  </r>
  <r>
    <n v="2517"/>
    <d v="2026-07-13T00:00:00"/>
    <s v="Central Europe"/>
    <x v="6"/>
    <s v="Online Store"/>
    <s v="New"/>
    <s v="Travel"/>
    <s v="Insulated Bottle"/>
    <n v="1"/>
    <n v="36.479999999999997"/>
    <n v="0.05"/>
    <n v="13.22"/>
    <n v="34.655999999999999"/>
    <n v="13.22"/>
    <n v="21.436"/>
    <n v="0.61853647276084955"/>
    <n v="2026"/>
    <s v="Q3"/>
    <n v="7"/>
    <s v="Jul"/>
  </r>
  <r>
    <n v="2746"/>
    <d v="2026-07-13T00:00:00"/>
    <s v="Southern Europe"/>
    <x v="0"/>
    <s v="Retail Partners"/>
    <s v="New"/>
    <s v="Hiking"/>
    <s v="Summit Backpack 45L"/>
    <n v="3"/>
    <n v="155.44"/>
    <n v="0.05"/>
    <n v="79.95"/>
    <n v="443.00399999999996"/>
    <n v="239.85000000000002"/>
    <n v="203.15399999999994"/>
    <n v="0.45858276674702703"/>
    <n v="2026"/>
    <s v="Q3"/>
    <n v="7"/>
    <s v="Jul"/>
  </r>
  <r>
    <n v="3297"/>
    <d v="2026-07-13T00:00:00"/>
    <s v="Southern Europe"/>
    <x v="15"/>
    <s v="Corporate"/>
    <s v="Returning"/>
    <s v="Fitness"/>
    <s v="Resistance Band Set"/>
    <n v="6"/>
    <n v="40.58"/>
    <n v="0.15"/>
    <n v="15.06"/>
    <n v="206.958"/>
    <n v="90.36"/>
    <n v="116.598"/>
    <n v="0.5633896732670397"/>
    <n v="2026"/>
    <s v="Q3"/>
    <n v="7"/>
    <s v="Jul"/>
  </r>
  <r>
    <n v="772"/>
    <d v="2026-07-14T00:00:00"/>
    <s v="Western Europe"/>
    <x v="13"/>
    <s v="Online Store"/>
    <s v="Returning"/>
    <s v="Cycling"/>
    <s v="Cycling Pack 12L"/>
    <n v="2"/>
    <n v="101.03"/>
    <n v="0.1"/>
    <n v="50.98"/>
    <n v="181.85400000000001"/>
    <n v="101.96"/>
    <n v="79.89400000000002"/>
    <n v="0.43933045190097558"/>
    <n v="2026"/>
    <s v="Q3"/>
    <n v="7"/>
    <s v="Jul"/>
  </r>
  <r>
    <n v="838"/>
    <d v="2026-07-14T00:00:00"/>
    <s v="Southern Europe"/>
    <x v="9"/>
    <s v="Retail Partners"/>
    <s v="Returning"/>
    <s v="Camping"/>
    <s v="Portable Camp Stove"/>
    <n v="1"/>
    <n v="80.150000000000006"/>
    <n v="0.05"/>
    <n v="38.89"/>
    <n v="76.142499999999998"/>
    <n v="38.89"/>
    <n v="37.252499999999998"/>
    <n v="0.48924713530551267"/>
    <n v="2026"/>
    <s v="Q3"/>
    <n v="7"/>
    <s v="Jul"/>
  </r>
  <r>
    <n v="1144"/>
    <d v="2026-07-14T00:00:00"/>
    <s v="Northern Europe"/>
    <x v="2"/>
    <s v="Retail Partners"/>
    <s v="New"/>
    <s v="Camping"/>
    <s v="Portable Camp Stove"/>
    <n v="1"/>
    <n v="83.74"/>
    <n v="0"/>
    <n v="38.96"/>
    <n v="83.74"/>
    <n v="38.96"/>
    <n v="44.779999999999994"/>
    <n v="0.53475041796035339"/>
    <n v="2026"/>
    <s v="Q3"/>
    <n v="7"/>
    <s v="Jul"/>
  </r>
  <r>
    <n v="1686"/>
    <d v="2026-07-14T00:00:00"/>
    <s v="Northern Europe"/>
    <x v="5"/>
    <s v="Corporate"/>
    <s v="Returning"/>
    <s v="Travel"/>
    <s v="Insulated Bottle"/>
    <n v="8"/>
    <n v="35.75"/>
    <n v="0.15"/>
    <n v="13.56"/>
    <n v="243.1"/>
    <n v="108.48"/>
    <n v="134.62"/>
    <n v="0.55376388317564795"/>
    <n v="2026"/>
    <s v="Q3"/>
    <n v="7"/>
    <s v="Jul"/>
  </r>
  <r>
    <n v="2823"/>
    <d v="2026-07-14T00:00:00"/>
    <s v="Southern Europe"/>
    <x v="15"/>
    <s v="Online Store"/>
    <s v="New"/>
    <s v="Cycling"/>
    <s v="Commuter Helmet"/>
    <n v="3"/>
    <n v="81.39"/>
    <n v="0"/>
    <n v="43.54"/>
    <n v="244.17000000000002"/>
    <n v="130.62"/>
    <n v="113.55000000000001"/>
    <n v="0.46504484580415284"/>
    <n v="2026"/>
    <s v="Q3"/>
    <n v="7"/>
    <s v="Jul"/>
  </r>
  <r>
    <n v="2883"/>
    <d v="2026-07-14T00:00:00"/>
    <s v="Northern Europe"/>
    <x v="10"/>
    <s v="Marketplace"/>
    <s v="New"/>
    <s v="Travel"/>
    <s v="Insulated Bottle"/>
    <n v="1"/>
    <n v="36.799999999999997"/>
    <n v="0"/>
    <n v="13.91"/>
    <n v="36.799999999999997"/>
    <n v="13.91"/>
    <n v="22.889999999999997"/>
    <n v="0.62201086956521734"/>
    <n v="2026"/>
    <s v="Q3"/>
    <n v="7"/>
    <s v="Jul"/>
  </r>
  <r>
    <n v="3259"/>
    <d v="2026-07-14T00:00:00"/>
    <s v="Northern Europe"/>
    <x v="16"/>
    <s v="Corporate"/>
    <s v="Returning"/>
    <s v="Camping"/>
    <s v="Trail Tent 2P"/>
    <n v="6"/>
    <n v="194.15"/>
    <n v="0.1"/>
    <n v="105.12"/>
    <n v="1048.4100000000001"/>
    <n v="630.72"/>
    <n v="417.69000000000005"/>
    <n v="0.3984032964202936"/>
    <n v="2026"/>
    <s v="Q3"/>
    <n v="7"/>
    <s v="Jul"/>
  </r>
  <r>
    <n v="3709"/>
    <d v="2026-07-14T00:00:00"/>
    <s v="Southern Europe"/>
    <x v="9"/>
    <s v="Online Store"/>
    <s v="New"/>
    <s v="Fitness"/>
    <s v="Training Mat"/>
    <n v="1"/>
    <n v="50.94"/>
    <n v="0"/>
    <n v="22.28"/>
    <n v="50.94"/>
    <n v="22.28"/>
    <n v="28.659999999999997"/>
    <n v="0.5626226933647428"/>
    <n v="2026"/>
    <s v="Q3"/>
    <n v="7"/>
    <s v="Jul"/>
  </r>
  <r>
    <n v="61"/>
    <d v="2026-07-15T00:00:00"/>
    <s v="Western Europe"/>
    <x v="8"/>
    <s v="Online Store"/>
    <s v="Returning"/>
    <s v="Fitness"/>
    <s v="Weighted Vest"/>
    <n v="2"/>
    <n v="125.89"/>
    <n v="0"/>
    <n v="70.8"/>
    <n v="251.78"/>
    <n v="141.6"/>
    <n v="110.18"/>
    <n v="0.43760425768528083"/>
    <n v="2026"/>
    <s v="Q3"/>
    <n v="7"/>
    <s v="Jul"/>
  </r>
  <r>
    <n v="357"/>
    <d v="2026-07-15T00:00:00"/>
    <s v="Southern Europe"/>
    <x v="9"/>
    <s v="Online Store"/>
    <s v="New"/>
    <s v="Fitness"/>
    <s v="Training Mat"/>
    <n v="2"/>
    <n v="51.9"/>
    <n v="0"/>
    <n v="21.82"/>
    <n v="103.8"/>
    <n v="43.64"/>
    <n v="60.16"/>
    <n v="0.57957610789980729"/>
    <n v="2026"/>
    <s v="Q3"/>
    <n v="7"/>
    <s v="Jul"/>
  </r>
  <r>
    <n v="1607"/>
    <d v="2026-07-15T00:00:00"/>
    <s v="Southern Europe"/>
    <x v="0"/>
    <s v="Retail Partners"/>
    <s v="New"/>
    <s v="Fitness"/>
    <s v="Resistance Band Set"/>
    <n v="2"/>
    <n v="39.75"/>
    <n v="0"/>
    <n v="14.78"/>
    <n v="79.5"/>
    <n v="29.56"/>
    <n v="49.94"/>
    <n v="0.62817610062893081"/>
    <n v="2026"/>
    <s v="Q3"/>
    <n v="7"/>
    <s v="Jul"/>
  </r>
  <r>
    <n v="3295"/>
    <d v="2026-07-15T00:00:00"/>
    <s v="Central Europe"/>
    <x v="12"/>
    <s v="Marketplace"/>
    <s v="Returning"/>
    <s v="Hiking"/>
    <s v="Hiking Daypack 20L"/>
    <n v="1"/>
    <n v="93.46"/>
    <n v="0.15"/>
    <n v="46.65"/>
    <n v="79.440999999999988"/>
    <n v="46.65"/>
    <n v="32.79099999999999"/>
    <n v="0.41277174255107557"/>
    <n v="2026"/>
    <s v="Q3"/>
    <n v="7"/>
    <s v="Jul"/>
  </r>
  <r>
    <n v="4048"/>
    <d v="2026-07-15T00:00:00"/>
    <s v="Western Europe"/>
    <x v="13"/>
    <s v="Corporate"/>
    <s v="Business"/>
    <s v="Cycling"/>
    <s v="Commuter Helmet"/>
    <n v="3"/>
    <n v="82.79"/>
    <n v="0.1"/>
    <n v="43.07"/>
    <n v="223.53300000000002"/>
    <n v="129.21"/>
    <n v="94.323000000000008"/>
    <n v="0.42196454214813922"/>
    <n v="2026"/>
    <s v="Q3"/>
    <n v="7"/>
    <s v="Jul"/>
  </r>
  <r>
    <n v="4424"/>
    <d v="2026-07-15T00:00:00"/>
    <s v="Northern Europe"/>
    <x v="2"/>
    <s v="Retail Partners"/>
    <s v="Business"/>
    <s v="Hiking"/>
    <s v="Hiking Daypack 20L"/>
    <n v="1"/>
    <n v="92.54"/>
    <n v="0"/>
    <n v="44.48"/>
    <n v="92.54"/>
    <n v="44.48"/>
    <n v="48.060000000000009"/>
    <n v="0.51934298681651181"/>
    <n v="2026"/>
    <s v="Q3"/>
    <n v="7"/>
    <s v="Jul"/>
  </r>
  <r>
    <n v="4732"/>
    <d v="2026-07-15T00:00:00"/>
    <s v="Central Europe"/>
    <x v="14"/>
    <s v="Retail Partners"/>
    <s v="New"/>
    <s v="Travel"/>
    <s v="Packing Cube Set"/>
    <n v="1"/>
    <n v="46.53"/>
    <n v="0"/>
    <n v="18.829999999999998"/>
    <n v="46.53"/>
    <n v="18.829999999999998"/>
    <n v="27.700000000000003"/>
    <n v="0.59531485063399958"/>
    <n v="2026"/>
    <s v="Q3"/>
    <n v="7"/>
    <s v="Jul"/>
  </r>
  <r>
    <n v="194"/>
    <d v="2026-07-16T00:00:00"/>
    <s v="Central Europe"/>
    <x v="12"/>
    <s v="Online Store"/>
    <s v="Returning"/>
    <s v="Cycling"/>
    <s v="Trail Bike Light"/>
    <n v="2"/>
    <n v="49.69"/>
    <n v="0"/>
    <n v="21.97"/>
    <n v="99.38"/>
    <n v="43.94"/>
    <n v="55.44"/>
    <n v="0.557858724089354"/>
    <n v="2026"/>
    <s v="Q3"/>
    <n v="7"/>
    <s v="Jul"/>
  </r>
  <r>
    <n v="258"/>
    <d v="2026-07-16T00:00:00"/>
    <s v="Western Europe"/>
    <x v="8"/>
    <s v="Marketplace"/>
    <s v="New"/>
    <s v="Hiking"/>
    <s v="Trekking Poles"/>
    <n v="3"/>
    <n v="71.34"/>
    <n v="0.1"/>
    <n v="31.71"/>
    <n v="192.61800000000002"/>
    <n v="95.13"/>
    <n v="97.488000000000028"/>
    <n v="0.50612092327819835"/>
    <n v="2026"/>
    <s v="Q3"/>
    <n v="7"/>
    <s v="Jul"/>
  </r>
  <r>
    <n v="543"/>
    <d v="2026-07-16T00:00:00"/>
    <s v="Central Europe"/>
    <x v="14"/>
    <s v="Marketplace"/>
    <s v="Returning"/>
    <s v="Cycling"/>
    <s v="Commuter Helmet"/>
    <n v="1"/>
    <n v="83.03"/>
    <n v="0"/>
    <n v="42.41"/>
    <n v="83.03"/>
    <n v="42.41"/>
    <n v="40.620000000000005"/>
    <n v="0.48922076357942917"/>
    <n v="2026"/>
    <s v="Q3"/>
    <n v="7"/>
    <s v="Jul"/>
  </r>
  <r>
    <n v="972"/>
    <d v="2026-07-16T00:00:00"/>
    <s v="Western Europe"/>
    <x v="4"/>
    <s v="Online Store"/>
    <s v="Returning"/>
    <s v="Fitness"/>
    <s v="Resistance Band Set"/>
    <n v="1"/>
    <n v="40.799999999999997"/>
    <n v="0"/>
    <n v="14.42"/>
    <n v="40.799999999999997"/>
    <n v="14.42"/>
    <n v="26.379999999999995"/>
    <n v="0.64656862745098032"/>
    <n v="2026"/>
    <s v="Q3"/>
    <n v="7"/>
    <s v="Jul"/>
  </r>
  <r>
    <n v="1146"/>
    <d v="2026-07-16T00:00:00"/>
    <s v="Central Europe"/>
    <x v="6"/>
    <s v="Marketplace"/>
    <s v="Returning"/>
    <s v="Camping"/>
    <s v="Compact Sleeping Bag"/>
    <n v="2"/>
    <n v="125.34"/>
    <n v="0.15"/>
    <n v="59.04"/>
    <n v="213.078"/>
    <n v="118.08"/>
    <n v="94.998000000000005"/>
    <n v="0.44583673584321237"/>
    <n v="2026"/>
    <s v="Q3"/>
    <n v="7"/>
    <s v="Jul"/>
  </r>
  <r>
    <n v="1464"/>
    <d v="2026-07-16T00:00:00"/>
    <s v="Southern Europe"/>
    <x v="9"/>
    <s v="Online Store"/>
    <s v="Returning"/>
    <s v="Fitness"/>
    <s v="Weighted Vest"/>
    <n v="1"/>
    <n v="122.73"/>
    <n v="0.1"/>
    <n v="70.540000000000006"/>
    <n v="110.45700000000001"/>
    <n v="70.540000000000006"/>
    <n v="39.917000000000002"/>
    <n v="0.36138044668966202"/>
    <n v="2026"/>
    <s v="Q3"/>
    <n v="7"/>
    <s v="Jul"/>
  </r>
  <r>
    <n v="1581"/>
    <d v="2026-07-16T00:00:00"/>
    <s v="Northern Europe"/>
    <x v="5"/>
    <s v="Retail Partners"/>
    <s v="New"/>
    <s v="Hiking"/>
    <s v="Hiking Daypack 20L"/>
    <n v="5"/>
    <n v="92.72"/>
    <n v="0.1"/>
    <n v="46.2"/>
    <n v="417.24"/>
    <n v="231"/>
    <n v="186.24"/>
    <n v="0.44636180615473109"/>
    <n v="2026"/>
    <s v="Q3"/>
    <n v="7"/>
    <s v="Jul"/>
  </r>
  <r>
    <n v="1894"/>
    <d v="2026-07-16T00:00:00"/>
    <s v="Western Europe"/>
    <x v="7"/>
    <s v="Corporate"/>
    <s v="Business"/>
    <s v="Fitness"/>
    <s v="Recovery Roller"/>
    <n v="5"/>
    <n v="36.29"/>
    <n v="0.05"/>
    <n v="13.52"/>
    <n v="172.37749999999997"/>
    <n v="67.599999999999994"/>
    <n v="104.77749999999997"/>
    <n v="0.60783744978317933"/>
    <n v="2026"/>
    <s v="Q3"/>
    <n v="7"/>
    <s v="Jul"/>
  </r>
  <r>
    <n v="2100"/>
    <d v="2026-07-16T00:00:00"/>
    <s v="Northern Europe"/>
    <x v="2"/>
    <s v="Online Store"/>
    <s v="Business"/>
    <s v="Cycling"/>
    <s v="Trail Bike Light"/>
    <n v="2"/>
    <n v="49.84"/>
    <n v="0.1"/>
    <n v="23.06"/>
    <n v="89.712000000000003"/>
    <n v="46.12"/>
    <n v="43.592000000000006"/>
    <n v="0.48591046905653651"/>
    <n v="2026"/>
    <s v="Q3"/>
    <n v="7"/>
    <s v="Jul"/>
  </r>
  <r>
    <n v="2902"/>
    <d v="2026-07-16T00:00:00"/>
    <s v="Central Europe"/>
    <x v="12"/>
    <s v="Marketplace"/>
    <s v="Business"/>
    <s v="Fitness"/>
    <s v="Recovery Roller"/>
    <n v="1"/>
    <n v="35.799999999999997"/>
    <n v="0"/>
    <n v="14.05"/>
    <n v="35.799999999999997"/>
    <n v="14.05"/>
    <n v="21.749999999999996"/>
    <n v="0.60754189944134074"/>
    <n v="2026"/>
    <s v="Q3"/>
    <n v="7"/>
    <s v="Jul"/>
  </r>
  <r>
    <n v="3115"/>
    <d v="2026-07-16T00:00:00"/>
    <s v="Western Europe"/>
    <x v="13"/>
    <s v="Online Store"/>
    <s v="New"/>
    <s v="Camping"/>
    <s v="Trail Tent 2P"/>
    <n v="1"/>
    <n v="195.12"/>
    <n v="0"/>
    <n v="101.14"/>
    <n v="195.12"/>
    <n v="101.14"/>
    <n v="93.98"/>
    <n v="0.48165231652316526"/>
    <n v="2026"/>
    <s v="Q3"/>
    <n v="7"/>
    <s v="Jul"/>
  </r>
  <r>
    <n v="3546"/>
    <d v="2026-07-16T00:00:00"/>
    <s v="Southern Europe"/>
    <x v="15"/>
    <s v="Online Store"/>
    <s v="New"/>
    <s v="Cycling"/>
    <s v="Compact Repair Kit"/>
    <n v="2"/>
    <n v="39.69"/>
    <n v="0.05"/>
    <n v="16.88"/>
    <n v="75.410999999999987"/>
    <n v="33.76"/>
    <n v="41.650999999999989"/>
    <n v="0.55231995332245953"/>
    <n v="2026"/>
    <s v="Q3"/>
    <n v="7"/>
    <s v="Jul"/>
  </r>
  <r>
    <n v="4224"/>
    <d v="2026-07-16T00:00:00"/>
    <s v="Northern Europe"/>
    <x v="3"/>
    <s v="Retail Partners"/>
    <s v="Returning"/>
    <s v="Camping"/>
    <s v="Alpine Tent 4P"/>
    <n v="1"/>
    <n v="348.73"/>
    <n v="0.15"/>
    <n v="190.33"/>
    <n v="296.4205"/>
    <n v="190.33"/>
    <n v="106.09049999999999"/>
    <n v="0.35790540802677273"/>
    <n v="2026"/>
    <s v="Q3"/>
    <n v="7"/>
    <s v="Jul"/>
  </r>
  <r>
    <n v="4858"/>
    <d v="2026-07-16T00:00:00"/>
    <s v="Central Europe"/>
    <x v="12"/>
    <s v="Retail Partners"/>
    <s v="Returning"/>
    <s v="Travel"/>
    <s v="Insulated Bottle"/>
    <n v="1"/>
    <n v="35.5"/>
    <n v="0"/>
    <n v="13.26"/>
    <n v="35.5"/>
    <n v="13.26"/>
    <n v="22.240000000000002"/>
    <n v="0.62647887323943663"/>
    <n v="2026"/>
    <s v="Q3"/>
    <n v="7"/>
    <s v="Jul"/>
  </r>
  <r>
    <n v="768"/>
    <d v="2026-07-17T00:00:00"/>
    <s v="Southern Europe"/>
    <x v="9"/>
    <s v="Online Store"/>
    <s v="Business"/>
    <s v="Travel"/>
    <s v="Packing Cube Set"/>
    <n v="1"/>
    <n v="46.44"/>
    <n v="0"/>
    <n v="18.47"/>
    <n v="46.44"/>
    <n v="18.47"/>
    <n v="27.97"/>
    <n v="0.60228251507321273"/>
    <n v="2026"/>
    <s v="Q3"/>
    <n v="7"/>
    <s v="Jul"/>
  </r>
  <r>
    <n v="1901"/>
    <d v="2026-07-17T00:00:00"/>
    <s v="Central Europe"/>
    <x v="14"/>
    <s v="Online Store"/>
    <s v="New"/>
    <s v="Hiking"/>
    <s v="Trekking Poles"/>
    <n v="1"/>
    <n v="70.44"/>
    <n v="0.05"/>
    <n v="32.229999999999997"/>
    <n v="66.917999999999992"/>
    <n v="32.229999999999997"/>
    <n v="34.687999999999995"/>
    <n v="0.51836576108072563"/>
    <n v="2026"/>
    <s v="Q3"/>
    <n v="7"/>
    <s v="Jul"/>
  </r>
  <r>
    <n v="2226"/>
    <d v="2026-07-17T00:00:00"/>
    <s v="Southern Europe"/>
    <x v="15"/>
    <s v="Retail Partners"/>
    <s v="New"/>
    <s v="Hiking"/>
    <s v="Trekking Poles"/>
    <n v="1"/>
    <n v="69.78"/>
    <n v="0.05"/>
    <n v="32.83"/>
    <n v="66.290999999999997"/>
    <n v="32.83"/>
    <n v="33.460999999999999"/>
    <n v="0.50475931876121949"/>
    <n v="2026"/>
    <s v="Q3"/>
    <n v="7"/>
    <s v="Jul"/>
  </r>
  <r>
    <n v="2660"/>
    <d v="2026-07-17T00:00:00"/>
    <s v="Northern Europe"/>
    <x v="5"/>
    <s v="Retail Partners"/>
    <s v="New"/>
    <s v="Travel"/>
    <s v="Insulated Bottle"/>
    <n v="4"/>
    <n v="35.450000000000003"/>
    <n v="0.1"/>
    <n v="13.83"/>
    <n v="127.62000000000002"/>
    <n v="55.32"/>
    <n v="72.300000000000011"/>
    <n v="0.56652562294311237"/>
    <n v="2026"/>
    <s v="Q3"/>
    <n v="7"/>
    <s v="Jul"/>
  </r>
  <r>
    <n v="3004"/>
    <d v="2026-07-17T00:00:00"/>
    <s v="Western Europe"/>
    <x v="8"/>
    <s v="Online Store"/>
    <s v="Returning"/>
    <s v="Cycling"/>
    <s v="Trail Bike Light"/>
    <n v="1"/>
    <n v="50.82"/>
    <n v="0.05"/>
    <n v="22.36"/>
    <n v="48.278999999999996"/>
    <n v="22.36"/>
    <n v="25.918999999999997"/>
    <n v="0.5368586756146565"/>
    <n v="2026"/>
    <s v="Q3"/>
    <n v="7"/>
    <s v="Jul"/>
  </r>
  <r>
    <n v="4020"/>
    <d v="2026-07-17T00:00:00"/>
    <s v="Northern Europe"/>
    <x v="2"/>
    <s v="Online Store"/>
    <s v="Returning"/>
    <s v="Camping"/>
    <s v="Compact Sleeping Bag"/>
    <n v="1"/>
    <n v="126.13"/>
    <n v="0.15"/>
    <n v="60.43"/>
    <n v="107.2105"/>
    <n v="60.43"/>
    <n v="46.780499999999996"/>
    <n v="0.43634252242084498"/>
    <n v="2026"/>
    <s v="Q3"/>
    <n v="7"/>
    <s v="Jul"/>
  </r>
  <r>
    <n v="4154"/>
    <d v="2026-07-17T00:00:00"/>
    <s v="Northern Europe"/>
    <x v="10"/>
    <s v="Online Store"/>
    <s v="Returning"/>
    <s v="Hiking"/>
    <s v="Trekking Poles"/>
    <n v="3"/>
    <n v="72.150000000000006"/>
    <n v="0"/>
    <n v="33.01"/>
    <n v="216.45000000000002"/>
    <n v="99.03"/>
    <n v="117.42000000000002"/>
    <n v="0.54248094248094247"/>
    <n v="2026"/>
    <s v="Q3"/>
    <n v="7"/>
    <s v="Jul"/>
  </r>
  <r>
    <n v="4957"/>
    <d v="2026-07-17T00:00:00"/>
    <s v="Central Europe"/>
    <x v="1"/>
    <s v="Online Store"/>
    <s v="Returning"/>
    <s v="Fitness"/>
    <s v="Recovery Roller"/>
    <n v="1"/>
    <n v="35.58"/>
    <n v="0"/>
    <n v="13.68"/>
    <n v="35.58"/>
    <n v="13.68"/>
    <n v="21.9"/>
    <n v="0.61551433389544685"/>
    <n v="2026"/>
    <s v="Q3"/>
    <n v="7"/>
    <s v="Jul"/>
  </r>
  <r>
    <n v="945"/>
    <d v="2026-07-18T00:00:00"/>
    <s v="Northern Europe"/>
    <x v="3"/>
    <s v="Online Store"/>
    <s v="New"/>
    <s v="Hiking"/>
    <s v="Summit Backpack 45L"/>
    <n v="1"/>
    <n v="154.9"/>
    <n v="0.05"/>
    <n v="77.819999999999993"/>
    <n v="147.155"/>
    <n v="77.819999999999993"/>
    <n v="69.335000000000008"/>
    <n v="0.47116985491488572"/>
    <n v="2026"/>
    <s v="Q3"/>
    <n v="7"/>
    <s v="Jul"/>
  </r>
  <r>
    <n v="1726"/>
    <d v="2026-07-18T00:00:00"/>
    <s v="Central Europe"/>
    <x v="14"/>
    <s v="Retail Partners"/>
    <s v="Business"/>
    <s v="Camping"/>
    <s v="Portable Camp Stove"/>
    <n v="2"/>
    <n v="80.98"/>
    <n v="0.05"/>
    <n v="39.85"/>
    <n v="153.86199999999999"/>
    <n v="79.7"/>
    <n v="74.161999999999992"/>
    <n v="0.48200335365457353"/>
    <n v="2026"/>
    <s v="Q3"/>
    <n v="7"/>
    <s v="Jul"/>
  </r>
  <r>
    <n v="1790"/>
    <d v="2026-07-18T00:00:00"/>
    <s v="Central Europe"/>
    <x v="12"/>
    <s v="Online Store"/>
    <s v="New"/>
    <s v="Hiking"/>
    <s v="Hiking Daypack 20L"/>
    <n v="1"/>
    <n v="91.36"/>
    <n v="0"/>
    <n v="44.86"/>
    <n v="91.36"/>
    <n v="44.86"/>
    <n v="46.5"/>
    <n v="0.50897548161120842"/>
    <n v="2026"/>
    <s v="Q3"/>
    <n v="7"/>
    <s v="Jul"/>
  </r>
  <r>
    <n v="2193"/>
    <d v="2026-07-18T00:00:00"/>
    <s v="Northern Europe"/>
    <x v="2"/>
    <s v="Online Store"/>
    <s v="Returning"/>
    <s v="Cycling"/>
    <s v="Compact Repair Kit"/>
    <n v="2"/>
    <n v="39.409999999999997"/>
    <n v="0"/>
    <n v="16.8"/>
    <n v="78.819999999999993"/>
    <n v="33.6"/>
    <n v="45.219999999999992"/>
    <n v="0.57371225577264651"/>
    <n v="2026"/>
    <s v="Q3"/>
    <n v="7"/>
    <s v="Jul"/>
  </r>
  <r>
    <n v="2781"/>
    <d v="2026-07-18T00:00:00"/>
    <s v="Southern Europe"/>
    <x v="0"/>
    <s v="Online Store"/>
    <s v="Returning"/>
    <s v="Travel"/>
    <s v="Carry-On Duffel"/>
    <n v="2"/>
    <n v="134.99"/>
    <n v="0"/>
    <n v="68.77"/>
    <n v="269.98"/>
    <n v="137.54"/>
    <n v="132.44000000000003"/>
    <n v="0.49055485591525305"/>
    <n v="2026"/>
    <s v="Q3"/>
    <n v="7"/>
    <s v="Jul"/>
  </r>
  <r>
    <n v="3043"/>
    <d v="2026-07-18T00:00:00"/>
    <s v="Central Europe"/>
    <x v="12"/>
    <s v="Marketplace"/>
    <s v="New"/>
    <s v="Cycling"/>
    <s v="Compact Repair Kit"/>
    <n v="2"/>
    <n v="40.93"/>
    <n v="0.05"/>
    <n v="16.89"/>
    <n v="77.766999999999996"/>
    <n v="33.78"/>
    <n v="43.986999999999995"/>
    <n v="0.56562552239381736"/>
    <n v="2026"/>
    <s v="Q3"/>
    <n v="7"/>
    <s v="Jul"/>
  </r>
  <r>
    <n v="3102"/>
    <d v="2026-07-18T00:00:00"/>
    <s v="Western Europe"/>
    <x v="13"/>
    <s v="Marketplace"/>
    <s v="Returning"/>
    <s v="Hiking"/>
    <s v="Hiking Daypack 20L"/>
    <n v="1"/>
    <n v="90.02"/>
    <n v="0.05"/>
    <n v="45.83"/>
    <n v="85.518999999999991"/>
    <n v="45.83"/>
    <n v="39.688999999999993"/>
    <n v="0.46409569803201622"/>
    <n v="2026"/>
    <s v="Q3"/>
    <n v="7"/>
    <s v="Jul"/>
  </r>
  <r>
    <n v="3156"/>
    <d v="2026-07-18T00:00:00"/>
    <s v="Southern Europe"/>
    <x v="0"/>
    <s v="Retail Partners"/>
    <s v="Returning"/>
    <s v="Fitness"/>
    <s v="Training Mat"/>
    <n v="2"/>
    <n v="50.73"/>
    <n v="0"/>
    <n v="21.87"/>
    <n v="101.46"/>
    <n v="43.74"/>
    <n v="57.719999999999992"/>
    <n v="0.56889414547604966"/>
    <n v="2026"/>
    <s v="Q3"/>
    <n v="7"/>
    <s v="Jul"/>
  </r>
  <r>
    <n v="3308"/>
    <d v="2026-07-18T00:00:00"/>
    <s v="Western Europe"/>
    <x v="13"/>
    <s v="Retail Partners"/>
    <s v="New"/>
    <s v="Fitness"/>
    <s v="Weighted Vest"/>
    <n v="3"/>
    <n v="121.05"/>
    <n v="0.05"/>
    <n v="68.56"/>
    <n v="344.99249999999995"/>
    <n v="205.68"/>
    <n v="139.31249999999994"/>
    <n v="0.40381312637231231"/>
    <n v="2026"/>
    <s v="Q3"/>
    <n v="7"/>
    <s v="Jul"/>
  </r>
  <r>
    <n v="3329"/>
    <d v="2026-07-18T00:00:00"/>
    <s v="Central Europe"/>
    <x v="11"/>
    <s v="Online Store"/>
    <s v="New"/>
    <s v="Cycling"/>
    <s v="Commuter Helmet"/>
    <n v="2"/>
    <n v="81.739999999999995"/>
    <n v="0"/>
    <n v="42.75"/>
    <n v="163.47999999999999"/>
    <n v="85.5"/>
    <n v="77.97999999999999"/>
    <n v="0.47700024467824809"/>
    <n v="2026"/>
    <s v="Q3"/>
    <n v="7"/>
    <s v="Jul"/>
  </r>
  <r>
    <n v="4102"/>
    <d v="2026-07-18T00:00:00"/>
    <s v="Central Europe"/>
    <x v="12"/>
    <s v="Online Store"/>
    <s v="Returning"/>
    <s v="Hiking"/>
    <s v="Summit Backpack 45L"/>
    <n v="3"/>
    <n v="154.01"/>
    <n v="0.1"/>
    <n v="78.78"/>
    <n v="415.827"/>
    <n v="236.34"/>
    <n v="179.48699999999999"/>
    <n v="0.43163863818366771"/>
    <n v="2026"/>
    <s v="Q3"/>
    <n v="7"/>
    <s v="Jul"/>
  </r>
  <r>
    <n v="4109"/>
    <d v="2026-07-18T00:00:00"/>
    <s v="Central Europe"/>
    <x v="12"/>
    <s v="Marketplace"/>
    <s v="New"/>
    <s v="Cycling"/>
    <s v="Cycling Pack 12L"/>
    <n v="4"/>
    <n v="101.61"/>
    <n v="0"/>
    <n v="51.68"/>
    <n v="406.44"/>
    <n v="206.72"/>
    <n v="199.72"/>
    <n v="0.49138864285011319"/>
    <n v="2026"/>
    <s v="Q3"/>
    <n v="7"/>
    <s v="Jul"/>
  </r>
  <r>
    <n v="4813"/>
    <d v="2026-07-18T00:00:00"/>
    <s v="Northern Europe"/>
    <x v="10"/>
    <s v="Retail Partners"/>
    <s v="Returning"/>
    <s v="Fitness"/>
    <s v="Recovery Roller"/>
    <n v="2"/>
    <n v="36.869999999999997"/>
    <n v="0.15"/>
    <n v="13.94"/>
    <n v="62.678999999999995"/>
    <n v="27.88"/>
    <n v="34.798999999999992"/>
    <n v="0.55519392459994565"/>
    <n v="2026"/>
    <s v="Q3"/>
    <n v="7"/>
    <s v="Jul"/>
  </r>
  <r>
    <n v="5054"/>
    <d v="2026-07-18T00:00:00"/>
    <s v="Western Europe"/>
    <x v="8"/>
    <s v="Online Store"/>
    <s v="New"/>
    <s v="Camping"/>
    <s v="Compact Sleeping Bag"/>
    <n v="2"/>
    <n v="121.06"/>
    <n v="0"/>
    <n v="59.62"/>
    <n v="242.12"/>
    <n v="119.24"/>
    <n v="122.88000000000001"/>
    <n v="0.50751693375185858"/>
    <n v="2026"/>
    <s v="Q3"/>
    <n v="7"/>
    <s v="Jul"/>
  </r>
  <r>
    <n v="138"/>
    <d v="2026-07-19T00:00:00"/>
    <s v="Central Europe"/>
    <x v="12"/>
    <s v="Online Store"/>
    <s v="New"/>
    <s v="Hiking"/>
    <s v="Trekking Poles"/>
    <n v="2"/>
    <n v="71.81"/>
    <n v="0"/>
    <n v="32.35"/>
    <n v="143.62"/>
    <n v="64.7"/>
    <n v="78.92"/>
    <n v="0.54950563988302459"/>
    <n v="2026"/>
    <s v="Q3"/>
    <n v="7"/>
    <s v="Jul"/>
  </r>
  <r>
    <n v="433"/>
    <d v="2026-07-19T00:00:00"/>
    <s v="Central Europe"/>
    <x v="12"/>
    <s v="Online Store"/>
    <s v="New"/>
    <s v="Hiking"/>
    <s v="Trail Boots"/>
    <n v="4"/>
    <n v="145.18"/>
    <n v="0"/>
    <n v="79.540000000000006"/>
    <n v="580.72"/>
    <n v="318.16000000000003"/>
    <n v="262.56"/>
    <n v="0.45212839234054275"/>
    <n v="2026"/>
    <s v="Q3"/>
    <n v="7"/>
    <s v="Jul"/>
  </r>
  <r>
    <n v="484"/>
    <d v="2026-07-19T00:00:00"/>
    <s v="Central Europe"/>
    <x v="12"/>
    <s v="Online Store"/>
    <s v="New"/>
    <s v="Fitness"/>
    <s v="Recovery Roller"/>
    <n v="2"/>
    <n v="36.07"/>
    <n v="0"/>
    <n v="13.6"/>
    <n v="72.14"/>
    <n v="27.2"/>
    <n v="44.94"/>
    <n v="0.62295536456889378"/>
    <n v="2026"/>
    <s v="Q3"/>
    <n v="7"/>
    <s v="Jul"/>
  </r>
  <r>
    <n v="492"/>
    <d v="2026-07-19T00:00:00"/>
    <s v="Central Europe"/>
    <x v="14"/>
    <s v="Retail Partners"/>
    <s v="New"/>
    <s v="Hiking"/>
    <s v="Trekking Poles"/>
    <n v="3"/>
    <n v="72.23"/>
    <n v="0.1"/>
    <n v="31.67"/>
    <n v="195.02100000000002"/>
    <n v="95.01"/>
    <n v="100.01100000000001"/>
    <n v="0.5128216961250327"/>
    <n v="2026"/>
    <s v="Q3"/>
    <n v="7"/>
    <s v="Jul"/>
  </r>
  <r>
    <n v="626"/>
    <d v="2026-07-19T00:00:00"/>
    <s v="Central Europe"/>
    <x v="14"/>
    <s v="Retail Partners"/>
    <s v="Returning"/>
    <s v="Travel"/>
    <s v="Insulated Bottle"/>
    <n v="1"/>
    <n v="36.549999999999997"/>
    <n v="0.1"/>
    <n v="13.2"/>
    <n v="32.894999999999996"/>
    <n v="13.2"/>
    <n v="19.694999999999997"/>
    <n v="0.59872321021431829"/>
    <n v="2026"/>
    <s v="Q3"/>
    <n v="7"/>
    <s v="Jul"/>
  </r>
  <r>
    <n v="1409"/>
    <d v="2026-07-19T00:00:00"/>
    <s v="Central Europe"/>
    <x v="14"/>
    <s v="Online Store"/>
    <s v="New"/>
    <s v="Camping"/>
    <s v="Compact Sleeping Bag"/>
    <n v="5"/>
    <n v="124.68"/>
    <n v="0.05"/>
    <n v="60.61"/>
    <n v="592.23"/>
    <n v="303.05"/>
    <n v="289.18"/>
    <n v="0.48829002245749115"/>
    <n v="2026"/>
    <s v="Q3"/>
    <n v="7"/>
    <s v="Jul"/>
  </r>
  <r>
    <n v="1486"/>
    <d v="2026-07-19T00:00:00"/>
    <s v="Western Europe"/>
    <x v="8"/>
    <s v="Online Store"/>
    <s v="Returning"/>
    <s v="Cycling"/>
    <s v="Cycling Pack 12L"/>
    <n v="1"/>
    <n v="101.7"/>
    <n v="0.05"/>
    <n v="49.92"/>
    <n v="96.614999999999995"/>
    <n v="49.92"/>
    <n v="46.694999999999993"/>
    <n v="0.48331004502406455"/>
    <n v="2026"/>
    <s v="Q3"/>
    <n v="7"/>
    <s v="Jul"/>
  </r>
  <r>
    <n v="1940"/>
    <d v="2026-07-19T00:00:00"/>
    <s v="Northern Europe"/>
    <x v="16"/>
    <s v="Online Store"/>
    <s v="New"/>
    <s v="Fitness"/>
    <s v="Training Mat"/>
    <n v="2"/>
    <n v="50.24"/>
    <n v="0.05"/>
    <n v="21.88"/>
    <n v="95.456000000000003"/>
    <n v="43.76"/>
    <n v="51.696000000000005"/>
    <n v="0.54156889037881328"/>
    <n v="2026"/>
    <s v="Q3"/>
    <n v="7"/>
    <s v="Jul"/>
  </r>
  <r>
    <n v="2215"/>
    <d v="2026-07-19T00:00:00"/>
    <s v="Western Europe"/>
    <x v="13"/>
    <s v="Retail Partners"/>
    <s v="Returning"/>
    <s v="Fitness"/>
    <s v="Recovery Roller"/>
    <n v="3"/>
    <n v="35.53"/>
    <n v="0"/>
    <n v="14"/>
    <n v="106.59"/>
    <n v="42"/>
    <n v="64.59"/>
    <n v="0.60596678862932729"/>
    <n v="2026"/>
    <s v="Q3"/>
    <n v="7"/>
    <s v="Jul"/>
  </r>
  <r>
    <n v="2555"/>
    <d v="2026-07-19T00:00:00"/>
    <s v="Northern Europe"/>
    <x v="2"/>
    <s v="Marketplace"/>
    <s v="New"/>
    <s v="Travel"/>
    <s v="Packing Cube Set"/>
    <n v="2"/>
    <n v="46.89"/>
    <n v="0.1"/>
    <n v="18.53"/>
    <n v="84.402000000000001"/>
    <n v="37.06"/>
    <n v="47.341999999999999"/>
    <n v="0.56091087888912583"/>
    <n v="2026"/>
    <s v="Q3"/>
    <n v="7"/>
    <s v="Jul"/>
  </r>
  <r>
    <n v="4710"/>
    <d v="2026-07-19T00:00:00"/>
    <s v="Southern Europe"/>
    <x v="0"/>
    <s v="Retail Partners"/>
    <s v="Returning"/>
    <s v="Camping"/>
    <s v="Trail Tent 2P"/>
    <n v="1"/>
    <n v="197.29"/>
    <n v="0.1"/>
    <n v="104.7"/>
    <n v="177.56100000000001"/>
    <n v="104.7"/>
    <n v="72.861000000000004"/>
    <n v="0.4103434875901803"/>
    <n v="2026"/>
    <s v="Q3"/>
    <n v="7"/>
    <s v="Jul"/>
  </r>
  <r>
    <n v="4974"/>
    <d v="2026-07-19T00:00:00"/>
    <s v="Southern Europe"/>
    <x v="9"/>
    <s v="Retail Partners"/>
    <s v="Business"/>
    <s v="Hiking"/>
    <s v="Trekking Poles"/>
    <n v="1"/>
    <n v="70.52"/>
    <n v="0.1"/>
    <n v="33.28"/>
    <n v="63.467999999999996"/>
    <n v="33.28"/>
    <n v="30.187999999999995"/>
    <n v="0.47564126804058732"/>
    <n v="2026"/>
    <s v="Q3"/>
    <n v="7"/>
    <s v="Jul"/>
  </r>
  <r>
    <n v="5048"/>
    <d v="2026-07-19T00:00:00"/>
    <s v="Central Europe"/>
    <x v="12"/>
    <s v="Marketplace"/>
    <s v="New"/>
    <s v="Fitness"/>
    <s v="Training Mat"/>
    <n v="3"/>
    <n v="49.9"/>
    <n v="0.05"/>
    <n v="22.27"/>
    <n v="142.21499999999997"/>
    <n v="66.81"/>
    <n v="75.404999999999973"/>
    <n v="0.53021833139964125"/>
    <n v="2026"/>
    <s v="Q3"/>
    <n v="7"/>
    <s v="Jul"/>
  </r>
  <r>
    <n v="1"/>
    <d v="2026-07-20T00:00:00"/>
    <s v="Western Europe"/>
    <x v="7"/>
    <s v="Retail Partners"/>
    <s v="New"/>
    <s v="Hiking"/>
    <s v="Summit Backpack 45L"/>
    <n v="3"/>
    <n v="156.25"/>
    <n v="0"/>
    <n v="79.900000000000006"/>
    <n v="468.75"/>
    <n v="239.70000000000002"/>
    <n v="229.04999999999998"/>
    <n v="0.48863999999999996"/>
    <n v="2026"/>
    <s v="Q3"/>
    <n v="7"/>
    <s v="Jul"/>
  </r>
  <r>
    <n v="270"/>
    <d v="2026-07-20T00:00:00"/>
    <s v="Northern Europe"/>
    <x v="2"/>
    <s v="Marketplace"/>
    <s v="Returning"/>
    <s v="Camping"/>
    <s v="Compact Sleeping Bag"/>
    <n v="3"/>
    <n v="120.14"/>
    <n v="0"/>
    <n v="58.9"/>
    <n v="360.42"/>
    <n v="176.7"/>
    <n v="183.72000000000003"/>
    <n v="0.5097386382553688"/>
    <n v="2026"/>
    <s v="Q3"/>
    <n v="7"/>
    <s v="Jul"/>
  </r>
  <r>
    <n v="2130"/>
    <d v="2026-07-20T00:00:00"/>
    <s v="Central Europe"/>
    <x v="14"/>
    <s v="Retail Partners"/>
    <s v="Returning"/>
    <s v="Hiking"/>
    <s v="Trail Boots"/>
    <n v="1"/>
    <n v="145.21"/>
    <n v="0"/>
    <n v="80.52"/>
    <n v="145.21"/>
    <n v="80.52"/>
    <n v="64.690000000000012"/>
    <n v="0.44549273466014744"/>
    <n v="2026"/>
    <s v="Q3"/>
    <n v="7"/>
    <s v="Jul"/>
  </r>
  <r>
    <n v="2474"/>
    <d v="2026-07-20T00:00:00"/>
    <s v="Northern Europe"/>
    <x v="2"/>
    <s v="Retail Partners"/>
    <s v="Returning"/>
    <s v="Cycling"/>
    <s v="Compact Repair Kit"/>
    <n v="2"/>
    <n v="39.78"/>
    <n v="0.1"/>
    <n v="16.260000000000002"/>
    <n v="71.603999999999999"/>
    <n v="32.520000000000003"/>
    <n v="39.083999999999996"/>
    <n v="0.54583542818836928"/>
    <n v="2026"/>
    <s v="Q3"/>
    <n v="7"/>
    <s v="Jul"/>
  </r>
  <r>
    <n v="2514"/>
    <d v="2026-07-20T00:00:00"/>
    <s v="Central Europe"/>
    <x v="6"/>
    <s v="Online Store"/>
    <s v="New"/>
    <s v="Travel"/>
    <s v="Travel Backpack 35L"/>
    <n v="2"/>
    <n v="161.97"/>
    <n v="0.1"/>
    <n v="88.57"/>
    <n v="291.54599999999999"/>
    <n v="177.14"/>
    <n v="114.40600000000001"/>
    <n v="0.39241148909606033"/>
    <n v="2026"/>
    <s v="Q3"/>
    <n v="7"/>
    <s v="Jul"/>
  </r>
  <r>
    <n v="2616"/>
    <d v="2026-07-20T00:00:00"/>
    <s v="Northern Europe"/>
    <x v="3"/>
    <s v="Retail Partners"/>
    <s v="New"/>
    <s v="Fitness"/>
    <s v="Weighted Vest"/>
    <n v="2"/>
    <n v="125.37"/>
    <n v="0"/>
    <n v="68.040000000000006"/>
    <n v="250.74"/>
    <n v="136.08000000000001"/>
    <n v="114.66"/>
    <n v="0.457286432160804"/>
    <n v="2026"/>
    <s v="Q3"/>
    <n v="7"/>
    <s v="Jul"/>
  </r>
  <r>
    <n v="2632"/>
    <d v="2026-07-20T00:00:00"/>
    <s v="Southern Europe"/>
    <x v="15"/>
    <s v="Online Store"/>
    <s v="New"/>
    <s v="Camping"/>
    <s v="Trail Tent 2P"/>
    <n v="1"/>
    <n v="196.57"/>
    <n v="0"/>
    <n v="104.78"/>
    <n v="196.57"/>
    <n v="104.78"/>
    <n v="91.789999999999992"/>
    <n v="0.46695833545301924"/>
    <n v="2026"/>
    <s v="Q3"/>
    <n v="7"/>
    <s v="Jul"/>
  </r>
  <r>
    <n v="3725"/>
    <d v="2026-07-20T00:00:00"/>
    <s v="Northern Europe"/>
    <x v="16"/>
    <s v="Online Store"/>
    <s v="Returning"/>
    <s v="Camping"/>
    <s v="Trail Tent 2P"/>
    <n v="2"/>
    <n v="195.74"/>
    <n v="0.05"/>
    <n v="107.17"/>
    <n v="371.90600000000001"/>
    <n v="214.34"/>
    <n v="157.566"/>
    <n v="0.4236715729243411"/>
    <n v="2026"/>
    <s v="Q3"/>
    <n v="7"/>
    <s v="Jul"/>
  </r>
  <r>
    <n v="3834"/>
    <d v="2026-07-20T00:00:00"/>
    <s v="Central Europe"/>
    <x v="14"/>
    <s v="Retail Partners"/>
    <s v="New"/>
    <s v="Camping"/>
    <s v="Trail Tent 2P"/>
    <n v="3"/>
    <n v="192.28"/>
    <n v="0"/>
    <n v="104.3"/>
    <n v="576.84"/>
    <n v="312.89999999999998"/>
    <n v="263.94000000000005"/>
    <n v="0.45756188891200339"/>
    <n v="2026"/>
    <s v="Q3"/>
    <n v="7"/>
    <s v="Jul"/>
  </r>
  <r>
    <n v="159"/>
    <d v="2026-07-21T00:00:00"/>
    <s v="Central Europe"/>
    <x v="1"/>
    <s v="Online Store"/>
    <s v="Returning"/>
    <s v="Hiking"/>
    <s v="Trekking Poles"/>
    <n v="2"/>
    <n v="70.150000000000006"/>
    <n v="0.05"/>
    <n v="32.950000000000003"/>
    <n v="133.285"/>
    <n v="65.900000000000006"/>
    <n v="67.384999999999991"/>
    <n v="0.50557076940390888"/>
    <n v="2026"/>
    <s v="Q3"/>
    <n v="7"/>
    <s v="Jul"/>
  </r>
  <r>
    <n v="435"/>
    <d v="2026-07-21T00:00:00"/>
    <s v="Northern Europe"/>
    <x v="2"/>
    <s v="Online Store"/>
    <s v="Returning"/>
    <s v="Camping"/>
    <s v="Alpine Tent 4P"/>
    <n v="2"/>
    <n v="342.38"/>
    <n v="0.05"/>
    <n v="192.01"/>
    <n v="650.52199999999993"/>
    <n v="384.02"/>
    <n v="266.50199999999995"/>
    <n v="0.40967407712575438"/>
    <n v="2026"/>
    <s v="Q3"/>
    <n v="7"/>
    <s v="Jul"/>
  </r>
  <r>
    <n v="1467"/>
    <d v="2026-07-21T00:00:00"/>
    <s v="Central Europe"/>
    <x v="14"/>
    <s v="Marketplace"/>
    <s v="New"/>
    <s v="Fitness"/>
    <s v="Training Mat"/>
    <n v="1"/>
    <n v="50.59"/>
    <n v="0.05"/>
    <n v="22.04"/>
    <n v="48.060499999999998"/>
    <n v="22.04"/>
    <n v="26.020499999999998"/>
    <n v="0.54141134611583319"/>
    <n v="2026"/>
    <s v="Q3"/>
    <n v="7"/>
    <s v="Jul"/>
  </r>
  <r>
    <n v="1552"/>
    <d v="2026-07-21T00:00:00"/>
    <s v="Western Europe"/>
    <x v="4"/>
    <s v="Retail Partners"/>
    <s v="New"/>
    <s v="Travel"/>
    <s v="Packing Cube Set"/>
    <n v="2"/>
    <n v="46.34"/>
    <n v="0.1"/>
    <n v="18.41"/>
    <n v="83.412000000000006"/>
    <n v="36.82"/>
    <n v="46.592000000000006"/>
    <n v="0.55857670359180933"/>
    <n v="2026"/>
    <s v="Q3"/>
    <n v="7"/>
    <s v="Jul"/>
  </r>
  <r>
    <n v="1745"/>
    <d v="2026-07-21T00:00:00"/>
    <s v="Central Europe"/>
    <x v="6"/>
    <s v="Marketplace"/>
    <s v="New"/>
    <s v="Hiking"/>
    <s v="Hiking Daypack 20L"/>
    <n v="1"/>
    <n v="91.45"/>
    <n v="0"/>
    <n v="44.16"/>
    <n v="91.45"/>
    <n v="44.16"/>
    <n v="47.290000000000006"/>
    <n v="0.51711317659923461"/>
    <n v="2026"/>
    <s v="Q3"/>
    <n v="7"/>
    <s v="Jul"/>
  </r>
  <r>
    <n v="2174"/>
    <d v="2026-07-21T00:00:00"/>
    <s v="Western Europe"/>
    <x v="8"/>
    <s v="Marketplace"/>
    <s v="Returning"/>
    <s v="Cycling"/>
    <s v="Compact Repair Kit"/>
    <n v="3"/>
    <n v="40.28"/>
    <n v="0"/>
    <n v="17.12"/>
    <n v="120.84"/>
    <n v="51.36"/>
    <n v="69.48"/>
    <n v="0.57497517378351537"/>
    <n v="2026"/>
    <s v="Q3"/>
    <n v="7"/>
    <s v="Jul"/>
  </r>
  <r>
    <n v="3444"/>
    <d v="2026-07-21T00:00:00"/>
    <s v="Central Europe"/>
    <x v="14"/>
    <s v="Online Store"/>
    <s v="Returning"/>
    <s v="Fitness"/>
    <s v="Recovery Roller"/>
    <n v="2"/>
    <n v="36.93"/>
    <n v="0"/>
    <n v="13.63"/>
    <n v="73.86"/>
    <n v="27.26"/>
    <n v="46.599999999999994"/>
    <n v="0.63092336853506625"/>
    <n v="2026"/>
    <s v="Q3"/>
    <n v="7"/>
    <s v="Jul"/>
  </r>
  <r>
    <n v="3646"/>
    <d v="2026-07-21T00:00:00"/>
    <s v="Northern Europe"/>
    <x v="2"/>
    <s v="Marketplace"/>
    <s v="Returning"/>
    <s v="Hiking"/>
    <s v="Trail Boots"/>
    <n v="1"/>
    <n v="143.69"/>
    <n v="0"/>
    <n v="80.87"/>
    <n v="143.69"/>
    <n v="80.87"/>
    <n v="62.819999999999993"/>
    <n v="0.43719117544714309"/>
    <n v="2026"/>
    <s v="Q3"/>
    <n v="7"/>
    <s v="Jul"/>
  </r>
  <r>
    <n v="4558"/>
    <d v="2026-07-21T00:00:00"/>
    <s v="Central Europe"/>
    <x v="14"/>
    <s v="Marketplace"/>
    <s v="New"/>
    <s v="Hiking"/>
    <s v="Trail Boots"/>
    <n v="2"/>
    <n v="147.09"/>
    <n v="0"/>
    <n v="81.58"/>
    <n v="294.18"/>
    <n v="163.16"/>
    <n v="131.02000000000001"/>
    <n v="0.44537358080087025"/>
    <n v="2026"/>
    <s v="Q3"/>
    <n v="7"/>
    <s v="Jul"/>
  </r>
  <r>
    <n v="4564"/>
    <d v="2026-07-21T00:00:00"/>
    <s v="Northern Europe"/>
    <x v="5"/>
    <s v="Online Store"/>
    <s v="New"/>
    <s v="Hiking"/>
    <s v="Summit Backpack 45L"/>
    <n v="1"/>
    <n v="153.88"/>
    <n v="0"/>
    <n v="80.98"/>
    <n v="153.88"/>
    <n v="80.98"/>
    <n v="72.899999999999991"/>
    <n v="0.47374577592929551"/>
    <n v="2026"/>
    <s v="Q3"/>
    <n v="7"/>
    <s v="Jul"/>
  </r>
  <r>
    <n v="4616"/>
    <d v="2026-07-21T00:00:00"/>
    <s v="Western Europe"/>
    <x v="13"/>
    <s v="Marketplace"/>
    <s v="New"/>
    <s v="Hiking"/>
    <s v="Trekking Poles"/>
    <n v="3"/>
    <n v="72.2"/>
    <n v="0"/>
    <n v="31.45"/>
    <n v="216.60000000000002"/>
    <n v="94.35"/>
    <n v="122.25000000000003"/>
    <n v="0.5644044321329641"/>
    <n v="2026"/>
    <s v="Q3"/>
    <n v="7"/>
    <s v="Jul"/>
  </r>
  <r>
    <n v="536"/>
    <d v="2026-07-22T00:00:00"/>
    <s v="Western Europe"/>
    <x v="13"/>
    <s v="Retail Partners"/>
    <s v="Business"/>
    <s v="Fitness"/>
    <s v="Resistance Band Set"/>
    <n v="1"/>
    <n v="40.67"/>
    <n v="0"/>
    <n v="14.28"/>
    <n v="40.67"/>
    <n v="14.28"/>
    <n v="26.39"/>
    <n v="0.64888123924268504"/>
    <n v="2026"/>
    <s v="Q3"/>
    <n v="7"/>
    <s v="Jul"/>
  </r>
  <r>
    <n v="571"/>
    <d v="2026-07-22T00:00:00"/>
    <s v="Southern Europe"/>
    <x v="0"/>
    <s v="Online Store"/>
    <s v="New"/>
    <s v="Hiking"/>
    <s v="Summit Backpack 45L"/>
    <n v="3"/>
    <n v="152.53"/>
    <n v="0"/>
    <n v="80.88"/>
    <n v="457.59000000000003"/>
    <n v="242.64"/>
    <n v="214.95000000000005"/>
    <n v="0.46974365698551113"/>
    <n v="2026"/>
    <s v="Q3"/>
    <n v="7"/>
    <s v="Jul"/>
  </r>
  <r>
    <n v="965"/>
    <d v="2026-07-22T00:00:00"/>
    <s v="Central Europe"/>
    <x v="11"/>
    <s v="Retail Partners"/>
    <s v="Returning"/>
    <s v="Travel"/>
    <s v="Insulated Bottle"/>
    <n v="2"/>
    <n v="35.39"/>
    <n v="0.05"/>
    <n v="13.39"/>
    <n v="67.241"/>
    <n v="26.78"/>
    <n v="40.460999999999999"/>
    <n v="0.60173108668818132"/>
    <n v="2026"/>
    <s v="Q3"/>
    <n v="7"/>
    <s v="Jul"/>
  </r>
  <r>
    <n v="1504"/>
    <d v="2026-07-22T00:00:00"/>
    <s v="Western Europe"/>
    <x v="4"/>
    <s v="Online Store"/>
    <s v="Returning"/>
    <s v="Hiking"/>
    <s v="Hiking Daypack 20L"/>
    <n v="5"/>
    <n v="93.35"/>
    <n v="0"/>
    <n v="46.31"/>
    <n v="466.75"/>
    <n v="231.55"/>
    <n v="235.2"/>
    <n v="0.50391001606855912"/>
    <n v="2026"/>
    <s v="Q3"/>
    <n v="7"/>
    <s v="Jul"/>
  </r>
  <r>
    <n v="2560"/>
    <d v="2026-07-22T00:00:00"/>
    <s v="Central Europe"/>
    <x v="12"/>
    <s v="Online Store"/>
    <s v="Returning"/>
    <s v="Cycling"/>
    <s v="Trail Bike Light"/>
    <n v="2"/>
    <n v="51.71"/>
    <n v="0"/>
    <n v="22.75"/>
    <n v="103.42"/>
    <n v="45.5"/>
    <n v="57.92"/>
    <n v="0.5600464126861342"/>
    <n v="2026"/>
    <s v="Q3"/>
    <n v="7"/>
    <s v="Jul"/>
  </r>
  <r>
    <n v="2758"/>
    <d v="2026-07-22T00:00:00"/>
    <s v="Southern Europe"/>
    <x v="0"/>
    <s v="Online Store"/>
    <s v="New"/>
    <s v="Cycling"/>
    <s v="Compact Repair Kit"/>
    <n v="1"/>
    <n v="39.86"/>
    <n v="0"/>
    <n v="16.53"/>
    <n v="39.86"/>
    <n v="16.53"/>
    <n v="23.33"/>
    <n v="0.58529854490717503"/>
    <n v="2026"/>
    <s v="Q3"/>
    <n v="7"/>
    <s v="Jul"/>
  </r>
  <r>
    <n v="4030"/>
    <d v="2026-07-22T00:00:00"/>
    <s v="Western Europe"/>
    <x v="8"/>
    <s v="Online Store"/>
    <s v="New"/>
    <s v="Camping"/>
    <s v="Portable Camp Stove"/>
    <n v="2"/>
    <n v="83.71"/>
    <n v="0"/>
    <n v="39.29"/>
    <n v="167.42"/>
    <n v="78.58"/>
    <n v="88.839999999999989"/>
    <n v="0.53064150041811009"/>
    <n v="2026"/>
    <s v="Q3"/>
    <n v="7"/>
    <s v="Jul"/>
  </r>
  <r>
    <n v="4337"/>
    <d v="2026-07-22T00:00:00"/>
    <s v="Central Europe"/>
    <x v="14"/>
    <s v="Retail Partners"/>
    <s v="New"/>
    <s v="Travel"/>
    <s v="Packing Cube Set"/>
    <n v="1"/>
    <n v="47.62"/>
    <n v="0"/>
    <n v="17.82"/>
    <n v="47.62"/>
    <n v="17.82"/>
    <n v="29.799999999999997"/>
    <n v="0.62578748425031494"/>
    <n v="2026"/>
    <s v="Q3"/>
    <n v="7"/>
    <s v="Jul"/>
  </r>
  <r>
    <n v="5129"/>
    <d v="2026-07-22T00:00:00"/>
    <s v="Central Europe"/>
    <x v="12"/>
    <s v="Online Store"/>
    <s v="Returning"/>
    <s v="Cycling"/>
    <s v="Commuter Helmet"/>
    <n v="1"/>
    <n v="80.05"/>
    <n v="0.05"/>
    <n v="43.81"/>
    <n v="76.047499999999999"/>
    <n v="43.81"/>
    <n v="32.237499999999997"/>
    <n v="0.42391268615010352"/>
    <n v="2026"/>
    <s v="Q3"/>
    <n v="7"/>
    <s v="Jul"/>
  </r>
  <r>
    <n v="81"/>
    <d v="2026-07-23T00:00:00"/>
    <s v="Western Europe"/>
    <x v="8"/>
    <s v="Retail Partners"/>
    <s v="Returning"/>
    <s v="Fitness"/>
    <s v="Training Mat"/>
    <n v="1"/>
    <n v="51.82"/>
    <n v="0"/>
    <n v="21.43"/>
    <n v="51.82"/>
    <n v="21.43"/>
    <n v="30.39"/>
    <n v="0.58645310690852959"/>
    <n v="2026"/>
    <s v="Q3"/>
    <n v="7"/>
    <s v="Jul"/>
  </r>
  <r>
    <n v="493"/>
    <d v="2026-07-23T00:00:00"/>
    <s v="Central Europe"/>
    <x v="11"/>
    <s v="Online Store"/>
    <s v="Business"/>
    <s v="Travel"/>
    <s v="Travel Backpack 35L"/>
    <n v="4"/>
    <n v="161.28"/>
    <n v="0.15"/>
    <n v="89.2"/>
    <n v="548.35199999999998"/>
    <n v="356.8"/>
    <n v="191.55199999999996"/>
    <n v="0.3493230625583566"/>
    <n v="2026"/>
    <s v="Q3"/>
    <n v="7"/>
    <s v="Jul"/>
  </r>
  <r>
    <n v="613"/>
    <d v="2026-07-23T00:00:00"/>
    <s v="Southern Europe"/>
    <x v="0"/>
    <s v="Online Store"/>
    <s v="New"/>
    <s v="Cycling"/>
    <s v="Compact Repair Kit"/>
    <n v="1"/>
    <n v="39.86"/>
    <n v="0.05"/>
    <n v="16.989999999999998"/>
    <n v="37.866999999999997"/>
    <n v="16.989999999999998"/>
    <n v="20.876999999999999"/>
    <n v="0.55132437214461139"/>
    <n v="2026"/>
    <s v="Q3"/>
    <n v="7"/>
    <s v="Jul"/>
  </r>
  <r>
    <n v="958"/>
    <d v="2026-07-23T00:00:00"/>
    <s v="Western Europe"/>
    <x v="8"/>
    <s v="Marketplace"/>
    <s v="New"/>
    <s v="Cycling"/>
    <s v="Cycling Pack 12L"/>
    <n v="6"/>
    <n v="102.96"/>
    <n v="0.05"/>
    <n v="51.74"/>
    <n v="586.87199999999996"/>
    <n v="310.44"/>
    <n v="276.43199999999996"/>
    <n v="0.47102604997341835"/>
    <n v="2026"/>
    <s v="Q3"/>
    <n v="7"/>
    <s v="Jul"/>
  </r>
  <r>
    <n v="1270"/>
    <d v="2026-07-23T00:00:00"/>
    <s v="Central Europe"/>
    <x v="12"/>
    <s v="Marketplace"/>
    <s v="Returning"/>
    <s v="Hiking"/>
    <s v="Hiking Daypack 20L"/>
    <n v="1"/>
    <n v="94.04"/>
    <n v="0"/>
    <n v="44.88"/>
    <n v="94.04"/>
    <n v="44.88"/>
    <n v="49.160000000000004"/>
    <n v="0.52275627392598889"/>
    <n v="2026"/>
    <s v="Q3"/>
    <n v="7"/>
    <s v="Jul"/>
  </r>
  <r>
    <n v="1513"/>
    <d v="2026-07-23T00:00:00"/>
    <s v="Western Europe"/>
    <x v="8"/>
    <s v="Online Store"/>
    <s v="New"/>
    <s v="Hiking"/>
    <s v="Trekking Poles"/>
    <n v="2"/>
    <n v="70.790000000000006"/>
    <n v="0"/>
    <n v="32.44"/>
    <n v="141.58000000000001"/>
    <n v="64.88"/>
    <n v="76.700000000000017"/>
    <n v="0.541743184065546"/>
    <n v="2026"/>
    <s v="Q3"/>
    <n v="7"/>
    <s v="Jul"/>
  </r>
  <r>
    <n v="2009"/>
    <d v="2026-07-23T00:00:00"/>
    <s v="Northern Europe"/>
    <x v="10"/>
    <s v="Online Store"/>
    <s v="New"/>
    <s v="Travel"/>
    <s v="Packing Cube Set"/>
    <n v="2"/>
    <n v="46.41"/>
    <n v="0"/>
    <n v="18.600000000000001"/>
    <n v="92.82"/>
    <n v="37.200000000000003"/>
    <n v="55.61999999999999"/>
    <n v="0.59922430510665803"/>
    <n v="2026"/>
    <s v="Q3"/>
    <n v="7"/>
    <s v="Jul"/>
  </r>
  <r>
    <n v="2838"/>
    <d v="2026-07-23T00:00:00"/>
    <s v="Western Europe"/>
    <x v="13"/>
    <s v="Marketplace"/>
    <s v="New"/>
    <s v="Hiking"/>
    <s v="Trekking Poles"/>
    <n v="1"/>
    <n v="69.75"/>
    <n v="0"/>
    <n v="33.299999999999997"/>
    <n v="69.75"/>
    <n v="33.299999999999997"/>
    <n v="36.450000000000003"/>
    <n v="0.52258064516129032"/>
    <n v="2026"/>
    <s v="Q3"/>
    <n v="7"/>
    <s v="Jul"/>
  </r>
  <r>
    <n v="3730"/>
    <d v="2026-07-23T00:00:00"/>
    <s v="Southern Europe"/>
    <x v="15"/>
    <s v="Retail Partners"/>
    <s v="Business"/>
    <s v="Cycling"/>
    <s v="Compact Repair Kit"/>
    <n v="3"/>
    <n v="40.81"/>
    <n v="0"/>
    <n v="16.86"/>
    <n v="122.43"/>
    <n v="50.58"/>
    <n v="71.850000000000009"/>
    <n v="0.58686596422445481"/>
    <n v="2026"/>
    <s v="Q3"/>
    <n v="7"/>
    <s v="Jul"/>
  </r>
  <r>
    <n v="4287"/>
    <d v="2026-07-23T00:00:00"/>
    <s v="Western Europe"/>
    <x v="8"/>
    <s v="Marketplace"/>
    <s v="Returning"/>
    <s v="Hiking"/>
    <s v="Summit Backpack 45L"/>
    <n v="5"/>
    <n v="156.69"/>
    <n v="0"/>
    <n v="80.489999999999995"/>
    <n v="783.45"/>
    <n v="402.45"/>
    <n v="381.00000000000006"/>
    <n v="0.48631054949262881"/>
    <n v="2026"/>
    <s v="Q3"/>
    <n v="7"/>
    <s v="Jul"/>
  </r>
  <r>
    <n v="4297"/>
    <d v="2026-07-23T00:00:00"/>
    <s v="Central Europe"/>
    <x v="6"/>
    <s v="Marketplace"/>
    <s v="Returning"/>
    <s v="Travel"/>
    <s v="Travel Backpack 35L"/>
    <n v="1"/>
    <n v="168.59"/>
    <n v="0.1"/>
    <n v="88.8"/>
    <n v="151.73099999999999"/>
    <n v="88.8"/>
    <n v="62.930999999999997"/>
    <n v="0.41475374181940405"/>
    <n v="2026"/>
    <s v="Q3"/>
    <n v="7"/>
    <s v="Jul"/>
  </r>
  <r>
    <n v="5118"/>
    <d v="2026-07-23T00:00:00"/>
    <s v="Central Europe"/>
    <x v="12"/>
    <s v="Online Store"/>
    <s v="Business"/>
    <s v="Travel"/>
    <s v="Insulated Bottle"/>
    <n v="5"/>
    <n v="36.880000000000003"/>
    <n v="0.1"/>
    <n v="13.76"/>
    <n v="165.96"/>
    <n v="68.8"/>
    <n v="97.160000000000011"/>
    <n v="0.58544227524704751"/>
    <n v="2026"/>
    <s v="Q3"/>
    <n v="7"/>
    <s v="Jul"/>
  </r>
  <r>
    <n v="363"/>
    <d v="2026-07-24T00:00:00"/>
    <s v="Southern Europe"/>
    <x v="0"/>
    <s v="Corporate"/>
    <s v="Business"/>
    <s v="Travel"/>
    <s v="Carry-On Duffel"/>
    <n v="8"/>
    <n v="136.13"/>
    <n v="0.1"/>
    <n v="66.55"/>
    <n v="980.13599999999997"/>
    <n v="532.4"/>
    <n v="447.73599999999999"/>
    <n v="0.45681007533648393"/>
    <n v="2026"/>
    <s v="Q3"/>
    <n v="7"/>
    <s v="Jul"/>
  </r>
  <r>
    <n v="4243"/>
    <d v="2026-07-24T00:00:00"/>
    <s v="Central Europe"/>
    <x v="14"/>
    <s v="Marketplace"/>
    <s v="Returning"/>
    <s v="Cycling"/>
    <s v="Compact Repair Kit"/>
    <n v="2"/>
    <n v="40.479999999999997"/>
    <n v="0.05"/>
    <n v="16.93"/>
    <n v="76.911999999999992"/>
    <n v="33.86"/>
    <n v="43.051999999999992"/>
    <n v="0.5597566049511129"/>
    <n v="2026"/>
    <s v="Q3"/>
    <n v="7"/>
    <s v="Jul"/>
  </r>
  <r>
    <n v="4348"/>
    <d v="2026-07-24T00:00:00"/>
    <s v="Southern Europe"/>
    <x v="0"/>
    <s v="Online Store"/>
    <s v="New"/>
    <s v="Cycling"/>
    <s v="Trail Bike Light"/>
    <n v="4"/>
    <n v="50.09"/>
    <n v="0"/>
    <n v="22.11"/>
    <n v="200.36"/>
    <n v="88.44"/>
    <n v="111.92000000000002"/>
    <n v="0.55859452984627678"/>
    <n v="2026"/>
    <s v="Q3"/>
    <n v="7"/>
    <s v="Jul"/>
  </r>
  <r>
    <n v="4405"/>
    <d v="2026-07-24T00:00:00"/>
    <s v="Western Europe"/>
    <x v="8"/>
    <s v="Online Store"/>
    <s v="Returning"/>
    <s v="Hiking"/>
    <s v="Summit Backpack 45L"/>
    <n v="1"/>
    <n v="156.54"/>
    <n v="0.1"/>
    <n v="77.38"/>
    <n v="140.886"/>
    <n v="77.38"/>
    <n v="63.506"/>
    <n v="0.4507616086765186"/>
    <n v="2026"/>
    <s v="Q3"/>
    <n v="7"/>
    <s v="Jul"/>
  </r>
  <r>
    <n v="4857"/>
    <d v="2026-07-24T00:00:00"/>
    <s v="Central Europe"/>
    <x v="6"/>
    <s v="Retail Partners"/>
    <s v="Returning"/>
    <s v="Hiking"/>
    <s v="Summit Backpack 45L"/>
    <n v="1"/>
    <n v="152.1"/>
    <n v="0.1"/>
    <n v="80.459999999999994"/>
    <n v="136.88999999999999"/>
    <n v="80.459999999999994"/>
    <n v="56.429999999999993"/>
    <n v="0.41222879684418146"/>
    <n v="2026"/>
    <s v="Q3"/>
    <n v="7"/>
    <s v="Jul"/>
  </r>
  <r>
    <n v="87"/>
    <d v="2026-07-25T00:00:00"/>
    <s v="Central Europe"/>
    <x v="11"/>
    <s v="Online Store"/>
    <s v="Returning"/>
    <s v="Hiking"/>
    <s v="Summit Backpack 45L"/>
    <n v="1"/>
    <n v="155.35"/>
    <n v="0"/>
    <n v="80.47"/>
    <n v="155.35"/>
    <n v="80.47"/>
    <n v="74.88"/>
    <n v="0.48200836820083681"/>
    <n v="2026"/>
    <s v="Q3"/>
    <n v="7"/>
    <s v="Jul"/>
  </r>
  <r>
    <n v="315"/>
    <d v="2026-07-25T00:00:00"/>
    <s v="Northern Europe"/>
    <x v="3"/>
    <s v="Marketplace"/>
    <s v="New"/>
    <s v="Cycling"/>
    <s v="Commuter Helmet"/>
    <n v="1"/>
    <n v="81.13"/>
    <n v="0.05"/>
    <n v="42.41"/>
    <n v="77.073499999999996"/>
    <n v="42.41"/>
    <n v="34.663499999999999"/>
    <n v="0.44974602165465433"/>
    <n v="2026"/>
    <s v="Q3"/>
    <n v="7"/>
    <s v="Jul"/>
  </r>
  <r>
    <n v="970"/>
    <d v="2026-07-25T00:00:00"/>
    <s v="Central Europe"/>
    <x v="11"/>
    <s v="Online Store"/>
    <s v="New"/>
    <s v="Hiking"/>
    <s v="Trail Boots"/>
    <n v="1"/>
    <n v="145.87"/>
    <n v="0"/>
    <n v="81.430000000000007"/>
    <n v="145.87"/>
    <n v="81.430000000000007"/>
    <n v="64.44"/>
    <n v="0.44176321382052508"/>
    <n v="2026"/>
    <s v="Q3"/>
    <n v="7"/>
    <s v="Jul"/>
  </r>
  <r>
    <n v="1891"/>
    <d v="2026-07-25T00:00:00"/>
    <s v="Central Europe"/>
    <x v="12"/>
    <s v="Online Store"/>
    <s v="New"/>
    <s v="Hiking"/>
    <s v="Summit Backpack 45L"/>
    <n v="6"/>
    <n v="151.88999999999999"/>
    <n v="0.15"/>
    <n v="76.83"/>
    <n v="774.6389999999999"/>
    <n v="460.98"/>
    <n v="313.65899999999988"/>
    <n v="0.40490989996630677"/>
    <n v="2026"/>
    <s v="Q3"/>
    <n v="7"/>
    <s v="Jul"/>
  </r>
  <r>
    <n v="2148"/>
    <d v="2026-07-25T00:00:00"/>
    <s v="Northern Europe"/>
    <x v="10"/>
    <s v="Online Store"/>
    <s v="New"/>
    <s v="Fitness"/>
    <s v="Resistance Band Set"/>
    <n v="2"/>
    <n v="41.14"/>
    <n v="0.1"/>
    <n v="14.84"/>
    <n v="74.052000000000007"/>
    <n v="29.68"/>
    <n v="44.372000000000007"/>
    <n v="0.59920056176740677"/>
    <n v="2026"/>
    <s v="Q3"/>
    <n v="7"/>
    <s v="Jul"/>
  </r>
  <r>
    <n v="2467"/>
    <d v="2026-07-25T00:00:00"/>
    <s v="Western Europe"/>
    <x v="4"/>
    <s v="Retail Partners"/>
    <s v="Returning"/>
    <s v="Cycling"/>
    <s v="Trail Bike Light"/>
    <n v="1"/>
    <n v="49.5"/>
    <n v="0"/>
    <n v="21.83"/>
    <n v="49.5"/>
    <n v="21.83"/>
    <n v="27.67"/>
    <n v="0.55898989898989904"/>
    <n v="2026"/>
    <s v="Q3"/>
    <n v="7"/>
    <s v="Jul"/>
  </r>
  <r>
    <n v="3710"/>
    <d v="2026-07-25T00:00:00"/>
    <s v="Western Europe"/>
    <x v="7"/>
    <s v="Online Store"/>
    <s v="New"/>
    <s v="Travel"/>
    <s v="Packing Cube Set"/>
    <n v="2"/>
    <n v="46.48"/>
    <n v="0.05"/>
    <n v="18.760000000000002"/>
    <n v="88.311999999999983"/>
    <n v="37.520000000000003"/>
    <n v="50.79199999999998"/>
    <n v="0.57514267596702584"/>
    <n v="2026"/>
    <s v="Q3"/>
    <n v="7"/>
    <s v="Jul"/>
  </r>
  <r>
    <n v="3714"/>
    <d v="2026-07-25T00:00:00"/>
    <s v="Northern Europe"/>
    <x v="2"/>
    <s v="Marketplace"/>
    <s v="Returning"/>
    <s v="Travel"/>
    <s v="Insulated Bottle"/>
    <n v="1"/>
    <n v="36.909999999999997"/>
    <n v="0"/>
    <n v="13.56"/>
    <n v="36.909999999999997"/>
    <n v="13.56"/>
    <n v="23.349999999999994"/>
    <n v="0.63261988620969922"/>
    <n v="2026"/>
    <s v="Q3"/>
    <n v="7"/>
    <s v="Jul"/>
  </r>
  <r>
    <n v="3893"/>
    <d v="2026-07-25T00:00:00"/>
    <s v="Southern Europe"/>
    <x v="0"/>
    <s v="Online Store"/>
    <s v="Returning"/>
    <s v="Travel"/>
    <s v="Insulated Bottle"/>
    <n v="1"/>
    <n v="35.6"/>
    <n v="0"/>
    <n v="13.91"/>
    <n v="35.6"/>
    <n v="13.91"/>
    <n v="21.69"/>
    <n v="0.60926966292134832"/>
    <n v="2026"/>
    <s v="Q3"/>
    <n v="7"/>
    <s v="Jul"/>
  </r>
  <r>
    <n v="4136"/>
    <d v="2026-07-25T00:00:00"/>
    <s v="Central Europe"/>
    <x v="11"/>
    <s v="Retail Partners"/>
    <s v="New"/>
    <s v="Cycling"/>
    <s v="Commuter Helmet"/>
    <n v="2"/>
    <n v="80.25"/>
    <n v="0.05"/>
    <n v="42.39"/>
    <n v="152.47499999999999"/>
    <n v="84.78"/>
    <n v="67.694999999999993"/>
    <n v="0.44397442203639936"/>
    <n v="2026"/>
    <s v="Q3"/>
    <n v="7"/>
    <s v="Jul"/>
  </r>
  <r>
    <n v="4212"/>
    <d v="2026-07-25T00:00:00"/>
    <s v="Southern Europe"/>
    <x v="0"/>
    <s v="Marketplace"/>
    <s v="Returning"/>
    <s v="Travel"/>
    <s v="Packing Cube Set"/>
    <n v="2"/>
    <n v="47.52"/>
    <n v="0.1"/>
    <n v="17.86"/>
    <n v="85.536000000000001"/>
    <n v="35.72"/>
    <n v="49.816000000000003"/>
    <n v="0.58239805462027683"/>
    <n v="2026"/>
    <s v="Q3"/>
    <n v="7"/>
    <s v="Jul"/>
  </r>
  <r>
    <n v="4332"/>
    <d v="2026-07-25T00:00:00"/>
    <s v="Western Europe"/>
    <x v="13"/>
    <s v="Online Store"/>
    <s v="New"/>
    <s v="Travel"/>
    <s v="Travel Backpack 35L"/>
    <n v="2"/>
    <n v="164.58"/>
    <n v="0.1"/>
    <n v="86.55"/>
    <n v="296.24400000000003"/>
    <n v="173.1"/>
    <n v="123.14400000000003"/>
    <n v="0.41568436829100341"/>
    <n v="2026"/>
    <s v="Q3"/>
    <n v="7"/>
    <s v="Jul"/>
  </r>
  <r>
    <n v="702"/>
    <d v="2026-07-26T00:00:00"/>
    <s v="Southern Europe"/>
    <x v="9"/>
    <s v="Online Store"/>
    <s v="New"/>
    <s v="Cycling"/>
    <s v="Compact Repair Kit"/>
    <n v="1"/>
    <n v="39.99"/>
    <n v="0.05"/>
    <n v="16.739999999999998"/>
    <n v="37.990499999999997"/>
    <n v="16.739999999999998"/>
    <n v="21.250499999999999"/>
    <n v="0.55936352509179932"/>
    <n v="2026"/>
    <s v="Q3"/>
    <n v="7"/>
    <s v="Jul"/>
  </r>
  <r>
    <n v="1223"/>
    <d v="2026-07-26T00:00:00"/>
    <s v="Central Europe"/>
    <x v="12"/>
    <s v="Retail Partners"/>
    <s v="New"/>
    <s v="Hiking"/>
    <s v="Trail Boots"/>
    <n v="1"/>
    <n v="140.44"/>
    <n v="0"/>
    <n v="77.08"/>
    <n v="140.44"/>
    <n v="77.08"/>
    <n v="63.36"/>
    <n v="0.45115351751637711"/>
    <n v="2026"/>
    <s v="Q3"/>
    <n v="7"/>
    <s v="Jul"/>
  </r>
  <r>
    <n v="1370"/>
    <d v="2026-07-26T00:00:00"/>
    <s v="Northern Europe"/>
    <x v="10"/>
    <s v="Marketplace"/>
    <s v="New"/>
    <s v="Fitness"/>
    <s v="Weighted Vest"/>
    <n v="2"/>
    <n v="123.73"/>
    <n v="0.05"/>
    <n v="68.22"/>
    <n v="235.08699999999999"/>
    <n v="136.44"/>
    <n v="98.646999999999991"/>
    <n v="0.41961911973014243"/>
    <n v="2026"/>
    <s v="Q3"/>
    <n v="7"/>
    <s v="Jul"/>
  </r>
  <r>
    <n v="3476"/>
    <d v="2026-07-26T00:00:00"/>
    <s v="Western Europe"/>
    <x v="13"/>
    <s v="Corporate"/>
    <s v="New"/>
    <s v="Travel"/>
    <s v="Carry-On Duffel"/>
    <n v="3"/>
    <n v="132.68"/>
    <n v="0.15"/>
    <n v="67.38"/>
    <n v="338.334"/>
    <n v="202.14"/>
    <n v="136.19400000000002"/>
    <n v="0.40254304917625783"/>
    <n v="2026"/>
    <s v="Q3"/>
    <n v="7"/>
    <s v="Jul"/>
  </r>
  <r>
    <n v="4066"/>
    <d v="2026-07-26T00:00:00"/>
    <s v="Western Europe"/>
    <x v="7"/>
    <s v="Retail Partners"/>
    <s v="New"/>
    <s v="Fitness"/>
    <s v="Recovery Roller"/>
    <n v="1"/>
    <n v="35.479999999999997"/>
    <n v="0.05"/>
    <n v="14.15"/>
    <n v="33.705999999999996"/>
    <n v="14.15"/>
    <n v="19.555999999999997"/>
    <n v="0.58019343737020113"/>
    <n v="2026"/>
    <s v="Q3"/>
    <n v="7"/>
    <s v="Jul"/>
  </r>
  <r>
    <n v="4153"/>
    <d v="2026-07-26T00:00:00"/>
    <s v="Western Europe"/>
    <x v="7"/>
    <s v="Online Store"/>
    <s v="Business"/>
    <s v="Travel"/>
    <s v="Carry-On Duffel"/>
    <n v="3"/>
    <n v="134.63"/>
    <n v="0"/>
    <n v="67.2"/>
    <n v="403.89"/>
    <n v="201.60000000000002"/>
    <n v="202.28999999999996"/>
    <n v="0.50085419297333422"/>
    <n v="2026"/>
    <s v="Q3"/>
    <n v="7"/>
    <s v="Jul"/>
  </r>
  <r>
    <n v="379"/>
    <d v="2026-07-27T00:00:00"/>
    <s v="Southern Europe"/>
    <x v="9"/>
    <s v="Marketplace"/>
    <s v="New"/>
    <s v="Hiking"/>
    <s v="Trekking Poles"/>
    <n v="3"/>
    <n v="72.03"/>
    <n v="0"/>
    <n v="32.46"/>
    <n v="216.09"/>
    <n v="97.38"/>
    <n v="118.71000000000001"/>
    <n v="0.54935443565181175"/>
    <n v="2026"/>
    <s v="Q3"/>
    <n v="7"/>
    <s v="Jul"/>
  </r>
  <r>
    <n v="820"/>
    <d v="2026-07-27T00:00:00"/>
    <s v="Western Europe"/>
    <x v="7"/>
    <s v="Marketplace"/>
    <s v="Returning"/>
    <s v="Fitness"/>
    <s v="Resistance Band Set"/>
    <n v="1"/>
    <n v="40.24"/>
    <n v="0"/>
    <n v="15.05"/>
    <n v="40.24"/>
    <n v="15.05"/>
    <n v="25.19"/>
    <n v="0.62599403578528823"/>
    <n v="2026"/>
    <s v="Q3"/>
    <n v="7"/>
    <s v="Jul"/>
  </r>
  <r>
    <n v="2003"/>
    <d v="2026-07-27T00:00:00"/>
    <s v="Northern Europe"/>
    <x v="5"/>
    <s v="Retail Partners"/>
    <s v="Returning"/>
    <s v="Travel"/>
    <s v="Insulated Bottle"/>
    <n v="1"/>
    <n v="36.14"/>
    <n v="0"/>
    <n v="13.52"/>
    <n v="36.14"/>
    <n v="13.52"/>
    <n v="22.62"/>
    <n v="0.62589928057553956"/>
    <n v="2026"/>
    <s v="Q3"/>
    <n v="7"/>
    <s v="Jul"/>
  </r>
  <r>
    <n v="2682"/>
    <d v="2026-07-27T00:00:00"/>
    <s v="Central Europe"/>
    <x v="11"/>
    <s v="Online Store"/>
    <s v="New"/>
    <s v="Fitness"/>
    <s v="Resistance Band Set"/>
    <n v="2"/>
    <n v="40.22"/>
    <n v="0.05"/>
    <n v="14.72"/>
    <n v="76.417999999999992"/>
    <n v="29.44"/>
    <n v="46.977999999999994"/>
    <n v="0.61475045146431473"/>
    <n v="2026"/>
    <s v="Q3"/>
    <n v="7"/>
    <s v="Jul"/>
  </r>
  <r>
    <n v="3860"/>
    <d v="2026-07-27T00:00:00"/>
    <s v="Western Europe"/>
    <x v="7"/>
    <s v="Online Store"/>
    <s v="Returning"/>
    <s v="Fitness"/>
    <s v="Recovery Roller"/>
    <n v="3"/>
    <n v="37.130000000000003"/>
    <n v="0.05"/>
    <n v="14.29"/>
    <n v="105.82050000000001"/>
    <n v="42.87"/>
    <n v="62.950500000000012"/>
    <n v="0.59488000907196625"/>
    <n v="2026"/>
    <s v="Q3"/>
    <n v="7"/>
    <s v="Jul"/>
  </r>
  <r>
    <n v="4063"/>
    <d v="2026-07-27T00:00:00"/>
    <s v="Southern Europe"/>
    <x v="9"/>
    <s v="Online Store"/>
    <s v="New"/>
    <s v="Camping"/>
    <s v="Compact Sleeping Bag"/>
    <n v="4"/>
    <n v="125.07"/>
    <n v="0.05"/>
    <n v="60"/>
    <n v="475.26599999999996"/>
    <n v="240"/>
    <n v="235.26599999999996"/>
    <n v="0.4950196311118405"/>
    <n v="2026"/>
    <s v="Q3"/>
    <n v="7"/>
    <s v="Jul"/>
  </r>
  <r>
    <n v="4474"/>
    <d v="2026-07-27T00:00:00"/>
    <s v="Western Europe"/>
    <x v="13"/>
    <s v="Corporate"/>
    <s v="Returning"/>
    <s v="Fitness"/>
    <s v="Weighted Vest"/>
    <n v="5"/>
    <n v="122.14"/>
    <n v="0.05"/>
    <n v="70.64"/>
    <n v="580.16499999999996"/>
    <n v="353.2"/>
    <n v="226.96499999999997"/>
    <n v="0.39120767367903958"/>
    <n v="2026"/>
    <s v="Q3"/>
    <n v="7"/>
    <s v="Jul"/>
  </r>
  <r>
    <n v="21"/>
    <d v="2026-07-28T00:00:00"/>
    <s v="Central Europe"/>
    <x v="11"/>
    <s v="Online Store"/>
    <s v="Business"/>
    <s v="Camping"/>
    <s v="Compact Sleeping Bag"/>
    <n v="1"/>
    <n v="120.09"/>
    <n v="0"/>
    <n v="62.18"/>
    <n v="120.09"/>
    <n v="62.18"/>
    <n v="57.910000000000004"/>
    <n v="0.48222166708302111"/>
    <n v="2026"/>
    <s v="Q3"/>
    <n v="7"/>
    <s v="Jul"/>
  </r>
  <r>
    <n v="368"/>
    <d v="2026-07-28T00:00:00"/>
    <s v="Western Europe"/>
    <x v="4"/>
    <s v="Marketplace"/>
    <s v="Returning"/>
    <s v="Cycling"/>
    <s v="Cycling Pack 12L"/>
    <n v="6"/>
    <n v="102.75"/>
    <n v="0"/>
    <n v="51.55"/>
    <n v="616.5"/>
    <n v="309.29999999999995"/>
    <n v="307.20000000000005"/>
    <n v="0.49829683698296845"/>
    <n v="2026"/>
    <s v="Q3"/>
    <n v="7"/>
    <s v="Jul"/>
  </r>
  <r>
    <n v="457"/>
    <d v="2026-07-28T00:00:00"/>
    <s v="Northern Europe"/>
    <x v="2"/>
    <s v="Online Store"/>
    <s v="Returning"/>
    <s v="Camping"/>
    <s v="Trail Tent 2P"/>
    <n v="4"/>
    <n v="191.15"/>
    <n v="0"/>
    <n v="105.01"/>
    <n v="764.6"/>
    <n v="420.04"/>
    <n v="344.56"/>
    <n v="0.45064085796494896"/>
    <n v="2026"/>
    <s v="Q3"/>
    <n v="7"/>
    <s v="Jul"/>
  </r>
  <r>
    <n v="1516"/>
    <d v="2026-07-28T00:00:00"/>
    <s v="Southern Europe"/>
    <x v="9"/>
    <s v="Online Store"/>
    <s v="Business"/>
    <s v="Fitness"/>
    <s v="Resistance Band Set"/>
    <n v="2"/>
    <n v="40.15"/>
    <n v="0.1"/>
    <n v="14.86"/>
    <n v="72.27"/>
    <n v="29.72"/>
    <n v="42.55"/>
    <n v="0.58876435588764353"/>
    <n v="2026"/>
    <s v="Q3"/>
    <n v="7"/>
    <s v="Jul"/>
  </r>
  <r>
    <n v="2266"/>
    <d v="2026-07-28T00:00:00"/>
    <s v="Central Europe"/>
    <x v="11"/>
    <s v="Marketplace"/>
    <s v="Business"/>
    <s v="Camping"/>
    <s v="Portable Camp Stove"/>
    <n v="1"/>
    <n v="83.05"/>
    <n v="0"/>
    <n v="38.86"/>
    <n v="83.05"/>
    <n v="38.86"/>
    <n v="44.19"/>
    <n v="0.53208910295003009"/>
    <n v="2026"/>
    <s v="Q3"/>
    <n v="7"/>
    <s v="Jul"/>
  </r>
  <r>
    <n v="2802"/>
    <d v="2026-07-28T00:00:00"/>
    <s v="Southern Europe"/>
    <x v="9"/>
    <s v="Online Store"/>
    <s v="Returning"/>
    <s v="Hiking"/>
    <s v="Trail Boots"/>
    <n v="2"/>
    <n v="146.22999999999999"/>
    <n v="0"/>
    <n v="79.040000000000006"/>
    <n v="292.45999999999998"/>
    <n v="158.08000000000001"/>
    <n v="134.37999999999997"/>
    <n v="0.45948163851466861"/>
    <n v="2026"/>
    <s v="Q3"/>
    <n v="7"/>
    <s v="Jul"/>
  </r>
  <r>
    <n v="3604"/>
    <d v="2026-07-28T00:00:00"/>
    <s v="Central Europe"/>
    <x v="14"/>
    <s v="Online Store"/>
    <s v="Returning"/>
    <s v="Hiking"/>
    <s v="Trail Boots"/>
    <n v="2"/>
    <n v="144.09"/>
    <n v="0"/>
    <n v="77.67"/>
    <n v="288.18"/>
    <n v="155.34"/>
    <n v="132.84"/>
    <n v="0.46096189881324173"/>
    <n v="2026"/>
    <s v="Q3"/>
    <n v="7"/>
    <s v="Jul"/>
  </r>
  <r>
    <n v="3644"/>
    <d v="2026-07-28T00:00:00"/>
    <s v="Northern Europe"/>
    <x v="10"/>
    <s v="Retail Partners"/>
    <s v="Business"/>
    <s v="Hiking"/>
    <s v="Hiking Daypack 20L"/>
    <n v="3"/>
    <n v="93.01"/>
    <n v="0.15"/>
    <n v="46.68"/>
    <n v="237.17550000000003"/>
    <n v="140.04"/>
    <n v="97.135500000000036"/>
    <n v="0.4095511551572571"/>
    <n v="2026"/>
    <s v="Q3"/>
    <n v="7"/>
    <s v="Jul"/>
  </r>
  <r>
    <n v="4271"/>
    <d v="2026-07-28T00:00:00"/>
    <s v="Southern Europe"/>
    <x v="0"/>
    <s v="Retail Partners"/>
    <s v="New"/>
    <s v="Camping"/>
    <s v="Compact Sleeping Bag"/>
    <n v="1"/>
    <n v="121.61"/>
    <n v="0.1"/>
    <n v="60.58"/>
    <n v="109.449"/>
    <n v="60.58"/>
    <n v="48.869"/>
    <n v="0.4465001964385239"/>
    <n v="2026"/>
    <s v="Q3"/>
    <n v="7"/>
    <s v="Jul"/>
  </r>
  <r>
    <n v="272"/>
    <d v="2026-07-29T00:00:00"/>
    <s v="Western Europe"/>
    <x v="4"/>
    <s v="Online Store"/>
    <s v="Business"/>
    <s v="Camping"/>
    <s v="Trail Tent 2P"/>
    <n v="2"/>
    <n v="195.09"/>
    <n v="0"/>
    <n v="106.82"/>
    <n v="390.18"/>
    <n v="213.64"/>
    <n v="176.54000000000002"/>
    <n v="0.45245783997129535"/>
    <n v="2026"/>
    <s v="Q3"/>
    <n v="7"/>
    <s v="Jul"/>
  </r>
  <r>
    <n v="1469"/>
    <d v="2026-07-29T00:00:00"/>
    <s v="Northern Europe"/>
    <x v="10"/>
    <s v="Retail Partners"/>
    <s v="Returning"/>
    <s v="Travel"/>
    <s v="Travel Backpack 35L"/>
    <n v="3"/>
    <n v="167.52"/>
    <n v="0"/>
    <n v="87.26"/>
    <n v="502.56000000000006"/>
    <n v="261.78000000000003"/>
    <n v="240.78000000000003"/>
    <n v="0.4791069723018147"/>
    <n v="2026"/>
    <s v="Q3"/>
    <n v="7"/>
    <s v="Jul"/>
  </r>
  <r>
    <n v="2253"/>
    <d v="2026-07-29T00:00:00"/>
    <s v="Central Europe"/>
    <x v="14"/>
    <s v="Marketplace"/>
    <s v="New"/>
    <s v="Cycling"/>
    <s v="Trail Bike Light"/>
    <n v="3"/>
    <n v="50.98"/>
    <n v="0"/>
    <n v="22.63"/>
    <n v="152.94"/>
    <n v="67.89"/>
    <n v="85.05"/>
    <n v="0.55610043154178113"/>
    <n v="2026"/>
    <s v="Q3"/>
    <n v="7"/>
    <s v="Jul"/>
  </r>
  <r>
    <n v="2554"/>
    <d v="2026-07-29T00:00:00"/>
    <s v="Central Europe"/>
    <x v="11"/>
    <s v="Marketplace"/>
    <s v="New"/>
    <s v="Fitness"/>
    <s v="Training Mat"/>
    <n v="2"/>
    <n v="49.98"/>
    <n v="0.1"/>
    <n v="21.91"/>
    <n v="89.963999999999999"/>
    <n v="43.82"/>
    <n v="46.143999999999998"/>
    <n v="0.51291627762215997"/>
    <n v="2026"/>
    <s v="Q3"/>
    <n v="7"/>
    <s v="Jul"/>
  </r>
  <r>
    <n v="2624"/>
    <d v="2026-07-29T00:00:00"/>
    <s v="Western Europe"/>
    <x v="4"/>
    <s v="Corporate"/>
    <s v="Business"/>
    <s v="Travel"/>
    <s v="Insulated Bottle"/>
    <n v="4"/>
    <n v="36.44"/>
    <n v="0.15"/>
    <n v="13.32"/>
    <n v="123.89599999999999"/>
    <n v="53.28"/>
    <n v="70.615999999999985"/>
    <n v="0.5699619035319945"/>
    <n v="2026"/>
    <s v="Q3"/>
    <n v="7"/>
    <s v="Jul"/>
  </r>
  <r>
    <n v="3338"/>
    <d v="2026-07-29T00:00:00"/>
    <s v="Southern Europe"/>
    <x v="0"/>
    <s v="Online Store"/>
    <s v="Returning"/>
    <s v="Camping"/>
    <s v="Trail Tent 2P"/>
    <n v="1"/>
    <n v="195.34"/>
    <n v="0.05"/>
    <n v="106.6"/>
    <n v="185.57300000000001"/>
    <n v="106.6"/>
    <n v="78.973000000000013"/>
    <n v="0.42556298599472991"/>
    <n v="2026"/>
    <s v="Q3"/>
    <n v="7"/>
    <s v="Jul"/>
  </r>
  <r>
    <n v="4575"/>
    <d v="2026-07-29T00:00:00"/>
    <s v="Northern Europe"/>
    <x v="5"/>
    <s v="Online Store"/>
    <s v="Business"/>
    <s v="Cycling"/>
    <s v="Cycling Pack 12L"/>
    <n v="1"/>
    <n v="103.31"/>
    <n v="0"/>
    <n v="50.93"/>
    <n v="103.31"/>
    <n v="50.93"/>
    <n v="52.38"/>
    <n v="0.50701771367728199"/>
    <n v="2026"/>
    <s v="Q3"/>
    <n v="7"/>
    <s v="Jul"/>
  </r>
  <r>
    <n v="4871"/>
    <d v="2026-07-29T00:00:00"/>
    <s v="Southern Europe"/>
    <x v="0"/>
    <s v="Online Store"/>
    <s v="New"/>
    <s v="Camping"/>
    <s v="Compact Sleeping Bag"/>
    <n v="3"/>
    <n v="123.31"/>
    <n v="0"/>
    <n v="59.16"/>
    <n v="369.93"/>
    <n v="177.48"/>
    <n v="192.45000000000002"/>
    <n v="0.52023355770010549"/>
    <n v="2026"/>
    <s v="Q3"/>
    <n v="7"/>
    <s v="Jul"/>
  </r>
  <r>
    <n v="4931"/>
    <d v="2026-07-29T00:00:00"/>
    <s v="Southern Europe"/>
    <x v="15"/>
    <s v="Online Store"/>
    <s v="New"/>
    <s v="Fitness"/>
    <s v="Resistance Band Set"/>
    <n v="1"/>
    <n v="40.36"/>
    <n v="0.1"/>
    <n v="14.82"/>
    <n v="36.323999999999998"/>
    <n v="14.82"/>
    <n v="21.503999999999998"/>
    <n v="0.59200528576148004"/>
    <n v="2026"/>
    <s v="Q3"/>
    <n v="7"/>
    <s v="Jul"/>
  </r>
  <r>
    <n v="4962"/>
    <d v="2026-07-29T00:00:00"/>
    <s v="Southern Europe"/>
    <x v="15"/>
    <s v="Retail Partners"/>
    <s v="New"/>
    <s v="Camping"/>
    <s v="Portable Camp Stove"/>
    <n v="2"/>
    <n v="83.06"/>
    <n v="0"/>
    <n v="38.74"/>
    <n v="166.12"/>
    <n v="77.48"/>
    <n v="88.64"/>
    <n v="0.5335901757765471"/>
    <n v="2026"/>
    <s v="Q3"/>
    <n v="7"/>
    <s v="Jul"/>
  </r>
  <r>
    <n v="5006"/>
    <d v="2026-07-29T00:00:00"/>
    <s v="Northern Europe"/>
    <x v="3"/>
    <s v="Online Store"/>
    <s v="Returning"/>
    <s v="Hiking"/>
    <s v="Summit Backpack 45L"/>
    <n v="2"/>
    <n v="151.72999999999999"/>
    <n v="0"/>
    <n v="81.209999999999994"/>
    <n v="303.45999999999998"/>
    <n v="162.41999999999999"/>
    <n v="141.04"/>
    <n v="0.46477295195412904"/>
    <n v="2026"/>
    <s v="Q3"/>
    <n v="7"/>
    <s v="Jul"/>
  </r>
  <r>
    <n v="5033"/>
    <d v="2026-07-29T00:00:00"/>
    <s v="Western Europe"/>
    <x v="8"/>
    <s v="Online Store"/>
    <s v="New"/>
    <s v="Hiking"/>
    <s v="Trekking Poles"/>
    <n v="4"/>
    <n v="72.010000000000005"/>
    <n v="0.05"/>
    <n v="32.36"/>
    <n v="273.63800000000003"/>
    <n v="129.44"/>
    <n v="144.19800000000004"/>
    <n v="0.52696628392255473"/>
    <n v="2026"/>
    <s v="Q3"/>
    <n v="7"/>
    <s v="Jul"/>
  </r>
  <r>
    <n v="5117"/>
    <d v="2026-07-29T00:00:00"/>
    <s v="Central Europe"/>
    <x v="11"/>
    <s v="Online Store"/>
    <s v="Business"/>
    <s v="Hiking"/>
    <s v="Summit Backpack 45L"/>
    <n v="1"/>
    <n v="154.87"/>
    <n v="0"/>
    <n v="80.459999999999994"/>
    <n v="154.87"/>
    <n v="80.459999999999994"/>
    <n v="74.410000000000011"/>
    <n v="0.48046748886162594"/>
    <n v="2026"/>
    <s v="Q3"/>
    <n v="7"/>
    <s v="Jul"/>
  </r>
  <r>
    <n v="954"/>
    <d v="2026-07-30T00:00:00"/>
    <s v="Central Europe"/>
    <x v="1"/>
    <s v="Online Store"/>
    <s v="New"/>
    <s v="Travel"/>
    <s v="Carry-On Duffel"/>
    <n v="3"/>
    <n v="134.61000000000001"/>
    <n v="0.1"/>
    <n v="65.77"/>
    <n v="363.44700000000006"/>
    <n v="197.31"/>
    <n v="166.13700000000006"/>
    <n v="0.45711479252820914"/>
    <n v="2026"/>
    <s v="Q3"/>
    <n v="7"/>
    <s v="Jul"/>
  </r>
  <r>
    <n v="1644"/>
    <d v="2026-07-30T00:00:00"/>
    <s v="Western Europe"/>
    <x v="13"/>
    <s v="Online Store"/>
    <s v="Returning"/>
    <s v="Cycling"/>
    <s v="Commuter Helmet"/>
    <n v="3"/>
    <n v="81.5"/>
    <n v="0.05"/>
    <n v="43.85"/>
    <n v="232.27499999999998"/>
    <n v="131.55000000000001"/>
    <n v="100.72499999999997"/>
    <n v="0.43364546335163051"/>
    <n v="2026"/>
    <s v="Q3"/>
    <n v="7"/>
    <s v="Jul"/>
  </r>
  <r>
    <n v="2030"/>
    <d v="2026-07-30T00:00:00"/>
    <s v="Southern Europe"/>
    <x v="0"/>
    <s v="Marketplace"/>
    <s v="Business"/>
    <s v="Travel"/>
    <s v="Carry-On Duffel"/>
    <n v="2"/>
    <n v="135.63"/>
    <n v="0"/>
    <n v="66.63"/>
    <n v="271.26"/>
    <n v="133.26"/>
    <n v="138"/>
    <n v="0.50873700508737008"/>
    <n v="2026"/>
    <s v="Q3"/>
    <n v="7"/>
    <s v="Jul"/>
  </r>
  <r>
    <n v="2595"/>
    <d v="2026-07-30T00:00:00"/>
    <s v="Southern Europe"/>
    <x v="9"/>
    <s v="Corporate"/>
    <s v="Business"/>
    <s v="Travel"/>
    <s v="Carry-On Duffel"/>
    <n v="15"/>
    <n v="133.44999999999999"/>
    <n v="0.2"/>
    <n v="65.819999999999993"/>
    <n v="1601.3999999999999"/>
    <n v="987.3"/>
    <n v="614.09999999999991"/>
    <n v="0.3834769576620457"/>
    <n v="2026"/>
    <s v="Q3"/>
    <n v="7"/>
    <s v="Jul"/>
  </r>
  <r>
    <n v="2763"/>
    <d v="2026-07-30T00:00:00"/>
    <s v="Southern Europe"/>
    <x v="15"/>
    <s v="Online Store"/>
    <s v="Business"/>
    <s v="Camping"/>
    <s v="Compact Sleeping Bag"/>
    <n v="1"/>
    <n v="120.94"/>
    <n v="0"/>
    <n v="62.24"/>
    <n v="120.94"/>
    <n v="62.24"/>
    <n v="58.699999999999996"/>
    <n v="0.48536464362493797"/>
    <n v="2026"/>
    <s v="Q3"/>
    <n v="7"/>
    <s v="Jul"/>
  </r>
  <r>
    <n v="3537"/>
    <d v="2026-07-30T00:00:00"/>
    <s v="Central Europe"/>
    <x v="11"/>
    <s v="Online Store"/>
    <s v="Returning"/>
    <s v="Camping"/>
    <s v="Alpine Tent 4P"/>
    <n v="2"/>
    <n v="332.99"/>
    <n v="0.15"/>
    <n v="199.09"/>
    <n v="566.08299999999997"/>
    <n v="398.18"/>
    <n v="167.90299999999996"/>
    <n v="0.29660491482697759"/>
    <n v="2026"/>
    <s v="Q3"/>
    <n v="7"/>
    <s v="Jul"/>
  </r>
  <r>
    <n v="3550"/>
    <d v="2026-07-30T00:00:00"/>
    <s v="Southern Europe"/>
    <x v="15"/>
    <s v="Online Store"/>
    <s v="Returning"/>
    <s v="Camping"/>
    <s v="Compact Sleeping Bag"/>
    <n v="3"/>
    <n v="120.88"/>
    <n v="0"/>
    <n v="60.97"/>
    <n v="362.64"/>
    <n v="182.91"/>
    <n v="179.73"/>
    <n v="0.49561548643282594"/>
    <n v="2026"/>
    <s v="Q3"/>
    <n v="7"/>
    <s v="Jul"/>
  </r>
  <r>
    <n v="3875"/>
    <d v="2026-07-30T00:00:00"/>
    <s v="Western Europe"/>
    <x v="8"/>
    <s v="Online Store"/>
    <s v="Returning"/>
    <s v="Cycling"/>
    <s v="Cycling Pack 12L"/>
    <n v="1"/>
    <n v="101.73"/>
    <n v="0.05"/>
    <n v="51.63"/>
    <n v="96.643500000000003"/>
    <n v="51.63"/>
    <n v="45.013500000000001"/>
    <n v="0.46576852038678235"/>
    <n v="2026"/>
    <s v="Q3"/>
    <n v="7"/>
    <s v="Jul"/>
  </r>
  <r>
    <n v="4467"/>
    <d v="2026-07-30T00:00:00"/>
    <s v="Western Europe"/>
    <x v="7"/>
    <s v="Online Store"/>
    <s v="Returning"/>
    <s v="Travel"/>
    <s v="Insulated Bottle"/>
    <n v="2"/>
    <n v="36.21"/>
    <n v="0"/>
    <n v="13.5"/>
    <n v="72.42"/>
    <n v="27"/>
    <n v="45.42"/>
    <n v="0.62717481358740679"/>
    <n v="2026"/>
    <s v="Q3"/>
    <n v="7"/>
    <s v="Jul"/>
  </r>
  <r>
    <n v="739"/>
    <d v="2026-07-31T00:00:00"/>
    <s v="Western Europe"/>
    <x v="7"/>
    <s v="Online Store"/>
    <s v="Business"/>
    <s v="Cycling"/>
    <s v="Cycling Pack 12L"/>
    <n v="5"/>
    <n v="104.65"/>
    <n v="0"/>
    <n v="49.2"/>
    <n v="523.25"/>
    <n v="246"/>
    <n v="277.25"/>
    <n v="0.52986144290492121"/>
    <n v="2026"/>
    <s v="Q3"/>
    <n v="7"/>
    <s v="Jul"/>
  </r>
  <r>
    <n v="2376"/>
    <d v="2026-07-31T00:00:00"/>
    <s v="Northern Europe"/>
    <x v="5"/>
    <s v="Corporate"/>
    <s v="Returning"/>
    <s v="Camping"/>
    <s v="Trail Tent 2P"/>
    <n v="5"/>
    <n v="198.35"/>
    <n v="0.05"/>
    <n v="104.96"/>
    <n v="942.16249999999991"/>
    <n v="524.79999999999995"/>
    <n v="417.36249999999995"/>
    <n v="0.44298356175288234"/>
    <n v="2026"/>
    <s v="Q3"/>
    <n v="7"/>
    <s v="Jul"/>
  </r>
  <r>
    <n v="3109"/>
    <d v="2026-07-31T00:00:00"/>
    <s v="Southern Europe"/>
    <x v="0"/>
    <s v="Marketplace"/>
    <s v="Returning"/>
    <s v="Fitness"/>
    <s v="Recovery Roller"/>
    <n v="2"/>
    <n v="36.56"/>
    <n v="0.05"/>
    <n v="13.76"/>
    <n v="69.463999999999999"/>
    <n v="27.52"/>
    <n v="41.944000000000003"/>
    <n v="0.60382356328457909"/>
    <n v="2026"/>
    <s v="Q3"/>
    <n v="7"/>
    <s v="Jul"/>
  </r>
  <r>
    <n v="4362"/>
    <d v="2026-07-31T00:00:00"/>
    <s v="Central Europe"/>
    <x v="14"/>
    <s v="Online Store"/>
    <s v="Returning"/>
    <s v="Hiking"/>
    <s v="Hiking Daypack 20L"/>
    <n v="5"/>
    <n v="92.41"/>
    <n v="0"/>
    <n v="44.29"/>
    <n v="462.04999999999995"/>
    <n v="221.45"/>
    <n v="240.59999999999997"/>
    <n v="0.52072286549074775"/>
    <n v="2026"/>
    <s v="Q3"/>
    <n v="7"/>
    <s v="Jul"/>
  </r>
  <r>
    <n v="777"/>
    <d v="2026-08-01T00:00:00"/>
    <s v="Western Europe"/>
    <x v="13"/>
    <s v="Online Store"/>
    <s v="Returning"/>
    <s v="Camping"/>
    <s v="Compact Sleeping Bag"/>
    <n v="4"/>
    <n v="121.87"/>
    <n v="0"/>
    <n v="59.89"/>
    <n v="487.48"/>
    <n v="239.56"/>
    <n v="247.92000000000002"/>
    <n v="0.50857471075736438"/>
    <n v="2026"/>
    <s v="Q3"/>
    <n v="8"/>
    <s v="Aug"/>
  </r>
  <r>
    <n v="831"/>
    <d v="2026-08-01T00:00:00"/>
    <s v="Western Europe"/>
    <x v="8"/>
    <s v="Online Store"/>
    <s v="Returning"/>
    <s v="Travel"/>
    <s v="Carry-On Duffel"/>
    <n v="2"/>
    <n v="130.9"/>
    <n v="0.05"/>
    <n v="67.959999999999994"/>
    <n v="248.71"/>
    <n v="135.91999999999999"/>
    <n v="112.79000000000002"/>
    <n v="0.45350006031120588"/>
    <n v="2026"/>
    <s v="Q3"/>
    <n v="8"/>
    <s v="Aug"/>
  </r>
  <r>
    <n v="2059"/>
    <d v="2026-08-01T00:00:00"/>
    <s v="Northern Europe"/>
    <x v="2"/>
    <s v="Retail Partners"/>
    <s v="New"/>
    <s v="Cycling"/>
    <s v="Trail Bike Light"/>
    <n v="1"/>
    <n v="50.98"/>
    <n v="0"/>
    <n v="22.92"/>
    <n v="50.98"/>
    <n v="22.92"/>
    <n v="28.059999999999995"/>
    <n v="0.55041192624558644"/>
    <n v="2026"/>
    <s v="Q3"/>
    <n v="8"/>
    <s v="Aug"/>
  </r>
  <r>
    <n v="2519"/>
    <d v="2026-08-01T00:00:00"/>
    <s v="Northern Europe"/>
    <x v="2"/>
    <s v="Online Store"/>
    <s v="Returning"/>
    <s v="Hiking"/>
    <s v="Hiking Daypack 20L"/>
    <n v="2"/>
    <n v="91.11"/>
    <n v="0"/>
    <n v="44.19"/>
    <n v="182.22"/>
    <n v="88.38"/>
    <n v="93.84"/>
    <n v="0.51498189002304906"/>
    <n v="2026"/>
    <s v="Q3"/>
    <n v="8"/>
    <s v="Aug"/>
  </r>
  <r>
    <n v="2644"/>
    <d v="2026-08-01T00:00:00"/>
    <s v="Southern Europe"/>
    <x v="0"/>
    <s v="Marketplace"/>
    <s v="Returning"/>
    <s v="Travel"/>
    <s v="Insulated Bottle"/>
    <n v="3"/>
    <n v="35.619999999999997"/>
    <n v="0.05"/>
    <n v="13.47"/>
    <n v="101.51699999999998"/>
    <n v="40.410000000000004"/>
    <n v="61.106999999999978"/>
    <n v="0.60193859156594454"/>
    <n v="2026"/>
    <s v="Q3"/>
    <n v="8"/>
    <s v="Aug"/>
  </r>
  <r>
    <n v="4141"/>
    <d v="2026-08-01T00:00:00"/>
    <s v="Western Europe"/>
    <x v="13"/>
    <s v="Online Store"/>
    <s v="New"/>
    <s v="Hiking"/>
    <s v="Hiking Daypack 20L"/>
    <n v="1"/>
    <n v="91.95"/>
    <n v="0.05"/>
    <n v="46.47"/>
    <n v="87.352499999999992"/>
    <n v="46.47"/>
    <n v="40.882499999999993"/>
    <n v="0.46801751523997592"/>
    <n v="2026"/>
    <s v="Q3"/>
    <n v="8"/>
    <s v="Aug"/>
  </r>
  <r>
    <n v="4804"/>
    <d v="2026-08-01T00:00:00"/>
    <s v="Southern Europe"/>
    <x v="9"/>
    <s v="Online Store"/>
    <s v="Returning"/>
    <s v="Fitness"/>
    <s v="Training Mat"/>
    <n v="1"/>
    <n v="49.46"/>
    <n v="0"/>
    <n v="21.47"/>
    <n v="49.46"/>
    <n v="21.47"/>
    <n v="27.990000000000002"/>
    <n v="0.5659118479579458"/>
    <n v="2026"/>
    <s v="Q3"/>
    <n v="8"/>
    <s v="Aug"/>
  </r>
  <r>
    <n v="5161"/>
    <d v="2026-08-01T00:00:00"/>
    <s v="Southern Europe"/>
    <x v="15"/>
    <s v="Online Store"/>
    <s v="New"/>
    <s v="Cycling"/>
    <s v="Compact Repair Kit"/>
    <n v="1"/>
    <n v="41.25"/>
    <n v="0.05"/>
    <n v="16.98"/>
    <n v="39.1875"/>
    <n v="16.98"/>
    <n v="22.2075"/>
    <n v="0.56669856459330148"/>
    <n v="2026"/>
    <s v="Q3"/>
    <n v="8"/>
    <s v="Aug"/>
  </r>
  <r>
    <n v="590"/>
    <d v="2026-08-02T00:00:00"/>
    <s v="Northern Europe"/>
    <x v="5"/>
    <s v="Online Store"/>
    <s v="Returning"/>
    <s v="Travel"/>
    <s v="Carry-On Duffel"/>
    <n v="4"/>
    <n v="133.65"/>
    <n v="0"/>
    <n v="66"/>
    <n v="534.6"/>
    <n v="264"/>
    <n v="270.60000000000002"/>
    <n v="0.50617283950617287"/>
    <n v="2026"/>
    <s v="Q3"/>
    <n v="8"/>
    <s v="Aug"/>
  </r>
  <r>
    <n v="1599"/>
    <d v="2026-08-02T00:00:00"/>
    <s v="Western Europe"/>
    <x v="4"/>
    <s v="Online Store"/>
    <s v="Returning"/>
    <s v="Camping"/>
    <s v="Trail Tent 2P"/>
    <n v="2"/>
    <n v="200.45"/>
    <n v="0.05"/>
    <n v="105.42"/>
    <n v="380.85499999999996"/>
    <n v="210.84"/>
    <n v="170.01499999999996"/>
    <n v="0.44640348689133652"/>
    <n v="2026"/>
    <s v="Q3"/>
    <n v="8"/>
    <s v="Aug"/>
  </r>
  <r>
    <n v="1665"/>
    <d v="2026-08-02T00:00:00"/>
    <s v="Southern Europe"/>
    <x v="0"/>
    <s v="Marketplace"/>
    <s v="Returning"/>
    <s v="Cycling"/>
    <s v="Trail Bike Light"/>
    <n v="2"/>
    <n v="51.87"/>
    <n v="0.05"/>
    <n v="21.98"/>
    <n v="98.552999999999997"/>
    <n v="43.96"/>
    <n v="54.592999999999996"/>
    <n v="0.55394559272675614"/>
    <n v="2026"/>
    <s v="Q3"/>
    <n v="8"/>
    <s v="Aug"/>
  </r>
  <r>
    <n v="2409"/>
    <d v="2026-08-02T00:00:00"/>
    <s v="Western Europe"/>
    <x v="13"/>
    <s v="Online Store"/>
    <s v="Returning"/>
    <s v="Camping"/>
    <s v="Portable Camp Stove"/>
    <n v="1"/>
    <n v="83.6"/>
    <n v="0.05"/>
    <n v="38.51"/>
    <n v="79.419999999999987"/>
    <n v="38.51"/>
    <n v="40.909999999999989"/>
    <n v="0.51510954419541677"/>
    <n v="2026"/>
    <s v="Q3"/>
    <n v="8"/>
    <s v="Aug"/>
  </r>
  <r>
    <n v="2936"/>
    <d v="2026-08-02T00:00:00"/>
    <s v="Northern Europe"/>
    <x v="16"/>
    <s v="Online Store"/>
    <s v="New"/>
    <s v="Travel"/>
    <s v="Insulated Bottle"/>
    <n v="1"/>
    <n v="35.74"/>
    <n v="0"/>
    <n v="13.49"/>
    <n v="35.74"/>
    <n v="13.49"/>
    <n v="22.25"/>
    <n v="0.62255176273083379"/>
    <n v="2026"/>
    <s v="Q3"/>
    <n v="8"/>
    <s v="Aug"/>
  </r>
  <r>
    <n v="3397"/>
    <d v="2026-08-02T00:00:00"/>
    <s v="Western Europe"/>
    <x v="4"/>
    <s v="Online Store"/>
    <s v="Returning"/>
    <s v="Cycling"/>
    <s v="Commuter Helmet"/>
    <n v="1"/>
    <n v="79.849999999999994"/>
    <n v="0.1"/>
    <n v="43.11"/>
    <n v="71.864999999999995"/>
    <n v="43.11"/>
    <n v="28.754999999999995"/>
    <n v="0.40012523481527862"/>
    <n v="2026"/>
    <s v="Q3"/>
    <n v="8"/>
    <s v="Aug"/>
  </r>
  <r>
    <n v="4556"/>
    <d v="2026-08-02T00:00:00"/>
    <s v="Southern Europe"/>
    <x v="15"/>
    <s v="Online Store"/>
    <s v="Returning"/>
    <s v="Travel"/>
    <s v="Packing Cube Set"/>
    <n v="2"/>
    <n v="46.44"/>
    <n v="0"/>
    <n v="18.489999999999998"/>
    <n v="92.88"/>
    <n v="36.979999999999997"/>
    <n v="55.9"/>
    <n v="0.60185185185185186"/>
    <n v="2026"/>
    <s v="Q3"/>
    <n v="8"/>
    <s v="Aug"/>
  </r>
  <r>
    <n v="4614"/>
    <d v="2026-08-02T00:00:00"/>
    <s v="Western Europe"/>
    <x v="8"/>
    <s v="Retail Partners"/>
    <s v="Returning"/>
    <s v="Cycling"/>
    <s v="Trail Bike Light"/>
    <n v="2"/>
    <n v="50.44"/>
    <n v="0"/>
    <n v="22.99"/>
    <n v="100.88"/>
    <n v="45.98"/>
    <n v="54.9"/>
    <n v="0.54421094369547984"/>
    <n v="2026"/>
    <s v="Q3"/>
    <n v="8"/>
    <s v="Aug"/>
  </r>
  <r>
    <n v="4999"/>
    <d v="2026-08-02T00:00:00"/>
    <s v="Western Europe"/>
    <x v="8"/>
    <s v="Online Store"/>
    <s v="Returning"/>
    <s v="Cycling"/>
    <s v="Commuter Helmet"/>
    <n v="2"/>
    <n v="81.38"/>
    <n v="0"/>
    <n v="42.19"/>
    <n v="162.76"/>
    <n v="84.38"/>
    <n v="78.38"/>
    <n v="0.4815679528139592"/>
    <n v="2026"/>
    <s v="Q3"/>
    <n v="8"/>
    <s v="Aug"/>
  </r>
  <r>
    <n v="207"/>
    <d v="2026-08-03T00:00:00"/>
    <s v="Northern Europe"/>
    <x v="16"/>
    <s v="Online Store"/>
    <s v="Returning"/>
    <s v="Fitness"/>
    <s v="Resistance Band Set"/>
    <n v="1"/>
    <n v="41.3"/>
    <n v="0"/>
    <n v="14.52"/>
    <n v="41.3"/>
    <n v="14.52"/>
    <n v="26.779999999999998"/>
    <n v="0.64842615012106541"/>
    <n v="2026"/>
    <s v="Q3"/>
    <n v="8"/>
    <s v="Aug"/>
  </r>
  <r>
    <n v="295"/>
    <d v="2026-08-03T00:00:00"/>
    <s v="Western Europe"/>
    <x v="8"/>
    <s v="Marketplace"/>
    <s v="Returning"/>
    <s v="Travel"/>
    <s v="Insulated Bottle"/>
    <n v="2"/>
    <n v="36.15"/>
    <n v="0.1"/>
    <n v="13.19"/>
    <n v="65.069999999999993"/>
    <n v="26.38"/>
    <n v="38.69"/>
    <n v="0.59459044106347014"/>
    <n v="2026"/>
    <s v="Q3"/>
    <n v="8"/>
    <s v="Aug"/>
  </r>
  <r>
    <n v="657"/>
    <d v="2026-08-03T00:00:00"/>
    <s v="Central Europe"/>
    <x v="12"/>
    <s v="Online Store"/>
    <s v="Returning"/>
    <s v="Travel"/>
    <s v="Carry-On Duffel"/>
    <n v="3"/>
    <n v="132.59"/>
    <n v="0.1"/>
    <n v="66.040000000000006"/>
    <n v="357.99299999999999"/>
    <n v="198.12"/>
    <n v="159.87299999999999"/>
    <n v="0.44658135773604507"/>
    <n v="2026"/>
    <s v="Q3"/>
    <n v="8"/>
    <s v="Aug"/>
  </r>
  <r>
    <n v="694"/>
    <d v="2026-08-03T00:00:00"/>
    <s v="Northern Europe"/>
    <x v="3"/>
    <s v="Online Store"/>
    <s v="New"/>
    <s v="Hiking"/>
    <s v="Trail Boots"/>
    <n v="3"/>
    <n v="144"/>
    <n v="0"/>
    <n v="78.89"/>
    <n v="432"/>
    <n v="236.67000000000002"/>
    <n v="195.32999999999998"/>
    <n v="0.45215277777777774"/>
    <n v="2026"/>
    <s v="Q3"/>
    <n v="8"/>
    <s v="Aug"/>
  </r>
  <r>
    <n v="1187"/>
    <d v="2026-08-03T00:00:00"/>
    <s v="Southern Europe"/>
    <x v="0"/>
    <s v="Online Store"/>
    <s v="Returning"/>
    <s v="Travel"/>
    <s v="Packing Cube Set"/>
    <n v="2"/>
    <n v="45.45"/>
    <n v="0.05"/>
    <n v="18.829999999999998"/>
    <n v="86.355000000000004"/>
    <n v="37.659999999999997"/>
    <n v="48.695000000000007"/>
    <n v="0.56389323142840608"/>
    <n v="2026"/>
    <s v="Q3"/>
    <n v="8"/>
    <s v="Aug"/>
  </r>
  <r>
    <n v="1915"/>
    <d v="2026-08-03T00:00:00"/>
    <s v="Central Europe"/>
    <x v="6"/>
    <s v="Online Store"/>
    <s v="Returning"/>
    <s v="Cycling"/>
    <s v="Compact Repair Kit"/>
    <n v="1"/>
    <n v="41.16"/>
    <n v="0.05"/>
    <n v="16.66"/>
    <n v="39.101999999999997"/>
    <n v="16.66"/>
    <n v="22.441999999999997"/>
    <n v="0.57393483709273174"/>
    <n v="2026"/>
    <s v="Q3"/>
    <n v="8"/>
    <s v="Aug"/>
  </r>
  <r>
    <n v="2156"/>
    <d v="2026-08-03T00:00:00"/>
    <s v="Southern Europe"/>
    <x v="0"/>
    <s v="Retail Partners"/>
    <s v="Returning"/>
    <s v="Travel"/>
    <s v="Travel Backpack 35L"/>
    <n v="1"/>
    <n v="162.78"/>
    <n v="0"/>
    <n v="85.08"/>
    <n v="162.78"/>
    <n v="85.08"/>
    <n v="77.7"/>
    <n v="0.47733136748986366"/>
    <n v="2026"/>
    <s v="Q3"/>
    <n v="8"/>
    <s v="Aug"/>
  </r>
  <r>
    <n v="2539"/>
    <d v="2026-08-03T00:00:00"/>
    <s v="Northern Europe"/>
    <x v="16"/>
    <s v="Retail Partners"/>
    <s v="New"/>
    <s v="Cycling"/>
    <s v="Commuter Helmet"/>
    <n v="1"/>
    <n v="80.040000000000006"/>
    <n v="0.1"/>
    <n v="41.88"/>
    <n v="72.036000000000001"/>
    <n v="41.88"/>
    <n v="30.155999999999999"/>
    <n v="0.41862402132267196"/>
    <n v="2026"/>
    <s v="Q3"/>
    <n v="8"/>
    <s v="Aug"/>
  </r>
  <r>
    <n v="3803"/>
    <d v="2026-08-03T00:00:00"/>
    <s v="Northern Europe"/>
    <x v="5"/>
    <s v="Online Store"/>
    <s v="New"/>
    <s v="Hiking"/>
    <s v="Hiking Daypack 20L"/>
    <n v="1"/>
    <n v="90.21"/>
    <n v="0"/>
    <n v="46.31"/>
    <n v="90.21"/>
    <n v="46.31"/>
    <n v="43.899999999999991"/>
    <n v="0.48664227912648261"/>
    <n v="2026"/>
    <s v="Q3"/>
    <n v="8"/>
    <s v="Aug"/>
  </r>
  <r>
    <n v="100"/>
    <d v="2026-08-04T00:00:00"/>
    <s v="Southern Europe"/>
    <x v="9"/>
    <s v="Retail Partners"/>
    <s v="Business"/>
    <s v="Travel"/>
    <s v="Carry-On Duffel"/>
    <n v="1"/>
    <n v="133.6"/>
    <n v="0.1"/>
    <n v="67.3"/>
    <n v="120.24"/>
    <n v="67.3"/>
    <n v="52.94"/>
    <n v="0.44028609447771122"/>
    <n v="2026"/>
    <s v="Q3"/>
    <n v="8"/>
    <s v="Aug"/>
  </r>
  <r>
    <n v="118"/>
    <d v="2026-08-04T00:00:00"/>
    <s v="Western Europe"/>
    <x v="4"/>
    <s v="Online Store"/>
    <s v="Returning"/>
    <s v="Travel"/>
    <s v="Packing Cube Set"/>
    <n v="1"/>
    <n v="47.53"/>
    <n v="0"/>
    <n v="18.04"/>
    <n v="47.53"/>
    <n v="18.04"/>
    <n v="29.490000000000002"/>
    <n v="0.62045024195245113"/>
    <n v="2026"/>
    <s v="Q3"/>
    <n v="8"/>
    <s v="Aug"/>
  </r>
  <r>
    <n v="220"/>
    <d v="2026-08-04T00:00:00"/>
    <s v="Southern Europe"/>
    <x v="15"/>
    <s v="Online Store"/>
    <s v="Returning"/>
    <s v="Travel"/>
    <s v="Packing Cube Set"/>
    <n v="2"/>
    <n v="46.71"/>
    <n v="0"/>
    <n v="18.41"/>
    <n v="93.42"/>
    <n v="36.82"/>
    <n v="56.6"/>
    <n v="0.60586598158852489"/>
    <n v="2026"/>
    <s v="Q3"/>
    <n v="8"/>
    <s v="Aug"/>
  </r>
  <r>
    <n v="1145"/>
    <d v="2026-08-04T00:00:00"/>
    <s v="Northern Europe"/>
    <x v="16"/>
    <s v="Marketplace"/>
    <s v="New"/>
    <s v="Camping"/>
    <s v="Trail Tent 2P"/>
    <n v="1"/>
    <n v="197.26"/>
    <n v="0"/>
    <n v="104.09"/>
    <n v="197.26"/>
    <n v="104.09"/>
    <n v="93.169999999999987"/>
    <n v="0.47232079488999285"/>
    <n v="2026"/>
    <s v="Q3"/>
    <n v="8"/>
    <s v="Aug"/>
  </r>
  <r>
    <n v="1289"/>
    <d v="2026-08-04T00:00:00"/>
    <s v="Northern Europe"/>
    <x v="16"/>
    <s v="Marketplace"/>
    <s v="New"/>
    <s v="Hiking"/>
    <s v="Trekking Poles"/>
    <n v="1"/>
    <n v="70.56"/>
    <n v="0"/>
    <n v="32.11"/>
    <n v="70.56"/>
    <n v="32.11"/>
    <n v="38.450000000000003"/>
    <n v="0.54492630385487528"/>
    <n v="2026"/>
    <s v="Q3"/>
    <n v="8"/>
    <s v="Aug"/>
  </r>
  <r>
    <n v="1411"/>
    <d v="2026-08-04T00:00:00"/>
    <s v="Central Europe"/>
    <x v="12"/>
    <s v="Online Store"/>
    <s v="Business"/>
    <s v="Fitness"/>
    <s v="Recovery Roller"/>
    <n v="1"/>
    <n v="36.58"/>
    <n v="0"/>
    <n v="13.98"/>
    <n v="36.58"/>
    <n v="13.98"/>
    <n v="22.599999999999998"/>
    <n v="0.61782394751230174"/>
    <n v="2026"/>
    <s v="Q3"/>
    <n v="8"/>
    <s v="Aug"/>
  </r>
  <r>
    <n v="1799"/>
    <d v="2026-08-04T00:00:00"/>
    <s v="Western Europe"/>
    <x v="13"/>
    <s v="Corporate"/>
    <s v="Business"/>
    <s v="Cycling"/>
    <s v="Commuter Helmet"/>
    <n v="4"/>
    <n v="82.98"/>
    <n v="0.05"/>
    <n v="43.79"/>
    <n v="315.32400000000001"/>
    <n v="175.16"/>
    <n v="140.16400000000002"/>
    <n v="0.44450787126891711"/>
    <n v="2026"/>
    <s v="Q3"/>
    <n v="8"/>
    <s v="Aug"/>
  </r>
  <r>
    <n v="1871"/>
    <d v="2026-08-04T00:00:00"/>
    <s v="Southern Europe"/>
    <x v="0"/>
    <s v="Online Store"/>
    <s v="New"/>
    <s v="Cycling"/>
    <s v="Compact Repair Kit"/>
    <n v="1"/>
    <n v="41.25"/>
    <n v="0"/>
    <n v="17.02"/>
    <n v="41.25"/>
    <n v="17.02"/>
    <n v="24.23"/>
    <n v="0.58739393939393936"/>
    <n v="2026"/>
    <s v="Q3"/>
    <n v="8"/>
    <s v="Aug"/>
  </r>
  <r>
    <n v="4180"/>
    <d v="2026-08-04T00:00:00"/>
    <s v="Northern Europe"/>
    <x v="3"/>
    <s v="Online Store"/>
    <s v="Returning"/>
    <s v="Cycling"/>
    <s v="Cycling Pack 12L"/>
    <n v="1"/>
    <n v="101.37"/>
    <n v="0"/>
    <n v="51.56"/>
    <n v="101.37"/>
    <n v="51.56"/>
    <n v="49.81"/>
    <n v="0.49136825490776365"/>
    <n v="2026"/>
    <s v="Q3"/>
    <n v="8"/>
    <s v="Aug"/>
  </r>
  <r>
    <n v="4338"/>
    <d v="2026-08-04T00:00:00"/>
    <s v="Northern Europe"/>
    <x v="16"/>
    <s v="Online Store"/>
    <s v="Returning"/>
    <s v="Camping"/>
    <s v="Alpine Tent 4P"/>
    <n v="1"/>
    <n v="340.66"/>
    <n v="0.05"/>
    <n v="194.13"/>
    <n v="323.62700000000001"/>
    <n v="194.13"/>
    <n v="129.49700000000001"/>
    <n v="0.40014275693931595"/>
    <n v="2026"/>
    <s v="Q3"/>
    <n v="8"/>
    <s v="Aug"/>
  </r>
  <r>
    <n v="4463"/>
    <d v="2026-08-04T00:00:00"/>
    <s v="Northern Europe"/>
    <x v="2"/>
    <s v="Marketplace"/>
    <s v="Business"/>
    <s v="Cycling"/>
    <s v="Trail Bike Light"/>
    <n v="1"/>
    <n v="50.43"/>
    <n v="0.15"/>
    <n v="22.94"/>
    <n v="42.865499999999997"/>
    <n v="22.94"/>
    <n v="19.925499999999996"/>
    <n v="0.46483768998378644"/>
    <n v="2026"/>
    <s v="Q3"/>
    <n v="8"/>
    <s v="Aug"/>
  </r>
  <r>
    <n v="382"/>
    <d v="2026-08-05T00:00:00"/>
    <s v="Western Europe"/>
    <x v="8"/>
    <s v="Online Store"/>
    <s v="New"/>
    <s v="Fitness"/>
    <s v="Resistance Band Set"/>
    <n v="1"/>
    <n v="40.42"/>
    <n v="0.05"/>
    <n v="14.33"/>
    <n v="38.399000000000001"/>
    <n v="14.33"/>
    <n v="24.069000000000003"/>
    <n v="0.62681319826037141"/>
    <n v="2026"/>
    <s v="Q3"/>
    <n v="8"/>
    <s v="Aug"/>
  </r>
  <r>
    <n v="1011"/>
    <d v="2026-08-05T00:00:00"/>
    <s v="Southern Europe"/>
    <x v="0"/>
    <s v="Online Store"/>
    <s v="New"/>
    <s v="Cycling"/>
    <s v="Trail Bike Light"/>
    <n v="1"/>
    <n v="51.81"/>
    <n v="0.05"/>
    <n v="22.28"/>
    <n v="49.219499999999996"/>
    <n v="22.28"/>
    <n v="26.939499999999995"/>
    <n v="0.54733388189640275"/>
    <n v="2026"/>
    <s v="Q3"/>
    <n v="8"/>
    <s v="Aug"/>
  </r>
  <r>
    <n v="1148"/>
    <d v="2026-08-05T00:00:00"/>
    <s v="Northern Europe"/>
    <x v="2"/>
    <s v="Retail Partners"/>
    <s v="New"/>
    <s v="Fitness"/>
    <s v="Recovery Roller"/>
    <n v="3"/>
    <n v="35.9"/>
    <n v="0"/>
    <n v="14.11"/>
    <n v="107.69999999999999"/>
    <n v="42.33"/>
    <n v="65.36999999999999"/>
    <n v="0.60696378830083564"/>
    <n v="2026"/>
    <s v="Q3"/>
    <n v="8"/>
    <s v="Aug"/>
  </r>
  <r>
    <n v="1397"/>
    <d v="2026-08-05T00:00:00"/>
    <s v="Central Europe"/>
    <x v="14"/>
    <s v="Retail Partners"/>
    <s v="Business"/>
    <s v="Hiking"/>
    <s v="Hiking Daypack 20L"/>
    <n v="2"/>
    <n v="90.27"/>
    <n v="0.05"/>
    <n v="46.38"/>
    <n v="171.51299999999998"/>
    <n v="92.76"/>
    <n v="78.752999999999972"/>
    <n v="0.45916636056742044"/>
    <n v="2026"/>
    <s v="Q3"/>
    <n v="8"/>
    <s v="Aug"/>
  </r>
  <r>
    <n v="2252"/>
    <d v="2026-08-05T00:00:00"/>
    <s v="Central Europe"/>
    <x v="11"/>
    <s v="Online Store"/>
    <s v="New"/>
    <s v="Cycling"/>
    <s v="Trail Bike Light"/>
    <n v="1"/>
    <n v="49.68"/>
    <n v="0.05"/>
    <n v="22.02"/>
    <n v="47.195999999999998"/>
    <n v="22.02"/>
    <n v="25.175999999999998"/>
    <n v="0.53343503686753113"/>
    <n v="2026"/>
    <s v="Q3"/>
    <n v="8"/>
    <s v="Aug"/>
  </r>
  <r>
    <n v="2415"/>
    <d v="2026-08-05T00:00:00"/>
    <s v="Central Europe"/>
    <x v="12"/>
    <s v="Online Store"/>
    <s v="New"/>
    <s v="Travel"/>
    <s v="Carry-On Duffel"/>
    <n v="2"/>
    <n v="131.25"/>
    <n v="0.05"/>
    <n v="65.42"/>
    <n v="249.375"/>
    <n v="130.84"/>
    <n v="118.535"/>
    <n v="0.47532832080200499"/>
    <n v="2026"/>
    <s v="Q3"/>
    <n v="8"/>
    <s v="Aug"/>
  </r>
  <r>
    <n v="2525"/>
    <d v="2026-08-05T00:00:00"/>
    <s v="Western Europe"/>
    <x v="4"/>
    <s v="Retail Partners"/>
    <s v="New"/>
    <s v="Fitness"/>
    <s v="Recovery Roller"/>
    <n v="2"/>
    <n v="36.78"/>
    <n v="0.05"/>
    <n v="13.85"/>
    <n v="69.882000000000005"/>
    <n v="27.7"/>
    <n v="42.182000000000002"/>
    <n v="0.60361752668784519"/>
    <n v="2026"/>
    <s v="Q3"/>
    <n v="8"/>
    <s v="Aug"/>
  </r>
  <r>
    <n v="2652"/>
    <d v="2026-08-05T00:00:00"/>
    <s v="Northern Europe"/>
    <x v="2"/>
    <s v="Retail Partners"/>
    <s v="Returning"/>
    <s v="Cycling"/>
    <s v="Commuter Helmet"/>
    <n v="1"/>
    <n v="80.790000000000006"/>
    <n v="0.1"/>
    <n v="43.65"/>
    <n v="72.711000000000013"/>
    <n v="43.65"/>
    <n v="29.061000000000014"/>
    <n v="0.39967817799232591"/>
    <n v="2026"/>
    <s v="Q3"/>
    <n v="8"/>
    <s v="Aug"/>
  </r>
  <r>
    <n v="4035"/>
    <d v="2026-08-05T00:00:00"/>
    <s v="Southern Europe"/>
    <x v="9"/>
    <s v="Online Store"/>
    <s v="Returning"/>
    <s v="Cycling"/>
    <s v="Compact Repair Kit"/>
    <n v="2"/>
    <n v="40.53"/>
    <n v="0.05"/>
    <n v="17.100000000000001"/>
    <n v="77.007000000000005"/>
    <n v="34.200000000000003"/>
    <n v="42.807000000000002"/>
    <n v="0.55588452997779425"/>
    <n v="2026"/>
    <s v="Q3"/>
    <n v="8"/>
    <s v="Aug"/>
  </r>
  <r>
    <n v="4377"/>
    <d v="2026-08-05T00:00:00"/>
    <s v="Northern Europe"/>
    <x v="2"/>
    <s v="Marketplace"/>
    <s v="New"/>
    <s v="Cycling"/>
    <s v="Commuter Helmet"/>
    <n v="2"/>
    <n v="81.66"/>
    <n v="0"/>
    <n v="42.11"/>
    <n v="163.32"/>
    <n v="84.22"/>
    <n v="79.099999999999994"/>
    <n v="0.48432525104090129"/>
    <n v="2026"/>
    <s v="Q3"/>
    <n v="8"/>
    <s v="Aug"/>
  </r>
  <r>
    <n v="4734"/>
    <d v="2026-08-05T00:00:00"/>
    <s v="Central Europe"/>
    <x v="12"/>
    <s v="Marketplace"/>
    <s v="Returning"/>
    <s v="Hiking"/>
    <s v="Trail Boots"/>
    <n v="1"/>
    <n v="146.55000000000001"/>
    <n v="0"/>
    <n v="78.8"/>
    <n v="146.55000000000001"/>
    <n v="78.8"/>
    <n v="67.750000000000014"/>
    <n v="0.46229955646537024"/>
    <n v="2026"/>
    <s v="Q3"/>
    <n v="8"/>
    <s v="Aug"/>
  </r>
  <r>
    <n v="4892"/>
    <d v="2026-08-05T00:00:00"/>
    <s v="Central Europe"/>
    <x v="1"/>
    <s v="Retail Partners"/>
    <s v="Returning"/>
    <s v="Travel"/>
    <s v="Travel Backpack 35L"/>
    <n v="2"/>
    <n v="161.75"/>
    <n v="0.1"/>
    <n v="85.85"/>
    <n v="291.15000000000003"/>
    <n v="171.7"/>
    <n v="119.45000000000005"/>
    <n v="0.41026962047054794"/>
    <n v="2026"/>
    <s v="Q3"/>
    <n v="8"/>
    <s v="Aug"/>
  </r>
  <r>
    <n v="5059"/>
    <d v="2026-08-05T00:00:00"/>
    <s v="Central Europe"/>
    <x v="1"/>
    <s v="Marketplace"/>
    <s v="Returning"/>
    <s v="Camping"/>
    <s v="Compact Sleeping Bag"/>
    <n v="2"/>
    <n v="122.47"/>
    <n v="0"/>
    <n v="59.73"/>
    <n v="244.94"/>
    <n v="119.46"/>
    <n v="125.48"/>
    <n v="0.5122887237690863"/>
    <n v="2026"/>
    <s v="Q3"/>
    <n v="8"/>
    <s v="Aug"/>
  </r>
  <r>
    <n v="835"/>
    <d v="2026-08-06T00:00:00"/>
    <s v="Western Europe"/>
    <x v="7"/>
    <s v="Marketplace"/>
    <s v="Returning"/>
    <s v="Hiking"/>
    <s v="Trekking Poles"/>
    <n v="3"/>
    <n v="70.930000000000007"/>
    <n v="0"/>
    <n v="32.9"/>
    <n v="212.79000000000002"/>
    <n v="98.699999999999989"/>
    <n v="114.09000000000003"/>
    <n v="0.53616241364725792"/>
    <n v="2026"/>
    <s v="Q3"/>
    <n v="8"/>
    <s v="Aug"/>
  </r>
  <r>
    <n v="1104"/>
    <d v="2026-08-06T00:00:00"/>
    <s v="Southern Europe"/>
    <x v="15"/>
    <s v="Online Store"/>
    <s v="Returning"/>
    <s v="Camping"/>
    <s v="Trail Tent 2P"/>
    <n v="1"/>
    <n v="191.44"/>
    <n v="0"/>
    <n v="102.13"/>
    <n v="191.44"/>
    <n v="102.13"/>
    <n v="89.31"/>
    <n v="0.46651692436272463"/>
    <n v="2026"/>
    <s v="Q3"/>
    <n v="8"/>
    <s v="Aug"/>
  </r>
  <r>
    <n v="1976"/>
    <d v="2026-08-06T00:00:00"/>
    <s v="Western Europe"/>
    <x v="8"/>
    <s v="Online Store"/>
    <s v="Returning"/>
    <s v="Cycling"/>
    <s v="Commuter Helmet"/>
    <n v="2"/>
    <n v="82.92"/>
    <n v="0"/>
    <n v="41.64"/>
    <n v="165.84"/>
    <n v="83.28"/>
    <n v="82.56"/>
    <n v="0.49782923299565845"/>
    <n v="2026"/>
    <s v="Q3"/>
    <n v="8"/>
    <s v="Aug"/>
  </r>
  <r>
    <n v="2596"/>
    <d v="2026-08-06T00:00:00"/>
    <s v="Northern Europe"/>
    <x v="3"/>
    <s v="Retail Partners"/>
    <s v="Returning"/>
    <s v="Camping"/>
    <s v="Portable Camp Stove"/>
    <n v="1"/>
    <n v="82.82"/>
    <n v="0"/>
    <n v="38.83"/>
    <n v="82.82"/>
    <n v="38.83"/>
    <n v="43.989999999999995"/>
    <n v="0.53115189567737264"/>
    <n v="2026"/>
    <s v="Q3"/>
    <n v="8"/>
    <s v="Aug"/>
  </r>
  <r>
    <n v="2693"/>
    <d v="2026-08-06T00:00:00"/>
    <s v="Western Europe"/>
    <x v="8"/>
    <s v="Online Store"/>
    <s v="New"/>
    <s v="Camping"/>
    <s v="Alpine Tent 4P"/>
    <n v="1"/>
    <n v="335.26"/>
    <n v="0.05"/>
    <n v="193.73"/>
    <n v="318.49699999999996"/>
    <n v="193.73"/>
    <n v="124.76699999999997"/>
    <n v="0.39173681384754011"/>
    <n v="2026"/>
    <s v="Q3"/>
    <n v="8"/>
    <s v="Aug"/>
  </r>
  <r>
    <n v="3045"/>
    <d v="2026-08-06T00:00:00"/>
    <s v="Northern Europe"/>
    <x v="16"/>
    <s v="Marketplace"/>
    <s v="Business"/>
    <s v="Travel"/>
    <s v="Packing Cube Set"/>
    <n v="1"/>
    <n v="47.19"/>
    <n v="0.05"/>
    <n v="18.11"/>
    <n v="44.830499999999994"/>
    <n v="18.11"/>
    <n v="26.720499999999994"/>
    <n v="0.59603395010093574"/>
    <n v="2026"/>
    <s v="Q3"/>
    <n v="8"/>
    <s v="Aug"/>
  </r>
  <r>
    <n v="3340"/>
    <d v="2026-08-06T00:00:00"/>
    <s v="Northern Europe"/>
    <x v="16"/>
    <s v="Marketplace"/>
    <s v="Returning"/>
    <s v="Hiking"/>
    <s v="Hiking Daypack 20L"/>
    <n v="3"/>
    <n v="91.57"/>
    <n v="0"/>
    <n v="44.52"/>
    <n v="274.70999999999998"/>
    <n v="133.56"/>
    <n v="141.14999999999998"/>
    <n v="0.51381456808998571"/>
    <n v="2026"/>
    <s v="Q3"/>
    <n v="8"/>
    <s v="Aug"/>
  </r>
  <r>
    <n v="3553"/>
    <d v="2026-08-06T00:00:00"/>
    <s v="Western Europe"/>
    <x v="13"/>
    <s v="Online Store"/>
    <s v="New"/>
    <s v="Hiking"/>
    <s v="Summit Backpack 45L"/>
    <n v="4"/>
    <n v="154.41999999999999"/>
    <n v="0"/>
    <n v="77.86"/>
    <n v="617.67999999999995"/>
    <n v="311.44"/>
    <n v="306.23999999999995"/>
    <n v="0.49579070068643954"/>
    <n v="2026"/>
    <s v="Q3"/>
    <n v="8"/>
    <s v="Aug"/>
  </r>
  <r>
    <n v="3807"/>
    <d v="2026-08-06T00:00:00"/>
    <s v="Southern Europe"/>
    <x v="0"/>
    <s v="Marketplace"/>
    <s v="Returning"/>
    <s v="Cycling"/>
    <s v="Trail Bike Light"/>
    <n v="2"/>
    <n v="49.91"/>
    <n v="0.05"/>
    <n v="21.86"/>
    <n v="94.828999999999994"/>
    <n v="43.72"/>
    <n v="51.108999999999995"/>
    <n v="0.53895960096594919"/>
    <n v="2026"/>
    <s v="Q3"/>
    <n v="8"/>
    <s v="Aug"/>
  </r>
  <r>
    <n v="4061"/>
    <d v="2026-08-06T00:00:00"/>
    <s v="Western Europe"/>
    <x v="8"/>
    <s v="Marketplace"/>
    <s v="Returning"/>
    <s v="Hiking"/>
    <s v="Hiking Daypack 20L"/>
    <n v="1"/>
    <n v="91.58"/>
    <n v="0.1"/>
    <n v="44.87"/>
    <n v="82.421999999999997"/>
    <n v="44.87"/>
    <n v="37.552"/>
    <n v="0.45560651282424597"/>
    <n v="2026"/>
    <s v="Q3"/>
    <n v="8"/>
    <s v="Aug"/>
  </r>
  <r>
    <n v="4645"/>
    <d v="2026-08-06T00:00:00"/>
    <s v="Northern Europe"/>
    <x v="10"/>
    <s v="Online Store"/>
    <s v="New"/>
    <s v="Fitness"/>
    <s v="Resistance Band Set"/>
    <n v="3"/>
    <n v="41.11"/>
    <n v="0"/>
    <n v="14.49"/>
    <n v="123.33"/>
    <n v="43.47"/>
    <n v="79.86"/>
    <n v="0.64753101435173921"/>
    <n v="2026"/>
    <s v="Q3"/>
    <n v="8"/>
    <s v="Aug"/>
  </r>
  <r>
    <n v="5104"/>
    <d v="2026-08-06T00:00:00"/>
    <s v="Central Europe"/>
    <x v="12"/>
    <s v="Online Store"/>
    <s v="Returning"/>
    <s v="Travel"/>
    <s v="Insulated Bottle"/>
    <n v="4"/>
    <n v="35.9"/>
    <n v="0"/>
    <n v="13.49"/>
    <n v="143.6"/>
    <n v="53.96"/>
    <n v="89.639999999999986"/>
    <n v="0.62423398328690805"/>
    <n v="2026"/>
    <s v="Q3"/>
    <n v="8"/>
    <s v="Aug"/>
  </r>
  <r>
    <n v="813"/>
    <d v="2026-08-07T00:00:00"/>
    <s v="Northern Europe"/>
    <x v="16"/>
    <s v="Online Store"/>
    <s v="Returning"/>
    <s v="Fitness"/>
    <s v="Recovery Roller"/>
    <n v="1"/>
    <n v="36.33"/>
    <n v="0.05"/>
    <n v="13.78"/>
    <n v="34.513499999999993"/>
    <n v="13.78"/>
    <n v="20.733499999999992"/>
    <n v="0.60073594390600771"/>
    <n v="2026"/>
    <s v="Q3"/>
    <n v="8"/>
    <s v="Aug"/>
  </r>
  <r>
    <n v="836"/>
    <d v="2026-08-07T00:00:00"/>
    <s v="Central Europe"/>
    <x v="14"/>
    <s v="Marketplace"/>
    <s v="New"/>
    <s v="Travel"/>
    <s v="Packing Cube Set"/>
    <n v="5"/>
    <n v="45.94"/>
    <n v="0.05"/>
    <n v="18.059999999999999"/>
    <n v="218.21499999999997"/>
    <n v="90.3"/>
    <n v="127.91499999999998"/>
    <n v="0.5861879339183832"/>
    <n v="2026"/>
    <s v="Q3"/>
    <n v="8"/>
    <s v="Aug"/>
  </r>
  <r>
    <n v="1266"/>
    <d v="2026-08-07T00:00:00"/>
    <s v="Southern Europe"/>
    <x v="15"/>
    <s v="Retail Partners"/>
    <s v="Returning"/>
    <s v="Fitness"/>
    <s v="Recovery Roller"/>
    <n v="1"/>
    <n v="36.630000000000003"/>
    <n v="0"/>
    <n v="13.7"/>
    <n v="36.630000000000003"/>
    <n v="13.7"/>
    <n v="22.930000000000003"/>
    <n v="0.62598962598962604"/>
    <n v="2026"/>
    <s v="Q3"/>
    <n v="8"/>
    <s v="Aug"/>
  </r>
  <r>
    <n v="2201"/>
    <d v="2026-08-07T00:00:00"/>
    <s v="Central Europe"/>
    <x v="1"/>
    <s v="Online Store"/>
    <s v="Returning"/>
    <s v="Hiking"/>
    <s v="Trail Boots"/>
    <n v="1"/>
    <n v="141.38"/>
    <n v="0.05"/>
    <n v="77.14"/>
    <n v="134.31099999999998"/>
    <n v="77.14"/>
    <n v="57.170999999999978"/>
    <n v="0.42566133823737434"/>
    <n v="2026"/>
    <s v="Q3"/>
    <n v="8"/>
    <s v="Aug"/>
  </r>
  <r>
    <n v="2382"/>
    <d v="2026-08-07T00:00:00"/>
    <s v="Central Europe"/>
    <x v="14"/>
    <s v="Retail Partners"/>
    <s v="Returning"/>
    <s v="Camping"/>
    <s v="Alpine Tent 4P"/>
    <n v="3"/>
    <n v="343.45"/>
    <n v="0.05"/>
    <n v="195.73"/>
    <n v="978.83249999999987"/>
    <n v="587.18999999999994"/>
    <n v="391.64249999999993"/>
    <n v="0.40011186796515236"/>
    <n v="2026"/>
    <s v="Q3"/>
    <n v="8"/>
    <s v="Aug"/>
  </r>
  <r>
    <n v="1227"/>
    <d v="2026-08-08T00:00:00"/>
    <s v="Western Europe"/>
    <x v="8"/>
    <s v="Online Store"/>
    <s v="Returning"/>
    <s v="Cycling"/>
    <s v="Cycling Pack 12L"/>
    <n v="1"/>
    <n v="104.69"/>
    <n v="0"/>
    <n v="49.06"/>
    <n v="104.69"/>
    <n v="49.06"/>
    <n v="55.629999999999995"/>
    <n v="0.53137835514375775"/>
    <n v="2026"/>
    <s v="Q3"/>
    <n v="8"/>
    <s v="Aug"/>
  </r>
  <r>
    <n v="1843"/>
    <d v="2026-08-08T00:00:00"/>
    <s v="Western Europe"/>
    <x v="8"/>
    <s v="Online Store"/>
    <s v="New"/>
    <s v="Camping"/>
    <s v="Alpine Tent 4P"/>
    <n v="2"/>
    <n v="341.23"/>
    <n v="0.05"/>
    <n v="192.5"/>
    <n v="648.33699999999999"/>
    <n v="385"/>
    <n v="263.33699999999999"/>
    <n v="0.40617302421425894"/>
    <n v="2026"/>
    <s v="Q3"/>
    <n v="8"/>
    <s v="Aug"/>
  </r>
  <r>
    <n v="2369"/>
    <d v="2026-08-08T00:00:00"/>
    <s v="Western Europe"/>
    <x v="8"/>
    <s v="Retail Partners"/>
    <s v="New"/>
    <s v="Camping"/>
    <s v="Compact Sleeping Bag"/>
    <n v="1"/>
    <n v="125.95"/>
    <n v="0.05"/>
    <n v="61.9"/>
    <n v="119.6525"/>
    <n v="61.9"/>
    <n v="57.752500000000005"/>
    <n v="0.48266856104134892"/>
    <n v="2026"/>
    <s v="Q3"/>
    <n v="8"/>
    <s v="Aug"/>
  </r>
  <r>
    <n v="2386"/>
    <d v="2026-08-08T00:00:00"/>
    <s v="Central Europe"/>
    <x v="1"/>
    <s v="Online Store"/>
    <s v="Returning"/>
    <s v="Hiking"/>
    <s v="Hiking Daypack 20L"/>
    <n v="6"/>
    <n v="91.9"/>
    <n v="0.05"/>
    <n v="44.69"/>
    <n v="523.83000000000004"/>
    <n v="268.14"/>
    <n v="255.69000000000005"/>
    <n v="0.48811637363266713"/>
    <n v="2026"/>
    <s v="Q3"/>
    <n v="8"/>
    <s v="Aug"/>
  </r>
  <r>
    <n v="2579"/>
    <d v="2026-08-08T00:00:00"/>
    <s v="Western Europe"/>
    <x v="8"/>
    <s v="Retail Partners"/>
    <s v="Returning"/>
    <s v="Camping"/>
    <s v="Portable Camp Stove"/>
    <n v="1"/>
    <n v="81.22"/>
    <n v="0"/>
    <n v="39.18"/>
    <n v="81.22"/>
    <n v="39.18"/>
    <n v="42.04"/>
    <n v="0.51760650086185667"/>
    <n v="2026"/>
    <s v="Q3"/>
    <n v="8"/>
    <s v="Aug"/>
  </r>
  <r>
    <n v="3075"/>
    <d v="2026-08-08T00:00:00"/>
    <s v="Southern Europe"/>
    <x v="0"/>
    <s v="Online Store"/>
    <s v="Business"/>
    <s v="Hiking"/>
    <s v="Trekking Poles"/>
    <n v="2"/>
    <n v="72.31"/>
    <n v="0"/>
    <n v="31.75"/>
    <n v="144.62"/>
    <n v="63.5"/>
    <n v="81.12"/>
    <n v="0.56091826856589688"/>
    <n v="2026"/>
    <s v="Q3"/>
    <n v="8"/>
    <s v="Aug"/>
  </r>
  <r>
    <n v="3982"/>
    <d v="2026-08-08T00:00:00"/>
    <s v="Northern Europe"/>
    <x v="2"/>
    <s v="Retail Partners"/>
    <s v="Returning"/>
    <s v="Camping"/>
    <s v="Portable Camp Stove"/>
    <n v="1"/>
    <n v="79.989999999999995"/>
    <n v="0.05"/>
    <n v="40.25"/>
    <n v="75.990499999999997"/>
    <n v="40.25"/>
    <n v="35.740499999999997"/>
    <n v="0.47032852790809376"/>
    <n v="2026"/>
    <s v="Q3"/>
    <n v="8"/>
    <s v="Aug"/>
  </r>
  <r>
    <n v="4530"/>
    <d v="2026-08-08T00:00:00"/>
    <s v="Western Europe"/>
    <x v="13"/>
    <s v="Online Store"/>
    <s v="New"/>
    <s v="Hiking"/>
    <s v="Summit Backpack 45L"/>
    <n v="1"/>
    <n v="151.87"/>
    <n v="0.1"/>
    <n v="76.97"/>
    <n v="136.68300000000002"/>
    <n v="76.97"/>
    <n v="59.713000000000022"/>
    <n v="0.4368721786908395"/>
    <n v="2026"/>
    <s v="Q3"/>
    <n v="8"/>
    <s v="Aug"/>
  </r>
  <r>
    <n v="4641"/>
    <d v="2026-08-08T00:00:00"/>
    <s v="Western Europe"/>
    <x v="8"/>
    <s v="Marketplace"/>
    <s v="New"/>
    <s v="Hiking"/>
    <s v="Summit Backpack 45L"/>
    <n v="1"/>
    <n v="156.55000000000001"/>
    <n v="0"/>
    <n v="80.430000000000007"/>
    <n v="156.55000000000001"/>
    <n v="80.430000000000007"/>
    <n v="76.12"/>
    <n v="0.48623442989460236"/>
    <n v="2026"/>
    <s v="Q3"/>
    <n v="8"/>
    <s v="Aug"/>
  </r>
  <r>
    <n v="4778"/>
    <d v="2026-08-08T00:00:00"/>
    <s v="Central Europe"/>
    <x v="12"/>
    <s v="Retail Partners"/>
    <s v="New"/>
    <s v="Hiking"/>
    <s v="Summit Backpack 45L"/>
    <n v="1"/>
    <n v="152.72"/>
    <n v="0"/>
    <n v="77.73"/>
    <n v="152.72"/>
    <n v="77.73"/>
    <n v="74.989999999999995"/>
    <n v="0.4910293347302252"/>
    <n v="2026"/>
    <s v="Q3"/>
    <n v="8"/>
    <s v="Aug"/>
  </r>
  <r>
    <n v="5132"/>
    <d v="2026-08-08T00:00:00"/>
    <s v="Central Europe"/>
    <x v="12"/>
    <s v="Online Store"/>
    <s v="Business"/>
    <s v="Cycling"/>
    <s v="Compact Repair Kit"/>
    <n v="1"/>
    <n v="40.51"/>
    <n v="0.05"/>
    <n v="16.29"/>
    <n v="38.484499999999997"/>
    <n v="16.29"/>
    <n v="22.194499999999998"/>
    <n v="0.57671270251659756"/>
    <n v="2026"/>
    <s v="Q3"/>
    <n v="8"/>
    <s v="Aug"/>
  </r>
  <r>
    <n v="227"/>
    <d v="2026-08-09T00:00:00"/>
    <s v="Western Europe"/>
    <x v="7"/>
    <s v="Marketplace"/>
    <s v="Returning"/>
    <s v="Fitness"/>
    <s v="Resistance Band Set"/>
    <n v="3"/>
    <n v="40.61"/>
    <n v="0"/>
    <n v="14.72"/>
    <n v="121.83"/>
    <n v="44.160000000000004"/>
    <n v="77.669999999999987"/>
    <n v="0.63752770253632096"/>
    <n v="2026"/>
    <s v="Q3"/>
    <n v="8"/>
    <s v="Aug"/>
  </r>
  <r>
    <n v="390"/>
    <d v="2026-08-09T00:00:00"/>
    <s v="Northern Europe"/>
    <x v="5"/>
    <s v="Retail Partners"/>
    <s v="New"/>
    <s v="Hiking"/>
    <s v="Hiking Daypack 20L"/>
    <n v="1"/>
    <n v="93.41"/>
    <n v="0.05"/>
    <n v="44.7"/>
    <n v="88.739499999999992"/>
    <n v="44.7"/>
    <n v="44.03949999999999"/>
    <n v="0.49627843294136198"/>
    <n v="2026"/>
    <s v="Q3"/>
    <n v="8"/>
    <s v="Aug"/>
  </r>
  <r>
    <n v="859"/>
    <d v="2026-08-09T00:00:00"/>
    <s v="Southern Europe"/>
    <x v="0"/>
    <s v="Retail Partners"/>
    <s v="New"/>
    <s v="Hiking"/>
    <s v="Hiking Daypack 20L"/>
    <n v="2"/>
    <n v="90.23"/>
    <n v="0"/>
    <n v="44.22"/>
    <n v="180.46"/>
    <n v="88.44"/>
    <n v="92.02000000000001"/>
    <n v="0.50991909564446414"/>
    <n v="2026"/>
    <s v="Q3"/>
    <n v="8"/>
    <s v="Aug"/>
  </r>
  <r>
    <n v="1468"/>
    <d v="2026-08-09T00:00:00"/>
    <s v="Central Europe"/>
    <x v="11"/>
    <s v="Retail Partners"/>
    <s v="Returning"/>
    <s v="Cycling"/>
    <s v="Trail Bike Light"/>
    <n v="1"/>
    <n v="51.75"/>
    <n v="0"/>
    <n v="22.36"/>
    <n v="51.75"/>
    <n v="22.36"/>
    <n v="29.39"/>
    <n v="0.56792270531400968"/>
    <n v="2026"/>
    <s v="Q3"/>
    <n v="8"/>
    <s v="Aug"/>
  </r>
  <r>
    <n v="2356"/>
    <d v="2026-08-09T00:00:00"/>
    <s v="Western Europe"/>
    <x v="13"/>
    <s v="Retail Partners"/>
    <s v="New"/>
    <s v="Cycling"/>
    <s v="Cycling Pack 12L"/>
    <n v="3"/>
    <n v="102.91"/>
    <n v="0.1"/>
    <n v="50.23"/>
    <n v="277.85700000000003"/>
    <n v="150.69"/>
    <n v="127.16700000000003"/>
    <n v="0.45767067232425318"/>
    <n v="2026"/>
    <s v="Q3"/>
    <n v="8"/>
    <s v="Aug"/>
  </r>
  <r>
    <n v="3556"/>
    <d v="2026-08-09T00:00:00"/>
    <s v="Northern Europe"/>
    <x v="16"/>
    <s v="Online Store"/>
    <s v="New"/>
    <s v="Cycling"/>
    <s v="Commuter Helmet"/>
    <n v="4"/>
    <n v="82.63"/>
    <n v="0.1"/>
    <n v="43.78"/>
    <n v="297.46800000000002"/>
    <n v="175.12"/>
    <n v="122.34800000000001"/>
    <n v="0.41129802197211129"/>
    <n v="2026"/>
    <s v="Q3"/>
    <n v="8"/>
    <s v="Aug"/>
  </r>
  <r>
    <n v="925"/>
    <d v="2026-08-10T00:00:00"/>
    <s v="Southern Europe"/>
    <x v="0"/>
    <s v="Retail Partners"/>
    <s v="Returning"/>
    <s v="Camping"/>
    <s v="Trail Tent 2P"/>
    <n v="1"/>
    <n v="196.39"/>
    <n v="0"/>
    <n v="102.92"/>
    <n v="196.39"/>
    <n v="102.92"/>
    <n v="93.469999999999985"/>
    <n v="0.47594073017974436"/>
    <n v="2026"/>
    <s v="Q3"/>
    <n v="8"/>
    <s v="Aug"/>
  </r>
  <r>
    <n v="1563"/>
    <d v="2026-08-10T00:00:00"/>
    <s v="Northern Europe"/>
    <x v="10"/>
    <s v="Marketplace"/>
    <s v="Business"/>
    <s v="Travel"/>
    <s v="Insulated Bottle"/>
    <n v="2"/>
    <n v="36.25"/>
    <n v="0"/>
    <n v="13.77"/>
    <n v="72.5"/>
    <n v="27.54"/>
    <n v="44.96"/>
    <n v="0.62013793103448278"/>
    <n v="2026"/>
    <s v="Q3"/>
    <n v="8"/>
    <s v="Aug"/>
  </r>
  <r>
    <n v="1634"/>
    <d v="2026-08-10T00:00:00"/>
    <s v="Central Europe"/>
    <x v="1"/>
    <s v="Retail Partners"/>
    <s v="Returning"/>
    <s v="Camping"/>
    <s v="Trail Tent 2P"/>
    <n v="2"/>
    <n v="199.85"/>
    <n v="0.05"/>
    <n v="104.34"/>
    <n v="379.71499999999997"/>
    <n v="208.68"/>
    <n v="171.03499999999997"/>
    <n v="0.45042992770893953"/>
    <n v="2026"/>
    <s v="Q3"/>
    <n v="8"/>
    <s v="Aug"/>
  </r>
  <r>
    <n v="2187"/>
    <d v="2026-08-10T00:00:00"/>
    <s v="Northern Europe"/>
    <x v="2"/>
    <s v="Retail Partners"/>
    <s v="New"/>
    <s v="Travel"/>
    <s v="Packing Cube Set"/>
    <n v="1"/>
    <n v="46.32"/>
    <n v="0.05"/>
    <n v="18.34"/>
    <n v="44.003999999999998"/>
    <n v="18.34"/>
    <n v="25.663999999999998"/>
    <n v="0.58321970729933637"/>
    <n v="2026"/>
    <s v="Q3"/>
    <n v="8"/>
    <s v="Aug"/>
  </r>
  <r>
    <n v="2773"/>
    <d v="2026-08-10T00:00:00"/>
    <s v="Central Europe"/>
    <x v="14"/>
    <s v="Online Store"/>
    <s v="New"/>
    <s v="Hiking"/>
    <s v="Summit Backpack 45L"/>
    <n v="4"/>
    <n v="151.06"/>
    <n v="0"/>
    <n v="77.67"/>
    <n v="604.24"/>
    <n v="310.68"/>
    <n v="293.56"/>
    <n v="0.48583344366476894"/>
    <n v="2026"/>
    <s v="Q3"/>
    <n v="8"/>
    <s v="Aug"/>
  </r>
  <r>
    <n v="5040"/>
    <d v="2026-08-10T00:00:00"/>
    <s v="Western Europe"/>
    <x v="7"/>
    <s v="Online Store"/>
    <s v="Returning"/>
    <s v="Hiking"/>
    <s v="Trekking Poles"/>
    <n v="1"/>
    <n v="72.39"/>
    <n v="0.1"/>
    <n v="31.64"/>
    <n v="65.150999999999996"/>
    <n v="31.64"/>
    <n v="33.510999999999996"/>
    <n v="0.51435895074519189"/>
    <n v="2026"/>
    <s v="Q3"/>
    <n v="8"/>
    <s v="Aug"/>
  </r>
  <r>
    <n v="415"/>
    <d v="2026-08-11T00:00:00"/>
    <s v="Southern Europe"/>
    <x v="9"/>
    <s v="Retail Partners"/>
    <s v="Returning"/>
    <s v="Hiking"/>
    <s v="Trekking Poles"/>
    <n v="1"/>
    <n v="72.650000000000006"/>
    <n v="0"/>
    <n v="31.72"/>
    <n v="72.650000000000006"/>
    <n v="31.72"/>
    <n v="40.930000000000007"/>
    <n v="0.56338609772883697"/>
    <n v="2026"/>
    <s v="Q3"/>
    <n v="8"/>
    <s v="Aug"/>
  </r>
  <r>
    <n v="1111"/>
    <d v="2026-08-11T00:00:00"/>
    <s v="Western Europe"/>
    <x v="13"/>
    <s v="Online Store"/>
    <s v="New"/>
    <s v="Camping"/>
    <s v="Trail Tent 2P"/>
    <n v="1"/>
    <n v="198.44"/>
    <n v="0"/>
    <n v="106.79"/>
    <n v="198.44"/>
    <n v="106.79"/>
    <n v="91.649999999999991"/>
    <n v="0.46185244910300338"/>
    <n v="2026"/>
    <s v="Q3"/>
    <n v="8"/>
    <s v="Aug"/>
  </r>
  <r>
    <n v="1243"/>
    <d v="2026-08-11T00:00:00"/>
    <s v="Northern Europe"/>
    <x v="16"/>
    <s v="Online Store"/>
    <s v="Returning"/>
    <s v="Camping"/>
    <s v="Trail Tent 2P"/>
    <n v="1"/>
    <n v="193.67"/>
    <n v="0"/>
    <n v="103.79"/>
    <n v="193.67"/>
    <n v="103.79"/>
    <n v="89.879999999999981"/>
    <n v="0.46408839779005517"/>
    <n v="2026"/>
    <s v="Q3"/>
    <n v="8"/>
    <s v="Aug"/>
  </r>
  <r>
    <n v="1326"/>
    <d v="2026-08-11T00:00:00"/>
    <s v="Western Europe"/>
    <x v="8"/>
    <s v="Online Store"/>
    <s v="Returning"/>
    <s v="Travel"/>
    <s v="Travel Backpack 35L"/>
    <n v="5"/>
    <n v="166.03"/>
    <n v="0"/>
    <n v="87.46"/>
    <n v="830.15"/>
    <n v="437.29999999999995"/>
    <n v="392.85"/>
    <n v="0.47322772992832624"/>
    <n v="2026"/>
    <s v="Q3"/>
    <n v="8"/>
    <s v="Aug"/>
  </r>
  <r>
    <n v="1682"/>
    <d v="2026-08-11T00:00:00"/>
    <s v="Southern Europe"/>
    <x v="0"/>
    <s v="Online Store"/>
    <s v="Business"/>
    <s v="Camping"/>
    <s v="Portable Camp Stove"/>
    <n v="2"/>
    <n v="81.569999999999993"/>
    <n v="0"/>
    <n v="40.36"/>
    <n v="163.13999999999999"/>
    <n v="80.72"/>
    <n v="82.419999999999987"/>
    <n v="0.50521024886600463"/>
    <n v="2026"/>
    <s v="Q3"/>
    <n v="8"/>
    <s v="Aug"/>
  </r>
  <r>
    <n v="2618"/>
    <d v="2026-08-11T00:00:00"/>
    <s v="Southern Europe"/>
    <x v="15"/>
    <s v="Retail Partners"/>
    <s v="Business"/>
    <s v="Hiking"/>
    <s v="Trail Boots"/>
    <n v="2"/>
    <n v="143.86000000000001"/>
    <n v="0"/>
    <n v="81.23"/>
    <n v="287.72000000000003"/>
    <n v="162.46"/>
    <n v="125.26000000000002"/>
    <n v="0.43535381621020441"/>
    <n v="2026"/>
    <s v="Q3"/>
    <n v="8"/>
    <s v="Aug"/>
  </r>
  <r>
    <n v="3319"/>
    <d v="2026-08-11T00:00:00"/>
    <s v="Central Europe"/>
    <x v="14"/>
    <s v="Online Store"/>
    <s v="Returning"/>
    <s v="Hiking"/>
    <s v="Hiking Daypack 20L"/>
    <n v="3"/>
    <n v="93.53"/>
    <n v="0"/>
    <n v="46.19"/>
    <n v="280.59000000000003"/>
    <n v="138.57"/>
    <n v="142.02000000000004"/>
    <n v="0.5061477600769807"/>
    <n v="2026"/>
    <s v="Q3"/>
    <n v="8"/>
    <s v="Aug"/>
  </r>
  <r>
    <n v="4600"/>
    <d v="2026-08-11T00:00:00"/>
    <s v="Western Europe"/>
    <x v="4"/>
    <s v="Corporate"/>
    <s v="Business"/>
    <s v="Travel"/>
    <s v="Travel Backpack 35L"/>
    <n v="10"/>
    <n v="162.38"/>
    <n v="0.05"/>
    <n v="85.82"/>
    <n v="1542.61"/>
    <n v="858.19999999999993"/>
    <n v="684.41"/>
    <n v="0.44367014345816508"/>
    <n v="2026"/>
    <s v="Q3"/>
    <n v="8"/>
    <s v="Aug"/>
  </r>
  <r>
    <n v="5168"/>
    <d v="2026-08-11T00:00:00"/>
    <s v="Southern Europe"/>
    <x v="15"/>
    <s v="Marketplace"/>
    <s v="Business"/>
    <s v="Fitness"/>
    <s v="Weighted Vest"/>
    <n v="1"/>
    <n v="122.52"/>
    <n v="0.05"/>
    <n v="69.66"/>
    <n v="116.39399999999999"/>
    <n v="69.66"/>
    <n v="46.733999999999995"/>
    <n v="0.40151554203824935"/>
    <n v="2026"/>
    <s v="Q3"/>
    <n v="8"/>
    <s v="Aug"/>
  </r>
  <r>
    <n v="245"/>
    <d v="2026-08-12T00:00:00"/>
    <s v="Western Europe"/>
    <x v="13"/>
    <s v="Marketplace"/>
    <s v="Returning"/>
    <s v="Hiking"/>
    <s v="Trail Boots"/>
    <n v="1"/>
    <n v="142.84"/>
    <n v="0"/>
    <n v="77.7"/>
    <n v="142.84"/>
    <n v="77.7"/>
    <n v="65.14"/>
    <n v="0.4560347241669"/>
    <n v="2026"/>
    <s v="Q3"/>
    <n v="8"/>
    <s v="Aug"/>
  </r>
  <r>
    <n v="322"/>
    <d v="2026-08-12T00:00:00"/>
    <s v="Central Europe"/>
    <x v="14"/>
    <s v="Retail Partners"/>
    <s v="Returning"/>
    <s v="Hiking"/>
    <s v="Trekking Poles"/>
    <n v="3"/>
    <n v="72.349999999999994"/>
    <n v="0"/>
    <n v="32.119999999999997"/>
    <n v="217.04999999999998"/>
    <n v="96.359999999999985"/>
    <n v="120.69"/>
    <n v="0.55604699378023503"/>
    <n v="2026"/>
    <s v="Q3"/>
    <n v="8"/>
    <s v="Aug"/>
  </r>
  <r>
    <n v="1101"/>
    <d v="2026-08-12T00:00:00"/>
    <s v="Western Europe"/>
    <x v="4"/>
    <s v="Online Store"/>
    <s v="New"/>
    <s v="Fitness"/>
    <s v="Resistance Band Set"/>
    <n v="3"/>
    <n v="40.14"/>
    <n v="0.05"/>
    <n v="14.53"/>
    <n v="114.399"/>
    <n v="43.589999999999996"/>
    <n v="70.808999999999997"/>
    <n v="0.61896520074476169"/>
    <n v="2026"/>
    <s v="Q3"/>
    <n v="8"/>
    <s v="Aug"/>
  </r>
  <r>
    <n v="1564"/>
    <d v="2026-08-12T00:00:00"/>
    <s v="Western Europe"/>
    <x v="13"/>
    <s v="Online Store"/>
    <s v="New"/>
    <s v="Fitness"/>
    <s v="Training Mat"/>
    <n v="2"/>
    <n v="51.84"/>
    <n v="0"/>
    <n v="21.62"/>
    <n v="103.68"/>
    <n v="43.24"/>
    <n v="60.440000000000005"/>
    <n v="0.58294753086419759"/>
    <n v="2026"/>
    <s v="Q3"/>
    <n v="8"/>
    <s v="Aug"/>
  </r>
  <r>
    <n v="3712"/>
    <d v="2026-08-12T00:00:00"/>
    <s v="Western Europe"/>
    <x v="8"/>
    <s v="Online Store"/>
    <s v="New"/>
    <s v="Cycling"/>
    <s v="Commuter Helmet"/>
    <n v="3"/>
    <n v="82.32"/>
    <n v="0.15"/>
    <n v="41.95"/>
    <n v="209.91599999999997"/>
    <n v="125.85000000000001"/>
    <n v="84.06599999999996"/>
    <n v="0.40047447550448739"/>
    <n v="2026"/>
    <s v="Q3"/>
    <n v="8"/>
    <s v="Aug"/>
  </r>
  <r>
    <n v="771"/>
    <d v="2026-08-13T00:00:00"/>
    <s v="Northern Europe"/>
    <x v="5"/>
    <s v="Online Store"/>
    <s v="Returning"/>
    <s v="Hiking"/>
    <s v="Hiking Daypack 20L"/>
    <n v="1"/>
    <n v="91.78"/>
    <n v="0"/>
    <n v="46.15"/>
    <n v="91.78"/>
    <n v="46.15"/>
    <n v="45.63"/>
    <n v="0.49716713881019831"/>
    <n v="2026"/>
    <s v="Q3"/>
    <n v="8"/>
    <s v="Aug"/>
  </r>
  <r>
    <n v="2749"/>
    <d v="2026-08-13T00:00:00"/>
    <s v="Central Europe"/>
    <x v="14"/>
    <s v="Online Store"/>
    <s v="Business"/>
    <s v="Hiking"/>
    <s v="Hiking Daypack 20L"/>
    <n v="2"/>
    <n v="93.13"/>
    <n v="0"/>
    <n v="45.68"/>
    <n v="186.26"/>
    <n v="91.36"/>
    <n v="94.899999999999991"/>
    <n v="0.50950284548480618"/>
    <n v="2026"/>
    <s v="Q3"/>
    <n v="8"/>
    <s v="Aug"/>
  </r>
  <r>
    <n v="4252"/>
    <d v="2026-08-13T00:00:00"/>
    <s v="Central Europe"/>
    <x v="12"/>
    <s v="Online Store"/>
    <s v="Returning"/>
    <s v="Travel"/>
    <s v="Insulated Bottle"/>
    <n v="1"/>
    <n v="36.67"/>
    <n v="0.1"/>
    <n v="13.18"/>
    <n v="33.003"/>
    <n v="13.18"/>
    <n v="19.823"/>
    <n v="0.60064236584552921"/>
    <n v="2026"/>
    <s v="Q3"/>
    <n v="8"/>
    <s v="Aug"/>
  </r>
  <r>
    <n v="4665"/>
    <d v="2026-08-13T00:00:00"/>
    <s v="Western Europe"/>
    <x v="8"/>
    <s v="Corporate"/>
    <s v="Returning"/>
    <s v="Fitness"/>
    <s v="Training Mat"/>
    <n v="4"/>
    <n v="51.25"/>
    <n v="0.1"/>
    <n v="21.77"/>
    <n v="184.5"/>
    <n v="87.08"/>
    <n v="97.42"/>
    <n v="0.52802168021680218"/>
    <n v="2026"/>
    <s v="Q3"/>
    <n v="8"/>
    <s v="Aug"/>
  </r>
  <r>
    <n v="4767"/>
    <d v="2026-08-13T00:00:00"/>
    <s v="Western Europe"/>
    <x v="8"/>
    <s v="Marketplace"/>
    <s v="Business"/>
    <s v="Fitness"/>
    <s v="Resistance Band Set"/>
    <n v="1"/>
    <n v="39.61"/>
    <n v="0.1"/>
    <n v="14.85"/>
    <n v="35.649000000000001"/>
    <n v="14.85"/>
    <n v="20.798999999999999"/>
    <n v="0.58343852562484222"/>
    <n v="2026"/>
    <s v="Q3"/>
    <n v="8"/>
    <s v="Aug"/>
  </r>
  <r>
    <n v="4832"/>
    <d v="2026-08-13T00:00:00"/>
    <s v="Southern Europe"/>
    <x v="15"/>
    <s v="Marketplace"/>
    <s v="Returning"/>
    <s v="Cycling"/>
    <s v="Commuter Helmet"/>
    <n v="2"/>
    <n v="81.59"/>
    <n v="0.15"/>
    <n v="43.9"/>
    <n v="138.703"/>
    <n v="87.8"/>
    <n v="50.903000000000006"/>
    <n v="0.3669927831409559"/>
    <n v="2026"/>
    <s v="Q3"/>
    <n v="8"/>
    <s v="Aug"/>
  </r>
  <r>
    <n v="747"/>
    <d v="2026-08-14T00:00:00"/>
    <s v="Central Europe"/>
    <x v="1"/>
    <s v="Retail Partners"/>
    <s v="New"/>
    <s v="Fitness"/>
    <s v="Weighted Vest"/>
    <n v="3"/>
    <n v="122.96"/>
    <n v="0.1"/>
    <n v="67.62"/>
    <n v="331.99200000000002"/>
    <n v="202.86"/>
    <n v="129.13200000000001"/>
    <n v="0.38896117978746475"/>
    <n v="2026"/>
    <s v="Q3"/>
    <n v="8"/>
    <s v="Aug"/>
  </r>
  <r>
    <n v="2281"/>
    <d v="2026-08-14T00:00:00"/>
    <s v="Central Europe"/>
    <x v="11"/>
    <s v="Retail Partners"/>
    <s v="Returning"/>
    <s v="Hiking"/>
    <s v="Trekking Poles"/>
    <n v="1"/>
    <n v="70.91"/>
    <n v="0"/>
    <n v="33.11"/>
    <n v="70.91"/>
    <n v="33.11"/>
    <n v="37.799999999999997"/>
    <n v="0.53307008884501483"/>
    <n v="2026"/>
    <s v="Q3"/>
    <n v="8"/>
    <s v="Aug"/>
  </r>
  <r>
    <n v="2414"/>
    <d v="2026-08-14T00:00:00"/>
    <s v="Central Europe"/>
    <x v="6"/>
    <s v="Corporate"/>
    <s v="Business"/>
    <s v="Cycling"/>
    <s v="Trail Bike Light"/>
    <n v="6"/>
    <n v="50.94"/>
    <n v="0.1"/>
    <n v="22.76"/>
    <n v="275.07600000000002"/>
    <n v="136.56"/>
    <n v="138.51600000000002"/>
    <n v="0.50355538105832576"/>
    <n v="2026"/>
    <s v="Q3"/>
    <n v="8"/>
    <s v="Aug"/>
  </r>
  <r>
    <n v="3162"/>
    <d v="2026-08-14T00:00:00"/>
    <s v="Central Europe"/>
    <x v="1"/>
    <s v="Online Store"/>
    <s v="New"/>
    <s v="Hiking"/>
    <s v="Trail Boots"/>
    <n v="1"/>
    <n v="144.96"/>
    <n v="0.05"/>
    <n v="77.959999999999994"/>
    <n v="137.71199999999999"/>
    <n v="77.959999999999994"/>
    <n v="59.751999999999995"/>
    <n v="0.43389101893807364"/>
    <n v="2026"/>
    <s v="Q3"/>
    <n v="8"/>
    <s v="Aug"/>
  </r>
  <r>
    <n v="3200"/>
    <d v="2026-08-14T00:00:00"/>
    <s v="Western Europe"/>
    <x v="8"/>
    <s v="Retail Partners"/>
    <s v="New"/>
    <s v="Hiking"/>
    <s v="Summit Backpack 45L"/>
    <n v="1"/>
    <n v="152.97"/>
    <n v="0"/>
    <n v="79.66"/>
    <n v="152.97"/>
    <n v="79.66"/>
    <n v="73.31"/>
    <n v="0.47924429626724196"/>
    <n v="2026"/>
    <s v="Q3"/>
    <n v="8"/>
    <s v="Aug"/>
  </r>
  <r>
    <n v="3521"/>
    <d v="2026-08-14T00:00:00"/>
    <s v="Northern Europe"/>
    <x v="16"/>
    <s v="Online Store"/>
    <s v="Business"/>
    <s v="Travel"/>
    <s v="Packing Cube Set"/>
    <n v="2"/>
    <n v="45.79"/>
    <n v="0"/>
    <n v="18.23"/>
    <n v="91.58"/>
    <n v="36.46"/>
    <n v="55.12"/>
    <n v="0.60187813933173184"/>
    <n v="2026"/>
    <s v="Q3"/>
    <n v="8"/>
    <s v="Aug"/>
  </r>
  <r>
    <n v="4447"/>
    <d v="2026-08-14T00:00:00"/>
    <s v="Central Europe"/>
    <x v="6"/>
    <s v="Online Store"/>
    <s v="New"/>
    <s v="Travel"/>
    <s v="Travel Backpack 35L"/>
    <n v="1"/>
    <n v="161.31"/>
    <n v="0"/>
    <n v="87.81"/>
    <n v="161.31"/>
    <n v="87.81"/>
    <n v="73.5"/>
    <n v="0.45564441138181139"/>
    <n v="2026"/>
    <s v="Q3"/>
    <n v="8"/>
    <s v="Aug"/>
  </r>
  <r>
    <n v="421"/>
    <d v="2026-08-15T00:00:00"/>
    <s v="Western Europe"/>
    <x v="7"/>
    <s v="Online Store"/>
    <s v="New"/>
    <s v="Fitness"/>
    <s v="Recovery Roller"/>
    <n v="2"/>
    <n v="35.97"/>
    <n v="0.05"/>
    <n v="14.28"/>
    <n v="68.342999999999989"/>
    <n v="28.56"/>
    <n v="39.782999999999987"/>
    <n v="0.58210789693165343"/>
    <n v="2026"/>
    <s v="Q3"/>
    <n v="8"/>
    <s v="Aug"/>
  </r>
  <r>
    <n v="962"/>
    <d v="2026-08-15T00:00:00"/>
    <s v="Southern Europe"/>
    <x v="0"/>
    <s v="Retail Partners"/>
    <s v="New"/>
    <s v="Fitness"/>
    <s v="Resistance Band Set"/>
    <n v="2"/>
    <n v="39.729999999999997"/>
    <n v="0"/>
    <n v="14.95"/>
    <n v="79.459999999999994"/>
    <n v="29.9"/>
    <n v="49.559999999999995"/>
    <n v="0.62371004278882458"/>
    <n v="2026"/>
    <s v="Q3"/>
    <n v="8"/>
    <s v="Aug"/>
  </r>
  <r>
    <n v="1386"/>
    <d v="2026-08-15T00:00:00"/>
    <s v="Central Europe"/>
    <x v="12"/>
    <s v="Online Store"/>
    <s v="Business"/>
    <s v="Travel"/>
    <s v="Insulated Bottle"/>
    <n v="2"/>
    <n v="36.049999999999997"/>
    <n v="0"/>
    <n v="13.8"/>
    <n v="72.099999999999994"/>
    <n v="27.6"/>
    <n v="44.499999999999993"/>
    <n v="0.61719833564493753"/>
    <n v="2026"/>
    <s v="Q3"/>
    <n v="8"/>
    <s v="Aug"/>
  </r>
  <r>
    <n v="3083"/>
    <d v="2026-08-15T00:00:00"/>
    <s v="Western Europe"/>
    <x v="7"/>
    <s v="Online Store"/>
    <s v="New"/>
    <s v="Camping"/>
    <s v="Trail Tent 2P"/>
    <n v="1"/>
    <n v="194.36"/>
    <n v="0"/>
    <n v="106.01"/>
    <n v="194.36"/>
    <n v="106.01"/>
    <n v="88.350000000000009"/>
    <n v="0.45456884132537562"/>
    <n v="2026"/>
    <s v="Q3"/>
    <n v="8"/>
    <s v="Aug"/>
  </r>
  <r>
    <n v="3174"/>
    <d v="2026-08-15T00:00:00"/>
    <s v="Western Europe"/>
    <x v="4"/>
    <s v="Retail Partners"/>
    <s v="Returning"/>
    <s v="Camping"/>
    <s v="Trail Tent 2P"/>
    <n v="1"/>
    <n v="192.67"/>
    <n v="0.05"/>
    <n v="103.37"/>
    <n v="183.03649999999999"/>
    <n v="103.37"/>
    <n v="79.666499999999985"/>
    <n v="0.43524925356417976"/>
    <n v="2026"/>
    <s v="Q3"/>
    <n v="8"/>
    <s v="Aug"/>
  </r>
  <r>
    <n v="4045"/>
    <d v="2026-08-15T00:00:00"/>
    <s v="Northern Europe"/>
    <x v="16"/>
    <s v="Online Store"/>
    <s v="New"/>
    <s v="Hiking"/>
    <s v="Hiking Daypack 20L"/>
    <n v="3"/>
    <n v="92.12"/>
    <n v="0.1"/>
    <n v="44.1"/>
    <n v="248.72400000000002"/>
    <n v="132.30000000000001"/>
    <n v="116.42400000000001"/>
    <n v="0.46808510638297873"/>
    <n v="2026"/>
    <s v="Q3"/>
    <n v="8"/>
    <s v="Aug"/>
  </r>
  <r>
    <n v="4850"/>
    <d v="2026-08-15T00:00:00"/>
    <s v="Central Europe"/>
    <x v="1"/>
    <s v="Retail Partners"/>
    <s v="Business"/>
    <s v="Camping"/>
    <s v="Trail Tent 2P"/>
    <n v="1"/>
    <n v="192.82"/>
    <n v="0"/>
    <n v="104.98"/>
    <n v="192.82"/>
    <n v="104.98"/>
    <n v="87.839999999999989"/>
    <n v="0.45555440307022088"/>
    <n v="2026"/>
    <s v="Q3"/>
    <n v="8"/>
    <s v="Aug"/>
  </r>
  <r>
    <n v="71"/>
    <d v="2026-08-16T00:00:00"/>
    <s v="Northern Europe"/>
    <x v="16"/>
    <s v="Online Store"/>
    <s v="New"/>
    <s v="Cycling"/>
    <s v="Commuter Helmet"/>
    <n v="3"/>
    <n v="80.099999999999994"/>
    <n v="0"/>
    <n v="42.41"/>
    <n v="240.29999999999998"/>
    <n v="127.22999999999999"/>
    <n v="113.07"/>
    <n v="0.47053682896379528"/>
    <n v="2026"/>
    <s v="Q3"/>
    <n v="8"/>
    <s v="Aug"/>
  </r>
  <r>
    <n v="627"/>
    <d v="2026-08-16T00:00:00"/>
    <s v="Western Europe"/>
    <x v="7"/>
    <s v="Marketplace"/>
    <s v="New"/>
    <s v="Cycling"/>
    <s v="Commuter Helmet"/>
    <n v="6"/>
    <n v="83.26"/>
    <n v="0"/>
    <n v="43.8"/>
    <n v="499.56000000000006"/>
    <n v="262.79999999999995"/>
    <n v="236.7600000000001"/>
    <n v="0.47393706461686297"/>
    <n v="2026"/>
    <s v="Q3"/>
    <n v="8"/>
    <s v="Aug"/>
  </r>
  <r>
    <n v="959"/>
    <d v="2026-08-16T00:00:00"/>
    <s v="Central Europe"/>
    <x v="1"/>
    <s v="Retail Partners"/>
    <s v="Returning"/>
    <s v="Fitness"/>
    <s v="Resistance Band Set"/>
    <n v="4"/>
    <n v="40.46"/>
    <n v="0"/>
    <n v="15.12"/>
    <n v="161.84"/>
    <n v="60.48"/>
    <n v="101.36000000000001"/>
    <n v="0.62629757785467133"/>
    <n v="2026"/>
    <s v="Q3"/>
    <n v="8"/>
    <s v="Aug"/>
  </r>
  <r>
    <n v="967"/>
    <d v="2026-08-16T00:00:00"/>
    <s v="Northern Europe"/>
    <x v="16"/>
    <s v="Corporate"/>
    <s v="Returning"/>
    <s v="Cycling"/>
    <s v="Commuter Helmet"/>
    <n v="5"/>
    <n v="81.55"/>
    <n v="0.2"/>
    <n v="42.09"/>
    <n v="326.20000000000005"/>
    <n v="210.45000000000002"/>
    <n v="115.75000000000003"/>
    <n v="0.3548436541998774"/>
    <n v="2026"/>
    <s v="Q3"/>
    <n v="8"/>
    <s v="Aug"/>
  </r>
  <r>
    <n v="1267"/>
    <d v="2026-08-16T00:00:00"/>
    <s v="Central Europe"/>
    <x v="12"/>
    <s v="Retail Partners"/>
    <s v="New"/>
    <s v="Camping"/>
    <s v="Portable Camp Stove"/>
    <n v="2"/>
    <n v="83.56"/>
    <n v="0"/>
    <n v="39.119999999999997"/>
    <n v="167.12"/>
    <n v="78.239999999999995"/>
    <n v="88.88000000000001"/>
    <n v="0.53183341311632359"/>
    <n v="2026"/>
    <s v="Q3"/>
    <n v="8"/>
    <s v="Aug"/>
  </r>
  <r>
    <n v="1394"/>
    <d v="2026-08-16T00:00:00"/>
    <s v="Northern Europe"/>
    <x v="10"/>
    <s v="Online Store"/>
    <s v="Returning"/>
    <s v="Camping"/>
    <s v="Compact Sleeping Bag"/>
    <n v="3"/>
    <n v="125.75"/>
    <n v="0"/>
    <n v="62.05"/>
    <n v="377.25"/>
    <n v="186.14999999999998"/>
    <n v="191.10000000000002"/>
    <n v="0.50656063618290259"/>
    <n v="2026"/>
    <s v="Q3"/>
    <n v="8"/>
    <s v="Aug"/>
  </r>
  <r>
    <n v="1652"/>
    <d v="2026-08-16T00:00:00"/>
    <s v="Southern Europe"/>
    <x v="0"/>
    <s v="Online Store"/>
    <s v="Returning"/>
    <s v="Travel"/>
    <s v="Insulated Bottle"/>
    <n v="1"/>
    <n v="35.619999999999997"/>
    <n v="0.1"/>
    <n v="13.55"/>
    <n v="32.058"/>
    <n v="13.55"/>
    <n v="18.507999999999999"/>
    <n v="0.57732859192713204"/>
    <n v="2026"/>
    <s v="Q3"/>
    <n v="8"/>
    <s v="Aug"/>
  </r>
  <r>
    <n v="2126"/>
    <d v="2026-08-16T00:00:00"/>
    <s v="Central Europe"/>
    <x v="14"/>
    <s v="Online Store"/>
    <s v="Business"/>
    <s v="Cycling"/>
    <s v="Cycling Pack 12L"/>
    <n v="2"/>
    <n v="104.02"/>
    <n v="0"/>
    <n v="50.26"/>
    <n v="208.04"/>
    <n v="100.52"/>
    <n v="107.52"/>
    <n v="0.51682368775235532"/>
    <n v="2026"/>
    <s v="Q3"/>
    <n v="8"/>
    <s v="Aug"/>
  </r>
  <r>
    <n v="2282"/>
    <d v="2026-08-16T00:00:00"/>
    <s v="Central Europe"/>
    <x v="6"/>
    <s v="Corporate"/>
    <s v="Business"/>
    <s v="Hiking"/>
    <s v="Hiking Daypack 20L"/>
    <n v="8"/>
    <n v="92.71"/>
    <n v="0.1"/>
    <n v="44.83"/>
    <n v="667.51199999999994"/>
    <n v="358.64"/>
    <n v="308.87199999999996"/>
    <n v="0.46272126943036229"/>
    <n v="2026"/>
    <s v="Q3"/>
    <n v="8"/>
    <s v="Aug"/>
  </r>
  <r>
    <n v="2426"/>
    <d v="2026-08-16T00:00:00"/>
    <s v="Central Europe"/>
    <x v="12"/>
    <s v="Online Store"/>
    <s v="New"/>
    <s v="Hiking"/>
    <s v="Hiking Daypack 20L"/>
    <n v="1"/>
    <n v="90.58"/>
    <n v="0"/>
    <n v="44.53"/>
    <n v="90.58"/>
    <n v="44.53"/>
    <n v="46.05"/>
    <n v="0.50839037315080593"/>
    <n v="2026"/>
    <s v="Q3"/>
    <n v="8"/>
    <s v="Aug"/>
  </r>
  <r>
    <n v="2534"/>
    <d v="2026-08-16T00:00:00"/>
    <s v="Central Europe"/>
    <x v="14"/>
    <s v="Online Store"/>
    <s v="New"/>
    <s v="Camping"/>
    <s v="Compact Sleeping Bag"/>
    <n v="1"/>
    <n v="120.22"/>
    <n v="0"/>
    <n v="62.31"/>
    <n v="120.22"/>
    <n v="62.31"/>
    <n v="57.91"/>
    <n v="0.48170021627017134"/>
    <n v="2026"/>
    <s v="Q3"/>
    <n v="8"/>
    <s v="Aug"/>
  </r>
  <r>
    <n v="2948"/>
    <d v="2026-08-16T00:00:00"/>
    <s v="Northern Europe"/>
    <x v="2"/>
    <s v="Retail Partners"/>
    <s v="New"/>
    <s v="Travel"/>
    <s v="Insulated Bottle"/>
    <n v="3"/>
    <n v="36.35"/>
    <n v="0"/>
    <n v="13.42"/>
    <n v="109.05000000000001"/>
    <n v="40.26"/>
    <n v="68.79000000000002"/>
    <n v="0.63081155433287495"/>
    <n v="2026"/>
    <s v="Q3"/>
    <n v="8"/>
    <s v="Aug"/>
  </r>
  <r>
    <n v="3141"/>
    <d v="2026-08-16T00:00:00"/>
    <s v="Central Europe"/>
    <x v="12"/>
    <s v="Marketplace"/>
    <s v="Returning"/>
    <s v="Camping"/>
    <s v="Trail Tent 2P"/>
    <n v="2"/>
    <n v="195.28"/>
    <n v="0"/>
    <n v="102.24"/>
    <n v="390.56"/>
    <n v="204.48"/>
    <n v="186.08"/>
    <n v="0.4764440802949611"/>
    <n v="2026"/>
    <s v="Q3"/>
    <n v="8"/>
    <s v="Aug"/>
  </r>
  <r>
    <n v="3935"/>
    <d v="2026-08-16T00:00:00"/>
    <s v="Northern Europe"/>
    <x v="16"/>
    <s v="Marketplace"/>
    <s v="Returning"/>
    <s v="Travel"/>
    <s v="Packing Cube Set"/>
    <n v="4"/>
    <n v="46.05"/>
    <n v="0"/>
    <n v="18.75"/>
    <n v="184.2"/>
    <n v="75"/>
    <n v="109.19999999999999"/>
    <n v="0.5928338762214983"/>
    <n v="2026"/>
    <s v="Q3"/>
    <n v="8"/>
    <s v="Aug"/>
  </r>
  <r>
    <n v="4636"/>
    <d v="2026-08-16T00:00:00"/>
    <s v="Southern Europe"/>
    <x v="0"/>
    <s v="Retail Partners"/>
    <s v="Returning"/>
    <s v="Camping"/>
    <s v="Portable Camp Stove"/>
    <n v="1"/>
    <n v="81.040000000000006"/>
    <n v="0.1"/>
    <n v="39.29"/>
    <n v="72.936000000000007"/>
    <n v="39.29"/>
    <n v="33.646000000000008"/>
    <n v="0.46130854447735009"/>
    <n v="2026"/>
    <s v="Q3"/>
    <n v="8"/>
    <s v="Aug"/>
  </r>
  <r>
    <n v="4895"/>
    <d v="2026-08-16T00:00:00"/>
    <s v="Southern Europe"/>
    <x v="15"/>
    <s v="Retail Partners"/>
    <s v="Business"/>
    <s v="Camping"/>
    <s v="Trail Tent 2P"/>
    <n v="1"/>
    <n v="191.12"/>
    <n v="0.05"/>
    <n v="106.14"/>
    <n v="181.56399999999999"/>
    <n v="106.14"/>
    <n v="75.423999999999992"/>
    <n v="0.41541274702033443"/>
    <n v="2026"/>
    <s v="Q3"/>
    <n v="8"/>
    <s v="Aug"/>
  </r>
  <r>
    <n v="5029"/>
    <d v="2026-08-16T00:00:00"/>
    <s v="Southern Europe"/>
    <x v="15"/>
    <s v="Online Store"/>
    <s v="New"/>
    <s v="Hiking"/>
    <s v="Summit Backpack 45L"/>
    <n v="1"/>
    <n v="156.19"/>
    <n v="0"/>
    <n v="79.239999999999995"/>
    <n v="156.19"/>
    <n v="79.239999999999995"/>
    <n v="76.95"/>
    <n v="0.49266918496702738"/>
    <n v="2026"/>
    <s v="Q3"/>
    <n v="8"/>
    <s v="Aug"/>
  </r>
  <r>
    <n v="1965"/>
    <d v="2026-08-17T00:00:00"/>
    <s v="Central Europe"/>
    <x v="11"/>
    <s v="Online Store"/>
    <s v="Returning"/>
    <s v="Travel"/>
    <s v="Insulated Bottle"/>
    <n v="4"/>
    <n v="36.93"/>
    <n v="0"/>
    <n v="13.36"/>
    <n v="147.72"/>
    <n v="53.44"/>
    <n v="94.28"/>
    <n v="0.63823449769834828"/>
    <n v="2026"/>
    <s v="Q3"/>
    <n v="8"/>
    <s v="Aug"/>
  </r>
  <r>
    <n v="3647"/>
    <d v="2026-08-17T00:00:00"/>
    <s v="Central Europe"/>
    <x v="12"/>
    <s v="Retail Partners"/>
    <s v="Returning"/>
    <s v="Cycling"/>
    <s v="Cycling Pack 12L"/>
    <n v="3"/>
    <n v="104.96"/>
    <n v="0.05"/>
    <n v="51.66"/>
    <n v="299.13599999999997"/>
    <n v="154.97999999999999"/>
    <n v="144.15599999999998"/>
    <n v="0.48190789473684209"/>
    <n v="2026"/>
    <s v="Q3"/>
    <n v="8"/>
    <s v="Aug"/>
  </r>
  <r>
    <n v="3918"/>
    <d v="2026-08-17T00:00:00"/>
    <s v="Central Europe"/>
    <x v="1"/>
    <s v="Marketplace"/>
    <s v="New"/>
    <s v="Travel"/>
    <s v="Travel Backpack 35L"/>
    <n v="3"/>
    <n v="168.51"/>
    <n v="0"/>
    <n v="85.34"/>
    <n v="505.53"/>
    <n v="256.02"/>
    <n v="249.51"/>
    <n v="0.49356121298439265"/>
    <n v="2026"/>
    <s v="Q3"/>
    <n v="8"/>
    <s v="Aug"/>
  </r>
  <r>
    <n v="4256"/>
    <d v="2026-08-17T00:00:00"/>
    <s v="Central Europe"/>
    <x v="12"/>
    <s v="Retail Partners"/>
    <s v="New"/>
    <s v="Travel"/>
    <s v="Packing Cube Set"/>
    <n v="1"/>
    <n v="46.44"/>
    <n v="0.05"/>
    <n v="18.59"/>
    <n v="44.117999999999995"/>
    <n v="18.59"/>
    <n v="25.527999999999995"/>
    <n v="0.57863003762636556"/>
    <n v="2026"/>
    <s v="Q3"/>
    <n v="8"/>
    <s v="Aug"/>
  </r>
  <r>
    <n v="5087"/>
    <d v="2026-08-17T00:00:00"/>
    <s v="Southern Europe"/>
    <x v="0"/>
    <s v="Online Store"/>
    <s v="New"/>
    <s v="Hiking"/>
    <s v="Trekking Poles"/>
    <n v="1"/>
    <n v="69.900000000000006"/>
    <n v="0.1"/>
    <n v="31.43"/>
    <n v="62.910000000000004"/>
    <n v="31.43"/>
    <n v="31.480000000000004"/>
    <n v="0.50039739310125575"/>
    <n v="2026"/>
    <s v="Q3"/>
    <n v="8"/>
    <s v="Aug"/>
  </r>
  <r>
    <n v="1921"/>
    <d v="2026-08-18T00:00:00"/>
    <s v="Western Europe"/>
    <x v="13"/>
    <s v="Online Store"/>
    <s v="New"/>
    <s v="Cycling"/>
    <s v="Compact Repair Kit"/>
    <n v="2"/>
    <n v="39.83"/>
    <n v="0"/>
    <n v="17.18"/>
    <n v="79.66"/>
    <n v="34.36"/>
    <n v="45.3"/>
    <n v="0.56866683404468987"/>
    <n v="2026"/>
    <s v="Q3"/>
    <n v="8"/>
    <s v="Aug"/>
  </r>
  <r>
    <n v="1966"/>
    <d v="2026-08-18T00:00:00"/>
    <s v="Southern Europe"/>
    <x v="9"/>
    <s v="Online Store"/>
    <s v="New"/>
    <s v="Travel"/>
    <s v="Insulated Bottle"/>
    <n v="2"/>
    <n v="36.020000000000003"/>
    <n v="0"/>
    <n v="13.87"/>
    <n v="72.040000000000006"/>
    <n v="27.74"/>
    <n v="44.300000000000011"/>
    <n v="0.61493614658523055"/>
    <n v="2026"/>
    <s v="Q3"/>
    <n v="8"/>
    <s v="Aug"/>
  </r>
  <r>
    <n v="2431"/>
    <d v="2026-08-18T00:00:00"/>
    <s v="Southern Europe"/>
    <x v="15"/>
    <s v="Marketplace"/>
    <s v="Business"/>
    <s v="Fitness"/>
    <s v="Weighted Vest"/>
    <n v="3"/>
    <n v="125.31"/>
    <n v="0"/>
    <n v="67.64"/>
    <n v="375.93"/>
    <n v="202.92000000000002"/>
    <n v="173.01"/>
    <n v="0.46021865772883247"/>
    <n v="2026"/>
    <s v="Q3"/>
    <n v="8"/>
    <s v="Aug"/>
  </r>
  <r>
    <n v="3676"/>
    <d v="2026-08-18T00:00:00"/>
    <s v="Central Europe"/>
    <x v="12"/>
    <s v="Online Store"/>
    <s v="Returning"/>
    <s v="Hiking"/>
    <s v="Hiking Daypack 20L"/>
    <n v="3"/>
    <n v="92.5"/>
    <n v="0.1"/>
    <n v="46.38"/>
    <n v="249.75"/>
    <n v="139.14000000000001"/>
    <n v="110.60999999999999"/>
    <n v="0.4428828828828828"/>
    <n v="2026"/>
    <s v="Q3"/>
    <n v="8"/>
    <s v="Aug"/>
  </r>
  <r>
    <n v="3972"/>
    <d v="2026-08-18T00:00:00"/>
    <s v="Central Europe"/>
    <x v="1"/>
    <s v="Corporate"/>
    <s v="Business"/>
    <s v="Cycling"/>
    <s v="Cycling Pack 12L"/>
    <n v="5"/>
    <n v="100.48"/>
    <n v="0.1"/>
    <n v="49.67"/>
    <n v="452.16"/>
    <n v="248.35000000000002"/>
    <n v="203.81"/>
    <n v="0.45074752300070769"/>
    <n v="2026"/>
    <s v="Q3"/>
    <n v="8"/>
    <s v="Aug"/>
  </r>
  <r>
    <n v="4056"/>
    <d v="2026-08-18T00:00:00"/>
    <s v="Southern Europe"/>
    <x v="15"/>
    <s v="Marketplace"/>
    <s v="New"/>
    <s v="Camping"/>
    <s v="Portable Camp Stove"/>
    <n v="2"/>
    <n v="79.78"/>
    <n v="0"/>
    <n v="38.770000000000003"/>
    <n v="159.56"/>
    <n v="77.540000000000006"/>
    <n v="82.02"/>
    <n v="0.51403860616695907"/>
    <n v="2026"/>
    <s v="Q3"/>
    <n v="8"/>
    <s v="Aug"/>
  </r>
  <r>
    <n v="4471"/>
    <d v="2026-08-18T00:00:00"/>
    <s v="Northern Europe"/>
    <x v="10"/>
    <s v="Corporate"/>
    <s v="Business"/>
    <s v="Hiking"/>
    <s v="Trail Boots"/>
    <n v="4"/>
    <n v="144.44"/>
    <n v="0.1"/>
    <n v="77.66"/>
    <n v="519.98400000000004"/>
    <n v="310.64"/>
    <n v="209.34400000000005"/>
    <n v="0.4025970029847073"/>
    <n v="2026"/>
    <s v="Q3"/>
    <n v="8"/>
    <s v="Aug"/>
  </r>
  <r>
    <n v="1054"/>
    <d v="2026-08-19T00:00:00"/>
    <s v="Central Europe"/>
    <x v="1"/>
    <s v="Online Store"/>
    <s v="Returning"/>
    <s v="Hiking"/>
    <s v="Summit Backpack 45L"/>
    <n v="3"/>
    <n v="157.41999999999999"/>
    <n v="0"/>
    <n v="77.989999999999995"/>
    <n v="472.26"/>
    <n v="233.96999999999997"/>
    <n v="238.29000000000002"/>
    <n v="0.5045737517469191"/>
    <n v="2026"/>
    <s v="Q3"/>
    <n v="8"/>
    <s v="Aug"/>
  </r>
  <r>
    <n v="1854"/>
    <d v="2026-08-19T00:00:00"/>
    <s v="Central Europe"/>
    <x v="14"/>
    <s v="Marketplace"/>
    <s v="Business"/>
    <s v="Hiking"/>
    <s v="Hiking Daypack 20L"/>
    <n v="1"/>
    <n v="90.37"/>
    <n v="0.05"/>
    <n v="45.89"/>
    <n v="85.851500000000001"/>
    <n v="45.89"/>
    <n v="39.961500000000001"/>
    <n v="0.46547235633623174"/>
    <n v="2026"/>
    <s v="Q3"/>
    <n v="8"/>
    <s v="Aug"/>
  </r>
  <r>
    <n v="2140"/>
    <d v="2026-08-19T00:00:00"/>
    <s v="Central Europe"/>
    <x v="6"/>
    <s v="Corporate"/>
    <s v="Business"/>
    <s v="Cycling"/>
    <s v="Cycling Pack 12L"/>
    <n v="15"/>
    <n v="104.79"/>
    <n v="0.15"/>
    <n v="49.67"/>
    <n v="1336.0725"/>
    <n v="745.05000000000007"/>
    <n v="591.02249999999992"/>
    <n v="0.44235810556687599"/>
    <n v="2026"/>
    <s v="Q3"/>
    <n v="8"/>
    <s v="Aug"/>
  </r>
  <r>
    <n v="2328"/>
    <d v="2026-08-19T00:00:00"/>
    <s v="Northern Europe"/>
    <x v="2"/>
    <s v="Online Store"/>
    <s v="Returning"/>
    <s v="Travel"/>
    <s v="Carry-On Duffel"/>
    <n v="1"/>
    <n v="130.94"/>
    <n v="0"/>
    <n v="66.06"/>
    <n v="130.94"/>
    <n v="66.06"/>
    <n v="64.88"/>
    <n v="0.49549411944402011"/>
    <n v="2026"/>
    <s v="Q3"/>
    <n v="8"/>
    <s v="Aug"/>
  </r>
  <r>
    <n v="4215"/>
    <d v="2026-08-19T00:00:00"/>
    <s v="Central Europe"/>
    <x v="6"/>
    <s v="Online Store"/>
    <s v="Returning"/>
    <s v="Cycling"/>
    <s v="Compact Repair Kit"/>
    <n v="1"/>
    <n v="40.42"/>
    <n v="0.05"/>
    <n v="16.62"/>
    <n v="38.399000000000001"/>
    <n v="16.62"/>
    <n v="21.779"/>
    <n v="0.5671762285476184"/>
    <n v="2026"/>
    <s v="Q3"/>
    <n v="8"/>
    <s v="Aug"/>
  </r>
  <r>
    <n v="4563"/>
    <d v="2026-08-19T00:00:00"/>
    <s v="Central Europe"/>
    <x v="11"/>
    <s v="Marketplace"/>
    <s v="Returning"/>
    <s v="Camping"/>
    <s v="Alpine Tent 4P"/>
    <n v="1"/>
    <n v="338.45"/>
    <n v="0.15"/>
    <n v="197.2"/>
    <n v="287.6825"/>
    <n v="197.2"/>
    <n v="90.482500000000016"/>
    <n v="0.31452208598020392"/>
    <n v="2026"/>
    <s v="Q3"/>
    <n v="8"/>
    <s v="Aug"/>
  </r>
  <r>
    <n v="4775"/>
    <d v="2026-08-19T00:00:00"/>
    <s v="Northern Europe"/>
    <x v="10"/>
    <s v="Marketplace"/>
    <s v="Returning"/>
    <s v="Cycling"/>
    <s v="Cycling Pack 12L"/>
    <n v="1"/>
    <n v="103.92"/>
    <n v="0.05"/>
    <n v="50.71"/>
    <n v="98.724000000000004"/>
    <n v="50.71"/>
    <n v="48.014000000000003"/>
    <n v="0.48634577205137558"/>
    <n v="2026"/>
    <s v="Q3"/>
    <n v="8"/>
    <s v="Aug"/>
  </r>
  <r>
    <n v="247"/>
    <d v="2026-08-20T00:00:00"/>
    <s v="Southern Europe"/>
    <x v="9"/>
    <s v="Online Store"/>
    <s v="New"/>
    <s v="Cycling"/>
    <s v="Trail Bike Light"/>
    <n v="6"/>
    <n v="51.67"/>
    <n v="0.1"/>
    <n v="23.1"/>
    <n v="279.01799999999997"/>
    <n v="138.60000000000002"/>
    <n v="140.41799999999995"/>
    <n v="0.50325785433197845"/>
    <n v="2026"/>
    <s v="Q3"/>
    <n v="8"/>
    <s v="Aug"/>
  </r>
  <r>
    <n v="827"/>
    <d v="2026-08-20T00:00:00"/>
    <s v="Central Europe"/>
    <x v="12"/>
    <s v="Corporate"/>
    <s v="Returning"/>
    <s v="Travel"/>
    <s v="Travel Backpack 35L"/>
    <n v="4"/>
    <n v="166.02"/>
    <n v="0.1"/>
    <n v="87.99"/>
    <n v="597.67200000000003"/>
    <n v="351.96"/>
    <n v="245.71200000000005"/>
    <n v="0.4111151266915633"/>
    <n v="2026"/>
    <s v="Q3"/>
    <n v="8"/>
    <s v="Aug"/>
  </r>
  <r>
    <n v="1156"/>
    <d v="2026-08-20T00:00:00"/>
    <s v="Northern Europe"/>
    <x v="5"/>
    <s v="Retail Partners"/>
    <s v="New"/>
    <s v="Cycling"/>
    <s v="Trail Bike Light"/>
    <n v="2"/>
    <n v="50.59"/>
    <n v="0.1"/>
    <n v="22.68"/>
    <n v="91.062000000000012"/>
    <n v="45.36"/>
    <n v="45.702000000000012"/>
    <n v="0.5018778414706464"/>
    <n v="2026"/>
    <s v="Q3"/>
    <n v="8"/>
    <s v="Aug"/>
  </r>
  <r>
    <n v="1543"/>
    <d v="2026-08-20T00:00:00"/>
    <s v="Western Europe"/>
    <x v="7"/>
    <s v="Retail Partners"/>
    <s v="Returning"/>
    <s v="Hiking"/>
    <s v="Summit Backpack 45L"/>
    <n v="1"/>
    <n v="155.83000000000001"/>
    <n v="0"/>
    <n v="77.260000000000005"/>
    <n v="155.83000000000001"/>
    <n v="77.260000000000005"/>
    <n v="78.570000000000007"/>
    <n v="0.50420329846627732"/>
    <n v="2026"/>
    <s v="Q3"/>
    <n v="8"/>
    <s v="Aug"/>
  </r>
  <r>
    <n v="2613"/>
    <d v="2026-08-20T00:00:00"/>
    <s v="Western Europe"/>
    <x v="4"/>
    <s v="Online Store"/>
    <s v="New"/>
    <s v="Fitness"/>
    <s v="Recovery Roller"/>
    <n v="1"/>
    <n v="36.380000000000003"/>
    <n v="0.05"/>
    <n v="14.2"/>
    <n v="34.561"/>
    <n v="14.2"/>
    <n v="20.361000000000001"/>
    <n v="0.58913225890454557"/>
    <n v="2026"/>
    <s v="Q3"/>
    <n v="8"/>
    <s v="Aug"/>
  </r>
  <r>
    <n v="3002"/>
    <d v="2026-08-20T00:00:00"/>
    <s v="Central Europe"/>
    <x v="12"/>
    <s v="Retail Partners"/>
    <s v="New"/>
    <s v="Camping"/>
    <s v="Compact Sleeping Bag"/>
    <n v="2"/>
    <n v="124.09"/>
    <n v="0"/>
    <n v="60.39"/>
    <n v="248.18"/>
    <n v="120.78"/>
    <n v="127.4"/>
    <n v="0.513337094044645"/>
    <n v="2026"/>
    <s v="Q3"/>
    <n v="8"/>
    <s v="Aug"/>
  </r>
  <r>
    <n v="3103"/>
    <d v="2026-08-20T00:00:00"/>
    <s v="Western Europe"/>
    <x v="8"/>
    <s v="Online Store"/>
    <s v="New"/>
    <s v="Hiking"/>
    <s v="Trail Boots"/>
    <n v="1"/>
    <n v="141.97999999999999"/>
    <n v="0.05"/>
    <n v="79.510000000000005"/>
    <n v="134.88099999999997"/>
    <n v="79.510000000000005"/>
    <n v="55.370999999999967"/>
    <n v="0.41051741905828082"/>
    <n v="2026"/>
    <s v="Q3"/>
    <n v="8"/>
    <s v="Aug"/>
  </r>
  <r>
    <n v="3234"/>
    <d v="2026-08-20T00:00:00"/>
    <s v="Western Europe"/>
    <x v="13"/>
    <s v="Retail Partners"/>
    <s v="New"/>
    <s v="Camping"/>
    <s v="Compact Sleeping Bag"/>
    <n v="5"/>
    <n v="121.93"/>
    <n v="0.15"/>
    <n v="62.28"/>
    <n v="518.2025000000001"/>
    <n v="311.39999999999998"/>
    <n v="206.80250000000012"/>
    <n v="0.39907661580173792"/>
    <n v="2026"/>
    <s v="Q3"/>
    <n v="8"/>
    <s v="Aug"/>
  </r>
  <r>
    <n v="3281"/>
    <d v="2026-08-20T00:00:00"/>
    <s v="Western Europe"/>
    <x v="4"/>
    <s v="Online Store"/>
    <s v="New"/>
    <s v="Travel"/>
    <s v="Insulated Bottle"/>
    <n v="1"/>
    <n v="35.58"/>
    <n v="0.15"/>
    <n v="13.94"/>
    <n v="30.242999999999999"/>
    <n v="13.94"/>
    <n v="16.302999999999997"/>
    <n v="0.53906689151208542"/>
    <n v="2026"/>
    <s v="Q3"/>
    <n v="8"/>
    <s v="Aug"/>
  </r>
  <r>
    <n v="3870"/>
    <d v="2026-08-20T00:00:00"/>
    <s v="Northern Europe"/>
    <x v="5"/>
    <s v="Marketplace"/>
    <s v="Returning"/>
    <s v="Hiking"/>
    <s v="Summit Backpack 45L"/>
    <n v="1"/>
    <n v="157.84"/>
    <n v="0"/>
    <n v="77.87"/>
    <n v="157.84"/>
    <n v="77.87"/>
    <n v="79.97"/>
    <n v="0.50665230613279266"/>
    <n v="2026"/>
    <s v="Q3"/>
    <n v="8"/>
    <s v="Aug"/>
  </r>
  <r>
    <n v="3938"/>
    <d v="2026-08-20T00:00:00"/>
    <s v="Central Europe"/>
    <x v="12"/>
    <s v="Online Store"/>
    <s v="New"/>
    <s v="Camping"/>
    <s v="Alpine Tent 4P"/>
    <n v="1"/>
    <n v="336.35"/>
    <n v="0"/>
    <n v="195.07"/>
    <n v="336.35"/>
    <n v="195.07"/>
    <n v="141.28000000000003"/>
    <n v="0.42003865021554931"/>
    <n v="2026"/>
    <s v="Q3"/>
    <n v="8"/>
    <s v="Aug"/>
  </r>
  <r>
    <n v="4237"/>
    <d v="2026-08-20T00:00:00"/>
    <s v="Western Europe"/>
    <x v="13"/>
    <s v="Corporate"/>
    <s v="Returning"/>
    <s v="Hiking"/>
    <s v="Summit Backpack 45L"/>
    <n v="3"/>
    <n v="153.03"/>
    <n v="0.15"/>
    <n v="78.239999999999995"/>
    <n v="390.22650000000004"/>
    <n v="234.71999999999997"/>
    <n v="155.50650000000007"/>
    <n v="0.39850317700104954"/>
    <n v="2026"/>
    <s v="Q3"/>
    <n v="8"/>
    <s v="Aug"/>
  </r>
  <r>
    <n v="4970"/>
    <d v="2026-08-20T00:00:00"/>
    <s v="Central Europe"/>
    <x v="14"/>
    <s v="Online Store"/>
    <s v="Returning"/>
    <s v="Cycling"/>
    <s v="Cycling Pack 12L"/>
    <n v="2"/>
    <n v="105.01"/>
    <n v="0.15"/>
    <n v="50.56"/>
    <n v="178.517"/>
    <n v="101.12"/>
    <n v="77.396999999999991"/>
    <n v="0.43355534766996978"/>
    <n v="2026"/>
    <s v="Q3"/>
    <n v="8"/>
    <s v="Aug"/>
  </r>
  <r>
    <n v="515"/>
    <d v="2026-08-21T00:00:00"/>
    <s v="Southern Europe"/>
    <x v="0"/>
    <s v="Retail Partners"/>
    <s v="Returning"/>
    <s v="Travel"/>
    <s v="Packing Cube Set"/>
    <n v="2"/>
    <n v="45.47"/>
    <n v="0"/>
    <n v="18.27"/>
    <n v="90.94"/>
    <n v="36.54"/>
    <n v="54.4"/>
    <n v="0.5981966131515285"/>
    <n v="2026"/>
    <s v="Q3"/>
    <n v="8"/>
    <s v="Aug"/>
  </r>
  <r>
    <n v="661"/>
    <d v="2026-08-21T00:00:00"/>
    <s v="Southern Europe"/>
    <x v="15"/>
    <s v="Retail Partners"/>
    <s v="New"/>
    <s v="Travel"/>
    <s v="Packing Cube Set"/>
    <n v="2"/>
    <n v="47.58"/>
    <n v="0.1"/>
    <n v="18.47"/>
    <n v="85.644000000000005"/>
    <n v="36.94"/>
    <n v="48.704000000000008"/>
    <n v="0.56867965064686377"/>
    <n v="2026"/>
    <s v="Q3"/>
    <n v="8"/>
    <s v="Aug"/>
  </r>
  <r>
    <n v="1443"/>
    <d v="2026-08-21T00:00:00"/>
    <s v="Western Europe"/>
    <x v="4"/>
    <s v="Online Store"/>
    <s v="New"/>
    <s v="Hiking"/>
    <s v="Summit Backpack 45L"/>
    <n v="5"/>
    <n v="155.65"/>
    <n v="0"/>
    <n v="79.13"/>
    <n v="778.25"/>
    <n v="395.65"/>
    <n v="382.6"/>
    <n v="0.49161580469000965"/>
    <n v="2026"/>
    <s v="Q3"/>
    <n v="8"/>
    <s v="Aug"/>
  </r>
  <r>
    <n v="1446"/>
    <d v="2026-08-21T00:00:00"/>
    <s v="Western Europe"/>
    <x v="13"/>
    <s v="Retail Partners"/>
    <s v="Returning"/>
    <s v="Camping"/>
    <s v="Trail Tent 2P"/>
    <n v="1"/>
    <n v="195.15"/>
    <n v="0"/>
    <n v="101.99"/>
    <n v="195.15"/>
    <n v="101.99"/>
    <n v="93.160000000000011"/>
    <n v="0.47737637714578535"/>
    <n v="2026"/>
    <s v="Q3"/>
    <n v="8"/>
    <s v="Aug"/>
  </r>
  <r>
    <n v="1524"/>
    <d v="2026-08-21T00:00:00"/>
    <s v="Central Europe"/>
    <x v="6"/>
    <s v="Marketplace"/>
    <s v="New"/>
    <s v="Cycling"/>
    <s v="Commuter Helmet"/>
    <n v="1"/>
    <n v="81.569999999999993"/>
    <n v="0"/>
    <n v="43.79"/>
    <n v="81.569999999999993"/>
    <n v="43.79"/>
    <n v="37.779999999999994"/>
    <n v="0.4631604756650729"/>
    <n v="2026"/>
    <s v="Q3"/>
    <n v="8"/>
    <s v="Aug"/>
  </r>
  <r>
    <n v="1946"/>
    <d v="2026-08-21T00:00:00"/>
    <s v="Southern Europe"/>
    <x v="15"/>
    <s v="Retail Partners"/>
    <s v="New"/>
    <s v="Camping"/>
    <s v="Compact Sleeping Bag"/>
    <n v="5"/>
    <n v="125.44"/>
    <n v="0"/>
    <n v="59.58"/>
    <n v="627.20000000000005"/>
    <n v="297.89999999999998"/>
    <n v="329.30000000000007"/>
    <n v="0.52503188775510212"/>
    <n v="2026"/>
    <s v="Q3"/>
    <n v="8"/>
    <s v="Aug"/>
  </r>
  <r>
    <n v="2285"/>
    <d v="2026-08-21T00:00:00"/>
    <s v="Central Europe"/>
    <x v="11"/>
    <s v="Online Store"/>
    <s v="Business"/>
    <s v="Hiking"/>
    <s v="Summit Backpack 45L"/>
    <n v="2"/>
    <n v="155.11000000000001"/>
    <n v="0.05"/>
    <n v="80.13"/>
    <n v="294.709"/>
    <n v="160.26"/>
    <n v="134.44900000000001"/>
    <n v="0.45620934548995795"/>
    <n v="2026"/>
    <s v="Q3"/>
    <n v="8"/>
    <s v="Aug"/>
  </r>
  <r>
    <n v="2978"/>
    <d v="2026-08-21T00:00:00"/>
    <s v="Northern Europe"/>
    <x v="10"/>
    <s v="Retail Partners"/>
    <s v="New"/>
    <s v="Cycling"/>
    <s v="Commuter Helmet"/>
    <n v="1"/>
    <n v="80.7"/>
    <n v="0"/>
    <n v="41.98"/>
    <n v="80.7"/>
    <n v="41.98"/>
    <n v="38.720000000000006"/>
    <n v="0.47980173482032223"/>
    <n v="2026"/>
    <s v="Q3"/>
    <n v="8"/>
    <s v="Aug"/>
  </r>
  <r>
    <n v="3842"/>
    <d v="2026-08-21T00:00:00"/>
    <s v="Western Europe"/>
    <x v="8"/>
    <s v="Corporate"/>
    <s v="Returning"/>
    <s v="Hiking"/>
    <s v="Summit Backpack 45L"/>
    <n v="10"/>
    <n v="156.72"/>
    <n v="0.15"/>
    <n v="78.12"/>
    <n v="1332.12"/>
    <n v="781.2"/>
    <n v="550.91999999999985"/>
    <n v="0.41356634537429054"/>
    <n v="2026"/>
    <s v="Q3"/>
    <n v="8"/>
    <s v="Aug"/>
  </r>
  <r>
    <n v="4220"/>
    <d v="2026-08-21T00:00:00"/>
    <s v="Central Europe"/>
    <x v="14"/>
    <s v="Corporate"/>
    <s v="Business"/>
    <s v="Travel"/>
    <s v="Travel Backpack 35L"/>
    <n v="5"/>
    <n v="162.76"/>
    <n v="0.15"/>
    <n v="85.32"/>
    <n v="691.7299999999999"/>
    <n v="426.59999999999997"/>
    <n v="265.12999999999994"/>
    <n v="0.38328538591647027"/>
    <n v="2026"/>
    <s v="Q3"/>
    <n v="8"/>
    <s v="Aug"/>
  </r>
  <r>
    <n v="478"/>
    <d v="2026-08-22T00:00:00"/>
    <s v="Western Europe"/>
    <x v="8"/>
    <s v="Retail Partners"/>
    <s v="Business"/>
    <s v="Fitness"/>
    <s v="Resistance Band Set"/>
    <n v="2"/>
    <n v="40.22"/>
    <n v="0"/>
    <n v="14.45"/>
    <n v="80.44"/>
    <n v="28.9"/>
    <n v="51.54"/>
    <n v="0.64072600696171056"/>
    <n v="2026"/>
    <s v="Q3"/>
    <n v="8"/>
    <s v="Aug"/>
  </r>
  <r>
    <n v="491"/>
    <d v="2026-08-22T00:00:00"/>
    <s v="Southern Europe"/>
    <x v="9"/>
    <s v="Marketplace"/>
    <s v="New"/>
    <s v="Travel"/>
    <s v="Packing Cube Set"/>
    <n v="1"/>
    <n v="45.42"/>
    <n v="0.15"/>
    <n v="18.079999999999998"/>
    <n v="38.606999999999999"/>
    <n v="18.079999999999998"/>
    <n v="20.527000000000001"/>
    <n v="0.53169114409304019"/>
    <n v="2026"/>
    <s v="Q3"/>
    <n v="8"/>
    <s v="Aug"/>
  </r>
  <r>
    <n v="862"/>
    <d v="2026-08-22T00:00:00"/>
    <s v="Southern Europe"/>
    <x v="9"/>
    <s v="Online Store"/>
    <s v="Returning"/>
    <s v="Hiking"/>
    <s v="Hiking Daypack 20L"/>
    <n v="1"/>
    <n v="93.55"/>
    <n v="0"/>
    <n v="44.89"/>
    <n v="93.55"/>
    <n v="44.89"/>
    <n v="48.66"/>
    <n v="0.5201496525921967"/>
    <n v="2026"/>
    <s v="Q3"/>
    <n v="8"/>
    <s v="Aug"/>
  </r>
  <r>
    <n v="957"/>
    <d v="2026-08-22T00:00:00"/>
    <s v="Northern Europe"/>
    <x v="2"/>
    <s v="Online Store"/>
    <s v="Returning"/>
    <s v="Hiking"/>
    <s v="Trail Boots"/>
    <n v="2"/>
    <n v="146.85"/>
    <n v="0"/>
    <n v="81.010000000000005"/>
    <n v="293.7"/>
    <n v="162.02000000000001"/>
    <n v="131.67999999999998"/>
    <n v="0.44834865509022809"/>
    <n v="2026"/>
    <s v="Q3"/>
    <n v="8"/>
    <s v="Aug"/>
  </r>
  <r>
    <n v="1728"/>
    <d v="2026-08-22T00:00:00"/>
    <s v="Southern Europe"/>
    <x v="9"/>
    <s v="Corporate"/>
    <s v="Business"/>
    <s v="Cycling"/>
    <s v="Cycling Pack 12L"/>
    <n v="6"/>
    <n v="101.54"/>
    <n v="0.1"/>
    <n v="50"/>
    <n v="548.31600000000003"/>
    <n v="300"/>
    <n v="248.31600000000003"/>
    <n v="0.45287024270676035"/>
    <n v="2026"/>
    <s v="Q3"/>
    <n v="8"/>
    <s v="Aug"/>
  </r>
  <r>
    <n v="2743"/>
    <d v="2026-08-22T00:00:00"/>
    <s v="Western Europe"/>
    <x v="7"/>
    <s v="Online Store"/>
    <s v="Business"/>
    <s v="Fitness"/>
    <s v="Weighted Vest"/>
    <n v="1"/>
    <n v="125.14"/>
    <n v="0"/>
    <n v="69.44"/>
    <n v="125.14"/>
    <n v="69.44"/>
    <n v="55.7"/>
    <n v="0.4451014863353045"/>
    <n v="2026"/>
    <s v="Q3"/>
    <n v="8"/>
    <s v="Aug"/>
  </r>
  <r>
    <n v="3098"/>
    <d v="2026-08-22T00:00:00"/>
    <s v="Central Europe"/>
    <x v="6"/>
    <s v="Online Store"/>
    <s v="New"/>
    <s v="Cycling"/>
    <s v="Commuter Helmet"/>
    <n v="2"/>
    <n v="80.239999999999995"/>
    <n v="0.1"/>
    <n v="42.09"/>
    <n v="144.43199999999999"/>
    <n v="84.18"/>
    <n v="60.251999999999981"/>
    <n v="0.41716517115320695"/>
    <n v="2026"/>
    <s v="Q3"/>
    <n v="8"/>
    <s v="Aug"/>
  </r>
  <r>
    <n v="3606"/>
    <d v="2026-08-22T00:00:00"/>
    <s v="Western Europe"/>
    <x v="4"/>
    <s v="Online Store"/>
    <s v="Business"/>
    <s v="Hiking"/>
    <s v="Trail Boots"/>
    <n v="1"/>
    <n v="147.24"/>
    <n v="0"/>
    <n v="79.11"/>
    <n v="147.24"/>
    <n v="79.11"/>
    <n v="68.13000000000001"/>
    <n v="0.46271393643031788"/>
    <n v="2026"/>
    <s v="Q3"/>
    <n v="8"/>
    <s v="Aug"/>
  </r>
  <r>
    <n v="3815"/>
    <d v="2026-08-22T00:00:00"/>
    <s v="Northern Europe"/>
    <x v="2"/>
    <s v="Online Store"/>
    <s v="Returning"/>
    <s v="Camping"/>
    <s v="Trail Tent 2P"/>
    <n v="2"/>
    <n v="199.53"/>
    <n v="0.05"/>
    <n v="105.87"/>
    <n v="379.10699999999997"/>
    <n v="211.74"/>
    <n v="167.36699999999996"/>
    <n v="0.44147694450379438"/>
    <n v="2026"/>
    <s v="Q3"/>
    <n v="8"/>
    <s v="Aug"/>
  </r>
  <r>
    <n v="3979"/>
    <d v="2026-08-22T00:00:00"/>
    <s v="Northern Europe"/>
    <x v="5"/>
    <s v="Online Store"/>
    <s v="Business"/>
    <s v="Fitness"/>
    <s v="Resistance Band Set"/>
    <n v="1"/>
    <n v="40.19"/>
    <n v="0.05"/>
    <n v="14.73"/>
    <n v="38.180499999999995"/>
    <n v="14.73"/>
    <n v="23.450499999999995"/>
    <n v="0.61420096646193734"/>
    <n v="2026"/>
    <s v="Q3"/>
    <n v="8"/>
    <s v="Aug"/>
  </r>
  <r>
    <n v="4160"/>
    <d v="2026-08-22T00:00:00"/>
    <s v="Western Europe"/>
    <x v="7"/>
    <s v="Marketplace"/>
    <s v="Business"/>
    <s v="Fitness"/>
    <s v="Weighted Vest"/>
    <n v="4"/>
    <n v="123.31"/>
    <n v="0"/>
    <n v="69.02"/>
    <n v="493.24"/>
    <n v="276.08"/>
    <n v="217.16000000000003"/>
    <n v="0.44027248398345636"/>
    <n v="2026"/>
    <s v="Q3"/>
    <n v="8"/>
    <s v="Aug"/>
  </r>
  <r>
    <n v="4172"/>
    <d v="2026-08-22T00:00:00"/>
    <s v="Western Europe"/>
    <x v="8"/>
    <s v="Marketplace"/>
    <s v="New"/>
    <s v="Cycling"/>
    <s v="Compact Repair Kit"/>
    <n v="1"/>
    <n v="40.19"/>
    <n v="0.05"/>
    <n v="16.78"/>
    <n v="38.180499999999995"/>
    <n v="16.78"/>
    <n v="21.400499999999994"/>
    <n v="0.56050863660769235"/>
    <n v="2026"/>
    <s v="Q3"/>
    <n v="8"/>
    <s v="Aug"/>
  </r>
  <r>
    <n v="4265"/>
    <d v="2026-08-22T00:00:00"/>
    <s v="Northern Europe"/>
    <x v="16"/>
    <s v="Online Store"/>
    <s v="Returning"/>
    <s v="Cycling"/>
    <s v="Compact Repair Kit"/>
    <n v="1"/>
    <n v="40.98"/>
    <n v="0.05"/>
    <n v="16.600000000000001"/>
    <n v="38.930999999999997"/>
    <n v="16.600000000000001"/>
    <n v="22.330999999999996"/>
    <n v="0.57360458246641488"/>
    <n v="2026"/>
    <s v="Q3"/>
    <n v="8"/>
    <s v="Aug"/>
  </r>
  <r>
    <n v="4321"/>
    <d v="2026-08-22T00:00:00"/>
    <s v="Western Europe"/>
    <x v="13"/>
    <s v="Online Store"/>
    <s v="New"/>
    <s v="Travel"/>
    <s v="Insulated Bottle"/>
    <n v="3"/>
    <n v="35.380000000000003"/>
    <n v="0"/>
    <n v="13.91"/>
    <n v="106.14000000000001"/>
    <n v="41.730000000000004"/>
    <n v="64.410000000000011"/>
    <n v="0.60684002261164505"/>
    <n v="2026"/>
    <s v="Q3"/>
    <n v="8"/>
    <s v="Aug"/>
  </r>
  <r>
    <n v="4975"/>
    <d v="2026-08-22T00:00:00"/>
    <s v="Northern Europe"/>
    <x v="10"/>
    <s v="Retail Partners"/>
    <s v="New"/>
    <s v="Travel"/>
    <s v="Carry-On Duffel"/>
    <n v="4"/>
    <n v="134.49"/>
    <n v="0"/>
    <n v="68.17"/>
    <n v="537.96"/>
    <n v="272.68"/>
    <n v="265.28000000000003"/>
    <n v="0.49312216521674473"/>
    <n v="2026"/>
    <s v="Q3"/>
    <n v="8"/>
    <s v="Aug"/>
  </r>
  <r>
    <n v="991"/>
    <d v="2026-08-23T00:00:00"/>
    <s v="Northern Europe"/>
    <x v="3"/>
    <s v="Corporate"/>
    <s v="Business"/>
    <s v="Hiking"/>
    <s v="Trail Boots"/>
    <n v="4"/>
    <n v="145.30000000000001"/>
    <n v="0.15"/>
    <n v="77.040000000000006"/>
    <n v="494.02000000000004"/>
    <n v="308.16000000000003"/>
    <n v="185.86"/>
    <n v="0.37621958625156876"/>
    <n v="2026"/>
    <s v="Q3"/>
    <n v="8"/>
    <s v="Aug"/>
  </r>
  <r>
    <n v="1008"/>
    <d v="2026-08-23T00:00:00"/>
    <s v="Western Europe"/>
    <x v="4"/>
    <s v="Corporate"/>
    <s v="Business"/>
    <s v="Travel"/>
    <s v="Travel Backpack 35L"/>
    <n v="10"/>
    <n v="164.55"/>
    <n v="0.1"/>
    <n v="88.23"/>
    <n v="1480.95"/>
    <n v="882.30000000000007"/>
    <n v="598.65"/>
    <n v="0.40423376886458012"/>
    <n v="2026"/>
    <s v="Q3"/>
    <n v="8"/>
    <s v="Aug"/>
  </r>
  <r>
    <n v="1083"/>
    <d v="2026-08-23T00:00:00"/>
    <s v="Southern Europe"/>
    <x v="15"/>
    <s v="Retail Partners"/>
    <s v="New"/>
    <s v="Cycling"/>
    <s v="Compact Repair Kit"/>
    <n v="1"/>
    <n v="39.590000000000003"/>
    <n v="0"/>
    <n v="16.899999999999999"/>
    <n v="39.590000000000003"/>
    <n v="16.899999999999999"/>
    <n v="22.690000000000005"/>
    <n v="0.57312452639555456"/>
    <n v="2026"/>
    <s v="Q3"/>
    <n v="8"/>
    <s v="Aug"/>
  </r>
  <r>
    <n v="1553"/>
    <d v="2026-08-23T00:00:00"/>
    <s v="Northern Europe"/>
    <x v="2"/>
    <s v="Corporate"/>
    <s v="Business"/>
    <s v="Fitness"/>
    <s v="Training Mat"/>
    <n v="5"/>
    <n v="51.62"/>
    <n v="0.15"/>
    <n v="22.6"/>
    <n v="219.38499999999996"/>
    <n v="113"/>
    <n v="106.38499999999996"/>
    <n v="0.48492376415889865"/>
    <n v="2026"/>
    <s v="Q3"/>
    <n v="8"/>
    <s v="Aug"/>
  </r>
  <r>
    <n v="1579"/>
    <d v="2026-08-23T00:00:00"/>
    <s v="Western Europe"/>
    <x v="7"/>
    <s v="Retail Partners"/>
    <s v="Returning"/>
    <s v="Hiking"/>
    <s v="Hiking Daypack 20L"/>
    <n v="3"/>
    <n v="90.71"/>
    <n v="0"/>
    <n v="45.57"/>
    <n v="272.13"/>
    <n v="136.71"/>
    <n v="135.41999999999999"/>
    <n v="0.49762980928232825"/>
    <n v="2026"/>
    <s v="Q3"/>
    <n v="8"/>
    <s v="Aug"/>
  </r>
  <r>
    <n v="1732"/>
    <d v="2026-08-23T00:00:00"/>
    <s v="Central Europe"/>
    <x v="1"/>
    <s v="Retail Partners"/>
    <s v="New"/>
    <s v="Cycling"/>
    <s v="Compact Repair Kit"/>
    <n v="4"/>
    <n v="41.09"/>
    <n v="0"/>
    <n v="17"/>
    <n v="164.36"/>
    <n v="68"/>
    <n v="96.360000000000014"/>
    <n v="0.58627403261134103"/>
    <n v="2026"/>
    <s v="Q3"/>
    <n v="8"/>
    <s v="Aug"/>
  </r>
  <r>
    <n v="2083"/>
    <d v="2026-08-23T00:00:00"/>
    <s v="Central Europe"/>
    <x v="14"/>
    <s v="Online Store"/>
    <s v="New"/>
    <s v="Hiking"/>
    <s v="Hiking Daypack 20L"/>
    <n v="1"/>
    <n v="91.37"/>
    <n v="0"/>
    <n v="46.73"/>
    <n v="91.37"/>
    <n v="46.73"/>
    <n v="44.640000000000008"/>
    <n v="0.48856298566269024"/>
    <n v="2026"/>
    <s v="Q3"/>
    <n v="8"/>
    <s v="Aug"/>
  </r>
  <r>
    <n v="2176"/>
    <d v="2026-08-23T00:00:00"/>
    <s v="Central Europe"/>
    <x v="11"/>
    <s v="Online Store"/>
    <s v="New"/>
    <s v="Travel"/>
    <s v="Packing Cube Set"/>
    <n v="1"/>
    <n v="46.92"/>
    <n v="0"/>
    <n v="18.3"/>
    <n v="46.92"/>
    <n v="18.3"/>
    <n v="28.62"/>
    <n v="0.60997442455242967"/>
    <n v="2026"/>
    <s v="Q3"/>
    <n v="8"/>
    <s v="Aug"/>
  </r>
  <r>
    <n v="2723"/>
    <d v="2026-08-23T00:00:00"/>
    <s v="Southern Europe"/>
    <x v="0"/>
    <s v="Online Store"/>
    <s v="New"/>
    <s v="Cycling"/>
    <s v="Cycling Pack 12L"/>
    <n v="1"/>
    <n v="100.29"/>
    <n v="0.05"/>
    <n v="49.82"/>
    <n v="95.275500000000008"/>
    <n v="49.82"/>
    <n v="45.455500000000008"/>
    <n v="0.47709537079312103"/>
    <n v="2026"/>
    <s v="Q3"/>
    <n v="8"/>
    <s v="Aug"/>
  </r>
  <r>
    <n v="3299"/>
    <d v="2026-08-23T00:00:00"/>
    <s v="Southern Europe"/>
    <x v="9"/>
    <s v="Online Store"/>
    <s v="New"/>
    <s v="Hiking"/>
    <s v="Trail Boots"/>
    <n v="1"/>
    <n v="147.11000000000001"/>
    <n v="0.15"/>
    <n v="79.599999999999994"/>
    <n v="125.04350000000001"/>
    <n v="79.599999999999994"/>
    <n v="45.443500000000014"/>
    <n v="0.36342152930780097"/>
    <n v="2026"/>
    <s v="Q3"/>
    <n v="8"/>
    <s v="Aug"/>
  </r>
  <r>
    <n v="3398"/>
    <d v="2026-08-23T00:00:00"/>
    <s v="Central Europe"/>
    <x v="12"/>
    <s v="Online Store"/>
    <s v="New"/>
    <s v="Hiking"/>
    <s v="Summit Backpack 45L"/>
    <n v="2"/>
    <n v="156.44999999999999"/>
    <n v="0"/>
    <n v="80.13"/>
    <n v="312.89999999999998"/>
    <n v="160.26"/>
    <n v="152.63999999999999"/>
    <n v="0.487823585810163"/>
    <n v="2026"/>
    <s v="Q3"/>
    <n v="8"/>
    <s v="Aug"/>
  </r>
  <r>
    <n v="4012"/>
    <d v="2026-08-23T00:00:00"/>
    <s v="Central Europe"/>
    <x v="14"/>
    <s v="Online Store"/>
    <s v="New"/>
    <s v="Hiking"/>
    <s v="Trekking Poles"/>
    <n v="2"/>
    <n v="72.97"/>
    <n v="0"/>
    <n v="33.25"/>
    <n v="145.94"/>
    <n v="66.5"/>
    <n v="79.44"/>
    <n v="0.54433328765245992"/>
    <n v="2026"/>
    <s v="Q3"/>
    <n v="8"/>
    <s v="Aug"/>
  </r>
  <r>
    <n v="4064"/>
    <d v="2026-08-23T00:00:00"/>
    <s v="Western Europe"/>
    <x v="7"/>
    <s v="Marketplace"/>
    <s v="Returning"/>
    <s v="Fitness"/>
    <s v="Training Mat"/>
    <n v="2"/>
    <n v="51.63"/>
    <n v="0"/>
    <n v="21.39"/>
    <n v="103.26"/>
    <n v="42.78"/>
    <n v="60.480000000000004"/>
    <n v="0.58570598489250436"/>
    <n v="2026"/>
    <s v="Q3"/>
    <n v="8"/>
    <s v="Aug"/>
  </r>
  <r>
    <n v="4671"/>
    <d v="2026-08-23T00:00:00"/>
    <s v="Central Europe"/>
    <x v="12"/>
    <s v="Corporate"/>
    <s v="Returning"/>
    <s v="Cycling"/>
    <s v="Cycling Pack 12L"/>
    <n v="8"/>
    <n v="100.06"/>
    <n v="0.05"/>
    <n v="49.39"/>
    <n v="760.45600000000002"/>
    <n v="395.12"/>
    <n v="365.33600000000001"/>
    <n v="0.48041701295012468"/>
    <n v="2026"/>
    <s v="Q3"/>
    <n v="8"/>
    <s v="Aug"/>
  </r>
  <r>
    <n v="1914"/>
    <d v="2026-08-24T00:00:00"/>
    <s v="Western Europe"/>
    <x v="8"/>
    <s v="Retail Partners"/>
    <s v="Returning"/>
    <s v="Camping"/>
    <s v="Portable Camp Stove"/>
    <n v="4"/>
    <n v="83.2"/>
    <n v="0"/>
    <n v="39.99"/>
    <n v="332.8"/>
    <n v="159.96"/>
    <n v="172.84"/>
    <n v="0.5193509615384615"/>
    <n v="2026"/>
    <s v="Q3"/>
    <n v="8"/>
    <s v="Aug"/>
  </r>
  <r>
    <n v="1973"/>
    <d v="2026-08-24T00:00:00"/>
    <s v="Southern Europe"/>
    <x v="0"/>
    <s v="Online Store"/>
    <s v="New"/>
    <s v="Fitness"/>
    <s v="Training Mat"/>
    <n v="3"/>
    <n v="51.29"/>
    <n v="0"/>
    <n v="22.08"/>
    <n v="153.87"/>
    <n v="66.239999999999995"/>
    <n v="87.63000000000001"/>
    <n v="0.56950672645739919"/>
    <n v="2026"/>
    <s v="Q3"/>
    <n v="8"/>
    <s v="Aug"/>
  </r>
  <r>
    <n v="2564"/>
    <d v="2026-08-24T00:00:00"/>
    <s v="Northern Europe"/>
    <x v="3"/>
    <s v="Online Store"/>
    <s v="Returning"/>
    <s v="Camping"/>
    <s v="Trail Tent 2P"/>
    <n v="1"/>
    <n v="200.2"/>
    <n v="0"/>
    <n v="103.38"/>
    <n v="200.2"/>
    <n v="103.38"/>
    <n v="96.82"/>
    <n v="0.48361638361638359"/>
    <n v="2026"/>
    <s v="Q3"/>
    <n v="8"/>
    <s v="Aug"/>
  </r>
  <r>
    <n v="2791"/>
    <d v="2026-08-24T00:00:00"/>
    <s v="Southern Europe"/>
    <x v="15"/>
    <s v="Retail Partners"/>
    <s v="Business"/>
    <s v="Fitness"/>
    <s v="Recovery Roller"/>
    <n v="2"/>
    <n v="36.869999999999997"/>
    <n v="0"/>
    <n v="13.71"/>
    <n v="73.739999999999995"/>
    <n v="27.42"/>
    <n v="46.319999999999993"/>
    <n v="0.62815296989422287"/>
    <n v="2026"/>
    <s v="Q3"/>
    <n v="8"/>
    <s v="Aug"/>
  </r>
  <r>
    <n v="3559"/>
    <d v="2026-08-24T00:00:00"/>
    <s v="Western Europe"/>
    <x v="8"/>
    <s v="Online Store"/>
    <s v="Returning"/>
    <s v="Fitness"/>
    <s v="Recovery Roller"/>
    <n v="1"/>
    <n v="36.28"/>
    <n v="0.1"/>
    <n v="14.16"/>
    <n v="32.652000000000001"/>
    <n v="14.16"/>
    <n v="18.492000000000001"/>
    <n v="0.56633590591694227"/>
    <n v="2026"/>
    <s v="Q3"/>
    <n v="8"/>
    <s v="Aug"/>
  </r>
  <r>
    <n v="3839"/>
    <d v="2026-08-24T00:00:00"/>
    <s v="Southern Europe"/>
    <x v="15"/>
    <s v="Marketplace"/>
    <s v="Returning"/>
    <s v="Hiking"/>
    <s v="Hiking Daypack 20L"/>
    <n v="2"/>
    <n v="93.88"/>
    <n v="0.05"/>
    <n v="46.57"/>
    <n v="178.37199999999999"/>
    <n v="93.14"/>
    <n v="85.231999999999985"/>
    <n v="0.47783284371986628"/>
    <n v="2026"/>
    <s v="Q3"/>
    <n v="8"/>
    <s v="Aug"/>
  </r>
  <r>
    <n v="4133"/>
    <d v="2026-08-24T00:00:00"/>
    <s v="Western Europe"/>
    <x v="4"/>
    <s v="Online Store"/>
    <s v="New"/>
    <s v="Camping"/>
    <s v="Trail Tent 2P"/>
    <n v="1"/>
    <n v="192.67"/>
    <n v="0.05"/>
    <n v="101.04"/>
    <n v="183.03649999999999"/>
    <n v="101.04"/>
    <n v="81.996499999999983"/>
    <n v="0.44797895501716867"/>
    <n v="2026"/>
    <s v="Q3"/>
    <n v="8"/>
    <s v="Aug"/>
  </r>
  <r>
    <n v="4765"/>
    <d v="2026-08-24T00:00:00"/>
    <s v="Southern Europe"/>
    <x v="15"/>
    <s v="Online Store"/>
    <s v="New"/>
    <s v="Cycling"/>
    <s v="Commuter Helmet"/>
    <n v="1"/>
    <n v="80.099999999999994"/>
    <n v="0.05"/>
    <n v="43.49"/>
    <n v="76.094999999999985"/>
    <n v="43.49"/>
    <n v="32.604999999999983"/>
    <n v="0.42847756094355727"/>
    <n v="2026"/>
    <s v="Q3"/>
    <n v="8"/>
    <s v="Aug"/>
  </r>
  <r>
    <n v="1868"/>
    <d v="2026-08-25T00:00:00"/>
    <s v="Western Europe"/>
    <x v="8"/>
    <s v="Marketplace"/>
    <s v="Returning"/>
    <s v="Hiking"/>
    <s v="Trail Boots"/>
    <n v="1"/>
    <n v="145.02000000000001"/>
    <n v="0"/>
    <n v="78.959999999999994"/>
    <n v="145.02000000000001"/>
    <n v="78.959999999999994"/>
    <n v="66.060000000000016"/>
    <n v="0.4555233760860572"/>
    <n v="2026"/>
    <s v="Q3"/>
    <n v="8"/>
    <s v="Aug"/>
  </r>
  <r>
    <n v="987"/>
    <d v="2026-08-26T00:00:00"/>
    <s v="Central Europe"/>
    <x v="11"/>
    <s v="Marketplace"/>
    <s v="Returning"/>
    <s v="Travel"/>
    <s v="Insulated Bottle"/>
    <n v="1"/>
    <n v="37"/>
    <n v="0.15"/>
    <n v="13.68"/>
    <n v="31.45"/>
    <n v="13.68"/>
    <n v="17.77"/>
    <n v="0.56502384737678857"/>
    <n v="2026"/>
    <s v="Q3"/>
    <n v="8"/>
    <s v="Aug"/>
  </r>
  <r>
    <n v="2503"/>
    <d v="2026-08-26T00:00:00"/>
    <s v="Central Europe"/>
    <x v="6"/>
    <s v="Online Store"/>
    <s v="Returning"/>
    <s v="Cycling"/>
    <s v="Trail Bike Light"/>
    <n v="2"/>
    <n v="50.02"/>
    <n v="0"/>
    <n v="21.99"/>
    <n v="100.04"/>
    <n v="43.98"/>
    <n v="56.060000000000009"/>
    <n v="0.56037584966013598"/>
    <n v="2026"/>
    <s v="Q3"/>
    <n v="8"/>
    <s v="Aug"/>
  </r>
  <r>
    <n v="4928"/>
    <d v="2026-08-26T00:00:00"/>
    <s v="Central Europe"/>
    <x v="11"/>
    <s v="Retail Partners"/>
    <s v="Returning"/>
    <s v="Fitness"/>
    <s v="Recovery Roller"/>
    <n v="2"/>
    <n v="35.950000000000003"/>
    <n v="0.05"/>
    <n v="13.93"/>
    <n v="68.305000000000007"/>
    <n v="27.86"/>
    <n v="40.445000000000007"/>
    <n v="0.59212356342873884"/>
    <n v="2026"/>
    <s v="Q3"/>
    <n v="8"/>
    <s v="Aug"/>
  </r>
  <r>
    <n v="852"/>
    <d v="2026-08-27T00:00:00"/>
    <s v="Southern Europe"/>
    <x v="9"/>
    <s v="Online Store"/>
    <s v="New"/>
    <s v="Travel"/>
    <s v="Packing Cube Set"/>
    <n v="3"/>
    <n v="45.84"/>
    <n v="0.15"/>
    <n v="17.899999999999999"/>
    <n v="116.89200000000001"/>
    <n v="53.699999999999996"/>
    <n v="63.192000000000014"/>
    <n v="0.54060158094651478"/>
    <n v="2026"/>
    <s v="Q3"/>
    <n v="8"/>
    <s v="Aug"/>
  </r>
  <r>
    <n v="2188"/>
    <d v="2026-08-27T00:00:00"/>
    <s v="Central Europe"/>
    <x v="6"/>
    <s v="Online Store"/>
    <s v="New"/>
    <s v="Camping"/>
    <s v="Portable Camp Stove"/>
    <n v="1"/>
    <n v="83.23"/>
    <n v="0.1"/>
    <n v="40.229999999999997"/>
    <n v="74.907000000000011"/>
    <n v="40.229999999999997"/>
    <n v="34.677000000000014"/>
    <n v="0.46293403820737727"/>
    <n v="2026"/>
    <s v="Q3"/>
    <n v="8"/>
    <s v="Aug"/>
  </r>
  <r>
    <n v="2574"/>
    <d v="2026-08-27T00:00:00"/>
    <s v="Southern Europe"/>
    <x v="9"/>
    <s v="Retail Partners"/>
    <s v="New"/>
    <s v="Cycling"/>
    <s v="Cycling Pack 12L"/>
    <n v="1"/>
    <n v="104.33"/>
    <n v="0.1"/>
    <n v="49.86"/>
    <n v="93.897000000000006"/>
    <n v="49.86"/>
    <n v="44.037000000000006"/>
    <n v="0.46899261957251032"/>
    <n v="2026"/>
    <s v="Q3"/>
    <n v="8"/>
    <s v="Aug"/>
  </r>
  <r>
    <n v="2942"/>
    <d v="2026-08-27T00:00:00"/>
    <s v="Central Europe"/>
    <x v="6"/>
    <s v="Online Store"/>
    <s v="New"/>
    <s v="Hiking"/>
    <s v="Summit Backpack 45L"/>
    <n v="1"/>
    <n v="156.94999999999999"/>
    <n v="0"/>
    <n v="80.41"/>
    <n v="156.94999999999999"/>
    <n v="80.41"/>
    <n v="76.539999999999992"/>
    <n v="0.48767123287671232"/>
    <n v="2026"/>
    <s v="Q3"/>
    <n v="8"/>
    <s v="Aug"/>
  </r>
  <r>
    <n v="3211"/>
    <d v="2026-08-27T00:00:00"/>
    <s v="Central Europe"/>
    <x v="14"/>
    <s v="Retail Partners"/>
    <s v="Business"/>
    <s v="Cycling"/>
    <s v="Compact Repair Kit"/>
    <n v="3"/>
    <n v="41.33"/>
    <n v="0.05"/>
    <n v="17"/>
    <n v="117.79049999999999"/>
    <n v="51"/>
    <n v="66.790499999999994"/>
    <n v="0.56702790123142355"/>
    <n v="2026"/>
    <s v="Q3"/>
    <n v="8"/>
    <s v="Aug"/>
  </r>
  <r>
    <n v="3306"/>
    <d v="2026-08-27T00:00:00"/>
    <s v="Southern Europe"/>
    <x v="15"/>
    <s v="Online Store"/>
    <s v="Business"/>
    <s v="Travel"/>
    <s v="Insulated Bottle"/>
    <n v="1"/>
    <n v="35.590000000000003"/>
    <n v="0"/>
    <n v="13.66"/>
    <n v="35.590000000000003"/>
    <n v="13.66"/>
    <n v="21.930000000000003"/>
    <n v="0.61618432143860635"/>
    <n v="2026"/>
    <s v="Q3"/>
    <n v="8"/>
    <s v="Aug"/>
  </r>
  <r>
    <n v="3837"/>
    <d v="2026-08-27T00:00:00"/>
    <s v="Western Europe"/>
    <x v="8"/>
    <s v="Online Store"/>
    <s v="Returning"/>
    <s v="Camping"/>
    <s v="Alpine Tent 4P"/>
    <n v="2"/>
    <n v="335.87"/>
    <n v="0.1"/>
    <n v="196.54"/>
    <n v="604.56600000000003"/>
    <n v="393.08"/>
    <n v="211.48600000000005"/>
    <n v="0.34981457773014035"/>
    <n v="2026"/>
    <s v="Q3"/>
    <n v="8"/>
    <s v="Aug"/>
  </r>
  <r>
    <n v="4169"/>
    <d v="2026-08-27T00:00:00"/>
    <s v="Western Europe"/>
    <x v="13"/>
    <s v="Online Store"/>
    <s v="New"/>
    <s v="Fitness"/>
    <s v="Training Mat"/>
    <n v="1"/>
    <n v="50.7"/>
    <n v="0.05"/>
    <n v="21.65"/>
    <n v="48.164999999999999"/>
    <n v="21.65"/>
    <n v="26.515000000000001"/>
    <n v="0.55050347762898377"/>
    <n v="2026"/>
    <s v="Q3"/>
    <n v="8"/>
    <s v="Aug"/>
  </r>
  <r>
    <n v="4452"/>
    <d v="2026-08-27T00:00:00"/>
    <s v="Northern Europe"/>
    <x v="2"/>
    <s v="Marketplace"/>
    <s v="New"/>
    <s v="Hiking"/>
    <s v="Summit Backpack 45L"/>
    <n v="3"/>
    <n v="152.76"/>
    <n v="0.1"/>
    <n v="77.36"/>
    <n v="412.452"/>
    <n v="232.07999999999998"/>
    <n v="180.37200000000001"/>
    <n v="0.43731634226528182"/>
    <n v="2026"/>
    <s v="Q3"/>
    <n v="8"/>
    <s v="Aug"/>
  </r>
  <r>
    <n v="4740"/>
    <d v="2026-08-27T00:00:00"/>
    <s v="Southern Europe"/>
    <x v="15"/>
    <s v="Corporate"/>
    <s v="Returning"/>
    <s v="Hiking"/>
    <s v="Trekking Poles"/>
    <n v="5"/>
    <n v="72.78"/>
    <n v="0.1"/>
    <n v="33.25"/>
    <n v="327.51"/>
    <n v="166.25"/>
    <n v="161.26"/>
    <n v="0.49238191200268694"/>
    <n v="2026"/>
    <s v="Q3"/>
    <n v="8"/>
    <s v="Aug"/>
  </r>
  <r>
    <n v="5000"/>
    <d v="2026-08-27T00:00:00"/>
    <s v="Central Europe"/>
    <x v="12"/>
    <s v="Marketplace"/>
    <s v="New"/>
    <s v="Travel"/>
    <s v="Insulated Bottle"/>
    <n v="2"/>
    <n v="37"/>
    <n v="0"/>
    <n v="13.83"/>
    <n v="74"/>
    <n v="27.66"/>
    <n v="46.34"/>
    <n v="0.62621621621621626"/>
    <n v="2026"/>
    <s v="Q3"/>
    <n v="8"/>
    <s v="Aug"/>
  </r>
  <r>
    <n v="5058"/>
    <d v="2026-08-27T00:00:00"/>
    <s v="Central Europe"/>
    <x v="11"/>
    <s v="Corporate"/>
    <s v="Business"/>
    <s v="Cycling"/>
    <s v="Compact Repair Kit"/>
    <n v="6"/>
    <n v="41.33"/>
    <n v="0.2"/>
    <n v="17.02"/>
    <n v="198.38400000000001"/>
    <n v="102.12"/>
    <n v="96.26400000000001"/>
    <n v="0.48524074522138883"/>
    <n v="2026"/>
    <s v="Q3"/>
    <n v="8"/>
    <s v="Aug"/>
  </r>
  <r>
    <n v="496"/>
    <d v="2026-08-28T00:00:00"/>
    <s v="Southern Europe"/>
    <x v="15"/>
    <s v="Retail Partners"/>
    <s v="Returning"/>
    <s v="Fitness"/>
    <s v="Recovery Roller"/>
    <n v="1"/>
    <n v="37.020000000000003"/>
    <n v="0"/>
    <n v="13.64"/>
    <n v="37.020000000000003"/>
    <n v="13.64"/>
    <n v="23.380000000000003"/>
    <n v="0.63155051323608857"/>
    <n v="2026"/>
    <s v="Q3"/>
    <n v="8"/>
    <s v="Aug"/>
  </r>
  <r>
    <n v="1343"/>
    <d v="2026-08-28T00:00:00"/>
    <s v="Western Europe"/>
    <x v="8"/>
    <s v="Online Store"/>
    <s v="New"/>
    <s v="Camping"/>
    <s v="Portable Camp Stove"/>
    <n v="1"/>
    <n v="81.06"/>
    <n v="0"/>
    <n v="38.43"/>
    <n v="81.06"/>
    <n v="38.43"/>
    <n v="42.63"/>
    <n v="0.52590673575129532"/>
    <n v="2026"/>
    <s v="Q3"/>
    <n v="8"/>
    <s v="Aug"/>
  </r>
  <r>
    <n v="1455"/>
    <d v="2026-08-28T00:00:00"/>
    <s v="Northern Europe"/>
    <x v="2"/>
    <s v="Online Store"/>
    <s v="New"/>
    <s v="Cycling"/>
    <s v="Trail Bike Light"/>
    <n v="2"/>
    <n v="51.91"/>
    <n v="0"/>
    <n v="21.94"/>
    <n v="103.82"/>
    <n v="43.88"/>
    <n v="59.939999999999991"/>
    <n v="0.57734540550953573"/>
    <n v="2026"/>
    <s v="Q3"/>
    <n v="8"/>
    <s v="Aug"/>
  </r>
  <r>
    <n v="1632"/>
    <d v="2026-08-28T00:00:00"/>
    <s v="Western Europe"/>
    <x v="7"/>
    <s v="Marketplace"/>
    <s v="New"/>
    <s v="Travel"/>
    <s v="Insulated Bottle"/>
    <n v="1"/>
    <n v="35.700000000000003"/>
    <n v="0.05"/>
    <n v="13.45"/>
    <n v="33.914999999999999"/>
    <n v="13.45"/>
    <n v="20.465"/>
    <n v="0.60342031549461894"/>
    <n v="2026"/>
    <s v="Q3"/>
    <n v="8"/>
    <s v="Aug"/>
  </r>
  <r>
    <n v="1817"/>
    <d v="2026-08-28T00:00:00"/>
    <s v="Southern Europe"/>
    <x v="9"/>
    <s v="Retail Partners"/>
    <s v="New"/>
    <s v="Fitness"/>
    <s v="Recovery Roller"/>
    <n v="1"/>
    <n v="36.590000000000003"/>
    <n v="0.05"/>
    <n v="14.15"/>
    <n v="34.7605"/>
    <n v="14.15"/>
    <n v="20.610500000000002"/>
    <n v="0.59292875534011313"/>
    <n v="2026"/>
    <s v="Q3"/>
    <n v="8"/>
    <s v="Aug"/>
  </r>
  <r>
    <n v="2993"/>
    <d v="2026-08-28T00:00:00"/>
    <s v="Central Europe"/>
    <x v="12"/>
    <s v="Corporate"/>
    <s v="Business"/>
    <s v="Travel"/>
    <s v="Insulated Bottle"/>
    <n v="3"/>
    <n v="35.520000000000003"/>
    <n v="0.1"/>
    <n v="13.78"/>
    <n v="95.904000000000011"/>
    <n v="41.339999999999996"/>
    <n v="54.564000000000014"/>
    <n v="0.56894394394394399"/>
    <n v="2026"/>
    <s v="Q3"/>
    <n v="8"/>
    <s v="Aug"/>
  </r>
  <r>
    <n v="4676"/>
    <d v="2026-08-28T00:00:00"/>
    <s v="Western Europe"/>
    <x v="13"/>
    <s v="Retail Partners"/>
    <s v="New"/>
    <s v="Cycling"/>
    <s v="Commuter Helmet"/>
    <n v="2"/>
    <n v="81.88"/>
    <n v="0.1"/>
    <n v="42.87"/>
    <n v="147.38399999999999"/>
    <n v="85.74"/>
    <n v="61.643999999999991"/>
    <n v="0.41825435596808336"/>
    <n v="2026"/>
    <s v="Q3"/>
    <n v="8"/>
    <s v="Aug"/>
  </r>
  <r>
    <n v="5105"/>
    <d v="2026-08-28T00:00:00"/>
    <s v="Western Europe"/>
    <x v="7"/>
    <s v="Online Store"/>
    <s v="Business"/>
    <s v="Travel"/>
    <s v="Packing Cube Set"/>
    <n v="4"/>
    <n v="46.54"/>
    <n v="0"/>
    <n v="18.86"/>
    <n v="186.16"/>
    <n v="75.44"/>
    <n v="110.72"/>
    <n v="0.5947571981091534"/>
    <n v="2026"/>
    <s v="Q3"/>
    <n v="8"/>
    <s v="Aug"/>
  </r>
  <r>
    <n v="223"/>
    <d v="2026-08-29T00:00:00"/>
    <s v="Northern Europe"/>
    <x v="2"/>
    <s v="Retail Partners"/>
    <s v="Returning"/>
    <s v="Fitness"/>
    <s v="Training Mat"/>
    <n v="1"/>
    <n v="49.79"/>
    <n v="0"/>
    <n v="21.43"/>
    <n v="49.79"/>
    <n v="21.43"/>
    <n v="28.36"/>
    <n v="0.56959228760795344"/>
    <n v="2026"/>
    <s v="Q3"/>
    <n v="8"/>
    <s v="Aug"/>
  </r>
  <r>
    <n v="1023"/>
    <d v="2026-08-29T00:00:00"/>
    <s v="Northern Europe"/>
    <x v="3"/>
    <s v="Online Store"/>
    <s v="New"/>
    <s v="Hiking"/>
    <s v="Hiking Daypack 20L"/>
    <n v="6"/>
    <n v="90.19"/>
    <n v="0"/>
    <n v="45.61"/>
    <n v="541.14"/>
    <n v="273.65999999999997"/>
    <n v="267.48"/>
    <n v="0.4942898325756736"/>
    <n v="2026"/>
    <s v="Q3"/>
    <n v="8"/>
    <s v="Aug"/>
  </r>
  <r>
    <n v="1694"/>
    <d v="2026-08-29T00:00:00"/>
    <s v="Central Europe"/>
    <x v="12"/>
    <s v="Online Store"/>
    <s v="New"/>
    <s v="Hiking"/>
    <s v="Trekking Poles"/>
    <n v="1"/>
    <n v="70.38"/>
    <n v="0.15"/>
    <n v="32.64"/>
    <n v="59.822999999999993"/>
    <n v="32.64"/>
    <n v="27.182999999999993"/>
    <n v="0.45439045183290699"/>
    <n v="2026"/>
    <s v="Q3"/>
    <n v="8"/>
    <s v="Aug"/>
  </r>
  <r>
    <n v="2006"/>
    <d v="2026-08-29T00:00:00"/>
    <s v="Western Europe"/>
    <x v="13"/>
    <s v="Online Store"/>
    <s v="New"/>
    <s v="Travel"/>
    <s v="Packing Cube Set"/>
    <n v="1"/>
    <n v="46.43"/>
    <n v="0"/>
    <n v="18.2"/>
    <n v="46.43"/>
    <n v="18.2"/>
    <n v="28.23"/>
    <n v="0.60801206116734874"/>
    <n v="2026"/>
    <s v="Q3"/>
    <n v="8"/>
    <s v="Aug"/>
  </r>
  <r>
    <n v="3026"/>
    <d v="2026-08-29T00:00:00"/>
    <s v="Southern Europe"/>
    <x v="0"/>
    <s v="Online Store"/>
    <s v="New"/>
    <s v="Camping"/>
    <s v="Trail Tent 2P"/>
    <n v="1"/>
    <n v="194.75"/>
    <n v="0.05"/>
    <n v="105.94"/>
    <n v="185.01249999999999"/>
    <n v="105.94"/>
    <n v="79.072499999999991"/>
    <n v="0.42739004121343149"/>
    <n v="2026"/>
    <s v="Q3"/>
    <n v="8"/>
    <s v="Aug"/>
  </r>
  <r>
    <n v="3057"/>
    <d v="2026-08-29T00:00:00"/>
    <s v="Central Europe"/>
    <x v="14"/>
    <s v="Retail Partners"/>
    <s v="Returning"/>
    <s v="Hiking"/>
    <s v="Trail Boots"/>
    <n v="2"/>
    <n v="142.16"/>
    <n v="0"/>
    <n v="79.36"/>
    <n v="284.32"/>
    <n v="158.72"/>
    <n v="125.6"/>
    <n v="0.44175576814856499"/>
    <n v="2026"/>
    <s v="Q3"/>
    <n v="8"/>
    <s v="Aug"/>
  </r>
  <r>
    <n v="3112"/>
    <d v="2026-08-29T00:00:00"/>
    <s v="Western Europe"/>
    <x v="8"/>
    <s v="Online Store"/>
    <s v="Business"/>
    <s v="Travel"/>
    <s v="Packing Cube Set"/>
    <n v="2"/>
    <n v="47.69"/>
    <n v="0.05"/>
    <n v="18.8"/>
    <n v="90.61099999999999"/>
    <n v="37.6"/>
    <n v="53.010999999999989"/>
    <n v="0.58503934400900548"/>
    <n v="2026"/>
    <s v="Q3"/>
    <n v="8"/>
    <s v="Aug"/>
  </r>
  <r>
    <n v="3137"/>
    <d v="2026-08-29T00:00:00"/>
    <s v="Northern Europe"/>
    <x v="5"/>
    <s v="Retail Partners"/>
    <s v="New"/>
    <s v="Travel"/>
    <s v="Travel Backpack 35L"/>
    <n v="3"/>
    <n v="164.51"/>
    <n v="0"/>
    <n v="86.76"/>
    <n v="493.53"/>
    <n v="260.28000000000003"/>
    <n v="233.24999999999994"/>
    <n v="0.47261564646526039"/>
    <n v="2026"/>
    <s v="Q3"/>
    <n v="8"/>
    <s v="Aug"/>
  </r>
  <r>
    <n v="3983"/>
    <d v="2026-08-29T00:00:00"/>
    <s v="Northern Europe"/>
    <x v="2"/>
    <s v="Marketplace"/>
    <s v="Business"/>
    <s v="Camping"/>
    <s v="Trail Tent 2P"/>
    <n v="2"/>
    <n v="194.71"/>
    <n v="0.1"/>
    <n v="105.57"/>
    <n v="350.47800000000001"/>
    <n v="211.14"/>
    <n v="139.33800000000002"/>
    <n v="0.39756561039494637"/>
    <n v="2026"/>
    <s v="Q3"/>
    <n v="8"/>
    <s v="Aug"/>
  </r>
  <r>
    <n v="4016"/>
    <d v="2026-08-29T00:00:00"/>
    <s v="Western Europe"/>
    <x v="13"/>
    <s v="Corporate"/>
    <s v="Business"/>
    <s v="Hiking"/>
    <s v="Trail Boots"/>
    <n v="5"/>
    <n v="145.24"/>
    <n v="0.15"/>
    <n v="77.69"/>
    <n v="617.27"/>
    <n v="388.45"/>
    <n v="228.82"/>
    <n v="0.37069677774717708"/>
    <n v="2026"/>
    <s v="Q3"/>
    <n v="8"/>
    <s v="Aug"/>
  </r>
  <r>
    <n v="4340"/>
    <d v="2026-08-29T00:00:00"/>
    <s v="Western Europe"/>
    <x v="8"/>
    <s v="Online Store"/>
    <s v="New"/>
    <s v="Travel"/>
    <s v="Insulated Bottle"/>
    <n v="2"/>
    <n v="35.6"/>
    <n v="0.15"/>
    <n v="13.67"/>
    <n v="60.52"/>
    <n v="27.34"/>
    <n v="33.180000000000007"/>
    <n v="0.54824851288830145"/>
    <n v="2026"/>
    <s v="Q3"/>
    <n v="8"/>
    <s v="Aug"/>
  </r>
  <r>
    <n v="4640"/>
    <d v="2026-08-29T00:00:00"/>
    <s v="Southern Europe"/>
    <x v="15"/>
    <s v="Online Store"/>
    <s v="New"/>
    <s v="Fitness"/>
    <s v="Resistance Band Set"/>
    <n v="2"/>
    <n v="41.05"/>
    <n v="0.05"/>
    <n v="14.47"/>
    <n v="77.99499999999999"/>
    <n v="28.94"/>
    <n v="49.054999999999993"/>
    <n v="0.62895057375472785"/>
    <n v="2026"/>
    <s v="Q3"/>
    <n v="8"/>
    <s v="Aug"/>
  </r>
  <r>
    <n v="4733"/>
    <d v="2026-08-29T00:00:00"/>
    <s v="Northern Europe"/>
    <x v="2"/>
    <s v="Online Store"/>
    <s v="New"/>
    <s v="Hiking"/>
    <s v="Summit Backpack 45L"/>
    <n v="2"/>
    <n v="153.63999999999999"/>
    <n v="0.05"/>
    <n v="77.709999999999994"/>
    <n v="291.91599999999994"/>
    <n v="155.41999999999999"/>
    <n v="136.49599999999995"/>
    <n v="0.46758656599843784"/>
    <n v="2026"/>
    <s v="Q3"/>
    <n v="8"/>
    <s v="Aug"/>
  </r>
  <r>
    <n v="4827"/>
    <d v="2026-08-29T00:00:00"/>
    <s v="Northern Europe"/>
    <x v="2"/>
    <s v="Online Store"/>
    <s v="Returning"/>
    <s v="Travel"/>
    <s v="Insulated Bottle"/>
    <n v="5"/>
    <n v="36.700000000000003"/>
    <n v="0"/>
    <n v="13.45"/>
    <n v="183.5"/>
    <n v="67.25"/>
    <n v="116.25"/>
    <n v="0.63351498637602177"/>
    <n v="2026"/>
    <s v="Q3"/>
    <n v="8"/>
    <s v="Aug"/>
  </r>
  <r>
    <n v="5180"/>
    <d v="2026-08-29T00:00:00"/>
    <s v="Southern Europe"/>
    <x v="15"/>
    <s v="Corporate"/>
    <s v="Business"/>
    <s v="Camping"/>
    <s v="Compact Sleeping Bag"/>
    <n v="8"/>
    <n v="124"/>
    <n v="0.1"/>
    <n v="61.85"/>
    <n v="892.80000000000007"/>
    <n v="494.8"/>
    <n v="398.00000000000006"/>
    <n v="0.44578853046594985"/>
    <n v="2026"/>
    <s v="Q3"/>
    <n v="8"/>
    <s v="Aug"/>
  </r>
  <r>
    <n v="121"/>
    <d v="2026-08-30T00:00:00"/>
    <s v="Central Europe"/>
    <x v="1"/>
    <s v="Marketplace"/>
    <s v="New"/>
    <s v="Cycling"/>
    <s v="Commuter Helmet"/>
    <n v="1"/>
    <n v="81.23"/>
    <n v="0.1"/>
    <n v="42.65"/>
    <n v="73.106999999999999"/>
    <n v="42.65"/>
    <n v="30.457000000000001"/>
    <n v="0.41660853269864723"/>
    <n v="2026"/>
    <s v="Q3"/>
    <n v="8"/>
    <s v="Aug"/>
  </r>
  <r>
    <n v="618"/>
    <d v="2026-08-30T00:00:00"/>
    <s v="Central Europe"/>
    <x v="12"/>
    <s v="Online Store"/>
    <s v="Business"/>
    <s v="Cycling"/>
    <s v="Compact Repair Kit"/>
    <n v="2"/>
    <n v="41.06"/>
    <n v="0.05"/>
    <n v="16.559999999999999"/>
    <n v="78.013999999999996"/>
    <n v="33.119999999999997"/>
    <n v="44.893999999999998"/>
    <n v="0.5754608147255621"/>
    <n v="2026"/>
    <s v="Q3"/>
    <n v="8"/>
    <s v="Aug"/>
  </r>
  <r>
    <n v="2860"/>
    <d v="2026-08-30T00:00:00"/>
    <s v="Western Europe"/>
    <x v="7"/>
    <s v="Marketplace"/>
    <s v="Returning"/>
    <s v="Hiking"/>
    <s v="Trail Boots"/>
    <n v="1"/>
    <n v="143.49"/>
    <n v="0.1"/>
    <n v="80.72"/>
    <n v="129.14100000000002"/>
    <n v="80.72"/>
    <n v="48.421000000000021"/>
    <n v="0.3749467636149636"/>
    <n v="2026"/>
    <s v="Q3"/>
    <n v="8"/>
    <s v="Aug"/>
  </r>
  <r>
    <n v="3768"/>
    <d v="2026-08-30T00:00:00"/>
    <s v="Northern Europe"/>
    <x v="3"/>
    <s v="Retail Partners"/>
    <s v="New"/>
    <s v="Hiking"/>
    <s v="Trail Boots"/>
    <n v="1"/>
    <n v="143.38"/>
    <n v="0"/>
    <n v="78.37"/>
    <n v="143.38"/>
    <n v="78.37"/>
    <n v="65.009999999999991"/>
    <n v="0.45341051750592826"/>
    <n v="2026"/>
    <s v="Q3"/>
    <n v="8"/>
    <s v="Aug"/>
  </r>
  <r>
    <n v="3987"/>
    <d v="2026-08-30T00:00:00"/>
    <s v="Central Europe"/>
    <x v="12"/>
    <s v="Marketplace"/>
    <s v="Business"/>
    <s v="Hiking"/>
    <s v="Trail Boots"/>
    <n v="1"/>
    <n v="144.54"/>
    <n v="0"/>
    <n v="78.77"/>
    <n v="144.54"/>
    <n v="78.77"/>
    <n v="65.77"/>
    <n v="0.45502974955029751"/>
    <n v="2026"/>
    <s v="Q3"/>
    <n v="8"/>
    <s v="Aug"/>
  </r>
  <r>
    <n v="4990"/>
    <d v="2026-08-30T00:00:00"/>
    <s v="Western Europe"/>
    <x v="8"/>
    <s v="Marketplace"/>
    <s v="Returning"/>
    <s v="Fitness"/>
    <s v="Resistance Band Set"/>
    <n v="1"/>
    <n v="40.92"/>
    <n v="0.1"/>
    <n v="14.94"/>
    <n v="36.828000000000003"/>
    <n v="14.94"/>
    <n v="21.888000000000005"/>
    <n v="0.59433040078201382"/>
    <n v="2026"/>
    <s v="Q3"/>
    <n v="8"/>
    <s v="Aug"/>
  </r>
  <r>
    <n v="348"/>
    <d v="2026-08-31T00:00:00"/>
    <s v="Central Europe"/>
    <x v="12"/>
    <s v="Corporate"/>
    <s v="Business"/>
    <s v="Hiking"/>
    <s v="Summit Backpack 45L"/>
    <n v="5"/>
    <n v="151.21"/>
    <n v="0.15"/>
    <n v="77.12"/>
    <n v="642.64250000000004"/>
    <n v="385.6"/>
    <n v="257.04250000000002"/>
    <n v="0.39997743691087967"/>
    <n v="2026"/>
    <s v="Q3"/>
    <n v="8"/>
    <s v="Aug"/>
  </r>
  <r>
    <n v="1642"/>
    <d v="2026-08-31T00:00:00"/>
    <s v="Western Europe"/>
    <x v="8"/>
    <s v="Marketplace"/>
    <s v="New"/>
    <s v="Fitness"/>
    <s v="Resistance Band Set"/>
    <n v="1"/>
    <n v="40.770000000000003"/>
    <n v="0"/>
    <n v="15.13"/>
    <n v="40.770000000000003"/>
    <n v="15.13"/>
    <n v="25.64"/>
    <n v="0.62889379445670834"/>
    <n v="2026"/>
    <s v="Q3"/>
    <n v="8"/>
    <s v="Aug"/>
  </r>
  <r>
    <n v="2146"/>
    <d v="2026-08-31T00:00:00"/>
    <s v="Southern Europe"/>
    <x v="0"/>
    <s v="Marketplace"/>
    <s v="New"/>
    <s v="Fitness"/>
    <s v="Recovery Roller"/>
    <n v="1"/>
    <n v="35.47"/>
    <n v="0.05"/>
    <n v="14.1"/>
    <n v="33.6965"/>
    <n v="14.1"/>
    <n v="19.596499999999999"/>
    <n v="0.58155891561438122"/>
    <n v="2026"/>
    <s v="Q3"/>
    <n v="8"/>
    <s v="Aug"/>
  </r>
  <r>
    <n v="2629"/>
    <d v="2026-08-31T00:00:00"/>
    <s v="Western Europe"/>
    <x v="8"/>
    <s v="Online Store"/>
    <s v="Returning"/>
    <s v="Cycling"/>
    <s v="Commuter Helmet"/>
    <n v="1"/>
    <n v="81.72"/>
    <n v="0"/>
    <n v="42.38"/>
    <n v="81.72"/>
    <n v="42.38"/>
    <n v="39.339999999999996"/>
    <n v="0.48139990210474787"/>
    <n v="2026"/>
    <s v="Q3"/>
    <n v="8"/>
    <s v="Aug"/>
  </r>
  <r>
    <n v="2870"/>
    <d v="2026-08-31T00:00:00"/>
    <s v="Western Europe"/>
    <x v="7"/>
    <s v="Online Store"/>
    <s v="New"/>
    <s v="Travel"/>
    <s v="Packing Cube Set"/>
    <n v="1"/>
    <n v="45.84"/>
    <n v="0"/>
    <n v="17.84"/>
    <n v="45.84"/>
    <n v="17.84"/>
    <n v="28.000000000000004"/>
    <n v="0.61082024432809778"/>
    <n v="2026"/>
    <s v="Q3"/>
    <n v="8"/>
    <s v="Aug"/>
  </r>
  <r>
    <n v="2975"/>
    <d v="2026-08-31T00:00:00"/>
    <s v="Central Europe"/>
    <x v="12"/>
    <s v="Online Store"/>
    <s v="New"/>
    <s v="Travel"/>
    <s v="Packing Cube Set"/>
    <n v="1"/>
    <n v="46.59"/>
    <n v="0"/>
    <n v="18.47"/>
    <n v="46.59"/>
    <n v="18.47"/>
    <n v="28.120000000000005"/>
    <n v="0.60356299635114841"/>
    <n v="2026"/>
    <s v="Q3"/>
    <n v="8"/>
    <s v="Aug"/>
  </r>
  <r>
    <n v="3163"/>
    <d v="2026-08-31T00:00:00"/>
    <s v="Southern Europe"/>
    <x v="15"/>
    <s v="Retail Partners"/>
    <s v="Business"/>
    <s v="Hiking"/>
    <s v="Trekking Poles"/>
    <n v="1"/>
    <n v="69.959999999999994"/>
    <n v="0"/>
    <n v="32.340000000000003"/>
    <n v="69.959999999999994"/>
    <n v="32.340000000000003"/>
    <n v="37.61999999999999"/>
    <n v="0.53773584905660365"/>
    <n v="2026"/>
    <s v="Q3"/>
    <n v="8"/>
    <s v="Aug"/>
  </r>
  <r>
    <n v="94"/>
    <d v="2026-09-01T00:00:00"/>
    <s v="Central Europe"/>
    <x v="6"/>
    <s v="Retail Partners"/>
    <s v="Returning"/>
    <s v="Cycling"/>
    <s v="Trail Bike Light"/>
    <n v="5"/>
    <n v="50.76"/>
    <n v="0"/>
    <n v="22.89"/>
    <n v="253.79999999999998"/>
    <n v="114.45"/>
    <n v="139.34999999999997"/>
    <n v="0.54905437352245856"/>
    <n v="2026"/>
    <s v="Q3"/>
    <n v="9"/>
    <s v="Sep"/>
  </r>
  <r>
    <n v="271"/>
    <d v="2026-09-01T00:00:00"/>
    <s v="Central Europe"/>
    <x v="12"/>
    <s v="Marketplace"/>
    <s v="Returning"/>
    <s v="Hiking"/>
    <s v="Hiking Daypack 20L"/>
    <n v="1"/>
    <n v="94.29"/>
    <n v="0.1"/>
    <n v="45.12"/>
    <n v="84.861000000000004"/>
    <n v="45.12"/>
    <n v="39.741000000000007"/>
    <n v="0.46830699614663984"/>
    <n v="2026"/>
    <s v="Q3"/>
    <n v="9"/>
    <s v="Sep"/>
  </r>
  <r>
    <n v="1481"/>
    <d v="2026-09-01T00:00:00"/>
    <s v="Central Europe"/>
    <x v="12"/>
    <s v="Corporate"/>
    <s v="Business"/>
    <s v="Cycling"/>
    <s v="Commuter Helmet"/>
    <n v="6"/>
    <n v="81.430000000000007"/>
    <n v="0.05"/>
    <n v="42.24"/>
    <n v="464.15100000000001"/>
    <n v="253.44"/>
    <n v="210.71100000000001"/>
    <n v="0.45397079829624415"/>
    <n v="2026"/>
    <s v="Q3"/>
    <n v="9"/>
    <s v="Sep"/>
  </r>
  <r>
    <n v="1663"/>
    <d v="2026-09-01T00:00:00"/>
    <s v="Northern Europe"/>
    <x v="5"/>
    <s v="Online Store"/>
    <s v="Returning"/>
    <s v="Travel"/>
    <s v="Packing Cube Set"/>
    <n v="1"/>
    <n v="45.54"/>
    <n v="0.1"/>
    <n v="18.440000000000001"/>
    <n v="40.985999999999997"/>
    <n v="18.440000000000001"/>
    <n v="22.545999999999996"/>
    <n v="0.5500902747279558"/>
    <n v="2026"/>
    <s v="Q3"/>
    <n v="9"/>
    <s v="Sep"/>
  </r>
  <r>
    <n v="2866"/>
    <d v="2026-09-01T00:00:00"/>
    <s v="Southern Europe"/>
    <x v="15"/>
    <s v="Marketplace"/>
    <s v="Returning"/>
    <s v="Hiking"/>
    <s v="Summit Backpack 45L"/>
    <n v="2"/>
    <n v="156.63999999999999"/>
    <n v="0.1"/>
    <n v="80.09"/>
    <n v="281.952"/>
    <n v="160.18"/>
    <n v="121.77199999999999"/>
    <n v="0.43188911587787987"/>
    <n v="2026"/>
    <s v="Q3"/>
    <n v="9"/>
    <s v="Sep"/>
  </r>
  <r>
    <n v="3288"/>
    <d v="2026-09-01T00:00:00"/>
    <s v="Western Europe"/>
    <x v="7"/>
    <s v="Marketplace"/>
    <s v="Business"/>
    <s v="Hiking"/>
    <s v="Trekking Poles"/>
    <n v="1"/>
    <n v="72.81"/>
    <n v="0"/>
    <n v="32.299999999999997"/>
    <n v="72.81"/>
    <n v="32.299999999999997"/>
    <n v="40.510000000000005"/>
    <n v="0.55637961818431536"/>
    <n v="2026"/>
    <s v="Q3"/>
    <n v="9"/>
    <s v="Sep"/>
  </r>
  <r>
    <n v="3426"/>
    <d v="2026-09-01T00:00:00"/>
    <s v="Central Europe"/>
    <x v="11"/>
    <s v="Retail Partners"/>
    <s v="New"/>
    <s v="Camping"/>
    <s v="Portable Camp Stove"/>
    <n v="6"/>
    <n v="80.319999999999993"/>
    <n v="0"/>
    <n v="38.42"/>
    <n v="481.91999999999996"/>
    <n v="230.52"/>
    <n v="251.39999999999995"/>
    <n v="0.52166334661354574"/>
    <n v="2026"/>
    <s v="Q3"/>
    <n v="9"/>
    <s v="Sep"/>
  </r>
  <r>
    <n v="4826"/>
    <d v="2026-09-01T00:00:00"/>
    <s v="Western Europe"/>
    <x v="13"/>
    <s v="Retail Partners"/>
    <s v="Returning"/>
    <s v="Travel"/>
    <s v="Travel Backpack 35L"/>
    <n v="5"/>
    <n v="166.81"/>
    <n v="0.05"/>
    <n v="89.24"/>
    <n v="792.34749999999997"/>
    <n v="446.2"/>
    <n v="346.14749999999998"/>
    <n v="0.43686324497774021"/>
    <n v="2026"/>
    <s v="Q3"/>
    <n v="9"/>
    <s v="Sep"/>
  </r>
  <r>
    <n v="662"/>
    <d v="2026-09-02T00:00:00"/>
    <s v="Western Europe"/>
    <x v="13"/>
    <s v="Online Store"/>
    <s v="New"/>
    <s v="Fitness"/>
    <s v="Resistance Band Set"/>
    <n v="1"/>
    <n v="40.56"/>
    <n v="0.15"/>
    <n v="14.28"/>
    <n v="34.475999999999999"/>
    <n v="14.28"/>
    <n v="20.195999999999998"/>
    <n v="0.58579881656804733"/>
    <n v="2026"/>
    <s v="Q3"/>
    <n v="9"/>
    <s v="Sep"/>
  </r>
  <r>
    <n v="1393"/>
    <d v="2026-09-02T00:00:00"/>
    <s v="Northern Europe"/>
    <x v="16"/>
    <s v="Online Store"/>
    <s v="Returning"/>
    <s v="Travel"/>
    <s v="Travel Backpack 35L"/>
    <n v="2"/>
    <n v="162.4"/>
    <n v="0.1"/>
    <n v="88.04"/>
    <n v="292.32"/>
    <n v="176.08"/>
    <n v="116.23999999999998"/>
    <n v="0.39764641488779412"/>
    <n v="2026"/>
    <s v="Q3"/>
    <n v="9"/>
    <s v="Sep"/>
  </r>
  <r>
    <n v="1568"/>
    <d v="2026-09-02T00:00:00"/>
    <s v="Southern Europe"/>
    <x v="15"/>
    <s v="Retail Partners"/>
    <s v="Returning"/>
    <s v="Fitness"/>
    <s v="Weighted Vest"/>
    <n v="5"/>
    <n v="123.09"/>
    <n v="0"/>
    <n v="70.3"/>
    <n v="615.45000000000005"/>
    <n v="351.5"/>
    <n v="263.95000000000005"/>
    <n v="0.42887318222438869"/>
    <n v="2026"/>
    <s v="Q3"/>
    <n v="9"/>
    <s v="Sep"/>
  </r>
  <r>
    <n v="2428"/>
    <d v="2026-09-02T00:00:00"/>
    <s v="Central Europe"/>
    <x v="6"/>
    <s v="Marketplace"/>
    <s v="New"/>
    <s v="Travel"/>
    <s v="Insulated Bottle"/>
    <n v="1"/>
    <n v="36.69"/>
    <n v="0"/>
    <n v="13.92"/>
    <n v="36.69"/>
    <n v="13.92"/>
    <n v="22.769999999999996"/>
    <n v="0.6206050695012264"/>
    <n v="2026"/>
    <s v="Q3"/>
    <n v="9"/>
    <s v="Sep"/>
  </r>
  <r>
    <n v="2890"/>
    <d v="2026-09-02T00:00:00"/>
    <s v="Northern Europe"/>
    <x v="3"/>
    <s v="Online Store"/>
    <s v="Business"/>
    <s v="Travel"/>
    <s v="Carry-On Duffel"/>
    <n v="4"/>
    <n v="130.43"/>
    <n v="0"/>
    <n v="66.849999999999994"/>
    <n v="521.72"/>
    <n v="267.39999999999998"/>
    <n v="254.32000000000005"/>
    <n v="0.48746454036648018"/>
    <n v="2026"/>
    <s v="Q3"/>
    <n v="9"/>
    <s v="Sep"/>
  </r>
  <r>
    <n v="2108"/>
    <d v="2026-09-03T00:00:00"/>
    <s v="Central Europe"/>
    <x v="11"/>
    <s v="Online Store"/>
    <s v="Returning"/>
    <s v="Hiking"/>
    <s v="Trail Boots"/>
    <n v="1"/>
    <n v="146.13999999999999"/>
    <n v="0"/>
    <n v="81.040000000000006"/>
    <n v="146.13999999999999"/>
    <n v="81.040000000000006"/>
    <n v="65.09999999999998"/>
    <n v="0.44546325441357593"/>
    <n v="2026"/>
    <s v="Q3"/>
    <n v="9"/>
    <s v="Sep"/>
  </r>
  <r>
    <n v="2340"/>
    <d v="2026-09-03T00:00:00"/>
    <s v="Central Europe"/>
    <x v="14"/>
    <s v="Retail Partners"/>
    <s v="New"/>
    <s v="Camping"/>
    <s v="Alpine Tent 4P"/>
    <n v="4"/>
    <n v="332.93"/>
    <n v="0"/>
    <n v="193.56"/>
    <n v="1331.72"/>
    <n v="774.24"/>
    <n v="557.48"/>
    <n v="0.41861652599645571"/>
    <n v="2026"/>
    <s v="Q3"/>
    <n v="9"/>
    <s v="Sep"/>
  </r>
  <r>
    <n v="3078"/>
    <d v="2026-09-03T00:00:00"/>
    <s v="Central Europe"/>
    <x v="14"/>
    <s v="Retail Partners"/>
    <s v="Business"/>
    <s v="Camping"/>
    <s v="Compact Sleeping Bag"/>
    <n v="4"/>
    <n v="122.43"/>
    <n v="0"/>
    <n v="61.5"/>
    <n v="489.72"/>
    <n v="246"/>
    <n v="243.72000000000003"/>
    <n v="0.49767213918157316"/>
    <n v="2026"/>
    <s v="Q3"/>
    <n v="9"/>
    <s v="Sep"/>
  </r>
  <r>
    <n v="3575"/>
    <d v="2026-09-03T00:00:00"/>
    <s v="Northern Europe"/>
    <x v="2"/>
    <s v="Marketplace"/>
    <s v="Returning"/>
    <s v="Cycling"/>
    <s v="Commuter Helmet"/>
    <n v="3"/>
    <n v="81.12"/>
    <n v="0.1"/>
    <n v="41.78"/>
    <n v="219.02400000000003"/>
    <n v="125.34"/>
    <n v="93.684000000000026"/>
    <n v="0.42773394696471628"/>
    <n v="2026"/>
    <s v="Q3"/>
    <n v="9"/>
    <s v="Sep"/>
  </r>
  <r>
    <n v="3700"/>
    <d v="2026-09-03T00:00:00"/>
    <s v="Central Europe"/>
    <x v="14"/>
    <s v="Online Store"/>
    <s v="Returning"/>
    <s v="Travel"/>
    <s v="Travel Backpack 35L"/>
    <n v="1"/>
    <n v="168.54"/>
    <n v="0.05"/>
    <n v="87.82"/>
    <n v="160.11299999999997"/>
    <n v="87.82"/>
    <n v="72.292999999999978"/>
    <n v="0.45151236938911887"/>
    <n v="2026"/>
    <s v="Q3"/>
    <n v="9"/>
    <s v="Sep"/>
  </r>
  <r>
    <n v="3762"/>
    <d v="2026-09-03T00:00:00"/>
    <s v="Southern Europe"/>
    <x v="0"/>
    <s v="Retail Partners"/>
    <s v="New"/>
    <s v="Cycling"/>
    <s v="Compact Repair Kit"/>
    <n v="4"/>
    <n v="39.61"/>
    <n v="0.1"/>
    <n v="16.829999999999998"/>
    <n v="142.596"/>
    <n v="67.319999999999993"/>
    <n v="75.27600000000001"/>
    <n v="0.52789699570815452"/>
    <n v="2026"/>
    <s v="Q3"/>
    <n v="9"/>
    <s v="Sep"/>
  </r>
  <r>
    <n v="2790"/>
    <d v="2026-09-04T00:00:00"/>
    <s v="Western Europe"/>
    <x v="8"/>
    <s v="Online Store"/>
    <s v="Returning"/>
    <s v="Fitness"/>
    <s v="Resistance Band Set"/>
    <n v="1"/>
    <n v="39.85"/>
    <n v="0.1"/>
    <n v="14.96"/>
    <n v="35.865000000000002"/>
    <n v="14.96"/>
    <n v="20.905000000000001"/>
    <n v="0.58288024536456151"/>
    <n v="2026"/>
    <s v="Q3"/>
    <n v="9"/>
    <s v="Sep"/>
  </r>
  <r>
    <n v="4149"/>
    <d v="2026-09-04T00:00:00"/>
    <s v="Western Europe"/>
    <x v="8"/>
    <s v="Online Store"/>
    <s v="New"/>
    <s v="Fitness"/>
    <s v="Resistance Band Set"/>
    <n v="1"/>
    <n v="40.51"/>
    <n v="0.05"/>
    <n v="14.7"/>
    <n v="38.484499999999997"/>
    <n v="14.7"/>
    <n v="23.784499999999998"/>
    <n v="0.6180280372617547"/>
    <n v="2026"/>
    <s v="Q3"/>
    <n v="9"/>
    <s v="Sep"/>
  </r>
  <r>
    <n v="1955"/>
    <d v="2026-09-05T00:00:00"/>
    <s v="Central Europe"/>
    <x v="12"/>
    <s v="Online Store"/>
    <s v="Returning"/>
    <s v="Camping"/>
    <s v="Compact Sleeping Bag"/>
    <n v="1"/>
    <n v="121.59"/>
    <n v="0"/>
    <n v="62.44"/>
    <n v="121.59"/>
    <n v="62.44"/>
    <n v="59.150000000000006"/>
    <n v="0.4864709268854347"/>
    <n v="2026"/>
    <s v="Q3"/>
    <n v="9"/>
    <s v="Sep"/>
  </r>
  <r>
    <n v="2077"/>
    <d v="2026-09-05T00:00:00"/>
    <s v="Western Europe"/>
    <x v="8"/>
    <s v="Corporate"/>
    <s v="Business"/>
    <s v="Hiking"/>
    <s v="Summit Backpack 45L"/>
    <n v="4"/>
    <n v="152.99"/>
    <n v="0.15"/>
    <n v="77.12"/>
    <n v="520.16600000000005"/>
    <n v="308.48"/>
    <n v="211.68600000000004"/>
    <n v="0.40695854784818697"/>
    <n v="2026"/>
    <s v="Q3"/>
    <n v="9"/>
    <s v="Sep"/>
  </r>
  <r>
    <n v="2879"/>
    <d v="2026-09-05T00:00:00"/>
    <s v="Northern Europe"/>
    <x v="10"/>
    <s v="Online Store"/>
    <s v="Business"/>
    <s v="Travel"/>
    <s v="Insulated Bottle"/>
    <n v="3"/>
    <n v="36.19"/>
    <n v="0.1"/>
    <n v="13.97"/>
    <n v="97.712999999999994"/>
    <n v="41.910000000000004"/>
    <n v="55.80299999999999"/>
    <n v="0.57109084768659235"/>
    <n v="2026"/>
    <s v="Q3"/>
    <n v="9"/>
    <s v="Sep"/>
  </r>
  <r>
    <n v="3353"/>
    <d v="2026-09-05T00:00:00"/>
    <s v="Northern Europe"/>
    <x v="16"/>
    <s v="Retail Partners"/>
    <s v="New"/>
    <s v="Hiking"/>
    <s v="Trail Boots"/>
    <n v="2"/>
    <n v="142.44"/>
    <n v="0"/>
    <n v="77.33"/>
    <n v="284.88"/>
    <n v="154.66"/>
    <n v="130.22"/>
    <n v="0.45710474585790506"/>
    <n v="2026"/>
    <s v="Q3"/>
    <n v="9"/>
    <s v="Sep"/>
  </r>
  <r>
    <n v="3514"/>
    <d v="2026-09-05T00:00:00"/>
    <s v="Central Europe"/>
    <x v="6"/>
    <s v="Online Store"/>
    <s v="New"/>
    <s v="Travel"/>
    <s v="Carry-On Duffel"/>
    <n v="2"/>
    <n v="133.81"/>
    <n v="0"/>
    <n v="66.78"/>
    <n v="267.62"/>
    <n v="133.56"/>
    <n v="134.06"/>
    <n v="0.5009341603766535"/>
    <n v="2026"/>
    <s v="Q3"/>
    <n v="9"/>
    <s v="Sep"/>
  </r>
  <r>
    <n v="3964"/>
    <d v="2026-09-05T00:00:00"/>
    <s v="Central Europe"/>
    <x v="12"/>
    <s v="Retail Partners"/>
    <s v="New"/>
    <s v="Fitness"/>
    <s v="Resistance Band Set"/>
    <n v="2"/>
    <n v="40.49"/>
    <n v="0.15"/>
    <n v="14.32"/>
    <n v="68.832999999999998"/>
    <n v="28.64"/>
    <n v="40.192999999999998"/>
    <n v="0.58392050324698908"/>
    <n v="2026"/>
    <s v="Q3"/>
    <n v="9"/>
    <s v="Sep"/>
  </r>
  <r>
    <n v="4599"/>
    <d v="2026-09-05T00:00:00"/>
    <s v="Northern Europe"/>
    <x v="2"/>
    <s v="Online Store"/>
    <s v="Business"/>
    <s v="Camping"/>
    <s v="Trail Tent 2P"/>
    <n v="4"/>
    <n v="198.1"/>
    <n v="0"/>
    <n v="101.61"/>
    <n v="792.4"/>
    <n v="406.44"/>
    <n v="385.96"/>
    <n v="0.48707723372034323"/>
    <n v="2026"/>
    <s v="Q3"/>
    <n v="9"/>
    <s v="Sep"/>
  </r>
  <r>
    <n v="5030"/>
    <d v="2026-09-05T00:00:00"/>
    <s v="Central Europe"/>
    <x v="12"/>
    <s v="Retail Partners"/>
    <s v="New"/>
    <s v="Cycling"/>
    <s v="Commuter Helmet"/>
    <n v="1"/>
    <n v="83.73"/>
    <n v="0.15"/>
    <n v="43.34"/>
    <n v="71.170500000000004"/>
    <n v="43.34"/>
    <n v="27.830500000000001"/>
    <n v="0.39103982689457006"/>
    <n v="2026"/>
    <s v="Q3"/>
    <n v="9"/>
    <s v="Sep"/>
  </r>
  <r>
    <n v="1593"/>
    <d v="2026-09-06T00:00:00"/>
    <s v="Central Europe"/>
    <x v="14"/>
    <s v="Retail Partners"/>
    <s v="New"/>
    <s v="Camping"/>
    <s v="Trail Tent 2P"/>
    <n v="2"/>
    <n v="194.92"/>
    <n v="0"/>
    <n v="102.66"/>
    <n v="389.84"/>
    <n v="205.32"/>
    <n v="184.51999999999998"/>
    <n v="0.47332238867227577"/>
    <n v="2026"/>
    <s v="Q3"/>
    <n v="9"/>
    <s v="Sep"/>
  </r>
  <r>
    <n v="1818"/>
    <d v="2026-09-06T00:00:00"/>
    <s v="Central Europe"/>
    <x v="12"/>
    <s v="Retail Partners"/>
    <s v="New"/>
    <s v="Travel"/>
    <s v="Travel Backpack 35L"/>
    <n v="1"/>
    <n v="161.03"/>
    <n v="0"/>
    <n v="89.86"/>
    <n v="161.03"/>
    <n v="89.86"/>
    <n v="71.17"/>
    <n v="0.44196733527914056"/>
    <n v="2026"/>
    <s v="Q3"/>
    <n v="9"/>
    <s v="Sep"/>
  </r>
  <r>
    <n v="2370"/>
    <d v="2026-09-06T00:00:00"/>
    <s v="Western Europe"/>
    <x v="4"/>
    <s v="Marketplace"/>
    <s v="New"/>
    <s v="Fitness"/>
    <s v="Recovery Roller"/>
    <n v="1"/>
    <n v="35.68"/>
    <n v="0.05"/>
    <n v="13.76"/>
    <n v="33.896000000000001"/>
    <n v="13.76"/>
    <n v="20.136000000000003"/>
    <n v="0.59405239556289835"/>
    <n v="2026"/>
    <s v="Q3"/>
    <n v="9"/>
    <s v="Sep"/>
  </r>
  <r>
    <n v="2726"/>
    <d v="2026-09-06T00:00:00"/>
    <s v="Central Europe"/>
    <x v="6"/>
    <s v="Online Store"/>
    <s v="New"/>
    <s v="Cycling"/>
    <s v="Compact Repair Kit"/>
    <n v="1"/>
    <n v="39.68"/>
    <n v="0.05"/>
    <n v="16.63"/>
    <n v="37.695999999999998"/>
    <n v="16.63"/>
    <n v="21.065999999999999"/>
    <n v="0.55883913412563668"/>
    <n v="2026"/>
    <s v="Q3"/>
    <n v="9"/>
    <s v="Sep"/>
  </r>
  <r>
    <n v="2755"/>
    <d v="2026-09-06T00:00:00"/>
    <s v="Northern Europe"/>
    <x v="10"/>
    <s v="Online Store"/>
    <s v="New"/>
    <s v="Hiking"/>
    <s v="Trail Boots"/>
    <n v="3"/>
    <n v="146.22"/>
    <n v="0"/>
    <n v="80.13"/>
    <n v="438.65999999999997"/>
    <n v="240.39"/>
    <n v="198.26999999999998"/>
    <n v="0.4519901518260156"/>
    <n v="2026"/>
    <s v="Q3"/>
    <n v="9"/>
    <s v="Sep"/>
  </r>
  <r>
    <n v="3187"/>
    <d v="2026-09-06T00:00:00"/>
    <s v="Western Europe"/>
    <x v="7"/>
    <s v="Retail Partners"/>
    <s v="Returning"/>
    <s v="Hiking"/>
    <s v="Trekking Poles"/>
    <n v="1"/>
    <n v="71.680000000000007"/>
    <n v="0"/>
    <n v="31.87"/>
    <n v="71.680000000000007"/>
    <n v="31.87"/>
    <n v="39.81"/>
    <n v="0.5553850446428571"/>
    <n v="2026"/>
    <s v="Q3"/>
    <n v="9"/>
    <s v="Sep"/>
  </r>
  <r>
    <n v="3471"/>
    <d v="2026-09-06T00:00:00"/>
    <s v="Northern Europe"/>
    <x v="10"/>
    <s v="Marketplace"/>
    <s v="New"/>
    <s v="Fitness"/>
    <s v="Training Mat"/>
    <n v="2"/>
    <n v="51.77"/>
    <n v="0"/>
    <n v="21.46"/>
    <n v="103.54"/>
    <n v="42.92"/>
    <n v="60.620000000000005"/>
    <n v="0.58547421286459345"/>
    <n v="2026"/>
    <s v="Q3"/>
    <n v="9"/>
    <s v="Sep"/>
  </r>
  <r>
    <n v="3529"/>
    <d v="2026-09-06T00:00:00"/>
    <s v="Northern Europe"/>
    <x v="5"/>
    <s v="Corporate"/>
    <s v="Returning"/>
    <s v="Fitness"/>
    <s v="Resistance Band Set"/>
    <n v="4"/>
    <n v="39.4"/>
    <n v="0.15"/>
    <n v="14.95"/>
    <n v="133.95999999999998"/>
    <n v="59.8"/>
    <n v="74.159999999999982"/>
    <n v="0.55359808898178553"/>
    <n v="2026"/>
    <s v="Q3"/>
    <n v="9"/>
    <s v="Sep"/>
  </r>
  <r>
    <n v="3549"/>
    <d v="2026-09-06T00:00:00"/>
    <s v="Western Europe"/>
    <x v="8"/>
    <s v="Online Store"/>
    <s v="New"/>
    <s v="Travel"/>
    <s v="Packing Cube Set"/>
    <n v="1"/>
    <n v="47.17"/>
    <n v="0"/>
    <n v="18.64"/>
    <n v="47.17"/>
    <n v="18.64"/>
    <n v="28.53"/>
    <n v="0.60483358066567738"/>
    <n v="2026"/>
    <s v="Q3"/>
    <n v="9"/>
    <s v="Sep"/>
  </r>
  <r>
    <n v="4003"/>
    <d v="2026-09-06T00:00:00"/>
    <s v="Western Europe"/>
    <x v="4"/>
    <s v="Marketplace"/>
    <s v="Returning"/>
    <s v="Fitness"/>
    <s v="Training Mat"/>
    <n v="2"/>
    <n v="50.41"/>
    <n v="0.1"/>
    <n v="22.05"/>
    <n v="90.738"/>
    <n v="44.1"/>
    <n v="46.637999999999998"/>
    <n v="0.51398532037294187"/>
    <n v="2026"/>
    <s v="Q3"/>
    <n v="9"/>
    <s v="Sep"/>
  </r>
  <r>
    <n v="4613"/>
    <d v="2026-09-06T00:00:00"/>
    <s v="Western Europe"/>
    <x v="13"/>
    <s v="Online Store"/>
    <s v="Business"/>
    <s v="Cycling"/>
    <s v="Commuter Helmet"/>
    <n v="4"/>
    <n v="80.38"/>
    <n v="0.1"/>
    <n v="42.55"/>
    <n v="289.36799999999999"/>
    <n v="170.2"/>
    <n v="119.16800000000001"/>
    <n v="0.41182162505874875"/>
    <n v="2026"/>
    <s v="Q3"/>
    <n v="9"/>
    <s v="Sep"/>
  </r>
  <r>
    <n v="75"/>
    <d v="2026-09-07T00:00:00"/>
    <s v="Southern Europe"/>
    <x v="0"/>
    <s v="Online Store"/>
    <s v="Business"/>
    <s v="Fitness"/>
    <s v="Resistance Band Set"/>
    <n v="2"/>
    <n v="40.78"/>
    <n v="0"/>
    <n v="15.04"/>
    <n v="81.56"/>
    <n v="30.08"/>
    <n v="51.480000000000004"/>
    <n v="0.63119176066699367"/>
    <n v="2026"/>
    <s v="Q3"/>
    <n v="9"/>
    <s v="Sep"/>
  </r>
  <r>
    <n v="601"/>
    <d v="2026-09-07T00:00:00"/>
    <s v="Central Europe"/>
    <x v="12"/>
    <s v="Online Store"/>
    <s v="Returning"/>
    <s v="Hiking"/>
    <s v="Trail Boots"/>
    <n v="1"/>
    <n v="141.69"/>
    <n v="0"/>
    <n v="80.34"/>
    <n v="141.69"/>
    <n v="80.34"/>
    <n v="61.349999999999994"/>
    <n v="0.43298750793986868"/>
    <n v="2026"/>
    <s v="Q3"/>
    <n v="9"/>
    <s v="Sep"/>
  </r>
  <r>
    <n v="1617"/>
    <d v="2026-09-07T00:00:00"/>
    <s v="Western Europe"/>
    <x v="8"/>
    <s v="Online Store"/>
    <s v="New"/>
    <s v="Camping"/>
    <s v="Portable Camp Stove"/>
    <n v="1"/>
    <n v="83.28"/>
    <n v="0.1"/>
    <n v="39.75"/>
    <n v="74.951999999999998"/>
    <n v="39.75"/>
    <n v="35.201999999999998"/>
    <n v="0.46966058277297468"/>
    <n v="2026"/>
    <s v="Q3"/>
    <n v="9"/>
    <s v="Sep"/>
  </r>
  <r>
    <n v="2305"/>
    <d v="2026-09-07T00:00:00"/>
    <s v="Western Europe"/>
    <x v="7"/>
    <s v="Marketplace"/>
    <s v="Returning"/>
    <s v="Camping"/>
    <s v="Portable Camp Stove"/>
    <n v="2"/>
    <n v="82.43"/>
    <n v="0"/>
    <n v="40.51"/>
    <n v="164.86"/>
    <n v="81.02"/>
    <n v="83.840000000000018"/>
    <n v="0.50855271139148372"/>
    <n v="2026"/>
    <s v="Q3"/>
    <n v="9"/>
    <s v="Sep"/>
  </r>
  <r>
    <n v="2344"/>
    <d v="2026-09-07T00:00:00"/>
    <s v="Southern Europe"/>
    <x v="15"/>
    <s v="Marketplace"/>
    <s v="New"/>
    <s v="Fitness"/>
    <s v="Recovery Roller"/>
    <n v="4"/>
    <n v="36.380000000000003"/>
    <n v="0"/>
    <n v="14.16"/>
    <n v="145.52000000000001"/>
    <n v="56.64"/>
    <n v="88.88000000000001"/>
    <n v="0.61077515118196812"/>
    <n v="2026"/>
    <s v="Q3"/>
    <n v="9"/>
    <s v="Sep"/>
  </r>
  <r>
    <n v="2601"/>
    <d v="2026-09-07T00:00:00"/>
    <s v="Central Europe"/>
    <x v="11"/>
    <s v="Online Store"/>
    <s v="New"/>
    <s v="Cycling"/>
    <s v="Commuter Helmet"/>
    <n v="1"/>
    <n v="82.86"/>
    <n v="0"/>
    <n v="43.33"/>
    <n v="82.86"/>
    <n v="43.33"/>
    <n v="39.53"/>
    <n v="0.47706975621530295"/>
    <n v="2026"/>
    <s v="Q3"/>
    <n v="9"/>
    <s v="Sep"/>
  </r>
  <r>
    <n v="2831"/>
    <d v="2026-09-07T00:00:00"/>
    <s v="Southern Europe"/>
    <x v="9"/>
    <s v="Online Store"/>
    <s v="New"/>
    <s v="Travel"/>
    <s v="Packing Cube Set"/>
    <n v="1"/>
    <n v="46.44"/>
    <n v="0.05"/>
    <n v="17.88"/>
    <n v="44.117999999999995"/>
    <n v="17.88"/>
    <n v="26.237999999999996"/>
    <n v="0.59472324221406225"/>
    <n v="2026"/>
    <s v="Q3"/>
    <n v="9"/>
    <s v="Sep"/>
  </r>
  <r>
    <n v="2845"/>
    <d v="2026-09-07T00:00:00"/>
    <s v="Southern Europe"/>
    <x v="0"/>
    <s v="Corporate"/>
    <s v="Business"/>
    <s v="Travel"/>
    <s v="Carry-On Duffel"/>
    <n v="4"/>
    <n v="133.26"/>
    <n v="0.1"/>
    <n v="68.77"/>
    <n v="479.73599999999999"/>
    <n v="275.08"/>
    <n v="204.65600000000001"/>
    <n v="0.42660129738022579"/>
    <n v="2026"/>
    <s v="Q3"/>
    <n v="9"/>
    <s v="Sep"/>
  </r>
  <r>
    <n v="3679"/>
    <d v="2026-09-07T00:00:00"/>
    <s v="Central Europe"/>
    <x v="12"/>
    <s v="Marketplace"/>
    <s v="New"/>
    <s v="Hiking"/>
    <s v="Trail Boots"/>
    <n v="1"/>
    <n v="147.36000000000001"/>
    <n v="0"/>
    <n v="81.599999999999994"/>
    <n v="147.36000000000001"/>
    <n v="81.599999999999994"/>
    <n v="65.760000000000019"/>
    <n v="0.44625407166123787"/>
    <n v="2026"/>
    <s v="Q3"/>
    <n v="9"/>
    <s v="Sep"/>
  </r>
  <r>
    <n v="3828"/>
    <d v="2026-09-07T00:00:00"/>
    <s v="Southern Europe"/>
    <x v="0"/>
    <s v="Online Store"/>
    <s v="New"/>
    <s v="Travel"/>
    <s v="Travel Backpack 35L"/>
    <n v="2"/>
    <n v="166.13"/>
    <n v="0.15"/>
    <n v="86.71"/>
    <n v="282.42099999999999"/>
    <n v="173.42"/>
    <n v="109.001"/>
    <n v="0.38595217777714835"/>
    <n v="2026"/>
    <s v="Q3"/>
    <n v="9"/>
    <s v="Sep"/>
  </r>
  <r>
    <n v="4226"/>
    <d v="2026-09-07T00:00:00"/>
    <s v="Northern Europe"/>
    <x v="3"/>
    <s v="Online Store"/>
    <s v="New"/>
    <s v="Fitness"/>
    <s v="Training Mat"/>
    <n v="1"/>
    <n v="51.74"/>
    <n v="0"/>
    <n v="22.45"/>
    <n v="51.74"/>
    <n v="22.45"/>
    <n v="29.290000000000003"/>
    <n v="0.56609972941631237"/>
    <n v="2026"/>
    <s v="Q3"/>
    <n v="9"/>
    <s v="Sep"/>
  </r>
  <r>
    <n v="58"/>
    <d v="2026-09-08T00:00:00"/>
    <s v="Southern Europe"/>
    <x v="0"/>
    <s v="Retail Partners"/>
    <s v="Returning"/>
    <s v="Hiking"/>
    <s v="Trekking Poles"/>
    <n v="1"/>
    <n v="71.7"/>
    <n v="0"/>
    <n v="32"/>
    <n v="71.7"/>
    <n v="32"/>
    <n v="39.700000000000003"/>
    <n v="0.55369595536959559"/>
    <n v="2026"/>
    <s v="Q3"/>
    <n v="9"/>
    <s v="Sep"/>
  </r>
  <r>
    <n v="1224"/>
    <d v="2026-09-08T00:00:00"/>
    <s v="Northern Europe"/>
    <x v="2"/>
    <s v="Online Store"/>
    <s v="Returning"/>
    <s v="Cycling"/>
    <s v="Compact Repair Kit"/>
    <n v="2"/>
    <n v="39.409999999999997"/>
    <n v="0.05"/>
    <n v="17.12"/>
    <n v="74.878999999999991"/>
    <n v="34.24"/>
    <n v="40.638999999999989"/>
    <n v="0.54272893601677363"/>
    <n v="2026"/>
    <s v="Q3"/>
    <n v="9"/>
    <s v="Sep"/>
  </r>
  <r>
    <n v="4345"/>
    <d v="2026-09-08T00:00:00"/>
    <s v="Southern Europe"/>
    <x v="9"/>
    <s v="Online Store"/>
    <s v="New"/>
    <s v="Camping"/>
    <s v="Alpine Tent 4P"/>
    <n v="2"/>
    <n v="345.33"/>
    <n v="0"/>
    <n v="198.22"/>
    <n v="690.66"/>
    <n v="396.44"/>
    <n v="294.21999999999997"/>
    <n v="0.42599832044710856"/>
    <n v="2026"/>
    <s v="Q3"/>
    <n v="9"/>
    <s v="Sep"/>
  </r>
  <r>
    <n v="1069"/>
    <d v="2026-09-09T00:00:00"/>
    <s v="Western Europe"/>
    <x v="13"/>
    <s v="Online Store"/>
    <s v="Returning"/>
    <s v="Hiking"/>
    <s v="Trail Boots"/>
    <n v="1"/>
    <n v="145.33000000000001"/>
    <n v="0.1"/>
    <n v="80.97"/>
    <n v="130.79700000000003"/>
    <n v="80.97"/>
    <n v="49.827000000000027"/>
    <n v="0.3809491043372556"/>
    <n v="2026"/>
    <s v="Q3"/>
    <n v="9"/>
    <s v="Sep"/>
  </r>
  <r>
    <n v="1489"/>
    <d v="2026-09-09T00:00:00"/>
    <s v="Southern Europe"/>
    <x v="0"/>
    <s v="Online Store"/>
    <s v="Returning"/>
    <s v="Cycling"/>
    <s v="Trail Bike Light"/>
    <n v="3"/>
    <n v="50.03"/>
    <n v="0.1"/>
    <n v="22.89"/>
    <n v="135.08100000000002"/>
    <n v="68.67"/>
    <n v="66.411000000000016"/>
    <n v="0.49163835032313952"/>
    <n v="2026"/>
    <s v="Q3"/>
    <n v="9"/>
    <s v="Sep"/>
  </r>
  <r>
    <n v="2045"/>
    <d v="2026-09-09T00:00:00"/>
    <s v="Central Europe"/>
    <x v="1"/>
    <s v="Marketplace"/>
    <s v="Returning"/>
    <s v="Travel"/>
    <s v="Insulated Bottle"/>
    <n v="1"/>
    <n v="35.68"/>
    <n v="0.05"/>
    <n v="13.37"/>
    <n v="33.896000000000001"/>
    <n v="13.37"/>
    <n v="20.526000000000003"/>
    <n v="0.60555817795610112"/>
    <n v="2026"/>
    <s v="Q3"/>
    <n v="9"/>
    <s v="Sep"/>
  </r>
  <r>
    <n v="2610"/>
    <d v="2026-09-09T00:00:00"/>
    <s v="Western Europe"/>
    <x v="8"/>
    <s v="Online Store"/>
    <s v="Returning"/>
    <s v="Camping"/>
    <s v="Alpine Tent 4P"/>
    <n v="1"/>
    <n v="341.87"/>
    <n v="0.1"/>
    <n v="190.66"/>
    <n v="307.68299999999999"/>
    <n v="190.66"/>
    <n v="117.023"/>
    <n v="0.38033625517171893"/>
    <n v="2026"/>
    <s v="Q3"/>
    <n v="9"/>
    <s v="Sep"/>
  </r>
  <r>
    <n v="4210"/>
    <d v="2026-09-09T00:00:00"/>
    <s v="Central Europe"/>
    <x v="6"/>
    <s v="Online Store"/>
    <s v="Returning"/>
    <s v="Travel"/>
    <s v="Travel Backpack 35L"/>
    <n v="1"/>
    <n v="164.6"/>
    <n v="0"/>
    <n v="87.21"/>
    <n v="164.6"/>
    <n v="87.21"/>
    <n v="77.39"/>
    <n v="0.47017010935601461"/>
    <n v="2026"/>
    <s v="Q3"/>
    <n v="9"/>
    <s v="Sep"/>
  </r>
  <r>
    <n v="4584"/>
    <d v="2026-09-09T00:00:00"/>
    <s v="Western Europe"/>
    <x v="8"/>
    <s v="Online Store"/>
    <s v="Returning"/>
    <s v="Fitness"/>
    <s v="Resistance Band Set"/>
    <n v="2"/>
    <n v="41.24"/>
    <n v="0"/>
    <n v="14.46"/>
    <n v="82.48"/>
    <n v="28.92"/>
    <n v="53.56"/>
    <n v="0.64936954413191073"/>
    <n v="2026"/>
    <s v="Q3"/>
    <n v="9"/>
    <s v="Sep"/>
  </r>
  <r>
    <n v="44"/>
    <d v="2026-09-10T00:00:00"/>
    <s v="Northern Europe"/>
    <x v="10"/>
    <s v="Retail Partners"/>
    <s v="New"/>
    <s v="Cycling"/>
    <s v="Compact Repair Kit"/>
    <n v="1"/>
    <n v="40.1"/>
    <n v="0"/>
    <n v="16.920000000000002"/>
    <n v="40.1"/>
    <n v="16.920000000000002"/>
    <n v="23.18"/>
    <n v="0.57805486284289276"/>
    <n v="2026"/>
    <s v="Q3"/>
    <n v="9"/>
    <s v="Sep"/>
  </r>
  <r>
    <n v="97"/>
    <d v="2026-09-10T00:00:00"/>
    <s v="Central Europe"/>
    <x v="6"/>
    <s v="Online Store"/>
    <s v="New"/>
    <s v="Camping"/>
    <s v="Portable Camp Stove"/>
    <n v="2"/>
    <n v="80.239999999999995"/>
    <n v="0"/>
    <n v="40.5"/>
    <n v="160.47999999999999"/>
    <n v="81"/>
    <n v="79.47999999999999"/>
    <n v="0.49526420737786636"/>
    <n v="2026"/>
    <s v="Q3"/>
    <n v="9"/>
    <s v="Sep"/>
  </r>
  <r>
    <n v="1015"/>
    <d v="2026-09-10T00:00:00"/>
    <s v="Northern Europe"/>
    <x v="3"/>
    <s v="Online Store"/>
    <s v="New"/>
    <s v="Hiking"/>
    <s v="Summit Backpack 45L"/>
    <n v="4"/>
    <n v="151.01"/>
    <n v="0"/>
    <n v="80.569999999999993"/>
    <n v="604.04"/>
    <n v="322.27999999999997"/>
    <n v="281.76"/>
    <n v="0.46645917488908023"/>
    <n v="2026"/>
    <s v="Q3"/>
    <n v="9"/>
    <s v="Sep"/>
  </r>
  <r>
    <n v="1128"/>
    <d v="2026-09-10T00:00:00"/>
    <s v="Southern Europe"/>
    <x v="15"/>
    <s v="Marketplace"/>
    <s v="Returning"/>
    <s v="Cycling"/>
    <s v="Trail Bike Light"/>
    <n v="1"/>
    <n v="51.32"/>
    <n v="0.1"/>
    <n v="22.67"/>
    <n v="46.188000000000002"/>
    <n v="22.67"/>
    <n v="23.518000000000001"/>
    <n v="0.50917987356023209"/>
    <n v="2026"/>
    <s v="Q3"/>
    <n v="9"/>
    <s v="Sep"/>
  </r>
  <r>
    <n v="3548"/>
    <d v="2026-09-10T00:00:00"/>
    <s v="Western Europe"/>
    <x v="7"/>
    <s v="Retail Partners"/>
    <s v="Returning"/>
    <s v="Hiking"/>
    <s v="Trekking Poles"/>
    <n v="2"/>
    <n v="72.61"/>
    <n v="0"/>
    <n v="32.68"/>
    <n v="145.22"/>
    <n v="65.36"/>
    <n v="79.86"/>
    <n v="0.54992425285773305"/>
    <n v="2026"/>
    <s v="Q3"/>
    <n v="9"/>
    <s v="Sep"/>
  </r>
  <r>
    <n v="242"/>
    <d v="2026-09-11T00:00:00"/>
    <s v="Western Europe"/>
    <x v="13"/>
    <s v="Marketplace"/>
    <s v="Business"/>
    <s v="Fitness"/>
    <s v="Resistance Band Set"/>
    <n v="5"/>
    <n v="40.94"/>
    <n v="0"/>
    <n v="14.78"/>
    <n v="204.7"/>
    <n v="73.899999999999991"/>
    <n v="130.80000000000001"/>
    <n v="0.6389838788470934"/>
    <n v="2026"/>
    <s v="Q3"/>
    <n v="9"/>
    <s v="Sep"/>
  </r>
  <r>
    <n v="784"/>
    <d v="2026-09-11T00:00:00"/>
    <s v="Northern Europe"/>
    <x v="16"/>
    <s v="Marketplace"/>
    <s v="New"/>
    <s v="Cycling"/>
    <s v="Commuter Helmet"/>
    <n v="4"/>
    <n v="81.69"/>
    <n v="0"/>
    <n v="42.23"/>
    <n v="326.76"/>
    <n v="168.92"/>
    <n v="157.84"/>
    <n v="0.48304566042355246"/>
    <n v="2026"/>
    <s v="Q3"/>
    <n v="9"/>
    <s v="Sep"/>
  </r>
  <r>
    <n v="1535"/>
    <d v="2026-09-11T00:00:00"/>
    <s v="Southern Europe"/>
    <x v="15"/>
    <s v="Retail Partners"/>
    <s v="New"/>
    <s v="Cycling"/>
    <s v="Trail Bike Light"/>
    <n v="1"/>
    <n v="51.25"/>
    <n v="0.05"/>
    <n v="21.99"/>
    <n v="48.6875"/>
    <n v="21.99"/>
    <n v="26.697500000000002"/>
    <n v="0.54834403080872918"/>
    <n v="2026"/>
    <s v="Q3"/>
    <n v="9"/>
    <s v="Sep"/>
  </r>
  <r>
    <n v="1687"/>
    <d v="2026-09-11T00:00:00"/>
    <s v="Northern Europe"/>
    <x v="16"/>
    <s v="Online Store"/>
    <s v="Returning"/>
    <s v="Fitness"/>
    <s v="Training Mat"/>
    <n v="1"/>
    <n v="50.78"/>
    <n v="0.05"/>
    <n v="22.52"/>
    <n v="48.241"/>
    <n v="22.52"/>
    <n v="25.721"/>
    <n v="0.5331771729441761"/>
    <n v="2026"/>
    <s v="Q3"/>
    <n v="9"/>
    <s v="Sep"/>
  </r>
  <r>
    <n v="2162"/>
    <d v="2026-09-11T00:00:00"/>
    <s v="Central Europe"/>
    <x v="1"/>
    <s v="Online Store"/>
    <s v="New"/>
    <s v="Travel"/>
    <s v="Carry-On Duffel"/>
    <n v="1"/>
    <n v="133.31"/>
    <n v="0.05"/>
    <n v="67.790000000000006"/>
    <n v="126.64449999999999"/>
    <n v="67.790000000000006"/>
    <n v="58.854499999999987"/>
    <n v="0.46472211584395684"/>
    <n v="2026"/>
    <s v="Q3"/>
    <n v="9"/>
    <s v="Sep"/>
  </r>
  <r>
    <n v="2307"/>
    <d v="2026-09-11T00:00:00"/>
    <s v="Northern Europe"/>
    <x v="2"/>
    <s v="Online Store"/>
    <s v="Returning"/>
    <s v="Travel"/>
    <s v="Travel Backpack 35L"/>
    <n v="1"/>
    <n v="162.06"/>
    <n v="0"/>
    <n v="86.95"/>
    <n v="162.06"/>
    <n v="86.95"/>
    <n v="75.11"/>
    <n v="0.4634703196347032"/>
    <n v="2026"/>
    <s v="Q3"/>
    <n v="9"/>
    <s v="Sep"/>
  </r>
  <r>
    <n v="3976"/>
    <d v="2026-09-11T00:00:00"/>
    <s v="Northern Europe"/>
    <x v="5"/>
    <s v="Retail Partners"/>
    <s v="Returning"/>
    <s v="Travel"/>
    <s v="Insulated Bottle"/>
    <n v="2"/>
    <n v="37.03"/>
    <n v="0.1"/>
    <n v="13.46"/>
    <n v="66.654000000000011"/>
    <n v="26.92"/>
    <n v="39.734000000000009"/>
    <n v="0.59612326342004984"/>
    <n v="2026"/>
    <s v="Q3"/>
    <n v="9"/>
    <s v="Sep"/>
  </r>
  <r>
    <n v="5066"/>
    <d v="2026-09-11T00:00:00"/>
    <s v="Central Europe"/>
    <x v="11"/>
    <s v="Online Store"/>
    <s v="New"/>
    <s v="Camping"/>
    <s v="Alpine Tent 4P"/>
    <n v="1"/>
    <n v="338.01"/>
    <n v="0"/>
    <n v="190.89"/>
    <n v="338.01"/>
    <n v="190.89"/>
    <n v="147.12"/>
    <n v="0.43525339486997427"/>
    <n v="2026"/>
    <s v="Q3"/>
    <n v="9"/>
    <s v="Sep"/>
  </r>
  <r>
    <n v="78"/>
    <d v="2026-09-12T00:00:00"/>
    <s v="Western Europe"/>
    <x v="13"/>
    <s v="Online Store"/>
    <s v="New"/>
    <s v="Fitness"/>
    <s v="Resistance Band Set"/>
    <n v="5"/>
    <n v="40.78"/>
    <n v="0.05"/>
    <n v="14.94"/>
    <n v="193.70499999999998"/>
    <n v="74.7"/>
    <n v="119.00499999999998"/>
    <n v="0.61436204537828132"/>
    <n v="2026"/>
    <s v="Q3"/>
    <n v="9"/>
    <s v="Sep"/>
  </r>
  <r>
    <n v="354"/>
    <d v="2026-09-12T00:00:00"/>
    <s v="Northern Europe"/>
    <x v="16"/>
    <s v="Online Store"/>
    <s v="Returning"/>
    <s v="Cycling"/>
    <s v="Trail Bike Light"/>
    <n v="4"/>
    <n v="51.47"/>
    <n v="0"/>
    <n v="21.9"/>
    <n v="205.88"/>
    <n v="87.6"/>
    <n v="118.28"/>
    <n v="0.57450942296483387"/>
    <n v="2026"/>
    <s v="Q3"/>
    <n v="9"/>
    <s v="Sep"/>
  </r>
  <r>
    <n v="1738"/>
    <d v="2026-09-12T00:00:00"/>
    <s v="Southern Europe"/>
    <x v="15"/>
    <s v="Corporate"/>
    <s v="Business"/>
    <s v="Hiking"/>
    <s v="Trail Boots"/>
    <n v="10"/>
    <n v="144.4"/>
    <n v="0.1"/>
    <n v="81.069999999999993"/>
    <n v="1299.6000000000001"/>
    <n v="810.69999999999993"/>
    <n v="488.9000000000002"/>
    <n v="0.37619267466912909"/>
    <n v="2026"/>
    <s v="Q3"/>
    <n v="9"/>
    <s v="Sep"/>
  </r>
  <r>
    <n v="1900"/>
    <d v="2026-09-12T00:00:00"/>
    <s v="Central Europe"/>
    <x v="6"/>
    <s v="Retail Partners"/>
    <s v="New"/>
    <s v="Fitness"/>
    <s v="Training Mat"/>
    <n v="1"/>
    <n v="51.34"/>
    <n v="0.1"/>
    <n v="22.63"/>
    <n v="46.206000000000003"/>
    <n v="22.63"/>
    <n v="23.576000000000004"/>
    <n v="0.51023676578799293"/>
    <n v="2026"/>
    <s v="Q3"/>
    <n v="9"/>
    <s v="Sep"/>
  </r>
  <r>
    <n v="3375"/>
    <d v="2026-09-12T00:00:00"/>
    <s v="Central Europe"/>
    <x v="1"/>
    <s v="Corporate"/>
    <s v="Returning"/>
    <s v="Travel"/>
    <s v="Packing Cube Set"/>
    <n v="6"/>
    <n v="47.72"/>
    <n v="0.1"/>
    <n v="18.41"/>
    <n v="257.68799999999999"/>
    <n v="110.46000000000001"/>
    <n v="147.22799999999998"/>
    <n v="0.57134208810654741"/>
    <n v="2026"/>
    <s v="Q3"/>
    <n v="9"/>
    <s v="Sep"/>
  </r>
  <r>
    <n v="3567"/>
    <d v="2026-09-12T00:00:00"/>
    <s v="Central Europe"/>
    <x v="11"/>
    <s v="Online Store"/>
    <s v="Business"/>
    <s v="Camping"/>
    <s v="Portable Camp Stove"/>
    <n v="1"/>
    <n v="81.489999999999995"/>
    <n v="0.1"/>
    <n v="38.83"/>
    <n v="73.340999999999994"/>
    <n v="38.83"/>
    <n v="34.510999999999996"/>
    <n v="0.47055535103148305"/>
    <n v="2026"/>
    <s v="Q3"/>
    <n v="9"/>
    <s v="Sep"/>
  </r>
  <r>
    <n v="4106"/>
    <d v="2026-09-12T00:00:00"/>
    <s v="Central Europe"/>
    <x v="6"/>
    <s v="Retail Partners"/>
    <s v="Returning"/>
    <s v="Cycling"/>
    <s v="Compact Repair Kit"/>
    <n v="2"/>
    <n v="39.700000000000003"/>
    <n v="0"/>
    <n v="16.32"/>
    <n v="79.400000000000006"/>
    <n v="32.64"/>
    <n v="46.760000000000005"/>
    <n v="0.58891687657430736"/>
    <n v="2026"/>
    <s v="Q3"/>
    <n v="9"/>
    <s v="Sep"/>
  </r>
  <r>
    <n v="4293"/>
    <d v="2026-09-12T00:00:00"/>
    <s v="Central Europe"/>
    <x v="12"/>
    <s v="Corporate"/>
    <s v="New"/>
    <s v="Camping"/>
    <s v="Alpine Tent 4P"/>
    <n v="4"/>
    <n v="344.67"/>
    <n v="0.1"/>
    <n v="195.35"/>
    <n v="1240.8120000000001"/>
    <n v="781.4"/>
    <n v="459.41200000000015"/>
    <n v="0.37025109363868186"/>
    <n v="2026"/>
    <s v="Q3"/>
    <n v="9"/>
    <s v="Sep"/>
  </r>
  <r>
    <n v="4859"/>
    <d v="2026-09-12T00:00:00"/>
    <s v="Southern Europe"/>
    <x v="0"/>
    <s v="Online Store"/>
    <s v="Returning"/>
    <s v="Cycling"/>
    <s v="Commuter Helmet"/>
    <n v="1"/>
    <n v="80.39"/>
    <n v="0"/>
    <n v="42.85"/>
    <n v="80.39"/>
    <n v="42.85"/>
    <n v="37.54"/>
    <n v="0.46697350416718497"/>
    <n v="2026"/>
    <s v="Q3"/>
    <n v="9"/>
    <s v="Sep"/>
  </r>
  <r>
    <n v="770"/>
    <d v="2026-09-13T00:00:00"/>
    <s v="Northern Europe"/>
    <x v="3"/>
    <s v="Retail Partners"/>
    <s v="Returning"/>
    <s v="Hiking"/>
    <s v="Trail Boots"/>
    <n v="1"/>
    <n v="143.66999999999999"/>
    <n v="0.1"/>
    <n v="79.89"/>
    <n v="129.303"/>
    <n v="79.89"/>
    <n v="49.412999999999997"/>
    <n v="0.38214890605786406"/>
    <n v="2026"/>
    <s v="Q3"/>
    <n v="9"/>
    <s v="Sep"/>
  </r>
  <r>
    <n v="1375"/>
    <d v="2026-09-13T00:00:00"/>
    <s v="Central Europe"/>
    <x v="12"/>
    <s v="Retail Partners"/>
    <s v="Returning"/>
    <s v="Travel"/>
    <s v="Insulated Bottle"/>
    <n v="1"/>
    <n v="35.86"/>
    <n v="0"/>
    <n v="13.33"/>
    <n v="35.86"/>
    <n v="13.33"/>
    <n v="22.53"/>
    <n v="0.62827663134411604"/>
    <n v="2026"/>
    <s v="Q3"/>
    <n v="9"/>
    <s v="Sep"/>
  </r>
  <r>
    <n v="2063"/>
    <d v="2026-09-13T00:00:00"/>
    <s v="Central Europe"/>
    <x v="14"/>
    <s v="Retail Partners"/>
    <s v="Returning"/>
    <s v="Travel"/>
    <s v="Carry-On Duffel"/>
    <n v="3"/>
    <n v="130.28"/>
    <n v="0.1"/>
    <n v="65.33"/>
    <n v="351.75600000000003"/>
    <n v="195.99"/>
    <n v="155.76600000000002"/>
    <n v="0.44282400300208102"/>
    <n v="2026"/>
    <s v="Q3"/>
    <n v="9"/>
    <s v="Sep"/>
  </r>
  <r>
    <n v="2563"/>
    <d v="2026-09-13T00:00:00"/>
    <s v="Central Europe"/>
    <x v="6"/>
    <s v="Marketplace"/>
    <s v="Returning"/>
    <s v="Hiking"/>
    <s v="Summit Backpack 45L"/>
    <n v="1"/>
    <n v="157.88999999999999"/>
    <n v="0.1"/>
    <n v="78.209999999999994"/>
    <n v="142.101"/>
    <n v="78.209999999999994"/>
    <n v="63.891000000000005"/>
    <n v="0.44961682183798851"/>
    <n v="2026"/>
    <s v="Q3"/>
    <n v="9"/>
    <s v="Sep"/>
  </r>
  <r>
    <n v="2786"/>
    <d v="2026-09-13T00:00:00"/>
    <s v="Western Europe"/>
    <x v="8"/>
    <s v="Online Store"/>
    <s v="New"/>
    <s v="Fitness"/>
    <s v="Resistance Band Set"/>
    <n v="2"/>
    <n v="40.83"/>
    <n v="0"/>
    <n v="14.56"/>
    <n v="81.66"/>
    <n v="29.12"/>
    <n v="52.539999999999992"/>
    <n v="0.64339946118050451"/>
    <n v="2026"/>
    <s v="Q3"/>
    <n v="9"/>
    <s v="Sep"/>
  </r>
  <r>
    <n v="3269"/>
    <d v="2026-09-13T00:00:00"/>
    <s v="Northern Europe"/>
    <x v="16"/>
    <s v="Retail Partners"/>
    <s v="New"/>
    <s v="Fitness"/>
    <s v="Recovery Roller"/>
    <n v="2"/>
    <n v="37.119999999999997"/>
    <n v="0"/>
    <n v="14.26"/>
    <n v="74.239999999999995"/>
    <n v="28.52"/>
    <n v="45.72"/>
    <n v="0.61584051724137934"/>
    <n v="2026"/>
    <s v="Q3"/>
    <n v="9"/>
    <s v="Sep"/>
  </r>
  <r>
    <n v="3346"/>
    <d v="2026-09-13T00:00:00"/>
    <s v="Western Europe"/>
    <x v="8"/>
    <s v="Online Store"/>
    <s v="Returning"/>
    <s v="Camping"/>
    <s v="Compact Sleeping Bag"/>
    <n v="2"/>
    <n v="124.04"/>
    <n v="0.05"/>
    <n v="59.29"/>
    <n v="235.67599999999999"/>
    <n v="118.58"/>
    <n v="117.09599999999999"/>
    <n v="0.49685160983723414"/>
    <n v="2026"/>
    <s v="Q3"/>
    <n v="9"/>
    <s v="Sep"/>
  </r>
  <r>
    <n v="4097"/>
    <d v="2026-09-13T00:00:00"/>
    <s v="Central Europe"/>
    <x v="12"/>
    <s v="Online Store"/>
    <s v="Returning"/>
    <s v="Hiking"/>
    <s v="Trail Boots"/>
    <n v="1"/>
    <n v="142.36000000000001"/>
    <n v="0"/>
    <n v="78.3"/>
    <n v="142.36000000000001"/>
    <n v="78.3"/>
    <n v="64.060000000000016"/>
    <n v="0.44998595110986239"/>
    <n v="2026"/>
    <s v="Q3"/>
    <n v="9"/>
    <s v="Sep"/>
  </r>
  <r>
    <n v="4208"/>
    <d v="2026-09-13T00:00:00"/>
    <s v="Central Europe"/>
    <x v="12"/>
    <s v="Corporate"/>
    <s v="Business"/>
    <s v="Cycling"/>
    <s v="Cycling Pack 12L"/>
    <n v="6"/>
    <n v="104.11"/>
    <n v="0.1"/>
    <n v="49"/>
    <n v="562.19399999999996"/>
    <n v="294"/>
    <n v="268.19399999999996"/>
    <n v="0.47704884790659446"/>
    <n v="2026"/>
    <s v="Q3"/>
    <n v="9"/>
    <s v="Sep"/>
  </r>
  <r>
    <n v="4606"/>
    <d v="2026-09-13T00:00:00"/>
    <s v="Western Europe"/>
    <x v="8"/>
    <s v="Online Store"/>
    <s v="Business"/>
    <s v="Camping"/>
    <s v="Alpine Tent 4P"/>
    <n v="1"/>
    <n v="335.02"/>
    <n v="0.05"/>
    <n v="198.44"/>
    <n v="318.26899999999995"/>
    <n v="198.44"/>
    <n v="119.82899999999995"/>
    <n v="0.3765022669502841"/>
    <n v="2026"/>
    <s v="Q3"/>
    <n v="9"/>
    <s v="Sep"/>
  </r>
  <r>
    <n v="222"/>
    <d v="2026-09-14T00:00:00"/>
    <s v="Central Europe"/>
    <x v="12"/>
    <s v="Online Store"/>
    <s v="Returning"/>
    <s v="Cycling"/>
    <s v="Trail Bike Light"/>
    <n v="2"/>
    <n v="49.69"/>
    <n v="0.05"/>
    <n v="22.55"/>
    <n v="94.410999999999987"/>
    <n v="45.1"/>
    <n v="49.310999999999986"/>
    <n v="0.52230142674052804"/>
    <n v="2026"/>
    <s v="Q3"/>
    <n v="9"/>
    <s v="Sep"/>
  </r>
  <r>
    <n v="241"/>
    <d v="2026-09-14T00:00:00"/>
    <s v="Northern Europe"/>
    <x v="5"/>
    <s v="Online Store"/>
    <s v="Returning"/>
    <s v="Cycling"/>
    <s v="Trail Bike Light"/>
    <n v="4"/>
    <n v="50.5"/>
    <n v="0"/>
    <n v="23.02"/>
    <n v="202"/>
    <n v="92.08"/>
    <n v="109.92"/>
    <n v="0.5441584158415842"/>
    <n v="2026"/>
    <s v="Q3"/>
    <n v="9"/>
    <s v="Sep"/>
  </r>
  <r>
    <n v="753"/>
    <d v="2026-09-14T00:00:00"/>
    <s v="Western Europe"/>
    <x v="4"/>
    <s v="Retail Partners"/>
    <s v="Returning"/>
    <s v="Travel"/>
    <s v="Packing Cube Set"/>
    <n v="1"/>
    <n v="47.55"/>
    <n v="0.05"/>
    <n v="18.350000000000001"/>
    <n v="45.172499999999992"/>
    <n v="18.350000000000001"/>
    <n v="26.822499999999991"/>
    <n v="0.5937794011843488"/>
    <n v="2026"/>
    <s v="Q3"/>
    <n v="9"/>
    <s v="Sep"/>
  </r>
  <r>
    <n v="2530"/>
    <d v="2026-09-14T00:00:00"/>
    <s v="Western Europe"/>
    <x v="7"/>
    <s v="Online Store"/>
    <s v="New"/>
    <s v="Travel"/>
    <s v="Packing Cube Set"/>
    <n v="6"/>
    <n v="46.16"/>
    <n v="0.1"/>
    <n v="18.39"/>
    <n v="249.26399999999998"/>
    <n v="110.34"/>
    <n v="138.92399999999998"/>
    <n v="0.55733679953783932"/>
    <n v="2026"/>
    <s v="Q3"/>
    <n v="9"/>
    <s v="Sep"/>
  </r>
  <r>
    <n v="572"/>
    <d v="2026-09-15T00:00:00"/>
    <s v="Southern Europe"/>
    <x v="15"/>
    <s v="Retail Partners"/>
    <s v="Returning"/>
    <s v="Travel"/>
    <s v="Carry-On Duffel"/>
    <n v="2"/>
    <n v="135.79"/>
    <n v="0.05"/>
    <n v="66.53"/>
    <n v="258.00099999999998"/>
    <n v="133.06"/>
    <n v="124.94099999999997"/>
    <n v="0.48426556486215167"/>
    <n v="2026"/>
    <s v="Q3"/>
    <n v="9"/>
    <s v="Sep"/>
  </r>
  <r>
    <n v="874"/>
    <d v="2026-09-15T00:00:00"/>
    <s v="Southern Europe"/>
    <x v="15"/>
    <s v="Online Store"/>
    <s v="Returning"/>
    <s v="Hiking"/>
    <s v="Trail Boots"/>
    <n v="2"/>
    <n v="141.91999999999999"/>
    <n v="0"/>
    <n v="79.900000000000006"/>
    <n v="283.83999999999997"/>
    <n v="159.80000000000001"/>
    <n v="124.03999999999996"/>
    <n v="0.43700676437429531"/>
    <n v="2026"/>
    <s v="Q3"/>
    <n v="9"/>
    <s v="Sep"/>
  </r>
  <r>
    <n v="937"/>
    <d v="2026-09-15T00:00:00"/>
    <s v="Western Europe"/>
    <x v="4"/>
    <s v="Marketplace"/>
    <s v="Business"/>
    <s v="Hiking"/>
    <s v="Trail Boots"/>
    <n v="1"/>
    <n v="146.41"/>
    <n v="0.15"/>
    <n v="80.87"/>
    <n v="124.4485"/>
    <n v="80.87"/>
    <n v="43.578499999999991"/>
    <n v="0.35017296311325563"/>
    <n v="2026"/>
    <s v="Q3"/>
    <n v="9"/>
    <s v="Sep"/>
  </r>
  <r>
    <n v="1229"/>
    <d v="2026-09-15T00:00:00"/>
    <s v="Central Europe"/>
    <x v="1"/>
    <s v="Marketplace"/>
    <s v="New"/>
    <s v="Cycling"/>
    <s v="Compact Repair Kit"/>
    <n v="5"/>
    <n v="40.17"/>
    <n v="0"/>
    <n v="16.27"/>
    <n v="200.85000000000002"/>
    <n v="81.349999999999994"/>
    <n v="119.50000000000003"/>
    <n v="0.59497137167040082"/>
    <n v="2026"/>
    <s v="Q3"/>
    <n v="9"/>
    <s v="Sep"/>
  </r>
  <r>
    <n v="2186"/>
    <d v="2026-09-15T00:00:00"/>
    <s v="Northern Europe"/>
    <x v="2"/>
    <s v="Online Store"/>
    <s v="Returning"/>
    <s v="Hiking"/>
    <s v="Hiking Daypack 20L"/>
    <n v="2"/>
    <n v="91.6"/>
    <n v="0"/>
    <n v="46.54"/>
    <n v="183.2"/>
    <n v="93.08"/>
    <n v="90.11999999999999"/>
    <n v="0.49192139737991264"/>
    <n v="2026"/>
    <s v="Q3"/>
    <n v="9"/>
    <s v="Sep"/>
  </r>
  <r>
    <n v="2922"/>
    <d v="2026-09-15T00:00:00"/>
    <s v="Northern Europe"/>
    <x v="2"/>
    <s v="Online Store"/>
    <s v="New"/>
    <s v="Fitness"/>
    <s v="Weighted Vest"/>
    <n v="4"/>
    <n v="121.47"/>
    <n v="0.05"/>
    <n v="67.650000000000006"/>
    <n v="461.58599999999996"/>
    <n v="270.60000000000002"/>
    <n v="190.98599999999993"/>
    <n v="0.41376038268058379"/>
    <n v="2026"/>
    <s v="Q3"/>
    <n v="9"/>
    <s v="Sep"/>
  </r>
  <r>
    <n v="3140"/>
    <d v="2026-09-15T00:00:00"/>
    <s v="Central Europe"/>
    <x v="12"/>
    <s v="Marketplace"/>
    <s v="New"/>
    <s v="Camping"/>
    <s v="Compact Sleeping Bag"/>
    <n v="2"/>
    <n v="122.69"/>
    <n v="0"/>
    <n v="61.4"/>
    <n v="245.38"/>
    <n v="122.8"/>
    <n v="122.58"/>
    <n v="0.49955171570625151"/>
    <n v="2026"/>
    <s v="Q3"/>
    <n v="9"/>
    <s v="Sep"/>
  </r>
  <r>
    <n v="3369"/>
    <d v="2026-09-15T00:00:00"/>
    <s v="Central Europe"/>
    <x v="12"/>
    <s v="Marketplace"/>
    <s v="New"/>
    <s v="Travel"/>
    <s v="Packing Cube Set"/>
    <n v="1"/>
    <n v="45.59"/>
    <n v="0"/>
    <n v="18.28"/>
    <n v="45.59"/>
    <n v="18.28"/>
    <n v="27.310000000000002"/>
    <n v="0.59903487606931349"/>
    <n v="2026"/>
    <s v="Q3"/>
    <n v="9"/>
    <s v="Sep"/>
  </r>
  <r>
    <n v="4865"/>
    <d v="2026-09-15T00:00:00"/>
    <s v="Western Europe"/>
    <x v="4"/>
    <s v="Online Store"/>
    <s v="Returning"/>
    <s v="Cycling"/>
    <s v="Commuter Helmet"/>
    <n v="1"/>
    <n v="83.8"/>
    <n v="0"/>
    <n v="42.23"/>
    <n v="83.8"/>
    <n v="42.23"/>
    <n v="41.57"/>
    <n v="0.49606205250596663"/>
    <n v="2026"/>
    <s v="Q3"/>
    <n v="9"/>
    <s v="Sep"/>
  </r>
  <r>
    <n v="103"/>
    <d v="2026-09-16T00:00:00"/>
    <s v="Northern Europe"/>
    <x v="3"/>
    <s v="Online Store"/>
    <s v="New"/>
    <s v="Travel"/>
    <s v="Carry-On Duffel"/>
    <n v="1"/>
    <n v="132.58000000000001"/>
    <n v="0.15"/>
    <n v="67.62"/>
    <n v="112.69300000000001"/>
    <n v="67.62"/>
    <n v="45.073000000000008"/>
    <n v="0.39996273060438536"/>
    <n v="2026"/>
    <s v="Q3"/>
    <n v="9"/>
    <s v="Sep"/>
  </r>
  <r>
    <n v="4500"/>
    <d v="2026-09-16T00:00:00"/>
    <s v="Western Europe"/>
    <x v="8"/>
    <s v="Online Store"/>
    <s v="New"/>
    <s v="Camping"/>
    <s v="Compact Sleeping Bag"/>
    <n v="2"/>
    <n v="122.12"/>
    <n v="0.05"/>
    <n v="61.76"/>
    <n v="232.02799999999999"/>
    <n v="123.52"/>
    <n v="108.508"/>
    <n v="0.46765045597945076"/>
    <n v="2026"/>
    <s v="Q3"/>
    <n v="9"/>
    <s v="Sep"/>
  </r>
  <r>
    <n v="5093"/>
    <d v="2026-09-16T00:00:00"/>
    <s v="Southern Europe"/>
    <x v="0"/>
    <s v="Corporate"/>
    <s v="Business"/>
    <s v="Hiking"/>
    <s v="Trail Boots"/>
    <n v="3"/>
    <n v="140.47"/>
    <n v="0.15"/>
    <n v="81.739999999999995"/>
    <n v="358.19849999999997"/>
    <n v="245.21999999999997"/>
    <n v="112.9785"/>
    <n v="0.31540751845694498"/>
    <n v="2026"/>
    <s v="Q3"/>
    <n v="9"/>
    <s v="Sep"/>
  </r>
  <r>
    <n v="5147"/>
    <d v="2026-09-16T00:00:00"/>
    <s v="Western Europe"/>
    <x v="13"/>
    <s v="Online Store"/>
    <s v="New"/>
    <s v="Hiking"/>
    <s v="Trail Boots"/>
    <n v="2"/>
    <n v="145.35"/>
    <n v="0.05"/>
    <n v="78.39"/>
    <n v="276.16499999999996"/>
    <n v="156.78"/>
    <n v="119.38499999999996"/>
    <n v="0.4322959100537721"/>
    <n v="2026"/>
    <s v="Q3"/>
    <n v="9"/>
    <s v="Sep"/>
  </r>
  <r>
    <n v="365"/>
    <d v="2026-09-17T00:00:00"/>
    <s v="Western Europe"/>
    <x v="8"/>
    <s v="Marketplace"/>
    <s v="Returning"/>
    <s v="Camping"/>
    <s v="Compact Sleeping Bag"/>
    <n v="2"/>
    <n v="121.25"/>
    <n v="0"/>
    <n v="61.5"/>
    <n v="242.5"/>
    <n v="123"/>
    <n v="119.5"/>
    <n v="0.4927835051546392"/>
    <n v="2026"/>
    <s v="Q3"/>
    <n v="9"/>
    <s v="Sep"/>
  </r>
  <r>
    <n v="494"/>
    <d v="2026-09-17T00:00:00"/>
    <s v="Western Europe"/>
    <x v="4"/>
    <s v="Online Store"/>
    <s v="New"/>
    <s v="Travel"/>
    <s v="Insulated Bottle"/>
    <n v="1"/>
    <n v="35.94"/>
    <n v="0.1"/>
    <n v="13.19"/>
    <n v="32.345999999999997"/>
    <n v="13.19"/>
    <n v="19.155999999999999"/>
    <n v="0.59222160390774747"/>
    <n v="2026"/>
    <s v="Q3"/>
    <n v="9"/>
    <s v="Sep"/>
  </r>
  <r>
    <n v="665"/>
    <d v="2026-09-17T00:00:00"/>
    <s v="Central Europe"/>
    <x v="14"/>
    <s v="Online Store"/>
    <s v="New"/>
    <s v="Cycling"/>
    <s v="Cycling Pack 12L"/>
    <n v="1"/>
    <n v="101.18"/>
    <n v="0.1"/>
    <n v="49.38"/>
    <n v="91.062000000000012"/>
    <n v="49.38"/>
    <n v="41.682000000000009"/>
    <n v="0.45773209461685449"/>
    <n v="2026"/>
    <s v="Q3"/>
    <n v="9"/>
    <s v="Sep"/>
  </r>
  <r>
    <n v="2067"/>
    <d v="2026-09-17T00:00:00"/>
    <s v="Western Europe"/>
    <x v="7"/>
    <s v="Retail Partners"/>
    <s v="New"/>
    <s v="Cycling"/>
    <s v="Commuter Helmet"/>
    <n v="2"/>
    <n v="82.47"/>
    <n v="0"/>
    <n v="42.49"/>
    <n v="164.94"/>
    <n v="84.98"/>
    <n v="79.959999999999994"/>
    <n v="0.48478234509518608"/>
    <n v="2026"/>
    <s v="Q3"/>
    <n v="9"/>
    <s v="Sep"/>
  </r>
  <r>
    <n v="2648"/>
    <d v="2026-09-17T00:00:00"/>
    <s v="Northern Europe"/>
    <x v="16"/>
    <s v="Marketplace"/>
    <s v="New"/>
    <s v="Fitness"/>
    <s v="Training Mat"/>
    <n v="1"/>
    <n v="50.47"/>
    <n v="0.05"/>
    <n v="22.27"/>
    <n v="47.946499999999993"/>
    <n v="22.27"/>
    <n v="25.676499999999994"/>
    <n v="0.53552396942425406"/>
    <n v="2026"/>
    <s v="Q3"/>
    <n v="9"/>
    <s v="Sep"/>
  </r>
  <r>
    <n v="3074"/>
    <d v="2026-09-17T00:00:00"/>
    <s v="Western Europe"/>
    <x v="8"/>
    <s v="Corporate"/>
    <s v="Business"/>
    <s v="Camping"/>
    <s v="Portable Camp Stove"/>
    <n v="5"/>
    <n v="82.63"/>
    <n v="0.15"/>
    <n v="38.630000000000003"/>
    <n v="351.17749999999995"/>
    <n v="193.15"/>
    <n v="158.02749999999995"/>
    <n v="0.44999323703824978"/>
    <n v="2026"/>
    <s v="Q3"/>
    <n v="9"/>
    <s v="Sep"/>
  </r>
  <r>
    <n v="259"/>
    <d v="2026-09-18T00:00:00"/>
    <s v="Western Europe"/>
    <x v="8"/>
    <s v="Retail Partners"/>
    <s v="Business"/>
    <s v="Travel"/>
    <s v="Travel Backpack 35L"/>
    <n v="4"/>
    <n v="168.48"/>
    <n v="0.1"/>
    <n v="89.85"/>
    <n v="606.52800000000002"/>
    <n v="359.4"/>
    <n v="247.12800000000004"/>
    <n v="0.4074469768914214"/>
    <n v="2026"/>
    <s v="Q3"/>
    <n v="9"/>
    <s v="Sep"/>
  </r>
  <r>
    <n v="997"/>
    <d v="2026-09-18T00:00:00"/>
    <s v="Central Europe"/>
    <x v="11"/>
    <s v="Marketplace"/>
    <s v="Returning"/>
    <s v="Camping"/>
    <s v="Compact Sleeping Bag"/>
    <n v="2"/>
    <n v="121.82"/>
    <n v="0"/>
    <n v="61.92"/>
    <n v="243.64"/>
    <n v="123.84"/>
    <n v="119.79999999999998"/>
    <n v="0.49170907896897059"/>
    <n v="2026"/>
    <s v="Q3"/>
    <n v="9"/>
    <s v="Sep"/>
  </r>
  <r>
    <n v="2102"/>
    <d v="2026-09-18T00:00:00"/>
    <s v="Southern Europe"/>
    <x v="15"/>
    <s v="Retail Partners"/>
    <s v="Returning"/>
    <s v="Cycling"/>
    <s v="Trail Bike Light"/>
    <n v="1"/>
    <n v="50.02"/>
    <n v="0.1"/>
    <n v="22.47"/>
    <n v="45.018000000000001"/>
    <n v="22.47"/>
    <n v="22.548000000000002"/>
    <n v="0.50086632013861121"/>
    <n v="2026"/>
    <s v="Q3"/>
    <n v="9"/>
    <s v="Sep"/>
  </r>
  <r>
    <n v="2452"/>
    <d v="2026-09-18T00:00:00"/>
    <s v="Northern Europe"/>
    <x v="5"/>
    <s v="Online Store"/>
    <s v="New"/>
    <s v="Fitness"/>
    <s v="Training Mat"/>
    <n v="1"/>
    <n v="50.17"/>
    <n v="0.1"/>
    <n v="21.99"/>
    <n v="45.153000000000006"/>
    <n v="21.99"/>
    <n v="23.163000000000007"/>
    <n v="0.51298917015480705"/>
    <n v="2026"/>
    <s v="Q3"/>
    <n v="9"/>
    <s v="Sep"/>
  </r>
  <r>
    <n v="2761"/>
    <d v="2026-09-18T00:00:00"/>
    <s v="Southern Europe"/>
    <x v="15"/>
    <s v="Corporate"/>
    <s v="Business"/>
    <s v="Camping"/>
    <s v="Compact Sleeping Bag"/>
    <n v="5"/>
    <n v="124.51"/>
    <n v="0.1"/>
    <n v="60.29"/>
    <n v="560.29500000000007"/>
    <n v="301.45"/>
    <n v="258.84500000000008"/>
    <n v="0.46197984990049895"/>
    <n v="2026"/>
    <s v="Q3"/>
    <n v="9"/>
    <s v="Sep"/>
  </r>
  <r>
    <n v="3993"/>
    <d v="2026-09-18T00:00:00"/>
    <s v="Central Europe"/>
    <x v="12"/>
    <s v="Marketplace"/>
    <s v="Returning"/>
    <s v="Hiking"/>
    <s v="Summit Backpack 45L"/>
    <n v="1"/>
    <n v="153.68"/>
    <n v="0.05"/>
    <n v="77.42"/>
    <n v="145.99600000000001"/>
    <n v="77.42"/>
    <n v="68.576000000000008"/>
    <n v="0.46971149894517661"/>
    <n v="2026"/>
    <s v="Q3"/>
    <n v="9"/>
    <s v="Sep"/>
  </r>
  <r>
    <n v="4343"/>
    <d v="2026-09-18T00:00:00"/>
    <s v="Central Europe"/>
    <x v="12"/>
    <s v="Marketplace"/>
    <s v="New"/>
    <s v="Camping"/>
    <s v="Compact Sleeping Bag"/>
    <n v="2"/>
    <n v="121.37"/>
    <n v="0.05"/>
    <n v="60.13"/>
    <n v="230.60300000000001"/>
    <n v="120.26"/>
    <n v="110.343"/>
    <n v="0.47849767782726155"/>
    <n v="2026"/>
    <s v="Q3"/>
    <n v="9"/>
    <s v="Sep"/>
  </r>
  <r>
    <n v="4429"/>
    <d v="2026-09-18T00:00:00"/>
    <s v="Southern Europe"/>
    <x v="15"/>
    <s v="Online Store"/>
    <s v="Business"/>
    <s v="Hiking"/>
    <s v="Trail Boots"/>
    <n v="2"/>
    <n v="145.1"/>
    <n v="0.1"/>
    <n v="77.62"/>
    <n v="261.18"/>
    <n v="155.24"/>
    <n v="105.94"/>
    <n v="0.40562064476606169"/>
    <n v="2026"/>
    <s v="Q3"/>
    <n v="9"/>
    <s v="Sep"/>
  </r>
  <r>
    <n v="4824"/>
    <d v="2026-09-18T00:00:00"/>
    <s v="Western Europe"/>
    <x v="8"/>
    <s v="Online Store"/>
    <s v="Returning"/>
    <s v="Fitness"/>
    <s v="Recovery Roller"/>
    <n v="1"/>
    <n v="36.729999999999997"/>
    <n v="0.05"/>
    <n v="14.11"/>
    <n v="34.893499999999996"/>
    <n v="14.11"/>
    <n v="20.783499999999997"/>
    <n v="0.59562669265049362"/>
    <n v="2026"/>
    <s v="Q3"/>
    <n v="9"/>
    <s v="Sep"/>
  </r>
  <r>
    <n v="4881"/>
    <d v="2026-09-18T00:00:00"/>
    <s v="Northern Europe"/>
    <x v="2"/>
    <s v="Online Store"/>
    <s v="Business"/>
    <s v="Travel"/>
    <s v="Carry-On Duffel"/>
    <n v="4"/>
    <n v="134.15"/>
    <n v="0.05"/>
    <n v="65.58"/>
    <n v="509.77"/>
    <n v="262.32"/>
    <n v="247.45"/>
    <n v="0.48541499107440611"/>
    <n v="2026"/>
    <s v="Q3"/>
    <n v="9"/>
    <s v="Sep"/>
  </r>
  <r>
    <n v="5138"/>
    <d v="2026-09-18T00:00:00"/>
    <s v="Southern Europe"/>
    <x v="0"/>
    <s v="Corporate"/>
    <s v="Business"/>
    <s v="Hiking"/>
    <s v="Hiking Daypack 20L"/>
    <n v="8"/>
    <n v="94.21"/>
    <n v="0.1"/>
    <n v="45.05"/>
    <n v="678.31200000000001"/>
    <n v="360.4"/>
    <n v="317.91200000000003"/>
    <n v="0.46868107891353833"/>
    <n v="2026"/>
    <s v="Q3"/>
    <n v="9"/>
    <s v="Sep"/>
  </r>
  <r>
    <n v="1214"/>
    <d v="2026-09-19T00:00:00"/>
    <s v="Southern Europe"/>
    <x v="15"/>
    <s v="Retail Partners"/>
    <s v="Returning"/>
    <s v="Camping"/>
    <s v="Trail Tent 2P"/>
    <n v="1"/>
    <n v="198.29"/>
    <n v="0.05"/>
    <n v="106.24"/>
    <n v="188.37549999999999"/>
    <n v="106.24"/>
    <n v="82.135499999999993"/>
    <n v="0.436020076920831"/>
    <n v="2026"/>
    <s v="Q3"/>
    <n v="9"/>
    <s v="Sep"/>
  </r>
  <r>
    <n v="1346"/>
    <d v="2026-09-19T00:00:00"/>
    <s v="Central Europe"/>
    <x v="14"/>
    <s v="Marketplace"/>
    <s v="Returning"/>
    <s v="Travel"/>
    <s v="Travel Backpack 35L"/>
    <n v="3"/>
    <n v="166.21"/>
    <n v="0.05"/>
    <n v="85.03"/>
    <n v="473.69849999999997"/>
    <n v="255.09"/>
    <n v="218.60849999999996"/>
    <n v="0.4614929116304991"/>
    <n v="2026"/>
    <s v="Q3"/>
    <n v="9"/>
    <s v="Sep"/>
  </r>
  <r>
    <n v="1361"/>
    <d v="2026-09-19T00:00:00"/>
    <s v="Central Europe"/>
    <x v="6"/>
    <s v="Marketplace"/>
    <s v="New"/>
    <s v="Cycling"/>
    <s v="Compact Repair Kit"/>
    <n v="1"/>
    <n v="40.700000000000003"/>
    <n v="0.05"/>
    <n v="16.43"/>
    <n v="38.664999999999999"/>
    <n v="16.43"/>
    <n v="22.234999999999999"/>
    <n v="0.57506789085736454"/>
    <n v="2026"/>
    <s v="Q3"/>
    <n v="9"/>
    <s v="Sep"/>
  </r>
  <r>
    <n v="2728"/>
    <d v="2026-09-19T00:00:00"/>
    <s v="Southern Europe"/>
    <x v="15"/>
    <s v="Online Store"/>
    <s v="New"/>
    <s v="Hiking"/>
    <s v="Summit Backpack 45L"/>
    <n v="3"/>
    <n v="153.5"/>
    <n v="0"/>
    <n v="80.819999999999993"/>
    <n v="460.5"/>
    <n v="242.45999999999998"/>
    <n v="218.04000000000002"/>
    <n v="0.47348534201954401"/>
    <n v="2026"/>
    <s v="Q3"/>
    <n v="9"/>
    <s v="Sep"/>
  </r>
  <r>
    <n v="2788"/>
    <d v="2026-09-19T00:00:00"/>
    <s v="Central Europe"/>
    <x v="12"/>
    <s v="Marketplace"/>
    <s v="New"/>
    <s v="Hiking"/>
    <s v="Trekking Poles"/>
    <n v="1"/>
    <n v="70.430000000000007"/>
    <n v="0"/>
    <n v="31.51"/>
    <n v="70.430000000000007"/>
    <n v="31.51"/>
    <n v="38.92"/>
    <n v="0.55260542382507449"/>
    <n v="2026"/>
    <s v="Q3"/>
    <n v="9"/>
    <s v="Sep"/>
  </r>
  <r>
    <n v="2932"/>
    <d v="2026-09-19T00:00:00"/>
    <s v="Southern Europe"/>
    <x v="15"/>
    <s v="Retail Partners"/>
    <s v="Business"/>
    <s v="Cycling"/>
    <s v="Trail Bike Light"/>
    <n v="4"/>
    <n v="49.93"/>
    <n v="0"/>
    <n v="22.99"/>
    <n v="199.72"/>
    <n v="91.96"/>
    <n v="107.76"/>
    <n v="0.53955537752853999"/>
    <n v="2026"/>
    <s v="Q3"/>
    <n v="9"/>
    <s v="Sep"/>
  </r>
  <r>
    <n v="3399"/>
    <d v="2026-09-19T00:00:00"/>
    <s v="Central Europe"/>
    <x v="12"/>
    <s v="Retail Partners"/>
    <s v="Returning"/>
    <s v="Cycling"/>
    <s v="Trail Bike Light"/>
    <n v="1"/>
    <n v="50.18"/>
    <n v="0"/>
    <n v="22.92"/>
    <n v="50.18"/>
    <n v="22.92"/>
    <n v="27.259999999999998"/>
    <n v="0.54324432044639293"/>
    <n v="2026"/>
    <s v="Q3"/>
    <n v="9"/>
    <s v="Sep"/>
  </r>
  <r>
    <n v="3588"/>
    <d v="2026-09-19T00:00:00"/>
    <s v="Western Europe"/>
    <x v="13"/>
    <s v="Retail Partners"/>
    <s v="New"/>
    <s v="Travel"/>
    <s v="Travel Backpack 35L"/>
    <n v="2"/>
    <n v="164.01"/>
    <n v="0.15"/>
    <n v="87.14"/>
    <n v="278.81699999999995"/>
    <n v="174.28"/>
    <n v="104.53699999999995"/>
    <n v="0.37493050997607741"/>
    <n v="2026"/>
    <s v="Q3"/>
    <n v="9"/>
    <s v="Sep"/>
  </r>
  <r>
    <n v="3603"/>
    <d v="2026-09-19T00:00:00"/>
    <s v="Central Europe"/>
    <x v="14"/>
    <s v="Marketplace"/>
    <s v="Returning"/>
    <s v="Cycling"/>
    <s v="Commuter Helmet"/>
    <n v="2"/>
    <n v="83.77"/>
    <n v="0"/>
    <n v="43.32"/>
    <n v="167.54"/>
    <n v="86.64"/>
    <n v="80.899999999999991"/>
    <n v="0.4828697624447893"/>
    <n v="2026"/>
    <s v="Q3"/>
    <n v="9"/>
    <s v="Sep"/>
  </r>
  <r>
    <n v="3845"/>
    <d v="2026-09-19T00:00:00"/>
    <s v="Western Europe"/>
    <x v="8"/>
    <s v="Online Store"/>
    <s v="New"/>
    <s v="Camping"/>
    <s v="Portable Camp Stove"/>
    <n v="1"/>
    <n v="81.84"/>
    <n v="0"/>
    <n v="38.5"/>
    <n v="81.84"/>
    <n v="38.5"/>
    <n v="43.34"/>
    <n v="0.52956989247311825"/>
    <n v="2026"/>
    <s v="Q3"/>
    <n v="9"/>
    <s v="Sep"/>
  </r>
  <r>
    <n v="4191"/>
    <d v="2026-09-19T00:00:00"/>
    <s v="Northern Europe"/>
    <x v="5"/>
    <s v="Marketplace"/>
    <s v="Returning"/>
    <s v="Fitness"/>
    <s v="Resistance Band Set"/>
    <n v="1"/>
    <n v="40.32"/>
    <n v="0.15"/>
    <n v="14.39"/>
    <n v="34.271999999999998"/>
    <n v="14.39"/>
    <n v="19.881999999999998"/>
    <n v="0.58012371615312786"/>
    <n v="2026"/>
    <s v="Q3"/>
    <n v="9"/>
    <s v="Sep"/>
  </r>
  <r>
    <n v="4269"/>
    <d v="2026-09-19T00:00:00"/>
    <s v="Northern Europe"/>
    <x v="16"/>
    <s v="Corporate"/>
    <s v="Business"/>
    <s v="Hiking"/>
    <s v="Summit Backpack 45L"/>
    <n v="4"/>
    <n v="155.84"/>
    <n v="0.05"/>
    <n v="80.790000000000006"/>
    <n v="592.19200000000001"/>
    <n v="323.16000000000003"/>
    <n v="269.03199999999998"/>
    <n v="0.45429860585755966"/>
    <n v="2026"/>
    <s v="Q3"/>
    <n v="9"/>
    <s v="Sep"/>
  </r>
  <r>
    <n v="5"/>
    <d v="2026-09-20T00:00:00"/>
    <s v="Central Europe"/>
    <x v="6"/>
    <s v="Online Store"/>
    <s v="Business"/>
    <s v="Fitness"/>
    <s v="Training Mat"/>
    <n v="1"/>
    <n v="51.83"/>
    <n v="0"/>
    <n v="21.9"/>
    <n v="51.83"/>
    <n v="21.9"/>
    <n v="29.93"/>
    <n v="0.57746478873239437"/>
    <n v="2026"/>
    <s v="Q3"/>
    <n v="9"/>
    <s v="Sep"/>
  </r>
  <r>
    <n v="210"/>
    <d v="2026-09-20T00:00:00"/>
    <s v="Northern Europe"/>
    <x v="3"/>
    <s v="Retail Partners"/>
    <s v="Returning"/>
    <s v="Camping"/>
    <s v="Trail Tent 2P"/>
    <n v="1"/>
    <n v="190.77"/>
    <n v="0.05"/>
    <n v="104.69"/>
    <n v="181.23150000000001"/>
    <n v="104.69"/>
    <n v="76.541500000000013"/>
    <n v="0.42234103894742364"/>
    <n v="2026"/>
    <s v="Q3"/>
    <n v="9"/>
    <s v="Sep"/>
  </r>
  <r>
    <n v="462"/>
    <d v="2026-09-20T00:00:00"/>
    <s v="Central Europe"/>
    <x v="12"/>
    <s v="Retail Partners"/>
    <s v="New"/>
    <s v="Cycling"/>
    <s v="Compact Repair Kit"/>
    <n v="2"/>
    <n v="40.049999999999997"/>
    <n v="0.05"/>
    <n v="16.97"/>
    <n v="76.094999999999985"/>
    <n v="33.94"/>
    <n v="42.154999999999987"/>
    <n v="0.55397857940731976"/>
    <n v="2026"/>
    <s v="Q3"/>
    <n v="9"/>
    <s v="Sep"/>
  </r>
  <r>
    <n v="725"/>
    <d v="2026-09-20T00:00:00"/>
    <s v="Central Europe"/>
    <x v="12"/>
    <s v="Online Store"/>
    <s v="New"/>
    <s v="Cycling"/>
    <s v="Commuter Helmet"/>
    <n v="1"/>
    <n v="82.08"/>
    <n v="0.05"/>
    <n v="43.18"/>
    <n v="77.975999999999999"/>
    <n v="43.18"/>
    <n v="34.795999999999999"/>
    <n v="0.44623986867754178"/>
    <n v="2026"/>
    <s v="Q3"/>
    <n v="9"/>
    <s v="Sep"/>
  </r>
  <r>
    <n v="918"/>
    <d v="2026-09-20T00:00:00"/>
    <s v="Southern Europe"/>
    <x v="15"/>
    <s v="Online Store"/>
    <s v="Returning"/>
    <s v="Cycling"/>
    <s v="Trail Bike Light"/>
    <n v="1"/>
    <n v="50.3"/>
    <n v="0.05"/>
    <n v="22.14"/>
    <n v="47.784999999999997"/>
    <n v="22.14"/>
    <n v="25.644999999999996"/>
    <n v="0.53667468870984614"/>
    <n v="2026"/>
    <s v="Q3"/>
    <n v="9"/>
    <s v="Sep"/>
  </r>
  <r>
    <n v="1442"/>
    <d v="2026-09-20T00:00:00"/>
    <s v="Northern Europe"/>
    <x v="16"/>
    <s v="Online Store"/>
    <s v="New"/>
    <s v="Travel"/>
    <s v="Packing Cube Set"/>
    <n v="1"/>
    <n v="47.68"/>
    <n v="0.1"/>
    <n v="18.03"/>
    <n v="42.911999999999999"/>
    <n v="18.03"/>
    <n v="24.881999999999998"/>
    <n v="0.57983780760626391"/>
    <n v="2026"/>
    <s v="Q3"/>
    <n v="9"/>
    <s v="Sep"/>
  </r>
  <r>
    <n v="4290"/>
    <d v="2026-09-20T00:00:00"/>
    <s v="Northern Europe"/>
    <x v="2"/>
    <s v="Retail Partners"/>
    <s v="Returning"/>
    <s v="Cycling"/>
    <s v="Trail Bike Light"/>
    <n v="2"/>
    <n v="51.48"/>
    <n v="0.05"/>
    <n v="22.38"/>
    <n v="97.811999999999983"/>
    <n v="44.76"/>
    <n v="53.051999999999985"/>
    <n v="0.54238743712427917"/>
    <n v="2026"/>
    <s v="Q3"/>
    <n v="9"/>
    <s v="Sep"/>
  </r>
  <r>
    <n v="4666"/>
    <d v="2026-09-20T00:00:00"/>
    <s v="Northern Europe"/>
    <x v="3"/>
    <s v="Online Store"/>
    <s v="Business"/>
    <s v="Fitness"/>
    <s v="Weighted Vest"/>
    <n v="2"/>
    <n v="123.73"/>
    <n v="0"/>
    <n v="68.459999999999994"/>
    <n v="247.46"/>
    <n v="136.91999999999999"/>
    <n v="110.54000000000002"/>
    <n v="0.44669845631617239"/>
    <n v="2026"/>
    <s v="Q3"/>
    <n v="9"/>
    <s v="Sep"/>
  </r>
  <r>
    <n v="234"/>
    <d v="2026-09-21T00:00:00"/>
    <s v="Northern Europe"/>
    <x v="5"/>
    <s v="Online Store"/>
    <s v="Business"/>
    <s v="Hiking"/>
    <s v="Trail Boots"/>
    <n v="2"/>
    <n v="146.81"/>
    <n v="0"/>
    <n v="79.72"/>
    <n v="293.62"/>
    <n v="159.44"/>
    <n v="134.18"/>
    <n v="0.45698521899053202"/>
    <n v="2026"/>
    <s v="Q3"/>
    <n v="9"/>
    <s v="Sep"/>
  </r>
  <r>
    <n v="802"/>
    <d v="2026-09-21T00:00:00"/>
    <s v="Central Europe"/>
    <x v="12"/>
    <s v="Retail Partners"/>
    <s v="Returning"/>
    <s v="Travel"/>
    <s v="Travel Backpack 35L"/>
    <n v="2"/>
    <n v="167.16"/>
    <n v="0"/>
    <n v="88.51"/>
    <n v="334.32"/>
    <n v="177.02"/>
    <n v="157.29999999999998"/>
    <n v="0.4705072983967456"/>
    <n v="2026"/>
    <s v="Q3"/>
    <n v="9"/>
    <s v="Sep"/>
  </r>
  <r>
    <n v="1942"/>
    <d v="2026-09-21T00:00:00"/>
    <s v="Northern Europe"/>
    <x v="2"/>
    <s v="Online Store"/>
    <s v="New"/>
    <s v="Cycling"/>
    <s v="Commuter Helmet"/>
    <n v="1"/>
    <n v="83.69"/>
    <n v="0"/>
    <n v="42.76"/>
    <n v="83.69"/>
    <n v="42.76"/>
    <n v="40.93"/>
    <n v="0.48906679412116144"/>
    <n v="2026"/>
    <s v="Q3"/>
    <n v="9"/>
    <s v="Sep"/>
  </r>
  <r>
    <n v="2200"/>
    <d v="2026-09-21T00:00:00"/>
    <s v="Southern Europe"/>
    <x v="0"/>
    <s v="Online Store"/>
    <s v="New"/>
    <s v="Cycling"/>
    <s v="Compact Repair Kit"/>
    <n v="1"/>
    <n v="40.4"/>
    <n v="0.15"/>
    <n v="16.47"/>
    <n v="34.339999999999996"/>
    <n v="16.47"/>
    <n v="17.869999999999997"/>
    <n v="0.52038439138031445"/>
    <n v="2026"/>
    <s v="Q3"/>
    <n v="9"/>
    <s v="Sep"/>
  </r>
  <r>
    <n v="2236"/>
    <d v="2026-09-21T00:00:00"/>
    <s v="Central Europe"/>
    <x v="11"/>
    <s v="Online Store"/>
    <s v="Returning"/>
    <s v="Hiking"/>
    <s v="Trail Boots"/>
    <n v="3"/>
    <n v="143.31"/>
    <n v="0"/>
    <n v="81.36"/>
    <n v="429.93"/>
    <n v="244.07999999999998"/>
    <n v="185.85000000000002"/>
    <n v="0.43227967343521045"/>
    <n v="2026"/>
    <s v="Q3"/>
    <n v="9"/>
    <s v="Sep"/>
  </r>
  <r>
    <n v="4041"/>
    <d v="2026-09-21T00:00:00"/>
    <s v="Central Europe"/>
    <x v="11"/>
    <s v="Corporate"/>
    <s v="Returning"/>
    <s v="Fitness"/>
    <s v="Training Mat"/>
    <n v="15"/>
    <n v="51.1"/>
    <n v="0.1"/>
    <n v="21.9"/>
    <n v="689.85"/>
    <n v="328.5"/>
    <n v="361.35"/>
    <n v="0.52380952380952384"/>
    <n v="2026"/>
    <s v="Q3"/>
    <n v="9"/>
    <s v="Sep"/>
  </r>
  <r>
    <n v="4435"/>
    <d v="2026-09-21T00:00:00"/>
    <s v="Western Europe"/>
    <x v="13"/>
    <s v="Marketplace"/>
    <s v="New"/>
    <s v="Hiking"/>
    <s v="Trail Boots"/>
    <n v="1"/>
    <n v="146.33000000000001"/>
    <n v="0"/>
    <n v="80.05"/>
    <n v="146.33000000000001"/>
    <n v="80.05"/>
    <n v="66.280000000000015"/>
    <n v="0.45294881432378875"/>
    <n v="2026"/>
    <s v="Q3"/>
    <n v="9"/>
    <s v="Sep"/>
  </r>
  <r>
    <n v="305"/>
    <d v="2026-09-22T00:00:00"/>
    <s v="Western Europe"/>
    <x v="8"/>
    <s v="Online Store"/>
    <s v="Returning"/>
    <s v="Travel"/>
    <s v="Carry-On Duffel"/>
    <n v="1"/>
    <n v="130.69999999999999"/>
    <n v="0.05"/>
    <n v="68.23"/>
    <n v="124.16499999999998"/>
    <n v="68.23"/>
    <n v="55.934999999999974"/>
    <n v="0.45048926831232622"/>
    <n v="2026"/>
    <s v="Q3"/>
    <n v="9"/>
    <s v="Sep"/>
  </r>
  <r>
    <n v="808"/>
    <d v="2026-09-22T00:00:00"/>
    <s v="Central Europe"/>
    <x v="12"/>
    <s v="Corporate"/>
    <s v="Business"/>
    <s v="Fitness"/>
    <s v="Resistance Band Set"/>
    <n v="8"/>
    <n v="39.630000000000003"/>
    <n v="0.15"/>
    <n v="14.61"/>
    <n v="269.48400000000004"/>
    <n v="116.88"/>
    <n v="152.60400000000004"/>
    <n v="0.56628222825844954"/>
    <n v="2026"/>
    <s v="Q3"/>
    <n v="9"/>
    <s v="Sep"/>
  </r>
  <r>
    <n v="1029"/>
    <d v="2026-09-22T00:00:00"/>
    <s v="Central Europe"/>
    <x v="6"/>
    <s v="Online Store"/>
    <s v="Returning"/>
    <s v="Travel"/>
    <s v="Carry-On Duffel"/>
    <n v="1"/>
    <n v="132.36000000000001"/>
    <n v="0.05"/>
    <n v="66.63"/>
    <n v="125.742"/>
    <n v="66.63"/>
    <n v="59.112000000000009"/>
    <n v="0.47010545402490822"/>
    <n v="2026"/>
    <s v="Q3"/>
    <n v="9"/>
    <s v="Sep"/>
  </r>
  <r>
    <n v="1721"/>
    <d v="2026-09-22T00:00:00"/>
    <s v="Western Europe"/>
    <x v="7"/>
    <s v="Online Store"/>
    <s v="Business"/>
    <s v="Hiking"/>
    <s v="Summit Backpack 45L"/>
    <n v="1"/>
    <n v="156.81"/>
    <n v="0"/>
    <n v="78.2"/>
    <n v="156.81"/>
    <n v="78.2"/>
    <n v="78.61"/>
    <n v="0.50130731458452904"/>
    <n v="2026"/>
    <s v="Q3"/>
    <n v="9"/>
    <s v="Sep"/>
  </r>
  <r>
    <n v="2425"/>
    <d v="2026-09-22T00:00:00"/>
    <s v="Western Europe"/>
    <x v="8"/>
    <s v="Marketplace"/>
    <s v="New"/>
    <s v="Travel"/>
    <s v="Carry-On Duffel"/>
    <n v="3"/>
    <n v="134.52000000000001"/>
    <n v="0.05"/>
    <n v="65.19"/>
    <n v="383.38200000000006"/>
    <n v="195.57"/>
    <n v="187.81200000000007"/>
    <n v="0.48988215409174152"/>
    <n v="2026"/>
    <s v="Q3"/>
    <n v="9"/>
    <s v="Sep"/>
  </r>
  <r>
    <n v="3322"/>
    <d v="2026-09-22T00:00:00"/>
    <s v="Western Europe"/>
    <x v="8"/>
    <s v="Online Store"/>
    <s v="Returning"/>
    <s v="Camping"/>
    <s v="Compact Sleeping Bag"/>
    <n v="1"/>
    <n v="124.51"/>
    <n v="0"/>
    <n v="59.97"/>
    <n v="124.51"/>
    <n v="59.97"/>
    <n v="64.540000000000006"/>
    <n v="0.51835193960324477"/>
    <n v="2026"/>
    <s v="Q3"/>
    <n v="9"/>
    <s v="Sep"/>
  </r>
  <r>
    <n v="3821"/>
    <d v="2026-09-22T00:00:00"/>
    <s v="Northern Europe"/>
    <x v="3"/>
    <s v="Online Store"/>
    <s v="Returning"/>
    <s v="Hiking"/>
    <s v="Trail Boots"/>
    <n v="1"/>
    <n v="141"/>
    <n v="0"/>
    <n v="79.010000000000005"/>
    <n v="141"/>
    <n v="79.010000000000005"/>
    <n v="61.989999999999995"/>
    <n v="0.43964539007092196"/>
    <n v="2026"/>
    <s v="Q3"/>
    <n v="9"/>
    <s v="Sep"/>
  </r>
  <r>
    <n v="3899"/>
    <d v="2026-09-22T00:00:00"/>
    <s v="Western Europe"/>
    <x v="4"/>
    <s v="Corporate"/>
    <s v="Returning"/>
    <s v="Camping"/>
    <s v="Compact Sleeping Bag"/>
    <n v="6"/>
    <n v="121.7"/>
    <n v="0.15"/>
    <n v="61.26"/>
    <n v="620.67000000000007"/>
    <n v="367.56"/>
    <n v="253.11000000000007"/>
    <n v="0.40780124703948967"/>
    <n v="2026"/>
    <s v="Q3"/>
    <n v="9"/>
    <s v="Sep"/>
  </r>
  <r>
    <n v="4807"/>
    <d v="2026-09-22T00:00:00"/>
    <s v="Western Europe"/>
    <x v="7"/>
    <s v="Corporate"/>
    <s v="Business"/>
    <s v="Cycling"/>
    <s v="Cycling Pack 12L"/>
    <n v="4"/>
    <n v="103.86"/>
    <n v="0.1"/>
    <n v="50.12"/>
    <n v="373.89600000000002"/>
    <n v="200.48"/>
    <n v="173.41600000000003"/>
    <n v="0.46380811776536796"/>
    <n v="2026"/>
    <s v="Q3"/>
    <n v="9"/>
    <s v="Sep"/>
  </r>
  <r>
    <n v="30"/>
    <d v="2026-09-23T00:00:00"/>
    <s v="Northern Europe"/>
    <x v="5"/>
    <s v="Marketplace"/>
    <s v="Returning"/>
    <s v="Hiking"/>
    <s v="Hiking Daypack 20L"/>
    <n v="2"/>
    <n v="93.82"/>
    <n v="0.05"/>
    <n v="45.57"/>
    <n v="178.25799999999998"/>
    <n v="91.14"/>
    <n v="87.117999999999981"/>
    <n v="0.48871859888476249"/>
    <n v="2026"/>
    <s v="Q3"/>
    <n v="9"/>
    <s v="Sep"/>
  </r>
  <r>
    <n v="3027"/>
    <d v="2026-09-23T00:00:00"/>
    <s v="Western Europe"/>
    <x v="8"/>
    <s v="Corporate"/>
    <s v="Business"/>
    <s v="Hiking"/>
    <s v="Summit Backpack 45L"/>
    <n v="8"/>
    <n v="155.13999999999999"/>
    <n v="0.1"/>
    <n v="76.87"/>
    <n v="1117.008"/>
    <n v="614.96"/>
    <n v="502.048"/>
    <n v="0.44945783736553363"/>
    <n v="2026"/>
    <s v="Q3"/>
    <n v="9"/>
    <s v="Sep"/>
  </r>
  <r>
    <n v="3690"/>
    <d v="2026-09-23T00:00:00"/>
    <s v="Western Europe"/>
    <x v="8"/>
    <s v="Online Store"/>
    <s v="Returning"/>
    <s v="Hiking"/>
    <s v="Hiking Daypack 20L"/>
    <n v="3"/>
    <n v="92.14"/>
    <n v="0.05"/>
    <n v="45.25"/>
    <n v="262.59899999999999"/>
    <n v="135.75"/>
    <n v="126.84899999999999"/>
    <n v="0.48305210606285626"/>
    <n v="2026"/>
    <s v="Q3"/>
    <n v="9"/>
    <s v="Sep"/>
  </r>
  <r>
    <n v="600"/>
    <d v="2026-09-24T00:00:00"/>
    <s v="Central Europe"/>
    <x v="12"/>
    <s v="Retail Partners"/>
    <s v="Returning"/>
    <s v="Cycling"/>
    <s v="Compact Repair Kit"/>
    <n v="6"/>
    <n v="39.880000000000003"/>
    <n v="0.05"/>
    <n v="16.79"/>
    <n v="227.31600000000003"/>
    <n v="100.74"/>
    <n v="126.57600000000004"/>
    <n v="0.5568283798764716"/>
    <n v="2026"/>
    <s v="Q3"/>
    <n v="9"/>
    <s v="Sep"/>
  </r>
  <r>
    <n v="1931"/>
    <d v="2026-09-24T00:00:00"/>
    <s v="Northern Europe"/>
    <x v="16"/>
    <s v="Online Store"/>
    <s v="Returning"/>
    <s v="Travel"/>
    <s v="Insulated Bottle"/>
    <n v="4"/>
    <n v="35.700000000000003"/>
    <n v="0"/>
    <n v="13.91"/>
    <n v="142.80000000000001"/>
    <n v="55.64"/>
    <n v="87.160000000000011"/>
    <n v="0.61036414565826336"/>
    <n v="2026"/>
    <s v="Q3"/>
    <n v="9"/>
    <s v="Sep"/>
  </r>
  <r>
    <n v="2124"/>
    <d v="2026-09-24T00:00:00"/>
    <s v="Western Europe"/>
    <x v="8"/>
    <s v="Retail Partners"/>
    <s v="New"/>
    <s v="Cycling"/>
    <s v="Cycling Pack 12L"/>
    <n v="6"/>
    <n v="104.16"/>
    <n v="0"/>
    <n v="51.76"/>
    <n v="624.96"/>
    <n v="310.56"/>
    <n v="314.40000000000003"/>
    <n v="0.50307219662058378"/>
    <n v="2026"/>
    <s v="Q3"/>
    <n v="9"/>
    <s v="Sep"/>
  </r>
  <r>
    <n v="2789"/>
    <d v="2026-09-24T00:00:00"/>
    <s v="Northern Europe"/>
    <x v="16"/>
    <s v="Online Store"/>
    <s v="New"/>
    <s v="Hiking"/>
    <s v="Trail Boots"/>
    <n v="5"/>
    <n v="147.21"/>
    <n v="0.05"/>
    <n v="79.14"/>
    <n v="699.24750000000006"/>
    <n v="395.7"/>
    <n v="303.54750000000007"/>
    <n v="0.43410594961011667"/>
    <n v="2026"/>
    <s v="Q3"/>
    <n v="9"/>
    <s v="Sep"/>
  </r>
  <r>
    <n v="2921"/>
    <d v="2026-09-24T00:00:00"/>
    <s v="Southern Europe"/>
    <x v="0"/>
    <s v="Online Store"/>
    <s v="New"/>
    <s v="Camping"/>
    <s v="Trail Tent 2P"/>
    <n v="3"/>
    <n v="195.68"/>
    <n v="0.05"/>
    <n v="102.16"/>
    <n v="557.68799999999999"/>
    <n v="306.48"/>
    <n v="251.20799999999997"/>
    <n v="0.45044541033696256"/>
    <n v="2026"/>
    <s v="Q3"/>
    <n v="9"/>
    <s v="Sep"/>
  </r>
  <r>
    <n v="3108"/>
    <d v="2026-09-24T00:00:00"/>
    <s v="Central Europe"/>
    <x v="11"/>
    <s v="Corporate"/>
    <s v="Business"/>
    <s v="Hiking"/>
    <s v="Hiking Daypack 20L"/>
    <n v="5"/>
    <n v="90.05"/>
    <n v="0.15"/>
    <n v="44.12"/>
    <n v="382.71249999999998"/>
    <n v="220.6"/>
    <n v="162.11249999999998"/>
    <n v="0.42358820263252439"/>
    <n v="2026"/>
    <s v="Q3"/>
    <n v="9"/>
    <s v="Sep"/>
  </r>
  <r>
    <n v="3226"/>
    <d v="2026-09-24T00:00:00"/>
    <s v="Western Europe"/>
    <x v="13"/>
    <s v="Marketplace"/>
    <s v="Returning"/>
    <s v="Camping"/>
    <s v="Alpine Tent 4P"/>
    <n v="1"/>
    <n v="345.48"/>
    <n v="0"/>
    <n v="196.31"/>
    <n v="345.48"/>
    <n v="196.31"/>
    <n v="149.17000000000002"/>
    <n v="0.43177607965728843"/>
    <n v="2026"/>
    <s v="Q3"/>
    <n v="9"/>
    <s v="Sep"/>
  </r>
  <r>
    <n v="3286"/>
    <d v="2026-09-24T00:00:00"/>
    <s v="Western Europe"/>
    <x v="4"/>
    <s v="Online Store"/>
    <s v="New"/>
    <s v="Travel"/>
    <s v="Packing Cube Set"/>
    <n v="1"/>
    <n v="46.23"/>
    <n v="0.1"/>
    <n v="18.34"/>
    <n v="41.606999999999999"/>
    <n v="18.34"/>
    <n v="23.266999999999999"/>
    <n v="0.55920878698295962"/>
    <n v="2026"/>
    <s v="Q3"/>
    <n v="9"/>
    <s v="Sep"/>
  </r>
  <r>
    <n v="4510"/>
    <d v="2026-09-24T00:00:00"/>
    <s v="Southern Europe"/>
    <x v="0"/>
    <s v="Marketplace"/>
    <s v="Returning"/>
    <s v="Camping"/>
    <s v="Portable Camp Stove"/>
    <n v="3"/>
    <n v="82.38"/>
    <n v="0.15"/>
    <n v="39.020000000000003"/>
    <n v="210.06899999999999"/>
    <n v="117.06"/>
    <n v="93.008999999999986"/>
    <n v="0.44275452351370259"/>
    <n v="2026"/>
    <s v="Q3"/>
    <n v="9"/>
    <s v="Sep"/>
  </r>
  <r>
    <n v="2069"/>
    <d v="2026-09-25T00:00:00"/>
    <s v="Western Europe"/>
    <x v="7"/>
    <s v="Online Store"/>
    <s v="New"/>
    <s v="Camping"/>
    <s v="Alpine Tent 4P"/>
    <n v="1"/>
    <n v="344.79"/>
    <n v="0"/>
    <n v="189.63"/>
    <n v="344.79"/>
    <n v="189.63"/>
    <n v="155.16000000000003"/>
    <n v="0.45001305142260511"/>
    <n v="2026"/>
    <s v="Q3"/>
    <n v="9"/>
    <s v="Sep"/>
  </r>
  <r>
    <n v="95"/>
    <d v="2026-09-26T00:00:00"/>
    <s v="Southern Europe"/>
    <x v="0"/>
    <s v="Marketplace"/>
    <s v="Returning"/>
    <s v="Hiking"/>
    <s v="Trekking Poles"/>
    <n v="1"/>
    <n v="73.06"/>
    <n v="0.05"/>
    <n v="31.42"/>
    <n v="69.406999999999996"/>
    <n v="31.42"/>
    <n v="37.986999999999995"/>
    <n v="0.54730790842422228"/>
    <n v="2026"/>
    <s v="Q3"/>
    <n v="9"/>
    <s v="Sep"/>
  </r>
  <r>
    <n v="160"/>
    <d v="2026-09-26T00:00:00"/>
    <s v="Western Europe"/>
    <x v="8"/>
    <s v="Online Store"/>
    <s v="Returning"/>
    <s v="Camping"/>
    <s v="Portable Camp Stove"/>
    <n v="1"/>
    <n v="81.58"/>
    <n v="0.1"/>
    <n v="38.89"/>
    <n v="73.421999999999997"/>
    <n v="38.89"/>
    <n v="34.531999999999996"/>
    <n v="0.47032224673803491"/>
    <n v="2026"/>
    <s v="Q3"/>
    <n v="9"/>
    <s v="Sep"/>
  </r>
  <r>
    <n v="407"/>
    <d v="2026-09-26T00:00:00"/>
    <s v="Central Europe"/>
    <x v="12"/>
    <s v="Corporate"/>
    <s v="Returning"/>
    <s v="Fitness"/>
    <s v="Training Mat"/>
    <n v="6"/>
    <n v="49.87"/>
    <n v="0.1"/>
    <n v="21.75"/>
    <n v="269.298"/>
    <n v="130.5"/>
    <n v="138.798"/>
    <n v="0.51540672414945521"/>
    <n v="2026"/>
    <s v="Q3"/>
    <n v="9"/>
    <s v="Sep"/>
  </r>
  <r>
    <n v="1395"/>
    <d v="2026-09-26T00:00:00"/>
    <s v="Northern Europe"/>
    <x v="3"/>
    <s v="Online Store"/>
    <s v="New"/>
    <s v="Cycling"/>
    <s v="Compact Repair Kit"/>
    <n v="2"/>
    <n v="39.81"/>
    <n v="0.05"/>
    <n v="16.87"/>
    <n v="75.638999999999996"/>
    <n v="33.74"/>
    <n v="41.898999999999994"/>
    <n v="0.55393381721069812"/>
    <n v="2026"/>
    <s v="Q3"/>
    <n v="9"/>
    <s v="Sep"/>
  </r>
  <r>
    <n v="2085"/>
    <d v="2026-09-26T00:00:00"/>
    <s v="Northern Europe"/>
    <x v="2"/>
    <s v="Online Store"/>
    <s v="Returning"/>
    <s v="Camping"/>
    <s v="Trail Tent 2P"/>
    <n v="3"/>
    <n v="191.46"/>
    <n v="0"/>
    <n v="104.06"/>
    <n v="574.38"/>
    <n v="312.18"/>
    <n v="262.2"/>
    <n v="0.45649221769560222"/>
    <n v="2026"/>
    <s v="Q3"/>
    <n v="9"/>
    <s v="Sep"/>
  </r>
  <r>
    <n v="3124"/>
    <d v="2026-09-26T00:00:00"/>
    <s v="Northern Europe"/>
    <x v="5"/>
    <s v="Online Store"/>
    <s v="Returning"/>
    <s v="Travel"/>
    <s v="Packing Cube Set"/>
    <n v="3"/>
    <n v="46.48"/>
    <n v="0.05"/>
    <n v="18.82"/>
    <n v="132.46799999999999"/>
    <n v="56.46"/>
    <n v="76.007999999999981"/>
    <n v="0.57378385723344494"/>
    <n v="2026"/>
    <s v="Q3"/>
    <n v="9"/>
    <s v="Sep"/>
  </r>
  <r>
    <n v="3216"/>
    <d v="2026-09-26T00:00:00"/>
    <s v="Central Europe"/>
    <x v="12"/>
    <s v="Retail Partners"/>
    <s v="Returning"/>
    <s v="Travel"/>
    <s v="Insulated Bottle"/>
    <n v="2"/>
    <n v="35.44"/>
    <n v="0.1"/>
    <n v="13.2"/>
    <n v="63.791999999999994"/>
    <n v="26.4"/>
    <n v="37.391999999999996"/>
    <n v="0.58615500376222718"/>
    <n v="2026"/>
    <s v="Q3"/>
    <n v="9"/>
    <s v="Sep"/>
  </r>
  <r>
    <n v="3743"/>
    <d v="2026-09-26T00:00:00"/>
    <s v="Northern Europe"/>
    <x v="2"/>
    <s v="Online Store"/>
    <s v="New"/>
    <s v="Fitness"/>
    <s v="Recovery Roller"/>
    <n v="4"/>
    <n v="36.159999999999997"/>
    <n v="0.05"/>
    <n v="13.68"/>
    <n v="137.40799999999999"/>
    <n v="54.72"/>
    <n v="82.687999999999988"/>
    <n v="0.60176991150442471"/>
    <n v="2026"/>
    <s v="Q3"/>
    <n v="9"/>
    <s v="Sep"/>
  </r>
  <r>
    <n v="3788"/>
    <d v="2026-09-26T00:00:00"/>
    <s v="Western Europe"/>
    <x v="8"/>
    <s v="Online Store"/>
    <s v="Returning"/>
    <s v="Fitness"/>
    <s v="Recovery Roller"/>
    <n v="2"/>
    <n v="35.93"/>
    <n v="0"/>
    <n v="13.91"/>
    <n v="71.86"/>
    <n v="27.82"/>
    <n v="44.04"/>
    <n v="0.6128583356526579"/>
    <n v="2026"/>
    <s v="Q3"/>
    <n v="9"/>
    <s v="Sep"/>
  </r>
  <r>
    <n v="4883"/>
    <d v="2026-09-26T00:00:00"/>
    <s v="Western Europe"/>
    <x v="8"/>
    <s v="Online Store"/>
    <s v="Business"/>
    <s v="Camping"/>
    <s v="Trail Tent 2P"/>
    <n v="1"/>
    <n v="199.7"/>
    <n v="0"/>
    <n v="103.77"/>
    <n v="199.7"/>
    <n v="103.77"/>
    <n v="95.929999999999993"/>
    <n v="0.4803705558337506"/>
    <n v="2026"/>
    <s v="Q3"/>
    <n v="9"/>
    <s v="Sep"/>
  </r>
  <r>
    <n v="1577"/>
    <d v="2026-09-27T00:00:00"/>
    <s v="Western Europe"/>
    <x v="4"/>
    <s v="Online Store"/>
    <s v="New"/>
    <s v="Hiking"/>
    <s v="Summit Backpack 45L"/>
    <n v="4"/>
    <n v="154.28"/>
    <n v="0.05"/>
    <n v="78.180000000000007"/>
    <n v="586.26400000000001"/>
    <n v="312.72000000000003"/>
    <n v="273.54399999999998"/>
    <n v="0.46658843115047144"/>
    <n v="2026"/>
    <s v="Q3"/>
    <n v="9"/>
    <s v="Sep"/>
  </r>
  <r>
    <n v="2310"/>
    <d v="2026-09-27T00:00:00"/>
    <s v="Southern Europe"/>
    <x v="15"/>
    <s v="Online Store"/>
    <s v="Returning"/>
    <s v="Travel"/>
    <s v="Travel Backpack 35L"/>
    <n v="1"/>
    <n v="165.44"/>
    <n v="0"/>
    <n v="88.25"/>
    <n v="165.44"/>
    <n v="88.25"/>
    <n v="77.19"/>
    <n v="0.46657398452611215"/>
    <n v="2026"/>
    <s v="Q3"/>
    <n v="9"/>
    <s v="Sep"/>
  </r>
  <r>
    <n v="2383"/>
    <d v="2026-09-27T00:00:00"/>
    <s v="Western Europe"/>
    <x v="7"/>
    <s v="Online Store"/>
    <s v="Returning"/>
    <s v="Travel"/>
    <s v="Carry-On Duffel"/>
    <n v="2"/>
    <n v="130.29"/>
    <n v="0.1"/>
    <n v="67.97"/>
    <n v="234.52199999999999"/>
    <n v="135.94"/>
    <n v="98.581999999999994"/>
    <n v="0.42035288800197845"/>
    <n v="2026"/>
    <s v="Q3"/>
    <n v="9"/>
    <s v="Sep"/>
  </r>
  <r>
    <n v="2803"/>
    <d v="2026-09-27T00:00:00"/>
    <s v="Central Europe"/>
    <x v="12"/>
    <s v="Online Store"/>
    <s v="Returning"/>
    <s v="Fitness"/>
    <s v="Recovery Roller"/>
    <n v="3"/>
    <n v="36.909999999999997"/>
    <n v="0.05"/>
    <n v="13.7"/>
    <n v="105.19349999999999"/>
    <n v="41.099999999999994"/>
    <n v="64.093499999999992"/>
    <n v="0.60929144861612172"/>
    <n v="2026"/>
    <s v="Q3"/>
    <n v="9"/>
    <s v="Sep"/>
  </r>
  <r>
    <n v="4199"/>
    <d v="2026-09-27T00:00:00"/>
    <s v="Northern Europe"/>
    <x v="5"/>
    <s v="Marketplace"/>
    <s v="Business"/>
    <s v="Cycling"/>
    <s v="Trail Bike Light"/>
    <n v="1"/>
    <n v="50.02"/>
    <n v="0"/>
    <n v="22.65"/>
    <n v="50.02"/>
    <n v="22.65"/>
    <n v="27.370000000000005"/>
    <n v="0.54718112754898052"/>
    <n v="2026"/>
    <s v="Q3"/>
    <n v="9"/>
    <s v="Sep"/>
  </r>
  <r>
    <n v="4517"/>
    <d v="2026-09-27T00:00:00"/>
    <s v="Central Europe"/>
    <x v="12"/>
    <s v="Online Store"/>
    <s v="Returning"/>
    <s v="Camping"/>
    <s v="Portable Camp Stove"/>
    <n v="1"/>
    <n v="83.32"/>
    <n v="0.05"/>
    <n v="38.93"/>
    <n v="79.153999999999996"/>
    <n v="38.93"/>
    <n v="40.223999999999997"/>
    <n v="0.50817393940925282"/>
    <n v="2026"/>
    <s v="Q3"/>
    <n v="9"/>
    <s v="Sep"/>
  </r>
  <r>
    <n v="80"/>
    <d v="2026-09-28T00:00:00"/>
    <s v="Southern Europe"/>
    <x v="15"/>
    <s v="Corporate"/>
    <s v="Business"/>
    <s v="Hiking"/>
    <s v="Trekking Poles"/>
    <n v="10"/>
    <n v="71.040000000000006"/>
    <n v="0.2"/>
    <n v="31.7"/>
    <n v="568.32000000000005"/>
    <n v="317"/>
    <n v="251.32000000000005"/>
    <n v="0.4422156531531532"/>
    <n v="2026"/>
    <s v="Q3"/>
    <n v="9"/>
    <s v="Sep"/>
  </r>
  <r>
    <n v="370"/>
    <d v="2026-09-28T00:00:00"/>
    <s v="Western Europe"/>
    <x v="7"/>
    <s v="Retail Partners"/>
    <s v="Returning"/>
    <s v="Cycling"/>
    <s v="Compact Repair Kit"/>
    <n v="2"/>
    <n v="40.83"/>
    <n v="0"/>
    <n v="16.850000000000001"/>
    <n v="81.66"/>
    <n v="33.700000000000003"/>
    <n v="47.959999999999994"/>
    <n v="0.58731325006122947"/>
    <n v="2026"/>
    <s v="Q3"/>
    <n v="9"/>
    <s v="Sep"/>
  </r>
  <r>
    <n v="417"/>
    <d v="2026-09-28T00:00:00"/>
    <s v="Central Europe"/>
    <x v="14"/>
    <s v="Marketplace"/>
    <s v="Returning"/>
    <s v="Camping"/>
    <s v="Compact Sleeping Bag"/>
    <n v="1"/>
    <n v="121.64"/>
    <n v="0.15"/>
    <n v="61.56"/>
    <n v="103.39399999999999"/>
    <n v="61.56"/>
    <n v="41.833999999999989"/>
    <n v="0.40460761746329565"/>
    <n v="2026"/>
    <s v="Q3"/>
    <n v="9"/>
    <s v="Sep"/>
  </r>
  <r>
    <n v="437"/>
    <d v="2026-09-28T00:00:00"/>
    <s v="Central Europe"/>
    <x v="1"/>
    <s v="Retail Partners"/>
    <s v="New"/>
    <s v="Travel"/>
    <s v="Travel Backpack 35L"/>
    <n v="1"/>
    <n v="164.7"/>
    <n v="0"/>
    <n v="86.02"/>
    <n v="164.7"/>
    <n v="86.02"/>
    <n v="78.679999999999993"/>
    <n v="0.47771706132361869"/>
    <n v="2026"/>
    <s v="Q3"/>
    <n v="9"/>
    <s v="Sep"/>
  </r>
  <r>
    <n v="790"/>
    <d v="2026-09-28T00:00:00"/>
    <s v="Western Europe"/>
    <x v="7"/>
    <s v="Marketplace"/>
    <s v="New"/>
    <s v="Camping"/>
    <s v="Trail Tent 2P"/>
    <n v="1"/>
    <n v="199.09"/>
    <n v="0.05"/>
    <n v="106.57"/>
    <n v="189.13550000000001"/>
    <n v="106.57"/>
    <n v="82.565500000000014"/>
    <n v="0.43654152710622812"/>
    <n v="2026"/>
    <s v="Q3"/>
    <n v="9"/>
    <s v="Sep"/>
  </r>
  <r>
    <n v="1151"/>
    <d v="2026-09-28T00:00:00"/>
    <s v="Southern Europe"/>
    <x v="0"/>
    <s v="Marketplace"/>
    <s v="Returning"/>
    <s v="Cycling"/>
    <s v="Commuter Helmet"/>
    <n v="1"/>
    <n v="81.48"/>
    <n v="0"/>
    <n v="41.47"/>
    <n v="81.48"/>
    <n v="41.47"/>
    <n v="40.010000000000005"/>
    <n v="0.4910407461953854"/>
    <n v="2026"/>
    <s v="Q3"/>
    <n v="9"/>
    <s v="Sep"/>
  </r>
  <r>
    <n v="1331"/>
    <d v="2026-09-28T00:00:00"/>
    <s v="Southern Europe"/>
    <x v="0"/>
    <s v="Online Store"/>
    <s v="New"/>
    <s v="Fitness"/>
    <s v="Resistance Band Set"/>
    <n v="3"/>
    <n v="39.450000000000003"/>
    <n v="0.05"/>
    <n v="15.1"/>
    <n v="112.4325"/>
    <n v="45.3"/>
    <n v="67.132500000000007"/>
    <n v="0.59709158828630515"/>
    <n v="2026"/>
    <s v="Q3"/>
    <n v="9"/>
    <s v="Sep"/>
  </r>
  <r>
    <n v="2388"/>
    <d v="2026-09-28T00:00:00"/>
    <s v="Western Europe"/>
    <x v="8"/>
    <s v="Online Store"/>
    <s v="Returning"/>
    <s v="Hiking"/>
    <s v="Hiking Daypack 20L"/>
    <n v="3"/>
    <n v="93.22"/>
    <n v="0"/>
    <n v="46.75"/>
    <n v="279.65999999999997"/>
    <n v="140.25"/>
    <n v="139.40999999999997"/>
    <n v="0.49849817635700489"/>
    <n v="2026"/>
    <s v="Q3"/>
    <n v="9"/>
    <s v="Sep"/>
  </r>
  <r>
    <n v="2795"/>
    <d v="2026-09-28T00:00:00"/>
    <s v="Central Europe"/>
    <x v="12"/>
    <s v="Online Store"/>
    <s v="New"/>
    <s v="Hiking"/>
    <s v="Trail Boots"/>
    <n v="3"/>
    <n v="142.19"/>
    <n v="0.05"/>
    <n v="78.37"/>
    <n v="405.24149999999997"/>
    <n v="235.11"/>
    <n v="170.13149999999996"/>
    <n v="0.41982743623246871"/>
    <n v="2026"/>
    <s v="Q3"/>
    <n v="9"/>
    <s v="Sep"/>
  </r>
  <r>
    <n v="2840"/>
    <d v="2026-09-28T00:00:00"/>
    <s v="Southern Europe"/>
    <x v="0"/>
    <s v="Online Store"/>
    <s v="Returning"/>
    <s v="Hiking"/>
    <s v="Summit Backpack 45L"/>
    <n v="2"/>
    <n v="151.69999999999999"/>
    <n v="0"/>
    <n v="77.19"/>
    <n v="303.39999999999998"/>
    <n v="154.38"/>
    <n v="149.01999999999998"/>
    <n v="0.49116677653263019"/>
    <n v="2026"/>
    <s v="Q3"/>
    <n v="9"/>
    <s v="Sep"/>
  </r>
  <r>
    <n v="2863"/>
    <d v="2026-09-28T00:00:00"/>
    <s v="Northern Europe"/>
    <x v="2"/>
    <s v="Retail Partners"/>
    <s v="New"/>
    <s v="Travel"/>
    <s v="Carry-On Duffel"/>
    <n v="1"/>
    <n v="133.85"/>
    <n v="0.05"/>
    <n v="66.41"/>
    <n v="127.15749999999998"/>
    <n v="66.41"/>
    <n v="60.747499999999988"/>
    <n v="0.47773430588050247"/>
    <n v="2026"/>
    <s v="Q3"/>
    <n v="9"/>
    <s v="Sep"/>
  </r>
  <r>
    <n v="4522"/>
    <d v="2026-09-28T00:00:00"/>
    <s v="Western Europe"/>
    <x v="13"/>
    <s v="Marketplace"/>
    <s v="Business"/>
    <s v="Camping"/>
    <s v="Compact Sleeping Bag"/>
    <n v="6"/>
    <n v="125.62"/>
    <n v="0"/>
    <n v="61.34"/>
    <n v="753.72"/>
    <n v="368.04"/>
    <n v="385.68"/>
    <n v="0.51170195828689702"/>
    <n v="2026"/>
    <s v="Q3"/>
    <n v="9"/>
    <s v="Sep"/>
  </r>
  <r>
    <n v="5200"/>
    <d v="2026-09-28T00:00:00"/>
    <s v="Central Europe"/>
    <x v="12"/>
    <s v="Online Store"/>
    <s v="New"/>
    <s v="Camping"/>
    <s v="Trail Tent 2P"/>
    <n v="3"/>
    <n v="196.87"/>
    <n v="0.1"/>
    <n v="105.93"/>
    <n v="531.54899999999998"/>
    <n v="317.79000000000002"/>
    <n v="213.75899999999996"/>
    <n v="0.40214354650276823"/>
    <n v="2026"/>
    <s v="Q3"/>
    <n v="9"/>
    <s v="Sep"/>
  </r>
  <r>
    <n v="452"/>
    <d v="2026-09-29T00:00:00"/>
    <s v="Central Europe"/>
    <x v="1"/>
    <s v="Online Store"/>
    <s v="Returning"/>
    <s v="Travel"/>
    <s v="Insulated Bottle"/>
    <n v="4"/>
    <n v="36.869999999999997"/>
    <n v="0"/>
    <n v="13.43"/>
    <n v="147.47999999999999"/>
    <n v="53.72"/>
    <n v="93.759999999999991"/>
    <n v="0.63574721996202876"/>
    <n v="2026"/>
    <s v="Q3"/>
    <n v="9"/>
    <s v="Sep"/>
  </r>
  <r>
    <n v="871"/>
    <d v="2026-09-29T00:00:00"/>
    <s v="Central Europe"/>
    <x v="12"/>
    <s v="Online Store"/>
    <s v="New"/>
    <s v="Travel"/>
    <s v="Packing Cube Set"/>
    <n v="1"/>
    <n v="47.37"/>
    <n v="0"/>
    <n v="18.2"/>
    <n v="47.37"/>
    <n v="18.2"/>
    <n v="29.169999999999998"/>
    <n v="0.61579058475828585"/>
    <n v="2026"/>
    <s v="Q3"/>
    <n v="9"/>
    <s v="Sep"/>
  </r>
  <r>
    <n v="922"/>
    <d v="2026-09-29T00:00:00"/>
    <s v="Western Europe"/>
    <x v="8"/>
    <s v="Marketplace"/>
    <s v="Business"/>
    <s v="Hiking"/>
    <s v="Trail Boots"/>
    <n v="1"/>
    <n v="145.62"/>
    <n v="0.05"/>
    <n v="80.25"/>
    <n v="138.339"/>
    <n v="80.25"/>
    <n v="58.088999999999999"/>
    <n v="0.41990328107041397"/>
    <n v="2026"/>
    <s v="Q3"/>
    <n v="9"/>
    <s v="Sep"/>
  </r>
  <r>
    <n v="1491"/>
    <d v="2026-09-29T00:00:00"/>
    <s v="Western Europe"/>
    <x v="8"/>
    <s v="Retail Partners"/>
    <s v="New"/>
    <s v="Fitness"/>
    <s v="Recovery Roller"/>
    <n v="2"/>
    <n v="36.1"/>
    <n v="0.05"/>
    <n v="13.71"/>
    <n v="68.59"/>
    <n v="27.42"/>
    <n v="41.17"/>
    <n v="0.60023327015599937"/>
    <n v="2026"/>
    <s v="Q3"/>
    <n v="9"/>
    <s v="Sep"/>
  </r>
  <r>
    <n v="1548"/>
    <d v="2026-09-29T00:00:00"/>
    <s v="Southern Europe"/>
    <x v="9"/>
    <s v="Retail Partners"/>
    <s v="Returning"/>
    <s v="Hiking"/>
    <s v="Trekking Poles"/>
    <n v="2"/>
    <n v="73"/>
    <n v="0.05"/>
    <n v="31.41"/>
    <n v="138.69999999999999"/>
    <n v="62.82"/>
    <n v="75.88"/>
    <n v="0.54708002883922136"/>
    <n v="2026"/>
    <s v="Q3"/>
    <n v="9"/>
    <s v="Sep"/>
  </r>
  <r>
    <n v="2299"/>
    <d v="2026-09-29T00:00:00"/>
    <s v="Central Europe"/>
    <x v="11"/>
    <s v="Online Store"/>
    <s v="New"/>
    <s v="Travel"/>
    <s v="Insulated Bottle"/>
    <n v="2"/>
    <n v="36.93"/>
    <n v="0.1"/>
    <n v="13.4"/>
    <n v="66.474000000000004"/>
    <n v="26.8"/>
    <n v="39.674000000000007"/>
    <n v="0.59683485272437353"/>
    <n v="2026"/>
    <s v="Q3"/>
    <n v="9"/>
    <s v="Sep"/>
  </r>
  <r>
    <n v="3051"/>
    <d v="2026-09-29T00:00:00"/>
    <s v="Central Europe"/>
    <x v="14"/>
    <s v="Online Store"/>
    <s v="New"/>
    <s v="Fitness"/>
    <s v="Training Mat"/>
    <n v="2"/>
    <n v="51.52"/>
    <n v="0"/>
    <n v="21.47"/>
    <n v="103.04"/>
    <n v="42.94"/>
    <n v="60.100000000000009"/>
    <n v="0.58326863354037273"/>
    <n v="2026"/>
    <s v="Q3"/>
    <n v="9"/>
    <s v="Sep"/>
  </r>
  <r>
    <n v="4018"/>
    <d v="2026-09-29T00:00:00"/>
    <s v="Central Europe"/>
    <x v="6"/>
    <s v="Online Store"/>
    <s v="New"/>
    <s v="Fitness"/>
    <s v="Training Mat"/>
    <n v="1"/>
    <n v="50.42"/>
    <n v="0"/>
    <n v="21.68"/>
    <n v="50.42"/>
    <n v="21.68"/>
    <n v="28.740000000000002"/>
    <n v="0.57001190003966684"/>
    <n v="2026"/>
    <s v="Q3"/>
    <n v="9"/>
    <s v="Sep"/>
  </r>
  <r>
    <n v="4118"/>
    <d v="2026-09-29T00:00:00"/>
    <s v="Central Europe"/>
    <x v="14"/>
    <s v="Corporate"/>
    <s v="Returning"/>
    <s v="Hiking"/>
    <s v="Summit Backpack 45L"/>
    <n v="10"/>
    <n v="157.79"/>
    <n v="0.1"/>
    <n v="77.900000000000006"/>
    <n v="1420.11"/>
    <n v="779"/>
    <n v="641.1099999999999"/>
    <n v="0.4514509439409623"/>
    <n v="2026"/>
    <s v="Q3"/>
    <n v="9"/>
    <s v="Sep"/>
  </r>
  <r>
    <n v="4251"/>
    <d v="2026-09-29T00:00:00"/>
    <s v="Central Europe"/>
    <x v="11"/>
    <s v="Online Store"/>
    <s v="Returning"/>
    <s v="Cycling"/>
    <s v="Compact Repair Kit"/>
    <n v="1"/>
    <n v="40.409999999999997"/>
    <n v="0.15"/>
    <n v="16.3"/>
    <n v="34.348499999999994"/>
    <n v="16.3"/>
    <n v="18.048499999999994"/>
    <n v="0.52545234871974023"/>
    <n v="2026"/>
    <s v="Q3"/>
    <n v="9"/>
    <s v="Sep"/>
  </r>
  <r>
    <n v="4557"/>
    <d v="2026-09-29T00:00:00"/>
    <s v="Western Europe"/>
    <x v="8"/>
    <s v="Online Store"/>
    <s v="New"/>
    <s v="Cycling"/>
    <s v="Trail Bike Light"/>
    <n v="2"/>
    <n v="50.17"/>
    <n v="0.05"/>
    <n v="22.83"/>
    <n v="95.322999999999993"/>
    <n v="45.66"/>
    <n v="49.662999999999997"/>
    <n v="0.52099703114673268"/>
    <n v="2026"/>
    <s v="Q3"/>
    <n v="9"/>
    <s v="Sep"/>
  </r>
  <r>
    <n v="4811"/>
    <d v="2026-09-29T00:00:00"/>
    <s v="Central Europe"/>
    <x v="14"/>
    <s v="Online Store"/>
    <s v="New"/>
    <s v="Hiking"/>
    <s v="Summit Backpack 45L"/>
    <n v="1"/>
    <n v="155.55000000000001"/>
    <n v="0.1"/>
    <n v="79.2"/>
    <n v="139.995"/>
    <n v="79.2"/>
    <n v="60.795000000000002"/>
    <n v="0.43426550948248149"/>
    <n v="2026"/>
    <s v="Q3"/>
    <n v="9"/>
    <s v="Sep"/>
  </r>
  <r>
    <n v="306"/>
    <d v="2026-09-30T00:00:00"/>
    <s v="Northern Europe"/>
    <x v="10"/>
    <s v="Retail Partners"/>
    <s v="Business"/>
    <s v="Cycling"/>
    <s v="Trail Bike Light"/>
    <n v="1"/>
    <n v="51.81"/>
    <n v="0.1"/>
    <n v="22.65"/>
    <n v="46.629000000000005"/>
    <n v="22.65"/>
    <n v="23.979000000000006"/>
    <n v="0.51425078813613856"/>
    <n v="2026"/>
    <s v="Q3"/>
    <n v="9"/>
    <s v="Sep"/>
  </r>
  <r>
    <n v="1158"/>
    <d v="2026-09-30T00:00:00"/>
    <s v="Southern Europe"/>
    <x v="9"/>
    <s v="Retail Partners"/>
    <s v="Returning"/>
    <s v="Fitness"/>
    <s v="Resistance Band Set"/>
    <n v="1"/>
    <n v="40.61"/>
    <n v="0.1"/>
    <n v="14.28"/>
    <n v="36.548999999999999"/>
    <n v="14.28"/>
    <n v="22.268999999999998"/>
    <n v="0.60929163588607071"/>
    <n v="2026"/>
    <s v="Q3"/>
    <n v="9"/>
    <s v="Sep"/>
  </r>
  <r>
    <n v="1639"/>
    <d v="2026-09-30T00:00:00"/>
    <s v="Northern Europe"/>
    <x v="2"/>
    <s v="Retail Partners"/>
    <s v="Business"/>
    <s v="Hiking"/>
    <s v="Trail Boots"/>
    <n v="1"/>
    <n v="140.78"/>
    <n v="0.05"/>
    <n v="80.8"/>
    <n v="133.74099999999999"/>
    <n v="80.8"/>
    <n v="52.940999999999988"/>
    <n v="0.39584719719457756"/>
    <n v="2026"/>
    <s v="Q3"/>
    <n v="9"/>
    <s v="Sep"/>
  </r>
  <r>
    <n v="2247"/>
    <d v="2026-09-30T00:00:00"/>
    <s v="Central Europe"/>
    <x v="6"/>
    <s v="Retail Partners"/>
    <s v="Business"/>
    <s v="Travel"/>
    <s v="Travel Backpack 35L"/>
    <n v="1"/>
    <n v="163.13999999999999"/>
    <n v="0"/>
    <n v="87.53"/>
    <n v="163.13999999999999"/>
    <n v="87.53"/>
    <n v="75.609999999999985"/>
    <n v="0.4634669608924849"/>
    <n v="2026"/>
    <s v="Q3"/>
    <n v="9"/>
    <s v="Sep"/>
  </r>
  <r>
    <n v="3119"/>
    <d v="2026-09-30T00:00:00"/>
    <s v="Western Europe"/>
    <x v="4"/>
    <s v="Retail Partners"/>
    <s v="Returning"/>
    <s v="Hiking"/>
    <s v="Trekking Poles"/>
    <n v="1"/>
    <n v="70.91"/>
    <n v="0"/>
    <n v="31.73"/>
    <n v="70.91"/>
    <n v="31.73"/>
    <n v="39.179999999999993"/>
    <n v="0.55253137780284856"/>
    <n v="2026"/>
    <s v="Q3"/>
    <n v="9"/>
    <s v="Sep"/>
  </r>
  <r>
    <n v="3267"/>
    <d v="2026-09-30T00:00:00"/>
    <s v="Western Europe"/>
    <x v="13"/>
    <s v="Marketplace"/>
    <s v="Returning"/>
    <s v="Cycling"/>
    <s v="Commuter Helmet"/>
    <n v="2"/>
    <n v="81.99"/>
    <n v="0"/>
    <n v="43.95"/>
    <n v="163.98"/>
    <n v="87.9"/>
    <n v="76.079999999999984"/>
    <n v="0.46395901939260881"/>
    <n v="2026"/>
    <s v="Q3"/>
    <n v="9"/>
    <s v="Sep"/>
  </r>
  <r>
    <n v="3382"/>
    <d v="2026-09-30T00:00:00"/>
    <s v="Western Europe"/>
    <x v="4"/>
    <s v="Marketplace"/>
    <s v="New"/>
    <s v="Cycling"/>
    <s v="Commuter Helmet"/>
    <n v="2"/>
    <n v="81.13"/>
    <n v="0"/>
    <n v="43.7"/>
    <n v="162.26"/>
    <n v="87.4"/>
    <n v="74.859999999999985"/>
    <n v="0.46135831381733017"/>
    <n v="2026"/>
    <s v="Q3"/>
    <n v="9"/>
    <s v="Sep"/>
  </r>
  <r>
    <n v="3814"/>
    <d v="2026-09-30T00:00:00"/>
    <s v="Central Europe"/>
    <x v="12"/>
    <s v="Corporate"/>
    <s v="Returning"/>
    <s v="Hiking"/>
    <s v="Trail Boots"/>
    <n v="5"/>
    <n v="141.08000000000001"/>
    <n v="0.05"/>
    <n v="78.23"/>
    <n v="670.13000000000011"/>
    <n v="391.15000000000003"/>
    <n v="278.98000000000008"/>
    <n v="0.4163072836613792"/>
    <n v="2026"/>
    <s v="Q3"/>
    <n v="9"/>
    <s v="Sep"/>
  </r>
  <r>
    <n v="3818"/>
    <d v="2026-09-30T00:00:00"/>
    <s v="Southern Europe"/>
    <x v="15"/>
    <s v="Online Store"/>
    <s v="Returning"/>
    <s v="Travel"/>
    <s v="Insulated Bottle"/>
    <n v="5"/>
    <n v="36.18"/>
    <n v="0"/>
    <n v="13.66"/>
    <n v="180.9"/>
    <n v="68.3"/>
    <n v="112.60000000000001"/>
    <n v="0.62244333886124936"/>
    <n v="2026"/>
    <s v="Q3"/>
    <n v="9"/>
    <s v="Sep"/>
  </r>
  <r>
    <n v="4347"/>
    <d v="2026-09-30T00:00:00"/>
    <s v="Western Europe"/>
    <x v="13"/>
    <s v="Marketplace"/>
    <s v="New"/>
    <s v="Cycling"/>
    <s v="Commuter Helmet"/>
    <n v="1"/>
    <n v="81.06"/>
    <n v="0.05"/>
    <n v="43.54"/>
    <n v="77.007000000000005"/>
    <n v="43.54"/>
    <n v="33.467000000000006"/>
    <n v="0.434596854831379"/>
    <n v="2026"/>
    <s v="Q3"/>
    <n v="9"/>
    <s v="Sep"/>
  </r>
  <r>
    <n v="4646"/>
    <d v="2026-09-30T00:00:00"/>
    <s v="Northern Europe"/>
    <x v="3"/>
    <s v="Online Store"/>
    <s v="Business"/>
    <s v="Fitness"/>
    <s v="Training Mat"/>
    <n v="1"/>
    <n v="49.51"/>
    <n v="0.15"/>
    <n v="21.4"/>
    <n v="42.083499999999994"/>
    <n v="21.4"/>
    <n v="20.683499999999995"/>
    <n v="0.49148716242707946"/>
    <n v="2026"/>
    <s v="Q3"/>
    <n v="9"/>
    <s v="Sep"/>
  </r>
  <r>
    <n v="5102"/>
    <d v="2026-09-30T00:00:00"/>
    <s v="Central Europe"/>
    <x v="14"/>
    <s v="Online Store"/>
    <s v="New"/>
    <s v="Camping"/>
    <s v="Trail Tent 2P"/>
    <n v="1"/>
    <n v="196.74"/>
    <n v="0.15"/>
    <n v="102.01"/>
    <n v="167.22900000000001"/>
    <n v="102.01"/>
    <n v="65.219000000000008"/>
    <n v="0.38999814625453721"/>
    <n v="2026"/>
    <s v="Q3"/>
    <n v="9"/>
    <s v="Sep"/>
  </r>
  <r>
    <n v="5152"/>
    <d v="2026-09-30T00:00:00"/>
    <s v="Western Europe"/>
    <x v="13"/>
    <s v="Online Store"/>
    <s v="New"/>
    <s v="Hiking"/>
    <s v="Hiking Daypack 20L"/>
    <n v="2"/>
    <n v="91.78"/>
    <n v="0.1"/>
    <n v="45.51"/>
    <n v="165.20400000000001"/>
    <n v="91.02"/>
    <n v="74.184000000000012"/>
    <n v="0.44904481731677204"/>
    <n v="2026"/>
    <s v="Q3"/>
    <n v="9"/>
    <s v="Sep"/>
  </r>
  <r>
    <n v="151"/>
    <d v="2026-10-01T00:00:00"/>
    <s v="Northern Europe"/>
    <x v="10"/>
    <s v="Online Store"/>
    <s v="New"/>
    <s v="Hiking"/>
    <s v="Trail Boots"/>
    <n v="5"/>
    <n v="146.69"/>
    <n v="0"/>
    <n v="79"/>
    <n v="733.45"/>
    <n v="395"/>
    <n v="338.45000000000005"/>
    <n v="0.46144931488172342"/>
    <n v="2026"/>
    <s v="Q4"/>
    <n v="10"/>
    <s v="Oct"/>
  </r>
  <r>
    <n v="1292"/>
    <d v="2026-10-01T00:00:00"/>
    <s v="Southern Europe"/>
    <x v="9"/>
    <s v="Retail Partners"/>
    <s v="New"/>
    <s v="Camping"/>
    <s v="Portable Camp Stove"/>
    <n v="1"/>
    <n v="79.81"/>
    <n v="0"/>
    <n v="39.08"/>
    <n v="79.81"/>
    <n v="39.08"/>
    <n v="40.730000000000004"/>
    <n v="0.5103370504949255"/>
    <n v="2026"/>
    <s v="Q4"/>
    <n v="10"/>
    <s v="Oct"/>
  </r>
  <r>
    <n v="1862"/>
    <d v="2026-10-01T00:00:00"/>
    <s v="Western Europe"/>
    <x v="8"/>
    <s v="Online Store"/>
    <s v="New"/>
    <s v="Camping"/>
    <s v="Compact Sleeping Bag"/>
    <n v="5"/>
    <n v="121.63"/>
    <n v="0.05"/>
    <n v="61.7"/>
    <n v="577.74249999999995"/>
    <n v="308.5"/>
    <n v="269.24249999999995"/>
    <n v="0.46602508903187834"/>
    <n v="2026"/>
    <s v="Q4"/>
    <n v="10"/>
    <s v="Oct"/>
  </r>
  <r>
    <n v="2569"/>
    <d v="2026-10-01T00:00:00"/>
    <s v="Western Europe"/>
    <x v="13"/>
    <s v="Corporate"/>
    <s v="Business"/>
    <s v="Cycling"/>
    <s v="Trail Bike Light"/>
    <n v="10"/>
    <n v="50.42"/>
    <n v="0.05"/>
    <n v="22.5"/>
    <n v="478.99"/>
    <n v="225"/>
    <n v="253.99"/>
    <n v="0.53026159210004387"/>
    <n v="2026"/>
    <s v="Q4"/>
    <n v="10"/>
    <s v="Oct"/>
  </r>
  <r>
    <n v="3333"/>
    <d v="2026-10-01T00:00:00"/>
    <s v="Northern Europe"/>
    <x v="5"/>
    <s v="Online Store"/>
    <s v="New"/>
    <s v="Camping"/>
    <s v="Portable Camp Stove"/>
    <n v="3"/>
    <n v="80.67"/>
    <n v="0"/>
    <n v="39.94"/>
    <n v="242.01"/>
    <n v="119.82"/>
    <n v="122.19"/>
    <n v="0.50489649188050079"/>
    <n v="2026"/>
    <s v="Q4"/>
    <n v="10"/>
    <s v="Oct"/>
  </r>
  <r>
    <n v="3830"/>
    <d v="2026-10-01T00:00:00"/>
    <s v="Western Europe"/>
    <x v="13"/>
    <s v="Online Store"/>
    <s v="Business"/>
    <s v="Hiking"/>
    <s v="Summit Backpack 45L"/>
    <n v="2"/>
    <n v="152.12"/>
    <n v="0"/>
    <n v="79.53"/>
    <n v="304.24"/>
    <n v="159.06"/>
    <n v="145.18"/>
    <n v="0.47718906126742044"/>
    <n v="2026"/>
    <s v="Q4"/>
    <n v="10"/>
    <s v="Oct"/>
  </r>
  <r>
    <n v="4868"/>
    <d v="2026-10-01T00:00:00"/>
    <s v="Northern Europe"/>
    <x v="5"/>
    <s v="Corporate"/>
    <s v="New"/>
    <s v="Camping"/>
    <s v="Portable Camp Stove"/>
    <n v="4"/>
    <n v="82.54"/>
    <n v="0.15"/>
    <n v="39.74"/>
    <n v="280.63600000000002"/>
    <n v="158.96"/>
    <n v="121.67600000000002"/>
    <n v="0.43357231431462823"/>
    <n v="2026"/>
    <s v="Q4"/>
    <n v="10"/>
    <s v="Oct"/>
  </r>
  <r>
    <n v="2250"/>
    <d v="2026-10-02T00:00:00"/>
    <s v="Western Europe"/>
    <x v="13"/>
    <s v="Retail Partners"/>
    <s v="Returning"/>
    <s v="Cycling"/>
    <s v="Trail Bike Light"/>
    <n v="2"/>
    <n v="50.43"/>
    <n v="0"/>
    <n v="23.04"/>
    <n v="100.86"/>
    <n v="46.08"/>
    <n v="54.78"/>
    <n v="0.54312908982748365"/>
    <n v="2026"/>
    <s v="Q4"/>
    <n v="10"/>
    <s v="Oct"/>
  </r>
  <r>
    <n v="2516"/>
    <d v="2026-10-02T00:00:00"/>
    <s v="Northern Europe"/>
    <x v="10"/>
    <s v="Online Store"/>
    <s v="New"/>
    <s v="Camping"/>
    <s v="Trail Tent 2P"/>
    <n v="2"/>
    <n v="198.57"/>
    <n v="0.15"/>
    <n v="101.08"/>
    <n v="337.56899999999996"/>
    <n v="202.16"/>
    <n v="135.40899999999996"/>
    <n v="0.4011298430839324"/>
    <n v="2026"/>
    <s v="Q4"/>
    <n v="10"/>
    <s v="Oct"/>
  </r>
  <r>
    <n v="809"/>
    <d v="2026-10-03T00:00:00"/>
    <s v="Western Europe"/>
    <x v="8"/>
    <s v="Online Store"/>
    <s v="New"/>
    <s v="Fitness"/>
    <s v="Resistance Band Set"/>
    <n v="2"/>
    <n v="41.06"/>
    <n v="0.05"/>
    <n v="14.54"/>
    <n v="78.013999999999996"/>
    <n v="29.08"/>
    <n v="48.933999999999997"/>
    <n v="0.62724639167328944"/>
    <n v="2026"/>
    <s v="Q4"/>
    <n v="10"/>
    <s v="Oct"/>
  </r>
  <r>
    <n v="1852"/>
    <d v="2026-10-03T00:00:00"/>
    <s v="Central Europe"/>
    <x v="12"/>
    <s v="Corporate"/>
    <s v="Business"/>
    <s v="Travel"/>
    <s v="Travel Backpack 35L"/>
    <n v="4"/>
    <n v="162.19"/>
    <n v="0.15"/>
    <n v="89.81"/>
    <n v="551.44600000000003"/>
    <n v="359.24"/>
    <n v="192.20600000000002"/>
    <n v="0.34854908730863948"/>
    <n v="2026"/>
    <s v="Q4"/>
    <n v="10"/>
    <s v="Oct"/>
  </r>
  <r>
    <n v="3627"/>
    <d v="2026-10-03T00:00:00"/>
    <s v="Western Europe"/>
    <x v="4"/>
    <s v="Retail Partners"/>
    <s v="New"/>
    <s v="Camping"/>
    <s v="Trail Tent 2P"/>
    <n v="2"/>
    <n v="192.99"/>
    <n v="0"/>
    <n v="101.73"/>
    <n v="385.98"/>
    <n v="203.46"/>
    <n v="182.52"/>
    <n v="0.47287424218871443"/>
    <n v="2026"/>
    <s v="Q4"/>
    <n v="10"/>
    <s v="Oct"/>
  </r>
  <r>
    <n v="4135"/>
    <d v="2026-10-03T00:00:00"/>
    <s v="Southern Europe"/>
    <x v="15"/>
    <s v="Online Store"/>
    <s v="New"/>
    <s v="Hiking"/>
    <s v="Trail Boots"/>
    <n v="3"/>
    <n v="142.33000000000001"/>
    <n v="0.1"/>
    <n v="79.19"/>
    <n v="384.291"/>
    <n v="237.57"/>
    <n v="146.721"/>
    <n v="0.3817966072585619"/>
    <n v="2026"/>
    <s v="Q4"/>
    <n v="10"/>
    <s v="Oct"/>
  </r>
  <r>
    <n v="4138"/>
    <d v="2026-10-03T00:00:00"/>
    <s v="Central Europe"/>
    <x v="11"/>
    <s v="Retail Partners"/>
    <s v="Business"/>
    <s v="Hiking"/>
    <s v="Trail Boots"/>
    <n v="4"/>
    <n v="143.63"/>
    <n v="0"/>
    <n v="80.510000000000005"/>
    <n v="574.52"/>
    <n v="322.04000000000002"/>
    <n v="252.47999999999996"/>
    <n v="0.43946250783262542"/>
    <n v="2026"/>
    <s v="Q4"/>
    <n v="10"/>
    <s v="Oct"/>
  </r>
  <r>
    <n v="4286"/>
    <d v="2026-10-03T00:00:00"/>
    <s v="Central Europe"/>
    <x v="6"/>
    <s v="Retail Partners"/>
    <s v="Returning"/>
    <s v="Camping"/>
    <s v="Alpine Tent 4P"/>
    <n v="4"/>
    <n v="341.95"/>
    <n v="0.05"/>
    <n v="199.9"/>
    <n v="1299.4099999999999"/>
    <n v="799.6"/>
    <n v="499.80999999999983"/>
    <n v="0.38464379987840625"/>
    <n v="2026"/>
    <s v="Q4"/>
    <n v="10"/>
    <s v="Oct"/>
  </r>
  <r>
    <n v="4371"/>
    <d v="2026-10-03T00:00:00"/>
    <s v="Central Europe"/>
    <x v="6"/>
    <s v="Online Store"/>
    <s v="Returning"/>
    <s v="Fitness"/>
    <s v="Weighted Vest"/>
    <n v="1"/>
    <n v="123.81"/>
    <n v="0"/>
    <n v="68.72"/>
    <n v="123.81"/>
    <n v="68.72"/>
    <n v="55.09"/>
    <n v="0.44495598093853489"/>
    <n v="2026"/>
    <s v="Q4"/>
    <n v="10"/>
    <s v="Oct"/>
  </r>
  <r>
    <n v="905"/>
    <d v="2026-10-04T00:00:00"/>
    <s v="Northern Europe"/>
    <x v="3"/>
    <s v="Online Store"/>
    <s v="New"/>
    <s v="Hiking"/>
    <s v="Trail Boots"/>
    <n v="1"/>
    <n v="146.1"/>
    <n v="0"/>
    <n v="79.739999999999995"/>
    <n v="146.1"/>
    <n v="79.739999999999995"/>
    <n v="66.36"/>
    <n v="0.45420944558521564"/>
    <n v="2026"/>
    <s v="Q4"/>
    <n v="10"/>
    <s v="Oct"/>
  </r>
  <r>
    <n v="1415"/>
    <d v="2026-10-04T00:00:00"/>
    <s v="Central Europe"/>
    <x v="11"/>
    <s v="Marketplace"/>
    <s v="Returning"/>
    <s v="Travel"/>
    <s v="Travel Backpack 35L"/>
    <n v="1"/>
    <n v="161.07"/>
    <n v="0.05"/>
    <n v="89.81"/>
    <n v="153.01649999999998"/>
    <n v="89.81"/>
    <n v="63.206499999999977"/>
    <n v="0.41306983233834249"/>
    <n v="2026"/>
    <s v="Q4"/>
    <n v="10"/>
    <s v="Oct"/>
  </r>
  <r>
    <n v="2205"/>
    <d v="2026-10-04T00:00:00"/>
    <s v="Western Europe"/>
    <x v="13"/>
    <s v="Online Store"/>
    <s v="New"/>
    <s v="Hiking"/>
    <s v="Hiking Daypack 20L"/>
    <n v="5"/>
    <n v="90.12"/>
    <n v="0"/>
    <n v="46.67"/>
    <n v="450.6"/>
    <n v="233.35000000000002"/>
    <n v="217.25"/>
    <n v="0.48213493120284062"/>
    <n v="2026"/>
    <s v="Q4"/>
    <n v="10"/>
    <s v="Oct"/>
  </r>
  <r>
    <n v="2374"/>
    <d v="2026-10-04T00:00:00"/>
    <s v="Western Europe"/>
    <x v="13"/>
    <s v="Marketplace"/>
    <s v="Returning"/>
    <s v="Hiking"/>
    <s v="Trekking Poles"/>
    <n v="1"/>
    <n v="70.400000000000006"/>
    <n v="0"/>
    <n v="32.43"/>
    <n v="70.400000000000006"/>
    <n v="32.43"/>
    <n v="37.970000000000006"/>
    <n v="0.53934659090909098"/>
    <n v="2026"/>
    <s v="Q4"/>
    <n v="10"/>
    <s v="Oct"/>
  </r>
  <r>
    <n v="4840"/>
    <d v="2026-10-04T00:00:00"/>
    <s v="Central Europe"/>
    <x v="12"/>
    <s v="Corporate"/>
    <s v="Business"/>
    <s v="Camping"/>
    <s v="Trail Tent 2P"/>
    <n v="6"/>
    <n v="191.08"/>
    <n v="0.1"/>
    <n v="102.93"/>
    <n v="1031.8320000000001"/>
    <n v="617.58000000000004"/>
    <n v="414.25200000000007"/>
    <n v="0.40147233270532412"/>
    <n v="2026"/>
    <s v="Q4"/>
    <n v="10"/>
    <s v="Oct"/>
  </r>
  <r>
    <n v="4984"/>
    <d v="2026-10-04T00:00:00"/>
    <s v="Northern Europe"/>
    <x v="16"/>
    <s v="Online Store"/>
    <s v="Returning"/>
    <s v="Fitness"/>
    <s v="Recovery Roller"/>
    <n v="1"/>
    <n v="36.590000000000003"/>
    <n v="0"/>
    <n v="13.62"/>
    <n v="36.590000000000003"/>
    <n v="13.62"/>
    <n v="22.970000000000006"/>
    <n v="0.62776714949439749"/>
    <n v="2026"/>
    <s v="Q4"/>
    <n v="10"/>
    <s v="Oct"/>
  </r>
  <r>
    <n v="641"/>
    <d v="2026-10-05T00:00:00"/>
    <s v="Central Europe"/>
    <x v="11"/>
    <s v="Retail Partners"/>
    <s v="Returning"/>
    <s v="Camping"/>
    <s v="Compact Sleeping Bag"/>
    <n v="2"/>
    <n v="125.38"/>
    <n v="0.05"/>
    <n v="59.12"/>
    <n v="238.22199999999998"/>
    <n v="118.24"/>
    <n v="119.98199999999999"/>
    <n v="0.5036562534106841"/>
    <n v="2026"/>
    <s v="Q4"/>
    <n v="10"/>
    <s v="Oct"/>
  </r>
  <r>
    <n v="1358"/>
    <d v="2026-10-05T00:00:00"/>
    <s v="Southern Europe"/>
    <x v="0"/>
    <s v="Online Store"/>
    <s v="New"/>
    <s v="Travel"/>
    <s v="Insulated Bottle"/>
    <n v="1"/>
    <n v="35.71"/>
    <n v="0"/>
    <n v="13.3"/>
    <n v="35.71"/>
    <n v="13.3"/>
    <n v="22.41"/>
    <n v="0.62755530663679637"/>
    <n v="2026"/>
    <s v="Q4"/>
    <n v="10"/>
    <s v="Oct"/>
  </r>
  <r>
    <n v="3904"/>
    <d v="2026-10-05T00:00:00"/>
    <s v="Central Europe"/>
    <x v="6"/>
    <s v="Online Store"/>
    <s v="Returning"/>
    <s v="Travel"/>
    <s v="Packing Cube Set"/>
    <n v="2"/>
    <n v="46.72"/>
    <n v="0"/>
    <n v="18.39"/>
    <n v="93.44"/>
    <n v="36.78"/>
    <n v="56.66"/>
    <n v="0.60637842465753422"/>
    <n v="2026"/>
    <s v="Q4"/>
    <n v="10"/>
    <s v="Oct"/>
  </r>
  <r>
    <n v="4336"/>
    <d v="2026-10-05T00:00:00"/>
    <s v="Southern Europe"/>
    <x v="15"/>
    <s v="Marketplace"/>
    <s v="Returning"/>
    <s v="Hiking"/>
    <s v="Trail Boots"/>
    <n v="1"/>
    <n v="143.16999999999999"/>
    <n v="0.05"/>
    <n v="81.290000000000006"/>
    <n v="136.01149999999998"/>
    <n v="81.290000000000006"/>
    <n v="54.721499999999978"/>
    <n v="0.40232995004098904"/>
    <n v="2026"/>
    <s v="Q4"/>
    <n v="10"/>
    <s v="Oct"/>
  </r>
  <r>
    <n v="4705"/>
    <d v="2026-10-05T00:00:00"/>
    <s v="Southern Europe"/>
    <x v="0"/>
    <s v="Retail Partners"/>
    <s v="Returning"/>
    <s v="Camping"/>
    <s v="Compact Sleeping Bag"/>
    <n v="1"/>
    <n v="125.88"/>
    <n v="0"/>
    <n v="62.46"/>
    <n v="125.88"/>
    <n v="62.46"/>
    <n v="63.419999999999995"/>
    <n v="0.50381315538608196"/>
    <n v="2026"/>
    <s v="Q4"/>
    <n v="10"/>
    <s v="Oct"/>
  </r>
  <r>
    <n v="1094"/>
    <d v="2026-10-06T00:00:00"/>
    <s v="Western Europe"/>
    <x v="4"/>
    <s v="Online Store"/>
    <s v="New"/>
    <s v="Fitness"/>
    <s v="Weighted Vest"/>
    <n v="2"/>
    <n v="121.81"/>
    <n v="0.05"/>
    <n v="67.72"/>
    <n v="231.43899999999999"/>
    <n v="135.44"/>
    <n v="95.998999999999995"/>
    <n v="0.41479180259161158"/>
    <n v="2026"/>
    <s v="Q4"/>
    <n v="10"/>
    <s v="Oct"/>
  </r>
  <r>
    <n v="3926"/>
    <d v="2026-10-06T00:00:00"/>
    <s v="Northern Europe"/>
    <x v="5"/>
    <s v="Online Store"/>
    <s v="Business"/>
    <s v="Hiking"/>
    <s v="Summit Backpack 45L"/>
    <n v="6"/>
    <n v="154.93"/>
    <n v="0.05"/>
    <n v="79.430000000000007"/>
    <n v="883.101"/>
    <n v="476.58000000000004"/>
    <n v="406.52099999999996"/>
    <n v="0.46033352923391546"/>
    <n v="2026"/>
    <s v="Q4"/>
    <n v="10"/>
    <s v="Oct"/>
  </r>
  <r>
    <n v="524"/>
    <d v="2026-10-07T00:00:00"/>
    <s v="Western Europe"/>
    <x v="8"/>
    <s v="Retail Partners"/>
    <s v="New"/>
    <s v="Cycling"/>
    <s v="Cycling Pack 12L"/>
    <n v="2"/>
    <n v="101.1"/>
    <n v="0.15"/>
    <n v="51.61"/>
    <n v="171.86999999999998"/>
    <n v="103.22"/>
    <n v="68.649999999999977"/>
    <n v="0.39942980159422814"/>
    <n v="2026"/>
    <s v="Q4"/>
    <n v="10"/>
    <s v="Oct"/>
  </r>
  <r>
    <n v="2277"/>
    <d v="2026-10-07T00:00:00"/>
    <s v="Southern Europe"/>
    <x v="0"/>
    <s v="Online Store"/>
    <s v="New"/>
    <s v="Cycling"/>
    <s v="Cycling Pack 12L"/>
    <n v="2"/>
    <n v="105"/>
    <n v="0"/>
    <n v="50.3"/>
    <n v="210"/>
    <n v="100.6"/>
    <n v="109.4"/>
    <n v="0.52095238095238094"/>
    <n v="2026"/>
    <s v="Q4"/>
    <n v="10"/>
    <s v="Oct"/>
  </r>
  <r>
    <n v="2442"/>
    <d v="2026-10-07T00:00:00"/>
    <s v="Northern Europe"/>
    <x v="2"/>
    <s v="Corporate"/>
    <s v="Business"/>
    <s v="Hiking"/>
    <s v="Summit Backpack 45L"/>
    <n v="4"/>
    <n v="157.12"/>
    <n v="0.15"/>
    <n v="77.98"/>
    <n v="534.20799999999997"/>
    <n v="311.92"/>
    <n v="222.28799999999995"/>
    <n v="0.41610758356295668"/>
    <n v="2026"/>
    <s v="Q4"/>
    <n v="10"/>
    <s v="Oct"/>
  </r>
  <r>
    <n v="2809"/>
    <d v="2026-10-07T00:00:00"/>
    <s v="Western Europe"/>
    <x v="8"/>
    <s v="Online Store"/>
    <s v="Returning"/>
    <s v="Hiking"/>
    <s v="Trekking Poles"/>
    <n v="3"/>
    <n v="70.239999999999995"/>
    <n v="0.05"/>
    <n v="31.96"/>
    <n v="200.18399999999997"/>
    <n v="95.88"/>
    <n v="104.30399999999997"/>
    <n v="0.5210406426087999"/>
    <n v="2026"/>
    <s v="Q4"/>
    <n v="10"/>
    <s v="Oct"/>
  </r>
  <r>
    <n v="2946"/>
    <d v="2026-10-07T00:00:00"/>
    <s v="Northern Europe"/>
    <x v="16"/>
    <s v="Online Store"/>
    <s v="Returning"/>
    <s v="Cycling"/>
    <s v="Cycling Pack 12L"/>
    <n v="1"/>
    <n v="103.48"/>
    <n v="0.1"/>
    <n v="51.33"/>
    <n v="93.132000000000005"/>
    <n v="51.33"/>
    <n v="41.802000000000007"/>
    <n v="0.4488467980930293"/>
    <n v="2026"/>
    <s v="Q4"/>
    <n v="10"/>
    <s v="Oct"/>
  </r>
  <r>
    <n v="4147"/>
    <d v="2026-10-07T00:00:00"/>
    <s v="Central Europe"/>
    <x v="12"/>
    <s v="Retail Partners"/>
    <s v="Returning"/>
    <s v="Cycling"/>
    <s v="Compact Repair Kit"/>
    <n v="3"/>
    <n v="40.770000000000003"/>
    <n v="0.05"/>
    <n v="16.68"/>
    <n v="116.19449999999999"/>
    <n v="50.04"/>
    <n v="66.154499999999985"/>
    <n v="0.56934278300608021"/>
    <n v="2026"/>
    <s v="Q4"/>
    <n v="10"/>
    <s v="Oct"/>
  </r>
  <r>
    <n v="4164"/>
    <d v="2026-10-07T00:00:00"/>
    <s v="Southern Europe"/>
    <x v="9"/>
    <s v="Retail Partners"/>
    <s v="New"/>
    <s v="Hiking"/>
    <s v="Trail Boots"/>
    <n v="2"/>
    <n v="143.41999999999999"/>
    <n v="0"/>
    <n v="81.44"/>
    <n v="286.83999999999997"/>
    <n v="162.88"/>
    <n v="123.95999999999998"/>
    <n v="0.43215730023706594"/>
    <n v="2026"/>
    <s v="Q4"/>
    <n v="10"/>
    <s v="Oct"/>
  </r>
  <r>
    <n v="4275"/>
    <d v="2026-10-07T00:00:00"/>
    <s v="Western Europe"/>
    <x v="7"/>
    <s v="Marketplace"/>
    <s v="Returning"/>
    <s v="Cycling"/>
    <s v="Trail Bike Light"/>
    <n v="1"/>
    <n v="49.56"/>
    <n v="0.05"/>
    <n v="22.88"/>
    <n v="47.082000000000001"/>
    <n v="22.88"/>
    <n v="24.202000000000002"/>
    <n v="0.51403933562720361"/>
    <n v="2026"/>
    <s v="Q4"/>
    <n v="10"/>
    <s v="Oct"/>
  </r>
  <r>
    <n v="5062"/>
    <d v="2026-10-07T00:00:00"/>
    <s v="Central Europe"/>
    <x v="12"/>
    <s v="Online Store"/>
    <s v="Returning"/>
    <s v="Travel"/>
    <s v="Carry-On Duffel"/>
    <n v="4"/>
    <n v="131.05000000000001"/>
    <n v="0"/>
    <n v="67.37"/>
    <n v="524.20000000000005"/>
    <n v="269.48"/>
    <n v="254.72000000000003"/>
    <n v="0.48592140404425793"/>
    <n v="2026"/>
    <s v="Q4"/>
    <n v="10"/>
    <s v="Oct"/>
  </r>
  <r>
    <n v="1126"/>
    <d v="2026-10-08T00:00:00"/>
    <s v="Southern Europe"/>
    <x v="9"/>
    <s v="Online Store"/>
    <s v="Business"/>
    <s v="Cycling"/>
    <s v="Trail Bike Light"/>
    <n v="1"/>
    <n v="51.35"/>
    <n v="0"/>
    <n v="22.98"/>
    <n v="51.35"/>
    <n v="22.98"/>
    <n v="28.37"/>
    <n v="0.55248296007789677"/>
    <n v="2026"/>
    <s v="Q4"/>
    <n v="10"/>
    <s v="Oct"/>
  </r>
  <r>
    <n v="1865"/>
    <d v="2026-10-08T00:00:00"/>
    <s v="Western Europe"/>
    <x v="8"/>
    <s v="Online Store"/>
    <s v="Returning"/>
    <s v="Fitness"/>
    <s v="Resistance Band Set"/>
    <n v="1"/>
    <n v="39.659999999999997"/>
    <n v="0"/>
    <n v="14.39"/>
    <n v="39.659999999999997"/>
    <n v="14.39"/>
    <n v="25.269999999999996"/>
    <n v="0.63716591023701463"/>
    <n v="2026"/>
    <s v="Q4"/>
    <n v="10"/>
    <s v="Oct"/>
  </r>
  <r>
    <n v="2471"/>
    <d v="2026-10-08T00:00:00"/>
    <s v="Western Europe"/>
    <x v="13"/>
    <s v="Retail Partners"/>
    <s v="New"/>
    <s v="Fitness"/>
    <s v="Resistance Band Set"/>
    <n v="1"/>
    <n v="39.79"/>
    <n v="0"/>
    <n v="14.76"/>
    <n v="39.79"/>
    <n v="14.76"/>
    <n v="25.03"/>
    <n v="0.62905252576024129"/>
    <n v="2026"/>
    <s v="Q4"/>
    <n v="10"/>
    <s v="Oct"/>
  </r>
  <r>
    <n v="3208"/>
    <d v="2026-10-08T00:00:00"/>
    <s v="Northern Europe"/>
    <x v="10"/>
    <s v="Corporate"/>
    <s v="New"/>
    <s v="Cycling"/>
    <s v="Compact Repair Kit"/>
    <n v="6"/>
    <n v="41.27"/>
    <n v="0.1"/>
    <n v="16.61"/>
    <n v="222.858"/>
    <n v="99.66"/>
    <n v="123.19800000000001"/>
    <n v="0.55280941227149127"/>
    <n v="2026"/>
    <s v="Q4"/>
    <n v="10"/>
    <s v="Oct"/>
  </r>
  <r>
    <n v="4285"/>
    <d v="2026-10-08T00:00:00"/>
    <s v="Western Europe"/>
    <x v="4"/>
    <s v="Online Store"/>
    <s v="Returning"/>
    <s v="Hiking"/>
    <s v="Hiking Daypack 20L"/>
    <n v="1"/>
    <n v="93.39"/>
    <n v="0"/>
    <n v="45.98"/>
    <n v="93.39"/>
    <n v="45.98"/>
    <n v="47.410000000000004"/>
    <n v="0.50765606595995294"/>
    <n v="2026"/>
    <s v="Q4"/>
    <n v="10"/>
    <s v="Oct"/>
  </r>
  <r>
    <n v="261"/>
    <d v="2026-10-09T00:00:00"/>
    <s v="Northern Europe"/>
    <x v="3"/>
    <s v="Online Store"/>
    <s v="Business"/>
    <s v="Camping"/>
    <s v="Alpine Tent 4P"/>
    <n v="1"/>
    <n v="336.56"/>
    <n v="0"/>
    <n v="189.74"/>
    <n v="336.56"/>
    <n v="189.74"/>
    <n v="146.82"/>
    <n v="0.43623722367482765"/>
    <n v="2026"/>
    <s v="Q4"/>
    <n v="10"/>
    <s v="Oct"/>
  </r>
  <r>
    <n v="291"/>
    <d v="2026-10-09T00:00:00"/>
    <s v="Northern Europe"/>
    <x v="2"/>
    <s v="Online Store"/>
    <s v="New"/>
    <s v="Travel"/>
    <s v="Carry-On Duffel"/>
    <n v="2"/>
    <n v="132.47999999999999"/>
    <n v="0.1"/>
    <n v="67.48"/>
    <n v="238.464"/>
    <n v="134.96"/>
    <n v="103.50399999999999"/>
    <n v="0.43404455179817497"/>
    <n v="2026"/>
    <s v="Q4"/>
    <n v="10"/>
    <s v="Oct"/>
  </r>
  <r>
    <n v="670"/>
    <d v="2026-10-09T00:00:00"/>
    <s v="Central Europe"/>
    <x v="14"/>
    <s v="Retail Partners"/>
    <s v="Returning"/>
    <s v="Hiking"/>
    <s v="Hiking Daypack 20L"/>
    <n v="1"/>
    <n v="92.59"/>
    <n v="0"/>
    <n v="44.46"/>
    <n v="92.59"/>
    <n v="44.46"/>
    <n v="48.13"/>
    <n v="0.51981855491953777"/>
    <n v="2026"/>
    <s v="Q4"/>
    <n v="10"/>
    <s v="Oct"/>
  </r>
  <r>
    <n v="1306"/>
    <d v="2026-10-09T00:00:00"/>
    <s v="Western Europe"/>
    <x v="8"/>
    <s v="Retail Partners"/>
    <s v="Business"/>
    <s v="Fitness"/>
    <s v="Recovery Roller"/>
    <n v="1"/>
    <n v="35.450000000000003"/>
    <n v="0.05"/>
    <n v="14.23"/>
    <n v="33.677500000000002"/>
    <n v="14.23"/>
    <n v="19.447500000000002"/>
    <n v="0.57746269764679681"/>
    <n v="2026"/>
    <s v="Q4"/>
    <n v="10"/>
    <s v="Oct"/>
  </r>
  <r>
    <n v="2400"/>
    <d v="2026-10-09T00:00:00"/>
    <s v="Northern Europe"/>
    <x v="2"/>
    <s v="Online Store"/>
    <s v="New"/>
    <s v="Hiking"/>
    <s v="Hiking Daypack 20L"/>
    <n v="2"/>
    <n v="93.83"/>
    <n v="0.1"/>
    <n v="44.27"/>
    <n v="168.89400000000001"/>
    <n v="88.54"/>
    <n v="80.353999999999999"/>
    <n v="0.47576586498040191"/>
    <n v="2026"/>
    <s v="Q4"/>
    <n v="10"/>
    <s v="Oct"/>
  </r>
  <r>
    <n v="3816"/>
    <d v="2026-10-09T00:00:00"/>
    <s v="Central Europe"/>
    <x v="12"/>
    <s v="Online Store"/>
    <s v="New"/>
    <s v="Fitness"/>
    <s v="Recovery Roller"/>
    <n v="1"/>
    <n v="36.32"/>
    <n v="0"/>
    <n v="13.6"/>
    <n v="36.32"/>
    <n v="13.6"/>
    <n v="22.72"/>
    <n v="0.62555066079295152"/>
    <n v="2026"/>
    <s v="Q4"/>
    <n v="10"/>
    <s v="Oct"/>
  </r>
  <r>
    <n v="4038"/>
    <d v="2026-10-09T00:00:00"/>
    <s v="Southern Europe"/>
    <x v="15"/>
    <s v="Online Store"/>
    <s v="Returning"/>
    <s v="Fitness"/>
    <s v="Weighted Vest"/>
    <n v="2"/>
    <n v="125.56"/>
    <n v="0.1"/>
    <n v="67.260000000000005"/>
    <n v="226.00800000000001"/>
    <n v="134.52000000000001"/>
    <n v="91.488"/>
    <n v="0.40479983009450993"/>
    <n v="2026"/>
    <s v="Q4"/>
    <n v="10"/>
    <s v="Oct"/>
  </r>
  <r>
    <n v="4686"/>
    <d v="2026-10-09T00:00:00"/>
    <s v="Southern Europe"/>
    <x v="15"/>
    <s v="Marketplace"/>
    <s v="New"/>
    <s v="Camping"/>
    <s v="Compact Sleeping Bag"/>
    <n v="2"/>
    <n v="124.91"/>
    <n v="0"/>
    <n v="60.33"/>
    <n v="249.82"/>
    <n v="120.66"/>
    <n v="129.16"/>
    <n v="0.51701224881914976"/>
    <n v="2026"/>
    <s v="Q4"/>
    <n v="10"/>
    <s v="Oct"/>
  </r>
  <r>
    <n v="5076"/>
    <d v="2026-10-09T00:00:00"/>
    <s v="Central Europe"/>
    <x v="12"/>
    <s v="Online Store"/>
    <s v="New"/>
    <s v="Camping"/>
    <s v="Trail Tent 2P"/>
    <n v="1"/>
    <n v="199.32"/>
    <n v="0"/>
    <n v="103.83"/>
    <n v="199.32"/>
    <n v="103.83"/>
    <n v="95.49"/>
    <n v="0.4790788681517158"/>
    <n v="2026"/>
    <s v="Q4"/>
    <n v="10"/>
    <s v="Oct"/>
  </r>
  <r>
    <n v="1339"/>
    <d v="2026-10-10T00:00:00"/>
    <s v="Central Europe"/>
    <x v="11"/>
    <s v="Online Store"/>
    <s v="Returning"/>
    <s v="Camping"/>
    <s v="Alpine Tent 4P"/>
    <n v="4"/>
    <n v="337.38"/>
    <n v="0.05"/>
    <n v="194.94"/>
    <n v="1282.0439999999999"/>
    <n v="779.76"/>
    <n v="502.28399999999988"/>
    <n v="0.39178374533167343"/>
    <n v="2026"/>
    <s v="Q4"/>
    <n v="10"/>
    <s v="Oct"/>
  </r>
  <r>
    <n v="1884"/>
    <d v="2026-10-10T00:00:00"/>
    <s v="Northern Europe"/>
    <x v="2"/>
    <s v="Online Store"/>
    <s v="Business"/>
    <s v="Camping"/>
    <s v="Portable Camp Stove"/>
    <n v="3"/>
    <n v="82.18"/>
    <n v="0.1"/>
    <n v="39.82"/>
    <n v="221.88600000000002"/>
    <n v="119.46000000000001"/>
    <n v="102.42600000000002"/>
    <n v="0.46161542413671885"/>
    <n v="2026"/>
    <s v="Q4"/>
    <n v="10"/>
    <s v="Oct"/>
  </r>
  <r>
    <n v="3568"/>
    <d v="2026-10-10T00:00:00"/>
    <s v="Southern Europe"/>
    <x v="15"/>
    <s v="Corporate"/>
    <s v="New"/>
    <s v="Hiking"/>
    <s v="Trekking Poles"/>
    <n v="15"/>
    <n v="70.25"/>
    <n v="0.1"/>
    <n v="32.19"/>
    <n v="948.375"/>
    <n v="482.84999999999997"/>
    <n v="465.52500000000003"/>
    <n v="0.49086595492289448"/>
    <n v="2026"/>
    <s v="Q4"/>
    <n v="10"/>
    <s v="Oct"/>
  </r>
  <r>
    <n v="4171"/>
    <d v="2026-10-10T00:00:00"/>
    <s v="Western Europe"/>
    <x v="7"/>
    <s v="Retail Partners"/>
    <s v="New"/>
    <s v="Travel"/>
    <s v="Insulated Bottle"/>
    <n v="2"/>
    <n v="35.36"/>
    <n v="0"/>
    <n v="13.49"/>
    <n v="70.72"/>
    <n v="26.98"/>
    <n v="43.739999999999995"/>
    <n v="0.61849547511312208"/>
    <n v="2026"/>
    <s v="Q4"/>
    <n v="10"/>
    <s v="Oct"/>
  </r>
  <r>
    <n v="4477"/>
    <d v="2026-10-10T00:00:00"/>
    <s v="Northern Europe"/>
    <x v="5"/>
    <s v="Retail Partners"/>
    <s v="New"/>
    <s v="Travel"/>
    <s v="Packing Cube Set"/>
    <n v="1"/>
    <n v="46.01"/>
    <n v="0"/>
    <n v="18.239999999999998"/>
    <n v="46.01"/>
    <n v="18.239999999999998"/>
    <n v="27.77"/>
    <n v="0.6035644425124973"/>
    <n v="2026"/>
    <s v="Q4"/>
    <n v="10"/>
    <s v="Oct"/>
  </r>
  <r>
    <n v="3368"/>
    <d v="2026-10-11T00:00:00"/>
    <s v="Southern Europe"/>
    <x v="9"/>
    <s v="Online Store"/>
    <s v="Returning"/>
    <s v="Hiking"/>
    <s v="Hiking Daypack 20L"/>
    <n v="1"/>
    <n v="89.88"/>
    <n v="0"/>
    <n v="46.15"/>
    <n v="89.88"/>
    <n v="46.15"/>
    <n v="43.73"/>
    <n v="0.48653760569648419"/>
    <n v="2026"/>
    <s v="Q4"/>
    <n v="10"/>
    <s v="Oct"/>
  </r>
  <r>
    <n v="3566"/>
    <d v="2026-10-11T00:00:00"/>
    <s v="Central Europe"/>
    <x v="12"/>
    <s v="Online Store"/>
    <s v="New"/>
    <s v="Fitness"/>
    <s v="Resistance Band Set"/>
    <n v="1"/>
    <n v="41.33"/>
    <n v="0"/>
    <n v="14.47"/>
    <n v="41.33"/>
    <n v="14.47"/>
    <n v="26.86"/>
    <n v="0.6498911202516332"/>
    <n v="2026"/>
    <s v="Q4"/>
    <n v="10"/>
    <s v="Oct"/>
  </r>
  <r>
    <n v="4420"/>
    <d v="2026-10-11T00:00:00"/>
    <s v="Northern Europe"/>
    <x v="5"/>
    <s v="Corporate"/>
    <s v="Business"/>
    <s v="Cycling"/>
    <s v="Compact Repair Kit"/>
    <n v="15"/>
    <n v="40.78"/>
    <n v="0.15"/>
    <n v="17.07"/>
    <n v="519.94500000000005"/>
    <n v="256.05"/>
    <n v="263.89500000000004"/>
    <n v="0.5075440671609498"/>
    <n v="2026"/>
    <s v="Q4"/>
    <n v="10"/>
    <s v="Oct"/>
  </r>
  <r>
    <n v="513"/>
    <d v="2026-10-12T00:00:00"/>
    <s v="Western Europe"/>
    <x v="7"/>
    <s v="Online Store"/>
    <s v="Business"/>
    <s v="Travel"/>
    <s v="Travel Backpack 35L"/>
    <n v="1"/>
    <n v="163.87"/>
    <n v="0"/>
    <n v="85.76"/>
    <n v="163.87"/>
    <n v="85.76"/>
    <n v="78.11"/>
    <n v="0.47665832672240188"/>
    <n v="2026"/>
    <s v="Q4"/>
    <n v="10"/>
    <s v="Oct"/>
  </r>
  <r>
    <n v="786"/>
    <d v="2026-10-12T00:00:00"/>
    <s v="Northern Europe"/>
    <x v="3"/>
    <s v="Online Store"/>
    <s v="New"/>
    <s v="Fitness"/>
    <s v="Recovery Roller"/>
    <n v="1"/>
    <n v="35.39"/>
    <n v="0.05"/>
    <n v="13.68"/>
    <n v="33.6205"/>
    <n v="13.68"/>
    <n v="19.9405"/>
    <n v="0.59310539700480358"/>
    <n v="2026"/>
    <s v="Q4"/>
    <n v="10"/>
    <s v="Oct"/>
  </r>
  <r>
    <n v="3771"/>
    <d v="2026-10-12T00:00:00"/>
    <s v="Northern Europe"/>
    <x v="3"/>
    <s v="Online Store"/>
    <s v="Business"/>
    <s v="Camping"/>
    <s v="Portable Camp Stove"/>
    <n v="2"/>
    <n v="80.2"/>
    <n v="0"/>
    <n v="39.590000000000003"/>
    <n v="160.4"/>
    <n v="79.180000000000007"/>
    <n v="81.22"/>
    <n v="0.50635910224438896"/>
    <n v="2026"/>
    <s v="Q4"/>
    <n v="10"/>
    <s v="Oct"/>
  </r>
  <r>
    <n v="3910"/>
    <d v="2026-10-12T00:00:00"/>
    <s v="Northern Europe"/>
    <x v="2"/>
    <s v="Online Store"/>
    <s v="Business"/>
    <s v="Cycling"/>
    <s v="Compact Repair Kit"/>
    <n v="3"/>
    <n v="41.09"/>
    <n v="0"/>
    <n v="17.18"/>
    <n v="123.27000000000001"/>
    <n v="51.54"/>
    <n v="71.730000000000018"/>
    <n v="0.58189340472134354"/>
    <n v="2026"/>
    <s v="Q4"/>
    <n v="10"/>
    <s v="Oct"/>
  </r>
  <r>
    <n v="330"/>
    <d v="2026-10-13T00:00:00"/>
    <s v="Central Europe"/>
    <x v="12"/>
    <s v="Corporate"/>
    <s v="Business"/>
    <s v="Travel"/>
    <s v="Insulated Bottle"/>
    <n v="5"/>
    <n v="36.97"/>
    <n v="0.15"/>
    <n v="13.93"/>
    <n v="157.1225"/>
    <n v="69.650000000000006"/>
    <n v="87.472499999999997"/>
    <n v="0.55671530175500006"/>
    <n v="2026"/>
    <s v="Q4"/>
    <n v="10"/>
    <s v="Oct"/>
  </r>
  <r>
    <n v="707"/>
    <d v="2026-10-13T00:00:00"/>
    <s v="Northern Europe"/>
    <x v="5"/>
    <s v="Retail Partners"/>
    <s v="New"/>
    <s v="Travel"/>
    <s v="Insulated Bottle"/>
    <n v="4"/>
    <n v="35.880000000000003"/>
    <n v="0.05"/>
    <n v="13.45"/>
    <n v="136.34399999999999"/>
    <n v="53.8"/>
    <n v="82.543999999999997"/>
    <n v="0.60540984568444522"/>
    <n v="2026"/>
    <s v="Q4"/>
    <n v="10"/>
    <s v="Oct"/>
  </r>
  <r>
    <n v="989"/>
    <d v="2026-10-13T00:00:00"/>
    <s v="Central Europe"/>
    <x v="11"/>
    <s v="Online Store"/>
    <s v="Returning"/>
    <s v="Cycling"/>
    <s v="Compact Repair Kit"/>
    <n v="3"/>
    <n v="40.42"/>
    <n v="0"/>
    <n v="16.79"/>
    <n v="121.26"/>
    <n v="50.37"/>
    <n v="70.890000000000015"/>
    <n v="0.58461157842652167"/>
    <n v="2026"/>
    <s v="Q4"/>
    <n v="10"/>
    <s v="Oct"/>
  </r>
  <r>
    <n v="1904"/>
    <d v="2026-10-13T00:00:00"/>
    <s v="Western Europe"/>
    <x v="8"/>
    <s v="Retail Partners"/>
    <s v="Returning"/>
    <s v="Cycling"/>
    <s v="Trail Bike Light"/>
    <n v="1"/>
    <n v="50.34"/>
    <n v="0.15"/>
    <n v="22.56"/>
    <n v="42.789000000000001"/>
    <n v="22.56"/>
    <n v="20.229000000000003"/>
    <n v="0.47276169108883132"/>
    <n v="2026"/>
    <s v="Q4"/>
    <n v="10"/>
    <s v="Oct"/>
  </r>
  <r>
    <n v="2854"/>
    <d v="2026-10-13T00:00:00"/>
    <s v="Southern Europe"/>
    <x v="15"/>
    <s v="Retail Partners"/>
    <s v="New"/>
    <s v="Travel"/>
    <s v="Insulated Bottle"/>
    <n v="3"/>
    <n v="36.049999999999997"/>
    <n v="0.1"/>
    <n v="13.87"/>
    <n v="97.334999999999994"/>
    <n v="41.61"/>
    <n v="55.724999999999994"/>
    <n v="0.57250732008013561"/>
    <n v="2026"/>
    <s v="Q4"/>
    <n v="10"/>
    <s v="Oct"/>
  </r>
  <r>
    <n v="3212"/>
    <d v="2026-10-13T00:00:00"/>
    <s v="Northern Europe"/>
    <x v="2"/>
    <s v="Corporate"/>
    <s v="Returning"/>
    <s v="Cycling"/>
    <s v="Compact Repair Kit"/>
    <n v="15"/>
    <n v="40"/>
    <n v="0.1"/>
    <n v="16.420000000000002"/>
    <n v="540"/>
    <n v="246.3"/>
    <n v="293.7"/>
    <n v="0.54388888888888887"/>
    <n v="2026"/>
    <s v="Q4"/>
    <n v="10"/>
    <s v="Oct"/>
  </r>
  <r>
    <n v="4479"/>
    <d v="2026-10-13T00:00:00"/>
    <s v="Western Europe"/>
    <x v="7"/>
    <s v="Retail Partners"/>
    <s v="Returning"/>
    <s v="Hiking"/>
    <s v="Summit Backpack 45L"/>
    <n v="1"/>
    <n v="151.68"/>
    <n v="0.05"/>
    <n v="78.98"/>
    <n v="144.096"/>
    <n v="78.98"/>
    <n v="65.116"/>
    <n v="0.45189318232289583"/>
    <n v="2026"/>
    <s v="Q4"/>
    <n v="10"/>
    <s v="Oct"/>
  </r>
  <r>
    <n v="4574"/>
    <d v="2026-10-13T00:00:00"/>
    <s v="Central Europe"/>
    <x v="14"/>
    <s v="Online Store"/>
    <s v="Business"/>
    <s v="Fitness"/>
    <s v="Recovery Roller"/>
    <n v="1"/>
    <n v="36.53"/>
    <n v="0"/>
    <n v="14.01"/>
    <n v="36.53"/>
    <n v="14.01"/>
    <n v="22.520000000000003"/>
    <n v="0.61647960580344929"/>
    <n v="2026"/>
    <s v="Q4"/>
    <n v="10"/>
    <s v="Oct"/>
  </r>
  <r>
    <n v="4815"/>
    <d v="2026-10-13T00:00:00"/>
    <s v="Southern Europe"/>
    <x v="0"/>
    <s v="Retail Partners"/>
    <s v="Business"/>
    <s v="Cycling"/>
    <s v="Compact Repair Kit"/>
    <n v="1"/>
    <n v="39.89"/>
    <n v="0.05"/>
    <n v="16.91"/>
    <n v="37.895499999999998"/>
    <n v="16.91"/>
    <n v="20.985499999999998"/>
    <n v="0.55377287540737019"/>
    <n v="2026"/>
    <s v="Q4"/>
    <n v="10"/>
    <s v="Oct"/>
  </r>
  <r>
    <n v="5027"/>
    <d v="2026-10-13T00:00:00"/>
    <s v="Northern Europe"/>
    <x v="10"/>
    <s v="Online Store"/>
    <s v="New"/>
    <s v="Hiking"/>
    <s v="Summit Backpack 45L"/>
    <n v="1"/>
    <n v="154.53"/>
    <n v="0"/>
    <n v="77.930000000000007"/>
    <n v="154.53"/>
    <n v="77.930000000000007"/>
    <n v="76.599999999999994"/>
    <n v="0.49569662848637802"/>
    <n v="2026"/>
    <s v="Q4"/>
    <n v="10"/>
    <s v="Oct"/>
  </r>
  <r>
    <n v="1794"/>
    <d v="2026-10-14T00:00:00"/>
    <s v="Western Europe"/>
    <x v="8"/>
    <s v="Marketplace"/>
    <s v="Business"/>
    <s v="Cycling"/>
    <s v="Trail Bike Light"/>
    <n v="2"/>
    <n v="50.64"/>
    <n v="0.05"/>
    <n v="22.28"/>
    <n v="96.215999999999994"/>
    <n v="44.56"/>
    <n v="51.655999999999992"/>
    <n v="0.53687536376486233"/>
    <n v="2026"/>
    <s v="Q4"/>
    <n v="10"/>
    <s v="Oct"/>
  </r>
  <r>
    <n v="1867"/>
    <d v="2026-10-14T00:00:00"/>
    <s v="Southern Europe"/>
    <x v="0"/>
    <s v="Online Store"/>
    <s v="New"/>
    <s v="Fitness"/>
    <s v="Resistance Band Set"/>
    <n v="3"/>
    <n v="40.880000000000003"/>
    <n v="0.05"/>
    <n v="14.59"/>
    <n v="116.50800000000001"/>
    <n v="43.769999999999996"/>
    <n v="72.738000000000014"/>
    <n v="0.62431764342362761"/>
    <n v="2026"/>
    <s v="Q4"/>
    <n v="10"/>
    <s v="Oct"/>
  </r>
  <r>
    <n v="2088"/>
    <d v="2026-10-14T00:00:00"/>
    <s v="Western Europe"/>
    <x v="4"/>
    <s v="Retail Partners"/>
    <s v="Returning"/>
    <s v="Hiking"/>
    <s v="Trail Boots"/>
    <n v="1"/>
    <n v="141.77000000000001"/>
    <n v="0"/>
    <n v="78.48"/>
    <n v="141.77000000000001"/>
    <n v="78.48"/>
    <n v="63.290000000000006"/>
    <n v="0.44642731184312623"/>
    <n v="2026"/>
    <s v="Q4"/>
    <n v="10"/>
    <s v="Oct"/>
  </r>
  <r>
    <n v="2270"/>
    <d v="2026-10-14T00:00:00"/>
    <s v="Western Europe"/>
    <x v="7"/>
    <s v="Online Store"/>
    <s v="New"/>
    <s v="Camping"/>
    <s v="Trail Tent 2P"/>
    <n v="3"/>
    <n v="199.99"/>
    <n v="0.15"/>
    <n v="101.86"/>
    <n v="509.97450000000003"/>
    <n v="305.58"/>
    <n v="204.39450000000005"/>
    <n v="0.40079356909021929"/>
    <n v="2026"/>
    <s v="Q4"/>
    <n v="10"/>
    <s v="Oct"/>
  </r>
  <r>
    <n v="3789"/>
    <d v="2026-10-14T00:00:00"/>
    <s v="Western Europe"/>
    <x v="4"/>
    <s v="Marketplace"/>
    <s v="New"/>
    <s v="Cycling"/>
    <s v="Trail Bike Light"/>
    <n v="2"/>
    <n v="50.56"/>
    <n v="0"/>
    <n v="23.04"/>
    <n v="101.12"/>
    <n v="46.08"/>
    <n v="55.040000000000006"/>
    <n v="0.54430379746835444"/>
    <n v="2026"/>
    <s v="Q4"/>
    <n v="10"/>
    <s v="Oct"/>
  </r>
  <r>
    <n v="4323"/>
    <d v="2026-10-14T00:00:00"/>
    <s v="Western Europe"/>
    <x v="7"/>
    <s v="Online Store"/>
    <s v="New"/>
    <s v="Travel"/>
    <s v="Packing Cube Set"/>
    <n v="1"/>
    <n v="47.38"/>
    <n v="0"/>
    <n v="17.86"/>
    <n v="47.38"/>
    <n v="17.86"/>
    <n v="29.520000000000003"/>
    <n v="0.62304769945124527"/>
    <n v="2026"/>
    <s v="Q4"/>
    <n v="10"/>
    <s v="Oct"/>
  </r>
  <r>
    <n v="276"/>
    <d v="2026-10-15T00:00:00"/>
    <s v="Northern Europe"/>
    <x v="2"/>
    <s v="Online Store"/>
    <s v="Business"/>
    <s v="Hiking"/>
    <s v="Hiking Daypack 20L"/>
    <n v="1"/>
    <n v="92.74"/>
    <n v="0.15"/>
    <n v="44.52"/>
    <n v="78.828999999999994"/>
    <n v="44.52"/>
    <n v="34.30899999999999"/>
    <n v="0.43523322635070844"/>
    <n v="2026"/>
    <s v="Q4"/>
    <n v="10"/>
    <s v="Oct"/>
  </r>
  <r>
    <n v="791"/>
    <d v="2026-10-15T00:00:00"/>
    <s v="Western Europe"/>
    <x v="13"/>
    <s v="Retail Partners"/>
    <s v="Returning"/>
    <s v="Cycling"/>
    <s v="Trail Bike Light"/>
    <n v="3"/>
    <n v="51.57"/>
    <n v="0.1"/>
    <n v="21.82"/>
    <n v="139.239"/>
    <n v="65.460000000000008"/>
    <n v="73.778999999999996"/>
    <n v="0.52987309589985565"/>
    <n v="2026"/>
    <s v="Q4"/>
    <n v="10"/>
    <s v="Oct"/>
  </r>
  <r>
    <n v="1033"/>
    <d v="2026-10-15T00:00:00"/>
    <s v="Central Europe"/>
    <x v="12"/>
    <s v="Online Store"/>
    <s v="New"/>
    <s v="Hiking"/>
    <s v="Trekking Poles"/>
    <n v="1"/>
    <n v="70.47"/>
    <n v="0.1"/>
    <n v="31.52"/>
    <n v="63.423000000000002"/>
    <n v="31.52"/>
    <n v="31.903000000000002"/>
    <n v="0.50301940936253409"/>
    <n v="2026"/>
    <s v="Q4"/>
    <n v="10"/>
    <s v="Oct"/>
  </r>
  <r>
    <n v="1247"/>
    <d v="2026-10-15T00:00:00"/>
    <s v="Southern Europe"/>
    <x v="0"/>
    <s v="Online Store"/>
    <s v="New"/>
    <s v="Hiking"/>
    <s v="Trekking Poles"/>
    <n v="1"/>
    <n v="71.05"/>
    <n v="0"/>
    <n v="33.32"/>
    <n v="71.05"/>
    <n v="33.32"/>
    <n v="37.729999999999997"/>
    <n v="0.53103448275862064"/>
    <n v="2026"/>
    <s v="Q4"/>
    <n v="10"/>
    <s v="Oct"/>
  </r>
  <r>
    <n v="1321"/>
    <d v="2026-10-15T00:00:00"/>
    <s v="Western Europe"/>
    <x v="13"/>
    <s v="Retail Partners"/>
    <s v="Returning"/>
    <s v="Cycling"/>
    <s v="Compact Repair Kit"/>
    <n v="3"/>
    <n v="39.83"/>
    <n v="0.1"/>
    <n v="16.93"/>
    <n v="107.541"/>
    <n v="50.79"/>
    <n v="56.750999999999998"/>
    <n v="0.52771501101905316"/>
    <n v="2026"/>
    <s v="Q4"/>
    <n v="10"/>
    <s v="Oct"/>
  </r>
  <r>
    <n v="2048"/>
    <d v="2026-10-15T00:00:00"/>
    <s v="Western Europe"/>
    <x v="7"/>
    <s v="Online Store"/>
    <s v="New"/>
    <s v="Fitness"/>
    <s v="Training Mat"/>
    <n v="3"/>
    <n v="49.5"/>
    <n v="0.05"/>
    <n v="22"/>
    <n v="141.07499999999999"/>
    <n v="66"/>
    <n v="75.074999999999989"/>
    <n v="0.53216374269005839"/>
    <n v="2026"/>
    <s v="Q4"/>
    <n v="10"/>
    <s v="Oct"/>
  </r>
  <r>
    <n v="2082"/>
    <d v="2026-10-15T00:00:00"/>
    <s v="Central Europe"/>
    <x v="6"/>
    <s v="Marketplace"/>
    <s v="New"/>
    <s v="Hiking"/>
    <s v="Hiking Daypack 20L"/>
    <n v="1"/>
    <n v="91.99"/>
    <n v="0"/>
    <n v="44.86"/>
    <n v="91.99"/>
    <n v="44.86"/>
    <n v="47.129999999999995"/>
    <n v="0.51233829764104788"/>
    <n v="2026"/>
    <s v="Q4"/>
    <n v="10"/>
    <s v="Oct"/>
  </r>
  <r>
    <n v="2177"/>
    <d v="2026-10-15T00:00:00"/>
    <s v="Southern Europe"/>
    <x v="15"/>
    <s v="Marketplace"/>
    <s v="Returning"/>
    <s v="Cycling"/>
    <s v="Commuter Helmet"/>
    <n v="1"/>
    <n v="79.78"/>
    <n v="0.05"/>
    <n v="41.59"/>
    <n v="75.790999999999997"/>
    <n v="41.59"/>
    <n v="34.200999999999993"/>
    <n v="0.45125410668812915"/>
    <n v="2026"/>
    <s v="Q4"/>
    <n v="10"/>
    <s v="Oct"/>
  </r>
  <r>
    <n v="3776"/>
    <d v="2026-10-15T00:00:00"/>
    <s v="Western Europe"/>
    <x v="8"/>
    <s v="Online Store"/>
    <s v="Returning"/>
    <s v="Cycling"/>
    <s v="Commuter Helmet"/>
    <n v="1"/>
    <n v="82.97"/>
    <n v="0"/>
    <n v="43.09"/>
    <n v="82.97"/>
    <n v="43.09"/>
    <n v="39.879999999999995"/>
    <n v="0.48065565867180904"/>
    <n v="2026"/>
    <s v="Q4"/>
    <n v="10"/>
    <s v="Oct"/>
  </r>
  <r>
    <n v="4542"/>
    <d v="2026-10-15T00:00:00"/>
    <s v="Southern Europe"/>
    <x v="9"/>
    <s v="Online Store"/>
    <s v="Business"/>
    <s v="Cycling"/>
    <s v="Cycling Pack 12L"/>
    <n v="1"/>
    <n v="103.33"/>
    <n v="0"/>
    <n v="50.85"/>
    <n v="103.33"/>
    <n v="50.85"/>
    <n v="52.48"/>
    <n v="0.5078873512048776"/>
    <n v="2026"/>
    <s v="Q4"/>
    <n v="10"/>
    <s v="Oct"/>
  </r>
  <r>
    <n v="36"/>
    <d v="2026-10-16T00:00:00"/>
    <s v="Southern Europe"/>
    <x v="9"/>
    <s v="Online Store"/>
    <s v="New"/>
    <s v="Hiking"/>
    <s v="Trail Boots"/>
    <n v="3"/>
    <n v="142.54"/>
    <n v="0.05"/>
    <n v="81.599999999999994"/>
    <n v="406.23899999999998"/>
    <n v="244.79999999999998"/>
    <n v="161.43899999999999"/>
    <n v="0.39739906803630376"/>
    <n v="2026"/>
    <s v="Q4"/>
    <n v="10"/>
    <s v="Oct"/>
  </r>
  <r>
    <n v="64"/>
    <d v="2026-10-16T00:00:00"/>
    <s v="Northern Europe"/>
    <x v="16"/>
    <s v="Online Store"/>
    <s v="New"/>
    <s v="Hiking"/>
    <s v="Hiking Daypack 20L"/>
    <n v="3"/>
    <n v="92.14"/>
    <n v="0.1"/>
    <n v="46.43"/>
    <n v="248.77800000000002"/>
    <n v="139.29"/>
    <n v="109.48800000000003"/>
    <n v="0.44010322456165746"/>
    <n v="2026"/>
    <s v="Q4"/>
    <n v="10"/>
    <s v="Oct"/>
  </r>
  <r>
    <n v="529"/>
    <d v="2026-10-16T00:00:00"/>
    <s v="Western Europe"/>
    <x v="7"/>
    <s v="Retail Partners"/>
    <s v="Business"/>
    <s v="Travel"/>
    <s v="Travel Backpack 35L"/>
    <n v="2"/>
    <n v="165.23"/>
    <n v="0"/>
    <n v="88.87"/>
    <n v="330.46"/>
    <n v="177.74"/>
    <n v="152.71999999999997"/>
    <n v="0.46214367850874533"/>
    <n v="2026"/>
    <s v="Q4"/>
    <n v="10"/>
    <s v="Oct"/>
  </r>
  <r>
    <n v="1815"/>
    <d v="2026-10-16T00:00:00"/>
    <s v="Western Europe"/>
    <x v="4"/>
    <s v="Online Store"/>
    <s v="Business"/>
    <s v="Fitness"/>
    <s v="Weighted Vest"/>
    <n v="1"/>
    <n v="121.92"/>
    <n v="0"/>
    <n v="71.02"/>
    <n v="121.92"/>
    <n v="71.02"/>
    <n v="50.900000000000006"/>
    <n v="0.41748687664042"/>
    <n v="2026"/>
    <s v="Q4"/>
    <n v="10"/>
    <s v="Oct"/>
  </r>
  <r>
    <n v="1820"/>
    <d v="2026-10-16T00:00:00"/>
    <s v="Central Europe"/>
    <x v="1"/>
    <s v="Online Store"/>
    <s v="Returning"/>
    <s v="Travel"/>
    <s v="Insulated Bottle"/>
    <n v="3"/>
    <n v="36.46"/>
    <n v="0.05"/>
    <n v="13.9"/>
    <n v="103.91099999999999"/>
    <n v="41.7"/>
    <n v="62.210999999999984"/>
    <n v="0.5986950370990558"/>
    <n v="2026"/>
    <s v="Q4"/>
    <n v="10"/>
    <s v="Oct"/>
  </r>
  <r>
    <n v="2028"/>
    <d v="2026-10-16T00:00:00"/>
    <s v="Western Europe"/>
    <x v="4"/>
    <s v="Retail Partners"/>
    <s v="Business"/>
    <s v="Fitness"/>
    <s v="Training Mat"/>
    <n v="3"/>
    <n v="51.89"/>
    <n v="0.1"/>
    <n v="21.56"/>
    <n v="140.10300000000001"/>
    <n v="64.679999999999993"/>
    <n v="75.423000000000016"/>
    <n v="0.53833965011455864"/>
    <n v="2026"/>
    <s v="Q4"/>
    <n v="10"/>
    <s v="Oct"/>
  </r>
  <r>
    <n v="2741"/>
    <d v="2026-10-16T00:00:00"/>
    <s v="Western Europe"/>
    <x v="4"/>
    <s v="Online Store"/>
    <s v="Returning"/>
    <s v="Fitness"/>
    <s v="Resistance Band Set"/>
    <n v="1"/>
    <n v="40.75"/>
    <n v="0"/>
    <n v="14.7"/>
    <n v="40.75"/>
    <n v="14.7"/>
    <n v="26.05"/>
    <n v="0.63926380368098157"/>
    <n v="2026"/>
    <s v="Q4"/>
    <n v="10"/>
    <s v="Oct"/>
  </r>
  <r>
    <n v="3602"/>
    <d v="2026-10-16T00:00:00"/>
    <s v="Northern Europe"/>
    <x v="5"/>
    <s v="Corporate"/>
    <s v="Business"/>
    <s v="Camping"/>
    <s v="Alpine Tent 4P"/>
    <n v="4"/>
    <n v="345.13"/>
    <n v="0.05"/>
    <n v="200.02"/>
    <n v="1311.4939999999999"/>
    <n v="800.08"/>
    <n v="511.41399999999987"/>
    <n v="0.38994764749209671"/>
    <n v="2026"/>
    <s v="Q4"/>
    <n v="10"/>
    <s v="Oct"/>
  </r>
  <r>
    <n v="4116"/>
    <d v="2026-10-16T00:00:00"/>
    <s v="Central Europe"/>
    <x v="6"/>
    <s v="Retail Partners"/>
    <s v="New"/>
    <s v="Travel"/>
    <s v="Insulated Bottle"/>
    <n v="2"/>
    <n v="37.1"/>
    <n v="0"/>
    <n v="13.31"/>
    <n v="74.2"/>
    <n v="26.62"/>
    <n v="47.58"/>
    <n v="0.64123989218328836"/>
    <n v="2026"/>
    <s v="Q4"/>
    <n v="10"/>
    <s v="Oct"/>
  </r>
  <r>
    <n v="4197"/>
    <d v="2026-10-16T00:00:00"/>
    <s v="Western Europe"/>
    <x v="7"/>
    <s v="Marketplace"/>
    <s v="New"/>
    <s v="Hiking"/>
    <s v="Hiking Daypack 20L"/>
    <n v="3"/>
    <n v="94.19"/>
    <n v="0"/>
    <n v="44.89"/>
    <n v="282.57"/>
    <n v="134.67000000000002"/>
    <n v="147.89999999999998"/>
    <n v="0.52341012846374346"/>
    <n v="2026"/>
    <s v="Q4"/>
    <n v="10"/>
    <s v="Oct"/>
  </r>
  <r>
    <n v="360"/>
    <d v="2026-10-17T00:00:00"/>
    <s v="Western Europe"/>
    <x v="8"/>
    <s v="Online Store"/>
    <s v="Returning"/>
    <s v="Camping"/>
    <s v="Portable Camp Stove"/>
    <n v="2"/>
    <n v="82.52"/>
    <n v="0.05"/>
    <n v="38.61"/>
    <n v="156.78799999999998"/>
    <n v="77.22"/>
    <n v="79.567999999999984"/>
    <n v="0.50748781794525089"/>
    <n v="2026"/>
    <s v="Q4"/>
    <n v="10"/>
    <s v="Oct"/>
  </r>
  <r>
    <n v="427"/>
    <d v="2026-10-17T00:00:00"/>
    <s v="Western Europe"/>
    <x v="13"/>
    <s v="Online Store"/>
    <s v="Business"/>
    <s v="Hiking"/>
    <s v="Summit Backpack 45L"/>
    <n v="1"/>
    <n v="155.16"/>
    <n v="0"/>
    <n v="78.84"/>
    <n v="155.16"/>
    <n v="78.84"/>
    <n v="76.319999999999993"/>
    <n v="0.49187935034802782"/>
    <n v="2026"/>
    <s v="Q4"/>
    <n v="10"/>
    <s v="Oct"/>
  </r>
  <r>
    <n v="1018"/>
    <d v="2026-10-17T00:00:00"/>
    <s v="Western Europe"/>
    <x v="13"/>
    <s v="Marketplace"/>
    <s v="Returning"/>
    <s v="Travel"/>
    <s v="Packing Cube Set"/>
    <n v="1"/>
    <n v="46.36"/>
    <n v="0.05"/>
    <n v="18.399999999999999"/>
    <n v="44.041999999999994"/>
    <n v="18.399999999999999"/>
    <n v="25.641999999999996"/>
    <n v="0.58221697470596245"/>
    <n v="2026"/>
    <s v="Q4"/>
    <n v="10"/>
    <s v="Oct"/>
  </r>
  <r>
    <n v="1179"/>
    <d v="2026-10-17T00:00:00"/>
    <s v="Northern Europe"/>
    <x v="16"/>
    <s v="Online Store"/>
    <s v="Business"/>
    <s v="Cycling"/>
    <s v="Commuter Helmet"/>
    <n v="1"/>
    <n v="81.47"/>
    <n v="0"/>
    <n v="43.67"/>
    <n v="81.47"/>
    <n v="43.67"/>
    <n v="37.799999999999997"/>
    <n v="0.463974469129741"/>
    <n v="2026"/>
    <s v="Q4"/>
    <n v="10"/>
    <s v="Oct"/>
  </r>
  <r>
    <n v="2267"/>
    <d v="2026-10-17T00:00:00"/>
    <s v="Southern Europe"/>
    <x v="15"/>
    <s v="Online Store"/>
    <s v="Returning"/>
    <s v="Travel"/>
    <s v="Carry-On Duffel"/>
    <n v="1"/>
    <n v="134.31"/>
    <n v="0.05"/>
    <n v="67.239999999999995"/>
    <n v="127.5945"/>
    <n v="67.239999999999995"/>
    <n v="60.354500000000002"/>
    <n v="0.47301803761133909"/>
    <n v="2026"/>
    <s v="Q4"/>
    <n v="10"/>
    <s v="Oct"/>
  </r>
  <r>
    <n v="2656"/>
    <d v="2026-10-17T00:00:00"/>
    <s v="Northern Europe"/>
    <x v="16"/>
    <s v="Online Store"/>
    <s v="New"/>
    <s v="Camping"/>
    <s v="Compact Sleeping Bag"/>
    <n v="1"/>
    <n v="123.11"/>
    <n v="0"/>
    <n v="58.99"/>
    <n v="123.11"/>
    <n v="58.99"/>
    <n v="64.12"/>
    <n v="0.52083502558687356"/>
    <n v="2026"/>
    <s v="Q4"/>
    <n v="10"/>
    <s v="Oct"/>
  </r>
  <r>
    <n v="2867"/>
    <d v="2026-10-17T00:00:00"/>
    <s v="Central Europe"/>
    <x v="6"/>
    <s v="Online Store"/>
    <s v="New"/>
    <s v="Camping"/>
    <s v="Portable Camp Stove"/>
    <n v="1"/>
    <n v="81.239999999999995"/>
    <n v="0"/>
    <n v="38.65"/>
    <n v="81.239999999999995"/>
    <n v="38.65"/>
    <n v="42.589999999999996"/>
    <n v="0.52424913835548992"/>
    <n v="2026"/>
    <s v="Q4"/>
    <n v="10"/>
    <s v="Oct"/>
  </r>
  <r>
    <n v="3335"/>
    <d v="2026-10-17T00:00:00"/>
    <s v="Southern Europe"/>
    <x v="9"/>
    <s v="Marketplace"/>
    <s v="Returning"/>
    <s v="Hiking"/>
    <s v="Trekking Poles"/>
    <n v="1"/>
    <n v="70.81"/>
    <n v="0.15"/>
    <n v="32.93"/>
    <n v="60.188499999999998"/>
    <n v="32.93"/>
    <n v="27.258499999999998"/>
    <n v="0.45288551799762411"/>
    <n v="2026"/>
    <s v="Q4"/>
    <n v="10"/>
    <s v="Oct"/>
  </r>
  <r>
    <n v="3770"/>
    <d v="2026-10-17T00:00:00"/>
    <s v="Western Europe"/>
    <x v="13"/>
    <s v="Online Store"/>
    <s v="Business"/>
    <s v="Camping"/>
    <s v="Trail Tent 2P"/>
    <n v="6"/>
    <n v="200.26"/>
    <n v="0"/>
    <n v="106.71"/>
    <n v="1201.56"/>
    <n v="640.26"/>
    <n v="561.29999999999995"/>
    <n v="0.46714271447118744"/>
    <n v="2026"/>
    <s v="Q4"/>
    <n v="10"/>
    <s v="Oct"/>
  </r>
  <r>
    <n v="4065"/>
    <d v="2026-10-17T00:00:00"/>
    <s v="Western Europe"/>
    <x v="4"/>
    <s v="Online Store"/>
    <s v="New"/>
    <s v="Fitness"/>
    <s v="Recovery Roller"/>
    <n v="3"/>
    <n v="36.75"/>
    <n v="0.05"/>
    <n v="13.71"/>
    <n v="104.7375"/>
    <n v="41.13"/>
    <n v="63.607499999999995"/>
    <n v="0.60730397422126747"/>
    <n v="2026"/>
    <s v="Q4"/>
    <n v="10"/>
    <s v="Oct"/>
  </r>
  <r>
    <n v="4222"/>
    <d v="2026-10-17T00:00:00"/>
    <s v="Northern Europe"/>
    <x v="16"/>
    <s v="Online Store"/>
    <s v="Returning"/>
    <s v="Hiking"/>
    <s v="Hiking Daypack 20L"/>
    <n v="2"/>
    <n v="92.41"/>
    <n v="0.1"/>
    <n v="45.42"/>
    <n v="166.33799999999999"/>
    <n v="90.84"/>
    <n v="75.49799999999999"/>
    <n v="0.4538830573891714"/>
    <n v="2026"/>
    <s v="Q4"/>
    <n v="10"/>
    <s v="Oct"/>
  </r>
  <r>
    <n v="4304"/>
    <d v="2026-10-17T00:00:00"/>
    <s v="Central Europe"/>
    <x v="14"/>
    <s v="Retail Partners"/>
    <s v="New"/>
    <s v="Fitness"/>
    <s v="Resistance Band Set"/>
    <n v="1"/>
    <n v="40.67"/>
    <n v="0"/>
    <n v="15.09"/>
    <n v="40.67"/>
    <n v="15.09"/>
    <n v="25.580000000000002"/>
    <n v="0.62896483894762722"/>
    <n v="2026"/>
    <s v="Q4"/>
    <n v="10"/>
    <s v="Oct"/>
  </r>
  <r>
    <n v="109"/>
    <d v="2026-10-18T00:00:00"/>
    <s v="Central Europe"/>
    <x v="1"/>
    <s v="Online Store"/>
    <s v="Returning"/>
    <s v="Hiking"/>
    <s v="Hiking Daypack 20L"/>
    <n v="1"/>
    <n v="90.09"/>
    <n v="0"/>
    <n v="45.17"/>
    <n v="90.09"/>
    <n v="45.17"/>
    <n v="44.92"/>
    <n v="0.49861249861249862"/>
    <n v="2026"/>
    <s v="Q4"/>
    <n v="10"/>
    <s v="Oct"/>
  </r>
  <r>
    <n v="744"/>
    <d v="2026-10-18T00:00:00"/>
    <s v="Northern Europe"/>
    <x v="10"/>
    <s v="Online Store"/>
    <s v="Returning"/>
    <s v="Travel"/>
    <s v="Insulated Bottle"/>
    <n v="1"/>
    <n v="36.83"/>
    <n v="0"/>
    <n v="13.64"/>
    <n v="36.83"/>
    <n v="13.64"/>
    <n v="23.189999999999998"/>
    <n v="0.62964974205810476"/>
    <n v="2026"/>
    <s v="Q4"/>
    <n v="10"/>
    <s v="Oct"/>
  </r>
  <r>
    <n v="960"/>
    <d v="2026-10-18T00:00:00"/>
    <s v="Central Europe"/>
    <x v="12"/>
    <s v="Marketplace"/>
    <s v="Returning"/>
    <s v="Camping"/>
    <s v="Trail Tent 2P"/>
    <n v="5"/>
    <n v="196.37"/>
    <n v="0.05"/>
    <n v="103.51"/>
    <n v="932.75749999999994"/>
    <n v="517.55000000000007"/>
    <n v="415.20749999999987"/>
    <n v="0.44513981393877816"/>
    <n v="2026"/>
    <s v="Q4"/>
    <n v="10"/>
    <s v="Oct"/>
  </r>
  <r>
    <n v="1389"/>
    <d v="2026-10-18T00:00:00"/>
    <s v="Southern Europe"/>
    <x v="15"/>
    <s v="Online Store"/>
    <s v="New"/>
    <s v="Hiking"/>
    <s v="Hiking Daypack 20L"/>
    <n v="2"/>
    <n v="93.73"/>
    <n v="0"/>
    <n v="44.79"/>
    <n v="187.46"/>
    <n v="89.58"/>
    <n v="97.88000000000001"/>
    <n v="0.52213805611863873"/>
    <n v="2026"/>
    <s v="Q4"/>
    <n v="10"/>
    <s v="Oct"/>
  </r>
  <r>
    <n v="1493"/>
    <d v="2026-10-18T00:00:00"/>
    <s v="Northern Europe"/>
    <x v="10"/>
    <s v="Online Store"/>
    <s v="Business"/>
    <s v="Travel"/>
    <s v="Insulated Bottle"/>
    <n v="1"/>
    <n v="36.46"/>
    <n v="0.05"/>
    <n v="13.35"/>
    <n v="34.637"/>
    <n v="13.35"/>
    <n v="21.286999999999999"/>
    <n v="0.61457401045125148"/>
    <n v="2026"/>
    <s v="Q4"/>
    <n v="10"/>
    <s v="Oct"/>
  </r>
  <r>
    <n v="1967"/>
    <d v="2026-10-18T00:00:00"/>
    <s v="Central Europe"/>
    <x v="14"/>
    <s v="Online Store"/>
    <s v="Returning"/>
    <s v="Camping"/>
    <s v="Compact Sleeping Bag"/>
    <n v="2"/>
    <n v="125.91"/>
    <n v="0"/>
    <n v="61.95"/>
    <n v="251.82"/>
    <n v="123.9"/>
    <n v="127.91999999999999"/>
    <n v="0.50798189182749576"/>
    <n v="2026"/>
    <s v="Q4"/>
    <n v="10"/>
    <s v="Oct"/>
  </r>
  <r>
    <n v="2132"/>
    <d v="2026-10-18T00:00:00"/>
    <s v="Western Europe"/>
    <x v="8"/>
    <s v="Retail Partners"/>
    <s v="New"/>
    <s v="Hiking"/>
    <s v="Hiking Daypack 20L"/>
    <n v="1"/>
    <n v="92.56"/>
    <n v="0.1"/>
    <n v="44.23"/>
    <n v="83.304000000000002"/>
    <n v="44.23"/>
    <n v="39.074000000000005"/>
    <n v="0.46905310669355621"/>
    <n v="2026"/>
    <s v="Q4"/>
    <n v="10"/>
    <s v="Oct"/>
  </r>
  <r>
    <n v="2882"/>
    <d v="2026-10-18T00:00:00"/>
    <s v="Western Europe"/>
    <x v="8"/>
    <s v="Marketplace"/>
    <s v="New"/>
    <s v="Hiking"/>
    <s v="Trekking Poles"/>
    <n v="4"/>
    <n v="70.02"/>
    <n v="0"/>
    <n v="32.86"/>
    <n v="280.08"/>
    <n v="131.44"/>
    <n v="148.63999999999999"/>
    <n v="0.53070551271065403"/>
    <n v="2026"/>
    <s v="Q4"/>
    <n v="10"/>
    <s v="Oct"/>
  </r>
  <r>
    <n v="3345"/>
    <d v="2026-10-18T00:00:00"/>
    <s v="Southern Europe"/>
    <x v="15"/>
    <s v="Online Store"/>
    <s v="Returning"/>
    <s v="Cycling"/>
    <s v="Trail Bike Light"/>
    <n v="3"/>
    <n v="51.62"/>
    <n v="0.1"/>
    <n v="22.94"/>
    <n v="139.374"/>
    <n v="68.820000000000007"/>
    <n v="70.553999999999988"/>
    <n v="0.50622067243531788"/>
    <n v="2026"/>
    <s v="Q4"/>
    <n v="10"/>
    <s v="Oct"/>
  </r>
  <r>
    <n v="4089"/>
    <d v="2026-10-18T00:00:00"/>
    <s v="Northern Europe"/>
    <x v="2"/>
    <s v="Online Store"/>
    <s v="New"/>
    <s v="Camping"/>
    <s v="Trail Tent 2P"/>
    <n v="1"/>
    <n v="196.39"/>
    <n v="0"/>
    <n v="104.66"/>
    <n v="196.39"/>
    <n v="104.66"/>
    <n v="91.72999999999999"/>
    <n v="0.46708080859514228"/>
    <n v="2026"/>
    <s v="Q4"/>
    <n v="10"/>
    <s v="Oct"/>
  </r>
  <r>
    <n v="4119"/>
    <d v="2026-10-18T00:00:00"/>
    <s v="Western Europe"/>
    <x v="8"/>
    <s v="Corporate"/>
    <s v="Business"/>
    <s v="Fitness"/>
    <s v="Resistance Band Set"/>
    <n v="10"/>
    <n v="41.26"/>
    <n v="0.1"/>
    <n v="15.06"/>
    <n v="371.34"/>
    <n v="150.6"/>
    <n v="220.73999999999998"/>
    <n v="0.59444175149458711"/>
    <n v="2026"/>
    <s v="Q4"/>
    <n v="10"/>
    <s v="Oct"/>
  </r>
  <r>
    <n v="4968"/>
    <d v="2026-10-18T00:00:00"/>
    <s v="Northern Europe"/>
    <x v="3"/>
    <s v="Marketplace"/>
    <s v="New"/>
    <s v="Travel"/>
    <s v="Insulated Bottle"/>
    <n v="1"/>
    <n v="35.549999999999997"/>
    <n v="0.05"/>
    <n v="13.44"/>
    <n v="33.772499999999994"/>
    <n v="13.44"/>
    <n v="20.332499999999996"/>
    <n v="0.60204308238951809"/>
    <n v="2026"/>
    <s v="Q4"/>
    <n v="10"/>
    <s v="Oct"/>
  </r>
  <r>
    <n v="5197"/>
    <d v="2026-10-18T00:00:00"/>
    <s v="Western Europe"/>
    <x v="8"/>
    <s v="Online Store"/>
    <s v="New"/>
    <s v="Cycling"/>
    <s v="Trail Bike Light"/>
    <n v="1"/>
    <n v="49.5"/>
    <n v="0"/>
    <n v="22.36"/>
    <n v="49.5"/>
    <n v="22.36"/>
    <n v="27.14"/>
    <n v="0.54828282828282826"/>
    <n v="2026"/>
    <s v="Q4"/>
    <n v="10"/>
    <s v="Oct"/>
  </r>
  <r>
    <n v="66"/>
    <d v="2026-10-19T00:00:00"/>
    <s v="Southern Europe"/>
    <x v="15"/>
    <s v="Online Store"/>
    <s v="Business"/>
    <s v="Camping"/>
    <s v="Portable Camp Stove"/>
    <n v="1"/>
    <n v="80.58"/>
    <n v="0"/>
    <n v="40.43"/>
    <n v="80.58"/>
    <n v="40.43"/>
    <n v="40.15"/>
    <n v="0.49826259617771157"/>
    <n v="2026"/>
    <s v="Q4"/>
    <n v="10"/>
    <s v="Oct"/>
  </r>
  <r>
    <n v="585"/>
    <d v="2026-10-19T00:00:00"/>
    <s v="Northern Europe"/>
    <x v="5"/>
    <s v="Retail Partners"/>
    <s v="Business"/>
    <s v="Travel"/>
    <s v="Travel Backpack 35L"/>
    <n v="2"/>
    <n v="161.59"/>
    <n v="0.05"/>
    <n v="89.57"/>
    <n v="307.02100000000002"/>
    <n v="179.14"/>
    <n v="127.88100000000003"/>
    <n v="0.41652199686666391"/>
    <n v="2026"/>
    <s v="Q4"/>
    <n v="10"/>
    <s v="Oct"/>
  </r>
  <r>
    <n v="856"/>
    <d v="2026-10-19T00:00:00"/>
    <s v="Western Europe"/>
    <x v="8"/>
    <s v="Online Store"/>
    <s v="Business"/>
    <s v="Camping"/>
    <s v="Portable Camp Stove"/>
    <n v="1"/>
    <n v="80.319999999999993"/>
    <n v="0"/>
    <n v="39.729999999999997"/>
    <n v="80.319999999999993"/>
    <n v="39.729999999999997"/>
    <n v="40.589999999999996"/>
    <n v="0.50535358565737054"/>
    <n v="2026"/>
    <s v="Q4"/>
    <n v="10"/>
    <s v="Oct"/>
  </r>
  <r>
    <n v="1793"/>
    <d v="2026-10-19T00:00:00"/>
    <s v="Southern Europe"/>
    <x v="9"/>
    <s v="Marketplace"/>
    <s v="New"/>
    <s v="Travel"/>
    <s v="Travel Backpack 35L"/>
    <n v="1"/>
    <n v="164.25"/>
    <n v="0"/>
    <n v="86.6"/>
    <n v="164.25"/>
    <n v="86.6"/>
    <n v="77.650000000000006"/>
    <n v="0.47275494672754947"/>
    <n v="2026"/>
    <s v="Q4"/>
    <n v="10"/>
    <s v="Oct"/>
  </r>
  <r>
    <n v="4763"/>
    <d v="2026-10-19T00:00:00"/>
    <s v="Western Europe"/>
    <x v="8"/>
    <s v="Marketplace"/>
    <s v="New"/>
    <s v="Cycling"/>
    <s v="Cycling Pack 12L"/>
    <n v="6"/>
    <n v="101.6"/>
    <n v="0"/>
    <n v="50.17"/>
    <n v="609.59999999999991"/>
    <n v="301.02"/>
    <n v="308.57999999999993"/>
    <n v="0.50620078740157481"/>
    <n v="2026"/>
    <s v="Q4"/>
    <n v="10"/>
    <s v="Oct"/>
  </r>
  <r>
    <n v="1716"/>
    <d v="2026-10-20T00:00:00"/>
    <s v="Southern Europe"/>
    <x v="0"/>
    <s v="Retail Partners"/>
    <s v="Returning"/>
    <s v="Fitness"/>
    <s v="Recovery Roller"/>
    <n v="5"/>
    <n v="35.99"/>
    <n v="0"/>
    <n v="14.19"/>
    <n v="179.95000000000002"/>
    <n v="70.95"/>
    <n v="109.00000000000001"/>
    <n v="0.60572381217004723"/>
    <n v="2026"/>
    <s v="Q4"/>
    <n v="10"/>
    <s v="Oct"/>
  </r>
  <r>
    <n v="1759"/>
    <d v="2026-10-20T00:00:00"/>
    <s v="Western Europe"/>
    <x v="8"/>
    <s v="Online Store"/>
    <s v="Returning"/>
    <s v="Fitness"/>
    <s v="Recovery Roller"/>
    <n v="2"/>
    <n v="36.57"/>
    <n v="0.1"/>
    <n v="13.79"/>
    <n v="65.826000000000008"/>
    <n v="27.58"/>
    <n v="38.246000000000009"/>
    <n v="0.58101661957281325"/>
    <n v="2026"/>
    <s v="Q4"/>
    <n v="10"/>
    <s v="Oct"/>
  </r>
  <r>
    <n v="1811"/>
    <d v="2026-10-20T00:00:00"/>
    <s v="Central Europe"/>
    <x v="6"/>
    <s v="Online Store"/>
    <s v="New"/>
    <s v="Cycling"/>
    <s v="Compact Repair Kit"/>
    <n v="1"/>
    <n v="40.99"/>
    <n v="0.1"/>
    <n v="17.16"/>
    <n v="36.891000000000005"/>
    <n v="17.16"/>
    <n v="19.731000000000005"/>
    <n v="0.5348458973733432"/>
    <n v="2026"/>
    <s v="Q4"/>
    <n v="10"/>
    <s v="Oct"/>
  </r>
  <r>
    <n v="2918"/>
    <d v="2026-10-20T00:00:00"/>
    <s v="Western Europe"/>
    <x v="8"/>
    <s v="Retail Partners"/>
    <s v="Returning"/>
    <s v="Camping"/>
    <s v="Portable Camp Stove"/>
    <n v="3"/>
    <n v="80.47"/>
    <n v="0"/>
    <n v="40.090000000000003"/>
    <n v="241.41"/>
    <n v="120.27000000000001"/>
    <n v="121.13999999999999"/>
    <n v="0.50180191375667949"/>
    <n v="2026"/>
    <s v="Q4"/>
    <n v="10"/>
    <s v="Oct"/>
  </r>
  <r>
    <n v="4150"/>
    <d v="2026-10-20T00:00:00"/>
    <s v="Western Europe"/>
    <x v="13"/>
    <s v="Retail Partners"/>
    <s v="Business"/>
    <s v="Hiking"/>
    <s v="Trail Boots"/>
    <n v="5"/>
    <n v="140.32"/>
    <n v="0"/>
    <n v="80.08"/>
    <n v="701.59999999999991"/>
    <n v="400.4"/>
    <n v="301.19999999999993"/>
    <n v="0.4293044469783352"/>
    <n v="2026"/>
    <s v="Q4"/>
    <n v="10"/>
    <s v="Oct"/>
  </r>
  <r>
    <n v="4830"/>
    <d v="2026-10-20T00:00:00"/>
    <s v="Central Europe"/>
    <x v="11"/>
    <s v="Online Store"/>
    <s v="New"/>
    <s v="Fitness"/>
    <s v="Weighted Vest"/>
    <n v="3"/>
    <n v="125.93"/>
    <n v="0.1"/>
    <n v="68.45"/>
    <n v="340.01100000000002"/>
    <n v="205.35000000000002"/>
    <n v="134.661"/>
    <n v="0.39604895135745605"/>
    <n v="2026"/>
    <s v="Q4"/>
    <n v="10"/>
    <s v="Oct"/>
  </r>
  <r>
    <n v="4698"/>
    <d v="2026-10-21T00:00:00"/>
    <s v="Western Europe"/>
    <x v="8"/>
    <s v="Online Store"/>
    <s v="Returning"/>
    <s v="Hiking"/>
    <s v="Trail Boots"/>
    <n v="2"/>
    <n v="141.4"/>
    <n v="0.05"/>
    <n v="77.48"/>
    <n v="268.66000000000003"/>
    <n v="154.96"/>
    <n v="113.70000000000002"/>
    <n v="0.42321149408173903"/>
    <n v="2026"/>
    <s v="Q4"/>
    <n v="10"/>
    <s v="Oct"/>
  </r>
  <r>
    <n v="4846"/>
    <d v="2026-10-21T00:00:00"/>
    <s v="Southern Europe"/>
    <x v="0"/>
    <s v="Corporate"/>
    <s v="Business"/>
    <s v="Cycling"/>
    <s v="Trail Bike Light"/>
    <n v="8"/>
    <n v="51.91"/>
    <n v="0.05"/>
    <n v="22.99"/>
    <n v="394.51599999999996"/>
    <n v="183.92"/>
    <n v="210.59599999999998"/>
    <n v="0.53380851473704483"/>
    <n v="2026"/>
    <s v="Q4"/>
    <n v="10"/>
    <s v="Oct"/>
  </r>
  <r>
    <n v="5024"/>
    <d v="2026-10-21T00:00:00"/>
    <s v="Western Europe"/>
    <x v="7"/>
    <s v="Marketplace"/>
    <s v="Returning"/>
    <s v="Camping"/>
    <s v="Trail Tent 2P"/>
    <n v="1"/>
    <n v="192.62"/>
    <n v="0"/>
    <n v="102.51"/>
    <n v="192.62"/>
    <n v="102.51"/>
    <n v="90.11"/>
    <n v="0.46781227286886096"/>
    <n v="2026"/>
    <s v="Q4"/>
    <n v="10"/>
    <s v="Oct"/>
  </r>
  <r>
    <n v="1157"/>
    <d v="2026-10-22T00:00:00"/>
    <s v="Western Europe"/>
    <x v="4"/>
    <s v="Online Store"/>
    <s v="New"/>
    <s v="Cycling"/>
    <s v="Trail Bike Light"/>
    <n v="1"/>
    <n v="51.25"/>
    <n v="0"/>
    <n v="22.58"/>
    <n v="51.25"/>
    <n v="22.58"/>
    <n v="28.67"/>
    <n v="0.55941463414634152"/>
    <n v="2026"/>
    <s v="Q4"/>
    <n v="10"/>
    <s v="Oct"/>
  </r>
  <r>
    <n v="1427"/>
    <d v="2026-10-22T00:00:00"/>
    <s v="Western Europe"/>
    <x v="4"/>
    <s v="Retail Partners"/>
    <s v="New"/>
    <s v="Travel"/>
    <s v="Packing Cube Set"/>
    <n v="1"/>
    <n v="45.97"/>
    <n v="0.05"/>
    <n v="18.760000000000002"/>
    <n v="43.671499999999995"/>
    <n v="18.760000000000002"/>
    <n v="24.911499999999993"/>
    <n v="0.57042922729926826"/>
    <n v="2026"/>
    <s v="Q4"/>
    <n v="10"/>
    <s v="Oct"/>
  </r>
  <r>
    <n v="1622"/>
    <d v="2026-10-22T00:00:00"/>
    <s v="Northern Europe"/>
    <x v="2"/>
    <s v="Marketplace"/>
    <s v="Returning"/>
    <s v="Camping"/>
    <s v="Compact Sleeping Bag"/>
    <n v="1"/>
    <n v="123.29"/>
    <n v="0"/>
    <n v="59.48"/>
    <n v="123.29"/>
    <n v="59.48"/>
    <n v="63.810000000000009"/>
    <n v="0.51756022386243816"/>
    <n v="2026"/>
    <s v="Q4"/>
    <n v="10"/>
    <s v="Oct"/>
  </r>
  <r>
    <n v="1879"/>
    <d v="2026-10-22T00:00:00"/>
    <s v="Western Europe"/>
    <x v="8"/>
    <s v="Corporate"/>
    <s v="Business"/>
    <s v="Travel"/>
    <s v="Insulated Bottle"/>
    <n v="8"/>
    <n v="35.83"/>
    <n v="0.05"/>
    <n v="13.89"/>
    <n v="272.30799999999999"/>
    <n v="111.12"/>
    <n v="161.18799999999999"/>
    <n v="0.59193266448286497"/>
    <n v="2026"/>
    <s v="Q4"/>
    <n v="10"/>
    <s v="Oct"/>
  </r>
  <r>
    <n v="2483"/>
    <d v="2026-10-22T00:00:00"/>
    <s v="Southern Europe"/>
    <x v="0"/>
    <s v="Online Store"/>
    <s v="New"/>
    <s v="Camping"/>
    <s v="Portable Camp Stove"/>
    <n v="1"/>
    <n v="80.56"/>
    <n v="0"/>
    <n v="39.53"/>
    <n v="80.56"/>
    <n v="39.53"/>
    <n v="41.03"/>
    <n v="0.5093098311817279"/>
    <n v="2026"/>
    <s v="Q4"/>
    <n v="10"/>
    <s v="Oct"/>
  </r>
  <r>
    <n v="4451"/>
    <d v="2026-10-22T00:00:00"/>
    <s v="Western Europe"/>
    <x v="7"/>
    <s v="Online Store"/>
    <s v="New"/>
    <s v="Cycling"/>
    <s v="Compact Repair Kit"/>
    <n v="1"/>
    <n v="40.47"/>
    <n v="0.05"/>
    <n v="16.73"/>
    <n v="38.4465"/>
    <n v="16.73"/>
    <n v="21.7165"/>
    <n v="0.5648498562938109"/>
    <n v="2026"/>
    <s v="Q4"/>
    <n v="10"/>
    <s v="Oct"/>
  </r>
  <r>
    <n v="93"/>
    <d v="2026-10-23T00:00:00"/>
    <s v="Central Europe"/>
    <x v="12"/>
    <s v="Corporate"/>
    <s v="Business"/>
    <s v="Travel"/>
    <s v="Carry-On Duffel"/>
    <n v="15"/>
    <n v="133.52000000000001"/>
    <n v="0.2"/>
    <n v="66"/>
    <n v="1602.2400000000002"/>
    <n v="990"/>
    <n v="612.24000000000024"/>
    <n v="0.38211503894547644"/>
    <n v="2026"/>
    <s v="Q4"/>
    <n v="10"/>
    <s v="Oct"/>
  </r>
  <r>
    <n v="265"/>
    <d v="2026-10-23T00:00:00"/>
    <s v="Central Europe"/>
    <x v="6"/>
    <s v="Online Store"/>
    <s v="Returning"/>
    <s v="Cycling"/>
    <s v="Commuter Helmet"/>
    <n v="1"/>
    <n v="82.28"/>
    <n v="0"/>
    <n v="42.08"/>
    <n v="82.28"/>
    <n v="42.08"/>
    <n v="40.200000000000003"/>
    <n v="0.48857559552746721"/>
    <n v="2026"/>
    <s v="Q4"/>
    <n v="10"/>
    <s v="Oct"/>
  </r>
  <r>
    <n v="555"/>
    <d v="2026-10-23T00:00:00"/>
    <s v="Central Europe"/>
    <x v="11"/>
    <s v="Online Store"/>
    <s v="New"/>
    <s v="Travel"/>
    <s v="Insulated Bottle"/>
    <n v="6"/>
    <n v="35.479999999999997"/>
    <n v="0"/>
    <n v="13.37"/>
    <n v="212.88"/>
    <n v="80.22"/>
    <n v="132.66"/>
    <n v="0.62316798196166856"/>
    <n v="2026"/>
    <s v="Q4"/>
    <n v="10"/>
    <s v="Oct"/>
  </r>
  <r>
    <n v="1993"/>
    <d v="2026-10-23T00:00:00"/>
    <s v="Northern Europe"/>
    <x v="3"/>
    <s v="Retail Partners"/>
    <s v="New"/>
    <s v="Hiking"/>
    <s v="Summit Backpack 45L"/>
    <n v="1"/>
    <n v="152.38"/>
    <n v="0.15"/>
    <n v="78.92"/>
    <n v="129.523"/>
    <n v="78.92"/>
    <n v="50.602999999999994"/>
    <n v="0.39068736826663986"/>
    <n v="2026"/>
    <s v="Q4"/>
    <n v="10"/>
    <s v="Oct"/>
  </r>
  <r>
    <n v="3116"/>
    <d v="2026-10-23T00:00:00"/>
    <s v="Central Europe"/>
    <x v="1"/>
    <s v="Marketplace"/>
    <s v="New"/>
    <s v="Hiking"/>
    <s v="Hiking Daypack 20L"/>
    <n v="1"/>
    <n v="93.64"/>
    <n v="0"/>
    <n v="44.34"/>
    <n v="93.64"/>
    <n v="44.34"/>
    <n v="49.3"/>
    <n v="0.52648440837249033"/>
    <n v="2026"/>
    <s v="Q4"/>
    <n v="10"/>
    <s v="Oct"/>
  </r>
  <r>
    <n v="3631"/>
    <d v="2026-10-23T00:00:00"/>
    <s v="Western Europe"/>
    <x v="7"/>
    <s v="Retail Partners"/>
    <s v="Returning"/>
    <s v="Fitness"/>
    <s v="Weighted Vest"/>
    <n v="1"/>
    <n v="123.6"/>
    <n v="0"/>
    <n v="67.3"/>
    <n v="123.6"/>
    <n v="67.3"/>
    <n v="56.3"/>
    <n v="0.45550161812297735"/>
    <n v="2026"/>
    <s v="Q4"/>
    <n v="10"/>
    <s v="Oct"/>
  </r>
  <r>
    <n v="4216"/>
    <d v="2026-10-23T00:00:00"/>
    <s v="Central Europe"/>
    <x v="1"/>
    <s v="Online Store"/>
    <s v="New"/>
    <s v="Fitness"/>
    <s v="Weighted Vest"/>
    <n v="3"/>
    <n v="124.6"/>
    <n v="0.05"/>
    <n v="69.12"/>
    <n v="355.10999999999996"/>
    <n v="207.36"/>
    <n v="147.74999999999994"/>
    <n v="0.41606826053898782"/>
    <n v="2026"/>
    <s v="Q4"/>
    <n v="10"/>
    <s v="Oct"/>
  </r>
  <r>
    <n v="4956"/>
    <d v="2026-10-23T00:00:00"/>
    <s v="Western Europe"/>
    <x v="13"/>
    <s v="Retail Partners"/>
    <s v="Business"/>
    <s v="Hiking"/>
    <s v="Summit Backpack 45L"/>
    <n v="2"/>
    <n v="151.66"/>
    <n v="0"/>
    <n v="77.17"/>
    <n v="303.32"/>
    <n v="154.34"/>
    <n v="148.97999999999999"/>
    <n v="0.49116444678886984"/>
    <n v="2026"/>
    <s v="Q4"/>
    <n v="10"/>
    <s v="Oct"/>
  </r>
  <r>
    <n v="439"/>
    <d v="2026-10-24T00:00:00"/>
    <s v="Northern Europe"/>
    <x v="5"/>
    <s v="Retail Partners"/>
    <s v="New"/>
    <s v="Travel"/>
    <s v="Insulated Bottle"/>
    <n v="1"/>
    <n v="36.76"/>
    <n v="0"/>
    <n v="13.18"/>
    <n v="36.76"/>
    <n v="13.18"/>
    <n v="23.58"/>
    <n v="0.64145810663764957"/>
    <n v="2026"/>
    <s v="Q4"/>
    <n v="10"/>
    <s v="Oct"/>
  </r>
  <r>
    <n v="1076"/>
    <d v="2026-10-24T00:00:00"/>
    <s v="Southern Europe"/>
    <x v="9"/>
    <s v="Marketplace"/>
    <s v="Returning"/>
    <s v="Camping"/>
    <s v="Trail Tent 2P"/>
    <n v="1"/>
    <n v="195.67"/>
    <n v="0"/>
    <n v="105.88"/>
    <n v="195.67"/>
    <n v="105.88"/>
    <n v="89.789999999999992"/>
    <n v="0.45888485715745897"/>
    <n v="2026"/>
    <s v="Q4"/>
    <n v="10"/>
    <s v="Oct"/>
  </r>
  <r>
    <n v="1130"/>
    <d v="2026-10-24T00:00:00"/>
    <s v="Southern Europe"/>
    <x v="15"/>
    <s v="Retail Partners"/>
    <s v="Returning"/>
    <s v="Cycling"/>
    <s v="Compact Repair Kit"/>
    <n v="1"/>
    <n v="40.83"/>
    <n v="0.1"/>
    <n v="16.54"/>
    <n v="36.747"/>
    <n v="16.54"/>
    <n v="20.207000000000001"/>
    <n v="0.54989522954254766"/>
    <n v="2026"/>
    <s v="Q4"/>
    <n v="10"/>
    <s v="Oct"/>
  </r>
  <r>
    <n v="2820"/>
    <d v="2026-10-24T00:00:00"/>
    <s v="Western Europe"/>
    <x v="7"/>
    <s v="Corporate"/>
    <s v="Business"/>
    <s v="Hiking"/>
    <s v="Trekking Poles"/>
    <n v="6"/>
    <n v="72.73"/>
    <n v="0.05"/>
    <n v="32.700000000000003"/>
    <n v="414.56099999999998"/>
    <n v="196.20000000000002"/>
    <n v="218.36099999999996"/>
    <n v="0.52672827400551425"/>
    <n v="2026"/>
    <s v="Q4"/>
    <n v="10"/>
    <s v="Oct"/>
  </r>
  <r>
    <n v="4213"/>
    <d v="2026-10-24T00:00:00"/>
    <s v="Central Europe"/>
    <x v="14"/>
    <s v="Corporate"/>
    <s v="Business"/>
    <s v="Camping"/>
    <s v="Portable Camp Stove"/>
    <n v="4"/>
    <n v="81.23"/>
    <n v="0.1"/>
    <n v="38.96"/>
    <n v="292.428"/>
    <n v="155.84"/>
    <n v="136.58799999999999"/>
    <n v="0.46708249552026482"/>
    <n v="2026"/>
    <s v="Q4"/>
    <n v="10"/>
    <s v="Oct"/>
  </r>
  <r>
    <n v="4375"/>
    <d v="2026-10-24T00:00:00"/>
    <s v="Central Europe"/>
    <x v="1"/>
    <s v="Online Store"/>
    <s v="Business"/>
    <s v="Travel"/>
    <s v="Packing Cube Set"/>
    <n v="1"/>
    <n v="46.38"/>
    <n v="0.15"/>
    <n v="17.87"/>
    <n v="39.423000000000002"/>
    <n v="17.87"/>
    <n v="21.553000000000001"/>
    <n v="0.54671131065621592"/>
    <n v="2026"/>
    <s v="Q4"/>
    <n v="10"/>
    <s v="Oct"/>
  </r>
  <r>
    <n v="5072"/>
    <d v="2026-10-24T00:00:00"/>
    <s v="Western Europe"/>
    <x v="7"/>
    <s v="Corporate"/>
    <s v="Business"/>
    <s v="Travel"/>
    <s v="Packing Cube Set"/>
    <n v="5"/>
    <n v="45.9"/>
    <n v="0.1"/>
    <n v="17.940000000000001"/>
    <n v="206.55"/>
    <n v="89.7"/>
    <n v="116.85000000000001"/>
    <n v="0.56572258533042852"/>
    <n v="2026"/>
    <s v="Q4"/>
    <n v="10"/>
    <s v="Oct"/>
  </r>
  <r>
    <n v="310"/>
    <d v="2026-10-25T00:00:00"/>
    <s v="Central Europe"/>
    <x v="12"/>
    <s v="Online Store"/>
    <s v="Business"/>
    <s v="Hiking"/>
    <s v="Trail Boots"/>
    <n v="5"/>
    <n v="144.04"/>
    <n v="0.1"/>
    <n v="78.069999999999993"/>
    <n v="648.17999999999995"/>
    <n v="390.34999999999997"/>
    <n v="257.83"/>
    <n v="0.39777530932765592"/>
    <n v="2026"/>
    <s v="Q4"/>
    <n v="10"/>
    <s v="Oct"/>
  </r>
  <r>
    <n v="317"/>
    <d v="2026-10-25T00:00:00"/>
    <s v="Northern Europe"/>
    <x v="10"/>
    <s v="Marketplace"/>
    <s v="New"/>
    <s v="Cycling"/>
    <s v="Commuter Helmet"/>
    <n v="2"/>
    <n v="80.69"/>
    <n v="0.05"/>
    <n v="43.81"/>
    <n v="153.31099999999998"/>
    <n v="87.62"/>
    <n v="65.690999999999974"/>
    <n v="0.42848197454846676"/>
    <n v="2026"/>
    <s v="Q4"/>
    <n v="10"/>
    <s v="Oct"/>
  </r>
  <r>
    <n v="684"/>
    <d v="2026-10-25T00:00:00"/>
    <s v="Western Europe"/>
    <x v="4"/>
    <s v="Online Store"/>
    <s v="Business"/>
    <s v="Camping"/>
    <s v="Trail Tent 2P"/>
    <n v="1"/>
    <n v="191.91"/>
    <n v="0"/>
    <n v="101.89"/>
    <n v="191.91"/>
    <n v="101.89"/>
    <n v="90.02"/>
    <n v="0.46907404512531914"/>
    <n v="2026"/>
    <s v="Q4"/>
    <n v="10"/>
    <s v="Oct"/>
  </r>
  <r>
    <n v="1430"/>
    <d v="2026-10-25T00:00:00"/>
    <s v="Western Europe"/>
    <x v="13"/>
    <s v="Retail Partners"/>
    <s v="New"/>
    <s v="Fitness"/>
    <s v="Recovery Roller"/>
    <n v="1"/>
    <n v="36.630000000000003"/>
    <n v="0.05"/>
    <n v="13.97"/>
    <n v="34.798500000000004"/>
    <n v="13.97"/>
    <n v="20.828500000000005"/>
    <n v="0.59854591433538806"/>
    <n v="2026"/>
    <s v="Q4"/>
    <n v="10"/>
    <s v="Oct"/>
  </r>
  <r>
    <n v="2049"/>
    <d v="2026-10-25T00:00:00"/>
    <s v="Western Europe"/>
    <x v="4"/>
    <s v="Corporate"/>
    <s v="Business"/>
    <s v="Travel"/>
    <s v="Insulated Bottle"/>
    <n v="6"/>
    <n v="35.380000000000003"/>
    <n v="0.05"/>
    <n v="13.9"/>
    <n v="201.66600000000003"/>
    <n v="83.4"/>
    <n v="118.26600000000002"/>
    <n v="0.58644491386748387"/>
    <n v="2026"/>
    <s v="Q4"/>
    <n v="10"/>
    <s v="Oct"/>
  </r>
  <r>
    <n v="2199"/>
    <d v="2026-10-25T00:00:00"/>
    <s v="Central Europe"/>
    <x v="12"/>
    <s v="Marketplace"/>
    <s v="Returning"/>
    <s v="Travel"/>
    <s v="Carry-On Duffel"/>
    <n v="1"/>
    <n v="132.63"/>
    <n v="0.05"/>
    <n v="67.489999999999995"/>
    <n v="125.99849999999999"/>
    <n v="67.489999999999995"/>
    <n v="58.508499999999998"/>
    <n v="0.46435870268296847"/>
    <n v="2026"/>
    <s v="Q4"/>
    <n v="10"/>
    <s v="Oct"/>
  </r>
  <r>
    <n v="2954"/>
    <d v="2026-10-25T00:00:00"/>
    <s v="Western Europe"/>
    <x v="4"/>
    <s v="Online Store"/>
    <s v="New"/>
    <s v="Hiking"/>
    <s v="Trekking Poles"/>
    <n v="1"/>
    <n v="71.17"/>
    <n v="0"/>
    <n v="32.57"/>
    <n v="71.17"/>
    <n v="32.57"/>
    <n v="38.6"/>
    <n v="0.54236335534635383"/>
    <n v="2026"/>
    <s v="Q4"/>
    <n v="10"/>
    <s v="Oct"/>
  </r>
  <r>
    <n v="3218"/>
    <d v="2026-10-25T00:00:00"/>
    <s v="Southern Europe"/>
    <x v="15"/>
    <s v="Corporate"/>
    <s v="Business"/>
    <s v="Travel"/>
    <s v="Carry-On Duffel"/>
    <n v="6"/>
    <n v="132.08000000000001"/>
    <n v="0.1"/>
    <n v="67.61"/>
    <n v="713.23200000000008"/>
    <n v="405.65999999999997"/>
    <n v="307.57200000000012"/>
    <n v="0.43123696076451995"/>
    <n v="2026"/>
    <s v="Q4"/>
    <n v="10"/>
    <s v="Oct"/>
  </r>
  <r>
    <n v="3965"/>
    <d v="2026-10-25T00:00:00"/>
    <s v="Central Europe"/>
    <x v="11"/>
    <s v="Retail Partners"/>
    <s v="Returning"/>
    <s v="Camping"/>
    <s v="Portable Camp Stove"/>
    <n v="3"/>
    <n v="82.75"/>
    <n v="0.05"/>
    <n v="38.53"/>
    <n v="235.83749999999998"/>
    <n v="115.59"/>
    <n v="120.24749999999997"/>
    <n v="0.50987438384480832"/>
    <n v="2026"/>
    <s v="Q4"/>
    <n v="10"/>
    <s v="Oct"/>
  </r>
  <r>
    <n v="2278"/>
    <d v="2026-10-26T00:00:00"/>
    <s v="Southern Europe"/>
    <x v="15"/>
    <s v="Online Store"/>
    <s v="Returning"/>
    <s v="Fitness"/>
    <s v="Training Mat"/>
    <n v="5"/>
    <n v="51.5"/>
    <n v="0.1"/>
    <n v="21.38"/>
    <n v="231.75"/>
    <n v="106.89999999999999"/>
    <n v="124.85000000000001"/>
    <n v="0.53872707659115426"/>
    <n v="2026"/>
    <s v="Q4"/>
    <n v="10"/>
    <s v="Oct"/>
  </r>
  <r>
    <n v="3132"/>
    <d v="2026-10-26T00:00:00"/>
    <s v="Northern Europe"/>
    <x v="5"/>
    <s v="Online Store"/>
    <s v="New"/>
    <s v="Hiking"/>
    <s v="Trail Boots"/>
    <n v="3"/>
    <n v="140.49"/>
    <n v="0.05"/>
    <n v="77.45"/>
    <n v="400.3965"/>
    <n v="232.35000000000002"/>
    <n v="168.04649999999998"/>
    <n v="0.41970022215478903"/>
    <n v="2026"/>
    <s v="Q4"/>
    <n v="10"/>
    <s v="Oct"/>
  </r>
  <r>
    <n v="3144"/>
    <d v="2026-10-26T00:00:00"/>
    <s v="Northern Europe"/>
    <x v="2"/>
    <s v="Marketplace"/>
    <s v="New"/>
    <s v="Fitness"/>
    <s v="Recovery Roller"/>
    <n v="4"/>
    <n v="36.200000000000003"/>
    <n v="0.15"/>
    <n v="13.53"/>
    <n v="123.08000000000001"/>
    <n v="54.12"/>
    <n v="68.960000000000008"/>
    <n v="0.56028599285017877"/>
    <n v="2026"/>
    <s v="Q4"/>
    <n v="10"/>
    <s v="Oct"/>
  </r>
  <r>
    <n v="3501"/>
    <d v="2026-10-26T00:00:00"/>
    <s v="Western Europe"/>
    <x v="7"/>
    <s v="Retail Partners"/>
    <s v="New"/>
    <s v="Camping"/>
    <s v="Compact Sleeping Bag"/>
    <n v="1"/>
    <n v="120.5"/>
    <n v="0.05"/>
    <n v="61.71"/>
    <n v="114.47499999999999"/>
    <n v="61.71"/>
    <n v="52.764999999999993"/>
    <n v="0.4609303341340904"/>
    <n v="2026"/>
    <s v="Q4"/>
    <n v="10"/>
    <s v="Oct"/>
  </r>
  <r>
    <n v="458"/>
    <d v="2026-10-27T00:00:00"/>
    <s v="Northern Europe"/>
    <x v="2"/>
    <s v="Retail Partners"/>
    <s v="Business"/>
    <s v="Cycling"/>
    <s v="Cycling Pack 12L"/>
    <n v="1"/>
    <n v="102.44"/>
    <n v="0.05"/>
    <n v="49.14"/>
    <n v="97.317999999999998"/>
    <n v="49.14"/>
    <n v="48.177999999999997"/>
    <n v="0.49505744055570394"/>
    <n v="2026"/>
    <s v="Q4"/>
    <n v="10"/>
    <s v="Oct"/>
  </r>
  <r>
    <n v="1065"/>
    <d v="2026-10-27T00:00:00"/>
    <s v="Northern Europe"/>
    <x v="5"/>
    <s v="Online Store"/>
    <s v="New"/>
    <s v="Fitness"/>
    <s v="Weighted Vest"/>
    <n v="6"/>
    <n v="121.58"/>
    <n v="0.15"/>
    <n v="68.86"/>
    <n v="620.05799999999999"/>
    <n v="413.15999999999997"/>
    <n v="206.89800000000002"/>
    <n v="0.33367523683268346"/>
    <n v="2026"/>
    <s v="Q4"/>
    <n v="10"/>
    <s v="Oct"/>
  </r>
  <r>
    <n v="1707"/>
    <d v="2026-10-27T00:00:00"/>
    <s v="Northern Europe"/>
    <x v="16"/>
    <s v="Online Store"/>
    <s v="New"/>
    <s v="Travel"/>
    <s v="Insulated Bottle"/>
    <n v="2"/>
    <n v="35.36"/>
    <n v="0"/>
    <n v="13.33"/>
    <n v="70.72"/>
    <n v="26.66"/>
    <n v="44.06"/>
    <n v="0.62302036199095023"/>
    <n v="2026"/>
    <s v="Q4"/>
    <n v="10"/>
    <s v="Oct"/>
  </r>
  <r>
    <n v="1989"/>
    <d v="2026-10-27T00:00:00"/>
    <s v="Western Europe"/>
    <x v="4"/>
    <s v="Online Store"/>
    <s v="New"/>
    <s v="Camping"/>
    <s v="Alpine Tent 4P"/>
    <n v="2"/>
    <n v="335.73"/>
    <n v="0"/>
    <n v="199.44"/>
    <n v="671.46"/>
    <n v="398.88"/>
    <n v="272.58000000000004"/>
    <n v="0.4059512107943884"/>
    <n v="2026"/>
    <s v="Q4"/>
    <n v="10"/>
    <s v="Oct"/>
  </r>
  <r>
    <n v="2852"/>
    <d v="2026-10-27T00:00:00"/>
    <s v="Central Europe"/>
    <x v="12"/>
    <s v="Corporate"/>
    <s v="Business"/>
    <s v="Hiking"/>
    <s v="Trail Boots"/>
    <n v="3"/>
    <n v="141.96"/>
    <n v="0.1"/>
    <n v="77.42"/>
    <n v="383.29200000000003"/>
    <n v="232.26"/>
    <n v="151.03200000000004"/>
    <n v="0.39403900942362485"/>
    <n v="2026"/>
    <s v="Q4"/>
    <n v="10"/>
    <s v="Oct"/>
  </r>
  <r>
    <n v="4762"/>
    <d v="2026-10-27T00:00:00"/>
    <s v="Central Europe"/>
    <x v="12"/>
    <s v="Marketplace"/>
    <s v="New"/>
    <s v="Fitness"/>
    <s v="Training Mat"/>
    <n v="2"/>
    <n v="51.76"/>
    <n v="0"/>
    <n v="21.64"/>
    <n v="103.52"/>
    <n v="43.28"/>
    <n v="60.239999999999995"/>
    <n v="0.58191653786707875"/>
    <n v="2026"/>
    <s v="Q4"/>
    <n v="10"/>
    <s v="Oct"/>
  </r>
  <r>
    <n v="4997"/>
    <d v="2026-10-27T00:00:00"/>
    <s v="Western Europe"/>
    <x v="7"/>
    <s v="Online Store"/>
    <s v="Returning"/>
    <s v="Camping"/>
    <s v="Trail Tent 2P"/>
    <n v="3"/>
    <n v="194.09"/>
    <n v="0.1"/>
    <n v="105.84"/>
    <n v="524.04300000000001"/>
    <n v="317.52"/>
    <n v="206.52300000000002"/>
    <n v="0.39409552269565667"/>
    <n v="2026"/>
    <s v="Q4"/>
    <n v="10"/>
    <s v="Oct"/>
  </r>
  <r>
    <n v="1238"/>
    <d v="2026-10-28T00:00:00"/>
    <s v="Central Europe"/>
    <x v="12"/>
    <s v="Online Store"/>
    <s v="Returning"/>
    <s v="Camping"/>
    <s v="Compact Sleeping Bag"/>
    <n v="1"/>
    <n v="125.39"/>
    <n v="0.05"/>
    <n v="61.19"/>
    <n v="119.12049999999999"/>
    <n v="61.19"/>
    <n v="57.930499999999995"/>
    <n v="0.48631847582909743"/>
    <n v="2026"/>
    <s v="Q4"/>
    <n v="10"/>
    <s v="Oct"/>
  </r>
  <r>
    <n v="2622"/>
    <d v="2026-10-28T00:00:00"/>
    <s v="Southern Europe"/>
    <x v="15"/>
    <s v="Marketplace"/>
    <s v="New"/>
    <s v="Camping"/>
    <s v="Portable Camp Stove"/>
    <n v="3"/>
    <n v="83.73"/>
    <n v="0.15"/>
    <n v="39.43"/>
    <n v="213.51149999999998"/>
    <n v="118.28999999999999"/>
    <n v="95.221499999999992"/>
    <n v="0.44597831966896395"/>
    <n v="2026"/>
    <s v="Q4"/>
    <n v="10"/>
    <s v="Oct"/>
  </r>
  <r>
    <n v="3106"/>
    <d v="2026-10-28T00:00:00"/>
    <s v="Western Europe"/>
    <x v="8"/>
    <s v="Marketplace"/>
    <s v="Business"/>
    <s v="Fitness"/>
    <s v="Recovery Roller"/>
    <n v="3"/>
    <n v="36.99"/>
    <n v="0.05"/>
    <n v="14.14"/>
    <n v="105.42149999999999"/>
    <n v="42.42"/>
    <n v="63.001499999999993"/>
    <n v="0.59761528720422297"/>
    <n v="2026"/>
    <s v="Q4"/>
    <n v="10"/>
    <s v="Oct"/>
  </r>
  <r>
    <n v="3274"/>
    <d v="2026-10-28T00:00:00"/>
    <s v="Western Europe"/>
    <x v="7"/>
    <s v="Marketplace"/>
    <s v="New"/>
    <s v="Fitness"/>
    <s v="Resistance Band Set"/>
    <n v="1"/>
    <n v="39.42"/>
    <n v="0"/>
    <n v="14.58"/>
    <n v="39.42"/>
    <n v="14.58"/>
    <n v="24.840000000000003"/>
    <n v="0.63013698630136994"/>
    <n v="2026"/>
    <s v="Q4"/>
    <n v="10"/>
    <s v="Oct"/>
  </r>
  <r>
    <n v="3542"/>
    <d v="2026-10-28T00:00:00"/>
    <s v="Western Europe"/>
    <x v="4"/>
    <s v="Online Store"/>
    <s v="New"/>
    <s v="Cycling"/>
    <s v="Trail Bike Light"/>
    <n v="2"/>
    <n v="50.66"/>
    <n v="0"/>
    <n v="22.02"/>
    <n v="101.32"/>
    <n v="44.04"/>
    <n v="57.279999999999994"/>
    <n v="0.56533754441373862"/>
    <n v="2026"/>
    <s v="Q4"/>
    <n v="10"/>
    <s v="Oct"/>
  </r>
  <r>
    <n v="3704"/>
    <d v="2026-10-28T00:00:00"/>
    <s v="Central Europe"/>
    <x v="12"/>
    <s v="Online Store"/>
    <s v="Returning"/>
    <s v="Hiking"/>
    <s v="Trekking Poles"/>
    <n v="4"/>
    <n v="71.959999999999994"/>
    <n v="0.1"/>
    <n v="31.51"/>
    <n v="259.05599999999998"/>
    <n v="126.04"/>
    <n v="133.01599999999996"/>
    <n v="0.51346427027360864"/>
    <n v="2026"/>
    <s v="Q4"/>
    <n v="10"/>
    <s v="Oct"/>
  </r>
  <r>
    <n v="4699"/>
    <d v="2026-10-28T00:00:00"/>
    <s v="Northern Europe"/>
    <x v="5"/>
    <s v="Retail Partners"/>
    <s v="Returning"/>
    <s v="Cycling"/>
    <s v="Trail Bike Light"/>
    <n v="1"/>
    <n v="49.72"/>
    <n v="0.05"/>
    <n v="22.5"/>
    <n v="47.233999999999995"/>
    <n v="22.5"/>
    <n v="24.733999999999995"/>
    <n v="0.52364821950290041"/>
    <n v="2026"/>
    <s v="Q4"/>
    <n v="10"/>
    <s v="Oct"/>
  </r>
  <r>
    <n v="1226"/>
    <d v="2026-10-29T00:00:00"/>
    <s v="Southern Europe"/>
    <x v="0"/>
    <s v="Marketplace"/>
    <s v="Returning"/>
    <s v="Travel"/>
    <s v="Insulated Bottle"/>
    <n v="1"/>
    <n v="36.58"/>
    <n v="0"/>
    <n v="13.5"/>
    <n v="36.58"/>
    <n v="13.5"/>
    <n v="23.08"/>
    <n v="0.63094587206123565"/>
    <n v="2026"/>
    <s v="Q4"/>
    <n v="10"/>
    <s v="Oct"/>
  </r>
  <r>
    <n v="1245"/>
    <d v="2026-10-29T00:00:00"/>
    <s v="Central Europe"/>
    <x v="6"/>
    <s v="Marketplace"/>
    <s v="Returning"/>
    <s v="Fitness"/>
    <s v="Resistance Band Set"/>
    <n v="2"/>
    <n v="41.06"/>
    <n v="0.05"/>
    <n v="15.07"/>
    <n v="78.013999999999996"/>
    <n v="30.14"/>
    <n v="47.873999999999995"/>
    <n v="0.6136590868305688"/>
    <n v="2026"/>
    <s v="Q4"/>
    <n v="10"/>
    <s v="Oct"/>
  </r>
  <r>
    <n v="1477"/>
    <d v="2026-10-29T00:00:00"/>
    <s v="Central Europe"/>
    <x v="14"/>
    <s v="Marketplace"/>
    <s v="Returning"/>
    <s v="Camping"/>
    <s v="Compact Sleeping Bag"/>
    <n v="1"/>
    <n v="121.78"/>
    <n v="0.15"/>
    <n v="61.55"/>
    <n v="103.51300000000001"/>
    <n v="61.55"/>
    <n v="41.963000000000008"/>
    <n v="0.40538869513974096"/>
    <n v="2026"/>
    <s v="Q4"/>
    <n v="10"/>
    <s v="Oct"/>
  </r>
  <r>
    <n v="1575"/>
    <d v="2026-10-29T00:00:00"/>
    <s v="Western Europe"/>
    <x v="7"/>
    <s v="Corporate"/>
    <s v="Returning"/>
    <s v="Travel"/>
    <s v="Carry-On Duffel"/>
    <n v="5"/>
    <n v="130.68"/>
    <n v="0.2"/>
    <n v="67.209999999999994"/>
    <n v="522.72000000000014"/>
    <n v="336.04999999999995"/>
    <n v="186.67000000000019"/>
    <n v="0.35711279461279488"/>
    <n v="2026"/>
    <s v="Q4"/>
    <n v="10"/>
    <s v="Oct"/>
  </r>
  <r>
    <n v="2830"/>
    <d v="2026-10-29T00:00:00"/>
    <s v="Northern Europe"/>
    <x v="2"/>
    <s v="Online Store"/>
    <s v="New"/>
    <s v="Travel"/>
    <s v="Travel Backpack 35L"/>
    <n v="1"/>
    <n v="161.94999999999999"/>
    <n v="0"/>
    <n v="86.61"/>
    <n v="161.94999999999999"/>
    <n v="86.61"/>
    <n v="75.339999999999989"/>
    <n v="0.46520531028095086"/>
    <n v="2026"/>
    <s v="Q4"/>
    <n v="10"/>
    <s v="Oct"/>
  </r>
  <r>
    <n v="2884"/>
    <d v="2026-10-29T00:00:00"/>
    <s v="Southern Europe"/>
    <x v="15"/>
    <s v="Retail Partners"/>
    <s v="Returning"/>
    <s v="Cycling"/>
    <s v="Commuter Helmet"/>
    <n v="2"/>
    <n v="83.6"/>
    <n v="0"/>
    <n v="43.01"/>
    <n v="167.2"/>
    <n v="86.02"/>
    <n v="81.179999999999993"/>
    <n v="0.48552631578947369"/>
    <n v="2026"/>
    <s v="Q4"/>
    <n v="10"/>
    <s v="Oct"/>
  </r>
  <r>
    <n v="3093"/>
    <d v="2026-10-29T00:00:00"/>
    <s v="Western Europe"/>
    <x v="4"/>
    <s v="Corporate"/>
    <s v="Business"/>
    <s v="Camping"/>
    <s v="Trail Tent 2P"/>
    <n v="3"/>
    <n v="194.19"/>
    <n v="0.15"/>
    <n v="104.22"/>
    <n v="495.18449999999996"/>
    <n v="312.65999999999997"/>
    <n v="182.52449999999999"/>
    <n v="0.36859897674503139"/>
    <n v="2026"/>
    <s v="Q4"/>
    <n v="10"/>
    <s v="Oct"/>
  </r>
  <r>
    <n v="3613"/>
    <d v="2026-10-29T00:00:00"/>
    <s v="Central Europe"/>
    <x v="12"/>
    <s v="Online Store"/>
    <s v="Returning"/>
    <s v="Travel"/>
    <s v="Travel Backpack 35L"/>
    <n v="3"/>
    <n v="167.41"/>
    <n v="0"/>
    <n v="85.33"/>
    <n v="502.23"/>
    <n v="255.99"/>
    <n v="246.24"/>
    <n v="0.49029329191804549"/>
    <n v="2026"/>
    <s v="Q4"/>
    <n v="10"/>
    <s v="Oct"/>
  </r>
  <r>
    <n v="4496"/>
    <d v="2026-10-29T00:00:00"/>
    <s v="Western Europe"/>
    <x v="8"/>
    <s v="Online Store"/>
    <s v="Returning"/>
    <s v="Fitness"/>
    <s v="Resistance Band Set"/>
    <n v="2"/>
    <n v="40.83"/>
    <n v="0.1"/>
    <n v="14.91"/>
    <n v="73.494"/>
    <n v="29.82"/>
    <n v="43.673999999999999"/>
    <n v="0.59425259204833047"/>
    <n v="2026"/>
    <s v="Q4"/>
    <n v="10"/>
    <s v="Oct"/>
  </r>
  <r>
    <n v="5194"/>
    <d v="2026-10-29T00:00:00"/>
    <s v="Southern Europe"/>
    <x v="9"/>
    <s v="Corporate"/>
    <s v="Business"/>
    <s v="Camping"/>
    <s v="Portable Camp Stove"/>
    <n v="12"/>
    <n v="80.84"/>
    <n v="0.1"/>
    <n v="38.39"/>
    <n v="873.072"/>
    <n v="460.68"/>
    <n v="412.392"/>
    <n v="0.4723459233602727"/>
    <n v="2026"/>
    <s v="Q4"/>
    <n v="10"/>
    <s v="Oct"/>
  </r>
  <r>
    <n v="339"/>
    <d v="2026-10-30T00:00:00"/>
    <s v="Western Europe"/>
    <x v="13"/>
    <s v="Online Store"/>
    <s v="Returning"/>
    <s v="Cycling"/>
    <s v="Compact Repair Kit"/>
    <n v="1"/>
    <n v="39.65"/>
    <n v="0"/>
    <n v="16.38"/>
    <n v="39.65"/>
    <n v="16.38"/>
    <n v="23.27"/>
    <n v="0.58688524590163937"/>
    <n v="2026"/>
    <s v="Q4"/>
    <n v="10"/>
    <s v="Oct"/>
  </r>
  <r>
    <n v="1199"/>
    <d v="2026-10-30T00:00:00"/>
    <s v="Central Europe"/>
    <x v="12"/>
    <s v="Online Store"/>
    <s v="New"/>
    <s v="Cycling"/>
    <s v="Cycling Pack 12L"/>
    <n v="1"/>
    <n v="102.47"/>
    <n v="0.1"/>
    <n v="49.75"/>
    <n v="92.222999999999999"/>
    <n v="49.75"/>
    <n v="42.472999999999999"/>
    <n v="0.46054671828068922"/>
    <n v="2026"/>
    <s v="Q4"/>
    <n v="10"/>
    <s v="Oct"/>
  </r>
  <r>
    <n v="1253"/>
    <d v="2026-10-30T00:00:00"/>
    <s v="Western Europe"/>
    <x v="13"/>
    <s v="Retail Partners"/>
    <s v="Business"/>
    <s v="Fitness"/>
    <s v="Resistance Band Set"/>
    <n v="2"/>
    <n v="40.43"/>
    <n v="0"/>
    <n v="14.88"/>
    <n v="80.86"/>
    <n v="29.76"/>
    <n v="51.099999999999994"/>
    <n v="0.63195646796932969"/>
    <n v="2026"/>
    <s v="Q4"/>
    <n v="10"/>
    <s v="Oct"/>
  </r>
  <r>
    <n v="1407"/>
    <d v="2026-10-30T00:00:00"/>
    <s v="Western Europe"/>
    <x v="8"/>
    <s v="Retail Partners"/>
    <s v="Business"/>
    <s v="Travel"/>
    <s v="Insulated Bottle"/>
    <n v="2"/>
    <n v="35.880000000000003"/>
    <n v="0.05"/>
    <n v="13.52"/>
    <n v="68.171999999999997"/>
    <n v="27.04"/>
    <n v="41.131999999999998"/>
    <n v="0.60335621662852779"/>
    <n v="2026"/>
    <s v="Q4"/>
    <n v="10"/>
    <s v="Oct"/>
  </r>
  <r>
    <n v="2532"/>
    <d v="2026-10-30T00:00:00"/>
    <s v="Southern Europe"/>
    <x v="15"/>
    <s v="Marketplace"/>
    <s v="New"/>
    <s v="Cycling"/>
    <s v="Commuter Helmet"/>
    <n v="1"/>
    <n v="80.400000000000006"/>
    <n v="0"/>
    <n v="43.34"/>
    <n v="80.400000000000006"/>
    <n v="43.34"/>
    <n v="37.06"/>
    <n v="0.46094527363184079"/>
    <n v="2026"/>
    <s v="Q4"/>
    <n v="10"/>
    <s v="Oct"/>
  </r>
  <r>
    <n v="307"/>
    <d v="2026-10-31T00:00:00"/>
    <s v="Western Europe"/>
    <x v="8"/>
    <s v="Online Store"/>
    <s v="Returning"/>
    <s v="Fitness"/>
    <s v="Recovery Roller"/>
    <n v="1"/>
    <n v="37.08"/>
    <n v="0"/>
    <n v="13.62"/>
    <n v="37.08"/>
    <n v="13.62"/>
    <n v="23.46"/>
    <n v="0.63268608414239491"/>
    <n v="2026"/>
    <s v="Q4"/>
    <n v="10"/>
    <s v="Oct"/>
  </r>
  <r>
    <n v="3257"/>
    <d v="2026-10-31T00:00:00"/>
    <s v="Western Europe"/>
    <x v="4"/>
    <s v="Retail Partners"/>
    <s v="New"/>
    <s v="Travel"/>
    <s v="Travel Backpack 35L"/>
    <n v="6"/>
    <n v="165.92"/>
    <n v="0"/>
    <n v="87.55"/>
    <n v="995.52"/>
    <n v="525.29999999999995"/>
    <n v="470.22"/>
    <n v="0.4723360655737705"/>
    <n v="2026"/>
    <s v="Q4"/>
    <n v="10"/>
    <s v="Oct"/>
  </r>
  <r>
    <n v="3739"/>
    <d v="2026-10-31T00:00:00"/>
    <s v="Central Europe"/>
    <x v="12"/>
    <s v="Marketplace"/>
    <s v="New"/>
    <s v="Travel"/>
    <s v="Carry-On Duffel"/>
    <n v="1"/>
    <n v="135.19"/>
    <n v="0"/>
    <n v="68.319999999999993"/>
    <n v="135.19"/>
    <n v="68.319999999999993"/>
    <n v="66.87"/>
    <n v="0.49463717730601381"/>
    <n v="2026"/>
    <s v="Q4"/>
    <n v="10"/>
    <s v="Oct"/>
  </r>
  <r>
    <n v="77"/>
    <d v="2026-11-01T00:00:00"/>
    <s v="Central Europe"/>
    <x v="11"/>
    <s v="Online Store"/>
    <s v="New"/>
    <s v="Travel"/>
    <s v="Carry-On Duffel"/>
    <n v="2"/>
    <n v="133.96"/>
    <n v="0.1"/>
    <n v="65.44"/>
    <n v="241.12800000000001"/>
    <n v="130.88"/>
    <n v="110.24800000000002"/>
    <n v="0.4572177432732823"/>
    <n v="2026"/>
    <s v="Q4"/>
    <n v="11"/>
    <s v="Nov"/>
  </r>
  <r>
    <n v="461"/>
    <d v="2026-11-01T00:00:00"/>
    <s v="Central Europe"/>
    <x v="11"/>
    <s v="Marketplace"/>
    <s v="Business"/>
    <s v="Cycling"/>
    <s v="Trail Bike Light"/>
    <n v="3"/>
    <n v="51.67"/>
    <n v="0.05"/>
    <n v="22.8"/>
    <n v="147.25949999999997"/>
    <n v="68.400000000000006"/>
    <n v="78.859499999999969"/>
    <n v="0.53551383781691497"/>
    <n v="2026"/>
    <s v="Q4"/>
    <n v="11"/>
    <s v="Nov"/>
  </r>
  <r>
    <n v="732"/>
    <d v="2026-11-01T00:00:00"/>
    <s v="Central Europe"/>
    <x v="1"/>
    <s v="Marketplace"/>
    <s v="Returning"/>
    <s v="Hiking"/>
    <s v="Summit Backpack 45L"/>
    <n v="1"/>
    <n v="150.46"/>
    <n v="0.15"/>
    <n v="78.39"/>
    <n v="127.89100000000001"/>
    <n v="78.39"/>
    <n v="49.501000000000005"/>
    <n v="0.38705616501552104"/>
    <n v="2026"/>
    <s v="Q4"/>
    <n v="11"/>
    <s v="Nov"/>
  </r>
  <r>
    <n v="919"/>
    <d v="2026-11-01T00:00:00"/>
    <s v="Western Europe"/>
    <x v="13"/>
    <s v="Online Store"/>
    <s v="New"/>
    <s v="Cycling"/>
    <s v="Cycling Pack 12L"/>
    <n v="1"/>
    <n v="103.53"/>
    <n v="0.1"/>
    <n v="51.75"/>
    <n v="93.177000000000007"/>
    <n v="51.75"/>
    <n v="41.427000000000007"/>
    <n v="0.4446054283782479"/>
    <n v="2026"/>
    <s v="Q4"/>
    <n v="11"/>
    <s v="Nov"/>
  </r>
  <r>
    <n v="949"/>
    <d v="2026-11-01T00:00:00"/>
    <s v="Northern Europe"/>
    <x v="2"/>
    <s v="Online Store"/>
    <s v="Returning"/>
    <s v="Cycling"/>
    <s v="Cycling Pack 12L"/>
    <n v="4"/>
    <n v="103.33"/>
    <n v="0"/>
    <n v="49.15"/>
    <n v="413.32"/>
    <n v="196.6"/>
    <n v="216.72"/>
    <n v="0.5243394948224136"/>
    <n v="2026"/>
    <s v="Q4"/>
    <n v="11"/>
    <s v="Nov"/>
  </r>
  <r>
    <n v="1185"/>
    <d v="2026-11-01T00:00:00"/>
    <s v="Western Europe"/>
    <x v="8"/>
    <s v="Corporate"/>
    <s v="Business"/>
    <s v="Travel"/>
    <s v="Insulated Bottle"/>
    <n v="5"/>
    <n v="37.08"/>
    <n v="0.15"/>
    <n v="13.27"/>
    <n v="157.58999999999997"/>
    <n v="66.349999999999994"/>
    <n v="91.239999999999981"/>
    <n v="0.57897074687480166"/>
    <n v="2026"/>
    <s v="Q4"/>
    <n v="11"/>
    <s v="Nov"/>
  </r>
  <r>
    <n v="1248"/>
    <d v="2026-11-01T00:00:00"/>
    <s v="Southern Europe"/>
    <x v="0"/>
    <s v="Corporate"/>
    <s v="Business"/>
    <s v="Travel"/>
    <s v="Carry-On Duffel"/>
    <n v="5"/>
    <n v="132.33000000000001"/>
    <n v="0.2"/>
    <n v="65.2"/>
    <n v="529.32000000000005"/>
    <n v="326"/>
    <n v="203.32000000000005"/>
    <n v="0.3841154689034989"/>
    <n v="2026"/>
    <s v="Q4"/>
    <n v="11"/>
    <s v="Nov"/>
  </r>
  <r>
    <n v="2129"/>
    <d v="2026-11-01T00:00:00"/>
    <s v="Western Europe"/>
    <x v="13"/>
    <s v="Retail Partners"/>
    <s v="New"/>
    <s v="Cycling"/>
    <s v="Trail Bike Light"/>
    <n v="2"/>
    <n v="50.43"/>
    <n v="0"/>
    <n v="22.54"/>
    <n v="100.86"/>
    <n v="45.08"/>
    <n v="55.78"/>
    <n v="0.55304382312115807"/>
    <n v="2026"/>
    <s v="Q4"/>
    <n v="11"/>
    <s v="Nov"/>
  </r>
  <r>
    <n v="2850"/>
    <d v="2026-11-01T00:00:00"/>
    <s v="Northern Europe"/>
    <x v="2"/>
    <s v="Corporate"/>
    <s v="Returning"/>
    <s v="Fitness"/>
    <s v="Training Mat"/>
    <n v="3"/>
    <n v="50.05"/>
    <n v="0.15"/>
    <n v="22.36"/>
    <n v="127.62749999999998"/>
    <n v="67.08"/>
    <n v="60.547499999999985"/>
    <n v="0.47440794499618022"/>
    <n v="2026"/>
    <s v="Q4"/>
    <n v="11"/>
    <s v="Nov"/>
  </r>
  <r>
    <n v="3477"/>
    <d v="2026-11-01T00:00:00"/>
    <s v="Western Europe"/>
    <x v="13"/>
    <s v="Online Store"/>
    <s v="Returning"/>
    <s v="Camping"/>
    <s v="Trail Tent 2P"/>
    <n v="1"/>
    <n v="197.14"/>
    <n v="0.05"/>
    <n v="102.87"/>
    <n v="187.28299999999999"/>
    <n v="102.87"/>
    <n v="84.412999999999982"/>
    <n v="0.45072430492890431"/>
    <n v="2026"/>
    <s v="Q4"/>
    <n v="11"/>
    <s v="Nov"/>
  </r>
  <r>
    <n v="4673"/>
    <d v="2026-11-01T00:00:00"/>
    <s v="Southern Europe"/>
    <x v="0"/>
    <s v="Corporate"/>
    <s v="Business"/>
    <s v="Hiking"/>
    <s v="Trekking Poles"/>
    <n v="5"/>
    <n v="72.13"/>
    <n v="0.1"/>
    <n v="31.41"/>
    <n v="324.58499999999998"/>
    <n v="157.05000000000001"/>
    <n v="167.53499999999997"/>
    <n v="0.51615139331762094"/>
    <n v="2026"/>
    <s v="Q4"/>
    <n v="11"/>
    <s v="Nov"/>
  </r>
  <r>
    <n v="4679"/>
    <d v="2026-11-01T00:00:00"/>
    <s v="Central Europe"/>
    <x v="12"/>
    <s v="Corporate"/>
    <s v="Returning"/>
    <s v="Camping"/>
    <s v="Alpine Tent 4P"/>
    <n v="8"/>
    <n v="341.51"/>
    <n v="0.1"/>
    <n v="200.1"/>
    <n v="2458.8719999999998"/>
    <n v="1600.8"/>
    <n v="858.07199999999989"/>
    <n v="0.34896977150498276"/>
    <n v="2026"/>
    <s v="Q4"/>
    <n v="11"/>
    <s v="Nov"/>
  </r>
  <r>
    <n v="4809"/>
    <d v="2026-11-01T00:00:00"/>
    <s v="Central Europe"/>
    <x v="11"/>
    <s v="Online Store"/>
    <s v="New"/>
    <s v="Travel"/>
    <s v="Insulated Bottle"/>
    <n v="1"/>
    <n v="36.47"/>
    <n v="0.05"/>
    <n v="13.88"/>
    <n v="34.646499999999996"/>
    <n v="13.88"/>
    <n v="20.766499999999994"/>
    <n v="0.59938233299178834"/>
    <n v="2026"/>
    <s v="Q4"/>
    <n v="11"/>
    <s v="Nov"/>
  </r>
  <r>
    <n v="4849"/>
    <d v="2026-11-01T00:00:00"/>
    <s v="Southern Europe"/>
    <x v="0"/>
    <s v="Online Store"/>
    <s v="New"/>
    <s v="Travel"/>
    <s v="Insulated Bottle"/>
    <n v="4"/>
    <n v="35.69"/>
    <n v="0.15"/>
    <n v="13.52"/>
    <n v="121.34599999999999"/>
    <n v="54.08"/>
    <n v="67.265999999999991"/>
    <n v="0.55433224004087478"/>
    <n v="2026"/>
    <s v="Q4"/>
    <n v="11"/>
    <s v="Nov"/>
  </r>
  <r>
    <n v="436"/>
    <d v="2026-11-02T00:00:00"/>
    <s v="Northern Europe"/>
    <x v="10"/>
    <s v="Online Store"/>
    <s v="New"/>
    <s v="Travel"/>
    <s v="Insulated Bottle"/>
    <n v="2"/>
    <n v="35.340000000000003"/>
    <n v="0.1"/>
    <n v="13.82"/>
    <n v="63.612000000000009"/>
    <n v="27.64"/>
    <n v="35.972000000000008"/>
    <n v="0.56549078790165386"/>
    <n v="2026"/>
    <s v="Q4"/>
    <n v="11"/>
    <s v="Nov"/>
  </r>
  <r>
    <n v="879"/>
    <d v="2026-11-02T00:00:00"/>
    <s v="Northern Europe"/>
    <x v="10"/>
    <s v="Online Store"/>
    <s v="New"/>
    <s v="Travel"/>
    <s v="Packing Cube Set"/>
    <n v="4"/>
    <n v="46.8"/>
    <n v="0.05"/>
    <n v="18.52"/>
    <n v="177.83999999999997"/>
    <n v="74.08"/>
    <n v="103.75999999999998"/>
    <n v="0.58344579397210972"/>
    <n v="2026"/>
    <s v="Q4"/>
    <n v="11"/>
    <s v="Nov"/>
  </r>
  <r>
    <n v="955"/>
    <d v="2026-11-02T00:00:00"/>
    <s v="Western Europe"/>
    <x v="13"/>
    <s v="Retail Partners"/>
    <s v="New"/>
    <s v="Camping"/>
    <s v="Trail Tent 2P"/>
    <n v="1"/>
    <n v="198.34"/>
    <n v="0.05"/>
    <n v="103.2"/>
    <n v="188.423"/>
    <n v="103.2"/>
    <n v="85.222999999999999"/>
    <n v="0.45229616341954004"/>
    <n v="2026"/>
    <s v="Q4"/>
    <n v="11"/>
    <s v="Nov"/>
  </r>
  <r>
    <n v="1068"/>
    <d v="2026-11-02T00:00:00"/>
    <s v="Central Europe"/>
    <x v="6"/>
    <s v="Online Store"/>
    <s v="Returning"/>
    <s v="Fitness"/>
    <s v="Weighted Vest"/>
    <n v="5"/>
    <n v="122.26"/>
    <n v="0.1"/>
    <n v="68.3"/>
    <n v="550.17000000000007"/>
    <n v="341.5"/>
    <n v="208.67000000000007"/>
    <n v="0.37928276714470083"/>
    <n v="2026"/>
    <s v="Q4"/>
    <n v="11"/>
    <s v="Nov"/>
  </r>
  <r>
    <n v="1733"/>
    <d v="2026-11-02T00:00:00"/>
    <s v="Southern Europe"/>
    <x v="9"/>
    <s v="Corporate"/>
    <s v="Returning"/>
    <s v="Hiking"/>
    <s v="Trekking Poles"/>
    <n v="3"/>
    <n v="71.12"/>
    <n v="0.15"/>
    <n v="33.090000000000003"/>
    <n v="181.35599999999999"/>
    <n v="99.27000000000001"/>
    <n v="82.085999999999984"/>
    <n v="0.45262356911268437"/>
    <n v="2026"/>
    <s v="Q4"/>
    <n v="11"/>
    <s v="Nov"/>
  </r>
  <r>
    <n v="3270"/>
    <d v="2026-11-02T00:00:00"/>
    <s v="Central Europe"/>
    <x v="12"/>
    <s v="Retail Partners"/>
    <s v="Returning"/>
    <s v="Cycling"/>
    <s v="Commuter Helmet"/>
    <n v="2"/>
    <n v="81.900000000000006"/>
    <n v="0.15"/>
    <n v="41.91"/>
    <n v="139.23000000000002"/>
    <n v="83.82"/>
    <n v="55.410000000000025"/>
    <n v="0.39797457444516282"/>
    <n v="2026"/>
    <s v="Q4"/>
    <n v="11"/>
    <s v="Nov"/>
  </r>
  <r>
    <n v="3484"/>
    <d v="2026-11-02T00:00:00"/>
    <s v="Northern Europe"/>
    <x v="2"/>
    <s v="Marketplace"/>
    <s v="Returning"/>
    <s v="Travel"/>
    <s v="Travel Backpack 35L"/>
    <n v="4"/>
    <n v="165.12"/>
    <n v="0.05"/>
    <n v="89.65"/>
    <n v="627.45600000000002"/>
    <n v="358.6"/>
    <n v="268.85599999999999"/>
    <n v="0.42848582211342306"/>
    <n v="2026"/>
    <s v="Q4"/>
    <n v="11"/>
    <s v="Nov"/>
  </r>
  <r>
    <n v="3608"/>
    <d v="2026-11-02T00:00:00"/>
    <s v="Western Europe"/>
    <x v="8"/>
    <s v="Retail Partners"/>
    <s v="New"/>
    <s v="Hiking"/>
    <s v="Hiking Daypack 20L"/>
    <n v="1"/>
    <n v="91.35"/>
    <n v="0"/>
    <n v="45.5"/>
    <n v="91.35"/>
    <n v="45.5"/>
    <n v="45.849999999999994"/>
    <n v="0.50191570881226055"/>
    <n v="2026"/>
    <s v="Q4"/>
    <n v="11"/>
    <s v="Nov"/>
  </r>
  <r>
    <n v="4036"/>
    <d v="2026-11-02T00:00:00"/>
    <s v="Northern Europe"/>
    <x v="3"/>
    <s v="Online Store"/>
    <s v="Business"/>
    <s v="Fitness"/>
    <s v="Recovery Roller"/>
    <n v="1"/>
    <n v="36.96"/>
    <n v="0.1"/>
    <n v="14.18"/>
    <n v="33.264000000000003"/>
    <n v="14.18"/>
    <n v="19.084000000000003"/>
    <n v="0.57371332371332373"/>
    <n v="2026"/>
    <s v="Q4"/>
    <n v="11"/>
    <s v="Nov"/>
  </r>
  <r>
    <n v="408"/>
    <d v="2026-11-03T00:00:00"/>
    <s v="Western Europe"/>
    <x v="13"/>
    <s v="Online Store"/>
    <s v="Returning"/>
    <s v="Cycling"/>
    <s v="Trail Bike Light"/>
    <n v="1"/>
    <n v="49.61"/>
    <n v="0"/>
    <n v="22.8"/>
    <n v="49.61"/>
    <n v="22.8"/>
    <n v="26.81"/>
    <n v="0.54041523886313236"/>
    <n v="2026"/>
    <s v="Q4"/>
    <n v="11"/>
    <s v="Nov"/>
  </r>
  <r>
    <n v="939"/>
    <d v="2026-11-03T00:00:00"/>
    <s v="Central Europe"/>
    <x v="11"/>
    <s v="Retail Partners"/>
    <s v="Returning"/>
    <s v="Cycling"/>
    <s v="Trail Bike Light"/>
    <n v="1"/>
    <n v="49.76"/>
    <n v="0.1"/>
    <n v="21.94"/>
    <n v="44.783999999999999"/>
    <n v="21.94"/>
    <n v="22.843999999999998"/>
    <n v="0.51009289031797067"/>
    <n v="2026"/>
    <s v="Q4"/>
    <n v="11"/>
    <s v="Nov"/>
  </r>
  <r>
    <n v="1022"/>
    <d v="2026-11-03T00:00:00"/>
    <s v="Western Europe"/>
    <x v="7"/>
    <s v="Online Store"/>
    <s v="Returning"/>
    <s v="Cycling"/>
    <s v="Compact Repair Kit"/>
    <n v="1"/>
    <n v="39.97"/>
    <n v="0.1"/>
    <n v="16.93"/>
    <n v="35.972999999999999"/>
    <n v="16.93"/>
    <n v="19.042999999999999"/>
    <n v="0.52936924915909156"/>
    <n v="2026"/>
    <s v="Q4"/>
    <n v="11"/>
    <s v="Nov"/>
  </r>
  <r>
    <n v="1997"/>
    <d v="2026-11-03T00:00:00"/>
    <s v="Central Europe"/>
    <x v="12"/>
    <s v="Marketplace"/>
    <s v="Returning"/>
    <s v="Camping"/>
    <s v="Alpine Tent 4P"/>
    <n v="2"/>
    <n v="335.46"/>
    <n v="0.1"/>
    <n v="199.87"/>
    <n v="603.82799999999997"/>
    <n v="399.74"/>
    <n v="204.08799999999997"/>
    <n v="0.33799028862523761"/>
    <n v="2026"/>
    <s v="Q4"/>
    <n v="11"/>
    <s v="Nov"/>
  </r>
  <r>
    <n v="3978"/>
    <d v="2026-11-03T00:00:00"/>
    <s v="Central Europe"/>
    <x v="12"/>
    <s v="Online Store"/>
    <s v="New"/>
    <s v="Hiking"/>
    <s v="Summit Backpack 45L"/>
    <n v="4"/>
    <n v="154.46"/>
    <n v="0.05"/>
    <n v="80.48"/>
    <n v="586.94799999999998"/>
    <n v="321.92"/>
    <n v="265.02799999999996"/>
    <n v="0.45153574081519993"/>
    <n v="2026"/>
    <s v="Q4"/>
    <n v="11"/>
    <s v="Nov"/>
  </r>
  <r>
    <n v="4715"/>
    <d v="2026-11-03T00:00:00"/>
    <s v="Southern Europe"/>
    <x v="0"/>
    <s v="Corporate"/>
    <s v="Business"/>
    <s v="Fitness"/>
    <s v="Resistance Band Set"/>
    <n v="10"/>
    <n v="39.869999999999997"/>
    <n v="0.15"/>
    <n v="14.31"/>
    <n v="338.89499999999998"/>
    <n v="143.1"/>
    <n v="195.79499999999999"/>
    <n v="0.57774531934670026"/>
    <n v="2026"/>
    <s v="Q4"/>
    <n v="11"/>
    <s v="Nov"/>
  </r>
  <r>
    <n v="145"/>
    <d v="2026-11-04T00:00:00"/>
    <s v="Southern Europe"/>
    <x v="15"/>
    <s v="Online Store"/>
    <s v="Business"/>
    <s v="Hiking"/>
    <s v="Hiking Daypack 20L"/>
    <n v="2"/>
    <n v="93.19"/>
    <n v="0.2"/>
    <n v="45.7"/>
    <n v="149.10400000000001"/>
    <n v="91.4"/>
    <n v="57.704000000000008"/>
    <n v="0.38700504345959869"/>
    <n v="2026"/>
    <s v="Q4"/>
    <n v="11"/>
    <s v="Nov"/>
  </r>
  <r>
    <n v="465"/>
    <d v="2026-11-04T00:00:00"/>
    <s v="Central Europe"/>
    <x v="12"/>
    <s v="Online Store"/>
    <s v="Returning"/>
    <s v="Fitness"/>
    <s v="Resistance Band Set"/>
    <n v="3"/>
    <n v="41.29"/>
    <n v="0.05"/>
    <n v="14.43"/>
    <n v="117.6765"/>
    <n v="43.29"/>
    <n v="74.386500000000012"/>
    <n v="0.63212706020318421"/>
    <n v="2026"/>
    <s v="Q4"/>
    <n v="11"/>
    <s v="Nov"/>
  </r>
  <r>
    <n v="1449"/>
    <d v="2026-11-04T00:00:00"/>
    <s v="Western Europe"/>
    <x v="8"/>
    <s v="Online Store"/>
    <s v="Returning"/>
    <s v="Cycling"/>
    <s v="Trail Bike Light"/>
    <n v="1"/>
    <n v="50.76"/>
    <n v="0.1"/>
    <n v="22.72"/>
    <n v="45.683999999999997"/>
    <n v="22.72"/>
    <n v="22.963999999999999"/>
    <n v="0.50267051921898254"/>
    <n v="2026"/>
    <s v="Q4"/>
    <n v="11"/>
    <s v="Nov"/>
  </r>
  <r>
    <n v="1802"/>
    <d v="2026-11-04T00:00:00"/>
    <s v="Northern Europe"/>
    <x v="16"/>
    <s v="Retail Partners"/>
    <s v="Business"/>
    <s v="Travel"/>
    <s v="Insulated Bottle"/>
    <n v="1"/>
    <n v="35.94"/>
    <n v="0.05"/>
    <n v="13.39"/>
    <n v="34.142999999999994"/>
    <n v="13.39"/>
    <n v="20.752999999999993"/>
    <n v="0.60782590867820629"/>
    <n v="2026"/>
    <s v="Q4"/>
    <n v="11"/>
    <s v="Nov"/>
  </r>
  <r>
    <n v="2645"/>
    <d v="2026-11-04T00:00:00"/>
    <s v="Southern Europe"/>
    <x v="15"/>
    <s v="Retail Partners"/>
    <s v="New"/>
    <s v="Hiking"/>
    <s v="Trekking Poles"/>
    <n v="4"/>
    <n v="70.010000000000005"/>
    <n v="0.05"/>
    <n v="31.43"/>
    <n v="266.03800000000001"/>
    <n v="125.72"/>
    <n v="140.31800000000001"/>
    <n v="0.52743593020545942"/>
    <n v="2026"/>
    <s v="Q4"/>
    <n v="11"/>
    <s v="Nov"/>
  </r>
  <r>
    <n v="3539"/>
    <d v="2026-11-04T00:00:00"/>
    <s v="Southern Europe"/>
    <x v="15"/>
    <s v="Marketplace"/>
    <s v="Returning"/>
    <s v="Hiking"/>
    <s v="Summit Backpack 45L"/>
    <n v="3"/>
    <n v="152.32"/>
    <n v="0.1"/>
    <n v="79.36"/>
    <n v="411.26400000000001"/>
    <n v="238.07999999999998"/>
    <n v="173.18400000000003"/>
    <n v="0.42110177404295057"/>
    <n v="2026"/>
    <s v="Q4"/>
    <n v="11"/>
    <s v="Nov"/>
  </r>
  <r>
    <n v="4309"/>
    <d v="2026-11-04T00:00:00"/>
    <s v="Western Europe"/>
    <x v="8"/>
    <s v="Online Store"/>
    <s v="Business"/>
    <s v="Cycling"/>
    <s v="Trail Bike Light"/>
    <n v="1"/>
    <n v="50.32"/>
    <n v="0.05"/>
    <n v="22.46"/>
    <n v="47.803999999999995"/>
    <n v="22.46"/>
    <n v="25.343999999999994"/>
    <n v="0.53016483976236295"/>
    <n v="2026"/>
    <s v="Q4"/>
    <n v="11"/>
    <s v="Nov"/>
  </r>
  <r>
    <n v="4355"/>
    <d v="2026-11-04T00:00:00"/>
    <s v="Northern Europe"/>
    <x v="2"/>
    <s v="Retail Partners"/>
    <s v="Returning"/>
    <s v="Hiking"/>
    <s v="Summit Backpack 45L"/>
    <n v="2"/>
    <n v="151.04"/>
    <n v="0.15"/>
    <n v="76.97"/>
    <n v="256.76799999999997"/>
    <n v="153.94"/>
    <n v="102.82799999999997"/>
    <n v="0.40047046360917243"/>
    <n v="2026"/>
    <s v="Q4"/>
    <n v="11"/>
    <s v="Nov"/>
  </r>
  <r>
    <n v="5052"/>
    <d v="2026-11-04T00:00:00"/>
    <s v="Southern Europe"/>
    <x v="15"/>
    <s v="Marketplace"/>
    <s v="Returning"/>
    <s v="Cycling"/>
    <s v="Compact Repair Kit"/>
    <n v="3"/>
    <n v="41.12"/>
    <n v="0.1"/>
    <n v="16.670000000000002"/>
    <n v="111.02399999999999"/>
    <n v="50.010000000000005"/>
    <n v="61.013999999999982"/>
    <n v="0.54955685257241671"/>
    <n v="2026"/>
    <s v="Q4"/>
    <n v="11"/>
    <s v="Nov"/>
  </r>
  <r>
    <n v="9"/>
    <d v="2026-11-05T00:00:00"/>
    <s v="Southern Europe"/>
    <x v="15"/>
    <s v="Online Store"/>
    <s v="New"/>
    <s v="Hiking"/>
    <s v="Trail Boots"/>
    <n v="1"/>
    <n v="140.59"/>
    <n v="0.1"/>
    <n v="79.510000000000005"/>
    <n v="126.53100000000001"/>
    <n v="79.510000000000005"/>
    <n v="47.021000000000001"/>
    <n v="0.37161644182058151"/>
    <n v="2026"/>
    <s v="Q4"/>
    <n v="11"/>
    <s v="Nov"/>
  </r>
  <r>
    <n v="703"/>
    <d v="2026-11-05T00:00:00"/>
    <s v="Central Europe"/>
    <x v="14"/>
    <s v="Online Store"/>
    <s v="Returning"/>
    <s v="Travel"/>
    <s v="Travel Backpack 35L"/>
    <n v="2"/>
    <n v="160.68"/>
    <n v="0"/>
    <n v="89.49"/>
    <n v="321.36"/>
    <n v="178.98"/>
    <n v="142.38000000000002"/>
    <n v="0.4430545182972368"/>
    <n v="2026"/>
    <s v="Q4"/>
    <n v="11"/>
    <s v="Nov"/>
  </r>
  <r>
    <n v="1627"/>
    <d v="2026-11-05T00:00:00"/>
    <s v="Western Europe"/>
    <x v="4"/>
    <s v="Online Store"/>
    <s v="Returning"/>
    <s v="Fitness"/>
    <s v="Training Mat"/>
    <n v="6"/>
    <n v="49.7"/>
    <n v="0"/>
    <n v="22.34"/>
    <n v="298.20000000000005"/>
    <n v="134.04"/>
    <n v="164.16000000000005"/>
    <n v="0.55050301810865199"/>
    <n v="2026"/>
    <s v="Q4"/>
    <n v="11"/>
    <s v="Nov"/>
  </r>
  <r>
    <n v="1760"/>
    <d v="2026-11-05T00:00:00"/>
    <s v="Central Europe"/>
    <x v="11"/>
    <s v="Retail Partners"/>
    <s v="Returning"/>
    <s v="Cycling"/>
    <s v="Commuter Helmet"/>
    <n v="3"/>
    <n v="80.400000000000006"/>
    <n v="0.05"/>
    <n v="42.82"/>
    <n v="229.14000000000001"/>
    <n v="128.46"/>
    <n v="100.68"/>
    <n v="0.43938203718250851"/>
    <n v="2026"/>
    <s v="Q4"/>
    <n v="11"/>
    <s v="Nov"/>
  </r>
  <r>
    <n v="2268"/>
    <d v="2026-11-05T00:00:00"/>
    <s v="Central Europe"/>
    <x v="1"/>
    <s v="Retail Partners"/>
    <s v="New"/>
    <s v="Hiking"/>
    <s v="Summit Backpack 45L"/>
    <n v="4"/>
    <n v="151.38999999999999"/>
    <n v="0.05"/>
    <n v="80.66"/>
    <n v="575.28199999999993"/>
    <n v="322.64"/>
    <n v="252.64199999999994"/>
    <n v="0.43916201097896329"/>
    <n v="2026"/>
    <s v="Q4"/>
    <n v="11"/>
    <s v="Nov"/>
  </r>
  <r>
    <n v="2636"/>
    <d v="2026-11-05T00:00:00"/>
    <s v="Central Europe"/>
    <x v="14"/>
    <s v="Retail Partners"/>
    <s v="Business"/>
    <s v="Travel"/>
    <s v="Packing Cube Set"/>
    <n v="2"/>
    <n v="45.44"/>
    <n v="0.05"/>
    <n v="18.2"/>
    <n v="86.335999999999999"/>
    <n v="36.4"/>
    <n v="49.936"/>
    <n v="0.57839140103780584"/>
    <n v="2026"/>
    <s v="Q4"/>
    <n v="11"/>
    <s v="Nov"/>
  </r>
  <r>
    <n v="3255"/>
    <d v="2026-11-05T00:00:00"/>
    <s v="Western Europe"/>
    <x v="13"/>
    <s v="Online Store"/>
    <s v="New"/>
    <s v="Hiking"/>
    <s v="Trekking Poles"/>
    <n v="2"/>
    <n v="70.790000000000006"/>
    <n v="0.15"/>
    <n v="33.32"/>
    <n v="120.343"/>
    <n v="66.64"/>
    <n v="53.703000000000003"/>
    <n v="0.44624947026416162"/>
    <n v="2026"/>
    <s v="Q4"/>
    <n v="11"/>
    <s v="Nov"/>
  </r>
  <r>
    <n v="4326"/>
    <d v="2026-11-05T00:00:00"/>
    <s v="Northern Europe"/>
    <x v="5"/>
    <s v="Retail Partners"/>
    <s v="Returning"/>
    <s v="Travel"/>
    <s v="Insulated Bottle"/>
    <n v="1"/>
    <n v="35.630000000000003"/>
    <n v="0"/>
    <n v="13.47"/>
    <n v="35.630000000000003"/>
    <n v="13.47"/>
    <n v="22.160000000000004"/>
    <n v="0.62194779680044909"/>
    <n v="2026"/>
    <s v="Q4"/>
    <n v="11"/>
    <s v="Nov"/>
  </r>
  <r>
    <n v="4346"/>
    <d v="2026-11-05T00:00:00"/>
    <s v="Southern Europe"/>
    <x v="15"/>
    <s v="Online Store"/>
    <s v="Business"/>
    <s v="Hiking"/>
    <s v="Trekking Poles"/>
    <n v="3"/>
    <n v="73.010000000000005"/>
    <n v="0.15"/>
    <n v="32.49"/>
    <n v="186.17550000000003"/>
    <n v="97.47"/>
    <n v="88.705500000000029"/>
    <n v="0.47646172562984934"/>
    <n v="2026"/>
    <s v="Q4"/>
    <n v="11"/>
    <s v="Nov"/>
  </r>
  <r>
    <n v="266"/>
    <d v="2026-11-06T00:00:00"/>
    <s v="Central Europe"/>
    <x v="1"/>
    <s v="Marketplace"/>
    <s v="Business"/>
    <s v="Hiking"/>
    <s v="Hiking Daypack 20L"/>
    <n v="1"/>
    <n v="93.48"/>
    <n v="0.05"/>
    <n v="46.34"/>
    <n v="88.805999999999997"/>
    <n v="46.34"/>
    <n v="42.465999999999994"/>
    <n v="0.47818841069297113"/>
    <n v="2026"/>
    <s v="Q4"/>
    <n v="11"/>
    <s v="Nov"/>
  </r>
  <r>
    <n v="274"/>
    <d v="2026-11-06T00:00:00"/>
    <s v="Central Europe"/>
    <x v="1"/>
    <s v="Online Store"/>
    <s v="Business"/>
    <s v="Cycling"/>
    <s v="Commuter Helmet"/>
    <n v="1"/>
    <n v="82.89"/>
    <n v="0"/>
    <n v="41.44"/>
    <n v="82.89"/>
    <n v="41.44"/>
    <n v="41.45"/>
    <n v="0.50006032090722652"/>
    <n v="2026"/>
    <s v="Q4"/>
    <n v="11"/>
    <s v="Nov"/>
  </r>
  <r>
    <n v="1135"/>
    <d v="2026-11-06T00:00:00"/>
    <s v="Western Europe"/>
    <x v="7"/>
    <s v="Online Store"/>
    <s v="New"/>
    <s v="Travel"/>
    <s v="Insulated Bottle"/>
    <n v="2"/>
    <n v="35.71"/>
    <n v="0.2"/>
    <n v="13.48"/>
    <n v="57.136000000000003"/>
    <n v="26.96"/>
    <n v="30.176000000000002"/>
    <n v="0.52814337720526461"/>
    <n v="2026"/>
    <s v="Q4"/>
    <n v="11"/>
    <s v="Nov"/>
  </r>
  <r>
    <n v="2166"/>
    <d v="2026-11-06T00:00:00"/>
    <s v="Western Europe"/>
    <x v="13"/>
    <s v="Retail Partners"/>
    <s v="New"/>
    <s v="Fitness"/>
    <s v="Resistance Band Set"/>
    <n v="1"/>
    <n v="40.380000000000003"/>
    <n v="0.15"/>
    <n v="14.53"/>
    <n v="34.323"/>
    <n v="14.53"/>
    <n v="19.792999999999999"/>
    <n v="0.57666870611543275"/>
    <n v="2026"/>
    <s v="Q4"/>
    <n v="11"/>
    <s v="Nov"/>
  </r>
  <r>
    <n v="3620"/>
    <d v="2026-11-06T00:00:00"/>
    <s v="Central Europe"/>
    <x v="12"/>
    <s v="Marketplace"/>
    <s v="New"/>
    <s v="Hiking"/>
    <s v="Trail Boots"/>
    <n v="1"/>
    <n v="142"/>
    <n v="0.05"/>
    <n v="81.099999999999994"/>
    <n v="134.9"/>
    <n v="81.099999999999994"/>
    <n v="53.800000000000011"/>
    <n v="0.39881393624907346"/>
    <n v="2026"/>
    <s v="Q4"/>
    <n v="11"/>
    <s v="Nov"/>
  </r>
  <r>
    <n v="3986"/>
    <d v="2026-11-06T00:00:00"/>
    <s v="Southern Europe"/>
    <x v="15"/>
    <s v="Marketplace"/>
    <s v="New"/>
    <s v="Travel"/>
    <s v="Insulated Bottle"/>
    <n v="2"/>
    <n v="36.29"/>
    <n v="0.15"/>
    <n v="13.93"/>
    <n v="61.692999999999998"/>
    <n v="27.86"/>
    <n v="33.832999999999998"/>
    <n v="0.54840905775371596"/>
    <n v="2026"/>
    <s v="Q4"/>
    <n v="11"/>
    <s v="Nov"/>
  </r>
  <r>
    <n v="4384"/>
    <d v="2026-11-06T00:00:00"/>
    <s v="Western Europe"/>
    <x v="8"/>
    <s v="Online Store"/>
    <s v="New"/>
    <s v="Camping"/>
    <s v="Compact Sleeping Bag"/>
    <n v="1"/>
    <n v="121.66"/>
    <n v="0"/>
    <n v="61.66"/>
    <n v="121.66"/>
    <n v="61.66"/>
    <n v="60"/>
    <n v="0.49317770836758179"/>
    <n v="2026"/>
    <s v="Q4"/>
    <n v="11"/>
    <s v="Nov"/>
  </r>
  <r>
    <n v="4565"/>
    <d v="2026-11-06T00:00:00"/>
    <s v="Central Europe"/>
    <x v="14"/>
    <s v="Online Store"/>
    <s v="Returning"/>
    <s v="Camping"/>
    <s v="Compact Sleeping Bag"/>
    <n v="3"/>
    <n v="124.65"/>
    <n v="0.05"/>
    <n v="62.27"/>
    <n v="355.25250000000005"/>
    <n v="186.81"/>
    <n v="168.44250000000005"/>
    <n v="0.47414866890451163"/>
    <n v="2026"/>
    <s v="Q4"/>
    <n v="11"/>
    <s v="Nov"/>
  </r>
  <r>
    <n v="4634"/>
    <d v="2026-11-06T00:00:00"/>
    <s v="Southern Europe"/>
    <x v="15"/>
    <s v="Online Store"/>
    <s v="New"/>
    <s v="Cycling"/>
    <s v="Commuter Helmet"/>
    <n v="2"/>
    <n v="80.61"/>
    <n v="0"/>
    <n v="43.72"/>
    <n v="161.22"/>
    <n v="87.44"/>
    <n v="73.78"/>
    <n v="0.45763552909068356"/>
    <n v="2026"/>
    <s v="Q4"/>
    <n v="11"/>
    <s v="Nov"/>
  </r>
  <r>
    <n v="104"/>
    <d v="2026-11-07T00:00:00"/>
    <s v="Central Europe"/>
    <x v="11"/>
    <s v="Online Store"/>
    <s v="New"/>
    <s v="Hiking"/>
    <s v="Summit Backpack 45L"/>
    <n v="1"/>
    <n v="153.96"/>
    <n v="0"/>
    <n v="80.62"/>
    <n v="153.96"/>
    <n v="80.62"/>
    <n v="73.34"/>
    <n v="0.47635749545336453"/>
    <n v="2026"/>
    <s v="Q4"/>
    <n v="11"/>
    <s v="Nov"/>
  </r>
  <r>
    <n v="181"/>
    <d v="2026-11-07T00:00:00"/>
    <s v="Central Europe"/>
    <x v="1"/>
    <s v="Retail Partners"/>
    <s v="Returning"/>
    <s v="Travel"/>
    <s v="Insulated Bottle"/>
    <n v="1"/>
    <n v="35.58"/>
    <n v="0"/>
    <n v="13.4"/>
    <n v="35.58"/>
    <n v="13.4"/>
    <n v="22.18"/>
    <n v="0.62338392355255767"/>
    <n v="2026"/>
    <s v="Q4"/>
    <n v="11"/>
    <s v="Nov"/>
  </r>
  <r>
    <n v="823"/>
    <d v="2026-11-07T00:00:00"/>
    <s v="Southern Europe"/>
    <x v="0"/>
    <s v="Marketplace"/>
    <s v="New"/>
    <s v="Fitness"/>
    <s v="Recovery Roller"/>
    <n v="5"/>
    <n v="36.369999999999997"/>
    <n v="0.15"/>
    <n v="13.65"/>
    <n v="154.57249999999999"/>
    <n v="68.25"/>
    <n v="86.322499999999991"/>
    <n v="0.55845962250723769"/>
    <n v="2026"/>
    <s v="Q4"/>
    <n v="11"/>
    <s v="Nov"/>
  </r>
  <r>
    <n v="1730"/>
    <d v="2026-11-07T00:00:00"/>
    <s v="Western Europe"/>
    <x v="4"/>
    <s v="Marketplace"/>
    <s v="Returning"/>
    <s v="Hiking"/>
    <s v="Summit Backpack 45L"/>
    <n v="2"/>
    <n v="151.55000000000001"/>
    <n v="0.1"/>
    <n v="80.48"/>
    <n v="272.79000000000002"/>
    <n v="160.96"/>
    <n v="111.83000000000001"/>
    <n v="0.40994904505297114"/>
    <n v="2026"/>
    <s v="Q4"/>
    <n v="11"/>
    <s v="Nov"/>
  </r>
  <r>
    <n v="2710"/>
    <d v="2026-11-07T00:00:00"/>
    <s v="Southern Europe"/>
    <x v="9"/>
    <s v="Retail Partners"/>
    <s v="New"/>
    <s v="Camping"/>
    <s v="Portable Camp Stove"/>
    <n v="2"/>
    <n v="80.67"/>
    <n v="0"/>
    <n v="40.5"/>
    <n v="161.34"/>
    <n v="81"/>
    <n v="80.34"/>
    <n v="0.49795462997396805"/>
    <n v="2026"/>
    <s v="Q4"/>
    <n v="11"/>
    <s v="Nov"/>
  </r>
  <r>
    <n v="3018"/>
    <d v="2026-11-07T00:00:00"/>
    <s v="Western Europe"/>
    <x v="7"/>
    <s v="Corporate"/>
    <s v="Business"/>
    <s v="Cycling"/>
    <s v="Commuter Helmet"/>
    <n v="10"/>
    <n v="81.48"/>
    <n v="0.05"/>
    <n v="43.7"/>
    <n v="774.06000000000006"/>
    <n v="437"/>
    <n v="337.06000000000006"/>
    <n v="0.43544428080510561"/>
    <n v="2026"/>
    <s v="Q4"/>
    <n v="11"/>
    <s v="Nov"/>
  </r>
  <r>
    <n v="3735"/>
    <d v="2026-11-07T00:00:00"/>
    <s v="Western Europe"/>
    <x v="8"/>
    <s v="Retail Partners"/>
    <s v="Returning"/>
    <s v="Travel"/>
    <s v="Travel Backpack 35L"/>
    <n v="2"/>
    <n v="163.58000000000001"/>
    <n v="0.1"/>
    <n v="88.14"/>
    <n v="294.44400000000002"/>
    <n v="176.28"/>
    <n v="118.16400000000002"/>
    <n v="0.40131230386762851"/>
    <n v="2026"/>
    <s v="Q4"/>
    <n v="11"/>
    <s v="Nov"/>
  </r>
  <r>
    <n v="4460"/>
    <d v="2026-11-07T00:00:00"/>
    <s v="Southern Europe"/>
    <x v="9"/>
    <s v="Retail Partners"/>
    <s v="Returning"/>
    <s v="Hiking"/>
    <s v="Trekking Poles"/>
    <n v="2"/>
    <n v="71.88"/>
    <n v="0.15"/>
    <n v="31.65"/>
    <n v="122.19599999999998"/>
    <n v="63.3"/>
    <n v="58.895999999999987"/>
    <n v="0.48197977020524396"/>
    <n v="2026"/>
    <s v="Q4"/>
    <n v="11"/>
    <s v="Nov"/>
  </r>
  <r>
    <n v="319"/>
    <d v="2026-11-08T00:00:00"/>
    <s v="Western Europe"/>
    <x v="8"/>
    <s v="Online Store"/>
    <s v="Returning"/>
    <s v="Travel"/>
    <s v="Insulated Bottle"/>
    <n v="2"/>
    <n v="36.299999999999997"/>
    <n v="0.15"/>
    <n v="13.38"/>
    <n v="61.709999999999994"/>
    <n v="26.76"/>
    <n v="34.949999999999989"/>
    <n v="0.56635877491492448"/>
    <n v="2026"/>
    <s v="Q4"/>
    <n v="11"/>
    <s v="Nov"/>
  </r>
  <r>
    <n v="595"/>
    <d v="2026-11-08T00:00:00"/>
    <s v="Central Europe"/>
    <x v="12"/>
    <s v="Online Store"/>
    <s v="New"/>
    <s v="Fitness"/>
    <s v="Recovery Roller"/>
    <n v="2"/>
    <n v="36.159999999999997"/>
    <n v="0.1"/>
    <n v="13.79"/>
    <n v="65.087999999999994"/>
    <n v="27.58"/>
    <n v="37.507999999999996"/>
    <n v="0.57626597836774829"/>
    <n v="2026"/>
    <s v="Q4"/>
    <n v="11"/>
    <s v="Nov"/>
  </r>
  <r>
    <n v="1623"/>
    <d v="2026-11-08T00:00:00"/>
    <s v="Northern Europe"/>
    <x v="5"/>
    <s v="Online Store"/>
    <s v="Returning"/>
    <s v="Travel"/>
    <s v="Insulated Bottle"/>
    <n v="2"/>
    <n v="35.49"/>
    <n v="0.1"/>
    <n v="13.78"/>
    <n v="63.882000000000005"/>
    <n v="27.56"/>
    <n v="36.322000000000003"/>
    <n v="0.56857956857956859"/>
    <n v="2026"/>
    <s v="Q4"/>
    <n v="11"/>
    <s v="Nov"/>
  </r>
  <r>
    <n v="2638"/>
    <d v="2026-11-08T00:00:00"/>
    <s v="Southern Europe"/>
    <x v="9"/>
    <s v="Online Store"/>
    <s v="New"/>
    <s v="Hiking"/>
    <s v="Trekking Poles"/>
    <n v="1"/>
    <n v="69.760000000000005"/>
    <n v="0.15"/>
    <n v="32.39"/>
    <n v="59.295999999999999"/>
    <n v="32.39"/>
    <n v="26.905999999999999"/>
    <n v="0.45375742039935241"/>
    <n v="2026"/>
    <s v="Q4"/>
    <n v="11"/>
    <s v="Nov"/>
  </r>
  <r>
    <n v="2666"/>
    <d v="2026-11-08T00:00:00"/>
    <s v="Central Europe"/>
    <x v="12"/>
    <s v="Retail Partners"/>
    <s v="Business"/>
    <s v="Camping"/>
    <s v="Portable Camp Stove"/>
    <n v="6"/>
    <n v="81.37"/>
    <n v="0"/>
    <n v="39.5"/>
    <n v="488.22"/>
    <n v="237"/>
    <n v="251.22000000000003"/>
    <n v="0.5145631067961165"/>
    <n v="2026"/>
    <s v="Q4"/>
    <n v="11"/>
    <s v="Nov"/>
  </r>
  <r>
    <n v="3505"/>
    <d v="2026-11-08T00:00:00"/>
    <s v="Central Europe"/>
    <x v="12"/>
    <s v="Corporate"/>
    <s v="Returning"/>
    <s v="Cycling"/>
    <s v="Commuter Helmet"/>
    <n v="5"/>
    <n v="82.82"/>
    <n v="0.15"/>
    <n v="43.8"/>
    <n v="351.98499999999996"/>
    <n v="219"/>
    <n v="132.98499999999996"/>
    <n v="0.37781439549980816"/>
    <n v="2026"/>
    <s v="Q4"/>
    <n v="11"/>
    <s v="Nov"/>
  </r>
  <r>
    <n v="3626"/>
    <d v="2026-11-08T00:00:00"/>
    <s v="Western Europe"/>
    <x v="13"/>
    <s v="Corporate"/>
    <s v="Business"/>
    <s v="Cycling"/>
    <s v="Trail Bike Light"/>
    <n v="15"/>
    <n v="51.05"/>
    <n v="0.1"/>
    <n v="21.95"/>
    <n v="689.17500000000007"/>
    <n v="329.25"/>
    <n v="359.92500000000007"/>
    <n v="0.52225486995320491"/>
    <n v="2026"/>
    <s v="Q4"/>
    <n v="11"/>
    <s v="Nov"/>
  </r>
  <r>
    <n v="3801"/>
    <d v="2026-11-08T00:00:00"/>
    <s v="Southern Europe"/>
    <x v="15"/>
    <s v="Online Store"/>
    <s v="Returning"/>
    <s v="Cycling"/>
    <s v="Cycling Pack 12L"/>
    <n v="3"/>
    <n v="101.68"/>
    <n v="0.1"/>
    <n v="51.9"/>
    <n v="274.536"/>
    <n v="155.69999999999999"/>
    <n v="118.83600000000001"/>
    <n v="0.43286126409651199"/>
    <n v="2026"/>
    <s v="Q4"/>
    <n v="11"/>
    <s v="Nov"/>
  </r>
  <r>
    <n v="4685"/>
    <d v="2026-11-08T00:00:00"/>
    <s v="Western Europe"/>
    <x v="13"/>
    <s v="Corporate"/>
    <s v="Business"/>
    <s v="Camping"/>
    <s v="Portable Camp Stove"/>
    <n v="6"/>
    <n v="80.83"/>
    <n v="0.15"/>
    <n v="39.32"/>
    <n v="412.233"/>
    <n v="235.92000000000002"/>
    <n v="176.31299999999999"/>
    <n v="0.42770229457612563"/>
    <n v="2026"/>
    <s v="Q4"/>
    <n v="11"/>
    <s v="Nov"/>
  </r>
  <r>
    <n v="4843"/>
    <d v="2026-11-08T00:00:00"/>
    <s v="Central Europe"/>
    <x v="12"/>
    <s v="Online Store"/>
    <s v="New"/>
    <s v="Camping"/>
    <s v="Compact Sleeping Bag"/>
    <n v="6"/>
    <n v="123.67"/>
    <n v="0.15"/>
    <n v="60.55"/>
    <n v="630.71699999999998"/>
    <n v="363.29999999999995"/>
    <n v="267.41700000000003"/>
    <n v="0.42398888883603902"/>
    <n v="2026"/>
    <s v="Q4"/>
    <n v="11"/>
    <s v="Nov"/>
  </r>
  <r>
    <n v="4890"/>
    <d v="2026-11-08T00:00:00"/>
    <s v="Southern Europe"/>
    <x v="15"/>
    <s v="Online Store"/>
    <s v="New"/>
    <s v="Hiking"/>
    <s v="Hiking Daypack 20L"/>
    <n v="2"/>
    <n v="93.16"/>
    <n v="0.1"/>
    <n v="44.19"/>
    <n v="167.68799999999999"/>
    <n v="88.38"/>
    <n v="79.307999999999993"/>
    <n v="0.47294976384714471"/>
    <n v="2026"/>
    <s v="Q4"/>
    <n v="11"/>
    <s v="Nov"/>
  </r>
  <r>
    <n v="4913"/>
    <d v="2026-11-08T00:00:00"/>
    <s v="Northern Europe"/>
    <x v="2"/>
    <s v="Marketplace"/>
    <s v="New"/>
    <s v="Cycling"/>
    <s v="Commuter Helmet"/>
    <n v="1"/>
    <n v="83.79"/>
    <n v="0.1"/>
    <n v="42.8"/>
    <n v="75.411000000000001"/>
    <n v="42.8"/>
    <n v="32.611000000000004"/>
    <n v="0.43244354271923197"/>
    <n v="2026"/>
    <s v="Q4"/>
    <n v="11"/>
    <s v="Nov"/>
  </r>
  <r>
    <n v="5079"/>
    <d v="2026-11-08T00:00:00"/>
    <s v="Northern Europe"/>
    <x v="16"/>
    <s v="Online Store"/>
    <s v="New"/>
    <s v="Fitness"/>
    <s v="Weighted Vest"/>
    <n v="1"/>
    <n v="120.98"/>
    <n v="0.1"/>
    <n v="70.59"/>
    <n v="108.88200000000001"/>
    <n v="70.59"/>
    <n v="38.292000000000002"/>
    <n v="0.35168347385242738"/>
    <n v="2026"/>
    <s v="Q4"/>
    <n v="11"/>
    <s v="Nov"/>
  </r>
  <r>
    <n v="366"/>
    <d v="2026-11-09T00:00:00"/>
    <s v="Western Europe"/>
    <x v="13"/>
    <s v="Retail Partners"/>
    <s v="Returning"/>
    <s v="Hiking"/>
    <s v="Summit Backpack 45L"/>
    <n v="1"/>
    <n v="152.05000000000001"/>
    <n v="0.15"/>
    <n v="80.56"/>
    <n v="129.24250000000001"/>
    <n v="80.56"/>
    <n v="48.682500000000005"/>
    <n v="0.37667562914675901"/>
    <n v="2026"/>
    <s v="Q4"/>
    <n v="11"/>
    <s v="Nov"/>
  </r>
  <r>
    <n v="567"/>
    <d v="2026-11-09T00:00:00"/>
    <s v="Southern Europe"/>
    <x v="9"/>
    <s v="Retail Partners"/>
    <s v="New"/>
    <s v="Travel"/>
    <s v="Insulated Bottle"/>
    <n v="3"/>
    <n v="36.14"/>
    <n v="0.1"/>
    <n v="13.23"/>
    <n v="97.578000000000003"/>
    <n v="39.69"/>
    <n v="57.888000000000005"/>
    <n v="0.59324847814056447"/>
    <n v="2026"/>
    <s v="Q4"/>
    <n v="11"/>
    <s v="Nov"/>
  </r>
  <r>
    <n v="1051"/>
    <d v="2026-11-09T00:00:00"/>
    <s v="Western Europe"/>
    <x v="13"/>
    <s v="Corporate"/>
    <s v="Business"/>
    <s v="Hiking"/>
    <s v="Hiking Daypack 20L"/>
    <n v="12"/>
    <n v="90.99"/>
    <n v="0.2"/>
    <n v="45.51"/>
    <n v="873.50399999999991"/>
    <n v="546.12"/>
    <n v="327.3839999999999"/>
    <n v="0.37479393339927458"/>
    <n v="2026"/>
    <s v="Q4"/>
    <n v="11"/>
    <s v="Nov"/>
  </r>
  <r>
    <n v="1934"/>
    <d v="2026-11-09T00:00:00"/>
    <s v="Western Europe"/>
    <x v="13"/>
    <s v="Marketplace"/>
    <s v="Business"/>
    <s v="Cycling"/>
    <s v="Trail Bike Light"/>
    <n v="1"/>
    <n v="50.55"/>
    <n v="0.05"/>
    <n v="22.09"/>
    <n v="48.022499999999994"/>
    <n v="22.09"/>
    <n v="25.932499999999994"/>
    <n v="0.54000728825029931"/>
    <n v="2026"/>
    <s v="Q4"/>
    <n v="11"/>
    <s v="Nov"/>
  </r>
  <r>
    <n v="2056"/>
    <d v="2026-11-09T00:00:00"/>
    <s v="Southern Europe"/>
    <x v="0"/>
    <s v="Retail Partners"/>
    <s v="New"/>
    <s v="Fitness"/>
    <s v="Training Mat"/>
    <n v="1"/>
    <n v="51.65"/>
    <n v="0.15"/>
    <n v="21.86"/>
    <n v="43.902499999999996"/>
    <n v="21.86"/>
    <n v="22.042499999999997"/>
    <n v="0.50207846933545919"/>
    <n v="2026"/>
    <s v="Q4"/>
    <n v="11"/>
    <s v="Nov"/>
  </r>
  <r>
    <n v="2115"/>
    <d v="2026-11-09T00:00:00"/>
    <s v="Central Europe"/>
    <x v="12"/>
    <s v="Online Store"/>
    <s v="New"/>
    <s v="Cycling"/>
    <s v="Commuter Helmet"/>
    <n v="5"/>
    <n v="82.96"/>
    <n v="0"/>
    <n v="43.55"/>
    <n v="414.79999999999995"/>
    <n v="217.75"/>
    <n v="197.04999999999995"/>
    <n v="0.47504821600771452"/>
    <n v="2026"/>
    <s v="Q4"/>
    <n v="11"/>
    <s v="Nov"/>
  </r>
  <r>
    <n v="2437"/>
    <d v="2026-11-09T00:00:00"/>
    <s v="Western Europe"/>
    <x v="4"/>
    <s v="Marketplace"/>
    <s v="Business"/>
    <s v="Hiking"/>
    <s v="Trekking Poles"/>
    <n v="1"/>
    <n v="70.3"/>
    <n v="0.05"/>
    <n v="33.31"/>
    <n v="66.784999999999997"/>
    <n v="33.31"/>
    <n v="33.474999999999994"/>
    <n v="0.50123530732949007"/>
    <n v="2026"/>
    <s v="Q4"/>
    <n v="11"/>
    <s v="Nov"/>
  </r>
  <r>
    <n v="3380"/>
    <d v="2026-11-09T00:00:00"/>
    <s v="Northern Europe"/>
    <x v="2"/>
    <s v="Retail Partners"/>
    <s v="Returning"/>
    <s v="Travel"/>
    <s v="Packing Cube Set"/>
    <n v="2"/>
    <n v="47.12"/>
    <n v="0.15"/>
    <n v="18.64"/>
    <n v="80.103999999999999"/>
    <n v="37.28"/>
    <n v="42.823999999999998"/>
    <n v="0.5346050134824728"/>
    <n v="2026"/>
    <s v="Q4"/>
    <n v="11"/>
    <s v="Nov"/>
  </r>
  <r>
    <n v="3648"/>
    <d v="2026-11-09T00:00:00"/>
    <s v="Southern Europe"/>
    <x v="15"/>
    <s v="Marketplace"/>
    <s v="New"/>
    <s v="Fitness"/>
    <s v="Resistance Band Set"/>
    <n v="4"/>
    <n v="39.82"/>
    <n v="0.2"/>
    <n v="14.98"/>
    <n v="127.42400000000001"/>
    <n v="59.92"/>
    <n v="67.504000000000005"/>
    <n v="0.52975891511803119"/>
    <n v="2026"/>
    <s v="Q4"/>
    <n v="11"/>
    <s v="Nov"/>
  </r>
  <r>
    <n v="3692"/>
    <d v="2026-11-09T00:00:00"/>
    <s v="Central Europe"/>
    <x v="14"/>
    <s v="Online Store"/>
    <s v="Returning"/>
    <s v="Hiking"/>
    <s v="Summit Backpack 45L"/>
    <n v="4"/>
    <n v="154.27000000000001"/>
    <n v="0.05"/>
    <n v="78.36"/>
    <n v="586.226"/>
    <n v="313.44"/>
    <n v="272.786"/>
    <n v="0.46532565938733528"/>
    <n v="2026"/>
    <s v="Q4"/>
    <n v="11"/>
    <s v="Nov"/>
  </r>
  <r>
    <n v="4406"/>
    <d v="2026-11-09T00:00:00"/>
    <s v="Southern Europe"/>
    <x v="0"/>
    <s v="Online Store"/>
    <s v="New"/>
    <s v="Hiking"/>
    <s v="Trail Boots"/>
    <n v="1"/>
    <n v="143.02000000000001"/>
    <n v="0.1"/>
    <n v="79.25"/>
    <n v="128.71800000000002"/>
    <n v="79.25"/>
    <n v="49.468000000000018"/>
    <n v="0.3843129942976119"/>
    <n v="2026"/>
    <s v="Q4"/>
    <n v="11"/>
    <s v="Nov"/>
  </r>
  <r>
    <n v="4550"/>
    <d v="2026-11-09T00:00:00"/>
    <s v="Northern Europe"/>
    <x v="10"/>
    <s v="Retail Partners"/>
    <s v="Returning"/>
    <s v="Fitness"/>
    <s v="Recovery Roller"/>
    <n v="1"/>
    <n v="35.36"/>
    <n v="0"/>
    <n v="13.74"/>
    <n v="35.36"/>
    <n v="13.74"/>
    <n v="21.619999999999997"/>
    <n v="0.61142533936651577"/>
    <n v="2026"/>
    <s v="Q4"/>
    <n v="11"/>
    <s v="Nov"/>
  </r>
  <r>
    <n v="4855"/>
    <d v="2026-11-09T00:00:00"/>
    <s v="Central Europe"/>
    <x v="6"/>
    <s v="Online Store"/>
    <s v="Returning"/>
    <s v="Hiking"/>
    <s v="Summit Backpack 45L"/>
    <n v="1"/>
    <n v="156.82"/>
    <n v="0.1"/>
    <n v="77.12"/>
    <n v="141.13800000000001"/>
    <n v="77.12"/>
    <n v="64.018000000000001"/>
    <n v="0.45358443509189589"/>
    <n v="2026"/>
    <s v="Q4"/>
    <n v="11"/>
    <s v="Nov"/>
  </r>
  <r>
    <n v="5151"/>
    <d v="2026-11-09T00:00:00"/>
    <s v="Northern Europe"/>
    <x v="16"/>
    <s v="Corporate"/>
    <s v="Business"/>
    <s v="Fitness"/>
    <s v="Resistance Band Set"/>
    <n v="10"/>
    <n v="40.98"/>
    <n v="0.1"/>
    <n v="14.6"/>
    <n v="368.82"/>
    <n v="146"/>
    <n v="222.82"/>
    <n v="0.60414294235670518"/>
    <n v="2026"/>
    <s v="Q4"/>
    <n v="11"/>
    <s v="Nov"/>
  </r>
  <r>
    <n v="5189"/>
    <d v="2026-11-09T00:00:00"/>
    <s v="Western Europe"/>
    <x v="8"/>
    <s v="Retail Partners"/>
    <s v="New"/>
    <s v="Hiking"/>
    <s v="Trail Boots"/>
    <n v="3"/>
    <n v="144.22999999999999"/>
    <n v="0"/>
    <n v="80.959999999999994"/>
    <n v="432.68999999999994"/>
    <n v="242.88"/>
    <n v="189.80999999999995"/>
    <n v="0.43867433959647778"/>
    <n v="2026"/>
    <s v="Q4"/>
    <n v="11"/>
    <s v="Nov"/>
  </r>
  <r>
    <n v="726"/>
    <d v="2026-11-10T00:00:00"/>
    <s v="Western Europe"/>
    <x v="7"/>
    <s v="Online Store"/>
    <s v="New"/>
    <s v="Hiking"/>
    <s v="Hiking Daypack 20L"/>
    <n v="1"/>
    <n v="90.23"/>
    <n v="0"/>
    <n v="44.06"/>
    <n v="90.23"/>
    <n v="44.06"/>
    <n v="46.17"/>
    <n v="0.51169234179319512"/>
    <n v="2026"/>
    <s v="Q4"/>
    <n v="11"/>
    <s v="Nov"/>
  </r>
  <r>
    <n v="2154"/>
    <d v="2026-11-10T00:00:00"/>
    <s v="Western Europe"/>
    <x v="7"/>
    <s v="Online Store"/>
    <s v="New"/>
    <s v="Hiking"/>
    <s v="Summit Backpack 45L"/>
    <n v="5"/>
    <n v="152.82"/>
    <n v="0.1"/>
    <n v="80.09"/>
    <n v="687.68999999999994"/>
    <n v="400.45000000000005"/>
    <n v="287.2399999999999"/>
    <n v="0.417688202533118"/>
    <n v="2026"/>
    <s v="Q4"/>
    <n v="11"/>
    <s v="Nov"/>
  </r>
  <r>
    <n v="4403"/>
    <d v="2026-11-10T00:00:00"/>
    <s v="Southern Europe"/>
    <x v="0"/>
    <s v="Online Store"/>
    <s v="Business"/>
    <s v="Travel"/>
    <s v="Insulated Bottle"/>
    <n v="2"/>
    <n v="36.61"/>
    <n v="0.05"/>
    <n v="13.31"/>
    <n v="69.558999999999997"/>
    <n v="26.62"/>
    <n v="42.938999999999993"/>
    <n v="0.61730329648212301"/>
    <n v="2026"/>
    <s v="Q4"/>
    <n v="11"/>
    <s v="Nov"/>
  </r>
  <r>
    <n v="4924"/>
    <d v="2026-11-10T00:00:00"/>
    <s v="Western Europe"/>
    <x v="8"/>
    <s v="Corporate"/>
    <s v="Business"/>
    <s v="Hiking"/>
    <s v="Summit Backpack 45L"/>
    <n v="12"/>
    <n v="150.75"/>
    <n v="0.1"/>
    <n v="80.569999999999993"/>
    <n v="1628.1000000000001"/>
    <n v="966.83999999999992"/>
    <n v="661.26000000000022"/>
    <n v="0.40615441311958733"/>
    <n v="2026"/>
    <s v="Q4"/>
    <n v="11"/>
    <s v="Nov"/>
  </r>
  <r>
    <n v="25"/>
    <d v="2026-11-11T00:00:00"/>
    <s v="Southern Europe"/>
    <x v="0"/>
    <s v="Online Store"/>
    <s v="Returning"/>
    <s v="Hiking"/>
    <s v="Trail Boots"/>
    <n v="1"/>
    <n v="145.83000000000001"/>
    <n v="0.1"/>
    <n v="79.14"/>
    <n v="131.24700000000001"/>
    <n v="79.14"/>
    <n v="52.107000000000014"/>
    <n v="0.39701478890946085"/>
    <n v="2026"/>
    <s v="Q4"/>
    <n v="11"/>
    <s v="Nov"/>
  </r>
  <r>
    <n v="252"/>
    <d v="2026-11-11T00:00:00"/>
    <s v="Southern Europe"/>
    <x v="0"/>
    <s v="Online Store"/>
    <s v="Returning"/>
    <s v="Travel"/>
    <s v="Travel Backpack 35L"/>
    <n v="4"/>
    <n v="162.04"/>
    <n v="0"/>
    <n v="85.77"/>
    <n v="648.16"/>
    <n v="343.08"/>
    <n v="305.08"/>
    <n v="0.47068625030856581"/>
    <n v="2026"/>
    <s v="Q4"/>
    <n v="11"/>
    <s v="Nov"/>
  </r>
  <r>
    <n v="1203"/>
    <d v="2026-11-11T00:00:00"/>
    <s v="Western Europe"/>
    <x v="8"/>
    <s v="Retail Partners"/>
    <s v="Returning"/>
    <s v="Hiking"/>
    <s v="Trail Boots"/>
    <n v="2"/>
    <n v="141.33000000000001"/>
    <n v="0.05"/>
    <n v="79.739999999999995"/>
    <n v="268.52699999999999"/>
    <n v="159.47999999999999"/>
    <n v="109.047"/>
    <n v="0.40609324202035552"/>
    <n v="2026"/>
    <s v="Q4"/>
    <n v="11"/>
    <s v="Nov"/>
  </r>
  <r>
    <n v="1567"/>
    <d v="2026-11-11T00:00:00"/>
    <s v="Northern Europe"/>
    <x v="16"/>
    <s v="Online Store"/>
    <s v="Returning"/>
    <s v="Camping"/>
    <s v="Compact Sleeping Bag"/>
    <n v="1"/>
    <n v="125.11"/>
    <n v="0.1"/>
    <n v="61.65"/>
    <n v="112.599"/>
    <n v="61.65"/>
    <n v="50.949000000000005"/>
    <n v="0.45248181600191834"/>
    <n v="2026"/>
    <s v="Q4"/>
    <n v="11"/>
    <s v="Nov"/>
  </r>
  <r>
    <n v="2060"/>
    <d v="2026-11-11T00:00:00"/>
    <s v="Northern Europe"/>
    <x v="5"/>
    <s v="Online Store"/>
    <s v="Business"/>
    <s v="Camping"/>
    <s v="Compact Sleeping Bag"/>
    <n v="3"/>
    <n v="124.55"/>
    <n v="0.15"/>
    <n v="60.68"/>
    <n v="317.60249999999996"/>
    <n v="182.04"/>
    <n v="135.56249999999997"/>
    <n v="0.42683070819656643"/>
    <n v="2026"/>
    <s v="Q4"/>
    <n v="11"/>
    <s v="Nov"/>
  </r>
  <r>
    <n v="2485"/>
    <d v="2026-11-11T00:00:00"/>
    <s v="Northern Europe"/>
    <x v="10"/>
    <s v="Retail Partners"/>
    <s v="Returning"/>
    <s v="Hiking"/>
    <s v="Trail Boots"/>
    <n v="1"/>
    <n v="143.77000000000001"/>
    <n v="0.1"/>
    <n v="81.02"/>
    <n v="129.393"/>
    <n v="81.02"/>
    <n v="48.373000000000005"/>
    <n v="0.3738455712441941"/>
    <n v="2026"/>
    <s v="Q4"/>
    <n v="11"/>
    <s v="Nov"/>
  </r>
  <r>
    <n v="3101"/>
    <d v="2026-11-11T00:00:00"/>
    <s v="Western Europe"/>
    <x v="8"/>
    <s v="Online Store"/>
    <s v="New"/>
    <s v="Camping"/>
    <s v="Compact Sleeping Bag"/>
    <n v="3"/>
    <n v="124.72"/>
    <n v="0.15"/>
    <n v="60.35"/>
    <n v="318.03599999999994"/>
    <n v="181.05"/>
    <n v="136.98599999999993"/>
    <n v="0.4307248236048748"/>
    <n v="2026"/>
    <s v="Q4"/>
    <n v="11"/>
    <s v="Nov"/>
  </r>
  <r>
    <n v="3165"/>
    <d v="2026-11-11T00:00:00"/>
    <s v="Northern Europe"/>
    <x v="2"/>
    <s v="Retail Partners"/>
    <s v="Returning"/>
    <s v="Fitness"/>
    <s v="Recovery Roller"/>
    <n v="1"/>
    <n v="35.729999999999997"/>
    <n v="0.1"/>
    <n v="14.15"/>
    <n v="32.156999999999996"/>
    <n v="14.15"/>
    <n v="18.006999999999998"/>
    <n v="0.55997139036601673"/>
    <n v="2026"/>
    <s v="Q4"/>
    <n v="11"/>
    <s v="Nov"/>
  </r>
  <r>
    <n v="4179"/>
    <d v="2026-11-11T00:00:00"/>
    <s v="Northern Europe"/>
    <x v="3"/>
    <s v="Retail Partners"/>
    <s v="Business"/>
    <s v="Travel"/>
    <s v="Travel Backpack 35L"/>
    <n v="2"/>
    <n v="166.1"/>
    <n v="0.05"/>
    <n v="88.2"/>
    <n v="315.58999999999997"/>
    <n v="176.4"/>
    <n v="139.18999999999997"/>
    <n v="0.44104692797617157"/>
    <n v="2026"/>
    <s v="Q4"/>
    <n v="11"/>
    <s v="Nov"/>
  </r>
  <r>
    <n v="4829"/>
    <d v="2026-11-11T00:00:00"/>
    <s v="Northern Europe"/>
    <x v="16"/>
    <s v="Marketplace"/>
    <s v="New"/>
    <s v="Cycling"/>
    <s v="Commuter Helmet"/>
    <n v="2"/>
    <n v="81.27"/>
    <n v="0.05"/>
    <n v="43.04"/>
    <n v="154.41299999999998"/>
    <n v="86.08"/>
    <n v="68.332999999999984"/>
    <n v="0.44253398353765544"/>
    <n v="2026"/>
    <s v="Q4"/>
    <n v="11"/>
    <s v="Nov"/>
  </r>
  <r>
    <n v="4943"/>
    <d v="2026-11-11T00:00:00"/>
    <s v="Southern Europe"/>
    <x v="9"/>
    <s v="Corporate"/>
    <s v="Returning"/>
    <s v="Camping"/>
    <s v="Trail Tent 2P"/>
    <n v="10"/>
    <n v="191.98"/>
    <n v="0.1"/>
    <n v="102.73"/>
    <n v="1727.82"/>
    <n v="1027.3"/>
    <n v="700.52"/>
    <n v="0.40543575140929033"/>
    <n v="2026"/>
    <s v="Q4"/>
    <n v="11"/>
    <s v="Nov"/>
  </r>
  <r>
    <n v="887"/>
    <d v="2026-11-12T00:00:00"/>
    <s v="Western Europe"/>
    <x v="8"/>
    <s v="Retail Partners"/>
    <s v="Returning"/>
    <s v="Hiking"/>
    <s v="Hiking Daypack 20L"/>
    <n v="6"/>
    <n v="89.87"/>
    <n v="0.2"/>
    <n v="44.47"/>
    <n v="431.37600000000003"/>
    <n v="266.82"/>
    <n v="164.55600000000004"/>
    <n v="0.3814676755313231"/>
    <n v="2026"/>
    <s v="Q4"/>
    <n v="11"/>
    <s v="Nov"/>
  </r>
  <r>
    <n v="1090"/>
    <d v="2026-11-12T00:00:00"/>
    <s v="Central Europe"/>
    <x v="14"/>
    <s v="Marketplace"/>
    <s v="New"/>
    <s v="Cycling"/>
    <s v="Trail Bike Light"/>
    <n v="3"/>
    <n v="51.44"/>
    <n v="0.1"/>
    <n v="23.11"/>
    <n v="138.88800000000001"/>
    <n v="69.33"/>
    <n v="69.558000000000007"/>
    <n v="0.50082080525315364"/>
    <n v="2026"/>
    <s v="Q4"/>
    <n v="11"/>
    <s v="Nov"/>
  </r>
  <r>
    <n v="2090"/>
    <d v="2026-11-12T00:00:00"/>
    <s v="Western Europe"/>
    <x v="4"/>
    <s v="Marketplace"/>
    <s v="New"/>
    <s v="Travel"/>
    <s v="Packing Cube Set"/>
    <n v="4"/>
    <n v="46.68"/>
    <n v="0.05"/>
    <n v="17.96"/>
    <n v="177.38399999999999"/>
    <n v="71.84"/>
    <n v="105.54399999999998"/>
    <n v="0.59500293149325756"/>
    <n v="2026"/>
    <s v="Q4"/>
    <n v="11"/>
    <s v="Nov"/>
  </r>
  <r>
    <n v="2561"/>
    <d v="2026-11-12T00:00:00"/>
    <s v="Central Europe"/>
    <x v="12"/>
    <s v="Retail Partners"/>
    <s v="New"/>
    <s v="Hiking"/>
    <s v="Trekking Poles"/>
    <n v="4"/>
    <n v="73.05"/>
    <n v="0.2"/>
    <n v="32.82"/>
    <n v="233.76"/>
    <n v="131.28"/>
    <n v="102.47999999999999"/>
    <n v="0.4383983572895277"/>
    <n v="2026"/>
    <s v="Q4"/>
    <n v="11"/>
    <s v="Nov"/>
  </r>
  <r>
    <n v="2855"/>
    <d v="2026-11-12T00:00:00"/>
    <s v="Northern Europe"/>
    <x v="10"/>
    <s v="Marketplace"/>
    <s v="New"/>
    <s v="Camping"/>
    <s v="Compact Sleeping Bag"/>
    <n v="1"/>
    <n v="125.32"/>
    <n v="0.15"/>
    <n v="59.49"/>
    <n v="106.52199999999999"/>
    <n v="59.49"/>
    <n v="47.031999999999989"/>
    <n v="0.44152381667636725"/>
    <n v="2026"/>
    <s v="Q4"/>
    <n v="11"/>
    <s v="Nov"/>
  </r>
  <r>
    <n v="4421"/>
    <d v="2026-11-12T00:00:00"/>
    <s v="Central Europe"/>
    <x v="11"/>
    <s v="Marketplace"/>
    <s v="Business"/>
    <s v="Fitness"/>
    <s v="Weighted Vest"/>
    <n v="2"/>
    <n v="123.49"/>
    <n v="0.15"/>
    <n v="68.08"/>
    <n v="209.93299999999999"/>
    <n v="136.16"/>
    <n v="73.772999999999996"/>
    <n v="0.35141211719929694"/>
    <n v="2026"/>
    <s v="Q4"/>
    <n v="11"/>
    <s v="Nov"/>
  </r>
  <r>
    <n v="195"/>
    <d v="2026-11-13T00:00:00"/>
    <s v="Central Europe"/>
    <x v="12"/>
    <s v="Retail Partners"/>
    <s v="Returning"/>
    <s v="Travel"/>
    <s v="Packing Cube Set"/>
    <n v="1"/>
    <n v="47.37"/>
    <n v="0.2"/>
    <n v="18.739999999999998"/>
    <n v="37.896000000000001"/>
    <n v="18.739999999999998"/>
    <n v="19.156000000000002"/>
    <n v="0.50548870593202455"/>
    <n v="2026"/>
    <s v="Q4"/>
    <n v="11"/>
    <s v="Nov"/>
  </r>
  <r>
    <n v="520"/>
    <d v="2026-11-13T00:00:00"/>
    <s v="Central Europe"/>
    <x v="12"/>
    <s v="Corporate"/>
    <s v="Business"/>
    <s v="Hiking"/>
    <s v="Hiking Daypack 20L"/>
    <n v="6"/>
    <n v="92.31"/>
    <n v="0.05"/>
    <n v="46.12"/>
    <n v="526.16700000000003"/>
    <n v="276.71999999999997"/>
    <n v="249.44700000000006"/>
    <n v="0.47408332335551268"/>
    <n v="2026"/>
    <s v="Q4"/>
    <n v="11"/>
    <s v="Nov"/>
  </r>
  <r>
    <n v="646"/>
    <d v="2026-11-13T00:00:00"/>
    <s v="Northern Europe"/>
    <x v="16"/>
    <s v="Retail Partners"/>
    <s v="Returning"/>
    <s v="Cycling"/>
    <s v="Trail Bike Light"/>
    <n v="1"/>
    <n v="49.53"/>
    <n v="0.1"/>
    <n v="22.18"/>
    <n v="44.577000000000005"/>
    <n v="22.18"/>
    <n v="22.397000000000006"/>
    <n v="0.50243399062296712"/>
    <n v="2026"/>
    <s v="Q4"/>
    <n v="11"/>
    <s v="Nov"/>
  </r>
  <r>
    <n v="893"/>
    <d v="2026-11-13T00:00:00"/>
    <s v="Western Europe"/>
    <x v="8"/>
    <s v="Online Store"/>
    <s v="New"/>
    <s v="Travel"/>
    <s v="Packing Cube Set"/>
    <n v="4"/>
    <n v="47.62"/>
    <n v="0.2"/>
    <n v="18.100000000000001"/>
    <n v="152.38399999999999"/>
    <n v="72.400000000000006"/>
    <n v="79.98399999999998"/>
    <n v="0.52488450230995376"/>
    <n v="2026"/>
    <s v="Q4"/>
    <n v="11"/>
    <s v="Nov"/>
  </r>
  <r>
    <n v="916"/>
    <d v="2026-11-13T00:00:00"/>
    <s v="Central Europe"/>
    <x v="6"/>
    <s v="Online Store"/>
    <s v="New"/>
    <s v="Cycling"/>
    <s v="Trail Bike Light"/>
    <n v="4"/>
    <n v="51.93"/>
    <n v="0.05"/>
    <n v="22.62"/>
    <n v="197.334"/>
    <n v="90.48"/>
    <n v="106.854"/>
    <n v="0.54148803551339353"/>
    <n v="2026"/>
    <s v="Q4"/>
    <n v="11"/>
    <s v="Nov"/>
  </r>
  <r>
    <n v="1295"/>
    <d v="2026-11-13T00:00:00"/>
    <s v="Central Europe"/>
    <x v="11"/>
    <s v="Marketplace"/>
    <s v="New"/>
    <s v="Hiking"/>
    <s v="Summit Backpack 45L"/>
    <n v="1"/>
    <n v="155.44999999999999"/>
    <n v="0.05"/>
    <n v="77.25"/>
    <n v="147.67749999999998"/>
    <n v="77.25"/>
    <n v="70.427499999999981"/>
    <n v="0.47690067884410281"/>
    <n v="2026"/>
    <s v="Q4"/>
    <n v="11"/>
    <s v="Nov"/>
  </r>
  <r>
    <n v="3438"/>
    <d v="2026-11-13T00:00:00"/>
    <s v="Southern Europe"/>
    <x v="0"/>
    <s v="Online Store"/>
    <s v="Returning"/>
    <s v="Cycling"/>
    <s v="Compact Repair Kit"/>
    <n v="4"/>
    <n v="40.03"/>
    <n v="0.05"/>
    <n v="16.78"/>
    <n v="152.114"/>
    <n v="67.12"/>
    <n v="84.994"/>
    <n v="0.5587519886400989"/>
    <n v="2026"/>
    <s v="Q4"/>
    <n v="11"/>
    <s v="Nov"/>
  </r>
  <r>
    <n v="3573"/>
    <d v="2026-11-13T00:00:00"/>
    <s v="Southern Europe"/>
    <x v="9"/>
    <s v="Online Store"/>
    <s v="Returning"/>
    <s v="Hiking"/>
    <s v="Summit Backpack 45L"/>
    <n v="2"/>
    <n v="152.96"/>
    <n v="0.1"/>
    <n v="79.12"/>
    <n v="275.32800000000003"/>
    <n v="158.24"/>
    <n v="117.08800000000002"/>
    <n v="0.4252673175267318"/>
    <n v="2026"/>
    <s v="Q4"/>
    <n v="11"/>
    <s v="Nov"/>
  </r>
  <r>
    <n v="4257"/>
    <d v="2026-11-13T00:00:00"/>
    <s v="Western Europe"/>
    <x v="13"/>
    <s v="Retail Partners"/>
    <s v="New"/>
    <s v="Fitness"/>
    <s v="Weighted Vest"/>
    <n v="2"/>
    <n v="124.06"/>
    <n v="0.05"/>
    <n v="69.98"/>
    <n v="235.714"/>
    <n v="139.96"/>
    <n v="95.753999999999991"/>
    <n v="0.40622958330858577"/>
    <n v="2026"/>
    <s v="Q4"/>
    <n v="11"/>
    <s v="Nov"/>
  </r>
  <r>
    <n v="4389"/>
    <d v="2026-11-13T00:00:00"/>
    <s v="Northern Europe"/>
    <x v="10"/>
    <s v="Marketplace"/>
    <s v="New"/>
    <s v="Hiking"/>
    <s v="Summit Backpack 45L"/>
    <n v="1"/>
    <n v="151.66"/>
    <n v="0.1"/>
    <n v="80.209999999999994"/>
    <n v="136.494"/>
    <n v="80.209999999999994"/>
    <n v="56.284000000000006"/>
    <n v="0.41235512183685735"/>
    <n v="2026"/>
    <s v="Q4"/>
    <n v="11"/>
    <s v="Nov"/>
  </r>
  <r>
    <n v="4887"/>
    <d v="2026-11-13T00:00:00"/>
    <s v="Western Europe"/>
    <x v="8"/>
    <s v="Online Store"/>
    <s v="New"/>
    <s v="Hiking"/>
    <s v="Trail Boots"/>
    <n v="2"/>
    <n v="142.30000000000001"/>
    <n v="0.15"/>
    <n v="77.760000000000005"/>
    <n v="241.91000000000003"/>
    <n v="155.52000000000001"/>
    <n v="86.390000000000015"/>
    <n v="0.35711628291513375"/>
    <n v="2026"/>
    <s v="Q4"/>
    <n v="11"/>
    <s v="Nov"/>
  </r>
  <r>
    <n v="5007"/>
    <d v="2026-11-13T00:00:00"/>
    <s v="Central Europe"/>
    <x v="14"/>
    <s v="Online Store"/>
    <s v="Business"/>
    <s v="Travel"/>
    <s v="Travel Backpack 35L"/>
    <n v="4"/>
    <n v="161.97"/>
    <n v="0.05"/>
    <n v="87.2"/>
    <n v="615.48599999999999"/>
    <n v="348.8"/>
    <n v="266.68599999999998"/>
    <n v="0.4332933649181297"/>
    <n v="2026"/>
    <s v="Q4"/>
    <n v="11"/>
    <s v="Nov"/>
  </r>
  <r>
    <n v="5111"/>
    <d v="2026-11-13T00:00:00"/>
    <s v="Central Europe"/>
    <x v="14"/>
    <s v="Corporate"/>
    <s v="Business"/>
    <s v="Travel"/>
    <s v="Carry-On Duffel"/>
    <n v="5"/>
    <n v="133.99"/>
    <n v="0.15"/>
    <n v="65.55"/>
    <n v="569.45749999999998"/>
    <n v="327.75"/>
    <n v="241.70749999999998"/>
    <n v="0.42445221987593451"/>
    <n v="2026"/>
    <s v="Q4"/>
    <n v="11"/>
    <s v="Nov"/>
  </r>
  <r>
    <n v="5177"/>
    <d v="2026-11-13T00:00:00"/>
    <s v="Central Europe"/>
    <x v="6"/>
    <s v="Retail Partners"/>
    <s v="Returning"/>
    <s v="Camping"/>
    <s v="Portable Camp Stove"/>
    <n v="2"/>
    <n v="83.18"/>
    <n v="0.1"/>
    <n v="40.479999999999997"/>
    <n v="149.72400000000002"/>
    <n v="80.959999999999994"/>
    <n v="68.764000000000024"/>
    <n v="0.45927172664369115"/>
    <n v="2026"/>
    <s v="Q4"/>
    <n v="11"/>
    <s v="Nov"/>
  </r>
  <r>
    <n v="584"/>
    <d v="2026-11-14T00:00:00"/>
    <s v="Central Europe"/>
    <x v="12"/>
    <s v="Online Store"/>
    <s v="New"/>
    <s v="Hiking"/>
    <s v="Hiking Daypack 20L"/>
    <n v="1"/>
    <n v="91.95"/>
    <n v="0"/>
    <n v="46.64"/>
    <n v="91.95"/>
    <n v="46.64"/>
    <n v="45.31"/>
    <n v="0.49276780859162589"/>
    <n v="2026"/>
    <s v="Q4"/>
    <n v="11"/>
    <s v="Nov"/>
  </r>
  <r>
    <n v="621"/>
    <d v="2026-11-14T00:00:00"/>
    <s v="Western Europe"/>
    <x v="13"/>
    <s v="Corporate"/>
    <s v="Business"/>
    <s v="Travel"/>
    <s v="Insulated Bottle"/>
    <n v="5"/>
    <n v="35.68"/>
    <n v="0.15"/>
    <n v="13.48"/>
    <n v="151.64000000000001"/>
    <n v="67.400000000000006"/>
    <n v="84.240000000000009"/>
    <n v="0.55552624637298864"/>
    <n v="2026"/>
    <s v="Q4"/>
    <n v="11"/>
    <s v="Nov"/>
  </r>
  <r>
    <n v="623"/>
    <d v="2026-11-14T00:00:00"/>
    <s v="Northern Europe"/>
    <x v="16"/>
    <s v="Online Store"/>
    <s v="Returning"/>
    <s v="Camping"/>
    <s v="Alpine Tent 4P"/>
    <n v="3"/>
    <n v="336.58"/>
    <n v="0.15"/>
    <n v="198.99"/>
    <n v="858.279"/>
    <n v="596.97"/>
    <n v="261.30899999999997"/>
    <n v="0.3044569423229509"/>
    <n v="2026"/>
    <s v="Q4"/>
    <n v="11"/>
    <s v="Nov"/>
  </r>
  <r>
    <n v="1431"/>
    <d v="2026-11-14T00:00:00"/>
    <s v="Northern Europe"/>
    <x v="2"/>
    <s v="Online Store"/>
    <s v="New"/>
    <s v="Fitness"/>
    <s v="Recovery Roller"/>
    <n v="2"/>
    <n v="36.979999999999997"/>
    <n v="0.15"/>
    <n v="14.13"/>
    <n v="62.865999999999993"/>
    <n v="28.26"/>
    <n v="34.605999999999995"/>
    <n v="0.55047243342983487"/>
    <n v="2026"/>
    <s v="Q4"/>
    <n v="11"/>
    <s v="Nov"/>
  </r>
  <r>
    <n v="1520"/>
    <d v="2026-11-14T00:00:00"/>
    <s v="Western Europe"/>
    <x v="13"/>
    <s v="Marketplace"/>
    <s v="New"/>
    <s v="Fitness"/>
    <s v="Recovery Roller"/>
    <n v="2"/>
    <n v="36.15"/>
    <n v="0"/>
    <n v="13.51"/>
    <n v="72.3"/>
    <n v="27.02"/>
    <n v="45.28"/>
    <n v="0.62627939142461964"/>
    <n v="2026"/>
    <s v="Q4"/>
    <n v="11"/>
    <s v="Nov"/>
  </r>
  <r>
    <n v="1791"/>
    <d v="2026-11-14T00:00:00"/>
    <s v="Northern Europe"/>
    <x v="2"/>
    <s v="Online Store"/>
    <s v="Business"/>
    <s v="Fitness"/>
    <s v="Weighted Vest"/>
    <n v="1"/>
    <n v="121.86"/>
    <n v="0.05"/>
    <n v="69.900000000000006"/>
    <n v="115.767"/>
    <n v="69.900000000000006"/>
    <n v="45.86699999999999"/>
    <n v="0.396200989919407"/>
    <n v="2026"/>
    <s v="Q4"/>
    <n v="11"/>
    <s v="Nov"/>
  </r>
  <r>
    <n v="2191"/>
    <d v="2026-11-14T00:00:00"/>
    <s v="Northern Europe"/>
    <x v="5"/>
    <s v="Retail Partners"/>
    <s v="Returning"/>
    <s v="Cycling"/>
    <s v="Trail Bike Light"/>
    <n v="6"/>
    <n v="49.85"/>
    <n v="0.05"/>
    <n v="22.68"/>
    <n v="284.14499999999998"/>
    <n v="136.07999999999998"/>
    <n v="148.065"/>
    <n v="0.52108958454310306"/>
    <n v="2026"/>
    <s v="Q4"/>
    <n v="11"/>
    <s v="Nov"/>
  </r>
  <r>
    <n v="2365"/>
    <d v="2026-11-14T00:00:00"/>
    <s v="Northern Europe"/>
    <x v="5"/>
    <s v="Retail Partners"/>
    <s v="Business"/>
    <s v="Hiking"/>
    <s v="Hiking Daypack 20L"/>
    <n v="2"/>
    <n v="91.95"/>
    <n v="0.05"/>
    <n v="46.45"/>
    <n v="174.70499999999998"/>
    <n v="92.9"/>
    <n v="81.804999999999978"/>
    <n v="0.46824647262528252"/>
    <n v="2026"/>
    <s v="Q4"/>
    <n v="11"/>
    <s v="Nov"/>
  </r>
  <r>
    <n v="2603"/>
    <d v="2026-11-14T00:00:00"/>
    <s v="Western Europe"/>
    <x v="8"/>
    <s v="Marketplace"/>
    <s v="Returning"/>
    <s v="Cycling"/>
    <s v="Trail Bike Light"/>
    <n v="2"/>
    <n v="51.71"/>
    <n v="0.15"/>
    <n v="22.93"/>
    <n v="87.906999999999996"/>
    <n v="45.86"/>
    <n v="42.046999999999997"/>
    <n v="0.47831230732478641"/>
    <n v="2026"/>
    <s v="Q4"/>
    <n v="11"/>
    <s v="Nov"/>
  </r>
  <r>
    <n v="4098"/>
    <d v="2026-11-14T00:00:00"/>
    <s v="Central Europe"/>
    <x v="1"/>
    <s v="Retail Partners"/>
    <s v="Returning"/>
    <s v="Fitness"/>
    <s v="Resistance Band Set"/>
    <n v="1"/>
    <n v="41.05"/>
    <n v="0.05"/>
    <n v="14.6"/>
    <n v="38.997499999999995"/>
    <n v="14.6"/>
    <n v="24.397499999999994"/>
    <n v="0.62561702673248276"/>
    <n v="2026"/>
    <s v="Q4"/>
    <n v="11"/>
    <s v="Nov"/>
  </r>
  <r>
    <n v="1176"/>
    <d v="2026-11-15T00:00:00"/>
    <s v="Central Europe"/>
    <x v="6"/>
    <s v="Corporate"/>
    <s v="Business"/>
    <s v="Camping"/>
    <s v="Alpine Tent 4P"/>
    <n v="10"/>
    <n v="333.09"/>
    <n v="0.15"/>
    <n v="197.95"/>
    <n v="2831.2649999999994"/>
    <n v="1979.5"/>
    <n v="851.76499999999942"/>
    <n v="0.30084255624252748"/>
    <n v="2026"/>
    <s v="Q4"/>
    <n v="11"/>
    <s v="Nov"/>
  </r>
  <r>
    <n v="1895"/>
    <d v="2026-11-15T00:00:00"/>
    <s v="Western Europe"/>
    <x v="4"/>
    <s v="Online Store"/>
    <s v="Business"/>
    <s v="Cycling"/>
    <s v="Trail Bike Light"/>
    <n v="3"/>
    <n v="51.79"/>
    <n v="0.2"/>
    <n v="22.23"/>
    <n v="124.29600000000001"/>
    <n v="66.69"/>
    <n v="57.606000000000009"/>
    <n v="0.4634581965630431"/>
    <n v="2026"/>
    <s v="Q4"/>
    <n v="11"/>
    <s v="Nov"/>
  </r>
  <r>
    <n v="3385"/>
    <d v="2026-11-15T00:00:00"/>
    <s v="Central Europe"/>
    <x v="11"/>
    <s v="Marketplace"/>
    <s v="New"/>
    <s v="Hiking"/>
    <s v="Trekking Poles"/>
    <n v="1"/>
    <n v="71.040000000000006"/>
    <n v="0.1"/>
    <n v="31.59"/>
    <n v="63.936000000000007"/>
    <n v="31.59"/>
    <n v="32.346000000000004"/>
    <n v="0.50591216216216217"/>
    <n v="2026"/>
    <s v="Q4"/>
    <n v="11"/>
    <s v="Nov"/>
  </r>
  <r>
    <n v="3581"/>
    <d v="2026-11-15T00:00:00"/>
    <s v="Western Europe"/>
    <x v="4"/>
    <s v="Marketplace"/>
    <s v="Business"/>
    <s v="Hiking"/>
    <s v="Trail Boots"/>
    <n v="2"/>
    <n v="141.21"/>
    <n v="0.1"/>
    <n v="78.31"/>
    <n v="254.17800000000003"/>
    <n v="156.62"/>
    <n v="97.558000000000021"/>
    <n v="0.38381763960688969"/>
    <n v="2026"/>
    <s v="Q4"/>
    <n v="11"/>
    <s v="Nov"/>
  </r>
  <r>
    <n v="4528"/>
    <d v="2026-11-15T00:00:00"/>
    <s v="Southern Europe"/>
    <x v="15"/>
    <s v="Marketplace"/>
    <s v="New"/>
    <s v="Hiking"/>
    <s v="Trail Boots"/>
    <n v="2"/>
    <n v="141.63999999999999"/>
    <n v="0.15"/>
    <n v="80.349999999999994"/>
    <n v="240.78799999999998"/>
    <n v="160.69999999999999"/>
    <n v="80.087999999999994"/>
    <n v="0.33260793727262156"/>
    <n v="2026"/>
    <s v="Q4"/>
    <n v="11"/>
    <s v="Nov"/>
  </r>
  <r>
    <n v="4633"/>
    <d v="2026-11-15T00:00:00"/>
    <s v="Northern Europe"/>
    <x v="10"/>
    <s v="Online Store"/>
    <s v="Returning"/>
    <s v="Hiking"/>
    <s v="Trekking Poles"/>
    <n v="1"/>
    <n v="71.78"/>
    <n v="0.15"/>
    <n v="32.869999999999997"/>
    <n v="61.012999999999998"/>
    <n v="32.869999999999997"/>
    <n v="28.143000000000001"/>
    <n v="0.46126235392457349"/>
    <n v="2026"/>
    <s v="Q4"/>
    <n v="11"/>
    <s v="Nov"/>
  </r>
  <r>
    <n v="5195"/>
    <d v="2026-11-15T00:00:00"/>
    <s v="Northern Europe"/>
    <x v="16"/>
    <s v="Online Store"/>
    <s v="Business"/>
    <s v="Hiking"/>
    <s v="Summit Backpack 45L"/>
    <n v="3"/>
    <n v="153.88999999999999"/>
    <n v="0.1"/>
    <n v="80.36"/>
    <n v="415.50299999999999"/>
    <n v="241.07999999999998"/>
    <n v="174.423"/>
    <n v="0.41978758276113531"/>
    <n v="2026"/>
    <s v="Q4"/>
    <n v="11"/>
    <s v="Nov"/>
  </r>
  <r>
    <n v="2778"/>
    <d v="2026-11-16T00:00:00"/>
    <s v="Western Europe"/>
    <x v="4"/>
    <s v="Marketplace"/>
    <s v="Returning"/>
    <s v="Hiking"/>
    <s v="Trail Boots"/>
    <n v="1"/>
    <n v="145.4"/>
    <n v="0.1"/>
    <n v="77.66"/>
    <n v="130.86000000000001"/>
    <n v="77.66"/>
    <n v="53.200000000000017"/>
    <n v="0.40654134189209851"/>
    <n v="2026"/>
    <s v="Q4"/>
    <n v="11"/>
    <s v="Nov"/>
  </r>
  <r>
    <n v="341"/>
    <d v="2026-11-17T00:00:00"/>
    <s v="Western Europe"/>
    <x v="8"/>
    <s v="Online Store"/>
    <s v="Returning"/>
    <s v="Travel"/>
    <s v="Carry-On Duffel"/>
    <n v="1"/>
    <n v="132.94999999999999"/>
    <n v="0.05"/>
    <n v="65.36"/>
    <n v="126.30249999999998"/>
    <n v="65.36"/>
    <n v="60.942499999999981"/>
    <n v="0.48251222264009019"/>
    <n v="2026"/>
    <s v="Q4"/>
    <n v="11"/>
    <s v="Nov"/>
  </r>
  <r>
    <n v="374"/>
    <d v="2026-11-17T00:00:00"/>
    <s v="Western Europe"/>
    <x v="7"/>
    <s v="Retail Partners"/>
    <s v="Returning"/>
    <s v="Fitness"/>
    <s v="Training Mat"/>
    <n v="1"/>
    <n v="51.34"/>
    <n v="0.15"/>
    <n v="21.37"/>
    <n v="43.639000000000003"/>
    <n v="21.37"/>
    <n v="22.269000000000002"/>
    <n v="0.5103004193496643"/>
    <n v="2026"/>
    <s v="Q4"/>
    <n v="11"/>
    <s v="Nov"/>
  </r>
  <r>
    <n v="598"/>
    <d v="2026-11-17T00:00:00"/>
    <s v="Southern Europe"/>
    <x v="0"/>
    <s v="Online Store"/>
    <s v="New"/>
    <s v="Cycling"/>
    <s v="Trail Bike Light"/>
    <n v="1"/>
    <n v="49.98"/>
    <n v="0.1"/>
    <n v="22.25"/>
    <n v="44.981999999999999"/>
    <n v="22.25"/>
    <n v="22.731999999999999"/>
    <n v="0.50535769863500957"/>
    <n v="2026"/>
    <s v="Q4"/>
    <n v="11"/>
    <s v="Nov"/>
  </r>
  <r>
    <n v="690"/>
    <d v="2026-11-17T00:00:00"/>
    <s v="Western Europe"/>
    <x v="8"/>
    <s v="Online Store"/>
    <s v="Returning"/>
    <s v="Travel"/>
    <s v="Travel Backpack 35L"/>
    <n v="2"/>
    <n v="168.08"/>
    <n v="0.1"/>
    <n v="87.63"/>
    <n v="302.54400000000004"/>
    <n v="175.26"/>
    <n v="127.28400000000005"/>
    <n v="0.42071235919403471"/>
    <n v="2026"/>
    <s v="Q4"/>
    <n v="11"/>
    <s v="Nov"/>
  </r>
  <r>
    <n v="1296"/>
    <d v="2026-11-17T00:00:00"/>
    <s v="Western Europe"/>
    <x v="13"/>
    <s v="Online Store"/>
    <s v="New"/>
    <s v="Camping"/>
    <s v="Trail Tent 2P"/>
    <n v="1"/>
    <n v="191.85"/>
    <n v="0.15"/>
    <n v="104.41"/>
    <n v="163.07249999999999"/>
    <n v="104.41"/>
    <n v="58.662499999999994"/>
    <n v="0.35973263425776875"/>
    <n v="2026"/>
    <s v="Q4"/>
    <n v="11"/>
    <s v="Nov"/>
  </r>
  <r>
    <n v="1585"/>
    <d v="2026-11-17T00:00:00"/>
    <s v="Central Europe"/>
    <x v="14"/>
    <s v="Retail Partners"/>
    <s v="Returning"/>
    <s v="Hiking"/>
    <s v="Hiking Daypack 20L"/>
    <n v="4"/>
    <n v="93.99"/>
    <n v="0.1"/>
    <n v="44.07"/>
    <n v="338.36399999999998"/>
    <n v="176.28"/>
    <n v="162.08399999999997"/>
    <n v="0.47902259105578604"/>
    <n v="2026"/>
    <s v="Q4"/>
    <n v="11"/>
    <s v="Nov"/>
  </r>
  <r>
    <n v="2194"/>
    <d v="2026-11-17T00:00:00"/>
    <s v="Western Europe"/>
    <x v="13"/>
    <s v="Online Store"/>
    <s v="Returning"/>
    <s v="Travel"/>
    <s v="Insulated Bottle"/>
    <n v="4"/>
    <n v="36.57"/>
    <n v="0.05"/>
    <n v="13.35"/>
    <n v="138.96600000000001"/>
    <n v="53.4"/>
    <n v="85.566000000000003"/>
    <n v="0.61573334484694098"/>
    <n v="2026"/>
    <s v="Q4"/>
    <n v="11"/>
    <s v="Nov"/>
  </r>
  <r>
    <n v="2221"/>
    <d v="2026-11-17T00:00:00"/>
    <s v="Central Europe"/>
    <x v="12"/>
    <s v="Marketplace"/>
    <s v="Returning"/>
    <s v="Cycling"/>
    <s v="Compact Repair Kit"/>
    <n v="1"/>
    <n v="39.81"/>
    <n v="0.05"/>
    <n v="16.25"/>
    <n v="37.819499999999998"/>
    <n v="16.25"/>
    <n v="21.569499999999998"/>
    <n v="0.57032747656632155"/>
    <n v="2026"/>
    <s v="Q4"/>
    <n v="11"/>
    <s v="Nov"/>
  </r>
  <r>
    <n v="3836"/>
    <d v="2026-11-17T00:00:00"/>
    <s v="Western Europe"/>
    <x v="4"/>
    <s v="Retail Partners"/>
    <s v="Returning"/>
    <s v="Hiking"/>
    <s v="Hiking Daypack 20L"/>
    <n v="1"/>
    <n v="91.43"/>
    <n v="0.1"/>
    <n v="45.06"/>
    <n v="82.287000000000006"/>
    <n v="45.06"/>
    <n v="37.227000000000004"/>
    <n v="0.45240438951474715"/>
    <n v="2026"/>
    <s v="Q4"/>
    <n v="11"/>
    <s v="Nov"/>
  </r>
  <r>
    <n v="4437"/>
    <d v="2026-11-17T00:00:00"/>
    <s v="Northern Europe"/>
    <x v="2"/>
    <s v="Online Store"/>
    <s v="Returning"/>
    <s v="Fitness"/>
    <s v="Weighted Vest"/>
    <n v="1"/>
    <n v="122.64"/>
    <n v="0"/>
    <n v="68.58"/>
    <n v="122.64"/>
    <n v="68.58"/>
    <n v="54.06"/>
    <n v="0.44080234833659493"/>
    <n v="2026"/>
    <s v="Q4"/>
    <n v="11"/>
    <s v="Nov"/>
  </r>
  <r>
    <n v="4735"/>
    <d v="2026-11-17T00:00:00"/>
    <s v="Central Europe"/>
    <x v="12"/>
    <s v="Online Store"/>
    <s v="Business"/>
    <s v="Cycling"/>
    <s v="Commuter Helmet"/>
    <n v="1"/>
    <n v="80.959999999999994"/>
    <n v="0.1"/>
    <n v="43.86"/>
    <n v="72.86399999999999"/>
    <n v="43.86"/>
    <n v="29.003999999999991"/>
    <n v="0.39805665349143604"/>
    <n v="2026"/>
    <s v="Q4"/>
    <n v="11"/>
    <s v="Nov"/>
  </r>
  <r>
    <n v="554"/>
    <d v="2026-11-18T00:00:00"/>
    <s v="Northern Europe"/>
    <x v="5"/>
    <s v="Marketplace"/>
    <s v="Business"/>
    <s v="Fitness"/>
    <s v="Recovery Roller"/>
    <n v="1"/>
    <n v="36.380000000000003"/>
    <n v="0.05"/>
    <n v="14.06"/>
    <n v="34.561"/>
    <n v="14.06"/>
    <n v="20.500999999999998"/>
    <n v="0.59318306761957118"/>
    <n v="2026"/>
    <s v="Q4"/>
    <n v="11"/>
    <s v="Nov"/>
  </r>
  <r>
    <n v="1205"/>
    <d v="2026-11-18T00:00:00"/>
    <s v="Western Europe"/>
    <x v="13"/>
    <s v="Online Store"/>
    <s v="Returning"/>
    <s v="Cycling"/>
    <s v="Cycling Pack 12L"/>
    <n v="2"/>
    <n v="100.72"/>
    <n v="0.1"/>
    <n v="51.68"/>
    <n v="181.29599999999999"/>
    <n v="103.36"/>
    <n v="77.935999999999993"/>
    <n v="0.42988262289294854"/>
    <n v="2026"/>
    <s v="Q4"/>
    <n v="11"/>
    <s v="Nov"/>
  </r>
  <r>
    <n v="1979"/>
    <d v="2026-11-18T00:00:00"/>
    <s v="Central Europe"/>
    <x v="11"/>
    <s v="Retail Partners"/>
    <s v="Returning"/>
    <s v="Camping"/>
    <s v="Compact Sleeping Bag"/>
    <n v="3"/>
    <n v="120.29"/>
    <n v="0"/>
    <n v="62.04"/>
    <n v="360.87"/>
    <n v="186.12"/>
    <n v="174.75"/>
    <n v="0.48424640452240419"/>
    <n v="2026"/>
    <s v="Q4"/>
    <n v="11"/>
    <s v="Nov"/>
  </r>
  <r>
    <n v="2151"/>
    <d v="2026-11-18T00:00:00"/>
    <s v="Central Europe"/>
    <x v="1"/>
    <s v="Online Store"/>
    <s v="New"/>
    <s v="Camping"/>
    <s v="Compact Sleeping Bag"/>
    <n v="2"/>
    <n v="124.18"/>
    <n v="0.15"/>
    <n v="60.72"/>
    <n v="211.10599999999999"/>
    <n v="121.44"/>
    <n v="89.665999999999997"/>
    <n v="0.42474396748552862"/>
    <n v="2026"/>
    <s v="Q4"/>
    <n v="11"/>
    <s v="Nov"/>
  </r>
  <r>
    <n v="2730"/>
    <d v="2026-11-18T00:00:00"/>
    <s v="Southern Europe"/>
    <x v="0"/>
    <s v="Online Store"/>
    <s v="Returning"/>
    <s v="Hiking"/>
    <s v="Summit Backpack 45L"/>
    <n v="3"/>
    <n v="154.07"/>
    <n v="0.05"/>
    <n v="77.73"/>
    <n v="439.09949999999998"/>
    <n v="233.19"/>
    <n v="205.90949999999998"/>
    <n v="0.46893585622393102"/>
    <n v="2026"/>
    <s v="Q4"/>
    <n v="11"/>
    <s v="Nov"/>
  </r>
  <r>
    <n v="2779"/>
    <d v="2026-11-18T00:00:00"/>
    <s v="Southern Europe"/>
    <x v="15"/>
    <s v="Corporate"/>
    <s v="Business"/>
    <s v="Fitness"/>
    <s v="Weighted Vest"/>
    <n v="4"/>
    <n v="123.4"/>
    <n v="0.05"/>
    <n v="70.930000000000007"/>
    <n v="468.92"/>
    <n v="283.72000000000003"/>
    <n v="185.2"/>
    <n v="0.3949500980977565"/>
    <n v="2026"/>
    <s v="Q4"/>
    <n v="11"/>
    <s v="Nov"/>
  </r>
  <r>
    <n v="2853"/>
    <d v="2026-11-18T00:00:00"/>
    <s v="Northern Europe"/>
    <x v="3"/>
    <s v="Online Store"/>
    <s v="New"/>
    <s v="Cycling"/>
    <s v="Cycling Pack 12L"/>
    <n v="1"/>
    <n v="104.64"/>
    <n v="0"/>
    <n v="50.79"/>
    <n v="104.64"/>
    <n v="50.79"/>
    <n v="53.85"/>
    <n v="0.51462155963302758"/>
    <n v="2026"/>
    <s v="Q4"/>
    <n v="11"/>
    <s v="Nov"/>
  </r>
  <r>
    <n v="3825"/>
    <d v="2026-11-18T00:00:00"/>
    <s v="Western Europe"/>
    <x v="8"/>
    <s v="Online Store"/>
    <s v="New"/>
    <s v="Travel"/>
    <s v="Packing Cube Set"/>
    <n v="2"/>
    <n v="46.44"/>
    <n v="0.1"/>
    <n v="18.190000000000001"/>
    <n v="83.591999999999999"/>
    <n v="36.380000000000003"/>
    <n v="47.211999999999996"/>
    <n v="0.56479088908029473"/>
    <n v="2026"/>
    <s v="Q4"/>
    <n v="11"/>
    <s v="Nov"/>
  </r>
  <r>
    <n v="4808"/>
    <d v="2026-11-18T00:00:00"/>
    <s v="Northern Europe"/>
    <x v="16"/>
    <s v="Online Store"/>
    <s v="New"/>
    <s v="Camping"/>
    <s v="Portable Camp Stove"/>
    <n v="2"/>
    <n v="81.67"/>
    <n v="0.05"/>
    <n v="40.43"/>
    <n v="155.173"/>
    <n v="80.86"/>
    <n v="74.313000000000002"/>
    <n v="0.4789041908063903"/>
    <n v="2026"/>
    <s v="Q4"/>
    <n v="11"/>
    <s v="Nov"/>
  </r>
  <r>
    <n v="5131"/>
    <d v="2026-11-18T00:00:00"/>
    <s v="Western Europe"/>
    <x v="8"/>
    <s v="Retail Partners"/>
    <s v="New"/>
    <s v="Hiking"/>
    <s v="Trekking Poles"/>
    <n v="3"/>
    <n v="70.599999999999994"/>
    <n v="0.05"/>
    <n v="32.68"/>
    <n v="201.20999999999998"/>
    <n v="98.039999999999992"/>
    <n v="103.16999999999999"/>
    <n v="0.5127478753541076"/>
    <n v="2026"/>
    <s v="Q4"/>
    <n v="11"/>
    <s v="Nov"/>
  </r>
  <r>
    <n v="1502"/>
    <d v="2026-11-19T00:00:00"/>
    <s v="Western Europe"/>
    <x v="7"/>
    <s v="Marketplace"/>
    <s v="New"/>
    <s v="Fitness"/>
    <s v="Recovery Roller"/>
    <n v="1"/>
    <n v="35.770000000000003"/>
    <n v="0.15"/>
    <n v="13.69"/>
    <n v="30.404500000000002"/>
    <n v="13.69"/>
    <n v="16.714500000000001"/>
    <n v="0.54973770330049831"/>
    <n v="2026"/>
    <s v="Q4"/>
    <n v="11"/>
    <s v="Nov"/>
  </r>
  <r>
    <n v="2470"/>
    <d v="2026-11-19T00:00:00"/>
    <s v="Central Europe"/>
    <x v="6"/>
    <s v="Retail Partners"/>
    <s v="Business"/>
    <s v="Hiking"/>
    <s v="Hiking Daypack 20L"/>
    <n v="1"/>
    <n v="92.13"/>
    <n v="0.15"/>
    <n v="45.85"/>
    <n v="78.31049999999999"/>
    <n v="45.85"/>
    <n v="32.460499999999989"/>
    <n v="0.41451018701195874"/>
    <n v="2026"/>
    <s v="Q4"/>
    <n v="11"/>
    <s v="Nov"/>
  </r>
  <r>
    <n v="3452"/>
    <d v="2026-11-19T00:00:00"/>
    <s v="Central Europe"/>
    <x v="12"/>
    <s v="Online Store"/>
    <s v="Returning"/>
    <s v="Hiking"/>
    <s v="Summit Backpack 45L"/>
    <n v="5"/>
    <n v="151.09"/>
    <n v="0.05"/>
    <n v="79.33"/>
    <n v="717.67750000000001"/>
    <n v="396.65"/>
    <n v="321.02750000000003"/>
    <n v="0.44731442744129507"/>
    <n v="2026"/>
    <s v="Q4"/>
    <n v="11"/>
    <s v="Nov"/>
  </r>
  <r>
    <n v="4207"/>
    <d v="2026-11-19T00:00:00"/>
    <s v="Central Europe"/>
    <x v="12"/>
    <s v="Online Store"/>
    <s v="New"/>
    <s v="Cycling"/>
    <s v="Cycling Pack 12L"/>
    <n v="2"/>
    <n v="103.99"/>
    <n v="0"/>
    <n v="50.36"/>
    <n v="207.98"/>
    <n v="100.72"/>
    <n v="107.25999999999999"/>
    <n v="0.51572266564092695"/>
    <n v="2026"/>
    <s v="Q4"/>
    <n v="11"/>
    <s v="Nov"/>
  </r>
  <r>
    <n v="695"/>
    <d v="2026-11-20T00:00:00"/>
    <s v="Northern Europe"/>
    <x v="3"/>
    <s v="Online Store"/>
    <s v="Returning"/>
    <s v="Travel"/>
    <s v="Insulated Bottle"/>
    <n v="1"/>
    <n v="36.909999999999997"/>
    <n v="0.1"/>
    <n v="13.43"/>
    <n v="33.219000000000001"/>
    <n v="13.43"/>
    <n v="19.789000000000001"/>
    <n v="0.59571329660736327"/>
    <n v="2026"/>
    <s v="Q4"/>
    <n v="11"/>
    <s v="Nov"/>
  </r>
  <r>
    <n v="1127"/>
    <d v="2026-11-20T00:00:00"/>
    <s v="Southern Europe"/>
    <x v="0"/>
    <s v="Marketplace"/>
    <s v="New"/>
    <s v="Cycling"/>
    <s v="Commuter Helmet"/>
    <n v="2"/>
    <n v="81.02"/>
    <n v="0"/>
    <n v="43.22"/>
    <n v="162.04"/>
    <n v="86.44"/>
    <n v="75.599999999999994"/>
    <n v="0.46655146877314241"/>
    <n v="2026"/>
    <s v="Q4"/>
    <n v="11"/>
    <s v="Nov"/>
  </r>
  <r>
    <n v="1174"/>
    <d v="2026-11-20T00:00:00"/>
    <s v="Southern Europe"/>
    <x v="0"/>
    <s v="Marketplace"/>
    <s v="New"/>
    <s v="Travel"/>
    <s v="Travel Backpack 35L"/>
    <n v="3"/>
    <n v="164.36"/>
    <n v="0.05"/>
    <n v="88.7"/>
    <n v="468.42600000000004"/>
    <n v="266.10000000000002"/>
    <n v="202.32600000000002"/>
    <n v="0.43192734818306416"/>
    <n v="2026"/>
    <s v="Q4"/>
    <n v="11"/>
    <s v="Nov"/>
  </r>
  <r>
    <n v="3968"/>
    <d v="2026-11-20T00:00:00"/>
    <s v="Central Europe"/>
    <x v="11"/>
    <s v="Corporate"/>
    <s v="Business"/>
    <s v="Fitness"/>
    <s v="Training Mat"/>
    <n v="5"/>
    <n v="51.36"/>
    <n v="0.1"/>
    <n v="22.45"/>
    <n v="231.12"/>
    <n v="112.25"/>
    <n v="118.87"/>
    <n v="0.51432156455520939"/>
    <n v="2026"/>
    <s v="Q4"/>
    <n v="11"/>
    <s v="Nov"/>
  </r>
  <r>
    <n v="4049"/>
    <d v="2026-11-20T00:00:00"/>
    <s v="Northern Europe"/>
    <x v="16"/>
    <s v="Marketplace"/>
    <s v="Returning"/>
    <s v="Travel"/>
    <s v="Insulated Bottle"/>
    <n v="1"/>
    <n v="36.590000000000003"/>
    <n v="0"/>
    <n v="13.73"/>
    <n v="36.590000000000003"/>
    <n v="13.73"/>
    <n v="22.860000000000003"/>
    <n v="0.62476086362394101"/>
    <n v="2026"/>
    <s v="Q4"/>
    <n v="11"/>
    <s v="Nov"/>
  </r>
  <r>
    <n v="3"/>
    <d v="2026-11-21T00:00:00"/>
    <s v="Western Europe"/>
    <x v="7"/>
    <s v="Retail Partners"/>
    <s v="Returning"/>
    <s v="Camping"/>
    <s v="Compact Sleeping Bag"/>
    <n v="5"/>
    <n v="122.33"/>
    <n v="0.15"/>
    <n v="58.98"/>
    <n v="519.90249999999992"/>
    <n v="294.89999999999998"/>
    <n v="225.00249999999994"/>
    <n v="0.43277826130861069"/>
    <n v="2026"/>
    <s v="Q4"/>
    <n v="11"/>
    <s v="Nov"/>
  </r>
  <r>
    <n v="1603"/>
    <d v="2026-11-21T00:00:00"/>
    <s v="Western Europe"/>
    <x v="8"/>
    <s v="Online Store"/>
    <s v="Returning"/>
    <s v="Camping"/>
    <s v="Portable Camp Stove"/>
    <n v="1"/>
    <n v="83.49"/>
    <n v="0.05"/>
    <n v="39.659999999999997"/>
    <n v="79.315499999999986"/>
    <n v="39.659999999999997"/>
    <n v="39.655499999999989"/>
    <n v="0.49997163227868446"/>
    <n v="2026"/>
    <s v="Q4"/>
    <n v="11"/>
    <s v="Nov"/>
  </r>
  <r>
    <n v="2073"/>
    <d v="2026-11-21T00:00:00"/>
    <s v="Central Europe"/>
    <x v="12"/>
    <s v="Online Store"/>
    <s v="New"/>
    <s v="Cycling"/>
    <s v="Trail Bike Light"/>
    <n v="2"/>
    <n v="51.48"/>
    <n v="0.1"/>
    <n v="22.51"/>
    <n v="92.664000000000001"/>
    <n v="45.02"/>
    <n v="47.643999999999998"/>
    <n v="0.51415868082534744"/>
    <n v="2026"/>
    <s v="Q4"/>
    <n v="11"/>
    <s v="Nov"/>
  </r>
  <r>
    <n v="2487"/>
    <d v="2026-11-21T00:00:00"/>
    <s v="Northern Europe"/>
    <x v="2"/>
    <s v="Marketplace"/>
    <s v="New"/>
    <s v="Camping"/>
    <s v="Compact Sleeping Bag"/>
    <n v="1"/>
    <n v="123.43"/>
    <n v="0.15"/>
    <n v="60.8"/>
    <n v="104.91550000000001"/>
    <n v="60.8"/>
    <n v="44.115500000000011"/>
    <n v="0.42048601017008935"/>
    <n v="2026"/>
    <s v="Q4"/>
    <n v="11"/>
    <s v="Nov"/>
  </r>
  <r>
    <n v="3407"/>
    <d v="2026-11-21T00:00:00"/>
    <s v="Western Europe"/>
    <x v="7"/>
    <s v="Online Store"/>
    <s v="New"/>
    <s v="Travel"/>
    <s v="Travel Backpack 35L"/>
    <n v="1"/>
    <n v="164.85"/>
    <n v="0.1"/>
    <n v="89.4"/>
    <n v="148.36500000000001"/>
    <n v="89.4"/>
    <n v="58.965000000000003"/>
    <n v="0.39743200889697705"/>
    <n v="2026"/>
    <s v="Q4"/>
    <n v="11"/>
    <s v="Nov"/>
  </r>
  <r>
    <n v="4052"/>
    <d v="2026-11-21T00:00:00"/>
    <s v="Southern Europe"/>
    <x v="0"/>
    <s v="Online Store"/>
    <s v="New"/>
    <s v="Travel"/>
    <s v="Packing Cube Set"/>
    <n v="1"/>
    <n v="46.82"/>
    <n v="0.2"/>
    <n v="18.27"/>
    <n v="37.456000000000003"/>
    <n v="18.27"/>
    <n v="19.186000000000003"/>
    <n v="0.51222768047842804"/>
    <n v="2026"/>
    <s v="Q4"/>
    <n v="11"/>
    <s v="Nov"/>
  </r>
  <r>
    <n v="119"/>
    <d v="2026-11-22T00:00:00"/>
    <s v="Southern Europe"/>
    <x v="9"/>
    <s v="Online Store"/>
    <s v="New"/>
    <s v="Fitness"/>
    <s v="Resistance Band Set"/>
    <n v="1"/>
    <n v="41.16"/>
    <n v="0.1"/>
    <n v="14.82"/>
    <n v="37.043999999999997"/>
    <n v="14.82"/>
    <n v="22.223999999999997"/>
    <n v="0.59993521218011014"/>
    <n v="2026"/>
    <s v="Q4"/>
    <n v="11"/>
    <s v="Nov"/>
  </r>
  <r>
    <n v="298"/>
    <d v="2026-11-22T00:00:00"/>
    <s v="Central Europe"/>
    <x v="12"/>
    <s v="Marketplace"/>
    <s v="New"/>
    <s v="Camping"/>
    <s v="Trail Tent 2P"/>
    <n v="1"/>
    <n v="196.08"/>
    <n v="0.1"/>
    <n v="104.19"/>
    <n v="176.47200000000001"/>
    <n v="104.19"/>
    <n v="72.282000000000011"/>
    <n v="0.40959472324221408"/>
    <n v="2026"/>
    <s v="Q4"/>
    <n v="11"/>
    <s v="Nov"/>
  </r>
  <r>
    <n v="419"/>
    <d v="2026-11-22T00:00:00"/>
    <s v="Western Europe"/>
    <x v="8"/>
    <s v="Retail Partners"/>
    <s v="New"/>
    <s v="Camping"/>
    <s v="Trail Tent 2P"/>
    <n v="1"/>
    <n v="192.62"/>
    <n v="0.1"/>
    <n v="105.97"/>
    <n v="173.358"/>
    <n v="105.97"/>
    <n v="67.388000000000005"/>
    <n v="0.38872160500236508"/>
    <n v="2026"/>
    <s v="Q4"/>
    <n v="11"/>
    <s v="Nov"/>
  </r>
  <r>
    <n v="1181"/>
    <d v="2026-11-22T00:00:00"/>
    <s v="Central Europe"/>
    <x v="12"/>
    <s v="Marketplace"/>
    <s v="New"/>
    <s v="Cycling"/>
    <s v="Cycling Pack 12L"/>
    <n v="2"/>
    <n v="102.87"/>
    <n v="0.05"/>
    <n v="51.69"/>
    <n v="195.453"/>
    <n v="103.38"/>
    <n v="92.073000000000008"/>
    <n v="0.4710748875688785"/>
    <n v="2026"/>
    <s v="Q4"/>
    <n v="11"/>
    <s v="Nov"/>
  </r>
  <r>
    <n v="1924"/>
    <d v="2026-11-22T00:00:00"/>
    <s v="Southern Europe"/>
    <x v="15"/>
    <s v="Online Store"/>
    <s v="New"/>
    <s v="Cycling"/>
    <s v="Trail Bike Light"/>
    <n v="3"/>
    <n v="50.99"/>
    <n v="0.2"/>
    <n v="22.53"/>
    <n v="122.376"/>
    <n v="67.59"/>
    <n v="54.786000000000001"/>
    <n v="0.44768582074916652"/>
    <n v="2026"/>
    <s v="Q4"/>
    <n v="11"/>
    <s v="Nov"/>
  </r>
  <r>
    <n v="3829"/>
    <d v="2026-11-22T00:00:00"/>
    <s v="Central Europe"/>
    <x v="12"/>
    <s v="Retail Partners"/>
    <s v="New"/>
    <s v="Cycling"/>
    <s v="Compact Repair Kit"/>
    <n v="1"/>
    <n v="39.94"/>
    <n v="0.1"/>
    <n v="16.89"/>
    <n v="35.945999999999998"/>
    <n v="16.89"/>
    <n v="19.055999999999997"/>
    <n v="0.53012852612251704"/>
    <n v="2026"/>
    <s v="Q4"/>
    <n v="11"/>
    <s v="Nov"/>
  </r>
  <r>
    <n v="5065"/>
    <d v="2026-11-22T00:00:00"/>
    <s v="Western Europe"/>
    <x v="8"/>
    <s v="Online Store"/>
    <s v="New"/>
    <s v="Travel"/>
    <s v="Travel Backpack 35L"/>
    <n v="2"/>
    <n v="166.15"/>
    <n v="0"/>
    <n v="86.42"/>
    <n v="332.3"/>
    <n v="172.84"/>
    <n v="159.46"/>
    <n v="0.47986758952753539"/>
    <n v="2026"/>
    <s v="Q4"/>
    <n v="11"/>
    <s v="Nov"/>
  </r>
  <r>
    <n v="5146"/>
    <d v="2026-11-22T00:00:00"/>
    <s v="Central Europe"/>
    <x v="6"/>
    <s v="Online Store"/>
    <s v="New"/>
    <s v="Fitness"/>
    <s v="Recovery Roller"/>
    <n v="1"/>
    <n v="35.79"/>
    <n v="0.1"/>
    <n v="14.17"/>
    <n v="32.210999999999999"/>
    <n v="14.17"/>
    <n v="18.040999999999997"/>
    <n v="0.56008816863804278"/>
    <n v="2026"/>
    <s v="Q4"/>
    <n v="11"/>
    <s v="Nov"/>
  </r>
  <r>
    <n v="320"/>
    <d v="2026-11-23T00:00:00"/>
    <s v="Northern Europe"/>
    <x v="2"/>
    <s v="Online Store"/>
    <s v="New"/>
    <s v="Camping"/>
    <s v="Trail Tent 2P"/>
    <n v="5"/>
    <n v="196.53"/>
    <n v="0.15"/>
    <n v="105.01"/>
    <n v="835.25249999999994"/>
    <n v="525.05000000000007"/>
    <n v="310.20249999999987"/>
    <n v="0.37138769414039452"/>
    <n v="2026"/>
    <s v="Q4"/>
    <n v="11"/>
    <s v="Nov"/>
  </r>
  <r>
    <n v="1250"/>
    <d v="2026-11-23T00:00:00"/>
    <s v="Central Europe"/>
    <x v="12"/>
    <s v="Online Store"/>
    <s v="New"/>
    <s v="Travel"/>
    <s v="Insulated Bottle"/>
    <n v="6"/>
    <n v="36.35"/>
    <n v="0"/>
    <n v="13.24"/>
    <n v="218.10000000000002"/>
    <n v="79.44"/>
    <n v="138.66000000000003"/>
    <n v="0.63576341127922975"/>
    <n v="2026"/>
    <s v="Q4"/>
    <n v="11"/>
    <s v="Nov"/>
  </r>
  <r>
    <n v="2584"/>
    <d v="2026-11-23T00:00:00"/>
    <s v="Central Europe"/>
    <x v="6"/>
    <s v="Corporate"/>
    <s v="Returning"/>
    <s v="Camping"/>
    <s v="Trail Tent 2P"/>
    <n v="15"/>
    <n v="192.23"/>
    <n v="0.15"/>
    <n v="106.34"/>
    <n v="2450.9324999999999"/>
    <n v="1595.1000000000001"/>
    <n v="855.83249999999975"/>
    <n v="0.34918648310387979"/>
    <n v="2026"/>
    <s v="Q4"/>
    <n v="11"/>
    <s v="Nov"/>
  </r>
  <r>
    <n v="2717"/>
    <d v="2026-11-23T00:00:00"/>
    <s v="Central Europe"/>
    <x v="12"/>
    <s v="Online Store"/>
    <s v="New"/>
    <s v="Travel"/>
    <s v="Travel Backpack 35L"/>
    <n v="2"/>
    <n v="167.9"/>
    <n v="0.15"/>
    <n v="89.55"/>
    <n v="285.43"/>
    <n v="179.1"/>
    <n v="106.33000000000001"/>
    <n v="0.37252566303471957"/>
    <n v="2026"/>
    <s v="Q4"/>
    <n v="11"/>
    <s v="Nov"/>
  </r>
  <r>
    <n v="2737"/>
    <d v="2026-11-23T00:00:00"/>
    <s v="Central Europe"/>
    <x v="6"/>
    <s v="Online Store"/>
    <s v="Business"/>
    <s v="Camping"/>
    <s v="Portable Camp Stove"/>
    <n v="2"/>
    <n v="80.709999999999994"/>
    <n v="0.1"/>
    <n v="39.33"/>
    <n v="145.27799999999999"/>
    <n v="78.66"/>
    <n v="66.617999999999995"/>
    <n v="0.45855532152149669"/>
    <n v="2026"/>
    <s v="Q4"/>
    <n v="11"/>
    <s v="Nov"/>
  </r>
  <r>
    <n v="3021"/>
    <d v="2026-11-23T00:00:00"/>
    <s v="Southern Europe"/>
    <x v="15"/>
    <s v="Online Store"/>
    <s v="Business"/>
    <s v="Hiking"/>
    <s v="Trekking Poles"/>
    <n v="1"/>
    <n v="71.66"/>
    <n v="0.2"/>
    <n v="31.83"/>
    <n v="57.328000000000003"/>
    <n v="31.83"/>
    <n v="25.498000000000005"/>
    <n v="0.44477393245883345"/>
    <n v="2026"/>
    <s v="Q4"/>
    <n v="11"/>
    <s v="Nov"/>
  </r>
  <r>
    <n v="5199"/>
    <d v="2026-11-23T00:00:00"/>
    <s v="Northern Europe"/>
    <x v="3"/>
    <s v="Online Store"/>
    <s v="Returning"/>
    <s v="Camping"/>
    <s v="Compact Sleeping Bag"/>
    <n v="5"/>
    <n v="125.23"/>
    <n v="0.05"/>
    <n v="59.84"/>
    <n v="594.84249999999997"/>
    <n v="299.20000000000005"/>
    <n v="295.64249999999993"/>
    <n v="0.49700971265503041"/>
    <n v="2026"/>
    <s v="Q4"/>
    <n v="11"/>
    <s v="Nov"/>
  </r>
  <r>
    <n v="1202"/>
    <d v="2026-11-24T00:00:00"/>
    <s v="Southern Europe"/>
    <x v="15"/>
    <s v="Marketplace"/>
    <s v="Returning"/>
    <s v="Hiking"/>
    <s v="Hiking Daypack 20L"/>
    <n v="2"/>
    <n v="91.33"/>
    <n v="0.15"/>
    <n v="45.45"/>
    <n v="155.261"/>
    <n v="90.9"/>
    <n v="64.36099999999999"/>
    <n v="0.41453423589954974"/>
    <n v="2026"/>
    <s v="Q4"/>
    <n v="11"/>
    <s v="Nov"/>
  </r>
  <r>
    <n v="1365"/>
    <d v="2026-11-24T00:00:00"/>
    <s v="Southern Europe"/>
    <x v="0"/>
    <s v="Marketplace"/>
    <s v="New"/>
    <s v="Hiking"/>
    <s v="Summit Backpack 45L"/>
    <n v="4"/>
    <n v="155.91"/>
    <n v="0"/>
    <n v="79.91"/>
    <n v="623.64"/>
    <n v="319.64"/>
    <n v="304"/>
    <n v="0.48746071451478418"/>
    <n v="2026"/>
    <s v="Q4"/>
    <n v="11"/>
    <s v="Nov"/>
  </r>
  <r>
    <n v="2575"/>
    <d v="2026-11-24T00:00:00"/>
    <s v="Northern Europe"/>
    <x v="10"/>
    <s v="Retail Partners"/>
    <s v="Returning"/>
    <s v="Fitness"/>
    <s v="Resistance Band Set"/>
    <n v="1"/>
    <n v="39.42"/>
    <n v="0"/>
    <n v="14.63"/>
    <n v="39.42"/>
    <n v="14.63"/>
    <n v="24.79"/>
    <n v="0.62886859462201927"/>
    <n v="2026"/>
    <s v="Q4"/>
    <n v="11"/>
    <s v="Nov"/>
  </r>
  <r>
    <n v="2673"/>
    <d v="2026-11-24T00:00:00"/>
    <s v="Northern Europe"/>
    <x v="2"/>
    <s v="Online Store"/>
    <s v="Returning"/>
    <s v="Cycling"/>
    <s v="Trail Bike Light"/>
    <n v="2"/>
    <n v="51.56"/>
    <n v="0.05"/>
    <n v="22.7"/>
    <n v="97.963999999999999"/>
    <n v="45.4"/>
    <n v="52.564"/>
    <n v="0.5365644522477645"/>
    <n v="2026"/>
    <s v="Q4"/>
    <n v="11"/>
    <s v="Nov"/>
  </r>
  <r>
    <n v="4145"/>
    <d v="2026-11-24T00:00:00"/>
    <s v="Southern Europe"/>
    <x v="0"/>
    <s v="Online Store"/>
    <s v="Returning"/>
    <s v="Camping"/>
    <s v="Compact Sleeping Bag"/>
    <n v="1"/>
    <n v="120.49"/>
    <n v="0.15"/>
    <n v="61.22"/>
    <n v="102.4165"/>
    <n v="61.22"/>
    <n v="41.1965"/>
    <n v="0.40224475548373556"/>
    <n v="2026"/>
    <s v="Q4"/>
    <n v="11"/>
    <s v="Nov"/>
  </r>
  <r>
    <n v="4610"/>
    <d v="2026-11-24T00:00:00"/>
    <s v="Northern Europe"/>
    <x v="16"/>
    <s v="Retail Partners"/>
    <s v="Returning"/>
    <s v="Hiking"/>
    <s v="Summit Backpack 45L"/>
    <n v="2"/>
    <n v="153.96"/>
    <n v="0"/>
    <n v="79.33"/>
    <n v="307.92"/>
    <n v="158.66"/>
    <n v="149.26000000000002"/>
    <n v="0.48473629514159527"/>
    <n v="2026"/>
    <s v="Q4"/>
    <n v="11"/>
    <s v="Nov"/>
  </r>
  <r>
    <n v="4721"/>
    <d v="2026-11-24T00:00:00"/>
    <s v="Northern Europe"/>
    <x v="16"/>
    <s v="Retail Partners"/>
    <s v="New"/>
    <s v="Cycling"/>
    <s v="Compact Repair Kit"/>
    <n v="1"/>
    <n v="39.85"/>
    <n v="0"/>
    <n v="16.3"/>
    <n v="39.85"/>
    <n v="16.3"/>
    <n v="23.55"/>
    <n v="0.59096612296110418"/>
    <n v="2026"/>
    <s v="Q4"/>
    <n v="11"/>
    <s v="Nov"/>
  </r>
  <r>
    <n v="324"/>
    <d v="2026-11-25T00:00:00"/>
    <s v="Western Europe"/>
    <x v="13"/>
    <s v="Marketplace"/>
    <s v="Returning"/>
    <s v="Cycling"/>
    <s v="Cycling Pack 12L"/>
    <n v="2"/>
    <n v="103.88"/>
    <n v="0.15"/>
    <n v="49.26"/>
    <n v="176.59599999999998"/>
    <n v="98.52"/>
    <n v="78.075999999999979"/>
    <n v="0.44211646922920106"/>
    <n v="2026"/>
    <s v="Q4"/>
    <n v="11"/>
    <s v="Nov"/>
  </r>
  <r>
    <n v="559"/>
    <d v="2026-11-25T00:00:00"/>
    <s v="Western Europe"/>
    <x v="7"/>
    <s v="Online Store"/>
    <s v="Returning"/>
    <s v="Travel"/>
    <s v="Carry-On Duffel"/>
    <n v="2"/>
    <n v="134.19"/>
    <n v="0.1"/>
    <n v="65.39"/>
    <n v="241.542"/>
    <n v="130.78"/>
    <n v="110.762"/>
    <n v="0.45856207202060095"/>
    <n v="2026"/>
    <s v="Q4"/>
    <n v="11"/>
    <s v="Nov"/>
  </r>
  <r>
    <n v="1108"/>
    <d v="2026-11-25T00:00:00"/>
    <s v="Central Europe"/>
    <x v="1"/>
    <s v="Marketplace"/>
    <s v="New"/>
    <s v="Travel"/>
    <s v="Insulated Bottle"/>
    <n v="1"/>
    <n v="37.06"/>
    <n v="0.1"/>
    <n v="13.18"/>
    <n v="33.354000000000006"/>
    <n v="13.18"/>
    <n v="20.174000000000007"/>
    <n v="0.6048449961024166"/>
    <n v="2026"/>
    <s v="Q4"/>
    <n v="11"/>
    <s v="Nov"/>
  </r>
  <r>
    <n v="1344"/>
    <d v="2026-11-25T00:00:00"/>
    <s v="Northern Europe"/>
    <x v="10"/>
    <s v="Online Store"/>
    <s v="New"/>
    <s v="Travel"/>
    <s v="Carry-On Duffel"/>
    <n v="4"/>
    <n v="135.21"/>
    <n v="0.05"/>
    <n v="68.64"/>
    <n v="513.798"/>
    <n v="274.56"/>
    <n v="239.238"/>
    <n v="0.46562656919645462"/>
    <n v="2026"/>
    <s v="Q4"/>
    <n v="11"/>
    <s v="Nov"/>
  </r>
  <r>
    <n v="1922"/>
    <d v="2026-11-25T00:00:00"/>
    <s v="Southern Europe"/>
    <x v="9"/>
    <s v="Marketplace"/>
    <s v="Returning"/>
    <s v="Hiking"/>
    <s v="Trail Boots"/>
    <n v="2"/>
    <n v="145.77000000000001"/>
    <n v="0.1"/>
    <n v="78.14"/>
    <n v="262.38600000000002"/>
    <n v="156.28"/>
    <n v="106.10600000000002"/>
    <n v="0.40438895367893107"/>
    <n v="2026"/>
    <s v="Q4"/>
    <n v="11"/>
    <s v="Nov"/>
  </r>
  <r>
    <n v="2343"/>
    <d v="2026-11-25T00:00:00"/>
    <s v="Southern Europe"/>
    <x v="15"/>
    <s v="Retail Partners"/>
    <s v="New"/>
    <s v="Camping"/>
    <s v="Compact Sleeping Bag"/>
    <n v="1"/>
    <n v="121.53"/>
    <n v="0.15"/>
    <n v="62.14"/>
    <n v="103.3005"/>
    <n v="62.14"/>
    <n v="41.160499999999999"/>
    <n v="0.39845402490791426"/>
    <n v="2026"/>
    <s v="Q4"/>
    <n v="11"/>
    <s v="Nov"/>
  </r>
  <r>
    <n v="2466"/>
    <d v="2026-11-25T00:00:00"/>
    <s v="Northern Europe"/>
    <x v="2"/>
    <s v="Online Store"/>
    <s v="Business"/>
    <s v="Cycling"/>
    <s v="Compact Repair Kit"/>
    <n v="2"/>
    <n v="40.51"/>
    <n v="0.05"/>
    <n v="16.45"/>
    <n v="76.968999999999994"/>
    <n v="32.9"/>
    <n v="44.068999999999996"/>
    <n v="0.5725551845548208"/>
    <n v="2026"/>
    <s v="Q4"/>
    <n v="11"/>
    <s v="Nov"/>
  </r>
  <r>
    <n v="2647"/>
    <d v="2026-11-25T00:00:00"/>
    <s v="Northern Europe"/>
    <x v="5"/>
    <s v="Online Store"/>
    <s v="New"/>
    <s v="Hiking"/>
    <s v="Trekking Poles"/>
    <n v="1"/>
    <n v="70.099999999999994"/>
    <n v="0.15"/>
    <n v="32.28"/>
    <n v="59.584999999999994"/>
    <n v="32.28"/>
    <n v="27.304999999999993"/>
    <n v="0.45825291600234952"/>
    <n v="2026"/>
    <s v="Q4"/>
    <n v="11"/>
    <s v="Nov"/>
  </r>
  <r>
    <n v="2958"/>
    <d v="2026-11-25T00:00:00"/>
    <s v="Central Europe"/>
    <x v="12"/>
    <s v="Marketplace"/>
    <s v="New"/>
    <s v="Hiking"/>
    <s v="Trail Boots"/>
    <n v="1"/>
    <n v="144.25"/>
    <n v="0.1"/>
    <n v="79.55"/>
    <n v="129.82500000000002"/>
    <n v="79.55"/>
    <n v="50.27500000000002"/>
    <n v="0.38725207009435791"/>
    <n v="2026"/>
    <s v="Q4"/>
    <n v="11"/>
    <s v="Nov"/>
  </r>
  <r>
    <n v="3527"/>
    <d v="2026-11-25T00:00:00"/>
    <s v="Central Europe"/>
    <x v="6"/>
    <s v="Marketplace"/>
    <s v="Returning"/>
    <s v="Hiking"/>
    <s v="Trail Boots"/>
    <n v="4"/>
    <n v="146.19"/>
    <n v="0.1"/>
    <n v="79.569999999999993"/>
    <n v="526.28399999999999"/>
    <n v="318.27999999999997"/>
    <n v="208.00400000000002"/>
    <n v="0.39523147198090769"/>
    <n v="2026"/>
    <s v="Q4"/>
    <n v="11"/>
    <s v="Nov"/>
  </r>
  <r>
    <n v="3729"/>
    <d v="2026-11-25T00:00:00"/>
    <s v="Southern Europe"/>
    <x v="9"/>
    <s v="Online Store"/>
    <s v="New"/>
    <s v="Camping"/>
    <s v="Portable Camp Stove"/>
    <n v="1"/>
    <n v="81.89"/>
    <n v="0.05"/>
    <n v="38.33"/>
    <n v="77.79549999999999"/>
    <n v="38.33"/>
    <n v="39.465499999999992"/>
    <n v="0.50729797996028048"/>
    <n v="2026"/>
    <s v="Q4"/>
    <n v="11"/>
    <s v="Nov"/>
  </r>
  <r>
    <n v="4961"/>
    <d v="2026-11-25T00:00:00"/>
    <s v="Northern Europe"/>
    <x v="2"/>
    <s v="Retail Partners"/>
    <s v="New"/>
    <s v="Camping"/>
    <s v="Trail Tent 2P"/>
    <n v="2"/>
    <n v="194.78"/>
    <n v="0.15"/>
    <n v="102.51"/>
    <n v="331.12599999999998"/>
    <n v="205.02"/>
    <n v="126.10599999999997"/>
    <n v="0.38083992196324051"/>
    <n v="2026"/>
    <s v="Q4"/>
    <n v="11"/>
    <s v="Nov"/>
  </r>
  <r>
    <n v="5034"/>
    <d v="2026-11-25T00:00:00"/>
    <s v="Central Europe"/>
    <x v="14"/>
    <s v="Online Store"/>
    <s v="Returning"/>
    <s v="Hiking"/>
    <s v="Trail Boots"/>
    <n v="1"/>
    <n v="141.63"/>
    <n v="0.05"/>
    <n v="77.17"/>
    <n v="134.54849999999999"/>
    <n v="77.17"/>
    <n v="57.378499999999988"/>
    <n v="0.42645217152179321"/>
    <n v="2026"/>
    <s v="Q4"/>
    <n v="11"/>
    <s v="Nov"/>
  </r>
  <r>
    <n v="343"/>
    <d v="2026-11-26T00:00:00"/>
    <s v="Northern Europe"/>
    <x v="16"/>
    <s v="Online Store"/>
    <s v="Returning"/>
    <s v="Cycling"/>
    <s v="Compact Repair Kit"/>
    <n v="1"/>
    <n v="40.86"/>
    <n v="0.05"/>
    <n v="17.14"/>
    <n v="38.817"/>
    <n v="17.14"/>
    <n v="21.677"/>
    <n v="0.55844088930107938"/>
    <n v="2026"/>
    <s v="Q4"/>
    <n v="11"/>
    <s v="Nov"/>
  </r>
  <r>
    <n v="405"/>
    <d v="2026-11-26T00:00:00"/>
    <s v="Western Europe"/>
    <x v="8"/>
    <s v="Online Store"/>
    <s v="New"/>
    <s v="Hiking"/>
    <s v="Trail Boots"/>
    <n v="1"/>
    <n v="141.61000000000001"/>
    <n v="0.05"/>
    <n v="77.7"/>
    <n v="134.52950000000001"/>
    <n v="77.7"/>
    <n v="56.82950000000001"/>
    <n v="0.42243151130421214"/>
    <n v="2026"/>
    <s v="Q4"/>
    <n v="11"/>
    <s v="Nov"/>
  </r>
  <r>
    <n v="485"/>
    <d v="2026-11-26T00:00:00"/>
    <s v="Western Europe"/>
    <x v="7"/>
    <s v="Online Store"/>
    <s v="New"/>
    <s v="Camping"/>
    <s v="Compact Sleeping Bag"/>
    <n v="2"/>
    <n v="122.15"/>
    <n v="0.1"/>
    <n v="61.15"/>
    <n v="219.87"/>
    <n v="122.3"/>
    <n v="97.570000000000007"/>
    <n v="0.44376222313185065"/>
    <n v="2026"/>
    <s v="Q4"/>
    <n v="11"/>
    <s v="Nov"/>
  </r>
  <r>
    <n v="807"/>
    <d v="2026-11-26T00:00:00"/>
    <s v="Northern Europe"/>
    <x v="5"/>
    <s v="Retail Partners"/>
    <s v="Returning"/>
    <s v="Travel"/>
    <s v="Carry-On Duffel"/>
    <n v="5"/>
    <n v="130.24"/>
    <n v="0.1"/>
    <n v="66.75"/>
    <n v="586.08000000000004"/>
    <n v="333.75"/>
    <n v="252.33000000000004"/>
    <n v="0.43053849303849306"/>
    <n v="2026"/>
    <s v="Q4"/>
    <n v="11"/>
    <s v="Nov"/>
  </r>
  <r>
    <n v="1666"/>
    <d v="2026-11-26T00:00:00"/>
    <s v="Southern Europe"/>
    <x v="15"/>
    <s v="Corporate"/>
    <s v="Returning"/>
    <s v="Cycling"/>
    <s v="Trail Bike Light"/>
    <n v="3"/>
    <n v="50.18"/>
    <n v="0.1"/>
    <n v="23.12"/>
    <n v="135.48599999999999"/>
    <n v="69.36"/>
    <n v="66.125999999999991"/>
    <n v="0.4880651875470528"/>
    <n v="2026"/>
    <s v="Q4"/>
    <n v="11"/>
    <s v="Nov"/>
  </r>
  <r>
    <n v="3442"/>
    <d v="2026-11-26T00:00:00"/>
    <s v="Southern Europe"/>
    <x v="9"/>
    <s v="Retail Partners"/>
    <s v="New"/>
    <s v="Fitness"/>
    <s v="Training Mat"/>
    <n v="2"/>
    <n v="50.93"/>
    <n v="0.15"/>
    <n v="22.35"/>
    <n v="86.581000000000003"/>
    <n v="44.7"/>
    <n v="41.881"/>
    <n v="0.48372044674928677"/>
    <n v="2026"/>
    <s v="Q4"/>
    <n v="11"/>
    <s v="Nov"/>
  </r>
  <r>
    <n v="4177"/>
    <d v="2026-11-26T00:00:00"/>
    <s v="Northern Europe"/>
    <x v="10"/>
    <s v="Online Store"/>
    <s v="Business"/>
    <s v="Cycling"/>
    <s v="Trail Bike Light"/>
    <n v="1"/>
    <n v="49.6"/>
    <n v="0"/>
    <n v="22.62"/>
    <n v="49.6"/>
    <n v="22.62"/>
    <n v="26.98"/>
    <n v="0.5439516129032258"/>
    <n v="2026"/>
    <s v="Q4"/>
    <n v="11"/>
    <s v="Nov"/>
  </r>
  <r>
    <n v="4659"/>
    <d v="2026-11-26T00:00:00"/>
    <s v="Central Europe"/>
    <x v="11"/>
    <s v="Corporate"/>
    <s v="Business"/>
    <s v="Camping"/>
    <s v="Portable Camp Stove"/>
    <n v="3"/>
    <n v="83.3"/>
    <n v="0.15"/>
    <n v="38.74"/>
    <n v="212.41499999999996"/>
    <n v="116.22"/>
    <n v="96.194999999999965"/>
    <n v="0.45286349834051259"/>
    <n v="2026"/>
    <s v="Q4"/>
    <n v="11"/>
    <s v="Nov"/>
  </r>
  <r>
    <n v="4667"/>
    <d v="2026-11-26T00:00:00"/>
    <s v="Central Europe"/>
    <x v="14"/>
    <s v="Marketplace"/>
    <s v="Business"/>
    <s v="Travel"/>
    <s v="Insulated Bottle"/>
    <n v="1"/>
    <n v="35.89"/>
    <n v="0.05"/>
    <n v="13.53"/>
    <n v="34.095500000000001"/>
    <n v="13.53"/>
    <n v="20.5655"/>
    <n v="0.60317343931017287"/>
    <n v="2026"/>
    <s v="Q4"/>
    <n v="11"/>
    <s v="Nov"/>
  </r>
  <r>
    <n v="197"/>
    <d v="2026-11-27T00:00:00"/>
    <s v="Western Europe"/>
    <x v="4"/>
    <s v="Retail Partners"/>
    <s v="New"/>
    <s v="Camping"/>
    <s v="Trail Tent 2P"/>
    <n v="1"/>
    <n v="195.32"/>
    <n v="0"/>
    <n v="103.21"/>
    <n v="195.32"/>
    <n v="103.21"/>
    <n v="92.11"/>
    <n v="0.47158509113250052"/>
    <n v="2026"/>
    <s v="Q4"/>
    <n v="11"/>
    <s v="Nov"/>
  </r>
  <r>
    <n v="361"/>
    <d v="2026-11-27T00:00:00"/>
    <s v="Central Europe"/>
    <x v="6"/>
    <s v="Online Store"/>
    <s v="Returning"/>
    <s v="Travel"/>
    <s v="Insulated Bottle"/>
    <n v="1"/>
    <n v="36.36"/>
    <n v="0.05"/>
    <n v="13.33"/>
    <n v="34.541999999999994"/>
    <n v="13.33"/>
    <n v="21.211999999999996"/>
    <n v="0.61409298824619307"/>
    <n v="2026"/>
    <s v="Q4"/>
    <n v="11"/>
    <s v="Nov"/>
  </r>
  <r>
    <n v="841"/>
    <d v="2026-11-27T00:00:00"/>
    <s v="Central Europe"/>
    <x v="12"/>
    <s v="Online Store"/>
    <s v="Returning"/>
    <s v="Travel"/>
    <s v="Insulated Bottle"/>
    <n v="2"/>
    <n v="35.85"/>
    <n v="0.05"/>
    <n v="13.69"/>
    <n v="68.114999999999995"/>
    <n v="27.38"/>
    <n v="40.734999999999999"/>
    <n v="0.59803273875064233"/>
    <n v="2026"/>
    <s v="Q4"/>
    <n v="11"/>
    <s v="Nov"/>
  </r>
  <r>
    <n v="903"/>
    <d v="2026-11-27T00:00:00"/>
    <s v="Western Europe"/>
    <x v="8"/>
    <s v="Online Store"/>
    <s v="New"/>
    <s v="Travel"/>
    <s v="Packing Cube Set"/>
    <n v="4"/>
    <n v="46.73"/>
    <n v="0"/>
    <n v="17.989999999999998"/>
    <n v="186.92"/>
    <n v="71.959999999999994"/>
    <n v="114.96"/>
    <n v="0.61502246950567085"/>
    <n v="2026"/>
    <s v="Q4"/>
    <n v="11"/>
    <s v="Nov"/>
  </r>
  <r>
    <n v="1278"/>
    <d v="2026-11-27T00:00:00"/>
    <s v="Western Europe"/>
    <x v="13"/>
    <s v="Retail Partners"/>
    <s v="Returning"/>
    <s v="Hiking"/>
    <s v="Trail Boots"/>
    <n v="3"/>
    <n v="143.72"/>
    <n v="0.15"/>
    <n v="78.56"/>
    <n v="366.48599999999999"/>
    <n v="235.68"/>
    <n v="130.80599999999998"/>
    <n v="0.35691950033561987"/>
    <n v="2026"/>
    <s v="Q4"/>
    <n v="11"/>
    <s v="Nov"/>
  </r>
  <r>
    <n v="2091"/>
    <d v="2026-11-27T00:00:00"/>
    <s v="Central Europe"/>
    <x v="12"/>
    <s v="Marketplace"/>
    <s v="New"/>
    <s v="Fitness"/>
    <s v="Recovery Roller"/>
    <n v="1"/>
    <n v="35.590000000000003"/>
    <n v="0"/>
    <n v="13.57"/>
    <n v="35.590000000000003"/>
    <n v="13.57"/>
    <n v="22.020000000000003"/>
    <n v="0.61871312166338865"/>
    <n v="2026"/>
    <s v="Q4"/>
    <n v="11"/>
    <s v="Nov"/>
  </r>
  <r>
    <n v="3070"/>
    <d v="2026-11-27T00:00:00"/>
    <s v="Western Europe"/>
    <x v="13"/>
    <s v="Marketplace"/>
    <s v="Returning"/>
    <s v="Hiking"/>
    <s v="Trekking Poles"/>
    <n v="4"/>
    <n v="71.11"/>
    <n v="0.05"/>
    <n v="32.25"/>
    <n v="270.21799999999996"/>
    <n v="129"/>
    <n v="141.21799999999996"/>
    <n v="0.52260767232382732"/>
    <n v="2026"/>
    <s v="Q4"/>
    <n v="11"/>
    <s v="Nov"/>
  </r>
  <r>
    <n v="4007"/>
    <d v="2026-11-27T00:00:00"/>
    <s v="Southern Europe"/>
    <x v="9"/>
    <s v="Marketplace"/>
    <s v="Business"/>
    <s v="Cycling"/>
    <s v="Trail Bike Light"/>
    <n v="5"/>
    <n v="51.04"/>
    <n v="0"/>
    <n v="22.69"/>
    <n v="255.2"/>
    <n v="113.45"/>
    <n v="141.75"/>
    <n v="0.55544670846394983"/>
    <n v="2026"/>
    <s v="Q4"/>
    <n v="11"/>
    <s v="Nov"/>
  </r>
  <r>
    <n v="4488"/>
    <d v="2026-11-27T00:00:00"/>
    <s v="Central Europe"/>
    <x v="14"/>
    <s v="Retail Partners"/>
    <s v="Returning"/>
    <s v="Travel"/>
    <s v="Travel Backpack 35L"/>
    <n v="3"/>
    <n v="161.66"/>
    <n v="0.05"/>
    <n v="88.3"/>
    <n v="460.73099999999999"/>
    <n v="264.89999999999998"/>
    <n v="195.83100000000002"/>
    <n v="0.42504411467863029"/>
    <n v="2026"/>
    <s v="Q4"/>
    <n v="11"/>
    <s v="Nov"/>
  </r>
  <r>
    <n v="5159"/>
    <d v="2026-11-27T00:00:00"/>
    <s v="Western Europe"/>
    <x v="13"/>
    <s v="Online Store"/>
    <s v="Business"/>
    <s v="Camping"/>
    <s v="Portable Camp Stove"/>
    <n v="2"/>
    <n v="80.400000000000006"/>
    <n v="0.15"/>
    <n v="38.869999999999997"/>
    <n v="136.68"/>
    <n v="77.739999999999995"/>
    <n v="58.940000000000012"/>
    <n v="0.43122622183201648"/>
    <n v="2026"/>
    <s v="Q4"/>
    <n v="11"/>
    <s v="Nov"/>
  </r>
  <r>
    <n v="669"/>
    <d v="2026-11-28T00:00:00"/>
    <s v="Northern Europe"/>
    <x v="3"/>
    <s v="Online Store"/>
    <s v="Returning"/>
    <s v="Fitness"/>
    <s v="Recovery Roller"/>
    <n v="3"/>
    <n v="36.81"/>
    <n v="0.05"/>
    <n v="13.82"/>
    <n v="104.9085"/>
    <n v="41.46"/>
    <n v="63.448500000000003"/>
    <n v="0.60479846723573405"/>
    <n v="2026"/>
    <s v="Q4"/>
    <n v="11"/>
    <s v="Nov"/>
  </r>
  <r>
    <n v="686"/>
    <d v="2026-11-28T00:00:00"/>
    <s v="Central Europe"/>
    <x v="12"/>
    <s v="Marketplace"/>
    <s v="Returning"/>
    <s v="Travel"/>
    <s v="Carry-On Duffel"/>
    <n v="2"/>
    <n v="132.61000000000001"/>
    <n v="0.1"/>
    <n v="67.3"/>
    <n v="238.69800000000004"/>
    <n v="134.6"/>
    <n v="104.09800000000004"/>
    <n v="0.43610755012610086"/>
    <n v="2026"/>
    <s v="Q4"/>
    <n v="11"/>
    <s v="Nov"/>
  </r>
  <r>
    <n v="990"/>
    <d v="2026-11-28T00:00:00"/>
    <s v="Southern Europe"/>
    <x v="15"/>
    <s v="Online Store"/>
    <s v="Returning"/>
    <s v="Cycling"/>
    <s v="Compact Repair Kit"/>
    <n v="5"/>
    <n v="39.79"/>
    <n v="0.1"/>
    <n v="17.09"/>
    <n v="179.05500000000001"/>
    <n v="85.45"/>
    <n v="93.605000000000004"/>
    <n v="0.52277233252352628"/>
    <n v="2026"/>
    <s v="Q4"/>
    <n v="11"/>
    <s v="Nov"/>
  </r>
  <r>
    <n v="1134"/>
    <d v="2026-11-28T00:00:00"/>
    <s v="Western Europe"/>
    <x v="4"/>
    <s v="Online Store"/>
    <s v="Returning"/>
    <s v="Travel"/>
    <s v="Insulated Bottle"/>
    <n v="2"/>
    <n v="36.119999999999997"/>
    <n v="0.1"/>
    <n v="13.61"/>
    <n v="65.015999999999991"/>
    <n v="27.22"/>
    <n v="37.795999999999992"/>
    <n v="0.58133382551987201"/>
    <n v="2026"/>
    <s v="Q4"/>
    <n v="11"/>
    <s v="Nov"/>
  </r>
  <r>
    <n v="1770"/>
    <d v="2026-11-28T00:00:00"/>
    <s v="Western Europe"/>
    <x v="7"/>
    <s v="Retail Partners"/>
    <s v="Returning"/>
    <s v="Hiking"/>
    <s v="Summit Backpack 45L"/>
    <n v="5"/>
    <n v="153.93"/>
    <n v="0.05"/>
    <n v="77.27"/>
    <n v="731.16750000000002"/>
    <n v="386.34999999999997"/>
    <n v="344.81750000000005"/>
    <n v="0.4715985051304934"/>
    <n v="2026"/>
    <s v="Q4"/>
    <n v="11"/>
    <s v="Nov"/>
  </r>
  <r>
    <n v="3396"/>
    <d v="2026-11-28T00:00:00"/>
    <s v="Northern Europe"/>
    <x v="3"/>
    <s v="Retail Partners"/>
    <s v="New"/>
    <s v="Fitness"/>
    <s v="Training Mat"/>
    <n v="3"/>
    <n v="50.67"/>
    <n v="0.05"/>
    <n v="22.25"/>
    <n v="144.40949999999998"/>
    <n v="66.75"/>
    <n v="77.65949999999998"/>
    <n v="0.53777279195620775"/>
    <n v="2026"/>
    <s v="Q4"/>
    <n v="11"/>
    <s v="Nov"/>
  </r>
  <r>
    <n v="4259"/>
    <d v="2026-11-28T00:00:00"/>
    <s v="Northern Europe"/>
    <x v="3"/>
    <s v="Online Store"/>
    <s v="Returning"/>
    <s v="Hiking"/>
    <s v="Trekking Poles"/>
    <n v="4"/>
    <n v="72.77"/>
    <n v="0"/>
    <n v="32.090000000000003"/>
    <n v="291.08"/>
    <n v="128.36000000000001"/>
    <n v="162.71999999999997"/>
    <n v="0.55902157482479031"/>
    <n v="2026"/>
    <s v="Q4"/>
    <n v="11"/>
    <s v="Nov"/>
  </r>
  <r>
    <n v="4440"/>
    <d v="2026-11-28T00:00:00"/>
    <s v="Northern Europe"/>
    <x v="10"/>
    <s v="Marketplace"/>
    <s v="New"/>
    <s v="Travel"/>
    <s v="Packing Cube Set"/>
    <n v="1"/>
    <n v="46.45"/>
    <n v="0.1"/>
    <n v="17.96"/>
    <n v="41.805000000000007"/>
    <n v="17.96"/>
    <n v="23.845000000000006"/>
    <n v="0.57038631742614521"/>
    <n v="2026"/>
    <s v="Q4"/>
    <n v="11"/>
    <s v="Nov"/>
  </r>
  <r>
    <n v="5115"/>
    <d v="2026-11-28T00:00:00"/>
    <s v="Southern Europe"/>
    <x v="15"/>
    <s v="Online Store"/>
    <s v="New"/>
    <s v="Travel"/>
    <s v="Travel Backpack 35L"/>
    <n v="1"/>
    <n v="165.75"/>
    <n v="0.2"/>
    <n v="89.16"/>
    <n v="132.6"/>
    <n v="89.16"/>
    <n v="43.44"/>
    <n v="0.32760180995475113"/>
    <n v="2026"/>
    <s v="Q4"/>
    <n v="11"/>
    <s v="Nov"/>
  </r>
  <r>
    <n v="5136"/>
    <d v="2026-11-28T00:00:00"/>
    <s v="Northern Europe"/>
    <x v="2"/>
    <s v="Marketplace"/>
    <s v="New"/>
    <s v="Camping"/>
    <s v="Trail Tent 2P"/>
    <n v="4"/>
    <n v="198.02"/>
    <n v="0.05"/>
    <n v="103.82"/>
    <n v="752.476"/>
    <n v="415.28"/>
    <n v="337.19600000000003"/>
    <n v="0.44811528872681655"/>
    <n v="2026"/>
    <s v="Q4"/>
    <n v="11"/>
    <s v="Nov"/>
  </r>
  <r>
    <n v="562"/>
    <d v="2026-11-29T00:00:00"/>
    <s v="Central Europe"/>
    <x v="12"/>
    <s v="Online Store"/>
    <s v="New"/>
    <s v="Travel"/>
    <s v="Packing Cube Set"/>
    <n v="1"/>
    <n v="46.3"/>
    <n v="0.2"/>
    <n v="18.78"/>
    <n v="37.04"/>
    <n v="18.78"/>
    <n v="18.259999999999998"/>
    <n v="0.49298056155507552"/>
    <n v="2026"/>
    <s v="Q4"/>
    <n v="11"/>
    <s v="Nov"/>
  </r>
  <r>
    <n v="806"/>
    <d v="2026-11-29T00:00:00"/>
    <s v="Southern Europe"/>
    <x v="15"/>
    <s v="Marketplace"/>
    <s v="Returning"/>
    <s v="Fitness"/>
    <s v="Resistance Band Set"/>
    <n v="1"/>
    <n v="39.659999999999997"/>
    <n v="0"/>
    <n v="14.76"/>
    <n v="39.659999999999997"/>
    <n v="14.76"/>
    <n v="24.9"/>
    <n v="0.62783661119515888"/>
    <n v="2026"/>
    <s v="Q4"/>
    <n v="11"/>
    <s v="Nov"/>
  </r>
  <r>
    <n v="3150"/>
    <d v="2026-11-29T00:00:00"/>
    <s v="Central Europe"/>
    <x v="6"/>
    <s v="Online Store"/>
    <s v="New"/>
    <s v="Camping"/>
    <s v="Portable Camp Stove"/>
    <n v="3"/>
    <n v="80.72"/>
    <n v="0.05"/>
    <n v="39.130000000000003"/>
    <n v="230.05199999999999"/>
    <n v="117.39000000000001"/>
    <n v="112.66199999999998"/>
    <n v="0.48972406238589528"/>
    <n v="2026"/>
    <s v="Q4"/>
    <n v="11"/>
    <s v="Nov"/>
  </r>
  <r>
    <n v="4847"/>
    <d v="2026-11-29T00:00:00"/>
    <s v="Central Europe"/>
    <x v="14"/>
    <s v="Marketplace"/>
    <s v="New"/>
    <s v="Travel"/>
    <s v="Insulated Bottle"/>
    <n v="2"/>
    <n v="35.51"/>
    <n v="0.05"/>
    <n v="13.24"/>
    <n v="67.468999999999994"/>
    <n v="26.48"/>
    <n v="40.98899999999999"/>
    <n v="0.60752345521646967"/>
    <n v="2026"/>
    <s v="Q4"/>
    <n v="11"/>
    <s v="Nov"/>
  </r>
  <r>
    <n v="221"/>
    <d v="2026-11-30T00:00:00"/>
    <s v="Western Europe"/>
    <x v="8"/>
    <s v="Retail Partners"/>
    <s v="Business"/>
    <s v="Travel"/>
    <s v="Carry-On Duffel"/>
    <n v="1"/>
    <n v="132.06"/>
    <n v="0.15"/>
    <n v="67.53"/>
    <n v="112.251"/>
    <n v="67.53"/>
    <n v="44.721000000000004"/>
    <n v="0.39840179597509157"/>
    <n v="2026"/>
    <s v="Q4"/>
    <n v="11"/>
    <s v="Nov"/>
  </r>
  <r>
    <n v="630"/>
    <d v="2026-11-30T00:00:00"/>
    <s v="Western Europe"/>
    <x v="8"/>
    <s v="Online Store"/>
    <s v="Business"/>
    <s v="Cycling"/>
    <s v="Compact Repair Kit"/>
    <n v="3"/>
    <n v="41.07"/>
    <n v="0.1"/>
    <n v="16.86"/>
    <n v="110.88900000000001"/>
    <n v="50.58"/>
    <n v="60.309000000000012"/>
    <n v="0.54386819251684126"/>
    <n v="2026"/>
    <s v="Q4"/>
    <n v="11"/>
    <s v="Nov"/>
  </r>
  <r>
    <n v="1789"/>
    <d v="2026-11-30T00:00:00"/>
    <s v="Central Europe"/>
    <x v="12"/>
    <s v="Online Store"/>
    <s v="New"/>
    <s v="Hiking"/>
    <s v="Summit Backpack 45L"/>
    <n v="2"/>
    <n v="151.49"/>
    <n v="0.1"/>
    <n v="81.39"/>
    <n v="272.68200000000002"/>
    <n v="162.78"/>
    <n v="109.90200000000002"/>
    <n v="0.40304090479019522"/>
    <n v="2026"/>
    <s v="Q4"/>
    <n v="11"/>
    <s v="Nov"/>
  </r>
  <r>
    <n v="1947"/>
    <d v="2026-11-30T00:00:00"/>
    <s v="Southern Europe"/>
    <x v="0"/>
    <s v="Retail Partners"/>
    <s v="Business"/>
    <s v="Fitness"/>
    <s v="Recovery Roller"/>
    <n v="1"/>
    <n v="35.729999999999997"/>
    <n v="0.2"/>
    <n v="14.33"/>
    <n v="28.584"/>
    <n v="14.33"/>
    <n v="14.254"/>
    <n v="0.49867058494262523"/>
    <n v="2026"/>
    <s v="Q4"/>
    <n v="11"/>
    <s v="Nov"/>
  </r>
  <r>
    <n v="2279"/>
    <d v="2026-11-30T00:00:00"/>
    <s v="Southern Europe"/>
    <x v="0"/>
    <s v="Retail Partners"/>
    <s v="Returning"/>
    <s v="Cycling"/>
    <s v="Trail Bike Light"/>
    <n v="2"/>
    <n v="50.38"/>
    <n v="0.1"/>
    <n v="22.41"/>
    <n v="90.684000000000012"/>
    <n v="44.82"/>
    <n v="45.864000000000011"/>
    <n v="0.50575625248114342"/>
    <n v="2026"/>
    <s v="Q4"/>
    <n v="11"/>
    <s v="Nov"/>
  </r>
  <r>
    <n v="2439"/>
    <d v="2026-11-30T00:00:00"/>
    <s v="Southern Europe"/>
    <x v="9"/>
    <s v="Online Store"/>
    <s v="Business"/>
    <s v="Fitness"/>
    <s v="Recovery Roller"/>
    <n v="1"/>
    <n v="35.67"/>
    <n v="0.1"/>
    <n v="13.81"/>
    <n v="32.103000000000002"/>
    <n v="13.81"/>
    <n v="18.292999999999999"/>
    <n v="0.5698221350029592"/>
    <n v="2026"/>
    <s v="Q4"/>
    <n v="11"/>
    <s v="Nov"/>
  </r>
  <r>
    <n v="2540"/>
    <d v="2026-11-30T00:00:00"/>
    <s v="Central Europe"/>
    <x v="14"/>
    <s v="Corporate"/>
    <s v="Business"/>
    <s v="Camping"/>
    <s v="Portable Camp Stove"/>
    <n v="12"/>
    <n v="81.150000000000006"/>
    <n v="0.15"/>
    <n v="39.590000000000003"/>
    <n v="827.73"/>
    <n v="475.08000000000004"/>
    <n v="352.65"/>
    <n v="0.42604472472907828"/>
    <n v="2026"/>
    <s v="Q4"/>
    <n v="11"/>
    <s v="Nov"/>
  </r>
  <r>
    <n v="2747"/>
    <d v="2026-11-30T00:00:00"/>
    <s v="Southern Europe"/>
    <x v="15"/>
    <s v="Retail Partners"/>
    <s v="Returning"/>
    <s v="Camping"/>
    <s v="Trail Tent 2P"/>
    <n v="1"/>
    <n v="194.73"/>
    <n v="0"/>
    <n v="104.48"/>
    <n v="194.73"/>
    <n v="104.48"/>
    <n v="90.249999999999986"/>
    <n v="0.46346222975401835"/>
    <n v="2026"/>
    <s v="Q4"/>
    <n v="11"/>
    <s v="Nov"/>
  </r>
  <r>
    <n v="3094"/>
    <d v="2026-11-30T00:00:00"/>
    <s v="Central Europe"/>
    <x v="1"/>
    <s v="Marketplace"/>
    <s v="Business"/>
    <s v="Camping"/>
    <s v="Compact Sleeping Bag"/>
    <n v="2"/>
    <n v="122.18"/>
    <n v="0.15"/>
    <n v="61.3"/>
    <n v="207.70600000000002"/>
    <n v="122.6"/>
    <n v="85.106000000000023"/>
    <n v="0.40974261696821479"/>
    <n v="2026"/>
    <s v="Q4"/>
    <n v="11"/>
    <s v="Nov"/>
  </r>
  <r>
    <n v="3359"/>
    <d v="2026-11-30T00:00:00"/>
    <s v="Western Europe"/>
    <x v="13"/>
    <s v="Online Store"/>
    <s v="Returning"/>
    <s v="Camping"/>
    <s v="Portable Camp Stove"/>
    <n v="1"/>
    <n v="83.14"/>
    <n v="0"/>
    <n v="39.369999999999997"/>
    <n v="83.14"/>
    <n v="39.369999999999997"/>
    <n v="43.77"/>
    <n v="0.52646139042578788"/>
    <n v="2026"/>
    <s v="Q4"/>
    <n v="11"/>
    <s v="Nov"/>
  </r>
  <r>
    <n v="3473"/>
    <d v="2026-11-30T00:00:00"/>
    <s v="Northern Europe"/>
    <x v="5"/>
    <s v="Online Store"/>
    <s v="Returning"/>
    <s v="Cycling"/>
    <s v="Commuter Helmet"/>
    <n v="1"/>
    <n v="80.97"/>
    <n v="0"/>
    <n v="43.64"/>
    <n v="80.97"/>
    <n v="43.64"/>
    <n v="37.33"/>
    <n v="0.4610349512164999"/>
    <n v="2026"/>
    <s v="Q4"/>
    <n v="11"/>
    <s v="Nov"/>
  </r>
  <r>
    <n v="3589"/>
    <d v="2026-11-30T00:00:00"/>
    <s v="Southern Europe"/>
    <x v="9"/>
    <s v="Online Store"/>
    <s v="New"/>
    <s v="Hiking"/>
    <s v="Trekking Poles"/>
    <n v="1"/>
    <n v="73.03"/>
    <n v="0"/>
    <n v="32.71"/>
    <n v="73.03"/>
    <n v="32.71"/>
    <n v="40.32"/>
    <n v="0.55210187594139393"/>
    <n v="2026"/>
    <s v="Q4"/>
    <n v="11"/>
    <s v="Nov"/>
  </r>
  <r>
    <n v="4689"/>
    <d v="2026-11-30T00:00:00"/>
    <s v="Northern Europe"/>
    <x v="3"/>
    <s v="Online Store"/>
    <s v="Returning"/>
    <s v="Travel"/>
    <s v="Packing Cube Set"/>
    <n v="1"/>
    <n v="46.81"/>
    <n v="0.05"/>
    <n v="17.87"/>
    <n v="44.469500000000004"/>
    <n v="17.87"/>
    <n v="26.599500000000003"/>
    <n v="0.59815154206815913"/>
    <n v="2026"/>
    <s v="Q4"/>
    <n v="11"/>
    <s v="Nov"/>
  </r>
  <r>
    <n v="4819"/>
    <d v="2026-11-30T00:00:00"/>
    <s v="Western Europe"/>
    <x v="7"/>
    <s v="Marketplace"/>
    <s v="New"/>
    <s v="Hiking"/>
    <s v="Summit Backpack 45L"/>
    <n v="2"/>
    <n v="153.51"/>
    <n v="0.15"/>
    <n v="81.290000000000006"/>
    <n v="260.96699999999998"/>
    <n v="162.58000000000001"/>
    <n v="98.386999999999972"/>
    <n v="0.3770093536730697"/>
    <n v="2026"/>
    <s v="Q4"/>
    <n v="11"/>
    <s v="Nov"/>
  </r>
  <r>
    <n v="5167"/>
    <d v="2026-11-30T00:00:00"/>
    <s v="Northern Europe"/>
    <x v="5"/>
    <s v="Marketplace"/>
    <s v="New"/>
    <s v="Camping"/>
    <s v="Trail Tent 2P"/>
    <n v="2"/>
    <n v="197.5"/>
    <n v="0"/>
    <n v="104.47"/>
    <n v="395"/>
    <n v="208.94"/>
    <n v="186.06"/>
    <n v="0.4710379746835443"/>
    <n v="2026"/>
    <s v="Q4"/>
    <n v="11"/>
    <s v="Nov"/>
  </r>
  <r>
    <n v="38"/>
    <d v="2026-12-01T00:00:00"/>
    <s v="Western Europe"/>
    <x v="8"/>
    <s v="Corporate"/>
    <s v="Business"/>
    <s v="Hiking"/>
    <s v="Trail Boots"/>
    <n v="8"/>
    <n v="146.55000000000001"/>
    <n v="0.1"/>
    <n v="78.03"/>
    <n v="1055.1600000000001"/>
    <n v="624.24"/>
    <n v="430.92000000000007"/>
    <n v="0.40839303991811671"/>
    <n v="2026"/>
    <s v="Q4"/>
    <n v="12"/>
    <s v="Dec"/>
  </r>
  <r>
    <n v="364"/>
    <d v="2026-12-01T00:00:00"/>
    <s v="Western Europe"/>
    <x v="13"/>
    <s v="Online Store"/>
    <s v="Business"/>
    <s v="Cycling"/>
    <s v="Trail Bike Light"/>
    <n v="2"/>
    <n v="51.83"/>
    <n v="0.15"/>
    <n v="22.02"/>
    <n v="88.11099999999999"/>
    <n v="44.04"/>
    <n v="44.070999999999991"/>
    <n v="0.50017591447151888"/>
    <n v="2026"/>
    <s v="Q4"/>
    <n v="12"/>
    <s v="Dec"/>
  </r>
  <r>
    <n v="2040"/>
    <d v="2026-12-01T00:00:00"/>
    <s v="Central Europe"/>
    <x v="12"/>
    <s v="Online Store"/>
    <s v="New"/>
    <s v="Hiking"/>
    <s v="Trail Boots"/>
    <n v="1"/>
    <n v="140.34"/>
    <n v="0.15"/>
    <n v="79.92"/>
    <n v="119.289"/>
    <n v="79.92"/>
    <n v="39.369"/>
    <n v="0.33003043029952467"/>
    <n v="2026"/>
    <s v="Q4"/>
    <n v="12"/>
    <s v="Dec"/>
  </r>
  <r>
    <n v="2899"/>
    <d v="2026-12-01T00:00:00"/>
    <s v="Southern Europe"/>
    <x v="0"/>
    <s v="Online Store"/>
    <s v="New"/>
    <s v="Hiking"/>
    <s v="Summit Backpack 45L"/>
    <n v="1"/>
    <n v="156.44999999999999"/>
    <n v="0"/>
    <n v="80.56"/>
    <n v="156.44999999999999"/>
    <n v="80.56"/>
    <n v="75.889999999999986"/>
    <n v="0.48507510386705011"/>
    <n v="2026"/>
    <s v="Q4"/>
    <n v="12"/>
    <s v="Dec"/>
  </r>
  <r>
    <n v="3199"/>
    <d v="2026-12-01T00:00:00"/>
    <s v="Northern Europe"/>
    <x v="16"/>
    <s v="Marketplace"/>
    <s v="Returning"/>
    <s v="Fitness"/>
    <s v="Resistance Band Set"/>
    <n v="1"/>
    <n v="41.33"/>
    <n v="0"/>
    <n v="15.03"/>
    <n v="41.33"/>
    <n v="15.03"/>
    <n v="26.299999999999997"/>
    <n v="0.6363416404548754"/>
    <n v="2026"/>
    <s v="Q4"/>
    <n v="12"/>
    <s v="Dec"/>
  </r>
  <r>
    <n v="4722"/>
    <d v="2026-12-01T00:00:00"/>
    <s v="Central Europe"/>
    <x v="11"/>
    <s v="Retail Partners"/>
    <s v="New"/>
    <s v="Cycling"/>
    <s v="Compact Repair Kit"/>
    <n v="1"/>
    <n v="39.479999999999997"/>
    <n v="0.05"/>
    <n v="16.78"/>
    <n v="37.505999999999993"/>
    <n v="16.78"/>
    <n v="20.725999999999992"/>
    <n v="0.55260491654668575"/>
    <n v="2026"/>
    <s v="Q4"/>
    <n v="12"/>
    <s v="Dec"/>
  </r>
  <r>
    <n v="1423"/>
    <d v="2026-12-02T00:00:00"/>
    <s v="Northern Europe"/>
    <x v="3"/>
    <s v="Online Store"/>
    <s v="Business"/>
    <s v="Hiking"/>
    <s v="Trekking Poles"/>
    <n v="1"/>
    <n v="73.010000000000005"/>
    <n v="0.1"/>
    <n v="31.51"/>
    <n v="65.709000000000003"/>
    <n v="31.51"/>
    <n v="34.198999999999998"/>
    <n v="0.52046142841924237"/>
    <n v="2026"/>
    <s v="Q4"/>
    <n v="12"/>
    <s v="Dec"/>
  </r>
  <r>
    <n v="1505"/>
    <d v="2026-12-02T00:00:00"/>
    <s v="Southern Europe"/>
    <x v="15"/>
    <s v="Online Store"/>
    <s v="Business"/>
    <s v="Fitness"/>
    <s v="Resistance Band Set"/>
    <n v="2"/>
    <n v="40.86"/>
    <n v="0.05"/>
    <n v="15.06"/>
    <n v="77.634"/>
    <n v="30.12"/>
    <n v="47.513999999999996"/>
    <n v="0.6120256588608084"/>
    <n v="2026"/>
    <s v="Q4"/>
    <n v="12"/>
    <s v="Dec"/>
  </r>
  <r>
    <n v="1664"/>
    <d v="2026-12-02T00:00:00"/>
    <s v="Northern Europe"/>
    <x v="5"/>
    <s v="Marketplace"/>
    <s v="Returning"/>
    <s v="Camping"/>
    <s v="Trail Tent 2P"/>
    <n v="6"/>
    <n v="194.79"/>
    <n v="0"/>
    <n v="105.73"/>
    <n v="1168.74"/>
    <n v="634.38"/>
    <n v="534.36"/>
    <n v="0.45721032907233433"/>
    <n v="2026"/>
    <s v="Q4"/>
    <n v="12"/>
    <s v="Dec"/>
  </r>
  <r>
    <n v="2035"/>
    <d v="2026-12-02T00:00:00"/>
    <s v="Western Europe"/>
    <x v="13"/>
    <s v="Online Store"/>
    <s v="New"/>
    <s v="Camping"/>
    <s v="Portable Camp Stove"/>
    <n v="4"/>
    <n v="80.98"/>
    <n v="0.2"/>
    <n v="38.6"/>
    <n v="259.13600000000002"/>
    <n v="154.4"/>
    <n v="104.73600000000002"/>
    <n v="0.40417387009138062"/>
    <n v="2026"/>
    <s v="Q4"/>
    <n v="12"/>
    <s v="Dec"/>
  </r>
  <r>
    <n v="2094"/>
    <d v="2026-12-02T00:00:00"/>
    <s v="Southern Europe"/>
    <x v="15"/>
    <s v="Online Store"/>
    <s v="New"/>
    <s v="Camping"/>
    <s v="Trail Tent 2P"/>
    <n v="3"/>
    <n v="196.48"/>
    <n v="0.05"/>
    <n v="107.2"/>
    <n v="559.96799999999996"/>
    <n v="321.60000000000002"/>
    <n v="238.36799999999994"/>
    <n v="0.42568146751242919"/>
    <n v="2026"/>
    <s v="Q4"/>
    <n v="12"/>
    <s v="Dec"/>
  </r>
  <r>
    <n v="2204"/>
    <d v="2026-12-02T00:00:00"/>
    <s v="Southern Europe"/>
    <x v="9"/>
    <s v="Retail Partners"/>
    <s v="New"/>
    <s v="Travel"/>
    <s v="Packing Cube Set"/>
    <n v="2"/>
    <n v="46.63"/>
    <n v="0"/>
    <n v="18.68"/>
    <n v="93.26"/>
    <n v="37.36"/>
    <n v="55.900000000000006"/>
    <n v="0.59939952820072917"/>
    <n v="2026"/>
    <s v="Q4"/>
    <n v="12"/>
    <s v="Dec"/>
  </r>
  <r>
    <n v="3921"/>
    <d v="2026-12-02T00:00:00"/>
    <s v="Northern Europe"/>
    <x v="5"/>
    <s v="Corporate"/>
    <s v="Business"/>
    <s v="Hiking"/>
    <s v="Trail Boots"/>
    <n v="12"/>
    <n v="142.93"/>
    <n v="0.1"/>
    <n v="79.81"/>
    <n v="1543.644"/>
    <n v="957.72"/>
    <n v="585.92399999999998"/>
    <n v="0.37957197384889263"/>
    <n v="2026"/>
    <s v="Q4"/>
    <n v="12"/>
    <s v="Dec"/>
  </r>
  <r>
    <n v="3999"/>
    <d v="2026-12-02T00:00:00"/>
    <s v="Central Europe"/>
    <x v="12"/>
    <s v="Retail Partners"/>
    <s v="Returning"/>
    <s v="Hiking"/>
    <s v="Summit Backpack 45L"/>
    <n v="2"/>
    <n v="153.97"/>
    <n v="0"/>
    <n v="79.45"/>
    <n v="307.94"/>
    <n v="158.9"/>
    <n v="149.04"/>
    <n v="0.48399038773787101"/>
    <n v="2026"/>
    <s v="Q4"/>
    <n v="12"/>
    <s v="Dec"/>
  </r>
  <r>
    <n v="4546"/>
    <d v="2026-12-02T00:00:00"/>
    <s v="Western Europe"/>
    <x v="13"/>
    <s v="Online Store"/>
    <s v="Returning"/>
    <s v="Camping"/>
    <s v="Alpine Tent 4P"/>
    <n v="1"/>
    <n v="344.63"/>
    <n v="0.05"/>
    <n v="189.22"/>
    <n v="327.39849999999996"/>
    <n v="189.22"/>
    <n v="138.17849999999996"/>
    <n v="0.42204988721695419"/>
    <n v="2026"/>
    <s v="Q4"/>
    <n v="12"/>
    <s v="Dec"/>
  </r>
  <r>
    <n v="158"/>
    <d v="2026-12-03T00:00:00"/>
    <s v="Western Europe"/>
    <x v="13"/>
    <s v="Online Store"/>
    <s v="New"/>
    <s v="Travel"/>
    <s v="Packing Cube Set"/>
    <n v="2"/>
    <n v="46.51"/>
    <n v="0.05"/>
    <n v="18.73"/>
    <n v="88.368999999999986"/>
    <n v="37.46"/>
    <n v="50.908999999999985"/>
    <n v="0.57609568966492763"/>
    <n v="2026"/>
    <s v="Q4"/>
    <n v="12"/>
    <s v="Dec"/>
  </r>
  <r>
    <n v="1972"/>
    <d v="2026-12-03T00:00:00"/>
    <s v="Southern Europe"/>
    <x v="9"/>
    <s v="Corporate"/>
    <s v="Business"/>
    <s v="Cycling"/>
    <s v="Commuter Helmet"/>
    <n v="6"/>
    <n v="80.17"/>
    <n v="0.1"/>
    <n v="42.67"/>
    <n v="432.91800000000001"/>
    <n v="256.02"/>
    <n v="176.89800000000002"/>
    <n v="0.40861779828974543"/>
    <n v="2026"/>
    <s v="Q4"/>
    <n v="12"/>
    <s v="Dec"/>
  </r>
  <r>
    <n v="3196"/>
    <d v="2026-12-03T00:00:00"/>
    <s v="Western Europe"/>
    <x v="13"/>
    <s v="Online Store"/>
    <s v="New"/>
    <s v="Camping"/>
    <s v="Compact Sleeping Bag"/>
    <n v="2"/>
    <n v="124.62"/>
    <n v="0.1"/>
    <n v="58.91"/>
    <n v="224.316"/>
    <n v="117.82"/>
    <n v="106.49600000000001"/>
    <n v="0.47475882237557737"/>
    <n v="2026"/>
    <s v="Q4"/>
    <n v="12"/>
    <s v="Dec"/>
  </r>
  <r>
    <n v="3722"/>
    <d v="2026-12-03T00:00:00"/>
    <s v="Northern Europe"/>
    <x v="3"/>
    <s v="Online Store"/>
    <s v="Returning"/>
    <s v="Hiking"/>
    <s v="Trail Boots"/>
    <n v="1"/>
    <n v="144.78"/>
    <n v="0.15"/>
    <n v="81.53"/>
    <n v="123.063"/>
    <n v="81.53"/>
    <n v="41.533000000000001"/>
    <n v="0.33749380398657597"/>
    <n v="2026"/>
    <s v="Q4"/>
    <n v="12"/>
    <s v="Dec"/>
  </r>
  <r>
    <n v="4201"/>
    <d v="2026-12-03T00:00:00"/>
    <s v="Western Europe"/>
    <x v="7"/>
    <s v="Online Store"/>
    <s v="Business"/>
    <s v="Travel"/>
    <s v="Carry-On Duffel"/>
    <n v="1"/>
    <n v="133.80000000000001"/>
    <n v="0"/>
    <n v="66.349999999999994"/>
    <n v="133.80000000000001"/>
    <n v="66.349999999999994"/>
    <n v="67.450000000000017"/>
    <n v="0.50411061285500758"/>
    <n v="2026"/>
    <s v="Q4"/>
    <n v="12"/>
    <s v="Dec"/>
  </r>
  <r>
    <n v="4498"/>
    <d v="2026-12-03T00:00:00"/>
    <s v="Western Europe"/>
    <x v="7"/>
    <s v="Retail Partners"/>
    <s v="New"/>
    <s v="Camping"/>
    <s v="Compact Sleeping Bag"/>
    <n v="1"/>
    <n v="124.93"/>
    <n v="0"/>
    <n v="59.41"/>
    <n v="124.93"/>
    <n v="59.41"/>
    <n v="65.52000000000001"/>
    <n v="0.52445369406867848"/>
    <n v="2026"/>
    <s v="Q4"/>
    <n v="12"/>
    <s v="Dec"/>
  </r>
  <r>
    <n v="4791"/>
    <d v="2026-12-03T00:00:00"/>
    <s v="Central Europe"/>
    <x v="12"/>
    <s v="Online Store"/>
    <s v="New"/>
    <s v="Hiking"/>
    <s v="Trekking Poles"/>
    <n v="2"/>
    <n v="70.59"/>
    <n v="0.1"/>
    <n v="32.68"/>
    <n v="127.06200000000001"/>
    <n v="65.36"/>
    <n v="61.702000000000012"/>
    <n v="0.48560545245628123"/>
    <n v="2026"/>
    <s v="Q4"/>
    <n v="12"/>
    <s v="Dec"/>
  </r>
  <r>
    <n v="614"/>
    <d v="2026-12-04T00:00:00"/>
    <s v="Western Europe"/>
    <x v="7"/>
    <s v="Online Store"/>
    <s v="Returning"/>
    <s v="Hiking"/>
    <s v="Summit Backpack 45L"/>
    <n v="2"/>
    <n v="151.05000000000001"/>
    <n v="0.15"/>
    <n v="80.36"/>
    <n v="256.78500000000003"/>
    <n v="160.72"/>
    <n v="96.065000000000026"/>
    <n v="0.37410674299511271"/>
    <n v="2026"/>
    <s v="Q4"/>
    <n v="12"/>
    <s v="Dec"/>
  </r>
  <r>
    <n v="2301"/>
    <d v="2026-12-04T00:00:00"/>
    <s v="Western Europe"/>
    <x v="7"/>
    <s v="Online Store"/>
    <s v="Returning"/>
    <s v="Camping"/>
    <s v="Compact Sleeping Bag"/>
    <n v="2"/>
    <n v="120.37"/>
    <n v="0.2"/>
    <n v="59.39"/>
    <n v="192.59200000000001"/>
    <n v="118.78"/>
    <n v="73.812000000000012"/>
    <n v="0.3832557946332143"/>
    <n v="2026"/>
    <s v="Q4"/>
    <n v="12"/>
    <s v="Dec"/>
  </r>
  <r>
    <n v="4430"/>
    <d v="2026-12-04T00:00:00"/>
    <s v="Central Europe"/>
    <x v="1"/>
    <s v="Online Store"/>
    <s v="Returning"/>
    <s v="Camping"/>
    <s v="Trail Tent 2P"/>
    <n v="3"/>
    <n v="193.8"/>
    <n v="0"/>
    <n v="104.55"/>
    <n v="581.40000000000009"/>
    <n v="313.64999999999998"/>
    <n v="267.75000000000011"/>
    <n v="0.46052631578947378"/>
    <n v="2026"/>
    <s v="Q4"/>
    <n v="12"/>
    <s v="Dec"/>
  </r>
  <r>
    <n v="318"/>
    <d v="2026-12-05T00:00:00"/>
    <s v="Western Europe"/>
    <x v="13"/>
    <s v="Online Store"/>
    <s v="Business"/>
    <s v="Hiking"/>
    <s v="Trail Boots"/>
    <n v="1"/>
    <n v="146.08000000000001"/>
    <n v="0.1"/>
    <n v="81.540000000000006"/>
    <n v="131.47200000000001"/>
    <n v="81.540000000000006"/>
    <n v="49.932000000000002"/>
    <n v="0.37979189485213583"/>
    <n v="2026"/>
    <s v="Q4"/>
    <n v="12"/>
    <s v="Dec"/>
  </r>
  <r>
    <n v="782"/>
    <d v="2026-12-05T00:00:00"/>
    <s v="Western Europe"/>
    <x v="7"/>
    <s v="Corporate"/>
    <s v="Business"/>
    <s v="Cycling"/>
    <s v="Cycling Pack 12L"/>
    <n v="4"/>
    <n v="101.17"/>
    <n v="0.15"/>
    <n v="50.48"/>
    <n v="343.97800000000001"/>
    <n v="201.92"/>
    <n v="142.05800000000002"/>
    <n v="0.41298571420265257"/>
    <n v="2026"/>
    <s v="Q4"/>
    <n v="12"/>
    <s v="Dec"/>
  </r>
  <r>
    <n v="1402"/>
    <d v="2026-12-05T00:00:00"/>
    <s v="Central Europe"/>
    <x v="6"/>
    <s v="Retail Partners"/>
    <s v="New"/>
    <s v="Camping"/>
    <s v="Compact Sleeping Bag"/>
    <n v="2"/>
    <n v="121.64"/>
    <n v="0"/>
    <n v="61.94"/>
    <n v="243.28"/>
    <n v="123.88"/>
    <n v="119.4"/>
    <n v="0.49079250246629402"/>
    <n v="2026"/>
    <s v="Q4"/>
    <n v="12"/>
    <s v="Dec"/>
  </r>
  <r>
    <n v="1824"/>
    <d v="2026-12-05T00:00:00"/>
    <s v="Central Europe"/>
    <x v="1"/>
    <s v="Online Store"/>
    <s v="Returning"/>
    <s v="Travel"/>
    <s v="Travel Backpack 35L"/>
    <n v="1"/>
    <n v="165.1"/>
    <n v="0.05"/>
    <n v="85.23"/>
    <n v="156.845"/>
    <n v="85.23"/>
    <n v="71.614999999999995"/>
    <n v="0.45659727756702473"/>
    <n v="2026"/>
    <s v="Q4"/>
    <n v="12"/>
    <s v="Dec"/>
  </r>
  <r>
    <n v="2141"/>
    <d v="2026-12-05T00:00:00"/>
    <s v="Western Europe"/>
    <x v="13"/>
    <s v="Online Store"/>
    <s v="New"/>
    <s v="Camping"/>
    <s v="Trail Tent 2P"/>
    <n v="3"/>
    <n v="194.07"/>
    <n v="0.1"/>
    <n v="102.37"/>
    <n v="523.98900000000003"/>
    <n v="307.11"/>
    <n v="216.87900000000002"/>
    <n v="0.4138999101126169"/>
    <n v="2026"/>
    <s v="Q4"/>
    <n v="12"/>
    <s v="Dec"/>
  </r>
  <r>
    <n v="3517"/>
    <d v="2026-12-05T00:00:00"/>
    <s v="Western Europe"/>
    <x v="13"/>
    <s v="Marketplace"/>
    <s v="New"/>
    <s v="Hiking"/>
    <s v="Summit Backpack 45L"/>
    <n v="1"/>
    <n v="152.44"/>
    <n v="0.1"/>
    <n v="76.91"/>
    <n v="137.196"/>
    <n v="76.91"/>
    <n v="60.286000000000001"/>
    <n v="0.43941514329863846"/>
    <n v="2026"/>
    <s v="Q4"/>
    <n v="12"/>
    <s v="Dec"/>
  </r>
  <r>
    <n v="4055"/>
    <d v="2026-12-05T00:00:00"/>
    <s v="Central Europe"/>
    <x v="12"/>
    <s v="Online Store"/>
    <s v="Returning"/>
    <s v="Camping"/>
    <s v="Compact Sleeping Bag"/>
    <n v="1"/>
    <n v="123.82"/>
    <n v="0.05"/>
    <n v="59.19"/>
    <n v="117.62899999999999"/>
    <n v="59.19"/>
    <n v="58.438999999999993"/>
    <n v="0.49680775999115862"/>
    <n v="2026"/>
    <s v="Q4"/>
    <n v="12"/>
    <s v="Dec"/>
  </r>
  <r>
    <n v="4168"/>
    <d v="2026-12-05T00:00:00"/>
    <s v="Southern Europe"/>
    <x v="0"/>
    <s v="Online Store"/>
    <s v="New"/>
    <s v="Hiking"/>
    <s v="Trekking Poles"/>
    <n v="4"/>
    <n v="71.12"/>
    <n v="0.05"/>
    <n v="31.93"/>
    <n v="270.25600000000003"/>
    <n v="127.72"/>
    <n v="142.53600000000003"/>
    <n v="0.52741104730329769"/>
    <n v="2026"/>
    <s v="Q4"/>
    <n v="12"/>
    <s v="Dec"/>
  </r>
  <r>
    <n v="4317"/>
    <d v="2026-12-05T00:00:00"/>
    <s v="Northern Europe"/>
    <x v="16"/>
    <s v="Marketplace"/>
    <s v="Returning"/>
    <s v="Hiking"/>
    <s v="Trekking Poles"/>
    <n v="1"/>
    <n v="71.55"/>
    <n v="0.1"/>
    <n v="32.07"/>
    <n v="64.394999999999996"/>
    <n v="32.07"/>
    <n v="32.324999999999996"/>
    <n v="0.50197996738877237"/>
    <n v="2026"/>
    <s v="Q4"/>
    <n v="12"/>
    <s v="Dec"/>
  </r>
  <r>
    <n v="4879"/>
    <d v="2026-12-05T00:00:00"/>
    <s v="Northern Europe"/>
    <x v="2"/>
    <s v="Marketplace"/>
    <s v="Returning"/>
    <s v="Hiking"/>
    <s v="Trekking Poles"/>
    <n v="2"/>
    <n v="70.239999999999995"/>
    <n v="0.1"/>
    <n v="33.29"/>
    <n v="126.43199999999999"/>
    <n v="66.58"/>
    <n v="59.85199999999999"/>
    <n v="0.47339281194634264"/>
    <n v="2026"/>
    <s v="Q4"/>
    <n v="12"/>
    <s v="Dec"/>
  </r>
  <r>
    <n v="467"/>
    <d v="2026-12-06T00:00:00"/>
    <s v="Southern Europe"/>
    <x v="0"/>
    <s v="Marketplace"/>
    <s v="Returning"/>
    <s v="Cycling"/>
    <s v="Trail Bike Light"/>
    <n v="2"/>
    <n v="50.68"/>
    <n v="0.15"/>
    <n v="22.41"/>
    <n v="86.155999999999992"/>
    <n v="44.82"/>
    <n v="41.335999999999991"/>
    <n v="0.47978086262129155"/>
    <n v="2026"/>
    <s v="Q4"/>
    <n v="12"/>
    <s v="Dec"/>
  </r>
  <r>
    <n v="825"/>
    <d v="2026-12-06T00:00:00"/>
    <s v="Western Europe"/>
    <x v="7"/>
    <s v="Online Store"/>
    <s v="New"/>
    <s v="Cycling"/>
    <s v="Cycling Pack 12L"/>
    <n v="1"/>
    <n v="101.26"/>
    <n v="0"/>
    <n v="51.7"/>
    <n v="101.26"/>
    <n v="51.7"/>
    <n v="49.56"/>
    <n v="0.4894331424056883"/>
    <n v="2026"/>
    <s v="Q4"/>
    <n v="12"/>
    <s v="Dec"/>
  </r>
  <r>
    <n v="2346"/>
    <d v="2026-12-06T00:00:00"/>
    <s v="Southern Europe"/>
    <x v="0"/>
    <s v="Marketplace"/>
    <s v="Business"/>
    <s v="Travel"/>
    <s v="Packing Cube Set"/>
    <n v="2"/>
    <n v="46.01"/>
    <n v="0.05"/>
    <n v="18.399999999999999"/>
    <n v="87.418999999999997"/>
    <n v="36.799999999999997"/>
    <n v="50.619"/>
    <n v="0.57903888170763795"/>
    <n v="2026"/>
    <s v="Q4"/>
    <n v="12"/>
    <s v="Dec"/>
  </r>
  <r>
    <n v="3095"/>
    <d v="2026-12-06T00:00:00"/>
    <s v="Central Europe"/>
    <x v="12"/>
    <s v="Online Store"/>
    <s v="New"/>
    <s v="Travel"/>
    <s v="Carry-On Duffel"/>
    <n v="2"/>
    <n v="131.97999999999999"/>
    <n v="0.1"/>
    <n v="68.02"/>
    <n v="237.56399999999999"/>
    <n v="136.04"/>
    <n v="101.524"/>
    <n v="0.42735431294303855"/>
    <n v="2026"/>
    <s v="Q4"/>
    <n v="12"/>
    <s v="Dec"/>
  </r>
  <r>
    <n v="3580"/>
    <d v="2026-12-06T00:00:00"/>
    <s v="Western Europe"/>
    <x v="7"/>
    <s v="Retail Partners"/>
    <s v="New"/>
    <s v="Hiking"/>
    <s v="Trekking Poles"/>
    <n v="2"/>
    <n v="73.16"/>
    <n v="0.15"/>
    <n v="32.64"/>
    <n v="124.37199999999999"/>
    <n v="65.28"/>
    <n v="59.091999999999985"/>
    <n v="0.47512301804264617"/>
    <n v="2026"/>
    <s v="Q4"/>
    <n v="12"/>
    <s v="Dec"/>
  </r>
  <r>
    <n v="4672"/>
    <d v="2026-12-06T00:00:00"/>
    <s v="Central Europe"/>
    <x v="6"/>
    <s v="Online Store"/>
    <s v="Business"/>
    <s v="Travel"/>
    <s v="Packing Cube Set"/>
    <n v="2"/>
    <n v="47.43"/>
    <n v="0.05"/>
    <n v="18.63"/>
    <n v="90.11699999999999"/>
    <n v="37.26"/>
    <n v="52.856999999999992"/>
    <n v="0.58653750124837711"/>
    <n v="2026"/>
    <s v="Q4"/>
    <n v="12"/>
    <s v="Dec"/>
  </r>
  <r>
    <n v="533"/>
    <d v="2026-12-07T00:00:00"/>
    <s v="Southern Europe"/>
    <x v="9"/>
    <s v="Online Store"/>
    <s v="New"/>
    <s v="Travel"/>
    <s v="Insulated Bottle"/>
    <n v="1"/>
    <n v="35.93"/>
    <n v="0.05"/>
    <n v="13.23"/>
    <n v="34.133499999999998"/>
    <n v="13.23"/>
    <n v="20.903499999999998"/>
    <n v="0.6124042363074399"/>
    <n v="2026"/>
    <s v="Q4"/>
    <n v="12"/>
    <s v="Dec"/>
  </r>
  <r>
    <n v="2160"/>
    <d v="2026-12-07T00:00:00"/>
    <s v="Southern Europe"/>
    <x v="15"/>
    <s v="Marketplace"/>
    <s v="Returning"/>
    <s v="Travel"/>
    <s v="Insulated Bottle"/>
    <n v="1"/>
    <n v="35.53"/>
    <n v="0.05"/>
    <n v="13.28"/>
    <n v="33.753500000000003"/>
    <n v="13.28"/>
    <n v="20.473500000000001"/>
    <n v="0.6065593197742456"/>
    <n v="2026"/>
    <s v="Q4"/>
    <n v="12"/>
    <s v="Dec"/>
  </r>
  <r>
    <n v="2841"/>
    <d v="2026-12-07T00:00:00"/>
    <s v="Central Europe"/>
    <x v="14"/>
    <s v="Online Store"/>
    <s v="New"/>
    <s v="Camping"/>
    <s v="Trail Tent 2P"/>
    <n v="3"/>
    <n v="196.97"/>
    <n v="0.15"/>
    <n v="101.88"/>
    <n v="502.27349999999996"/>
    <n v="305.64"/>
    <n v="196.63349999999997"/>
    <n v="0.39148690902466482"/>
    <n v="2026"/>
    <s v="Q4"/>
    <n v="12"/>
    <s v="Dec"/>
  </r>
  <r>
    <n v="3433"/>
    <d v="2026-12-07T00:00:00"/>
    <s v="Southern Europe"/>
    <x v="0"/>
    <s v="Online Store"/>
    <s v="New"/>
    <s v="Travel"/>
    <s v="Insulated Bottle"/>
    <n v="2"/>
    <n v="37.020000000000003"/>
    <n v="0.2"/>
    <n v="13.39"/>
    <n v="59.232000000000006"/>
    <n v="26.78"/>
    <n v="32.452000000000005"/>
    <n v="0.5478795245813074"/>
    <n v="2026"/>
    <s v="Q4"/>
    <n v="12"/>
    <s v="Dec"/>
  </r>
  <r>
    <n v="3763"/>
    <d v="2026-12-07T00:00:00"/>
    <s v="Central Europe"/>
    <x v="14"/>
    <s v="Online Store"/>
    <s v="New"/>
    <s v="Travel"/>
    <s v="Packing Cube Set"/>
    <n v="4"/>
    <n v="47.22"/>
    <n v="0"/>
    <n v="18.420000000000002"/>
    <n v="188.88"/>
    <n v="73.680000000000007"/>
    <n v="115.19999999999999"/>
    <n v="0.60991105463786521"/>
    <n v="2026"/>
    <s v="Q4"/>
    <n v="12"/>
    <s v="Dec"/>
  </r>
  <r>
    <n v="706"/>
    <d v="2026-12-08T00:00:00"/>
    <s v="Central Europe"/>
    <x v="12"/>
    <s v="Retail Partners"/>
    <s v="Returning"/>
    <s v="Travel"/>
    <s v="Packing Cube Set"/>
    <n v="4"/>
    <n v="46.48"/>
    <n v="0.1"/>
    <n v="18.66"/>
    <n v="167.328"/>
    <n v="74.64"/>
    <n v="92.688000000000002"/>
    <n v="0.55393000573723461"/>
    <n v="2026"/>
    <s v="Q4"/>
    <n v="12"/>
    <s v="Dec"/>
  </r>
  <r>
    <n v="1086"/>
    <d v="2026-12-08T00:00:00"/>
    <s v="Western Europe"/>
    <x v="13"/>
    <s v="Corporate"/>
    <s v="Business"/>
    <s v="Hiking"/>
    <s v="Trail Boots"/>
    <n v="12"/>
    <n v="146.99"/>
    <n v="0.15"/>
    <n v="79.239999999999995"/>
    <n v="1499.298"/>
    <n v="950.87999999999988"/>
    <n v="548.41800000000012"/>
    <n v="0.36578318653129671"/>
    <n v="2026"/>
    <s v="Q4"/>
    <n v="12"/>
    <s v="Dec"/>
  </r>
  <r>
    <n v="1204"/>
    <d v="2026-12-08T00:00:00"/>
    <s v="Northern Europe"/>
    <x v="10"/>
    <s v="Online Store"/>
    <s v="New"/>
    <s v="Fitness"/>
    <s v="Resistance Band Set"/>
    <n v="1"/>
    <n v="40.29"/>
    <n v="0"/>
    <n v="15.07"/>
    <n v="40.29"/>
    <n v="15.07"/>
    <n v="25.22"/>
    <n v="0.62596177711590961"/>
    <n v="2026"/>
    <s v="Q4"/>
    <n v="12"/>
    <s v="Dec"/>
  </r>
  <r>
    <n v="1451"/>
    <d v="2026-12-08T00:00:00"/>
    <s v="Southern Europe"/>
    <x v="0"/>
    <s v="Corporate"/>
    <s v="Business"/>
    <s v="Camping"/>
    <s v="Compact Sleeping Bag"/>
    <n v="4"/>
    <n v="125.82"/>
    <n v="0.15"/>
    <n v="61.39"/>
    <n v="427.78799999999995"/>
    <n v="245.56"/>
    <n v="182.22799999999995"/>
    <n v="0.42597735326844133"/>
    <n v="2026"/>
    <s v="Q4"/>
    <n v="12"/>
    <s v="Dec"/>
  </r>
  <r>
    <n v="1650"/>
    <d v="2026-12-08T00:00:00"/>
    <s v="Central Europe"/>
    <x v="1"/>
    <s v="Online Store"/>
    <s v="New"/>
    <s v="Travel"/>
    <s v="Insulated Bottle"/>
    <n v="3"/>
    <n v="36.25"/>
    <n v="0"/>
    <n v="13.67"/>
    <n v="108.75"/>
    <n v="41.01"/>
    <n v="67.740000000000009"/>
    <n v="0.62289655172413805"/>
    <n v="2026"/>
    <s v="Q4"/>
    <n v="12"/>
    <s v="Dec"/>
  </r>
  <r>
    <n v="1740"/>
    <d v="2026-12-08T00:00:00"/>
    <s v="Northern Europe"/>
    <x v="10"/>
    <s v="Marketplace"/>
    <s v="Returning"/>
    <s v="Travel"/>
    <s v="Travel Backpack 35L"/>
    <n v="1"/>
    <n v="165.29"/>
    <n v="0.05"/>
    <n v="89.92"/>
    <n v="157.02549999999999"/>
    <n v="89.92"/>
    <n v="67.105499999999992"/>
    <n v="0.42735415585366704"/>
    <n v="2026"/>
    <s v="Q4"/>
    <n v="12"/>
    <s v="Dec"/>
  </r>
  <r>
    <n v="3191"/>
    <d v="2026-12-08T00:00:00"/>
    <s v="Western Europe"/>
    <x v="8"/>
    <s v="Online Store"/>
    <s v="New"/>
    <s v="Camping"/>
    <s v="Portable Camp Stove"/>
    <n v="1"/>
    <n v="82.89"/>
    <n v="0.15"/>
    <n v="38.51"/>
    <n v="70.456500000000005"/>
    <n v="38.51"/>
    <n v="31.946500000000007"/>
    <n v="0.45342161475520365"/>
    <n v="2026"/>
    <s v="Q4"/>
    <n v="12"/>
    <s v="Dec"/>
  </r>
  <r>
    <n v="3662"/>
    <d v="2026-12-08T00:00:00"/>
    <s v="Central Europe"/>
    <x v="6"/>
    <s v="Online Store"/>
    <s v="Business"/>
    <s v="Camping"/>
    <s v="Trail Tent 2P"/>
    <n v="1"/>
    <n v="199.66"/>
    <n v="0"/>
    <n v="103.15"/>
    <n v="199.66"/>
    <n v="103.15"/>
    <n v="96.509999999999991"/>
    <n v="0.48337173194430527"/>
    <n v="2026"/>
    <s v="Q4"/>
    <n v="12"/>
    <s v="Dec"/>
  </r>
  <r>
    <n v="3922"/>
    <d v="2026-12-08T00:00:00"/>
    <s v="Western Europe"/>
    <x v="8"/>
    <s v="Retail Partners"/>
    <s v="New"/>
    <s v="Hiking"/>
    <s v="Trail Boots"/>
    <n v="2"/>
    <n v="146.25"/>
    <n v="0.05"/>
    <n v="77.3"/>
    <n v="277.875"/>
    <n v="154.6"/>
    <n v="123.27500000000001"/>
    <n v="0.44363472784525421"/>
    <n v="2026"/>
    <s v="Q4"/>
    <n v="12"/>
    <s v="Dec"/>
  </r>
  <r>
    <n v="4022"/>
    <d v="2026-12-08T00:00:00"/>
    <s v="Southern Europe"/>
    <x v="9"/>
    <s v="Marketplace"/>
    <s v="Returning"/>
    <s v="Camping"/>
    <s v="Alpine Tent 4P"/>
    <n v="1"/>
    <n v="333.51"/>
    <n v="0.2"/>
    <n v="199.91"/>
    <n v="266.80799999999999"/>
    <n v="199.91"/>
    <n v="66.897999999999996"/>
    <n v="0.25073461065635211"/>
    <n v="2026"/>
    <s v="Q4"/>
    <n v="12"/>
    <s v="Dec"/>
  </r>
  <r>
    <n v="4366"/>
    <d v="2026-12-08T00:00:00"/>
    <s v="Central Europe"/>
    <x v="12"/>
    <s v="Retail Partners"/>
    <s v="New"/>
    <s v="Hiking"/>
    <s v="Summit Backpack 45L"/>
    <n v="1"/>
    <n v="151.97"/>
    <n v="0.05"/>
    <n v="80.239999999999995"/>
    <n v="144.3715"/>
    <n v="80.239999999999995"/>
    <n v="64.131500000000003"/>
    <n v="0.44421163456776441"/>
    <n v="2026"/>
    <s v="Q4"/>
    <n v="12"/>
    <s v="Dec"/>
  </r>
  <r>
    <n v="4880"/>
    <d v="2026-12-08T00:00:00"/>
    <s v="Western Europe"/>
    <x v="13"/>
    <s v="Retail Partners"/>
    <s v="New"/>
    <s v="Cycling"/>
    <s v="Compact Repair Kit"/>
    <n v="1"/>
    <n v="41.07"/>
    <n v="0"/>
    <n v="16.600000000000001"/>
    <n v="41.07"/>
    <n v="16.600000000000001"/>
    <n v="24.47"/>
    <n v="0.59581202824446067"/>
    <n v="2026"/>
    <s v="Q4"/>
    <n v="12"/>
    <s v="Dec"/>
  </r>
  <r>
    <n v="5127"/>
    <d v="2026-12-08T00:00:00"/>
    <s v="Central Europe"/>
    <x v="11"/>
    <s v="Marketplace"/>
    <s v="Returning"/>
    <s v="Camping"/>
    <s v="Compact Sleeping Bag"/>
    <n v="1"/>
    <n v="122.65"/>
    <n v="0"/>
    <n v="58.9"/>
    <n v="122.65"/>
    <n v="58.9"/>
    <n v="63.750000000000007"/>
    <n v="0.51977170811251527"/>
    <n v="2026"/>
    <s v="Q4"/>
    <n v="12"/>
    <s v="Dec"/>
  </r>
  <r>
    <n v="13"/>
    <d v="2026-12-09T00:00:00"/>
    <s v="Central Europe"/>
    <x v="6"/>
    <s v="Online Store"/>
    <s v="Returning"/>
    <s v="Hiking"/>
    <s v="Trail Boots"/>
    <n v="6"/>
    <n v="143.16"/>
    <n v="0.15"/>
    <n v="80.349999999999994"/>
    <n v="730.11599999999999"/>
    <n v="482.09999999999997"/>
    <n v="248.01600000000002"/>
    <n v="0.33969396643820987"/>
    <n v="2026"/>
    <s v="Q4"/>
    <n v="12"/>
    <s v="Dec"/>
  </r>
  <r>
    <n v="102"/>
    <d v="2026-12-09T00:00:00"/>
    <s v="Northern Europe"/>
    <x v="5"/>
    <s v="Retail Partners"/>
    <s v="New"/>
    <s v="Hiking"/>
    <s v="Trail Boots"/>
    <n v="3"/>
    <n v="142.75"/>
    <n v="0.1"/>
    <n v="81.739999999999995"/>
    <n v="385.42500000000001"/>
    <n v="245.21999999999997"/>
    <n v="140.20500000000004"/>
    <n v="0.3637672698968672"/>
    <n v="2026"/>
    <s v="Q4"/>
    <n v="12"/>
    <s v="Dec"/>
  </r>
  <r>
    <n v="519"/>
    <d v="2026-12-09T00:00:00"/>
    <s v="Central Europe"/>
    <x v="12"/>
    <s v="Retail Partners"/>
    <s v="Returning"/>
    <s v="Fitness"/>
    <s v="Recovery Roller"/>
    <n v="2"/>
    <n v="36.03"/>
    <n v="0.1"/>
    <n v="13.54"/>
    <n v="64.853999999999999"/>
    <n v="27.08"/>
    <n v="37.774000000000001"/>
    <n v="0.58244672649335427"/>
    <n v="2026"/>
    <s v="Q4"/>
    <n v="12"/>
    <s v="Dec"/>
  </r>
  <r>
    <n v="522"/>
    <d v="2026-12-09T00:00:00"/>
    <s v="Southern Europe"/>
    <x v="15"/>
    <s v="Retail Partners"/>
    <s v="Returning"/>
    <s v="Travel"/>
    <s v="Carry-On Duffel"/>
    <n v="2"/>
    <n v="133.4"/>
    <n v="0"/>
    <n v="67.69"/>
    <n v="266.8"/>
    <n v="135.38"/>
    <n v="131.42000000000002"/>
    <n v="0.49257871064467768"/>
    <n v="2026"/>
    <s v="Q4"/>
    <n v="12"/>
    <s v="Dec"/>
  </r>
  <r>
    <n v="798"/>
    <d v="2026-12-09T00:00:00"/>
    <s v="Northern Europe"/>
    <x v="2"/>
    <s v="Retail Partners"/>
    <s v="Returning"/>
    <s v="Camping"/>
    <s v="Trail Tent 2P"/>
    <n v="3"/>
    <n v="199.31"/>
    <n v="0.05"/>
    <n v="101.19"/>
    <n v="568.0335"/>
    <n v="303.57"/>
    <n v="264.46350000000001"/>
    <n v="0.46557729429690325"/>
    <n v="2026"/>
    <s v="Q4"/>
    <n v="12"/>
    <s v="Dec"/>
  </r>
  <r>
    <n v="1746"/>
    <d v="2026-12-09T00:00:00"/>
    <s v="Central Europe"/>
    <x v="11"/>
    <s v="Online Store"/>
    <s v="Business"/>
    <s v="Travel"/>
    <s v="Packing Cube Set"/>
    <n v="1"/>
    <n v="47.44"/>
    <n v="0.15"/>
    <n v="17.899999999999999"/>
    <n v="40.323999999999998"/>
    <n v="17.899999999999999"/>
    <n v="22.423999999999999"/>
    <n v="0.55609562543398472"/>
    <n v="2026"/>
    <s v="Q4"/>
    <n v="12"/>
    <s v="Dec"/>
  </r>
  <r>
    <n v="3412"/>
    <d v="2026-12-09T00:00:00"/>
    <s v="Southern Europe"/>
    <x v="0"/>
    <s v="Corporate"/>
    <s v="Business"/>
    <s v="Hiking"/>
    <s v="Trail Boots"/>
    <n v="10"/>
    <n v="145.30000000000001"/>
    <n v="0.1"/>
    <n v="79.7"/>
    <n v="1307.7"/>
    <n v="797"/>
    <n v="510.70000000000005"/>
    <n v="0.39053299686472437"/>
    <n v="2026"/>
    <s v="Q4"/>
    <n v="12"/>
    <s v="Dec"/>
  </r>
  <r>
    <n v="175"/>
    <d v="2026-12-10T00:00:00"/>
    <s v="Southern Europe"/>
    <x v="0"/>
    <s v="Marketplace"/>
    <s v="New"/>
    <s v="Cycling"/>
    <s v="Commuter Helmet"/>
    <n v="1"/>
    <n v="81.010000000000005"/>
    <n v="0.2"/>
    <n v="41.51"/>
    <n v="64.808000000000007"/>
    <n v="41.51"/>
    <n v="23.298000000000009"/>
    <n v="0.35949265522774976"/>
    <n v="2026"/>
    <s v="Q4"/>
    <n v="12"/>
    <s v="Dec"/>
  </r>
  <r>
    <n v="1014"/>
    <d v="2026-12-10T00:00:00"/>
    <s v="Western Europe"/>
    <x v="7"/>
    <s v="Marketplace"/>
    <s v="New"/>
    <s v="Travel"/>
    <s v="Insulated Bottle"/>
    <n v="2"/>
    <n v="35.619999999999997"/>
    <n v="0"/>
    <n v="13.62"/>
    <n v="71.239999999999995"/>
    <n v="27.24"/>
    <n v="44"/>
    <n v="0.61763054463784395"/>
    <n v="2026"/>
    <s v="Q4"/>
    <n v="12"/>
    <s v="Dec"/>
  </r>
  <r>
    <n v="1763"/>
    <d v="2026-12-10T00:00:00"/>
    <s v="Southern Europe"/>
    <x v="0"/>
    <s v="Online Store"/>
    <s v="New"/>
    <s v="Cycling"/>
    <s v="Trail Bike Light"/>
    <n v="2"/>
    <n v="49.88"/>
    <n v="0.05"/>
    <n v="22.31"/>
    <n v="94.772000000000006"/>
    <n v="44.62"/>
    <n v="50.152000000000008"/>
    <n v="0.52918583547883347"/>
    <n v="2026"/>
    <s v="Q4"/>
    <n v="12"/>
    <s v="Dec"/>
  </r>
  <r>
    <n v="1863"/>
    <d v="2026-12-10T00:00:00"/>
    <s v="Western Europe"/>
    <x v="7"/>
    <s v="Marketplace"/>
    <s v="Returning"/>
    <s v="Cycling"/>
    <s v="Cycling Pack 12L"/>
    <n v="1"/>
    <n v="101.18"/>
    <n v="0.05"/>
    <n v="49.12"/>
    <n v="96.120999999999995"/>
    <n v="49.12"/>
    <n v="47.000999999999998"/>
    <n v="0.48897743469169069"/>
    <n v="2026"/>
    <s v="Q4"/>
    <n v="12"/>
    <s v="Dec"/>
  </r>
  <r>
    <n v="3466"/>
    <d v="2026-12-10T00:00:00"/>
    <s v="Central Europe"/>
    <x v="12"/>
    <s v="Retail Partners"/>
    <s v="Business"/>
    <s v="Fitness"/>
    <s v="Recovery Roller"/>
    <n v="2"/>
    <n v="36.64"/>
    <n v="0"/>
    <n v="13.7"/>
    <n v="73.28"/>
    <n v="27.4"/>
    <n v="45.88"/>
    <n v="0.62609170305676853"/>
    <n v="2026"/>
    <s v="Q4"/>
    <n v="12"/>
    <s v="Dec"/>
  </r>
  <r>
    <n v="3630"/>
    <d v="2026-12-10T00:00:00"/>
    <s v="Central Europe"/>
    <x v="12"/>
    <s v="Retail Partners"/>
    <s v="Returning"/>
    <s v="Cycling"/>
    <s v="Compact Repair Kit"/>
    <n v="3"/>
    <n v="39.979999999999997"/>
    <n v="0.1"/>
    <n v="16.989999999999998"/>
    <n v="107.946"/>
    <n v="50.97"/>
    <n v="56.975999999999999"/>
    <n v="0.52781946528819967"/>
    <n v="2026"/>
    <s v="Q4"/>
    <n v="12"/>
    <s v="Dec"/>
  </r>
  <r>
    <n v="3633"/>
    <d v="2026-12-10T00:00:00"/>
    <s v="Western Europe"/>
    <x v="4"/>
    <s v="Marketplace"/>
    <s v="Business"/>
    <s v="Hiking"/>
    <s v="Trail Boots"/>
    <n v="3"/>
    <n v="144.16"/>
    <n v="0"/>
    <n v="77.36"/>
    <n v="432.48"/>
    <n v="232.07999999999998"/>
    <n v="200.40000000000003"/>
    <n v="0.46337402885682583"/>
    <n v="2026"/>
    <s v="Q4"/>
    <n v="12"/>
    <s v="Dec"/>
  </r>
  <r>
    <n v="4"/>
    <d v="2026-12-11T00:00:00"/>
    <s v="Western Europe"/>
    <x v="4"/>
    <s v="Online Store"/>
    <s v="New"/>
    <s v="Cycling"/>
    <s v="Cycling Pack 12L"/>
    <n v="1"/>
    <n v="102.98"/>
    <n v="0.1"/>
    <n v="51.45"/>
    <n v="92.682000000000002"/>
    <n v="51.45"/>
    <n v="41.231999999999999"/>
    <n v="0.4448760277076455"/>
    <n v="2026"/>
    <s v="Q4"/>
    <n v="12"/>
    <s v="Dec"/>
  </r>
  <r>
    <n v="70"/>
    <d v="2026-12-11T00:00:00"/>
    <s v="Western Europe"/>
    <x v="13"/>
    <s v="Online Store"/>
    <s v="New"/>
    <s v="Fitness"/>
    <s v="Weighted Vest"/>
    <n v="2"/>
    <n v="122.49"/>
    <n v="0.15"/>
    <n v="70.930000000000007"/>
    <n v="208.23299999999998"/>
    <n v="141.86000000000001"/>
    <n v="66.372999999999962"/>
    <n v="0.31874390706564265"/>
    <n v="2026"/>
    <s v="Q4"/>
    <n v="12"/>
    <s v="Dec"/>
  </r>
  <r>
    <n v="948"/>
    <d v="2026-12-11T00:00:00"/>
    <s v="Central Europe"/>
    <x v="11"/>
    <s v="Marketplace"/>
    <s v="New"/>
    <s v="Hiking"/>
    <s v="Trail Boots"/>
    <n v="1"/>
    <n v="141.74"/>
    <n v="0.15"/>
    <n v="78.97"/>
    <n v="120.479"/>
    <n v="78.97"/>
    <n v="41.509"/>
    <n v="0.34453307215365336"/>
    <n v="2026"/>
    <s v="Q4"/>
    <n v="12"/>
    <s v="Dec"/>
  </r>
  <r>
    <n v="1957"/>
    <d v="2026-12-11T00:00:00"/>
    <s v="Western Europe"/>
    <x v="7"/>
    <s v="Online Store"/>
    <s v="Returning"/>
    <s v="Cycling"/>
    <s v="Compact Repair Kit"/>
    <n v="6"/>
    <n v="39.44"/>
    <n v="0.1"/>
    <n v="16.89"/>
    <n v="212.976"/>
    <n v="101.34"/>
    <n v="111.636"/>
    <n v="0.52417173766058145"/>
    <n v="2026"/>
    <s v="Q4"/>
    <n v="12"/>
    <s v="Dec"/>
  </r>
  <r>
    <n v="3097"/>
    <d v="2026-12-11T00:00:00"/>
    <s v="Northern Europe"/>
    <x v="3"/>
    <s v="Retail Partners"/>
    <s v="Returning"/>
    <s v="Cycling"/>
    <s v="Trail Bike Light"/>
    <n v="1"/>
    <n v="49.64"/>
    <n v="0.1"/>
    <n v="22"/>
    <n v="44.676000000000002"/>
    <n v="22"/>
    <n v="22.676000000000002"/>
    <n v="0.50756558331094992"/>
    <n v="2026"/>
    <s v="Q4"/>
    <n v="12"/>
    <s v="Dec"/>
  </r>
  <r>
    <n v="3649"/>
    <d v="2026-12-11T00:00:00"/>
    <s v="Northern Europe"/>
    <x v="2"/>
    <s v="Online Store"/>
    <s v="New"/>
    <s v="Travel"/>
    <s v="Travel Backpack 35L"/>
    <n v="1"/>
    <n v="164.29"/>
    <n v="0.05"/>
    <n v="88.66"/>
    <n v="156.07549999999998"/>
    <n v="88.66"/>
    <n v="67.41549999999998"/>
    <n v="0.43194159237035917"/>
    <n v="2026"/>
    <s v="Q4"/>
    <n v="12"/>
    <s v="Dec"/>
  </r>
  <r>
    <n v="3963"/>
    <d v="2026-12-11T00:00:00"/>
    <s v="Western Europe"/>
    <x v="8"/>
    <s v="Online Store"/>
    <s v="Returning"/>
    <s v="Travel"/>
    <s v="Insulated Bottle"/>
    <n v="1"/>
    <n v="35.81"/>
    <n v="0"/>
    <n v="13.28"/>
    <n v="35.81"/>
    <n v="13.28"/>
    <n v="22.53"/>
    <n v="0.62915386763473891"/>
    <n v="2026"/>
    <s v="Q4"/>
    <n v="12"/>
    <s v="Dec"/>
  </r>
  <r>
    <n v="4305"/>
    <d v="2026-12-11T00:00:00"/>
    <s v="Southern Europe"/>
    <x v="9"/>
    <s v="Retail Partners"/>
    <s v="New"/>
    <s v="Fitness"/>
    <s v="Resistance Band Set"/>
    <n v="1"/>
    <n v="41.31"/>
    <n v="0.05"/>
    <n v="14.56"/>
    <n v="39.244500000000002"/>
    <n v="14.56"/>
    <n v="24.6845"/>
    <n v="0.62899259768884808"/>
    <n v="2026"/>
    <s v="Q4"/>
    <n v="12"/>
    <s v="Dec"/>
  </r>
  <r>
    <n v="4942"/>
    <d v="2026-12-11T00:00:00"/>
    <s v="Western Europe"/>
    <x v="13"/>
    <s v="Marketplace"/>
    <s v="New"/>
    <s v="Travel"/>
    <s v="Insulated Bottle"/>
    <n v="3"/>
    <n v="36.6"/>
    <n v="0.15"/>
    <n v="13.95"/>
    <n v="93.330000000000013"/>
    <n v="41.849999999999994"/>
    <n v="51.480000000000018"/>
    <n v="0.55159112825458068"/>
    <n v="2026"/>
    <s v="Q4"/>
    <n v="12"/>
    <s v="Dec"/>
  </r>
  <r>
    <n v="19"/>
    <d v="2026-12-12T00:00:00"/>
    <s v="Central Europe"/>
    <x v="1"/>
    <s v="Online Store"/>
    <s v="New"/>
    <s v="Cycling"/>
    <s v="Trail Bike Light"/>
    <n v="5"/>
    <n v="49.59"/>
    <n v="0"/>
    <n v="22.63"/>
    <n v="247.95000000000002"/>
    <n v="113.14999999999999"/>
    <n v="134.80000000000001"/>
    <n v="0.54365799556362171"/>
    <n v="2026"/>
    <s v="Q4"/>
    <n v="12"/>
    <s v="Dec"/>
  </r>
  <r>
    <n v="4963"/>
    <d v="2026-12-12T00:00:00"/>
    <s v="Southern Europe"/>
    <x v="0"/>
    <s v="Online Store"/>
    <s v="New"/>
    <s v="Hiking"/>
    <s v="Trekking Poles"/>
    <n v="5"/>
    <n v="72.3"/>
    <n v="0.05"/>
    <n v="31.73"/>
    <n v="343.42500000000001"/>
    <n v="158.65"/>
    <n v="184.77500000000001"/>
    <n v="0.53803596127247577"/>
    <n v="2026"/>
    <s v="Q4"/>
    <n v="12"/>
    <s v="Dec"/>
  </r>
  <r>
    <n v="5110"/>
    <d v="2026-12-12T00:00:00"/>
    <s v="Western Europe"/>
    <x v="4"/>
    <s v="Online Store"/>
    <s v="New"/>
    <s v="Cycling"/>
    <s v="Trail Bike Light"/>
    <n v="1"/>
    <n v="51.57"/>
    <n v="0.1"/>
    <n v="23.11"/>
    <n v="46.413000000000004"/>
    <n v="23.11"/>
    <n v="23.303000000000004"/>
    <n v="0.5020791588563549"/>
    <n v="2026"/>
    <s v="Q4"/>
    <n v="12"/>
    <s v="Dec"/>
  </r>
  <r>
    <n v="10"/>
    <d v="2026-12-13T00:00:00"/>
    <s v="Southern Europe"/>
    <x v="0"/>
    <s v="Online Store"/>
    <s v="Returning"/>
    <s v="Travel"/>
    <s v="Insulated Bottle"/>
    <n v="3"/>
    <n v="35.380000000000003"/>
    <n v="0"/>
    <n v="13.51"/>
    <n v="106.14000000000001"/>
    <n v="40.53"/>
    <n v="65.610000000000014"/>
    <n v="0.61814584511023185"/>
    <n v="2026"/>
    <s v="Q4"/>
    <n v="12"/>
    <s v="Dec"/>
  </r>
  <r>
    <n v="216"/>
    <d v="2026-12-13T00:00:00"/>
    <s v="Northern Europe"/>
    <x v="2"/>
    <s v="Online Store"/>
    <s v="Business"/>
    <s v="Cycling"/>
    <s v="Commuter Helmet"/>
    <n v="1"/>
    <n v="83.08"/>
    <n v="0.15"/>
    <n v="42.91"/>
    <n v="70.617999999999995"/>
    <n v="42.91"/>
    <n v="27.707999999999998"/>
    <n v="0.39236455294684075"/>
    <n v="2026"/>
    <s v="Q4"/>
    <n v="12"/>
    <s v="Dec"/>
  </r>
  <r>
    <n v="1937"/>
    <d v="2026-12-13T00:00:00"/>
    <s v="Central Europe"/>
    <x v="12"/>
    <s v="Corporate"/>
    <s v="Business"/>
    <s v="Camping"/>
    <s v="Compact Sleeping Bag"/>
    <n v="3"/>
    <n v="120.5"/>
    <n v="0.15"/>
    <n v="61.44"/>
    <n v="307.27499999999998"/>
    <n v="184.32"/>
    <n v="122.95499999999998"/>
    <n v="0.40014644862094212"/>
    <n v="2026"/>
    <s v="Q4"/>
    <n v="12"/>
    <s v="Dec"/>
  </r>
  <r>
    <n v="4720"/>
    <d v="2026-12-13T00:00:00"/>
    <s v="Southern Europe"/>
    <x v="0"/>
    <s v="Online Store"/>
    <s v="New"/>
    <s v="Hiking"/>
    <s v="Trekking Poles"/>
    <n v="3"/>
    <n v="73.040000000000006"/>
    <n v="0.1"/>
    <n v="31.78"/>
    <n v="197.208"/>
    <n v="95.34"/>
    <n v="101.86799999999999"/>
    <n v="0.51655105269563095"/>
    <n v="2026"/>
    <s v="Q4"/>
    <n v="12"/>
    <s v="Dec"/>
  </r>
  <r>
    <n v="91"/>
    <d v="2026-12-14T00:00:00"/>
    <s v="Central Europe"/>
    <x v="1"/>
    <s v="Online Store"/>
    <s v="Returning"/>
    <s v="Camping"/>
    <s v="Alpine Tent 4P"/>
    <n v="2"/>
    <n v="339.95"/>
    <n v="0"/>
    <n v="195.78"/>
    <n v="679.9"/>
    <n v="391.56"/>
    <n v="288.33999999999997"/>
    <n v="0.42409177820267685"/>
    <n v="2026"/>
    <s v="Q4"/>
    <n v="12"/>
    <s v="Dec"/>
  </r>
  <r>
    <n v="505"/>
    <d v="2026-12-14T00:00:00"/>
    <s v="Southern Europe"/>
    <x v="15"/>
    <s v="Marketplace"/>
    <s v="Returning"/>
    <s v="Camping"/>
    <s v="Trail Tent 2P"/>
    <n v="2"/>
    <n v="199.43"/>
    <n v="0.05"/>
    <n v="106.58"/>
    <n v="378.91699999999997"/>
    <n v="213.16"/>
    <n v="165.75699999999998"/>
    <n v="0.4374493622613923"/>
    <n v="2026"/>
    <s v="Q4"/>
    <n v="12"/>
    <s v="Dec"/>
  </r>
  <r>
    <n v="640"/>
    <d v="2026-12-14T00:00:00"/>
    <s v="Southern Europe"/>
    <x v="15"/>
    <s v="Online Store"/>
    <s v="Returning"/>
    <s v="Fitness"/>
    <s v="Training Mat"/>
    <n v="2"/>
    <n v="51.77"/>
    <n v="0.05"/>
    <n v="21.76"/>
    <n v="98.363"/>
    <n v="43.52"/>
    <n v="54.842999999999996"/>
    <n v="0.55755721155312465"/>
    <n v="2026"/>
    <s v="Q4"/>
    <n v="12"/>
    <s v="Dec"/>
  </r>
  <r>
    <n v="1408"/>
    <d v="2026-12-14T00:00:00"/>
    <s v="Central Europe"/>
    <x v="1"/>
    <s v="Online Store"/>
    <s v="New"/>
    <s v="Travel"/>
    <s v="Travel Backpack 35L"/>
    <n v="1"/>
    <n v="161.53"/>
    <n v="0"/>
    <n v="87.43"/>
    <n v="161.53"/>
    <n v="87.43"/>
    <n v="74.099999999999994"/>
    <n v="0.45873831486411187"/>
    <n v="2026"/>
    <s v="Q4"/>
    <n v="12"/>
    <s v="Dec"/>
  </r>
  <r>
    <n v="2074"/>
    <d v="2026-12-14T00:00:00"/>
    <s v="Central Europe"/>
    <x v="12"/>
    <s v="Corporate"/>
    <s v="Business"/>
    <s v="Hiking"/>
    <s v="Trail Boots"/>
    <n v="4"/>
    <n v="145.85"/>
    <n v="0.1"/>
    <n v="79.47"/>
    <n v="525.05999999999995"/>
    <n v="317.88"/>
    <n v="207.17999999999995"/>
    <n v="0.39458347617415146"/>
    <n v="2026"/>
    <s v="Q4"/>
    <n v="12"/>
    <s v="Dec"/>
  </r>
  <r>
    <n v="2639"/>
    <d v="2026-12-14T00:00:00"/>
    <s v="Western Europe"/>
    <x v="13"/>
    <s v="Online Store"/>
    <s v="Returning"/>
    <s v="Camping"/>
    <s v="Trail Tent 2P"/>
    <n v="1"/>
    <n v="197.18"/>
    <n v="0"/>
    <n v="105.28"/>
    <n v="197.18"/>
    <n v="105.28"/>
    <n v="91.9"/>
    <n v="0.46607160969672384"/>
    <n v="2026"/>
    <s v="Q4"/>
    <n v="12"/>
    <s v="Dec"/>
  </r>
  <r>
    <n v="2694"/>
    <d v="2026-12-14T00:00:00"/>
    <s v="Western Europe"/>
    <x v="7"/>
    <s v="Online Store"/>
    <s v="New"/>
    <s v="Camping"/>
    <s v="Compact Sleeping Bag"/>
    <n v="1"/>
    <n v="124.9"/>
    <n v="0"/>
    <n v="62.16"/>
    <n v="124.9"/>
    <n v="62.16"/>
    <n v="62.740000000000009"/>
    <n v="0.50232185748598879"/>
    <n v="2026"/>
    <s v="Q4"/>
    <n v="12"/>
    <s v="Dec"/>
  </r>
  <r>
    <n v="2797"/>
    <d v="2026-12-14T00:00:00"/>
    <s v="Northern Europe"/>
    <x v="16"/>
    <s v="Retail Partners"/>
    <s v="New"/>
    <s v="Hiking"/>
    <s v="Trekking Poles"/>
    <n v="2"/>
    <n v="70.239999999999995"/>
    <n v="0.1"/>
    <n v="32.130000000000003"/>
    <n v="126.43199999999999"/>
    <n v="64.260000000000005"/>
    <n v="62.171999999999983"/>
    <n v="0.49174259681093385"/>
    <n v="2026"/>
    <s v="Q4"/>
    <n v="12"/>
    <s v="Dec"/>
  </r>
  <r>
    <n v="2811"/>
    <d v="2026-12-14T00:00:00"/>
    <s v="Central Europe"/>
    <x v="11"/>
    <s v="Retail Partners"/>
    <s v="Business"/>
    <s v="Hiking"/>
    <s v="Trail Boots"/>
    <n v="5"/>
    <n v="145.6"/>
    <n v="0.15"/>
    <n v="81.180000000000007"/>
    <n v="618.79999999999995"/>
    <n v="405.90000000000003"/>
    <n v="212.89999999999992"/>
    <n v="0.34405300581771159"/>
    <n v="2026"/>
    <s v="Q4"/>
    <n v="12"/>
    <s v="Dec"/>
  </r>
  <r>
    <n v="4037"/>
    <d v="2026-12-14T00:00:00"/>
    <s v="Western Europe"/>
    <x v="8"/>
    <s v="Retail Partners"/>
    <s v="Returning"/>
    <s v="Hiking"/>
    <s v="Summit Backpack 45L"/>
    <n v="1"/>
    <n v="152.4"/>
    <n v="0.05"/>
    <n v="77.98"/>
    <n v="144.78"/>
    <n v="77.98"/>
    <n v="66.8"/>
    <n v="0.46138969470921398"/>
    <n v="2026"/>
    <s v="Q4"/>
    <n v="12"/>
    <s v="Dec"/>
  </r>
  <r>
    <n v="4629"/>
    <d v="2026-12-14T00:00:00"/>
    <s v="Northern Europe"/>
    <x v="2"/>
    <s v="Online Store"/>
    <s v="New"/>
    <s v="Travel"/>
    <s v="Insulated Bottle"/>
    <n v="1"/>
    <n v="36.17"/>
    <n v="0.05"/>
    <n v="13.87"/>
    <n v="34.361499999999999"/>
    <n v="13.87"/>
    <n v="20.491500000000002"/>
    <n v="0.59635056676803988"/>
    <n v="2026"/>
    <s v="Q4"/>
    <n v="12"/>
    <s v="Dec"/>
  </r>
  <r>
    <n v="2455"/>
    <d v="2026-12-15T00:00:00"/>
    <s v="Central Europe"/>
    <x v="12"/>
    <s v="Online Store"/>
    <s v="Returning"/>
    <s v="Camping"/>
    <s v="Compact Sleeping Bag"/>
    <n v="3"/>
    <n v="126.21"/>
    <n v="0.1"/>
    <n v="60.65"/>
    <n v="340.767"/>
    <n v="181.95"/>
    <n v="158.81700000000001"/>
    <n v="0.46605745274630467"/>
    <n v="2026"/>
    <s v="Q4"/>
    <n v="12"/>
    <s v="Dec"/>
  </r>
  <r>
    <n v="3184"/>
    <d v="2026-12-15T00:00:00"/>
    <s v="Western Europe"/>
    <x v="13"/>
    <s v="Corporate"/>
    <s v="Returning"/>
    <s v="Hiking"/>
    <s v="Trail Boots"/>
    <n v="6"/>
    <n v="143.72999999999999"/>
    <n v="0.15"/>
    <n v="77.27"/>
    <n v="733.02299999999991"/>
    <n v="463.62"/>
    <n v="269.40299999999991"/>
    <n v="0.36752325643260847"/>
    <n v="2026"/>
    <s v="Q4"/>
    <n v="12"/>
    <s v="Dec"/>
  </r>
  <r>
    <n v="3363"/>
    <d v="2026-12-15T00:00:00"/>
    <s v="Central Europe"/>
    <x v="12"/>
    <s v="Marketplace"/>
    <s v="New"/>
    <s v="Hiking"/>
    <s v="Trail Boots"/>
    <n v="4"/>
    <n v="146.38999999999999"/>
    <n v="0"/>
    <n v="78.95"/>
    <n v="585.55999999999995"/>
    <n v="315.8"/>
    <n v="269.75999999999993"/>
    <n v="0.46068720541020552"/>
    <n v="2026"/>
    <s v="Q4"/>
    <n v="12"/>
    <s v="Dec"/>
  </r>
  <r>
    <n v="3373"/>
    <d v="2026-12-15T00:00:00"/>
    <s v="Central Europe"/>
    <x v="12"/>
    <s v="Marketplace"/>
    <s v="Returning"/>
    <s v="Hiking"/>
    <s v="Hiking Daypack 20L"/>
    <n v="2"/>
    <n v="89.84"/>
    <n v="0.05"/>
    <n v="45.17"/>
    <n v="170.696"/>
    <n v="90.34"/>
    <n v="80.355999999999995"/>
    <n v="0.47075502647982376"/>
    <n v="2026"/>
    <s v="Q4"/>
    <n v="12"/>
    <s v="Dec"/>
  </r>
  <r>
    <n v="3799"/>
    <d v="2026-12-15T00:00:00"/>
    <s v="Northern Europe"/>
    <x v="10"/>
    <s v="Retail Partners"/>
    <s v="New"/>
    <s v="Fitness"/>
    <s v="Training Mat"/>
    <n v="3"/>
    <n v="49.67"/>
    <n v="0.05"/>
    <n v="21.5"/>
    <n v="141.55949999999999"/>
    <n v="64.5"/>
    <n v="77.059499999999986"/>
    <n v="0.54436120500566898"/>
    <n v="2026"/>
    <s v="Q4"/>
    <n v="12"/>
    <s v="Dec"/>
  </r>
  <r>
    <n v="5002"/>
    <d v="2026-12-15T00:00:00"/>
    <s v="Central Europe"/>
    <x v="14"/>
    <s v="Corporate"/>
    <s v="Business"/>
    <s v="Hiking"/>
    <s v="Hiking Daypack 20L"/>
    <n v="4"/>
    <n v="94.3"/>
    <n v="0.1"/>
    <n v="44.36"/>
    <n v="339.48"/>
    <n v="177.44"/>
    <n v="162.04000000000002"/>
    <n v="0.47731825144338402"/>
    <n v="2026"/>
    <s v="Q4"/>
    <n v="12"/>
    <s v="Dec"/>
  </r>
  <r>
    <n v="2896"/>
    <d v="2026-12-16T00:00:00"/>
    <s v="Central Europe"/>
    <x v="12"/>
    <s v="Retail Partners"/>
    <s v="Business"/>
    <s v="Fitness"/>
    <s v="Recovery Roller"/>
    <n v="2"/>
    <n v="36.020000000000003"/>
    <n v="0.1"/>
    <n v="13.59"/>
    <n v="64.836000000000013"/>
    <n v="27.18"/>
    <n v="37.656000000000013"/>
    <n v="0.58078845086063302"/>
    <n v="2026"/>
    <s v="Q4"/>
    <n v="12"/>
    <s v="Dec"/>
  </r>
  <r>
    <n v="3334"/>
    <d v="2026-12-16T00:00:00"/>
    <s v="Central Europe"/>
    <x v="14"/>
    <s v="Online Store"/>
    <s v="Returning"/>
    <s v="Hiking"/>
    <s v="Summit Backpack 45L"/>
    <n v="1"/>
    <n v="154.12"/>
    <n v="0"/>
    <n v="77.45"/>
    <n v="154.12"/>
    <n v="77.45"/>
    <n v="76.67"/>
    <n v="0.49746950428237735"/>
    <n v="2026"/>
    <s v="Q4"/>
    <n v="12"/>
    <s v="Dec"/>
  </r>
  <r>
    <n v="3469"/>
    <d v="2026-12-16T00:00:00"/>
    <s v="Southern Europe"/>
    <x v="9"/>
    <s v="Online Store"/>
    <s v="Returning"/>
    <s v="Hiking"/>
    <s v="Summit Backpack 45L"/>
    <n v="1"/>
    <n v="150.88"/>
    <n v="0.05"/>
    <n v="81.02"/>
    <n v="143.33599999999998"/>
    <n v="81.02"/>
    <n v="62.315999999999988"/>
    <n v="0.43475470223809787"/>
    <n v="2026"/>
    <s v="Q4"/>
    <n v="12"/>
    <s v="Dec"/>
  </r>
  <r>
    <n v="569"/>
    <d v="2026-12-17T00:00:00"/>
    <s v="Northern Europe"/>
    <x v="2"/>
    <s v="Marketplace"/>
    <s v="New"/>
    <s v="Cycling"/>
    <s v="Compact Repair Kit"/>
    <n v="2"/>
    <n v="40.479999999999997"/>
    <n v="0"/>
    <n v="16.23"/>
    <n v="80.959999999999994"/>
    <n v="32.46"/>
    <n v="48.499999999999993"/>
    <n v="0.5990612648221344"/>
    <n v="2026"/>
    <s v="Q4"/>
    <n v="12"/>
    <s v="Dec"/>
  </r>
  <r>
    <n v="2404"/>
    <d v="2026-12-17T00:00:00"/>
    <s v="Northern Europe"/>
    <x v="10"/>
    <s v="Marketplace"/>
    <s v="Business"/>
    <s v="Travel"/>
    <s v="Travel Backpack 35L"/>
    <n v="3"/>
    <n v="163.34"/>
    <n v="0.1"/>
    <n v="88.53"/>
    <n v="441.01799999999997"/>
    <n v="265.59000000000003"/>
    <n v="175.42799999999994"/>
    <n v="0.39777968246194023"/>
    <n v="2026"/>
    <s v="Q4"/>
    <n v="12"/>
    <s v="Dec"/>
  </r>
  <r>
    <n v="4682"/>
    <d v="2026-12-17T00:00:00"/>
    <s v="Western Europe"/>
    <x v="4"/>
    <s v="Retail Partners"/>
    <s v="New"/>
    <s v="Fitness"/>
    <s v="Resistance Band Set"/>
    <n v="2"/>
    <n v="40.89"/>
    <n v="0"/>
    <n v="14.95"/>
    <n v="81.78"/>
    <n v="29.9"/>
    <n v="51.88"/>
    <n v="0.63438493519197847"/>
    <n v="2026"/>
    <s v="Q4"/>
    <n v="12"/>
    <s v="Dec"/>
  </r>
  <r>
    <n v="4888"/>
    <d v="2026-12-17T00:00:00"/>
    <s v="Northern Europe"/>
    <x v="2"/>
    <s v="Marketplace"/>
    <s v="New"/>
    <s v="Fitness"/>
    <s v="Resistance Band Set"/>
    <n v="1"/>
    <n v="40.159999999999997"/>
    <n v="0.15"/>
    <n v="14.46"/>
    <n v="34.135999999999996"/>
    <n v="14.46"/>
    <n v="19.675999999999995"/>
    <n v="0.576400281228029"/>
    <n v="2026"/>
    <s v="Q4"/>
    <n v="12"/>
    <s v="Dec"/>
  </r>
  <r>
    <n v="4923"/>
    <d v="2026-12-17T00:00:00"/>
    <s v="Western Europe"/>
    <x v="13"/>
    <s v="Online Store"/>
    <s v="New"/>
    <s v="Camping"/>
    <s v="Portable Camp Stove"/>
    <n v="2"/>
    <n v="79.86"/>
    <n v="0"/>
    <n v="39.049999999999997"/>
    <n v="159.72"/>
    <n v="78.099999999999994"/>
    <n v="81.62"/>
    <n v="0.51101928374655647"/>
    <n v="2026"/>
    <s v="Q4"/>
    <n v="12"/>
    <s v="Dec"/>
  </r>
  <r>
    <n v="131"/>
    <d v="2026-12-18T00:00:00"/>
    <s v="Central Europe"/>
    <x v="11"/>
    <s v="Marketplace"/>
    <s v="Returning"/>
    <s v="Camping"/>
    <s v="Compact Sleeping Bag"/>
    <n v="2"/>
    <n v="123.42"/>
    <n v="0.1"/>
    <n v="60.03"/>
    <n v="222.15600000000001"/>
    <n v="120.06"/>
    <n v="102.096"/>
    <n v="0.45956895154756117"/>
    <n v="2026"/>
    <s v="Q4"/>
    <n v="12"/>
    <s v="Dec"/>
  </r>
  <r>
    <n v="349"/>
    <d v="2026-12-18T00:00:00"/>
    <s v="Northern Europe"/>
    <x v="2"/>
    <s v="Online Store"/>
    <s v="Returning"/>
    <s v="Travel"/>
    <s v="Packing Cube Set"/>
    <n v="1"/>
    <n v="47.61"/>
    <n v="0.05"/>
    <n v="18.18"/>
    <n v="45.229499999999994"/>
    <n v="18.18"/>
    <n v="27.049499999999995"/>
    <n v="0.59804994527907662"/>
    <n v="2026"/>
    <s v="Q4"/>
    <n v="12"/>
    <s v="Dec"/>
  </r>
  <r>
    <n v="1131"/>
    <d v="2026-12-18T00:00:00"/>
    <s v="Western Europe"/>
    <x v="8"/>
    <s v="Online Store"/>
    <s v="Returning"/>
    <s v="Hiking"/>
    <s v="Hiking Daypack 20L"/>
    <n v="2"/>
    <n v="93.88"/>
    <n v="0.1"/>
    <n v="45.89"/>
    <n v="168.98400000000001"/>
    <n v="91.78"/>
    <n v="77.204000000000008"/>
    <n v="0.45687165648818823"/>
    <n v="2026"/>
    <s v="Q4"/>
    <n v="12"/>
    <s v="Dec"/>
  </r>
  <r>
    <n v="2738"/>
    <d v="2026-12-18T00:00:00"/>
    <s v="Central Europe"/>
    <x v="11"/>
    <s v="Online Store"/>
    <s v="New"/>
    <s v="Hiking"/>
    <s v="Trail Boots"/>
    <n v="3"/>
    <n v="145.43"/>
    <n v="0.05"/>
    <n v="81.72"/>
    <n v="414.47550000000001"/>
    <n v="245.16"/>
    <n v="169.31550000000001"/>
    <n v="0.40850544845232106"/>
    <n v="2026"/>
    <s v="Q4"/>
    <n v="12"/>
    <s v="Dec"/>
  </r>
  <r>
    <n v="4400"/>
    <d v="2026-12-18T00:00:00"/>
    <s v="Western Europe"/>
    <x v="4"/>
    <s v="Online Store"/>
    <s v="Returning"/>
    <s v="Travel"/>
    <s v="Insulated Bottle"/>
    <n v="2"/>
    <n v="36.89"/>
    <n v="0.1"/>
    <n v="13.74"/>
    <n v="66.402000000000001"/>
    <n v="27.48"/>
    <n v="38.921999999999997"/>
    <n v="0.58615704346254627"/>
    <n v="2026"/>
    <s v="Q4"/>
    <n v="12"/>
    <s v="Dec"/>
  </r>
  <r>
    <n v="3122"/>
    <d v="2026-12-19T00:00:00"/>
    <s v="Southern Europe"/>
    <x v="0"/>
    <s v="Marketplace"/>
    <s v="Returning"/>
    <s v="Hiking"/>
    <s v="Trail Boots"/>
    <n v="1"/>
    <n v="145.44"/>
    <n v="0.1"/>
    <n v="80.42"/>
    <n v="130.89600000000002"/>
    <n v="80.42"/>
    <n v="50.476000000000013"/>
    <n v="0.38561911746730232"/>
    <n v="2026"/>
    <s v="Q4"/>
    <n v="12"/>
    <s v="Dec"/>
  </r>
  <r>
    <n v="4572"/>
    <d v="2026-12-19T00:00:00"/>
    <s v="Southern Europe"/>
    <x v="15"/>
    <s v="Online Store"/>
    <s v="New"/>
    <s v="Fitness"/>
    <s v="Training Mat"/>
    <n v="2"/>
    <n v="51.56"/>
    <n v="0"/>
    <n v="21.9"/>
    <n v="103.12"/>
    <n v="43.8"/>
    <n v="59.320000000000007"/>
    <n v="0.57525213343677273"/>
    <n v="2026"/>
    <s v="Q4"/>
    <n v="12"/>
    <s v="Dec"/>
  </r>
  <r>
    <n v="4783"/>
    <d v="2026-12-19T00:00:00"/>
    <s v="Western Europe"/>
    <x v="7"/>
    <s v="Online Store"/>
    <s v="New"/>
    <s v="Camping"/>
    <s v="Compact Sleeping Bag"/>
    <n v="2"/>
    <n v="122"/>
    <n v="0.15"/>
    <n v="60.01"/>
    <n v="207.4"/>
    <n v="120.02"/>
    <n v="87.38000000000001"/>
    <n v="0.4213114754098361"/>
    <n v="2026"/>
    <s v="Q4"/>
    <n v="12"/>
    <s v="Dec"/>
  </r>
  <r>
    <n v="5055"/>
    <d v="2026-12-19T00:00:00"/>
    <s v="Northern Europe"/>
    <x v="3"/>
    <s v="Marketplace"/>
    <s v="New"/>
    <s v="Hiking"/>
    <s v="Trekking Poles"/>
    <n v="1"/>
    <n v="71.89"/>
    <n v="0.15"/>
    <n v="32.409999999999997"/>
    <n v="61.106499999999997"/>
    <n v="32.409999999999997"/>
    <n v="28.6965"/>
    <n v="0.46961452545964832"/>
    <n v="2026"/>
    <s v="Q4"/>
    <n v="12"/>
    <s v="Dec"/>
  </r>
  <r>
    <n v="5100"/>
    <d v="2026-12-19T00:00:00"/>
    <s v="Northern Europe"/>
    <x v="5"/>
    <s v="Online Store"/>
    <s v="Returning"/>
    <s v="Hiking"/>
    <s v="Trekking Poles"/>
    <n v="2"/>
    <n v="70.59"/>
    <n v="0.15"/>
    <n v="31.56"/>
    <n v="120.003"/>
    <n v="63.12"/>
    <n v="56.883000000000003"/>
    <n v="0.47401314967125824"/>
    <n v="2026"/>
    <s v="Q4"/>
    <n v="12"/>
    <s v="Dec"/>
  </r>
  <r>
    <n v="488"/>
    <d v="2026-12-20T00:00:00"/>
    <s v="Western Europe"/>
    <x v="7"/>
    <s v="Online Store"/>
    <s v="Returning"/>
    <s v="Hiking"/>
    <s v="Trail Boots"/>
    <n v="4"/>
    <n v="141.91"/>
    <n v="0.05"/>
    <n v="80.260000000000005"/>
    <n v="539.25799999999992"/>
    <n v="321.04000000000002"/>
    <n v="218.2179999999999"/>
    <n v="0.40466344495584661"/>
    <n v="2026"/>
    <s v="Q4"/>
    <n v="12"/>
    <s v="Dec"/>
  </r>
  <r>
    <n v="710"/>
    <d v="2026-12-20T00:00:00"/>
    <s v="Central Europe"/>
    <x v="6"/>
    <s v="Corporate"/>
    <s v="Business"/>
    <s v="Hiking"/>
    <s v="Trail Boots"/>
    <n v="3"/>
    <n v="140.4"/>
    <n v="0.2"/>
    <n v="81.760000000000005"/>
    <n v="336.96000000000004"/>
    <n v="245.28000000000003"/>
    <n v="91.68"/>
    <n v="0.27207977207977208"/>
    <n v="2026"/>
    <s v="Q4"/>
    <n v="12"/>
    <s v="Dec"/>
  </r>
  <r>
    <n v="1009"/>
    <d v="2026-12-20T00:00:00"/>
    <s v="Western Europe"/>
    <x v="13"/>
    <s v="Marketplace"/>
    <s v="Returning"/>
    <s v="Hiking"/>
    <s v="Trekking Poles"/>
    <n v="2"/>
    <n v="72.349999999999994"/>
    <n v="0.15"/>
    <n v="32.44"/>
    <n v="122.99499999999999"/>
    <n v="64.88"/>
    <n v="58.114999999999995"/>
    <n v="0.47249888206837676"/>
    <n v="2026"/>
    <s v="Q4"/>
    <n v="12"/>
    <s v="Dec"/>
  </r>
  <r>
    <n v="1231"/>
    <d v="2026-12-20T00:00:00"/>
    <s v="Western Europe"/>
    <x v="8"/>
    <s v="Online Store"/>
    <s v="New"/>
    <s v="Camping"/>
    <s v="Compact Sleeping Bag"/>
    <n v="4"/>
    <n v="120.8"/>
    <n v="0.1"/>
    <n v="59.93"/>
    <n v="434.88"/>
    <n v="239.72"/>
    <n v="195.16"/>
    <n v="0.44876747608535689"/>
    <n v="2026"/>
    <s v="Q4"/>
    <n v="12"/>
    <s v="Dec"/>
  </r>
  <r>
    <n v="1445"/>
    <d v="2026-12-20T00:00:00"/>
    <s v="Western Europe"/>
    <x v="7"/>
    <s v="Online Store"/>
    <s v="New"/>
    <s v="Hiking"/>
    <s v="Trekking Poles"/>
    <n v="1"/>
    <n v="71.23"/>
    <n v="0"/>
    <n v="31.63"/>
    <n v="71.23"/>
    <n v="31.63"/>
    <n v="39.600000000000009"/>
    <n v="0.55594552856942303"/>
    <n v="2026"/>
    <s v="Q4"/>
    <n v="12"/>
    <s v="Dec"/>
  </r>
  <r>
    <n v="2842"/>
    <d v="2026-12-20T00:00:00"/>
    <s v="Northern Europe"/>
    <x v="10"/>
    <s v="Corporate"/>
    <s v="Business"/>
    <s v="Cycling"/>
    <s v="Trail Bike Light"/>
    <n v="5"/>
    <n v="51.02"/>
    <n v="0.05"/>
    <n v="22.56"/>
    <n v="242.345"/>
    <n v="112.8"/>
    <n v="129.54500000000002"/>
    <n v="0.5345478553302111"/>
    <n v="2026"/>
    <s v="Q4"/>
    <n v="12"/>
    <s v="Dec"/>
  </r>
  <r>
    <n v="3783"/>
    <d v="2026-12-20T00:00:00"/>
    <s v="Northern Europe"/>
    <x v="2"/>
    <s v="Marketplace"/>
    <s v="New"/>
    <s v="Travel"/>
    <s v="Carry-On Duffel"/>
    <n v="1"/>
    <n v="130.52000000000001"/>
    <n v="0.1"/>
    <n v="66.09"/>
    <n v="117.46800000000002"/>
    <n v="66.09"/>
    <n v="51.378000000000014"/>
    <n v="0.43737869036673821"/>
    <n v="2026"/>
    <s v="Q4"/>
    <n v="12"/>
    <s v="Dec"/>
  </r>
  <r>
    <n v="4484"/>
    <d v="2026-12-20T00:00:00"/>
    <s v="Central Europe"/>
    <x v="14"/>
    <s v="Online Store"/>
    <s v="Returning"/>
    <s v="Cycling"/>
    <s v="Commuter Helmet"/>
    <n v="2"/>
    <n v="79.87"/>
    <n v="0.15"/>
    <n v="41.9"/>
    <n v="135.779"/>
    <n v="83.8"/>
    <n v="51.978999999999999"/>
    <n v="0.38282061290773978"/>
    <n v="2026"/>
    <s v="Q4"/>
    <n v="12"/>
    <s v="Dec"/>
  </r>
  <r>
    <n v="4597"/>
    <d v="2026-12-20T00:00:00"/>
    <s v="Western Europe"/>
    <x v="13"/>
    <s v="Online Store"/>
    <s v="Returning"/>
    <s v="Hiking"/>
    <s v="Trekking Poles"/>
    <n v="3"/>
    <n v="71.3"/>
    <n v="0.1"/>
    <n v="32.93"/>
    <n v="192.51"/>
    <n v="98.789999999999992"/>
    <n v="93.72"/>
    <n v="0.48683185289075892"/>
    <n v="2026"/>
    <s v="Q4"/>
    <n v="12"/>
    <s v="Dec"/>
  </r>
  <r>
    <n v="4917"/>
    <d v="2026-12-20T00:00:00"/>
    <s v="Southern Europe"/>
    <x v="9"/>
    <s v="Online Store"/>
    <s v="Returning"/>
    <s v="Camping"/>
    <s v="Compact Sleeping Bag"/>
    <n v="2"/>
    <n v="122.95"/>
    <n v="0.1"/>
    <n v="59.79"/>
    <n v="221.31"/>
    <n v="119.58"/>
    <n v="101.73"/>
    <n v="0.45967195336857802"/>
    <n v="2026"/>
    <s v="Q4"/>
    <n v="12"/>
    <s v="Dec"/>
  </r>
  <r>
    <n v="629"/>
    <d v="2026-12-21T00:00:00"/>
    <s v="Western Europe"/>
    <x v="13"/>
    <s v="Online Store"/>
    <s v="Business"/>
    <s v="Fitness"/>
    <s v="Training Mat"/>
    <n v="2"/>
    <n v="50.04"/>
    <n v="0.05"/>
    <n v="22.43"/>
    <n v="95.075999999999993"/>
    <n v="44.86"/>
    <n v="50.215999999999994"/>
    <n v="0.52816694013210486"/>
    <n v="2026"/>
    <s v="Q4"/>
    <n v="12"/>
    <s v="Dec"/>
  </r>
  <r>
    <n v="1373"/>
    <d v="2026-12-21T00:00:00"/>
    <s v="Central Europe"/>
    <x v="1"/>
    <s v="Marketplace"/>
    <s v="Returning"/>
    <s v="Camping"/>
    <s v="Portable Camp Stove"/>
    <n v="1"/>
    <n v="80.92"/>
    <n v="0.05"/>
    <n v="40.14"/>
    <n v="76.873999999999995"/>
    <n v="40.14"/>
    <n v="36.733999999999995"/>
    <n v="0.47784686630069978"/>
    <n v="2026"/>
    <s v="Q4"/>
    <n v="12"/>
    <s v="Dec"/>
  </r>
  <r>
    <n v="1668"/>
    <d v="2026-12-21T00:00:00"/>
    <s v="Northern Europe"/>
    <x v="5"/>
    <s v="Online Store"/>
    <s v="Business"/>
    <s v="Cycling"/>
    <s v="Trail Bike Light"/>
    <n v="6"/>
    <n v="50.35"/>
    <n v="0.15"/>
    <n v="22.91"/>
    <n v="256.78500000000003"/>
    <n v="137.46"/>
    <n v="119.32500000000002"/>
    <n v="0.46468835796483443"/>
    <n v="2026"/>
    <s v="Q4"/>
    <n v="12"/>
    <s v="Dec"/>
  </r>
  <r>
    <n v="2646"/>
    <d v="2026-12-21T00:00:00"/>
    <s v="Central Europe"/>
    <x v="1"/>
    <s v="Online Store"/>
    <s v="Returning"/>
    <s v="Fitness"/>
    <s v="Recovery Roller"/>
    <n v="1"/>
    <n v="35.799999999999997"/>
    <n v="0.05"/>
    <n v="14.12"/>
    <n v="34.01"/>
    <n v="14.12"/>
    <n v="19.89"/>
    <n v="0.58482799176712741"/>
    <n v="2026"/>
    <s v="Q4"/>
    <n v="12"/>
    <s v="Dec"/>
  </r>
  <r>
    <n v="3044"/>
    <d v="2026-12-21T00:00:00"/>
    <s v="Central Europe"/>
    <x v="6"/>
    <s v="Corporate"/>
    <s v="Business"/>
    <s v="Cycling"/>
    <s v="Compact Repair Kit"/>
    <n v="4"/>
    <n v="40.64"/>
    <n v="0.1"/>
    <n v="16.260000000000002"/>
    <n v="146.304"/>
    <n v="65.040000000000006"/>
    <n v="81.263999999999996"/>
    <n v="0.55544619422572172"/>
    <n v="2026"/>
    <s v="Q4"/>
    <n v="12"/>
    <s v="Dec"/>
  </r>
  <r>
    <n v="3065"/>
    <d v="2026-12-21T00:00:00"/>
    <s v="Northern Europe"/>
    <x v="10"/>
    <s v="Online Store"/>
    <s v="New"/>
    <s v="Camping"/>
    <s v="Portable Camp Stove"/>
    <n v="3"/>
    <n v="81.510000000000005"/>
    <n v="0.05"/>
    <n v="39.9"/>
    <n v="232.30350000000001"/>
    <n v="119.69999999999999"/>
    <n v="112.60350000000003"/>
    <n v="0.48472580051527425"/>
    <n v="2026"/>
    <s v="Q4"/>
    <n v="12"/>
    <s v="Dec"/>
  </r>
  <r>
    <n v="3365"/>
    <d v="2026-12-21T00:00:00"/>
    <s v="Western Europe"/>
    <x v="7"/>
    <s v="Retail Partners"/>
    <s v="New"/>
    <s v="Fitness"/>
    <s v="Weighted Vest"/>
    <n v="2"/>
    <n v="122.4"/>
    <n v="0.1"/>
    <n v="71.09"/>
    <n v="220.32000000000002"/>
    <n v="142.18"/>
    <n v="78.140000000000015"/>
    <n v="0.35466594045025424"/>
    <n v="2026"/>
    <s v="Q4"/>
    <n v="12"/>
    <s v="Dec"/>
  </r>
  <r>
    <n v="4042"/>
    <d v="2026-12-21T00:00:00"/>
    <s v="Southern Europe"/>
    <x v="9"/>
    <s v="Marketplace"/>
    <s v="Returning"/>
    <s v="Travel"/>
    <s v="Packing Cube Set"/>
    <n v="1"/>
    <n v="45.94"/>
    <n v="0.05"/>
    <n v="18.100000000000001"/>
    <n v="43.642999999999994"/>
    <n v="18.100000000000001"/>
    <n v="25.542999999999992"/>
    <n v="0.58527140664024002"/>
    <n v="2026"/>
    <s v="Q4"/>
    <n v="12"/>
    <s v="Dec"/>
  </r>
  <r>
    <n v="4635"/>
    <d v="2026-12-21T00:00:00"/>
    <s v="Western Europe"/>
    <x v="13"/>
    <s v="Corporate"/>
    <s v="Returning"/>
    <s v="Camping"/>
    <s v="Trail Tent 2P"/>
    <n v="15"/>
    <n v="196.89"/>
    <n v="0.15"/>
    <n v="105.09"/>
    <n v="2510.3474999999999"/>
    <n v="1576.3500000000001"/>
    <n v="933.99749999999972"/>
    <n v="0.37205904760197533"/>
    <n v="2026"/>
    <s v="Q4"/>
    <n v="12"/>
    <s v="Dec"/>
  </r>
  <r>
    <n v="4748"/>
    <d v="2026-12-21T00:00:00"/>
    <s v="Western Europe"/>
    <x v="13"/>
    <s v="Retail Partners"/>
    <s v="Business"/>
    <s v="Cycling"/>
    <s v="Trail Bike Light"/>
    <n v="1"/>
    <n v="51.18"/>
    <n v="0.05"/>
    <n v="22.98"/>
    <n v="48.620999999999995"/>
    <n v="22.98"/>
    <n v="25.640999999999995"/>
    <n v="0.52736471894860237"/>
    <n v="2026"/>
    <s v="Q4"/>
    <n v="12"/>
    <s v="Dec"/>
  </r>
  <r>
    <n v="342"/>
    <d v="2026-12-22T00:00:00"/>
    <s v="Central Europe"/>
    <x v="6"/>
    <s v="Retail Partners"/>
    <s v="New"/>
    <s v="Cycling"/>
    <s v="Compact Repair Kit"/>
    <n v="3"/>
    <n v="40.78"/>
    <n v="0.15"/>
    <n v="16.73"/>
    <n v="103.989"/>
    <n v="50.19"/>
    <n v="53.799000000000007"/>
    <n v="0.51735279693044456"/>
    <n v="2026"/>
    <s v="Q4"/>
    <n v="12"/>
    <s v="Dec"/>
  </r>
  <r>
    <n v="676"/>
    <d v="2026-12-22T00:00:00"/>
    <s v="Northern Europe"/>
    <x v="3"/>
    <s v="Marketplace"/>
    <s v="Returning"/>
    <s v="Camping"/>
    <s v="Trail Tent 2P"/>
    <n v="1"/>
    <n v="195.63"/>
    <n v="0.05"/>
    <n v="102.13"/>
    <n v="185.84849999999997"/>
    <n v="102.13"/>
    <n v="83.718499999999977"/>
    <n v="0.45046637449320276"/>
    <n v="2026"/>
    <s v="Q4"/>
    <n v="12"/>
    <s v="Dec"/>
  </r>
  <r>
    <n v="1912"/>
    <d v="2026-12-22T00:00:00"/>
    <s v="Northern Europe"/>
    <x v="5"/>
    <s v="Corporate"/>
    <s v="Returning"/>
    <s v="Travel"/>
    <s v="Carry-On Duffel"/>
    <n v="10"/>
    <n v="134.86000000000001"/>
    <n v="0.1"/>
    <n v="65.3"/>
    <n v="1213.7400000000002"/>
    <n v="653"/>
    <n v="560.74000000000024"/>
    <n v="0.46199350767050612"/>
    <n v="2026"/>
    <s v="Q4"/>
    <n v="12"/>
    <s v="Dec"/>
  </r>
  <r>
    <n v="2065"/>
    <d v="2026-12-22T00:00:00"/>
    <s v="Western Europe"/>
    <x v="4"/>
    <s v="Online Store"/>
    <s v="New"/>
    <s v="Cycling"/>
    <s v="Commuter Helmet"/>
    <n v="1"/>
    <n v="83.15"/>
    <n v="0"/>
    <n v="42.3"/>
    <n v="83.15"/>
    <n v="42.3"/>
    <n v="40.850000000000009"/>
    <n v="0.49128081779915822"/>
    <n v="2026"/>
    <s v="Q4"/>
    <n v="12"/>
    <s v="Dec"/>
  </r>
  <r>
    <n v="3136"/>
    <d v="2026-12-22T00:00:00"/>
    <s v="Central Europe"/>
    <x v="6"/>
    <s v="Marketplace"/>
    <s v="Business"/>
    <s v="Cycling"/>
    <s v="Commuter Helmet"/>
    <n v="1"/>
    <n v="81.599999999999994"/>
    <n v="0.15"/>
    <n v="42"/>
    <n v="69.36"/>
    <n v="42"/>
    <n v="27.36"/>
    <n v="0.3944636678200692"/>
    <n v="2026"/>
    <s v="Q4"/>
    <n v="12"/>
    <s v="Dec"/>
  </r>
  <r>
    <n v="3423"/>
    <d v="2026-12-22T00:00:00"/>
    <s v="Western Europe"/>
    <x v="7"/>
    <s v="Retail Partners"/>
    <s v="Business"/>
    <s v="Travel"/>
    <s v="Packing Cube Set"/>
    <n v="5"/>
    <n v="47.67"/>
    <n v="0.1"/>
    <n v="17.84"/>
    <n v="214.51500000000001"/>
    <n v="89.2"/>
    <n v="125.31500000000001"/>
    <n v="0.5841782625923595"/>
    <n v="2026"/>
    <s v="Q4"/>
    <n v="12"/>
    <s v="Dec"/>
  </r>
  <r>
    <n v="3746"/>
    <d v="2026-12-22T00:00:00"/>
    <s v="Western Europe"/>
    <x v="7"/>
    <s v="Retail Partners"/>
    <s v="Business"/>
    <s v="Cycling"/>
    <s v="Trail Bike Light"/>
    <n v="2"/>
    <n v="50.96"/>
    <n v="0.15"/>
    <n v="22.59"/>
    <n v="86.632000000000005"/>
    <n v="45.18"/>
    <n v="41.452000000000005"/>
    <n v="0.47848370117277683"/>
    <n v="2026"/>
    <s v="Q4"/>
    <n v="12"/>
    <s v="Dec"/>
  </r>
  <r>
    <n v="1198"/>
    <d v="2026-12-23T00:00:00"/>
    <s v="Western Europe"/>
    <x v="7"/>
    <s v="Retail Partners"/>
    <s v="New"/>
    <s v="Travel"/>
    <s v="Packing Cube Set"/>
    <n v="5"/>
    <n v="47.69"/>
    <n v="0.05"/>
    <n v="18.23"/>
    <n v="226.52749999999997"/>
    <n v="91.15"/>
    <n v="135.37749999999997"/>
    <n v="0.59762059794064726"/>
    <n v="2026"/>
    <s v="Q4"/>
    <n v="12"/>
    <s v="Dec"/>
  </r>
  <r>
    <n v="2123"/>
    <d v="2026-12-23T00:00:00"/>
    <s v="Western Europe"/>
    <x v="8"/>
    <s v="Online Store"/>
    <s v="Returning"/>
    <s v="Hiking"/>
    <s v="Hiking Daypack 20L"/>
    <n v="1"/>
    <n v="91.08"/>
    <n v="0.2"/>
    <n v="46.14"/>
    <n v="72.864000000000004"/>
    <n v="46.14"/>
    <n v="26.724000000000004"/>
    <n v="0.36676548089591571"/>
    <n v="2026"/>
    <s v="Q4"/>
    <n v="12"/>
    <s v="Dec"/>
  </r>
  <r>
    <n v="2586"/>
    <d v="2026-12-23T00:00:00"/>
    <s v="Central Europe"/>
    <x v="14"/>
    <s v="Retail Partners"/>
    <s v="New"/>
    <s v="Hiking"/>
    <s v="Trail Boots"/>
    <n v="1"/>
    <n v="143.84"/>
    <n v="0.15"/>
    <n v="78.17"/>
    <n v="122.264"/>
    <n v="78.17"/>
    <n v="44.093999999999994"/>
    <n v="0.360645815612118"/>
    <n v="2026"/>
    <s v="Q4"/>
    <n v="12"/>
    <s v="Dec"/>
  </r>
  <r>
    <n v="3048"/>
    <d v="2026-12-23T00:00:00"/>
    <s v="Central Europe"/>
    <x v="6"/>
    <s v="Online Store"/>
    <s v="New"/>
    <s v="Cycling"/>
    <s v="Cycling Pack 12L"/>
    <n v="1"/>
    <n v="102.66"/>
    <n v="0.05"/>
    <n v="49.2"/>
    <n v="97.526999999999987"/>
    <n v="49.2"/>
    <n v="48.326999999999984"/>
    <n v="0.4955243163431664"/>
    <n v="2026"/>
    <s v="Q4"/>
    <n v="12"/>
    <s v="Dec"/>
  </r>
  <r>
    <n v="3838"/>
    <d v="2026-12-23T00:00:00"/>
    <s v="Central Europe"/>
    <x v="11"/>
    <s v="Retail Partners"/>
    <s v="New"/>
    <s v="Fitness"/>
    <s v="Resistance Band Set"/>
    <n v="2"/>
    <n v="40.32"/>
    <n v="0"/>
    <n v="14.39"/>
    <n v="80.64"/>
    <n v="28.78"/>
    <n v="51.86"/>
    <n v="0.64310515873015872"/>
    <n v="2026"/>
    <s v="Q4"/>
    <n v="12"/>
    <s v="Dec"/>
  </r>
  <r>
    <n v="4718"/>
    <d v="2026-12-23T00:00:00"/>
    <s v="Southern Europe"/>
    <x v="0"/>
    <s v="Retail Partners"/>
    <s v="Returning"/>
    <s v="Hiking"/>
    <s v="Summit Backpack 45L"/>
    <n v="1"/>
    <n v="157.58000000000001"/>
    <n v="0.1"/>
    <n v="80.37"/>
    <n v="141.822"/>
    <n v="80.37"/>
    <n v="61.451999999999998"/>
    <n v="0.43330371874603374"/>
    <n v="2026"/>
    <s v="Q4"/>
    <n v="12"/>
    <s v="Dec"/>
  </r>
  <r>
    <n v="4844"/>
    <d v="2026-12-23T00:00:00"/>
    <s v="Central Europe"/>
    <x v="14"/>
    <s v="Online Store"/>
    <s v="New"/>
    <s v="Fitness"/>
    <s v="Recovery Roller"/>
    <n v="1"/>
    <n v="36.4"/>
    <n v="0"/>
    <n v="14.22"/>
    <n v="36.4"/>
    <n v="14.22"/>
    <n v="22.18"/>
    <n v="0.6093406593406594"/>
    <n v="2026"/>
    <s v="Q4"/>
    <n v="12"/>
    <s v="Dec"/>
  </r>
  <r>
    <n v="678"/>
    <d v="2026-12-24T00:00:00"/>
    <s v="Central Europe"/>
    <x v="11"/>
    <s v="Online Store"/>
    <s v="Business"/>
    <s v="Hiking"/>
    <s v="Trail Boots"/>
    <n v="1"/>
    <n v="142.15"/>
    <n v="0.05"/>
    <n v="80.5"/>
    <n v="135.04249999999999"/>
    <n v="80.5"/>
    <n v="54.54249999999999"/>
    <n v="0.40389136753244342"/>
    <n v="2026"/>
    <s v="Q4"/>
    <n v="12"/>
    <s v="Dec"/>
  </r>
  <r>
    <n v="1706"/>
    <d v="2026-12-24T00:00:00"/>
    <s v="Southern Europe"/>
    <x v="0"/>
    <s v="Online Store"/>
    <s v="Returning"/>
    <s v="Camping"/>
    <s v="Alpine Tent 4P"/>
    <n v="2"/>
    <n v="332.38"/>
    <n v="0.05"/>
    <n v="192.16"/>
    <n v="631.52199999999993"/>
    <n v="384.32"/>
    <n v="247.20199999999994"/>
    <n v="0.39143846136793331"/>
    <n v="2026"/>
    <s v="Q4"/>
    <n v="12"/>
    <s v="Dec"/>
  </r>
  <r>
    <n v="3034"/>
    <d v="2026-12-24T00:00:00"/>
    <s v="Central Europe"/>
    <x v="1"/>
    <s v="Retail Partners"/>
    <s v="New"/>
    <s v="Camping"/>
    <s v="Compact Sleeping Bag"/>
    <n v="1"/>
    <n v="122.18"/>
    <n v="0.15"/>
    <n v="61.28"/>
    <n v="103.85300000000001"/>
    <n v="61.28"/>
    <n v="42.573000000000008"/>
    <n v="0.40993519686479934"/>
    <n v="2026"/>
    <s v="Q4"/>
    <n v="12"/>
    <s v="Dec"/>
  </r>
  <r>
    <n v="3883"/>
    <d v="2026-12-24T00:00:00"/>
    <s v="Southern Europe"/>
    <x v="0"/>
    <s v="Online Store"/>
    <s v="New"/>
    <s v="Camping"/>
    <s v="Compact Sleeping Bag"/>
    <n v="1"/>
    <n v="125.66"/>
    <n v="0.15"/>
    <n v="60.6"/>
    <n v="106.81099999999999"/>
    <n v="60.6"/>
    <n v="46.210999999999991"/>
    <n v="0.43264270533933763"/>
    <n v="2026"/>
    <s v="Q4"/>
    <n v="12"/>
    <s v="Dec"/>
  </r>
  <r>
    <n v="4342"/>
    <d v="2026-12-24T00:00:00"/>
    <s v="Western Europe"/>
    <x v="4"/>
    <s v="Online Store"/>
    <s v="Returning"/>
    <s v="Travel"/>
    <s v="Packing Cube Set"/>
    <n v="2"/>
    <n v="47.38"/>
    <n v="0.05"/>
    <n v="18.850000000000001"/>
    <n v="90.022000000000006"/>
    <n v="37.700000000000003"/>
    <n v="52.322000000000003"/>
    <n v="0.58121348114905247"/>
    <n v="2026"/>
    <s v="Q4"/>
    <n v="12"/>
    <s v="Dec"/>
  </r>
  <r>
    <n v="4468"/>
    <d v="2026-12-24T00:00:00"/>
    <s v="Southern Europe"/>
    <x v="0"/>
    <s v="Online Store"/>
    <s v="Business"/>
    <s v="Camping"/>
    <s v="Portable Camp Stove"/>
    <n v="1"/>
    <n v="80.8"/>
    <n v="0.05"/>
    <n v="38.33"/>
    <n v="76.759999999999991"/>
    <n v="38.33"/>
    <n v="38.429999999999993"/>
    <n v="0.50065138092756645"/>
    <n v="2026"/>
    <s v="Q4"/>
    <n v="12"/>
    <s v="Dec"/>
  </r>
  <r>
    <n v="7"/>
    <d v="2026-12-25T00:00:00"/>
    <s v="Western Europe"/>
    <x v="8"/>
    <s v="Online Store"/>
    <s v="Returning"/>
    <s v="Cycling"/>
    <s v="Cycling Pack 12L"/>
    <n v="5"/>
    <n v="103.52"/>
    <n v="0.1"/>
    <n v="49.1"/>
    <n v="465.84000000000003"/>
    <n v="245.5"/>
    <n v="220.34000000000003"/>
    <n v="0.47299501974927016"/>
    <n v="2026"/>
    <s v="Q4"/>
    <n v="12"/>
    <s v="Dec"/>
  </r>
  <r>
    <n v="658"/>
    <d v="2026-12-25T00:00:00"/>
    <s v="Central Europe"/>
    <x v="6"/>
    <s v="Retail Partners"/>
    <s v="Business"/>
    <s v="Hiking"/>
    <s v="Summit Backpack 45L"/>
    <n v="2"/>
    <n v="153.38999999999999"/>
    <n v="0.05"/>
    <n v="78.06"/>
    <n v="291.44099999999997"/>
    <n v="156.12"/>
    <n v="135.32099999999997"/>
    <n v="0.46431696295305047"/>
    <n v="2026"/>
    <s v="Q4"/>
    <n v="12"/>
    <s v="Dec"/>
  </r>
  <r>
    <n v="1192"/>
    <d v="2026-12-25T00:00:00"/>
    <s v="Western Europe"/>
    <x v="13"/>
    <s v="Corporate"/>
    <s v="Business"/>
    <s v="Fitness"/>
    <s v="Resistance Band Set"/>
    <n v="6"/>
    <n v="39.49"/>
    <n v="0.05"/>
    <n v="14.49"/>
    <n v="225.09299999999999"/>
    <n v="86.94"/>
    <n v="138.15299999999999"/>
    <n v="0.61375964601298127"/>
    <n v="2026"/>
    <s v="Q4"/>
    <n v="12"/>
    <s v="Dec"/>
  </r>
  <r>
    <n v="3852"/>
    <d v="2026-12-25T00:00:00"/>
    <s v="Northern Europe"/>
    <x v="2"/>
    <s v="Retail Partners"/>
    <s v="Business"/>
    <s v="Fitness"/>
    <s v="Recovery Roller"/>
    <n v="1"/>
    <n v="35.54"/>
    <n v="0.1"/>
    <n v="13.63"/>
    <n v="31.986000000000001"/>
    <n v="13.63"/>
    <n v="18.356000000000002"/>
    <n v="0.5738760707809667"/>
    <n v="2026"/>
    <s v="Q4"/>
    <n v="12"/>
    <s v="Dec"/>
  </r>
  <r>
    <n v="4507"/>
    <d v="2026-12-25T00:00:00"/>
    <s v="Central Europe"/>
    <x v="12"/>
    <s v="Marketplace"/>
    <s v="Returning"/>
    <s v="Travel"/>
    <s v="Travel Backpack 35L"/>
    <n v="2"/>
    <n v="167.21"/>
    <n v="0.05"/>
    <n v="88.23"/>
    <n v="317.69900000000001"/>
    <n v="176.46"/>
    <n v="141.239"/>
    <n v="0.44456860109726504"/>
    <n v="2026"/>
    <s v="Q4"/>
    <n v="12"/>
    <s v="Dec"/>
  </r>
  <r>
    <n v="260"/>
    <d v="2026-12-26T00:00:00"/>
    <s v="Northern Europe"/>
    <x v="2"/>
    <s v="Online Store"/>
    <s v="Business"/>
    <s v="Hiking"/>
    <s v="Trekking Poles"/>
    <n v="1"/>
    <n v="71.89"/>
    <n v="0.1"/>
    <n v="31.88"/>
    <n v="64.701000000000008"/>
    <n v="31.88"/>
    <n v="32.821000000000012"/>
    <n v="0.50727191233520363"/>
    <n v="2026"/>
    <s v="Q4"/>
    <n v="12"/>
    <s v="Dec"/>
  </r>
  <r>
    <n v="1659"/>
    <d v="2026-12-26T00:00:00"/>
    <s v="Southern Europe"/>
    <x v="15"/>
    <s v="Retail Partners"/>
    <s v="New"/>
    <s v="Travel"/>
    <s v="Carry-On Duffel"/>
    <n v="1"/>
    <n v="133.56"/>
    <n v="0.05"/>
    <n v="68.739999999999995"/>
    <n v="126.88199999999999"/>
    <n v="68.739999999999995"/>
    <n v="58.141999999999996"/>
    <n v="0.4582367869358932"/>
    <n v="2026"/>
    <s v="Q4"/>
    <n v="12"/>
    <s v="Dec"/>
  </r>
  <r>
    <n v="3188"/>
    <d v="2026-12-26T00:00:00"/>
    <s v="Western Europe"/>
    <x v="7"/>
    <s v="Marketplace"/>
    <s v="New"/>
    <s v="Camping"/>
    <s v="Compact Sleeping Bag"/>
    <n v="2"/>
    <n v="122.28"/>
    <n v="0.1"/>
    <n v="61.64"/>
    <n v="220.10400000000001"/>
    <n v="123.28"/>
    <n v="96.824000000000012"/>
    <n v="0.43990113764402283"/>
    <n v="2026"/>
    <s v="Q4"/>
    <n v="12"/>
    <s v="Dec"/>
  </r>
  <r>
    <n v="3673"/>
    <d v="2026-12-26T00:00:00"/>
    <s v="Southern Europe"/>
    <x v="15"/>
    <s v="Online Store"/>
    <s v="Business"/>
    <s v="Fitness"/>
    <s v="Resistance Band Set"/>
    <n v="1"/>
    <n v="40.619999999999997"/>
    <n v="0"/>
    <n v="14.62"/>
    <n v="40.619999999999997"/>
    <n v="14.62"/>
    <n v="26"/>
    <n v="0.64007877892663712"/>
    <n v="2026"/>
    <s v="Q4"/>
    <n v="12"/>
    <s v="Dec"/>
  </r>
  <r>
    <n v="3805"/>
    <d v="2026-12-26T00:00:00"/>
    <s v="Western Europe"/>
    <x v="4"/>
    <s v="Corporate"/>
    <s v="Business"/>
    <s v="Travel"/>
    <s v="Packing Cube Set"/>
    <n v="8"/>
    <n v="45.54"/>
    <n v="0.15"/>
    <n v="18.54"/>
    <n v="309.67199999999997"/>
    <n v="148.32"/>
    <n v="161.35199999999998"/>
    <n v="0.52104161822831896"/>
    <n v="2026"/>
    <s v="Q4"/>
    <n v="12"/>
    <s v="Dec"/>
  </r>
  <r>
    <n v="3945"/>
    <d v="2026-12-26T00:00:00"/>
    <s v="Western Europe"/>
    <x v="13"/>
    <s v="Corporate"/>
    <s v="Business"/>
    <s v="Cycling"/>
    <s v="Trail Bike Light"/>
    <n v="4"/>
    <n v="50.96"/>
    <n v="0.1"/>
    <n v="22.14"/>
    <n v="183.45600000000002"/>
    <n v="88.56"/>
    <n v="94.896000000000015"/>
    <n v="0.51726844583987441"/>
    <n v="2026"/>
    <s v="Q4"/>
    <n v="12"/>
    <s v="Dec"/>
  </r>
  <r>
    <n v="4266"/>
    <d v="2026-12-26T00:00:00"/>
    <s v="Central Europe"/>
    <x v="1"/>
    <s v="Online Store"/>
    <s v="New"/>
    <s v="Cycling"/>
    <s v="Compact Repair Kit"/>
    <n v="4"/>
    <n v="40.19"/>
    <n v="0.15"/>
    <n v="16.55"/>
    <n v="136.64599999999999"/>
    <n v="66.2"/>
    <n v="70.445999999999984"/>
    <n v="0.51553649576277383"/>
    <n v="2026"/>
    <s v="Q4"/>
    <n v="12"/>
    <s v="Dec"/>
  </r>
  <r>
    <n v="606"/>
    <d v="2026-12-27T00:00:00"/>
    <s v="Central Europe"/>
    <x v="12"/>
    <s v="Online Store"/>
    <s v="New"/>
    <s v="Camping"/>
    <s v="Alpine Tent 4P"/>
    <n v="3"/>
    <n v="333.84"/>
    <n v="0"/>
    <n v="193.05"/>
    <n v="1001.52"/>
    <n v="579.15000000000009"/>
    <n v="422.36999999999989"/>
    <n v="0.42172897196261672"/>
    <n v="2026"/>
    <s v="Q4"/>
    <n v="12"/>
    <s v="Dec"/>
  </r>
  <r>
    <n v="1166"/>
    <d v="2026-12-27T00:00:00"/>
    <s v="Northern Europe"/>
    <x v="16"/>
    <s v="Marketplace"/>
    <s v="Returning"/>
    <s v="Camping"/>
    <s v="Trail Tent 2P"/>
    <n v="2"/>
    <n v="198.94"/>
    <n v="0.15"/>
    <n v="102.32"/>
    <n v="338.19799999999998"/>
    <n v="204.64"/>
    <n v="133.55799999999999"/>
    <n v="0.39491067362905752"/>
    <n v="2026"/>
    <s v="Q4"/>
    <n v="12"/>
    <s v="Dec"/>
  </r>
  <r>
    <n v="1913"/>
    <d v="2026-12-27T00:00:00"/>
    <s v="Northern Europe"/>
    <x v="5"/>
    <s v="Marketplace"/>
    <s v="New"/>
    <s v="Fitness"/>
    <s v="Recovery Roller"/>
    <n v="3"/>
    <n v="35.979999999999997"/>
    <n v="0"/>
    <n v="13.6"/>
    <n v="107.94"/>
    <n v="40.799999999999997"/>
    <n v="67.14"/>
    <n v="0.62201222901612008"/>
    <n v="2026"/>
    <s v="Q4"/>
    <n v="12"/>
    <s v="Dec"/>
  </r>
  <r>
    <n v="2402"/>
    <d v="2026-12-27T00:00:00"/>
    <s v="Central Europe"/>
    <x v="14"/>
    <s v="Marketplace"/>
    <s v="New"/>
    <s v="Travel"/>
    <s v="Carry-On Duffel"/>
    <n v="6"/>
    <n v="133.4"/>
    <n v="0.1"/>
    <n v="66.3"/>
    <n v="720.36000000000013"/>
    <n v="397.79999999999995"/>
    <n v="322.56000000000017"/>
    <n v="0.44777611194402817"/>
    <n v="2026"/>
    <s v="Q4"/>
    <n v="12"/>
    <s v="Dec"/>
  </r>
  <r>
    <n v="3192"/>
    <d v="2026-12-27T00:00:00"/>
    <s v="Western Europe"/>
    <x v="7"/>
    <s v="Online Store"/>
    <s v="Returning"/>
    <s v="Hiking"/>
    <s v="Hiking Daypack 20L"/>
    <n v="2"/>
    <n v="93.45"/>
    <n v="0"/>
    <n v="45.75"/>
    <n v="186.9"/>
    <n v="91.5"/>
    <n v="95.4"/>
    <n v="0.5104333868378812"/>
    <n v="2026"/>
    <s v="Q4"/>
    <n v="12"/>
    <s v="Dec"/>
  </r>
  <r>
    <n v="3721"/>
    <d v="2026-12-27T00:00:00"/>
    <s v="Northern Europe"/>
    <x v="5"/>
    <s v="Marketplace"/>
    <s v="New"/>
    <s v="Fitness"/>
    <s v="Training Mat"/>
    <n v="1"/>
    <n v="49.79"/>
    <n v="0.2"/>
    <n v="21.87"/>
    <n v="39.832000000000001"/>
    <n v="21.87"/>
    <n v="17.962"/>
    <n v="0.45094396465153641"/>
    <n v="2026"/>
    <s v="Q4"/>
    <n v="12"/>
    <s v="Dec"/>
  </r>
  <r>
    <n v="3882"/>
    <d v="2026-12-27T00:00:00"/>
    <s v="Western Europe"/>
    <x v="8"/>
    <s v="Marketplace"/>
    <s v="Returning"/>
    <s v="Hiking"/>
    <s v="Trekking Poles"/>
    <n v="3"/>
    <n v="70.430000000000007"/>
    <n v="0.1"/>
    <n v="32.869999999999997"/>
    <n v="190.16100000000003"/>
    <n v="98.609999999999985"/>
    <n v="91.551000000000045"/>
    <n v="0.48143941186678674"/>
    <n v="2026"/>
    <s v="Q4"/>
    <n v="12"/>
    <s v="Dec"/>
  </r>
  <r>
    <n v="4945"/>
    <d v="2026-12-27T00:00:00"/>
    <s v="Northern Europe"/>
    <x v="2"/>
    <s v="Online Store"/>
    <s v="Business"/>
    <s v="Camping"/>
    <s v="Portable Camp Stove"/>
    <n v="2"/>
    <n v="82.04"/>
    <n v="0.1"/>
    <n v="38.880000000000003"/>
    <n v="147.67200000000003"/>
    <n v="77.760000000000005"/>
    <n v="69.91200000000002"/>
    <n v="0.47342759629449055"/>
    <n v="2026"/>
    <s v="Q4"/>
    <n v="12"/>
    <s v="Dec"/>
  </r>
  <r>
    <n v="5084"/>
    <d v="2026-12-27T00:00:00"/>
    <s v="Central Europe"/>
    <x v="11"/>
    <s v="Marketplace"/>
    <s v="Returning"/>
    <s v="Travel"/>
    <s v="Insulated Bottle"/>
    <n v="1"/>
    <n v="35.409999999999997"/>
    <n v="0.2"/>
    <n v="13.54"/>
    <n v="28.327999999999999"/>
    <n v="13.54"/>
    <n v="14.788"/>
    <n v="0.5220276757977973"/>
    <n v="2026"/>
    <s v="Q4"/>
    <n v="12"/>
    <s v="Dec"/>
  </r>
  <r>
    <n v="246"/>
    <d v="2026-12-28T00:00:00"/>
    <s v="Western Europe"/>
    <x v="7"/>
    <s v="Marketplace"/>
    <s v="Business"/>
    <s v="Cycling"/>
    <s v="Compact Repair Kit"/>
    <n v="1"/>
    <n v="41.06"/>
    <n v="0.1"/>
    <n v="16.23"/>
    <n v="36.954000000000001"/>
    <n v="16.23"/>
    <n v="20.724"/>
    <n v="0.5608053255398604"/>
    <n v="2026"/>
    <s v="Q4"/>
    <n v="12"/>
    <s v="Dec"/>
  </r>
  <r>
    <n v="537"/>
    <d v="2026-12-28T00:00:00"/>
    <s v="Western Europe"/>
    <x v="8"/>
    <s v="Corporate"/>
    <s v="Business"/>
    <s v="Hiking"/>
    <s v="Hiking Daypack 20L"/>
    <n v="12"/>
    <n v="90.29"/>
    <n v="0.1"/>
    <n v="45.76"/>
    <n v="975.13200000000006"/>
    <n v="549.12"/>
    <n v="426.01200000000006"/>
    <n v="0.43687623829389255"/>
    <n v="2026"/>
    <s v="Q4"/>
    <n v="12"/>
    <s v="Dec"/>
  </r>
  <r>
    <n v="968"/>
    <d v="2026-12-28T00:00:00"/>
    <s v="Central Europe"/>
    <x v="12"/>
    <s v="Retail Partners"/>
    <s v="New"/>
    <s v="Cycling"/>
    <s v="Cycling Pack 12L"/>
    <n v="1"/>
    <n v="103.13"/>
    <n v="0.15"/>
    <n v="50.06"/>
    <n v="87.660499999999999"/>
    <n v="50.06"/>
    <n v="37.600499999999997"/>
    <n v="0.42893321393329947"/>
    <n v="2026"/>
    <s v="Q4"/>
    <n v="12"/>
    <s v="Dec"/>
  </r>
  <r>
    <n v="1234"/>
    <d v="2026-12-28T00:00:00"/>
    <s v="Western Europe"/>
    <x v="13"/>
    <s v="Online Store"/>
    <s v="Returning"/>
    <s v="Cycling"/>
    <s v="Commuter Helmet"/>
    <n v="1"/>
    <n v="81.39"/>
    <n v="0.05"/>
    <n v="43.54"/>
    <n v="77.320499999999996"/>
    <n v="43.54"/>
    <n v="33.780499999999996"/>
    <n v="0.43688931137279247"/>
    <n v="2026"/>
    <s v="Q4"/>
    <n v="12"/>
    <s v="Dec"/>
  </r>
  <r>
    <n v="2061"/>
    <d v="2026-12-28T00:00:00"/>
    <s v="Southern Europe"/>
    <x v="15"/>
    <s v="Marketplace"/>
    <s v="Returning"/>
    <s v="Camping"/>
    <s v="Alpine Tent 4P"/>
    <n v="2"/>
    <n v="342.78"/>
    <n v="0"/>
    <n v="197.89"/>
    <n v="685.56"/>
    <n v="395.78"/>
    <n v="289.77999999999997"/>
    <n v="0.4226909387945621"/>
    <n v="2026"/>
    <s v="Q4"/>
    <n v="12"/>
    <s v="Dec"/>
  </r>
  <r>
    <n v="2219"/>
    <d v="2026-12-28T00:00:00"/>
    <s v="Central Europe"/>
    <x v="14"/>
    <s v="Online Store"/>
    <s v="Returning"/>
    <s v="Hiking"/>
    <s v="Trail Boots"/>
    <n v="1"/>
    <n v="147"/>
    <n v="0.15"/>
    <n v="79.58"/>
    <n v="124.95"/>
    <n v="79.58"/>
    <n v="45.370000000000005"/>
    <n v="0.36310524209683875"/>
    <n v="2026"/>
    <s v="Q4"/>
    <n v="12"/>
    <s v="Dec"/>
  </r>
  <r>
    <n v="2651"/>
    <d v="2026-12-28T00:00:00"/>
    <s v="Southern Europe"/>
    <x v="15"/>
    <s v="Online Store"/>
    <s v="New"/>
    <s v="Travel"/>
    <s v="Packing Cube Set"/>
    <n v="1"/>
    <n v="45.69"/>
    <n v="0.2"/>
    <n v="18.829999999999998"/>
    <n v="36.552"/>
    <n v="18.829999999999998"/>
    <n v="17.722000000000001"/>
    <n v="0.48484351061501429"/>
    <n v="2026"/>
    <s v="Q4"/>
    <n v="12"/>
    <s v="Dec"/>
  </r>
  <r>
    <n v="3173"/>
    <d v="2026-12-28T00:00:00"/>
    <s v="Central Europe"/>
    <x v="12"/>
    <s v="Marketplace"/>
    <s v="Returning"/>
    <s v="Cycling"/>
    <s v="Compact Repair Kit"/>
    <n v="1"/>
    <n v="39.69"/>
    <n v="0"/>
    <n v="17.09"/>
    <n v="39.69"/>
    <n v="17.09"/>
    <n v="22.599999999999998"/>
    <n v="0.56941295036533135"/>
    <n v="2026"/>
    <s v="Q4"/>
    <n v="12"/>
    <s v="Dec"/>
  </r>
  <r>
    <n v="3409"/>
    <d v="2026-12-28T00:00:00"/>
    <s v="Western Europe"/>
    <x v="4"/>
    <s v="Online Store"/>
    <s v="New"/>
    <s v="Camping"/>
    <s v="Compact Sleeping Bag"/>
    <n v="5"/>
    <n v="122.42"/>
    <n v="0"/>
    <n v="60.8"/>
    <n v="612.1"/>
    <n v="304"/>
    <n v="308.10000000000002"/>
    <n v="0.50334912595981052"/>
    <n v="2026"/>
    <s v="Q4"/>
    <n v="12"/>
    <s v="Dec"/>
  </r>
  <r>
    <n v="3535"/>
    <d v="2026-12-28T00:00:00"/>
    <s v="Central Europe"/>
    <x v="6"/>
    <s v="Retail Partners"/>
    <s v="New"/>
    <s v="Travel"/>
    <s v="Insulated Bottle"/>
    <n v="1"/>
    <n v="37.03"/>
    <n v="0.15"/>
    <n v="13.53"/>
    <n v="31.4755"/>
    <n v="13.53"/>
    <n v="17.945500000000003"/>
    <n v="0.57014185636447401"/>
    <n v="2026"/>
    <s v="Q4"/>
    <n v="12"/>
    <s v="Dec"/>
  </r>
  <r>
    <n v="5134"/>
    <d v="2026-12-28T00:00:00"/>
    <s v="Central Europe"/>
    <x v="14"/>
    <s v="Retail Partners"/>
    <s v="Returning"/>
    <s v="Hiking"/>
    <s v="Hiking Daypack 20L"/>
    <n v="1"/>
    <n v="90.99"/>
    <n v="0.05"/>
    <n v="44.78"/>
    <n v="86.440499999999986"/>
    <n v="44.78"/>
    <n v="41.660499999999985"/>
    <n v="0.48195579618350187"/>
    <n v="2026"/>
    <s v="Q4"/>
    <n v="12"/>
    <s v="Dec"/>
  </r>
  <r>
    <n v="2011"/>
    <d v="2026-12-29T00:00:00"/>
    <s v="Central Europe"/>
    <x v="11"/>
    <s v="Online Store"/>
    <s v="Returning"/>
    <s v="Hiking"/>
    <s v="Hiking Daypack 20L"/>
    <n v="1"/>
    <n v="90.81"/>
    <n v="0.1"/>
    <n v="46.53"/>
    <n v="81.728999999999999"/>
    <n v="46.53"/>
    <n v="35.198999999999998"/>
    <n v="0.43067944059024332"/>
    <n v="2026"/>
    <s v="Q4"/>
    <n v="12"/>
    <s v="Dec"/>
  </r>
  <r>
    <n v="2477"/>
    <d v="2026-12-29T00:00:00"/>
    <s v="Southern Europe"/>
    <x v="15"/>
    <s v="Retail Partners"/>
    <s v="New"/>
    <s v="Cycling"/>
    <s v="Compact Repair Kit"/>
    <n v="1"/>
    <n v="41.28"/>
    <n v="0.15"/>
    <n v="16.41"/>
    <n v="35.088000000000001"/>
    <n v="16.41"/>
    <n v="18.678000000000001"/>
    <n v="0.53231874145006841"/>
    <n v="2026"/>
    <s v="Q4"/>
    <n v="12"/>
    <s v="Dec"/>
  </r>
  <r>
    <n v="2745"/>
    <d v="2026-12-29T00:00:00"/>
    <s v="Western Europe"/>
    <x v="13"/>
    <s v="Marketplace"/>
    <s v="Business"/>
    <s v="Travel"/>
    <s v="Packing Cube Set"/>
    <n v="1"/>
    <n v="46.07"/>
    <n v="0"/>
    <n v="18.420000000000002"/>
    <n v="46.07"/>
    <n v="18.420000000000002"/>
    <n v="27.65"/>
    <n v="0.60017364879531143"/>
    <n v="2026"/>
    <s v="Q4"/>
    <n v="12"/>
    <s v="Dec"/>
  </r>
  <r>
    <n v="4427"/>
    <d v="2026-12-29T00:00:00"/>
    <s v="Central Europe"/>
    <x v="12"/>
    <s v="Retail Partners"/>
    <s v="Business"/>
    <s v="Hiking"/>
    <s v="Trail Boots"/>
    <n v="1"/>
    <n v="147.29"/>
    <n v="0.1"/>
    <n v="78.2"/>
    <n v="132.56100000000001"/>
    <n v="78.2"/>
    <n v="54.361000000000004"/>
    <n v="0.4100829052285363"/>
    <n v="2026"/>
    <s v="Q4"/>
    <n v="12"/>
    <s v="Dec"/>
  </r>
  <r>
    <n v="377"/>
    <d v="2026-12-30T00:00:00"/>
    <s v="Western Europe"/>
    <x v="13"/>
    <s v="Online Store"/>
    <s v="New"/>
    <s v="Cycling"/>
    <s v="Compact Repair Kit"/>
    <n v="1"/>
    <n v="40.82"/>
    <n v="0.1"/>
    <n v="17.2"/>
    <n v="36.738"/>
    <n v="17.2"/>
    <n v="19.538"/>
    <n v="0.53181991398551909"/>
    <n v="2026"/>
    <s v="Q4"/>
    <n v="12"/>
    <s v="Dec"/>
  </r>
  <r>
    <n v="1530"/>
    <d v="2026-12-30T00:00:00"/>
    <s v="Western Europe"/>
    <x v="7"/>
    <s v="Online Store"/>
    <s v="New"/>
    <s v="Fitness"/>
    <s v="Training Mat"/>
    <n v="3"/>
    <n v="50.72"/>
    <n v="0"/>
    <n v="22.3"/>
    <n v="152.16"/>
    <n v="66.900000000000006"/>
    <n v="85.259999999999991"/>
    <n v="0.56033123028391163"/>
    <n v="2026"/>
    <s v="Q4"/>
    <n v="12"/>
    <s v="Dec"/>
  </r>
  <r>
    <n v="2135"/>
    <d v="2026-12-30T00:00:00"/>
    <s v="Central Europe"/>
    <x v="12"/>
    <s v="Marketplace"/>
    <s v="Business"/>
    <s v="Camping"/>
    <s v="Trail Tent 2P"/>
    <n v="3"/>
    <n v="194.7"/>
    <n v="0.1"/>
    <n v="102.62"/>
    <n v="525.68999999999994"/>
    <n v="307.86"/>
    <n v="217.82999999999993"/>
    <n v="0.41436968555612613"/>
    <n v="2026"/>
    <s v="Q4"/>
    <n v="12"/>
    <s v="Dec"/>
  </r>
  <r>
    <n v="2916"/>
    <d v="2026-12-30T00:00:00"/>
    <s v="Central Europe"/>
    <x v="6"/>
    <s v="Retail Partners"/>
    <s v="New"/>
    <s v="Travel"/>
    <s v="Insulated Bottle"/>
    <n v="1"/>
    <n v="36.64"/>
    <n v="0.05"/>
    <n v="13.59"/>
    <n v="34.808"/>
    <n v="13.59"/>
    <n v="21.218"/>
    <n v="0.60957251206619167"/>
    <n v="2026"/>
    <s v="Q4"/>
    <n v="12"/>
    <s v="Dec"/>
  </r>
  <r>
    <n v="3449"/>
    <d v="2026-12-30T00:00:00"/>
    <s v="Northern Europe"/>
    <x v="10"/>
    <s v="Marketplace"/>
    <s v="Returning"/>
    <s v="Camping"/>
    <s v="Trail Tent 2P"/>
    <n v="6"/>
    <n v="192.9"/>
    <n v="0.2"/>
    <n v="106.89"/>
    <n v="925.92000000000007"/>
    <n v="641.34"/>
    <n v="284.58000000000004"/>
    <n v="0.30734836702954899"/>
    <n v="2026"/>
    <s v="Q4"/>
    <n v="12"/>
    <s v="Dec"/>
  </r>
  <r>
    <n v="3498"/>
    <d v="2026-12-30T00:00:00"/>
    <s v="Western Europe"/>
    <x v="7"/>
    <s v="Marketplace"/>
    <s v="Returning"/>
    <s v="Hiking"/>
    <s v="Trekking Poles"/>
    <n v="2"/>
    <n v="71.56"/>
    <n v="0.1"/>
    <n v="32.99"/>
    <n v="128.80800000000002"/>
    <n v="65.98"/>
    <n v="62.828000000000017"/>
    <n v="0.4877647351096206"/>
    <n v="2026"/>
    <s v="Q4"/>
    <n v="12"/>
    <s v="Dec"/>
  </r>
  <r>
    <n v="4851"/>
    <d v="2026-12-30T00:00:00"/>
    <s v="Western Europe"/>
    <x v="13"/>
    <s v="Marketplace"/>
    <s v="New"/>
    <s v="Cycling"/>
    <s v="Compact Repair Kit"/>
    <n v="1"/>
    <n v="40.270000000000003"/>
    <n v="0.1"/>
    <n v="16.63"/>
    <n v="36.243000000000002"/>
    <n v="16.63"/>
    <n v="19.613000000000003"/>
    <n v="0.54115277432883602"/>
    <n v="2026"/>
    <s v="Q4"/>
    <n v="12"/>
    <s v="Dec"/>
  </r>
  <r>
    <n v="4926"/>
    <d v="2026-12-30T00:00:00"/>
    <s v="Western Europe"/>
    <x v="7"/>
    <s v="Retail Partners"/>
    <s v="Business"/>
    <s v="Cycling"/>
    <s v="Commuter Helmet"/>
    <n v="6"/>
    <n v="81.180000000000007"/>
    <n v="0.05"/>
    <n v="43.3"/>
    <n v="462.726"/>
    <n v="259.79999999999995"/>
    <n v="202.92600000000004"/>
    <n v="0.43854462468069666"/>
    <n v="2026"/>
    <s v="Q4"/>
    <n v="12"/>
    <s v="Dec"/>
  </r>
  <r>
    <n v="5035"/>
    <d v="2026-12-30T00:00:00"/>
    <s v="Central Europe"/>
    <x v="12"/>
    <s v="Online Store"/>
    <s v="New"/>
    <s v="Cycling"/>
    <s v="Cycling Pack 12L"/>
    <n v="2"/>
    <n v="101.73"/>
    <n v="0.1"/>
    <n v="49.3"/>
    <n v="183.114"/>
    <n v="98.6"/>
    <n v="84.51400000000001"/>
    <n v="0.46153762137247839"/>
    <n v="2026"/>
    <s v="Q4"/>
    <n v="12"/>
    <s v="Dec"/>
  </r>
  <r>
    <n v="5135"/>
    <d v="2026-12-30T00:00:00"/>
    <s v="Northern Europe"/>
    <x v="10"/>
    <s v="Online Store"/>
    <s v="New"/>
    <s v="Cycling"/>
    <s v="Trail Bike Light"/>
    <n v="5"/>
    <n v="51.78"/>
    <n v="0.15"/>
    <n v="22.37"/>
    <n v="220.06499999999997"/>
    <n v="111.85000000000001"/>
    <n v="108.21499999999996"/>
    <n v="0.49174107650012483"/>
    <n v="2026"/>
    <s v="Q4"/>
    <n v="12"/>
    <s v="Dec"/>
  </r>
  <r>
    <m/>
    <m/>
    <m/>
    <x v="17"/>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x v="0"/>
    <x v="0"/>
    <x v="0"/>
    <s v="Returning"/>
    <x v="0"/>
    <s v="Commuter Helmet"/>
    <n v="2"/>
    <n v="82.06"/>
    <n v="0"/>
    <n v="42.94"/>
    <n v="164.12"/>
    <n v="85.88"/>
    <n v="78.240000000000009"/>
    <n v="0.476724348038021"/>
    <n v="2026"/>
    <x v="0"/>
    <n v="1"/>
    <x v="0"/>
  </r>
  <r>
    <n v="4836"/>
    <d v="2026-01-02T00:00:00"/>
    <x v="1"/>
    <x v="1"/>
    <x v="1"/>
    <s v="Returning"/>
    <x v="1"/>
    <s v="Hiking Daypack 20L"/>
    <n v="4"/>
    <n v="94.18"/>
    <n v="0.15"/>
    <n v="45.03"/>
    <n v="320.21199999999999"/>
    <n v="180.12"/>
    <n v="140.09199999999998"/>
    <n v="0.43749765780170635"/>
    <n v="2026"/>
    <x v="0"/>
    <n v="1"/>
    <x v="0"/>
  </r>
  <r>
    <n v="163"/>
    <d v="2026-01-03T00:00:00"/>
    <x v="2"/>
    <x v="2"/>
    <x v="0"/>
    <s v="New"/>
    <x v="2"/>
    <s v="Insulated Bottle"/>
    <n v="2"/>
    <n v="36.72"/>
    <n v="0.05"/>
    <n v="13.76"/>
    <n v="69.768000000000001"/>
    <n v="27.52"/>
    <n v="42.248000000000005"/>
    <n v="0.60554982226808862"/>
    <n v="2026"/>
    <x v="0"/>
    <n v="1"/>
    <x v="0"/>
  </r>
  <r>
    <n v="542"/>
    <d v="2026-01-03T00:00:00"/>
    <x v="0"/>
    <x v="0"/>
    <x v="1"/>
    <s v="Business"/>
    <x v="1"/>
    <s v="Trail Boots"/>
    <n v="4"/>
    <n v="143.66999999999999"/>
    <n v="0.1"/>
    <n v="81.22"/>
    <n v="517.21199999999999"/>
    <n v="324.88"/>
    <n v="192.33199999999999"/>
    <n v="0.37186298848441257"/>
    <n v="2026"/>
    <x v="0"/>
    <n v="1"/>
    <x v="0"/>
  </r>
  <r>
    <n v="2002"/>
    <d v="2026-01-03T00:00:00"/>
    <x v="0"/>
    <x v="0"/>
    <x v="1"/>
    <s v="Business"/>
    <x v="2"/>
    <s v="Insulated Bottle"/>
    <n v="3"/>
    <n v="36.53"/>
    <n v="0.15"/>
    <n v="13.67"/>
    <n v="93.151499999999999"/>
    <n v="41.01"/>
    <n v="52.141500000000001"/>
    <n v="0.55974944042769037"/>
    <n v="2026"/>
    <x v="0"/>
    <n v="1"/>
    <x v="0"/>
  </r>
  <r>
    <n v="2005"/>
    <d v="2026-01-03T00:00:00"/>
    <x v="2"/>
    <x v="3"/>
    <x v="2"/>
    <s v="New"/>
    <x v="2"/>
    <s v="Insulated Bottle"/>
    <n v="1"/>
    <n v="35.340000000000003"/>
    <n v="0"/>
    <n v="13.37"/>
    <n v="35.340000000000003"/>
    <n v="13.37"/>
    <n v="21.970000000000006"/>
    <n v="0.62167515563101317"/>
    <n v="2026"/>
    <x v="0"/>
    <n v="1"/>
    <x v="0"/>
  </r>
  <r>
    <n v="2937"/>
    <d v="2026-01-03T00:00:00"/>
    <x v="3"/>
    <x v="4"/>
    <x v="1"/>
    <s v="Returning"/>
    <x v="0"/>
    <s v="Trail Bike Light"/>
    <n v="8"/>
    <n v="49.6"/>
    <n v="0.1"/>
    <n v="23.05"/>
    <n v="357.12"/>
    <n v="184.4"/>
    <n v="172.72"/>
    <n v="0.4836469534050179"/>
    <n v="2026"/>
    <x v="0"/>
    <n v="1"/>
    <x v="0"/>
  </r>
  <r>
    <n v="3326"/>
    <d v="2026-01-03T00:00:00"/>
    <x v="0"/>
    <x v="0"/>
    <x v="2"/>
    <s v="New"/>
    <x v="3"/>
    <s v="Alpine Tent 4P"/>
    <n v="2"/>
    <n v="347.51"/>
    <n v="0"/>
    <n v="190.16"/>
    <n v="695.02"/>
    <n v="380.32"/>
    <n v="314.7"/>
    <n v="0.4527927253891974"/>
    <n v="2026"/>
    <x v="0"/>
    <n v="1"/>
    <x v="0"/>
  </r>
  <r>
    <n v="3863"/>
    <d v="2026-01-03T00:00:00"/>
    <x v="2"/>
    <x v="5"/>
    <x v="1"/>
    <s v="Returning"/>
    <x v="0"/>
    <s v="Compact Repair Kit"/>
    <n v="12"/>
    <n v="41.22"/>
    <n v="0.1"/>
    <n v="16.64"/>
    <n v="445.17599999999999"/>
    <n v="199.68"/>
    <n v="245.49599999999998"/>
    <n v="0.55145829963879456"/>
    <n v="2026"/>
    <x v="0"/>
    <n v="1"/>
    <x v="0"/>
  </r>
  <r>
    <n v="4910"/>
    <d v="2026-01-03T00:00:00"/>
    <x v="2"/>
    <x v="3"/>
    <x v="2"/>
    <s v="Business"/>
    <x v="3"/>
    <s v="Alpine Tent 4P"/>
    <n v="1"/>
    <n v="332.18"/>
    <n v="0"/>
    <n v="195.33"/>
    <n v="332.18"/>
    <n v="195.33"/>
    <n v="136.85"/>
    <n v="0.41197543500511768"/>
    <n v="2026"/>
    <x v="0"/>
    <n v="1"/>
    <x v="0"/>
  </r>
  <r>
    <n v="5188"/>
    <d v="2026-01-03T00:00:00"/>
    <x v="1"/>
    <x v="6"/>
    <x v="3"/>
    <s v="Returning"/>
    <x v="0"/>
    <s v="Trail Bike Light"/>
    <n v="1"/>
    <n v="49.71"/>
    <n v="0"/>
    <n v="23.15"/>
    <n v="49.71"/>
    <n v="23.15"/>
    <n v="26.560000000000002"/>
    <n v="0.53429893381613358"/>
    <n v="2026"/>
    <x v="0"/>
    <n v="1"/>
    <x v="0"/>
  </r>
  <r>
    <n v="845"/>
    <d v="2026-01-04T00:00:00"/>
    <x v="2"/>
    <x v="3"/>
    <x v="0"/>
    <s v="New"/>
    <x v="3"/>
    <s v="Trail Tent 2P"/>
    <n v="2"/>
    <n v="194.35"/>
    <n v="0"/>
    <n v="104.22"/>
    <n v="388.7"/>
    <n v="208.44"/>
    <n v="180.26"/>
    <n v="0.46375096475430921"/>
    <n v="2026"/>
    <x v="0"/>
    <n v="1"/>
    <x v="0"/>
  </r>
  <r>
    <n v="1077"/>
    <d v="2026-01-04T00:00:00"/>
    <x v="1"/>
    <x v="6"/>
    <x v="0"/>
    <s v="New"/>
    <x v="0"/>
    <s v="Cycling Pack 12L"/>
    <n v="3"/>
    <n v="102.12"/>
    <n v="0.1"/>
    <n v="51.28"/>
    <n v="275.72400000000005"/>
    <n v="153.84"/>
    <n v="121.88400000000004"/>
    <n v="0.44205074639857256"/>
    <n v="2026"/>
    <x v="0"/>
    <n v="1"/>
    <x v="0"/>
  </r>
  <r>
    <n v="1237"/>
    <d v="2026-01-04T00:00:00"/>
    <x v="3"/>
    <x v="7"/>
    <x v="2"/>
    <s v="Business"/>
    <x v="2"/>
    <s v="Packing Cube Set"/>
    <n v="1"/>
    <n v="46.99"/>
    <n v="0.05"/>
    <n v="18.11"/>
    <n v="44.640500000000003"/>
    <n v="18.11"/>
    <n v="26.530500000000004"/>
    <n v="0.59431457980981395"/>
    <n v="2026"/>
    <x v="0"/>
    <n v="1"/>
    <x v="0"/>
  </r>
  <r>
    <n v="1908"/>
    <d v="2026-01-04T00:00:00"/>
    <x v="3"/>
    <x v="8"/>
    <x v="0"/>
    <s v="New"/>
    <x v="4"/>
    <s v="Resistance Band Set"/>
    <n v="1"/>
    <n v="40"/>
    <n v="0"/>
    <n v="15.04"/>
    <n v="40"/>
    <n v="15.04"/>
    <n v="24.96"/>
    <n v="0.624"/>
    <n v="2026"/>
    <x v="0"/>
    <n v="1"/>
    <x v="0"/>
  </r>
  <r>
    <n v="2245"/>
    <d v="2026-01-04T00:00:00"/>
    <x v="0"/>
    <x v="9"/>
    <x v="0"/>
    <s v="New"/>
    <x v="1"/>
    <s v="Summit Backpack 45L"/>
    <n v="1"/>
    <n v="153.38999999999999"/>
    <n v="0"/>
    <n v="78.59"/>
    <n v="153.38999999999999"/>
    <n v="78.59"/>
    <n v="74.799999999999983"/>
    <n v="0.48764587000456344"/>
    <n v="2026"/>
    <x v="0"/>
    <n v="1"/>
    <x v="0"/>
  </r>
  <r>
    <n v="2928"/>
    <d v="2026-01-04T00:00:00"/>
    <x v="1"/>
    <x v="6"/>
    <x v="0"/>
    <s v="Returning"/>
    <x v="4"/>
    <s v="Weighted Vest"/>
    <n v="2"/>
    <n v="124.97"/>
    <n v="0.1"/>
    <n v="67.36"/>
    <n v="224.946"/>
    <n v="134.72"/>
    <n v="90.225999999999999"/>
    <n v="0.40110070861451191"/>
    <n v="2026"/>
    <x v="0"/>
    <n v="1"/>
    <x v="0"/>
  </r>
  <r>
    <n v="4249"/>
    <d v="2026-01-04T00:00:00"/>
    <x v="3"/>
    <x v="4"/>
    <x v="3"/>
    <s v="New"/>
    <x v="0"/>
    <s v="Cycling Pack 12L"/>
    <n v="2"/>
    <n v="100.12"/>
    <n v="0.1"/>
    <n v="49.67"/>
    <n v="180.21600000000001"/>
    <n v="99.34"/>
    <n v="80.876000000000005"/>
    <n v="0.44877258401029874"/>
    <n v="2026"/>
    <x v="0"/>
    <n v="1"/>
    <x v="0"/>
  </r>
  <r>
    <n v="1734"/>
    <d v="2026-01-05T00:00:00"/>
    <x v="3"/>
    <x v="8"/>
    <x v="3"/>
    <s v="Returning"/>
    <x v="4"/>
    <s v="Resistance Band Set"/>
    <n v="1"/>
    <n v="40.6"/>
    <n v="0.15"/>
    <n v="14.61"/>
    <n v="34.51"/>
    <n v="14.61"/>
    <n v="19.899999999999999"/>
    <n v="0.57664445088380178"/>
    <n v="2026"/>
    <x v="0"/>
    <n v="1"/>
    <x v="0"/>
  </r>
  <r>
    <n v="2331"/>
    <d v="2026-01-05T00:00:00"/>
    <x v="3"/>
    <x v="8"/>
    <x v="0"/>
    <s v="New"/>
    <x v="0"/>
    <s v="Cycling Pack 12L"/>
    <n v="1"/>
    <n v="104.23"/>
    <n v="0.1"/>
    <n v="51.6"/>
    <n v="93.807000000000002"/>
    <n v="51.6"/>
    <n v="42.207000000000001"/>
    <n v="0.44993443986056475"/>
    <n v="2026"/>
    <x v="0"/>
    <n v="1"/>
    <x v="0"/>
  </r>
  <r>
    <n v="2475"/>
    <d v="2026-01-05T00:00:00"/>
    <x v="1"/>
    <x v="1"/>
    <x v="2"/>
    <s v="Returning"/>
    <x v="4"/>
    <s v="Weighted Vest"/>
    <n v="5"/>
    <n v="122.87"/>
    <n v="0.05"/>
    <n v="69.67"/>
    <n v="583.63250000000005"/>
    <n v="348.35"/>
    <n v="235.28250000000003"/>
    <n v="0.40313467807224584"/>
    <n v="2026"/>
    <x v="0"/>
    <n v="1"/>
    <x v="0"/>
  </r>
  <r>
    <n v="1433"/>
    <d v="2026-01-06T00:00:00"/>
    <x v="2"/>
    <x v="10"/>
    <x v="0"/>
    <s v="New"/>
    <x v="2"/>
    <s v="Insulated Bottle"/>
    <n v="2"/>
    <n v="36.619999999999997"/>
    <n v="0.05"/>
    <n v="13.87"/>
    <n v="69.577999999999989"/>
    <n v="27.74"/>
    <n v="41.837999999999994"/>
    <n v="0.60131075914800658"/>
    <n v="2026"/>
    <x v="0"/>
    <n v="1"/>
    <x v="0"/>
  </r>
  <r>
    <n v="3624"/>
    <d v="2026-01-06T00:00:00"/>
    <x v="3"/>
    <x v="7"/>
    <x v="0"/>
    <s v="New"/>
    <x v="1"/>
    <s v="Hiking Daypack 20L"/>
    <n v="1"/>
    <n v="93.4"/>
    <n v="0"/>
    <n v="46.11"/>
    <n v="93.4"/>
    <n v="46.11"/>
    <n v="47.290000000000006"/>
    <n v="0.50631691648822275"/>
    <n v="2026"/>
    <x v="0"/>
    <n v="1"/>
    <x v="0"/>
  </r>
  <r>
    <n v="4680"/>
    <d v="2026-01-06T00:00:00"/>
    <x v="1"/>
    <x v="1"/>
    <x v="3"/>
    <s v="New"/>
    <x v="3"/>
    <s v="Portable Camp Stove"/>
    <n v="2"/>
    <n v="81.260000000000005"/>
    <n v="0"/>
    <n v="39.119999999999997"/>
    <n v="162.52000000000001"/>
    <n v="78.239999999999995"/>
    <n v="84.280000000000015"/>
    <n v="0.51858232832882112"/>
    <n v="2026"/>
    <x v="0"/>
    <n v="1"/>
    <x v="0"/>
  </r>
  <r>
    <n v="4803"/>
    <d v="2026-01-06T00:00:00"/>
    <x v="1"/>
    <x v="11"/>
    <x v="3"/>
    <s v="New"/>
    <x v="4"/>
    <s v="Recovery Roller"/>
    <n v="2"/>
    <n v="35.78"/>
    <n v="0"/>
    <n v="13.84"/>
    <n v="71.56"/>
    <n v="27.68"/>
    <n v="43.88"/>
    <n v="0.61319172722191173"/>
    <n v="2026"/>
    <x v="0"/>
    <n v="1"/>
    <x v="0"/>
  </r>
  <r>
    <n v="248"/>
    <d v="2026-01-07T00:00:00"/>
    <x v="1"/>
    <x v="12"/>
    <x v="3"/>
    <s v="New"/>
    <x v="0"/>
    <s v="Commuter Helmet"/>
    <n v="3"/>
    <n v="81.64"/>
    <n v="0"/>
    <n v="43.84"/>
    <n v="244.92000000000002"/>
    <n v="131.52000000000001"/>
    <n v="113.4"/>
    <n v="0.46300832925036745"/>
    <n v="2026"/>
    <x v="0"/>
    <n v="1"/>
    <x v="0"/>
  </r>
  <r>
    <n v="1118"/>
    <d v="2026-01-07T00:00:00"/>
    <x v="1"/>
    <x v="12"/>
    <x v="0"/>
    <s v="Returning"/>
    <x v="2"/>
    <s v="Carry-On Duffel"/>
    <n v="2"/>
    <n v="131.63999999999999"/>
    <n v="0.05"/>
    <n v="69.02"/>
    <n v="250.11599999999996"/>
    <n v="138.04"/>
    <n v="112.07599999999996"/>
    <n v="0.44809608341729429"/>
    <n v="2026"/>
    <x v="0"/>
    <n v="1"/>
    <x v="0"/>
  </r>
  <r>
    <n v="3023"/>
    <d v="2026-01-07T00:00:00"/>
    <x v="2"/>
    <x v="3"/>
    <x v="3"/>
    <s v="New"/>
    <x v="1"/>
    <s v="Summit Backpack 45L"/>
    <n v="2"/>
    <n v="155.35"/>
    <n v="0"/>
    <n v="80.790000000000006"/>
    <n v="310.7"/>
    <n v="161.58000000000001"/>
    <n v="149.11999999999998"/>
    <n v="0.47994850337946565"/>
    <n v="2026"/>
    <x v="0"/>
    <n v="1"/>
    <x v="0"/>
  </r>
  <r>
    <n v="3903"/>
    <d v="2026-01-07T00:00:00"/>
    <x v="3"/>
    <x v="8"/>
    <x v="0"/>
    <s v="Returning"/>
    <x v="4"/>
    <s v="Training Mat"/>
    <n v="2"/>
    <n v="51.56"/>
    <n v="0.05"/>
    <n v="22.26"/>
    <n v="97.963999999999999"/>
    <n v="44.52"/>
    <n v="53.443999999999996"/>
    <n v="0.54554734392225712"/>
    <n v="2026"/>
    <x v="0"/>
    <n v="1"/>
    <x v="0"/>
  </r>
  <r>
    <n v="62"/>
    <d v="2026-01-08T00:00:00"/>
    <x v="1"/>
    <x v="12"/>
    <x v="0"/>
    <s v="New"/>
    <x v="0"/>
    <s v="Trail Bike Light"/>
    <n v="2"/>
    <n v="51.63"/>
    <n v="0"/>
    <n v="22.54"/>
    <n v="103.26"/>
    <n v="45.08"/>
    <n v="58.180000000000007"/>
    <n v="0.5634321131125315"/>
    <n v="2026"/>
    <x v="0"/>
    <n v="1"/>
    <x v="0"/>
  </r>
  <r>
    <n v="142"/>
    <d v="2026-01-08T00:00:00"/>
    <x v="0"/>
    <x v="9"/>
    <x v="1"/>
    <s v="Business"/>
    <x v="3"/>
    <s v="Alpine Tent 4P"/>
    <n v="5"/>
    <n v="344.88"/>
    <n v="0.15"/>
    <n v="190.66"/>
    <n v="1465.74"/>
    <n v="953.3"/>
    <n v="512.44000000000005"/>
    <n v="0.34961180018284282"/>
    <n v="2026"/>
    <x v="0"/>
    <n v="1"/>
    <x v="0"/>
  </r>
  <r>
    <n v="450"/>
    <d v="2026-01-08T00:00:00"/>
    <x v="2"/>
    <x v="3"/>
    <x v="2"/>
    <s v="New"/>
    <x v="1"/>
    <s v="Hiking Daypack 20L"/>
    <n v="2"/>
    <n v="94.06"/>
    <n v="0.15"/>
    <n v="46.33"/>
    <n v="159.90199999999999"/>
    <n v="92.66"/>
    <n v="67.24199999999999"/>
    <n v="0.42052006854198193"/>
    <n v="2026"/>
    <x v="0"/>
    <n v="1"/>
    <x v="0"/>
  </r>
  <r>
    <n v="4397"/>
    <d v="2026-01-08T00:00:00"/>
    <x v="0"/>
    <x v="0"/>
    <x v="0"/>
    <s v="Business"/>
    <x v="1"/>
    <s v="Trekking Poles"/>
    <n v="1"/>
    <n v="72.38"/>
    <n v="0"/>
    <n v="31.65"/>
    <n v="72.38"/>
    <n v="31.65"/>
    <n v="40.729999999999997"/>
    <n v="0.56272450953302011"/>
    <n v="2026"/>
    <x v="0"/>
    <n v="1"/>
    <x v="0"/>
  </r>
  <r>
    <n v="4798"/>
    <d v="2026-01-08T00:00:00"/>
    <x v="1"/>
    <x v="6"/>
    <x v="0"/>
    <s v="New"/>
    <x v="1"/>
    <s v="Summit Backpack 45L"/>
    <n v="1"/>
    <n v="153.69"/>
    <n v="0"/>
    <n v="77.47"/>
    <n v="153.69"/>
    <n v="77.47"/>
    <n v="76.22"/>
    <n v="0.49593337237295854"/>
    <n v="2026"/>
    <x v="0"/>
    <n v="1"/>
    <x v="0"/>
  </r>
  <r>
    <n v="136"/>
    <d v="2026-01-09T00:00:00"/>
    <x v="3"/>
    <x v="13"/>
    <x v="1"/>
    <s v="Business"/>
    <x v="2"/>
    <s v="Travel Backpack 35L"/>
    <n v="15"/>
    <n v="168.62"/>
    <n v="0.05"/>
    <n v="86.09"/>
    <n v="2402.835"/>
    <n v="1291.3500000000001"/>
    <n v="1111.4849999999999"/>
    <n v="0.46257233642759488"/>
    <n v="2026"/>
    <x v="0"/>
    <n v="1"/>
    <x v="0"/>
  </r>
  <r>
    <n v="2782"/>
    <d v="2026-01-09T00:00:00"/>
    <x v="3"/>
    <x v="4"/>
    <x v="0"/>
    <s v="New"/>
    <x v="1"/>
    <s v="Summit Backpack 45L"/>
    <n v="1"/>
    <n v="152.75"/>
    <n v="0.05"/>
    <n v="79.88"/>
    <n v="145.11249999999998"/>
    <n v="79.88"/>
    <n v="65.232499999999987"/>
    <n v="0.44953053665259707"/>
    <n v="2026"/>
    <x v="0"/>
    <n v="1"/>
    <x v="0"/>
  </r>
  <r>
    <n v="4704"/>
    <d v="2026-01-09T00:00:00"/>
    <x v="1"/>
    <x v="14"/>
    <x v="3"/>
    <s v="New"/>
    <x v="4"/>
    <s v="Recovery Roller"/>
    <n v="2"/>
    <n v="36.72"/>
    <n v="0.05"/>
    <n v="14.15"/>
    <n v="69.768000000000001"/>
    <n v="28.3"/>
    <n v="41.468000000000004"/>
    <n v="0.59436991170737308"/>
    <n v="2026"/>
    <x v="0"/>
    <n v="1"/>
    <x v="0"/>
  </r>
  <r>
    <n v="69"/>
    <d v="2026-01-10T00:00:00"/>
    <x v="0"/>
    <x v="15"/>
    <x v="0"/>
    <s v="Returning"/>
    <x v="1"/>
    <s v="Trail Boots"/>
    <n v="6"/>
    <n v="141.31"/>
    <n v="0.05"/>
    <n v="79.349999999999994"/>
    <n v="805.46699999999998"/>
    <n v="476.09999999999997"/>
    <n v="329.36700000000002"/>
    <n v="0.4089143316858419"/>
    <n v="2026"/>
    <x v="0"/>
    <n v="1"/>
    <x v="0"/>
  </r>
  <r>
    <n v="490"/>
    <d v="2026-01-10T00:00:00"/>
    <x v="2"/>
    <x v="10"/>
    <x v="0"/>
    <s v="Business"/>
    <x v="3"/>
    <s v="Compact Sleeping Bag"/>
    <n v="2"/>
    <n v="121.23"/>
    <n v="0"/>
    <n v="59.66"/>
    <n v="242.46"/>
    <n v="119.32"/>
    <n v="123.14000000000001"/>
    <n v="0.50787758805576178"/>
    <n v="2026"/>
    <x v="0"/>
    <n v="1"/>
    <x v="0"/>
  </r>
  <r>
    <n v="3685"/>
    <d v="2026-01-10T00:00:00"/>
    <x v="3"/>
    <x v="8"/>
    <x v="0"/>
    <s v="New"/>
    <x v="2"/>
    <s v="Travel Backpack 35L"/>
    <n v="3"/>
    <n v="161.58000000000001"/>
    <n v="0"/>
    <n v="85.58"/>
    <n v="484.74"/>
    <n v="256.74"/>
    <n v="228"/>
    <n v="0.47035524198539425"/>
    <n v="2026"/>
    <x v="0"/>
    <n v="1"/>
    <x v="0"/>
  </r>
  <r>
    <n v="3796"/>
    <d v="2026-01-10T00:00:00"/>
    <x v="3"/>
    <x v="8"/>
    <x v="2"/>
    <s v="Returning"/>
    <x v="2"/>
    <s v="Travel Backpack 35L"/>
    <n v="2"/>
    <n v="166.84"/>
    <n v="0"/>
    <n v="88.67"/>
    <n v="333.68"/>
    <n v="177.34"/>
    <n v="156.34"/>
    <n v="0.4685327259649964"/>
    <n v="2026"/>
    <x v="0"/>
    <n v="1"/>
    <x v="0"/>
  </r>
  <r>
    <n v="387"/>
    <d v="2026-01-11T00:00:00"/>
    <x v="2"/>
    <x v="5"/>
    <x v="0"/>
    <s v="Returning"/>
    <x v="1"/>
    <s v="Summit Backpack 45L"/>
    <n v="1"/>
    <n v="150.96"/>
    <n v="0"/>
    <n v="77.5"/>
    <n v="150.96"/>
    <n v="77.5"/>
    <n v="73.460000000000008"/>
    <n v="0.48661897191308956"/>
    <n v="2026"/>
    <x v="0"/>
    <n v="1"/>
    <x v="0"/>
  </r>
  <r>
    <n v="2796"/>
    <d v="2026-01-11T00:00:00"/>
    <x v="3"/>
    <x v="7"/>
    <x v="2"/>
    <s v="Returning"/>
    <x v="2"/>
    <s v="Insulated Bottle"/>
    <n v="3"/>
    <n v="36.33"/>
    <n v="0.05"/>
    <n v="13.27"/>
    <n v="103.54049999999999"/>
    <n v="39.81"/>
    <n v="63.730499999999992"/>
    <n v="0.61551277036521934"/>
    <n v="2026"/>
    <x v="0"/>
    <n v="1"/>
    <x v="0"/>
  </r>
  <r>
    <n v="3703"/>
    <d v="2026-01-11T00:00:00"/>
    <x v="3"/>
    <x v="8"/>
    <x v="0"/>
    <s v="Returning"/>
    <x v="2"/>
    <s v="Insulated Bottle"/>
    <n v="1"/>
    <n v="35.340000000000003"/>
    <n v="0.1"/>
    <n v="13.36"/>
    <n v="31.806000000000004"/>
    <n v="13.36"/>
    <n v="18.446000000000005"/>
    <n v="0.5799534678991386"/>
    <n v="2026"/>
    <x v="0"/>
    <n v="1"/>
    <x v="0"/>
  </r>
  <r>
    <n v="4674"/>
    <d v="2026-01-11T00:00:00"/>
    <x v="3"/>
    <x v="8"/>
    <x v="0"/>
    <s v="Returning"/>
    <x v="2"/>
    <s v="Packing Cube Set"/>
    <n v="2"/>
    <n v="46.27"/>
    <n v="0"/>
    <n v="18.23"/>
    <n v="92.54"/>
    <n v="36.46"/>
    <n v="56.080000000000005"/>
    <n v="0.60600821266479366"/>
    <n v="2026"/>
    <x v="0"/>
    <n v="1"/>
    <x v="0"/>
  </r>
  <r>
    <n v="4789"/>
    <d v="2026-01-11T00:00:00"/>
    <x v="3"/>
    <x v="7"/>
    <x v="0"/>
    <s v="Returning"/>
    <x v="0"/>
    <s v="Commuter Helmet"/>
    <n v="1"/>
    <n v="79.930000000000007"/>
    <n v="0.05"/>
    <n v="43.73"/>
    <n v="75.933500000000009"/>
    <n v="43.73"/>
    <n v="32.203500000000012"/>
    <n v="0.42410135184075554"/>
    <n v="2026"/>
    <x v="0"/>
    <n v="1"/>
    <x v="0"/>
  </r>
  <r>
    <n v="804"/>
    <d v="2026-01-12T00:00:00"/>
    <x v="1"/>
    <x v="12"/>
    <x v="2"/>
    <s v="New"/>
    <x v="1"/>
    <s v="Trail Boots"/>
    <n v="1"/>
    <n v="141.25"/>
    <n v="0"/>
    <n v="78.72"/>
    <n v="141.25"/>
    <n v="78.72"/>
    <n v="62.53"/>
    <n v="0.44269026548672569"/>
    <n v="2026"/>
    <x v="0"/>
    <n v="1"/>
    <x v="0"/>
  </r>
  <r>
    <n v="1780"/>
    <d v="2026-01-12T00:00:00"/>
    <x v="3"/>
    <x v="8"/>
    <x v="0"/>
    <s v="Returning"/>
    <x v="0"/>
    <s v="Cycling Pack 12L"/>
    <n v="2"/>
    <n v="103.64"/>
    <n v="0.1"/>
    <n v="50.96"/>
    <n v="186.55199999999999"/>
    <n v="101.92"/>
    <n v="84.631999999999991"/>
    <n v="0.45366439384193147"/>
    <n v="2026"/>
    <x v="0"/>
    <n v="1"/>
    <x v="0"/>
  </r>
  <r>
    <n v="2844"/>
    <d v="2026-01-12T00:00:00"/>
    <x v="0"/>
    <x v="0"/>
    <x v="0"/>
    <s v="New"/>
    <x v="2"/>
    <s v="Carry-On Duffel"/>
    <n v="1"/>
    <n v="136.18"/>
    <n v="0"/>
    <n v="68.34"/>
    <n v="136.18"/>
    <n v="68.34"/>
    <n v="67.84"/>
    <n v="0.498164194448524"/>
    <n v="2026"/>
    <x v="0"/>
    <n v="1"/>
    <x v="0"/>
  </r>
  <r>
    <n v="3068"/>
    <d v="2026-01-12T00:00:00"/>
    <x v="2"/>
    <x v="2"/>
    <x v="3"/>
    <s v="New"/>
    <x v="4"/>
    <s v="Recovery Roller"/>
    <n v="1"/>
    <n v="36.43"/>
    <n v="0"/>
    <n v="14.33"/>
    <n v="36.43"/>
    <n v="14.33"/>
    <n v="22.1"/>
    <n v="0.60664287674993145"/>
    <n v="2026"/>
    <x v="0"/>
    <n v="1"/>
    <x v="0"/>
  </r>
  <r>
    <n v="3096"/>
    <d v="2026-01-12T00:00:00"/>
    <x v="3"/>
    <x v="7"/>
    <x v="0"/>
    <s v="New"/>
    <x v="4"/>
    <s v="Training Mat"/>
    <n v="2"/>
    <n v="50.51"/>
    <n v="0.1"/>
    <n v="21.84"/>
    <n v="90.917999999999992"/>
    <n v="43.68"/>
    <n v="47.237999999999992"/>
    <n v="0.5195670824259222"/>
    <n v="2026"/>
    <x v="0"/>
    <n v="1"/>
    <x v="0"/>
  </r>
  <r>
    <n v="3129"/>
    <d v="2026-01-12T00:00:00"/>
    <x v="3"/>
    <x v="13"/>
    <x v="2"/>
    <s v="Returning"/>
    <x v="4"/>
    <s v="Weighted Vest"/>
    <n v="1"/>
    <n v="123"/>
    <n v="0"/>
    <n v="67.3"/>
    <n v="123"/>
    <n v="67.3"/>
    <n v="55.7"/>
    <n v="0.45284552845528458"/>
    <n v="2026"/>
    <x v="0"/>
    <n v="1"/>
    <x v="0"/>
  </r>
  <r>
    <n v="3948"/>
    <d v="2026-01-12T00:00:00"/>
    <x v="1"/>
    <x v="14"/>
    <x v="0"/>
    <s v="New"/>
    <x v="1"/>
    <s v="Trekking Poles"/>
    <n v="2"/>
    <n v="72.239999999999995"/>
    <n v="0"/>
    <n v="32.94"/>
    <n v="144.47999999999999"/>
    <n v="65.88"/>
    <n v="78.599999999999994"/>
    <n v="0.54401993355481726"/>
    <n v="2026"/>
    <x v="0"/>
    <n v="1"/>
    <x v="0"/>
  </r>
  <r>
    <n v="5036"/>
    <d v="2026-01-12T00:00:00"/>
    <x v="2"/>
    <x v="3"/>
    <x v="2"/>
    <s v="Returning"/>
    <x v="1"/>
    <s v="Summit Backpack 45L"/>
    <n v="1"/>
    <n v="151.11000000000001"/>
    <n v="0.15"/>
    <n v="79.650000000000006"/>
    <n v="128.4435"/>
    <n v="79.650000000000006"/>
    <n v="48.793499999999995"/>
    <n v="0.37988298356865075"/>
    <n v="2026"/>
    <x v="0"/>
    <n v="1"/>
    <x v="0"/>
  </r>
  <r>
    <n v="2681"/>
    <d v="2026-01-13T00:00:00"/>
    <x v="3"/>
    <x v="4"/>
    <x v="0"/>
    <s v="New"/>
    <x v="1"/>
    <s v="Hiking Daypack 20L"/>
    <n v="1"/>
    <n v="94.32"/>
    <n v="0"/>
    <n v="45.93"/>
    <n v="94.32"/>
    <n v="45.93"/>
    <n v="48.389999999999993"/>
    <n v="0.51304071246819338"/>
    <n v="2026"/>
    <x v="0"/>
    <n v="1"/>
    <x v="0"/>
  </r>
  <r>
    <n v="5101"/>
    <d v="2026-01-13T00:00:00"/>
    <x v="1"/>
    <x v="12"/>
    <x v="0"/>
    <s v="Returning"/>
    <x v="0"/>
    <s v="Trail Bike Light"/>
    <n v="3"/>
    <n v="51.52"/>
    <n v="0"/>
    <n v="21.92"/>
    <n v="154.56"/>
    <n v="65.760000000000005"/>
    <n v="88.8"/>
    <n v="0.57453416149068315"/>
    <n v="2026"/>
    <x v="0"/>
    <n v="1"/>
    <x v="0"/>
  </r>
  <r>
    <n v="3871"/>
    <d v="2026-01-14T00:00:00"/>
    <x v="0"/>
    <x v="15"/>
    <x v="0"/>
    <s v="New"/>
    <x v="1"/>
    <s v="Trail Boots"/>
    <n v="2"/>
    <n v="146.4"/>
    <n v="0.05"/>
    <n v="81.72"/>
    <n v="278.16000000000003"/>
    <n v="163.44"/>
    <n v="114.72000000000003"/>
    <n v="0.4124245038826575"/>
    <n v="2026"/>
    <x v="0"/>
    <n v="1"/>
    <x v="0"/>
  </r>
  <r>
    <n v="4643"/>
    <d v="2026-01-14T00:00:00"/>
    <x v="0"/>
    <x v="0"/>
    <x v="1"/>
    <s v="Business"/>
    <x v="2"/>
    <s v="Packing Cube Set"/>
    <n v="3"/>
    <n v="47.32"/>
    <n v="0.1"/>
    <n v="18.420000000000002"/>
    <n v="127.76400000000001"/>
    <n v="55.260000000000005"/>
    <n v="72.504000000000005"/>
    <n v="0.56748379825302897"/>
    <n v="2026"/>
    <x v="0"/>
    <n v="1"/>
    <x v="0"/>
  </r>
  <r>
    <n v="4703"/>
    <d v="2026-01-14T00:00:00"/>
    <x v="3"/>
    <x v="13"/>
    <x v="2"/>
    <s v="Business"/>
    <x v="4"/>
    <s v="Resistance Band Set"/>
    <n v="2"/>
    <n v="40.450000000000003"/>
    <n v="0.05"/>
    <n v="15.14"/>
    <n v="76.855000000000004"/>
    <n v="30.28"/>
    <n v="46.575000000000003"/>
    <n v="0.60601132001821612"/>
    <n v="2026"/>
    <x v="0"/>
    <n v="1"/>
    <x v="0"/>
  </r>
  <r>
    <n v="5068"/>
    <d v="2026-01-14T00:00:00"/>
    <x v="0"/>
    <x v="0"/>
    <x v="0"/>
    <s v="Returning"/>
    <x v="2"/>
    <s v="Packing Cube Set"/>
    <n v="2"/>
    <n v="47.05"/>
    <n v="0.1"/>
    <n v="18.8"/>
    <n v="84.69"/>
    <n v="37.6"/>
    <n v="47.089999999999996"/>
    <n v="0.55602786633604906"/>
    <n v="2026"/>
    <x v="0"/>
    <n v="1"/>
    <x v="0"/>
  </r>
  <r>
    <n v="1539"/>
    <d v="2026-01-15T00:00:00"/>
    <x v="3"/>
    <x v="8"/>
    <x v="2"/>
    <s v="Business"/>
    <x v="4"/>
    <s v="Weighted Vest"/>
    <n v="3"/>
    <n v="123.14"/>
    <n v="0.05"/>
    <n v="70.67"/>
    <n v="350.94900000000001"/>
    <n v="212.01"/>
    <n v="138.93900000000002"/>
    <n v="0.39589513006163296"/>
    <n v="2026"/>
    <x v="0"/>
    <n v="1"/>
    <x v="0"/>
  </r>
  <r>
    <n v="1709"/>
    <d v="2026-01-15T00:00:00"/>
    <x v="3"/>
    <x v="13"/>
    <x v="0"/>
    <s v="Returning"/>
    <x v="1"/>
    <s v="Summit Backpack 45L"/>
    <n v="2"/>
    <n v="151.33000000000001"/>
    <n v="0.1"/>
    <n v="78.44"/>
    <n v="272.39400000000001"/>
    <n v="156.88"/>
    <n v="115.51400000000001"/>
    <n v="0.42406954631893512"/>
    <n v="2026"/>
    <x v="0"/>
    <n v="1"/>
    <x v="0"/>
  </r>
  <r>
    <n v="2702"/>
    <d v="2026-01-15T00:00:00"/>
    <x v="1"/>
    <x v="14"/>
    <x v="0"/>
    <s v="Returning"/>
    <x v="1"/>
    <s v="Trail Boots"/>
    <n v="5"/>
    <n v="144.01"/>
    <n v="0.05"/>
    <n v="79.64"/>
    <n v="684.0474999999999"/>
    <n v="398.2"/>
    <n v="285.84749999999991"/>
    <n v="0.41787668254032062"/>
    <n v="2026"/>
    <x v="0"/>
    <n v="1"/>
    <x v="0"/>
  </r>
  <r>
    <n v="3176"/>
    <d v="2026-01-15T00:00:00"/>
    <x v="3"/>
    <x v="8"/>
    <x v="0"/>
    <s v="Returning"/>
    <x v="1"/>
    <s v="Hiking Daypack 20L"/>
    <n v="3"/>
    <n v="91.19"/>
    <n v="0"/>
    <n v="44.47"/>
    <n v="273.57"/>
    <n v="133.41"/>
    <n v="140.16"/>
    <n v="0.5123368790437548"/>
    <n v="2026"/>
    <x v="0"/>
    <n v="1"/>
    <x v="0"/>
  </r>
  <r>
    <n v="3705"/>
    <d v="2026-01-15T00:00:00"/>
    <x v="3"/>
    <x v="7"/>
    <x v="2"/>
    <s v="New"/>
    <x v="2"/>
    <s v="Packing Cube Set"/>
    <n v="2"/>
    <n v="45.45"/>
    <n v="0"/>
    <n v="18.190000000000001"/>
    <n v="90.9"/>
    <n v="36.380000000000003"/>
    <n v="54.52"/>
    <n v="0.59977997799779981"/>
    <n v="2026"/>
    <x v="0"/>
    <n v="1"/>
    <x v="0"/>
  </r>
  <r>
    <n v="3736"/>
    <d v="2026-01-15T00:00:00"/>
    <x v="1"/>
    <x v="1"/>
    <x v="3"/>
    <s v="New"/>
    <x v="4"/>
    <s v="Resistance Band Set"/>
    <n v="1"/>
    <n v="40.72"/>
    <n v="0"/>
    <n v="14.94"/>
    <n v="40.72"/>
    <n v="14.94"/>
    <n v="25.78"/>
    <n v="0.6331041257367388"/>
    <n v="2026"/>
    <x v="0"/>
    <n v="1"/>
    <x v="0"/>
  </r>
  <r>
    <n v="3967"/>
    <d v="2026-01-15T00:00:00"/>
    <x v="1"/>
    <x v="12"/>
    <x v="0"/>
    <s v="Business"/>
    <x v="2"/>
    <s v="Insulated Bottle"/>
    <n v="2"/>
    <n v="37.090000000000003"/>
    <n v="0"/>
    <n v="13.29"/>
    <n v="74.180000000000007"/>
    <n v="26.58"/>
    <n v="47.600000000000009"/>
    <n v="0.64168239417632789"/>
    <n v="2026"/>
    <x v="0"/>
    <n v="1"/>
    <x v="0"/>
  </r>
  <r>
    <n v="170"/>
    <d v="2026-01-16T00:00:00"/>
    <x v="2"/>
    <x v="10"/>
    <x v="0"/>
    <s v="New"/>
    <x v="3"/>
    <s v="Compact Sleeping Bag"/>
    <n v="1"/>
    <n v="124.45"/>
    <n v="0.15"/>
    <n v="59.77"/>
    <n v="105.7825"/>
    <n v="59.77"/>
    <n v="46.012499999999996"/>
    <n v="0.43497270342447941"/>
    <n v="2026"/>
    <x v="0"/>
    <n v="1"/>
    <x v="0"/>
  </r>
  <r>
    <n v="1040"/>
    <d v="2026-01-16T00:00:00"/>
    <x v="0"/>
    <x v="0"/>
    <x v="2"/>
    <s v="New"/>
    <x v="2"/>
    <s v="Insulated Bottle"/>
    <n v="1"/>
    <n v="35.93"/>
    <n v="0.05"/>
    <n v="13.33"/>
    <n v="34.133499999999998"/>
    <n v="13.33"/>
    <n v="20.8035"/>
    <n v="0.60947456311248482"/>
    <n v="2026"/>
    <x v="0"/>
    <n v="1"/>
    <x v="0"/>
  </r>
  <r>
    <n v="2380"/>
    <d v="2026-01-16T00:00:00"/>
    <x v="3"/>
    <x v="13"/>
    <x v="0"/>
    <s v="Returning"/>
    <x v="3"/>
    <s v="Compact Sleeping Bag"/>
    <n v="4"/>
    <n v="121.8"/>
    <n v="0.05"/>
    <n v="59.57"/>
    <n v="462.84"/>
    <n v="238.28"/>
    <n v="224.55999999999997"/>
    <n v="0.48517846339987897"/>
    <n v="2026"/>
    <x v="0"/>
    <n v="1"/>
    <x v="0"/>
  </r>
  <r>
    <n v="3219"/>
    <d v="2026-01-16T00:00:00"/>
    <x v="1"/>
    <x v="11"/>
    <x v="2"/>
    <s v="Returning"/>
    <x v="1"/>
    <s v="Hiking Daypack 20L"/>
    <n v="1"/>
    <n v="92.6"/>
    <n v="0.05"/>
    <n v="44.15"/>
    <n v="87.969999999999985"/>
    <n v="44.15"/>
    <n v="43.819999999999986"/>
    <n v="0.4981243605774695"/>
    <n v="2026"/>
    <x v="0"/>
    <n v="1"/>
    <x v="0"/>
  </r>
  <r>
    <n v="4425"/>
    <d v="2026-01-16T00:00:00"/>
    <x v="1"/>
    <x v="12"/>
    <x v="1"/>
    <s v="Business"/>
    <x v="0"/>
    <s v="Cycling Pack 12L"/>
    <n v="10"/>
    <n v="102.68"/>
    <n v="0.15"/>
    <n v="51.07"/>
    <n v="872.78000000000009"/>
    <n v="510.7"/>
    <n v="362.0800000000001"/>
    <n v="0.41485826897958256"/>
    <n v="2026"/>
    <x v="0"/>
    <n v="1"/>
    <x v="0"/>
  </r>
  <r>
    <n v="4508"/>
    <d v="2026-01-16T00:00:00"/>
    <x v="3"/>
    <x v="13"/>
    <x v="3"/>
    <s v="New"/>
    <x v="0"/>
    <s v="Compact Repair Kit"/>
    <n v="3"/>
    <n v="40.92"/>
    <n v="0.15"/>
    <n v="16.71"/>
    <n v="104.346"/>
    <n v="50.13"/>
    <n v="54.216000000000001"/>
    <n v="0.51957909263412105"/>
    <n v="2026"/>
    <x v="0"/>
    <n v="1"/>
    <x v="0"/>
  </r>
  <r>
    <n v="4806"/>
    <d v="2026-01-16T00:00:00"/>
    <x v="2"/>
    <x v="16"/>
    <x v="2"/>
    <s v="New"/>
    <x v="0"/>
    <s v="Cycling Pack 12L"/>
    <n v="4"/>
    <n v="102.68"/>
    <n v="0"/>
    <n v="50.83"/>
    <n v="410.72"/>
    <n v="203.32"/>
    <n v="207.40000000000003"/>
    <n v="0.50496688741721862"/>
    <n v="2026"/>
    <x v="0"/>
    <n v="1"/>
    <x v="0"/>
  </r>
  <r>
    <n v="755"/>
    <d v="2026-01-17T00:00:00"/>
    <x v="0"/>
    <x v="9"/>
    <x v="3"/>
    <s v="New"/>
    <x v="2"/>
    <s v="Travel Backpack 35L"/>
    <n v="2"/>
    <n v="164.38"/>
    <n v="0.05"/>
    <n v="85.93"/>
    <n v="312.322"/>
    <n v="171.86"/>
    <n v="140.46199999999999"/>
    <n v="0.44973456881039436"/>
    <n v="2026"/>
    <x v="0"/>
    <n v="1"/>
    <x v="0"/>
  </r>
  <r>
    <n v="3171"/>
    <d v="2026-01-17T00:00:00"/>
    <x v="0"/>
    <x v="15"/>
    <x v="2"/>
    <s v="Returning"/>
    <x v="0"/>
    <s v="Trail Bike Light"/>
    <n v="1"/>
    <n v="51.78"/>
    <n v="0"/>
    <n v="22.64"/>
    <n v="51.78"/>
    <n v="22.64"/>
    <n v="29.14"/>
    <n v="0.56276554654306687"/>
    <n v="2026"/>
    <x v="0"/>
    <n v="1"/>
    <x v="0"/>
  </r>
  <r>
    <n v="4277"/>
    <d v="2026-01-17T00:00:00"/>
    <x v="1"/>
    <x v="11"/>
    <x v="2"/>
    <s v="Returning"/>
    <x v="4"/>
    <s v="Training Mat"/>
    <n v="1"/>
    <n v="50.52"/>
    <n v="0.05"/>
    <n v="22.37"/>
    <n v="47.994"/>
    <n v="22.37"/>
    <n v="25.623999999999999"/>
    <n v="0.5339000708421886"/>
    <n v="2026"/>
    <x v="0"/>
    <n v="1"/>
    <x v="0"/>
  </r>
  <r>
    <n v="4648"/>
    <d v="2026-01-17T00:00:00"/>
    <x v="1"/>
    <x v="14"/>
    <x v="3"/>
    <s v="New"/>
    <x v="3"/>
    <s v="Trail Tent 2P"/>
    <n v="1"/>
    <n v="199.02"/>
    <n v="0"/>
    <n v="106.49"/>
    <n v="199.02"/>
    <n v="106.49"/>
    <n v="92.530000000000015"/>
    <n v="0.46492814792483173"/>
    <n v="2026"/>
    <x v="0"/>
    <n v="1"/>
    <x v="0"/>
  </r>
  <r>
    <n v="157"/>
    <d v="2026-01-18T00:00:00"/>
    <x v="3"/>
    <x v="8"/>
    <x v="2"/>
    <s v="Returning"/>
    <x v="3"/>
    <s v="Portable Camp Stove"/>
    <n v="3"/>
    <n v="80.27"/>
    <n v="0.1"/>
    <n v="39.26"/>
    <n v="216.72900000000001"/>
    <n v="117.78"/>
    <n v="98.949000000000012"/>
    <n v="0.45655634455933447"/>
    <n v="2026"/>
    <x v="0"/>
    <n v="1"/>
    <x v="0"/>
  </r>
  <r>
    <n v="2271"/>
    <d v="2026-01-18T00:00:00"/>
    <x v="1"/>
    <x v="1"/>
    <x v="2"/>
    <s v="New"/>
    <x v="3"/>
    <s v="Alpine Tent 4P"/>
    <n v="4"/>
    <n v="333.28"/>
    <n v="0"/>
    <n v="195.76"/>
    <n v="1333.12"/>
    <n v="783.04"/>
    <n v="550.07999999999993"/>
    <n v="0.41262602016322608"/>
    <n v="2026"/>
    <x v="0"/>
    <n v="1"/>
    <x v="0"/>
  </r>
  <r>
    <n v="3330"/>
    <d v="2026-01-18T00:00:00"/>
    <x v="3"/>
    <x v="13"/>
    <x v="3"/>
    <s v="New"/>
    <x v="0"/>
    <s v="Cycling Pack 12L"/>
    <n v="1"/>
    <n v="104.36"/>
    <n v="0"/>
    <n v="51.63"/>
    <n v="104.36"/>
    <n v="51.63"/>
    <n v="52.73"/>
    <n v="0.50527021847451126"/>
    <n v="2026"/>
    <x v="0"/>
    <n v="1"/>
    <x v="0"/>
  </r>
  <r>
    <n v="4547"/>
    <d v="2026-01-18T00:00:00"/>
    <x v="2"/>
    <x v="5"/>
    <x v="3"/>
    <s v="New"/>
    <x v="0"/>
    <s v="Commuter Helmet"/>
    <n v="1"/>
    <n v="83.52"/>
    <n v="0.05"/>
    <n v="42.97"/>
    <n v="79.343999999999994"/>
    <n v="42.97"/>
    <n v="36.373999999999995"/>
    <n v="0.45843416011292598"/>
    <n v="2026"/>
    <x v="0"/>
    <n v="1"/>
    <x v="0"/>
  </r>
  <r>
    <n v="1840"/>
    <d v="2026-01-19T00:00:00"/>
    <x v="2"/>
    <x v="10"/>
    <x v="0"/>
    <s v="New"/>
    <x v="4"/>
    <s v="Weighted Vest"/>
    <n v="2"/>
    <n v="125.93"/>
    <n v="0"/>
    <n v="69.150000000000006"/>
    <n v="251.86"/>
    <n v="138.30000000000001"/>
    <n v="113.56"/>
    <n v="0.45088541253077102"/>
    <n v="2026"/>
    <x v="0"/>
    <n v="1"/>
    <x v="0"/>
  </r>
  <r>
    <n v="1850"/>
    <d v="2026-01-19T00:00:00"/>
    <x v="1"/>
    <x v="6"/>
    <x v="0"/>
    <s v="Business"/>
    <x v="0"/>
    <s v="Trail Bike Light"/>
    <n v="1"/>
    <n v="49.85"/>
    <n v="0"/>
    <n v="23.07"/>
    <n v="49.85"/>
    <n v="23.07"/>
    <n v="26.78"/>
    <n v="0.53721163490471413"/>
    <n v="2026"/>
    <x v="0"/>
    <n v="1"/>
    <x v="0"/>
  </r>
  <r>
    <n v="1858"/>
    <d v="2026-01-19T00:00:00"/>
    <x v="1"/>
    <x v="1"/>
    <x v="0"/>
    <s v="Returning"/>
    <x v="2"/>
    <s v="Insulated Bottle"/>
    <n v="1"/>
    <n v="36.130000000000003"/>
    <n v="0"/>
    <n v="13.39"/>
    <n v="36.130000000000003"/>
    <n v="13.39"/>
    <n v="22.740000000000002"/>
    <n v="0.62939385552172711"/>
    <n v="2026"/>
    <x v="0"/>
    <n v="1"/>
    <x v="0"/>
  </r>
  <r>
    <n v="2910"/>
    <d v="2026-01-19T00:00:00"/>
    <x v="3"/>
    <x v="13"/>
    <x v="2"/>
    <s v="Returning"/>
    <x v="0"/>
    <s v="Cycling Pack 12L"/>
    <n v="1"/>
    <n v="104.83"/>
    <n v="0.05"/>
    <n v="51.06"/>
    <n v="99.588499999999996"/>
    <n v="51.06"/>
    <n v="48.528499999999994"/>
    <n v="0.48729019916958277"/>
    <n v="2026"/>
    <x v="0"/>
    <n v="1"/>
    <x v="0"/>
  </r>
  <r>
    <n v="3694"/>
    <d v="2026-01-19T00:00:00"/>
    <x v="0"/>
    <x v="0"/>
    <x v="2"/>
    <s v="Returning"/>
    <x v="2"/>
    <s v="Insulated Bottle"/>
    <n v="1"/>
    <n v="35.46"/>
    <n v="0.05"/>
    <n v="13.81"/>
    <n v="33.686999999999998"/>
    <n v="13.81"/>
    <n v="19.876999999999995"/>
    <n v="0.59004957401965141"/>
    <n v="2026"/>
    <x v="0"/>
    <n v="1"/>
    <x v="0"/>
  </r>
  <r>
    <n v="631"/>
    <d v="2026-01-20T00:00:00"/>
    <x v="3"/>
    <x v="8"/>
    <x v="3"/>
    <s v="Returning"/>
    <x v="2"/>
    <s v="Travel Backpack 35L"/>
    <n v="1"/>
    <n v="165.42"/>
    <n v="0"/>
    <n v="85.69"/>
    <n v="165.42"/>
    <n v="85.69"/>
    <n v="79.72999999999999"/>
    <n v="0.48198524966751299"/>
    <n v="2026"/>
    <x v="0"/>
    <n v="1"/>
    <x v="0"/>
  </r>
  <r>
    <n v="1113"/>
    <d v="2026-01-20T00:00:00"/>
    <x v="2"/>
    <x v="5"/>
    <x v="0"/>
    <s v="Returning"/>
    <x v="3"/>
    <s v="Compact Sleeping Bag"/>
    <n v="1"/>
    <n v="122.86"/>
    <n v="0.05"/>
    <n v="60.36"/>
    <n v="116.717"/>
    <n v="60.36"/>
    <n v="56.356999999999999"/>
    <n v="0.48285168398776529"/>
    <n v="2026"/>
    <x v="0"/>
    <n v="1"/>
    <x v="0"/>
  </r>
  <r>
    <n v="1525"/>
    <d v="2026-01-20T00:00:00"/>
    <x v="0"/>
    <x v="0"/>
    <x v="2"/>
    <s v="Returning"/>
    <x v="4"/>
    <s v="Recovery Roller"/>
    <n v="2"/>
    <n v="35.82"/>
    <n v="0"/>
    <n v="14.09"/>
    <n v="71.64"/>
    <n v="28.18"/>
    <n v="43.46"/>
    <n v="0.60664433277498608"/>
    <n v="2026"/>
    <x v="0"/>
    <n v="1"/>
    <x v="0"/>
  </r>
  <r>
    <n v="3233"/>
    <d v="2026-01-20T00:00:00"/>
    <x v="0"/>
    <x v="0"/>
    <x v="0"/>
    <s v="New"/>
    <x v="3"/>
    <s v="Compact Sleeping Bag"/>
    <n v="3"/>
    <n v="120.29"/>
    <n v="0.1"/>
    <n v="62.41"/>
    <n v="324.78300000000002"/>
    <n v="187.23"/>
    <n v="137.55300000000003"/>
    <n v="0.42352278290427769"/>
    <n v="2026"/>
    <x v="0"/>
    <n v="1"/>
    <x v="0"/>
  </r>
  <r>
    <n v="4455"/>
    <d v="2026-01-20T00:00:00"/>
    <x v="1"/>
    <x v="11"/>
    <x v="3"/>
    <s v="Returning"/>
    <x v="3"/>
    <s v="Portable Camp Stove"/>
    <n v="1"/>
    <n v="80.239999999999995"/>
    <n v="0.1"/>
    <n v="39.950000000000003"/>
    <n v="72.215999999999994"/>
    <n v="39.950000000000003"/>
    <n v="32.265999999999991"/>
    <n v="0.44679849340866279"/>
    <n v="2026"/>
    <x v="0"/>
    <n v="1"/>
    <x v="0"/>
  </r>
  <r>
    <n v="1769"/>
    <d v="2026-01-21T00:00:00"/>
    <x v="0"/>
    <x v="15"/>
    <x v="2"/>
    <s v="New"/>
    <x v="4"/>
    <s v="Recovery Roller"/>
    <n v="2"/>
    <n v="35.97"/>
    <n v="0"/>
    <n v="13.55"/>
    <n v="71.94"/>
    <n v="27.1"/>
    <n v="44.839999999999996"/>
    <n v="0.62329719210453149"/>
    <n v="2026"/>
    <x v="0"/>
    <n v="1"/>
    <x v="0"/>
  </r>
  <r>
    <n v="3467"/>
    <d v="2026-01-21T00:00:00"/>
    <x v="1"/>
    <x v="11"/>
    <x v="0"/>
    <s v="New"/>
    <x v="1"/>
    <s v="Trekking Poles"/>
    <n v="1"/>
    <n v="72.239999999999995"/>
    <n v="0"/>
    <n v="33.26"/>
    <n v="72.239999999999995"/>
    <n v="33.26"/>
    <n v="38.979999999999997"/>
    <n v="0.53959025470653377"/>
    <n v="2026"/>
    <x v="0"/>
    <n v="1"/>
    <x v="0"/>
  </r>
  <r>
    <n v="3911"/>
    <d v="2026-01-21T00:00:00"/>
    <x v="0"/>
    <x v="15"/>
    <x v="0"/>
    <s v="Returning"/>
    <x v="1"/>
    <s v="Summit Backpack 45L"/>
    <n v="5"/>
    <n v="152.81"/>
    <n v="0"/>
    <n v="78.989999999999995"/>
    <n v="764.05"/>
    <n v="394.95"/>
    <n v="369.09999999999997"/>
    <n v="0.48308356782933054"/>
    <n v="2026"/>
    <x v="0"/>
    <n v="1"/>
    <x v="0"/>
  </r>
  <r>
    <n v="4401"/>
    <d v="2026-01-21T00:00:00"/>
    <x v="0"/>
    <x v="15"/>
    <x v="0"/>
    <s v="New"/>
    <x v="0"/>
    <s v="Commuter Helmet"/>
    <n v="3"/>
    <n v="83.34"/>
    <n v="0"/>
    <n v="41.44"/>
    <n v="250.02"/>
    <n v="124.32"/>
    <n v="125.70000000000002"/>
    <n v="0.50275977921766268"/>
    <n v="2026"/>
    <x v="0"/>
    <n v="1"/>
    <x v="0"/>
  </r>
  <r>
    <n v="4864"/>
    <d v="2026-01-21T00:00:00"/>
    <x v="3"/>
    <x v="13"/>
    <x v="0"/>
    <s v="Returning"/>
    <x v="4"/>
    <s v="Recovery Roller"/>
    <n v="1"/>
    <n v="35.869999999999997"/>
    <n v="0"/>
    <n v="13.64"/>
    <n v="35.869999999999997"/>
    <n v="13.64"/>
    <n v="22.229999999999997"/>
    <n v="0.61973794257039305"/>
    <n v="2026"/>
    <x v="0"/>
    <n v="1"/>
    <x v="0"/>
  </r>
  <r>
    <n v="347"/>
    <d v="2026-01-22T00:00:00"/>
    <x v="3"/>
    <x v="4"/>
    <x v="3"/>
    <s v="New"/>
    <x v="3"/>
    <s v="Trail Tent 2P"/>
    <n v="1"/>
    <n v="199.42"/>
    <n v="0.05"/>
    <n v="101.82"/>
    <n v="189.44899999999998"/>
    <n v="101.82"/>
    <n v="87.628999999999991"/>
    <n v="0.46254664843836601"/>
    <n v="2026"/>
    <x v="0"/>
    <n v="1"/>
    <x v="0"/>
  </r>
  <r>
    <n v="2051"/>
    <d v="2026-01-22T00:00:00"/>
    <x v="2"/>
    <x v="5"/>
    <x v="0"/>
    <s v="New"/>
    <x v="3"/>
    <s v="Alpine Tent 4P"/>
    <n v="3"/>
    <n v="347.41"/>
    <n v="0.1"/>
    <n v="192.13"/>
    <n v="938.00700000000006"/>
    <n v="576.39"/>
    <n v="361.61700000000008"/>
    <n v="0.38551631277804971"/>
    <n v="2026"/>
    <x v="0"/>
    <n v="1"/>
    <x v="0"/>
  </r>
  <r>
    <n v="2314"/>
    <d v="2026-01-22T00:00:00"/>
    <x v="0"/>
    <x v="9"/>
    <x v="0"/>
    <s v="New"/>
    <x v="0"/>
    <s v="Compact Repair Kit"/>
    <n v="1"/>
    <n v="40.28"/>
    <n v="0"/>
    <n v="16.79"/>
    <n v="40.28"/>
    <n v="16.79"/>
    <n v="23.490000000000002"/>
    <n v="0.58316782522343602"/>
    <n v="2026"/>
    <x v="0"/>
    <n v="1"/>
    <x v="0"/>
  </r>
  <r>
    <n v="3861"/>
    <d v="2026-01-22T00:00:00"/>
    <x v="3"/>
    <x v="13"/>
    <x v="0"/>
    <s v="Returning"/>
    <x v="3"/>
    <s v="Trail Tent 2P"/>
    <n v="3"/>
    <n v="195.49"/>
    <n v="0.05"/>
    <n v="106.38"/>
    <n v="557.14649999999995"/>
    <n v="319.14"/>
    <n v="238.00649999999996"/>
    <n v="0.42718836069148775"/>
    <n v="2026"/>
    <x v="0"/>
    <n v="1"/>
    <x v="0"/>
  </r>
  <r>
    <n v="843"/>
    <d v="2026-01-23T00:00:00"/>
    <x v="1"/>
    <x v="11"/>
    <x v="0"/>
    <s v="Returning"/>
    <x v="4"/>
    <s v="Recovery Roller"/>
    <n v="2"/>
    <n v="35.75"/>
    <n v="0"/>
    <n v="13.94"/>
    <n v="71.5"/>
    <n v="27.88"/>
    <n v="43.620000000000005"/>
    <n v="0.61006993006993016"/>
    <n v="2026"/>
    <x v="0"/>
    <n v="1"/>
    <x v="0"/>
  </r>
  <r>
    <n v="868"/>
    <d v="2026-01-23T00:00:00"/>
    <x v="0"/>
    <x v="15"/>
    <x v="0"/>
    <s v="Returning"/>
    <x v="0"/>
    <s v="Cycling Pack 12L"/>
    <n v="1"/>
    <n v="103.39"/>
    <n v="0"/>
    <n v="51.32"/>
    <n v="103.39"/>
    <n v="51.32"/>
    <n v="52.07"/>
    <n v="0.50362704323435536"/>
    <n v="2026"/>
    <x v="0"/>
    <n v="1"/>
    <x v="0"/>
  </r>
  <r>
    <n v="890"/>
    <d v="2026-01-23T00:00:00"/>
    <x v="0"/>
    <x v="15"/>
    <x v="0"/>
    <s v="New"/>
    <x v="3"/>
    <s v="Portable Camp Stove"/>
    <n v="3"/>
    <n v="81.98"/>
    <n v="0.1"/>
    <n v="40.229999999999997"/>
    <n v="221.346"/>
    <n v="120.69"/>
    <n v="100.65600000000001"/>
    <n v="0.45474505977067581"/>
    <n v="2026"/>
    <x v="0"/>
    <n v="1"/>
    <x v="0"/>
  </r>
  <r>
    <n v="2185"/>
    <d v="2026-01-23T00:00:00"/>
    <x v="2"/>
    <x v="2"/>
    <x v="1"/>
    <s v="Business"/>
    <x v="3"/>
    <s v="Alpine Tent 4P"/>
    <n v="10"/>
    <n v="337.69"/>
    <n v="0.1"/>
    <n v="200.27"/>
    <n v="3039.21"/>
    <n v="2002.7"/>
    <n v="1036.51"/>
    <n v="0.34104586389226149"/>
    <n v="2026"/>
    <x v="0"/>
    <n v="1"/>
    <x v="0"/>
  </r>
  <r>
    <n v="2335"/>
    <d v="2026-01-23T00:00:00"/>
    <x v="3"/>
    <x v="8"/>
    <x v="0"/>
    <s v="New"/>
    <x v="3"/>
    <s v="Alpine Tent 4P"/>
    <n v="2"/>
    <n v="333.29"/>
    <n v="0"/>
    <n v="197.18"/>
    <n v="666.58"/>
    <n v="394.36"/>
    <n v="272.22000000000003"/>
    <n v="0.40838308980167426"/>
    <n v="2026"/>
    <x v="0"/>
    <n v="1"/>
    <x v="0"/>
  </r>
  <r>
    <n v="2784"/>
    <d v="2026-01-23T00:00:00"/>
    <x v="0"/>
    <x v="15"/>
    <x v="2"/>
    <s v="New"/>
    <x v="0"/>
    <s v="Commuter Helmet"/>
    <n v="1"/>
    <n v="80.11"/>
    <n v="0.05"/>
    <n v="43.54"/>
    <n v="76.104500000000002"/>
    <n v="43.54"/>
    <n v="32.564500000000002"/>
    <n v="0.42789191177919839"/>
    <n v="2026"/>
    <x v="0"/>
    <n v="1"/>
    <x v="0"/>
  </r>
  <r>
    <n v="3820"/>
    <d v="2026-01-23T00:00:00"/>
    <x v="3"/>
    <x v="13"/>
    <x v="2"/>
    <s v="New"/>
    <x v="3"/>
    <s v="Portable Camp Stove"/>
    <n v="1"/>
    <n v="82.6"/>
    <n v="0.05"/>
    <n v="38.299999999999997"/>
    <n v="78.469999999999985"/>
    <n v="38.299999999999997"/>
    <n v="40.169999999999987"/>
    <n v="0.51191538167452522"/>
    <n v="2026"/>
    <x v="0"/>
    <n v="1"/>
    <x v="0"/>
  </r>
  <r>
    <n v="994"/>
    <d v="2026-01-24T00:00:00"/>
    <x v="0"/>
    <x v="15"/>
    <x v="0"/>
    <s v="Returning"/>
    <x v="1"/>
    <s v="Hiking Daypack 20L"/>
    <n v="1"/>
    <n v="94.07"/>
    <n v="0"/>
    <n v="46.28"/>
    <n v="94.07"/>
    <n v="46.28"/>
    <n v="47.789999999999992"/>
    <n v="0.50802593813117891"/>
    <n v="2026"/>
    <x v="0"/>
    <n v="1"/>
    <x v="0"/>
  </r>
  <r>
    <n v="1643"/>
    <d v="2026-01-24T00:00:00"/>
    <x v="0"/>
    <x v="15"/>
    <x v="0"/>
    <s v="Returning"/>
    <x v="2"/>
    <s v="Travel Backpack 35L"/>
    <n v="1"/>
    <n v="163.71"/>
    <n v="0"/>
    <n v="90.06"/>
    <n v="163.71"/>
    <n v="90.06"/>
    <n v="73.650000000000006"/>
    <n v="0.44988088693421296"/>
    <n v="2026"/>
    <x v="0"/>
    <n v="1"/>
    <x v="0"/>
  </r>
  <r>
    <n v="1971"/>
    <d v="2026-01-24T00:00:00"/>
    <x v="3"/>
    <x v="8"/>
    <x v="2"/>
    <s v="Returning"/>
    <x v="3"/>
    <s v="Trail Tent 2P"/>
    <n v="4"/>
    <n v="191.43"/>
    <n v="0"/>
    <n v="106.82"/>
    <n v="765.72"/>
    <n v="427.28"/>
    <n v="338.44000000000005"/>
    <n v="0.441989238886277"/>
    <n v="2026"/>
    <x v="0"/>
    <n v="1"/>
    <x v="0"/>
  </r>
  <r>
    <n v="2828"/>
    <d v="2026-01-24T00:00:00"/>
    <x v="1"/>
    <x v="11"/>
    <x v="1"/>
    <s v="Business"/>
    <x v="2"/>
    <s v="Packing Cube Set"/>
    <n v="3"/>
    <n v="46.94"/>
    <n v="0.05"/>
    <n v="18.18"/>
    <n v="133.779"/>
    <n v="54.54"/>
    <n v="79.239000000000004"/>
    <n v="0.59231269481757232"/>
    <n v="2026"/>
    <x v="0"/>
    <n v="1"/>
    <x v="0"/>
  </r>
  <r>
    <n v="5175"/>
    <d v="2026-01-24T00:00:00"/>
    <x v="3"/>
    <x v="7"/>
    <x v="0"/>
    <s v="Returning"/>
    <x v="1"/>
    <s v="Trail Boots"/>
    <n v="1"/>
    <n v="147.21"/>
    <n v="0"/>
    <n v="79.510000000000005"/>
    <n v="147.21"/>
    <n v="79.510000000000005"/>
    <n v="67.7"/>
    <n v="0.45988723592147274"/>
    <n v="2026"/>
    <x v="0"/>
    <n v="1"/>
    <x v="0"/>
  </r>
  <r>
    <n v="1874"/>
    <d v="2026-01-25T00:00:00"/>
    <x v="0"/>
    <x v="0"/>
    <x v="0"/>
    <s v="Business"/>
    <x v="2"/>
    <s v="Insulated Bottle"/>
    <n v="1"/>
    <n v="35.729999999999997"/>
    <n v="0"/>
    <n v="13.57"/>
    <n v="35.729999999999997"/>
    <n v="13.57"/>
    <n v="22.159999999999997"/>
    <n v="0.62020710887209629"/>
    <n v="2026"/>
    <x v="0"/>
    <n v="1"/>
    <x v="0"/>
  </r>
  <r>
    <n v="2490"/>
    <d v="2026-01-25T00:00:00"/>
    <x v="1"/>
    <x v="14"/>
    <x v="0"/>
    <s v="New"/>
    <x v="0"/>
    <s v="Cycling Pack 12L"/>
    <n v="2"/>
    <n v="103.99"/>
    <n v="0.15"/>
    <n v="51.94"/>
    <n v="176.78299999999999"/>
    <n v="103.88"/>
    <n v="72.902999999999992"/>
    <n v="0.41238693765803269"/>
    <n v="2026"/>
    <x v="0"/>
    <n v="1"/>
    <x v="0"/>
  </r>
  <r>
    <n v="5078"/>
    <d v="2026-01-25T00:00:00"/>
    <x v="1"/>
    <x v="12"/>
    <x v="0"/>
    <s v="Returning"/>
    <x v="1"/>
    <s v="Trekking Poles"/>
    <n v="2"/>
    <n v="72.739999999999995"/>
    <n v="0"/>
    <n v="31.96"/>
    <n v="145.47999999999999"/>
    <n v="63.92"/>
    <n v="81.559999999999988"/>
    <n v="0.56062689029419843"/>
    <n v="2026"/>
    <x v="0"/>
    <n v="1"/>
    <x v="0"/>
  </r>
  <r>
    <n v="230"/>
    <d v="2026-01-26T00:00:00"/>
    <x v="2"/>
    <x v="10"/>
    <x v="2"/>
    <s v="Returning"/>
    <x v="0"/>
    <s v="Cycling Pack 12L"/>
    <n v="1"/>
    <n v="100.01"/>
    <n v="0.05"/>
    <n v="49.41"/>
    <n v="95.009500000000003"/>
    <n v="49.41"/>
    <n v="45.599500000000006"/>
    <n v="0.47994674216788852"/>
    <n v="2026"/>
    <x v="0"/>
    <n v="1"/>
    <x v="0"/>
  </r>
  <r>
    <n v="1757"/>
    <d v="2026-01-26T00:00:00"/>
    <x v="3"/>
    <x v="7"/>
    <x v="0"/>
    <s v="Business"/>
    <x v="2"/>
    <s v="Packing Cube Set"/>
    <n v="2"/>
    <n v="45.73"/>
    <n v="0"/>
    <n v="18.11"/>
    <n v="91.46"/>
    <n v="36.22"/>
    <n v="55.239999999999995"/>
    <n v="0.60397988191559149"/>
    <n v="2026"/>
    <x v="0"/>
    <n v="1"/>
    <x v="0"/>
  </r>
  <r>
    <n v="1944"/>
    <d v="2026-01-26T00:00:00"/>
    <x v="2"/>
    <x v="16"/>
    <x v="0"/>
    <s v="Returning"/>
    <x v="1"/>
    <s v="Trail Boots"/>
    <n v="2"/>
    <n v="143.66"/>
    <n v="0.15"/>
    <n v="78.14"/>
    <n v="244.22199999999998"/>
    <n v="156.28"/>
    <n v="87.941999999999979"/>
    <n v="0.36009040954541355"/>
    <n v="2026"/>
    <x v="0"/>
    <n v="1"/>
    <x v="0"/>
  </r>
  <r>
    <n v="3485"/>
    <d v="2026-01-26T00:00:00"/>
    <x v="2"/>
    <x v="10"/>
    <x v="0"/>
    <s v="Business"/>
    <x v="3"/>
    <s v="Compact Sleeping Bag"/>
    <n v="2"/>
    <n v="121.88"/>
    <n v="0.05"/>
    <n v="62.17"/>
    <n v="231.57199999999997"/>
    <n v="124.34"/>
    <n v="107.23199999999997"/>
    <n v="0.46306116456220953"/>
    <n v="2026"/>
    <x v="0"/>
    <n v="1"/>
    <x v="0"/>
  </r>
  <r>
    <n v="4002"/>
    <d v="2026-01-26T00:00:00"/>
    <x v="0"/>
    <x v="15"/>
    <x v="0"/>
    <s v="Returning"/>
    <x v="4"/>
    <s v="Training Mat"/>
    <n v="3"/>
    <n v="50.92"/>
    <n v="0.05"/>
    <n v="21.87"/>
    <n v="145.12199999999999"/>
    <n v="65.61"/>
    <n v="79.511999999999986"/>
    <n v="0.54789763095877941"/>
    <n v="2026"/>
    <x v="0"/>
    <n v="1"/>
    <x v="0"/>
  </r>
  <r>
    <n v="818"/>
    <d v="2026-01-27T00:00:00"/>
    <x v="0"/>
    <x v="0"/>
    <x v="0"/>
    <s v="Returning"/>
    <x v="0"/>
    <s v="Cycling Pack 12L"/>
    <n v="1"/>
    <n v="103.78"/>
    <n v="0"/>
    <n v="49.36"/>
    <n v="103.78"/>
    <n v="49.36"/>
    <n v="54.42"/>
    <n v="0.52437849296588934"/>
    <n v="2026"/>
    <x v="0"/>
    <n v="1"/>
    <x v="0"/>
  </r>
  <r>
    <n v="1439"/>
    <d v="2026-01-27T00:00:00"/>
    <x v="1"/>
    <x v="6"/>
    <x v="3"/>
    <s v="New"/>
    <x v="1"/>
    <s v="Summit Backpack 45L"/>
    <n v="2"/>
    <n v="157.16999999999999"/>
    <n v="0"/>
    <n v="81.260000000000005"/>
    <n v="314.33999999999997"/>
    <n v="162.52000000000001"/>
    <n v="151.81999999999996"/>
    <n v="0.4829802125087484"/>
    <n v="2026"/>
    <x v="0"/>
    <n v="1"/>
    <x v="0"/>
  </r>
  <r>
    <n v="1616"/>
    <d v="2026-01-27T00:00:00"/>
    <x v="1"/>
    <x v="12"/>
    <x v="0"/>
    <s v="Business"/>
    <x v="2"/>
    <s v="Carry-On Duffel"/>
    <n v="2"/>
    <n v="132.91999999999999"/>
    <n v="0"/>
    <n v="69.02"/>
    <n v="265.83999999999997"/>
    <n v="138.04"/>
    <n v="127.79999999999998"/>
    <n v="0.48074029491423409"/>
    <n v="2026"/>
    <x v="0"/>
    <n v="1"/>
    <x v="0"/>
  </r>
  <r>
    <n v="1798"/>
    <d v="2026-01-27T00:00:00"/>
    <x v="3"/>
    <x v="8"/>
    <x v="2"/>
    <s v="Returning"/>
    <x v="1"/>
    <s v="Trekking Poles"/>
    <n v="1"/>
    <n v="71.41"/>
    <n v="0.05"/>
    <n v="32.28"/>
    <n v="67.839499999999987"/>
    <n v="32.28"/>
    <n v="35.559499999999986"/>
    <n v="0.52417102130764515"/>
    <n v="2026"/>
    <x v="0"/>
    <n v="1"/>
    <x v="0"/>
  </r>
  <r>
    <n v="4449"/>
    <d v="2026-01-27T00:00:00"/>
    <x v="3"/>
    <x v="8"/>
    <x v="0"/>
    <s v="New"/>
    <x v="3"/>
    <s v="Trail Tent 2P"/>
    <n v="1"/>
    <n v="199.67"/>
    <n v="0"/>
    <n v="103.81"/>
    <n v="199.67"/>
    <n v="103.81"/>
    <n v="95.859999999999985"/>
    <n v="0.4800921520508839"/>
    <n v="2026"/>
    <x v="0"/>
    <n v="1"/>
    <x v="0"/>
  </r>
  <r>
    <n v="4473"/>
    <d v="2026-01-27T00:00:00"/>
    <x v="0"/>
    <x v="0"/>
    <x v="2"/>
    <s v="Returning"/>
    <x v="3"/>
    <s v="Trail Tent 2P"/>
    <n v="1"/>
    <n v="196.88"/>
    <n v="0"/>
    <n v="102.76"/>
    <n v="196.88"/>
    <n v="102.76"/>
    <n v="94.11999999999999"/>
    <n v="0.47805770012190163"/>
    <n v="2026"/>
    <x v="0"/>
    <n v="1"/>
    <x v="0"/>
  </r>
  <r>
    <n v="203"/>
    <d v="2026-01-28T00:00:00"/>
    <x v="3"/>
    <x v="7"/>
    <x v="0"/>
    <s v="Returning"/>
    <x v="0"/>
    <s v="Trail Bike Light"/>
    <n v="3"/>
    <n v="49.95"/>
    <n v="0"/>
    <n v="22.55"/>
    <n v="149.85000000000002"/>
    <n v="67.650000000000006"/>
    <n v="82.200000000000017"/>
    <n v="0.54854854854854862"/>
    <n v="2026"/>
    <x v="0"/>
    <n v="1"/>
    <x v="0"/>
  </r>
  <r>
    <n v="1654"/>
    <d v="2026-01-28T00:00:00"/>
    <x v="1"/>
    <x v="6"/>
    <x v="3"/>
    <s v="Business"/>
    <x v="1"/>
    <s v="Trekking Poles"/>
    <n v="1"/>
    <n v="70.41"/>
    <n v="0"/>
    <n v="32.74"/>
    <n v="70.41"/>
    <n v="32.74"/>
    <n v="37.669999999999995"/>
    <n v="0.53500923164323244"/>
    <n v="2026"/>
    <x v="0"/>
    <n v="1"/>
    <x v="0"/>
  </r>
  <r>
    <n v="2203"/>
    <d v="2026-01-28T00:00:00"/>
    <x v="2"/>
    <x v="16"/>
    <x v="3"/>
    <s v="Returning"/>
    <x v="1"/>
    <s v="Trekking Poles"/>
    <n v="2"/>
    <n v="70.290000000000006"/>
    <n v="0.15"/>
    <n v="31.84"/>
    <n v="119.49300000000001"/>
    <n v="63.68"/>
    <n v="55.813000000000009"/>
    <n v="0.46708175374289712"/>
    <n v="2026"/>
    <x v="0"/>
    <n v="1"/>
    <x v="0"/>
  </r>
  <r>
    <n v="3352"/>
    <d v="2026-01-28T00:00:00"/>
    <x v="2"/>
    <x v="16"/>
    <x v="0"/>
    <s v="Business"/>
    <x v="1"/>
    <s v="Hiking Daypack 20L"/>
    <n v="4"/>
    <n v="91.46"/>
    <n v="0"/>
    <n v="44.04"/>
    <n v="365.84"/>
    <n v="176.16"/>
    <n v="189.67999999999998"/>
    <n v="0.51847802317953207"/>
    <n v="2026"/>
    <x v="0"/>
    <n v="1"/>
    <x v="0"/>
  </r>
  <r>
    <n v="183"/>
    <d v="2026-01-29T00:00:00"/>
    <x v="1"/>
    <x v="12"/>
    <x v="0"/>
    <s v="New"/>
    <x v="3"/>
    <s v="Compact Sleeping Bag"/>
    <n v="2"/>
    <n v="123.27"/>
    <n v="0"/>
    <n v="60.26"/>
    <n v="246.54"/>
    <n v="120.52"/>
    <n v="126.02"/>
    <n v="0.51115437657175311"/>
    <n v="2026"/>
    <x v="0"/>
    <n v="1"/>
    <x v="0"/>
  </r>
  <r>
    <n v="3525"/>
    <d v="2026-01-29T00:00:00"/>
    <x v="2"/>
    <x v="5"/>
    <x v="1"/>
    <s v="Business"/>
    <x v="4"/>
    <s v="Training Mat"/>
    <n v="3"/>
    <n v="49.63"/>
    <n v="0.1"/>
    <n v="22.06"/>
    <n v="134.001"/>
    <n v="66.179999999999993"/>
    <n v="67.821000000000012"/>
    <n v="0.50612308863366695"/>
    <n v="2026"/>
    <x v="0"/>
    <n v="1"/>
    <x v="0"/>
  </r>
  <r>
    <n v="4299"/>
    <d v="2026-01-29T00:00:00"/>
    <x v="0"/>
    <x v="9"/>
    <x v="1"/>
    <s v="Business"/>
    <x v="2"/>
    <s v="Carry-On Duffel"/>
    <n v="12"/>
    <n v="132.21"/>
    <n v="0.1"/>
    <n v="68.95"/>
    <n v="1427.8679999999999"/>
    <n v="827.40000000000009"/>
    <n v="600.46799999999985"/>
    <n v="0.42053467127213429"/>
    <n v="2026"/>
    <x v="0"/>
    <n v="1"/>
    <x v="0"/>
  </r>
  <r>
    <n v="748"/>
    <d v="2026-01-30T00:00:00"/>
    <x v="1"/>
    <x v="1"/>
    <x v="2"/>
    <s v="Business"/>
    <x v="0"/>
    <s v="Compact Repair Kit"/>
    <n v="1"/>
    <n v="39.549999999999997"/>
    <n v="0"/>
    <n v="17.059999999999999"/>
    <n v="39.549999999999997"/>
    <n v="17.059999999999999"/>
    <n v="22.49"/>
    <n v="0.56864728192161818"/>
    <n v="2026"/>
    <x v="0"/>
    <n v="1"/>
    <x v="0"/>
  </r>
  <r>
    <n v="3117"/>
    <d v="2026-01-30T00:00:00"/>
    <x v="1"/>
    <x v="12"/>
    <x v="0"/>
    <s v="New"/>
    <x v="3"/>
    <s v="Portable Camp Stove"/>
    <n v="3"/>
    <n v="80.08"/>
    <n v="0"/>
    <n v="39.450000000000003"/>
    <n v="240.24"/>
    <n v="118.35000000000001"/>
    <n v="121.89"/>
    <n v="0.50736763236763238"/>
    <n v="2026"/>
    <x v="0"/>
    <n v="1"/>
    <x v="0"/>
  </r>
  <r>
    <n v="3328"/>
    <d v="2026-01-30T00:00:00"/>
    <x v="2"/>
    <x v="5"/>
    <x v="2"/>
    <s v="Returning"/>
    <x v="4"/>
    <s v="Weighted Vest"/>
    <n v="1"/>
    <n v="120.48"/>
    <n v="0"/>
    <n v="69.55"/>
    <n v="120.48"/>
    <n v="69.55"/>
    <n v="50.930000000000007"/>
    <n v="0.42272576361221786"/>
    <n v="2026"/>
    <x v="0"/>
    <n v="1"/>
    <x v="0"/>
  </r>
  <r>
    <n v="3822"/>
    <d v="2026-01-30T00:00:00"/>
    <x v="3"/>
    <x v="7"/>
    <x v="0"/>
    <s v="Returning"/>
    <x v="4"/>
    <s v="Resistance Band Set"/>
    <n v="1"/>
    <n v="39.369999999999997"/>
    <n v="0.05"/>
    <n v="14.66"/>
    <n v="37.401499999999999"/>
    <n v="14.66"/>
    <n v="22.741499999999998"/>
    <n v="0.60803711081106371"/>
    <n v="2026"/>
    <x v="0"/>
    <n v="1"/>
    <x v="0"/>
  </r>
  <r>
    <n v="4125"/>
    <d v="2026-01-30T00:00:00"/>
    <x v="1"/>
    <x v="12"/>
    <x v="1"/>
    <s v="Business"/>
    <x v="3"/>
    <s v="Portable Camp Stove"/>
    <n v="8"/>
    <n v="81.06"/>
    <n v="0.15"/>
    <n v="39.549999999999997"/>
    <n v="551.20799999999997"/>
    <n v="316.39999999999998"/>
    <n v="234.80799999999999"/>
    <n v="0.42598801178502488"/>
    <n v="2026"/>
    <x v="0"/>
    <n v="1"/>
    <x v="0"/>
  </r>
  <r>
    <n v="4592"/>
    <d v="2026-01-30T00:00:00"/>
    <x v="1"/>
    <x v="12"/>
    <x v="3"/>
    <s v="Returning"/>
    <x v="4"/>
    <s v="Weighted Vest"/>
    <n v="5"/>
    <n v="120.4"/>
    <n v="0"/>
    <n v="69.510000000000005"/>
    <n v="602"/>
    <n v="347.55"/>
    <n v="254.45"/>
    <n v="0.42267441860465116"/>
    <n v="2026"/>
    <x v="0"/>
    <n v="1"/>
    <x v="0"/>
  </r>
  <r>
    <n v="373"/>
    <d v="2026-01-31T00:00:00"/>
    <x v="2"/>
    <x v="10"/>
    <x v="1"/>
    <s v="Business"/>
    <x v="2"/>
    <s v="Packing Cube Set"/>
    <n v="10"/>
    <n v="47.71"/>
    <n v="0.1"/>
    <n v="18.649999999999999"/>
    <n v="429.39000000000004"/>
    <n v="186.5"/>
    <n v="242.89000000000004"/>
    <n v="0.56566291716155481"/>
    <n v="2026"/>
    <x v="0"/>
    <n v="1"/>
    <x v="0"/>
  </r>
  <r>
    <n v="672"/>
    <d v="2026-01-31T00:00:00"/>
    <x v="0"/>
    <x v="9"/>
    <x v="0"/>
    <s v="Business"/>
    <x v="0"/>
    <s v="Cycling Pack 12L"/>
    <n v="1"/>
    <n v="102.92"/>
    <n v="0.05"/>
    <n v="50.92"/>
    <n v="97.774000000000001"/>
    <n v="50.92"/>
    <n v="46.853999999999999"/>
    <n v="0.4792071511853867"/>
    <n v="2026"/>
    <x v="0"/>
    <n v="1"/>
    <x v="0"/>
  </r>
  <r>
    <n v="1125"/>
    <d v="2026-01-31T00:00:00"/>
    <x v="1"/>
    <x v="1"/>
    <x v="0"/>
    <s v="Returning"/>
    <x v="1"/>
    <s v="Trekking Poles"/>
    <n v="1"/>
    <n v="72.69"/>
    <n v="0.1"/>
    <n v="32.67"/>
    <n v="65.421000000000006"/>
    <n v="32.67"/>
    <n v="32.751000000000005"/>
    <n v="0.50061906727197691"/>
    <n v="2026"/>
    <x v="0"/>
    <n v="1"/>
    <x v="0"/>
  </r>
  <r>
    <n v="1164"/>
    <d v="2026-01-31T00:00:00"/>
    <x v="0"/>
    <x v="0"/>
    <x v="0"/>
    <s v="New"/>
    <x v="0"/>
    <s v="Commuter Helmet"/>
    <n v="1"/>
    <n v="79.989999999999995"/>
    <n v="0.05"/>
    <n v="43.02"/>
    <n v="75.990499999999997"/>
    <n v="43.02"/>
    <n v="32.970499999999994"/>
    <n v="0.43387660299642711"/>
    <n v="2026"/>
    <x v="0"/>
    <n v="1"/>
    <x v="0"/>
  </r>
  <r>
    <n v="1613"/>
    <d v="2026-01-31T00:00:00"/>
    <x v="1"/>
    <x v="6"/>
    <x v="1"/>
    <s v="Business"/>
    <x v="4"/>
    <s v="Training Mat"/>
    <n v="4"/>
    <n v="51.11"/>
    <n v="0.15"/>
    <n v="22.25"/>
    <n v="173.774"/>
    <n v="89"/>
    <n v="84.774000000000001"/>
    <n v="0.48784052850253778"/>
    <n v="2026"/>
    <x v="0"/>
    <n v="1"/>
    <x v="0"/>
  </r>
  <r>
    <n v="2149"/>
    <d v="2026-01-31T00:00:00"/>
    <x v="0"/>
    <x v="15"/>
    <x v="0"/>
    <s v="Returning"/>
    <x v="4"/>
    <s v="Weighted Vest"/>
    <n v="2"/>
    <n v="124.83"/>
    <n v="0"/>
    <n v="70.91"/>
    <n v="249.66"/>
    <n v="141.82"/>
    <n v="107.84"/>
    <n v="0.43194744853000083"/>
    <n v="2026"/>
    <x v="0"/>
    <n v="1"/>
    <x v="0"/>
  </r>
  <r>
    <n v="2593"/>
    <d v="2026-01-31T00:00:00"/>
    <x v="1"/>
    <x v="11"/>
    <x v="2"/>
    <s v="New"/>
    <x v="0"/>
    <s v="Compact Repair Kit"/>
    <n v="6"/>
    <n v="41.07"/>
    <n v="0.1"/>
    <n v="16.29"/>
    <n v="221.77800000000002"/>
    <n v="97.74"/>
    <n v="124.03800000000003"/>
    <n v="0.55928901874847825"/>
    <n v="2026"/>
    <x v="0"/>
    <n v="1"/>
    <x v="0"/>
  </r>
  <r>
    <n v="2659"/>
    <d v="2026-01-31T00:00:00"/>
    <x v="0"/>
    <x v="15"/>
    <x v="0"/>
    <s v="New"/>
    <x v="2"/>
    <s v="Insulated Bottle"/>
    <n v="1"/>
    <n v="36.020000000000003"/>
    <n v="0"/>
    <n v="13.34"/>
    <n v="36.020000000000003"/>
    <n v="13.34"/>
    <n v="22.680000000000003"/>
    <n v="0.62965019433647973"/>
    <n v="2026"/>
    <x v="0"/>
    <n v="1"/>
    <x v="0"/>
  </r>
  <r>
    <n v="3496"/>
    <d v="2026-01-31T00:00:00"/>
    <x v="0"/>
    <x v="0"/>
    <x v="2"/>
    <s v="Returning"/>
    <x v="4"/>
    <s v="Recovery Roller"/>
    <n v="1"/>
    <n v="35.82"/>
    <n v="0.05"/>
    <n v="14.32"/>
    <n v="34.028999999999996"/>
    <n v="14.32"/>
    <n v="19.708999999999996"/>
    <n v="0.57918246201769075"/>
    <n v="2026"/>
    <x v="0"/>
    <n v="1"/>
    <x v="0"/>
  </r>
  <r>
    <n v="3889"/>
    <d v="2026-01-31T00:00:00"/>
    <x v="2"/>
    <x v="3"/>
    <x v="2"/>
    <s v="Returning"/>
    <x v="0"/>
    <s v="Cycling Pack 12L"/>
    <n v="3"/>
    <n v="103.94"/>
    <n v="0.1"/>
    <n v="50.67"/>
    <n v="280.63799999999998"/>
    <n v="152.01"/>
    <n v="128.62799999999999"/>
    <n v="0.45834135077929572"/>
    <n v="2026"/>
    <x v="0"/>
    <n v="1"/>
    <x v="0"/>
  </r>
  <r>
    <n v="1432"/>
    <d v="2026-02-01T00:00:00"/>
    <x v="0"/>
    <x v="0"/>
    <x v="0"/>
    <s v="Returning"/>
    <x v="1"/>
    <s v="Trail Boots"/>
    <n v="1"/>
    <n v="140.53"/>
    <n v="0"/>
    <n v="77.36"/>
    <n v="140.53"/>
    <n v="77.36"/>
    <n v="63.17"/>
    <n v="0.44951255959581587"/>
    <n v="2026"/>
    <x v="0"/>
    <n v="2"/>
    <x v="1"/>
  </r>
  <r>
    <n v="1778"/>
    <d v="2026-02-01T00:00:00"/>
    <x v="3"/>
    <x v="7"/>
    <x v="2"/>
    <s v="Returning"/>
    <x v="1"/>
    <s v="Trail Boots"/>
    <n v="1"/>
    <n v="142.03"/>
    <n v="0.05"/>
    <n v="77.069999999999993"/>
    <n v="134.92849999999999"/>
    <n v="77.069999999999993"/>
    <n v="57.858499999999992"/>
    <n v="0.42880859121682963"/>
    <n v="2026"/>
    <x v="0"/>
    <n v="2"/>
    <x v="1"/>
  </r>
  <r>
    <n v="2047"/>
    <d v="2026-02-01T00:00:00"/>
    <x v="2"/>
    <x v="5"/>
    <x v="1"/>
    <s v="Business"/>
    <x v="3"/>
    <s v="Compact Sleeping Bag"/>
    <n v="12"/>
    <n v="124.84"/>
    <n v="0.1"/>
    <n v="59.47"/>
    <n v="1348.2719999999999"/>
    <n v="713.64"/>
    <n v="634.63199999999995"/>
    <n v="0.47070027412866244"/>
    <n v="2026"/>
    <x v="0"/>
    <n v="2"/>
    <x v="1"/>
  </r>
  <r>
    <n v="2668"/>
    <d v="2026-02-01T00:00:00"/>
    <x v="1"/>
    <x v="12"/>
    <x v="0"/>
    <s v="Returning"/>
    <x v="4"/>
    <s v="Recovery Roller"/>
    <n v="3"/>
    <n v="35.36"/>
    <n v="0"/>
    <n v="13.7"/>
    <n v="106.08"/>
    <n v="41.099999999999994"/>
    <n v="64.98"/>
    <n v="0.61255656108597289"/>
    <n v="2026"/>
    <x v="0"/>
    <n v="2"/>
    <x v="1"/>
  </r>
  <r>
    <n v="2706"/>
    <d v="2026-02-01T00:00:00"/>
    <x v="3"/>
    <x v="13"/>
    <x v="3"/>
    <s v="Returning"/>
    <x v="4"/>
    <s v="Weighted Vest"/>
    <n v="2"/>
    <n v="122.43"/>
    <n v="0"/>
    <n v="69.08"/>
    <n v="244.86"/>
    <n v="138.16"/>
    <n v="106.70000000000002"/>
    <n v="0.43575920934411505"/>
    <n v="2026"/>
    <x v="0"/>
    <n v="2"/>
    <x v="1"/>
  </r>
  <r>
    <n v="2940"/>
    <d v="2026-02-01T00:00:00"/>
    <x v="0"/>
    <x v="15"/>
    <x v="3"/>
    <s v="New"/>
    <x v="1"/>
    <s v="Trail Boots"/>
    <n v="2"/>
    <n v="140.47"/>
    <n v="0.05"/>
    <n v="78.39"/>
    <n v="266.89299999999997"/>
    <n v="156.78"/>
    <n v="110.11299999999997"/>
    <n v="0.41257357817552348"/>
    <n v="2026"/>
    <x v="0"/>
    <n v="2"/>
    <x v="1"/>
  </r>
  <r>
    <n v="1263"/>
    <d v="2026-02-02T00:00:00"/>
    <x v="1"/>
    <x v="14"/>
    <x v="0"/>
    <s v="Returning"/>
    <x v="2"/>
    <s v="Packing Cube Set"/>
    <n v="1"/>
    <n v="45.43"/>
    <n v="0.05"/>
    <n v="18.670000000000002"/>
    <n v="43.158499999999997"/>
    <n v="18.670000000000002"/>
    <n v="24.488499999999995"/>
    <n v="0.56740850585632019"/>
    <n v="2026"/>
    <x v="0"/>
    <n v="2"/>
    <x v="1"/>
  </r>
  <r>
    <n v="1641"/>
    <d v="2026-02-02T00:00:00"/>
    <x v="3"/>
    <x v="13"/>
    <x v="1"/>
    <s v="Business"/>
    <x v="0"/>
    <s v="Cycling Pack 12L"/>
    <n v="8"/>
    <n v="102.78"/>
    <n v="0.15"/>
    <n v="50.39"/>
    <n v="698.904"/>
    <n v="403.12"/>
    <n v="295.78399999999999"/>
    <n v="0.42321119924911005"/>
    <n v="2026"/>
    <x v="0"/>
    <n v="2"/>
    <x v="1"/>
  </r>
  <r>
    <n v="2014"/>
    <d v="2026-02-02T00:00:00"/>
    <x v="1"/>
    <x v="11"/>
    <x v="3"/>
    <s v="New"/>
    <x v="3"/>
    <s v="Compact Sleeping Bag"/>
    <n v="1"/>
    <n v="123.95"/>
    <n v="0"/>
    <n v="61.32"/>
    <n v="123.95"/>
    <n v="61.32"/>
    <n v="62.63"/>
    <n v="0.50528438886647842"/>
    <n v="2026"/>
    <x v="0"/>
    <n v="2"/>
    <x v="1"/>
  </r>
  <r>
    <n v="2642"/>
    <d v="2026-02-02T00:00:00"/>
    <x v="1"/>
    <x v="11"/>
    <x v="3"/>
    <s v="Returning"/>
    <x v="3"/>
    <s v="Trail Tent 2P"/>
    <n v="3"/>
    <n v="199.9"/>
    <n v="0"/>
    <n v="104.18"/>
    <n v="599.70000000000005"/>
    <n v="312.54000000000002"/>
    <n v="287.16000000000003"/>
    <n v="0.47883941970985494"/>
    <n v="2026"/>
    <x v="0"/>
    <n v="2"/>
    <x v="1"/>
  </r>
  <r>
    <n v="2929"/>
    <d v="2026-02-02T00:00:00"/>
    <x v="1"/>
    <x v="12"/>
    <x v="3"/>
    <s v="Returning"/>
    <x v="1"/>
    <s v="Hiking Daypack 20L"/>
    <n v="1"/>
    <n v="93.78"/>
    <n v="0"/>
    <n v="44.21"/>
    <n v="93.78"/>
    <n v="44.21"/>
    <n v="49.57"/>
    <n v="0.52857752185967155"/>
    <n v="2026"/>
    <x v="0"/>
    <n v="2"/>
    <x v="1"/>
  </r>
  <r>
    <n v="3855"/>
    <d v="2026-02-02T00:00:00"/>
    <x v="0"/>
    <x v="0"/>
    <x v="0"/>
    <s v="Business"/>
    <x v="4"/>
    <s v="Resistance Band Set"/>
    <n v="1"/>
    <n v="39.39"/>
    <n v="0.1"/>
    <n v="15.09"/>
    <n v="35.451000000000001"/>
    <n v="15.09"/>
    <n v="20.361000000000001"/>
    <n v="0.57434204958957435"/>
    <n v="2026"/>
    <x v="0"/>
    <n v="2"/>
    <x v="1"/>
  </r>
  <r>
    <n v="4031"/>
    <d v="2026-02-02T00:00:00"/>
    <x v="0"/>
    <x v="0"/>
    <x v="0"/>
    <s v="New"/>
    <x v="0"/>
    <s v="Cycling Pack 12L"/>
    <n v="6"/>
    <n v="101.64"/>
    <n v="0"/>
    <n v="51.06"/>
    <n v="609.84"/>
    <n v="306.36"/>
    <n v="303.48"/>
    <n v="0.49763872491145217"/>
    <n v="2026"/>
    <x v="0"/>
    <n v="2"/>
    <x v="1"/>
  </r>
  <r>
    <n v="2"/>
    <d v="2026-02-03T00:00:00"/>
    <x v="0"/>
    <x v="0"/>
    <x v="1"/>
    <s v="Business"/>
    <x v="4"/>
    <s v="Recovery Roller"/>
    <n v="12"/>
    <n v="36.74"/>
    <n v="0.2"/>
    <n v="13.53"/>
    <n v="352.70400000000001"/>
    <n v="162.35999999999999"/>
    <n v="190.34400000000002"/>
    <n v="0.53967065868263475"/>
    <n v="2026"/>
    <x v="0"/>
    <n v="2"/>
    <x v="1"/>
  </r>
  <r>
    <n v="4228"/>
    <d v="2026-02-03T00:00:00"/>
    <x v="3"/>
    <x v="8"/>
    <x v="2"/>
    <s v="New"/>
    <x v="1"/>
    <s v="Summit Backpack 45L"/>
    <n v="2"/>
    <n v="154.62"/>
    <n v="0"/>
    <n v="78.209999999999994"/>
    <n v="309.24"/>
    <n v="156.41999999999999"/>
    <n v="152.82000000000002"/>
    <n v="0.49417927823050062"/>
    <n v="2026"/>
    <x v="0"/>
    <n v="2"/>
    <x v="1"/>
  </r>
  <r>
    <n v="928"/>
    <d v="2026-02-04T00:00:00"/>
    <x v="0"/>
    <x v="0"/>
    <x v="3"/>
    <s v="New"/>
    <x v="3"/>
    <s v="Compact Sleeping Bag"/>
    <n v="1"/>
    <n v="125.63"/>
    <n v="0.1"/>
    <n v="60.38"/>
    <n v="113.06699999999999"/>
    <n v="60.38"/>
    <n v="52.686999999999991"/>
    <n v="0.46598034793529497"/>
    <n v="2026"/>
    <x v="0"/>
    <n v="2"/>
    <x v="1"/>
  </r>
  <r>
    <n v="933"/>
    <d v="2026-02-04T00:00:00"/>
    <x v="1"/>
    <x v="11"/>
    <x v="0"/>
    <s v="New"/>
    <x v="3"/>
    <s v="Portable Camp Stove"/>
    <n v="2"/>
    <n v="81.59"/>
    <n v="0.1"/>
    <n v="38.64"/>
    <n v="146.86200000000002"/>
    <n v="77.28"/>
    <n v="69.582000000000022"/>
    <n v="0.47379172284185161"/>
    <n v="2026"/>
    <x v="0"/>
    <n v="2"/>
    <x v="1"/>
  </r>
  <r>
    <n v="1646"/>
    <d v="2026-02-04T00:00:00"/>
    <x v="2"/>
    <x v="5"/>
    <x v="0"/>
    <s v="New"/>
    <x v="2"/>
    <s v="Packing Cube Set"/>
    <n v="2"/>
    <n v="45.81"/>
    <n v="0.1"/>
    <n v="18.420000000000002"/>
    <n v="82.458000000000013"/>
    <n v="36.840000000000003"/>
    <n v="45.618000000000009"/>
    <n v="0.55322709743141962"/>
    <n v="2026"/>
    <x v="0"/>
    <n v="2"/>
    <x v="1"/>
  </r>
  <r>
    <n v="380"/>
    <d v="2026-02-05T00:00:00"/>
    <x v="1"/>
    <x v="12"/>
    <x v="0"/>
    <s v="Returning"/>
    <x v="4"/>
    <s v="Weighted Vest"/>
    <n v="3"/>
    <n v="125.63"/>
    <n v="0"/>
    <n v="71.05"/>
    <n v="376.89"/>
    <n v="213.14999999999998"/>
    <n v="163.74"/>
    <n v="0.43445037013452203"/>
    <n v="2026"/>
    <x v="0"/>
    <n v="2"/>
    <x v="1"/>
  </r>
  <r>
    <n v="1723"/>
    <d v="2026-02-05T00:00:00"/>
    <x v="3"/>
    <x v="8"/>
    <x v="0"/>
    <s v="Returning"/>
    <x v="0"/>
    <s v="Cycling Pack 12L"/>
    <n v="2"/>
    <n v="101.01"/>
    <n v="0"/>
    <n v="50.26"/>
    <n v="202.02"/>
    <n v="100.52"/>
    <n v="101.50000000000001"/>
    <n v="0.50242550242550243"/>
    <n v="2026"/>
    <x v="0"/>
    <n v="2"/>
    <x v="1"/>
  </r>
  <r>
    <n v="2529"/>
    <d v="2026-02-05T00:00:00"/>
    <x v="3"/>
    <x v="13"/>
    <x v="0"/>
    <s v="Returning"/>
    <x v="1"/>
    <s v="Summit Backpack 45L"/>
    <n v="6"/>
    <n v="154.22"/>
    <n v="0"/>
    <n v="79.599999999999994"/>
    <n v="925.31999999999994"/>
    <n v="477.59999999999997"/>
    <n v="447.71999999999997"/>
    <n v="0.4838542342108676"/>
    <n v="2026"/>
    <x v="0"/>
    <n v="2"/>
    <x v="1"/>
  </r>
  <r>
    <n v="2685"/>
    <d v="2026-02-05T00:00:00"/>
    <x v="1"/>
    <x v="14"/>
    <x v="0"/>
    <s v="New"/>
    <x v="1"/>
    <s v="Trekking Poles"/>
    <n v="1"/>
    <n v="72.78"/>
    <n v="0.05"/>
    <n v="33.26"/>
    <n v="69.140999999999991"/>
    <n v="33.26"/>
    <n v="35.880999999999993"/>
    <n v="0.51895402149231273"/>
    <n v="2026"/>
    <x v="0"/>
    <n v="2"/>
    <x v="1"/>
  </r>
  <r>
    <n v="2793"/>
    <d v="2026-02-05T00:00:00"/>
    <x v="1"/>
    <x v="14"/>
    <x v="1"/>
    <s v="Business"/>
    <x v="3"/>
    <s v="Compact Sleeping Bag"/>
    <n v="3"/>
    <n v="122.69"/>
    <n v="0.05"/>
    <n v="62.08"/>
    <n v="349.66649999999998"/>
    <n v="186.24"/>
    <n v="163.42649999999998"/>
    <n v="0.46737820180085876"/>
    <n v="2026"/>
    <x v="0"/>
    <n v="2"/>
    <x v="1"/>
  </r>
  <r>
    <n v="346"/>
    <d v="2026-02-06T00:00:00"/>
    <x v="1"/>
    <x v="1"/>
    <x v="0"/>
    <s v="Business"/>
    <x v="0"/>
    <s v="Cycling Pack 12L"/>
    <n v="3"/>
    <n v="103.22"/>
    <n v="0"/>
    <n v="50.74"/>
    <n v="309.65999999999997"/>
    <n v="152.22"/>
    <n v="157.43999999999997"/>
    <n v="0.50842859910869986"/>
    <n v="2026"/>
    <x v="0"/>
    <n v="2"/>
    <x v="1"/>
  </r>
  <r>
    <n v="539"/>
    <d v="2026-02-06T00:00:00"/>
    <x v="0"/>
    <x v="15"/>
    <x v="3"/>
    <s v="New"/>
    <x v="1"/>
    <s v="Hiking Daypack 20L"/>
    <n v="3"/>
    <n v="92.96"/>
    <n v="0.15"/>
    <n v="44.56"/>
    <n v="237.048"/>
    <n v="133.68"/>
    <n v="103.36799999999999"/>
    <n v="0.43606358205932971"/>
    <n v="2026"/>
    <x v="0"/>
    <n v="2"/>
    <x v="1"/>
  </r>
  <r>
    <n v="1368"/>
    <d v="2026-02-06T00:00:00"/>
    <x v="1"/>
    <x v="12"/>
    <x v="2"/>
    <s v="New"/>
    <x v="2"/>
    <s v="Insulated Bottle"/>
    <n v="1"/>
    <n v="36.520000000000003"/>
    <n v="0"/>
    <n v="13.94"/>
    <n v="36.520000000000003"/>
    <n v="13.94"/>
    <n v="22.580000000000005"/>
    <n v="0.61829134720700996"/>
    <n v="2026"/>
    <x v="0"/>
    <n v="2"/>
    <x v="1"/>
  </r>
  <r>
    <n v="3506"/>
    <d v="2026-02-06T00:00:00"/>
    <x v="0"/>
    <x v="0"/>
    <x v="2"/>
    <s v="Returning"/>
    <x v="4"/>
    <s v="Training Mat"/>
    <n v="3"/>
    <n v="50.65"/>
    <n v="0"/>
    <n v="21.49"/>
    <n v="151.94999999999999"/>
    <n v="64.47"/>
    <n v="87.47999999999999"/>
    <n v="0.57571569595261596"/>
    <n v="2026"/>
    <x v="0"/>
    <n v="2"/>
    <x v="1"/>
  </r>
  <r>
    <n v="1314"/>
    <d v="2026-02-07T00:00:00"/>
    <x v="3"/>
    <x v="4"/>
    <x v="0"/>
    <s v="Returning"/>
    <x v="2"/>
    <s v="Insulated Bottle"/>
    <n v="2"/>
    <n v="37.03"/>
    <n v="0.15"/>
    <n v="13.87"/>
    <n v="62.951000000000001"/>
    <n v="27.74"/>
    <n v="35.210999999999999"/>
    <n v="0.55933980397451988"/>
    <n v="2026"/>
    <x v="0"/>
    <n v="2"/>
    <x v="1"/>
  </r>
  <r>
    <n v="2092"/>
    <d v="2026-02-07T00:00:00"/>
    <x v="2"/>
    <x v="2"/>
    <x v="0"/>
    <s v="New"/>
    <x v="4"/>
    <s v="Recovery Roller"/>
    <n v="1"/>
    <n v="36.619999999999997"/>
    <n v="0"/>
    <n v="13.55"/>
    <n v="36.619999999999997"/>
    <n v="13.55"/>
    <n v="23.069999999999997"/>
    <n v="0.62998361551064985"/>
    <n v="2026"/>
    <x v="0"/>
    <n v="2"/>
    <x v="1"/>
  </r>
  <r>
    <n v="5083"/>
    <d v="2026-02-07T00:00:00"/>
    <x v="2"/>
    <x v="16"/>
    <x v="2"/>
    <s v="Returning"/>
    <x v="3"/>
    <s v="Portable Camp Stove"/>
    <n v="1"/>
    <n v="81.47"/>
    <n v="0"/>
    <n v="39.18"/>
    <n v="81.47"/>
    <n v="39.18"/>
    <n v="42.29"/>
    <n v="0.51908678040996681"/>
    <n v="2026"/>
    <x v="0"/>
    <n v="2"/>
    <x v="1"/>
  </r>
  <r>
    <n v="582"/>
    <d v="2026-02-08T00:00:00"/>
    <x v="1"/>
    <x v="1"/>
    <x v="1"/>
    <s v="Returning"/>
    <x v="3"/>
    <s v="Compact Sleeping Bag"/>
    <n v="12"/>
    <n v="122.75"/>
    <n v="0.15"/>
    <n v="62.51"/>
    <n v="1252.05"/>
    <n v="750.12"/>
    <n v="501.92999999999995"/>
    <n v="0.40088654606445429"/>
    <n v="2026"/>
    <x v="0"/>
    <n v="2"/>
    <x v="1"/>
  </r>
  <r>
    <n v="902"/>
    <d v="2026-02-08T00:00:00"/>
    <x v="0"/>
    <x v="9"/>
    <x v="0"/>
    <s v="Business"/>
    <x v="4"/>
    <s v="Training Mat"/>
    <n v="1"/>
    <n v="50.38"/>
    <n v="0.05"/>
    <n v="21.95"/>
    <n v="47.860999999999997"/>
    <n v="21.95"/>
    <n v="25.910999999999998"/>
    <n v="0.54138024696516995"/>
    <n v="2026"/>
    <x v="0"/>
    <n v="2"/>
    <x v="1"/>
  </r>
  <r>
    <n v="2396"/>
    <d v="2026-02-08T00:00:00"/>
    <x v="3"/>
    <x v="7"/>
    <x v="0"/>
    <s v="Business"/>
    <x v="4"/>
    <s v="Training Mat"/>
    <n v="2"/>
    <n v="50.4"/>
    <n v="0"/>
    <n v="21.43"/>
    <n v="100.8"/>
    <n v="42.86"/>
    <n v="57.94"/>
    <n v="0.57480158730158726"/>
    <n v="2026"/>
    <x v="0"/>
    <n v="2"/>
    <x v="1"/>
  </r>
  <r>
    <n v="2494"/>
    <d v="2026-02-08T00:00:00"/>
    <x v="2"/>
    <x v="5"/>
    <x v="0"/>
    <s v="New"/>
    <x v="1"/>
    <s v="Trekking Poles"/>
    <n v="1"/>
    <n v="69.98"/>
    <n v="0"/>
    <n v="33.21"/>
    <n v="69.98"/>
    <n v="33.21"/>
    <n v="36.770000000000003"/>
    <n v="0.52543583881108891"/>
    <n v="2026"/>
    <x v="0"/>
    <n v="2"/>
    <x v="1"/>
  </r>
  <r>
    <n v="2925"/>
    <d v="2026-02-08T00:00:00"/>
    <x v="0"/>
    <x v="0"/>
    <x v="2"/>
    <s v="New"/>
    <x v="1"/>
    <s v="Hiking Daypack 20L"/>
    <n v="3"/>
    <n v="90.04"/>
    <n v="0.05"/>
    <n v="45.25"/>
    <n v="256.61399999999998"/>
    <n v="135.75"/>
    <n v="120.86399999999998"/>
    <n v="0.47099534709719654"/>
    <n v="2026"/>
    <x v="0"/>
    <n v="2"/>
    <x v="1"/>
  </r>
  <r>
    <n v="3614"/>
    <d v="2026-02-08T00:00:00"/>
    <x v="1"/>
    <x v="14"/>
    <x v="0"/>
    <s v="New"/>
    <x v="4"/>
    <s v="Training Mat"/>
    <n v="3"/>
    <n v="51.18"/>
    <n v="0"/>
    <n v="21.95"/>
    <n v="153.54"/>
    <n v="65.849999999999994"/>
    <n v="87.69"/>
    <n v="0.57112153184837833"/>
    <n v="2026"/>
    <x v="0"/>
    <n v="2"/>
    <x v="1"/>
  </r>
  <r>
    <n v="4360"/>
    <d v="2026-02-08T00:00:00"/>
    <x v="0"/>
    <x v="15"/>
    <x v="0"/>
    <s v="New"/>
    <x v="2"/>
    <s v="Insulated Bottle"/>
    <n v="1"/>
    <n v="35.69"/>
    <n v="0"/>
    <n v="13.38"/>
    <n v="35.69"/>
    <n v="13.38"/>
    <n v="22.309999999999995"/>
    <n v="0.62510507144858496"/>
    <n v="2026"/>
    <x v="0"/>
    <n v="2"/>
    <x v="1"/>
  </r>
  <r>
    <n v="4582"/>
    <d v="2026-02-08T00:00:00"/>
    <x v="3"/>
    <x v="7"/>
    <x v="0"/>
    <s v="New"/>
    <x v="0"/>
    <s v="Trail Bike Light"/>
    <n v="3"/>
    <n v="50.29"/>
    <n v="0.05"/>
    <n v="22.87"/>
    <n v="143.32650000000001"/>
    <n v="68.61"/>
    <n v="74.716500000000011"/>
    <n v="0.52130275978273388"/>
    <n v="2026"/>
    <x v="0"/>
    <n v="2"/>
    <x v="1"/>
  </r>
  <r>
    <n v="4381"/>
    <d v="2026-02-09T00:00:00"/>
    <x v="1"/>
    <x v="12"/>
    <x v="3"/>
    <s v="Returning"/>
    <x v="3"/>
    <s v="Trail Tent 2P"/>
    <n v="1"/>
    <n v="194.32"/>
    <n v="0.05"/>
    <n v="102.52"/>
    <n v="184.60399999999998"/>
    <n v="102.52"/>
    <n v="82.083999999999989"/>
    <n v="0.44464908669367942"/>
    <n v="2026"/>
    <x v="0"/>
    <n v="2"/>
    <x v="1"/>
  </r>
  <r>
    <n v="4964"/>
    <d v="2026-02-09T00:00:00"/>
    <x v="3"/>
    <x v="13"/>
    <x v="2"/>
    <s v="New"/>
    <x v="4"/>
    <s v="Resistance Band Set"/>
    <n v="4"/>
    <n v="40.44"/>
    <n v="0"/>
    <n v="14.75"/>
    <n v="161.76"/>
    <n v="59"/>
    <n v="102.75999999999999"/>
    <n v="0.63526211671612265"/>
    <n v="2026"/>
    <x v="0"/>
    <n v="2"/>
    <x v="1"/>
  </r>
  <r>
    <n v="255"/>
    <d v="2026-02-10T00:00:00"/>
    <x v="3"/>
    <x v="7"/>
    <x v="0"/>
    <s v="New"/>
    <x v="2"/>
    <s v="Carry-On Duffel"/>
    <n v="3"/>
    <n v="134.53"/>
    <n v="0.1"/>
    <n v="69.12"/>
    <n v="363.23100000000005"/>
    <n v="207.36"/>
    <n v="155.87100000000004"/>
    <n v="0.42912361555043488"/>
    <n v="2026"/>
    <x v="0"/>
    <n v="2"/>
    <x v="1"/>
  </r>
  <r>
    <n v="2178"/>
    <d v="2026-02-10T00:00:00"/>
    <x v="2"/>
    <x v="2"/>
    <x v="3"/>
    <s v="New"/>
    <x v="1"/>
    <s v="Summit Backpack 45L"/>
    <n v="6"/>
    <n v="154.05000000000001"/>
    <n v="0"/>
    <n v="79.25"/>
    <n v="924.30000000000007"/>
    <n v="475.5"/>
    <n v="448.80000000000007"/>
    <n v="0.4855566374553717"/>
    <n v="2026"/>
    <x v="0"/>
    <n v="2"/>
    <x v="1"/>
  </r>
  <r>
    <n v="3416"/>
    <d v="2026-02-10T00:00:00"/>
    <x v="2"/>
    <x v="2"/>
    <x v="0"/>
    <s v="New"/>
    <x v="2"/>
    <s v="Carry-On Duffel"/>
    <n v="1"/>
    <n v="135.4"/>
    <n v="0"/>
    <n v="67.56"/>
    <n v="135.4"/>
    <n v="67.56"/>
    <n v="67.84"/>
    <n v="0.50103397341211231"/>
    <n v="2026"/>
    <x v="0"/>
    <n v="2"/>
    <x v="1"/>
  </r>
  <r>
    <n v="3854"/>
    <d v="2026-02-10T00:00:00"/>
    <x v="0"/>
    <x v="0"/>
    <x v="0"/>
    <s v="New"/>
    <x v="0"/>
    <s v="Compact Repair Kit"/>
    <n v="2"/>
    <n v="41.03"/>
    <n v="0"/>
    <n v="16.260000000000002"/>
    <n v="82.06"/>
    <n v="32.520000000000003"/>
    <n v="49.54"/>
    <n v="0.60370460638557155"/>
    <n v="2026"/>
    <x v="0"/>
    <n v="2"/>
    <x v="1"/>
  </r>
  <r>
    <n v="3952"/>
    <d v="2026-02-10T00:00:00"/>
    <x v="3"/>
    <x v="8"/>
    <x v="3"/>
    <s v="New"/>
    <x v="0"/>
    <s v="Commuter Helmet"/>
    <n v="1"/>
    <n v="81.44"/>
    <n v="0.05"/>
    <n v="43.9"/>
    <n v="77.367999999999995"/>
    <n v="43.9"/>
    <n v="33.467999999999996"/>
    <n v="0.43258194602419603"/>
    <n v="2026"/>
    <x v="0"/>
    <n v="2"/>
    <x v="1"/>
  </r>
  <r>
    <n v="4076"/>
    <d v="2026-02-10T00:00:00"/>
    <x v="0"/>
    <x v="0"/>
    <x v="1"/>
    <s v="Business"/>
    <x v="3"/>
    <s v="Compact Sleeping Bag"/>
    <n v="8"/>
    <n v="122.19"/>
    <n v="0.1"/>
    <n v="60"/>
    <n v="879.76800000000003"/>
    <n v="480"/>
    <n v="399.76800000000003"/>
    <n v="0.45440161497121973"/>
    <n v="2026"/>
    <x v="0"/>
    <n v="2"/>
    <x v="1"/>
  </r>
  <r>
    <n v="4156"/>
    <d v="2026-02-10T00:00:00"/>
    <x v="2"/>
    <x v="16"/>
    <x v="2"/>
    <s v="Returning"/>
    <x v="1"/>
    <s v="Trail Boots"/>
    <n v="2"/>
    <n v="146.33000000000001"/>
    <n v="0.1"/>
    <n v="81.34"/>
    <n v="263.39400000000001"/>
    <n v="162.68"/>
    <n v="100.714"/>
    <n v="0.38237013751262366"/>
    <n v="2026"/>
    <x v="0"/>
    <n v="2"/>
    <x v="1"/>
  </r>
  <r>
    <n v="4260"/>
    <d v="2026-02-10T00:00:00"/>
    <x v="2"/>
    <x v="16"/>
    <x v="3"/>
    <s v="Returning"/>
    <x v="2"/>
    <s v="Carry-On Duffel"/>
    <n v="1"/>
    <n v="131.24"/>
    <n v="0.05"/>
    <n v="66.14"/>
    <n v="124.678"/>
    <n v="66.14"/>
    <n v="58.537999999999997"/>
    <n v="0.46951346669019395"/>
    <n v="2026"/>
    <x v="0"/>
    <n v="2"/>
    <x v="1"/>
  </r>
  <r>
    <n v="4294"/>
    <d v="2026-02-10T00:00:00"/>
    <x v="1"/>
    <x v="1"/>
    <x v="1"/>
    <s v="New"/>
    <x v="4"/>
    <s v="Training Mat"/>
    <n v="5"/>
    <n v="51.37"/>
    <n v="0.05"/>
    <n v="21.81"/>
    <n v="244.00749999999996"/>
    <n v="109.05"/>
    <n v="134.95749999999998"/>
    <n v="0.55308750755612024"/>
    <n v="2026"/>
    <x v="0"/>
    <n v="2"/>
    <x v="1"/>
  </r>
  <r>
    <n v="1019"/>
    <d v="2026-02-11T00:00:00"/>
    <x v="1"/>
    <x v="12"/>
    <x v="2"/>
    <s v="New"/>
    <x v="3"/>
    <s v="Compact Sleeping Bag"/>
    <n v="5"/>
    <n v="121.94"/>
    <n v="0"/>
    <n v="62.3"/>
    <n v="609.70000000000005"/>
    <n v="311.5"/>
    <n v="298.20000000000005"/>
    <n v="0.48909299655568317"/>
    <n v="2026"/>
    <x v="0"/>
    <n v="2"/>
    <x v="1"/>
  </r>
  <r>
    <n v="1471"/>
    <d v="2026-02-11T00:00:00"/>
    <x v="0"/>
    <x v="0"/>
    <x v="0"/>
    <s v="Returning"/>
    <x v="3"/>
    <s v="Compact Sleeping Bag"/>
    <n v="4"/>
    <n v="124.55"/>
    <n v="0"/>
    <n v="60.41"/>
    <n v="498.2"/>
    <n v="241.64"/>
    <n v="256.56"/>
    <n v="0.51497390606182258"/>
    <n v="2026"/>
    <x v="0"/>
    <n v="2"/>
    <x v="1"/>
  </r>
  <r>
    <n v="2520"/>
    <d v="2026-02-11T00:00:00"/>
    <x v="1"/>
    <x v="14"/>
    <x v="1"/>
    <s v="Business"/>
    <x v="3"/>
    <s v="Alpine Tent 4P"/>
    <n v="10"/>
    <n v="343.77"/>
    <n v="0.15"/>
    <n v="195.29"/>
    <n v="2922.0449999999996"/>
    <n v="1952.8999999999999"/>
    <n v="969.14499999999975"/>
    <n v="0.33166669233362245"/>
    <n v="2026"/>
    <x v="0"/>
    <n v="2"/>
    <x v="1"/>
  </r>
  <r>
    <n v="4649"/>
    <d v="2026-02-11T00:00:00"/>
    <x v="1"/>
    <x v="1"/>
    <x v="3"/>
    <s v="Returning"/>
    <x v="0"/>
    <s v="Commuter Helmet"/>
    <n v="1"/>
    <n v="81.819999999999993"/>
    <n v="0.05"/>
    <n v="43.83"/>
    <n v="77.728999999999985"/>
    <n v="43.83"/>
    <n v="33.898999999999987"/>
    <n v="0.43611779387358635"/>
    <n v="2026"/>
    <x v="0"/>
    <n v="2"/>
    <x v="1"/>
  </r>
  <r>
    <n v="4545"/>
    <d v="2026-02-12T00:00:00"/>
    <x v="0"/>
    <x v="9"/>
    <x v="2"/>
    <s v="New"/>
    <x v="2"/>
    <s v="Insulated Bottle"/>
    <n v="1"/>
    <n v="36.58"/>
    <n v="0.1"/>
    <n v="13.76"/>
    <n v="32.921999999999997"/>
    <n v="13.76"/>
    <n v="19.161999999999999"/>
    <n v="0.58204240325618128"/>
    <n v="2026"/>
    <x v="0"/>
    <n v="2"/>
    <x v="1"/>
  </r>
  <r>
    <n v="285"/>
    <d v="2026-02-13T00:00:00"/>
    <x v="3"/>
    <x v="8"/>
    <x v="2"/>
    <s v="New"/>
    <x v="1"/>
    <s v="Hiking Daypack 20L"/>
    <n v="4"/>
    <n v="92.87"/>
    <n v="0"/>
    <n v="44.95"/>
    <n v="371.48"/>
    <n v="179.8"/>
    <n v="191.68"/>
    <n v="0.51599009367933668"/>
    <n v="2026"/>
    <x v="0"/>
    <n v="2"/>
    <x v="1"/>
  </r>
  <r>
    <n v="1499"/>
    <d v="2026-02-13T00:00:00"/>
    <x v="3"/>
    <x v="8"/>
    <x v="0"/>
    <s v="New"/>
    <x v="0"/>
    <s v="Compact Repair Kit"/>
    <n v="2"/>
    <n v="41.21"/>
    <n v="0"/>
    <n v="16.64"/>
    <n v="82.42"/>
    <n v="33.28"/>
    <n v="49.14"/>
    <n v="0.59621451104100942"/>
    <n v="2026"/>
    <x v="0"/>
    <n v="2"/>
    <x v="1"/>
  </r>
  <r>
    <n v="2615"/>
    <d v="2026-02-13T00:00:00"/>
    <x v="0"/>
    <x v="15"/>
    <x v="0"/>
    <s v="Returning"/>
    <x v="1"/>
    <s v="Summit Backpack 45L"/>
    <n v="6"/>
    <n v="155.79"/>
    <n v="0"/>
    <n v="77.48"/>
    <n v="934.74"/>
    <n v="464.88"/>
    <n v="469.86"/>
    <n v="0.50266384235188399"/>
    <n v="2026"/>
    <x v="0"/>
    <n v="2"/>
    <x v="1"/>
  </r>
  <r>
    <n v="479"/>
    <d v="2026-02-14T00:00:00"/>
    <x v="0"/>
    <x v="0"/>
    <x v="0"/>
    <s v="Returning"/>
    <x v="4"/>
    <s v="Training Mat"/>
    <n v="2"/>
    <n v="50.16"/>
    <n v="0.1"/>
    <n v="21.48"/>
    <n v="90.287999999999997"/>
    <n v="42.96"/>
    <n v="47.327999999999996"/>
    <n v="0.52418926103136632"/>
    <n v="2026"/>
    <x v="0"/>
    <n v="2"/>
    <x v="1"/>
  </r>
  <r>
    <n v="4069"/>
    <d v="2026-02-14T00:00:00"/>
    <x v="3"/>
    <x v="8"/>
    <x v="0"/>
    <s v="New"/>
    <x v="1"/>
    <s v="Trail Boots"/>
    <n v="4"/>
    <n v="140.63999999999999"/>
    <n v="0"/>
    <n v="77.510000000000005"/>
    <n v="562.55999999999995"/>
    <n v="310.04000000000002"/>
    <n v="252.51999999999992"/>
    <n v="0.4488765642775881"/>
    <n v="2026"/>
    <x v="0"/>
    <n v="2"/>
    <x v="1"/>
  </r>
  <r>
    <n v="4588"/>
    <d v="2026-02-14T00:00:00"/>
    <x v="0"/>
    <x v="0"/>
    <x v="3"/>
    <s v="New"/>
    <x v="3"/>
    <s v="Portable Camp Stove"/>
    <n v="1"/>
    <n v="80.680000000000007"/>
    <n v="0"/>
    <n v="39.630000000000003"/>
    <n v="80.680000000000007"/>
    <n v="39.630000000000003"/>
    <n v="41.050000000000004"/>
    <n v="0.50880019831432821"/>
    <n v="2026"/>
    <x v="0"/>
    <n v="2"/>
    <x v="1"/>
  </r>
  <r>
    <n v="14"/>
    <d v="2026-02-15T00:00:00"/>
    <x v="0"/>
    <x v="0"/>
    <x v="1"/>
    <s v="Business"/>
    <x v="2"/>
    <s v="Travel Backpack 35L"/>
    <n v="3"/>
    <n v="162.44999999999999"/>
    <n v="0.05"/>
    <n v="86.43"/>
    <n v="462.98249999999996"/>
    <n v="259.29000000000002"/>
    <n v="203.69249999999994"/>
    <n v="0.43995723380473334"/>
    <n v="2026"/>
    <x v="0"/>
    <n v="2"/>
    <x v="1"/>
  </r>
  <r>
    <n v="303"/>
    <d v="2026-02-15T00:00:00"/>
    <x v="1"/>
    <x v="6"/>
    <x v="3"/>
    <s v="Returning"/>
    <x v="0"/>
    <s v="Cycling Pack 12L"/>
    <n v="2"/>
    <n v="102.12"/>
    <n v="0.15"/>
    <n v="51.03"/>
    <n v="173.60400000000001"/>
    <n v="102.06"/>
    <n v="71.544000000000011"/>
    <n v="0.41211032003870884"/>
    <n v="2026"/>
    <x v="0"/>
    <n v="2"/>
    <x v="1"/>
  </r>
  <r>
    <n v="1197"/>
    <d v="2026-02-16T00:00:00"/>
    <x v="2"/>
    <x v="3"/>
    <x v="0"/>
    <s v="New"/>
    <x v="0"/>
    <s v="Cycling Pack 12L"/>
    <n v="2"/>
    <n v="101.77"/>
    <n v="0"/>
    <n v="51.34"/>
    <n v="203.54"/>
    <n v="102.68"/>
    <n v="100.85999999999999"/>
    <n v="0.49552913432249185"/>
    <n v="2026"/>
    <x v="0"/>
    <n v="2"/>
    <x v="1"/>
  </r>
  <r>
    <n v="2714"/>
    <d v="2026-02-16T00:00:00"/>
    <x v="0"/>
    <x v="15"/>
    <x v="0"/>
    <s v="Business"/>
    <x v="1"/>
    <s v="Summit Backpack 45L"/>
    <n v="3"/>
    <n v="153.24"/>
    <n v="0.15"/>
    <n v="77.61"/>
    <n v="390.762"/>
    <n v="232.82999999999998"/>
    <n v="157.93200000000002"/>
    <n v="0.40416417154175693"/>
    <n v="2026"/>
    <x v="0"/>
    <n v="2"/>
    <x v="1"/>
  </r>
  <r>
    <n v="2753"/>
    <d v="2026-02-16T00:00:00"/>
    <x v="3"/>
    <x v="4"/>
    <x v="3"/>
    <s v="Returning"/>
    <x v="1"/>
    <s v="Trail Boots"/>
    <n v="1"/>
    <n v="140.47"/>
    <n v="0"/>
    <n v="79.66"/>
    <n v="140.47"/>
    <n v="79.66"/>
    <n v="60.81"/>
    <n v="0.43290382288033036"/>
    <n v="2026"/>
    <x v="0"/>
    <n v="2"/>
    <x v="1"/>
  </r>
  <r>
    <n v="3901"/>
    <d v="2026-02-16T00:00:00"/>
    <x v="3"/>
    <x v="7"/>
    <x v="2"/>
    <s v="New"/>
    <x v="1"/>
    <s v="Trekking Poles"/>
    <n v="4"/>
    <n v="70.67"/>
    <n v="0.05"/>
    <n v="32.96"/>
    <n v="268.54599999999999"/>
    <n v="131.84"/>
    <n v="136.70599999999999"/>
    <n v="0.50905990035226734"/>
    <n v="2026"/>
    <x v="0"/>
    <n v="2"/>
    <x v="1"/>
  </r>
  <r>
    <n v="594"/>
    <d v="2026-02-17T00:00:00"/>
    <x v="0"/>
    <x v="15"/>
    <x v="2"/>
    <s v="Business"/>
    <x v="2"/>
    <s v="Carry-On Duffel"/>
    <n v="3"/>
    <n v="134.91"/>
    <n v="0"/>
    <n v="67.69"/>
    <n v="404.73"/>
    <n v="203.07"/>
    <n v="201.66000000000003"/>
    <n v="0.49825809799125348"/>
    <n v="2026"/>
    <x v="0"/>
    <n v="2"/>
    <x v="1"/>
  </r>
  <r>
    <n v="624"/>
    <d v="2026-02-17T00:00:00"/>
    <x v="2"/>
    <x v="2"/>
    <x v="0"/>
    <s v="Business"/>
    <x v="1"/>
    <s v="Trekking Poles"/>
    <n v="1"/>
    <n v="70.86"/>
    <n v="0.1"/>
    <n v="33.299999999999997"/>
    <n v="63.774000000000001"/>
    <n v="33.299999999999997"/>
    <n v="30.474000000000004"/>
    <n v="0.47784363533728486"/>
    <n v="2026"/>
    <x v="0"/>
    <n v="2"/>
    <x v="1"/>
  </r>
  <r>
    <n v="1013"/>
    <d v="2026-02-17T00:00:00"/>
    <x v="1"/>
    <x v="12"/>
    <x v="2"/>
    <s v="New"/>
    <x v="0"/>
    <s v="Cycling Pack 12L"/>
    <n v="1"/>
    <n v="104.35"/>
    <n v="0"/>
    <n v="51.49"/>
    <n v="104.35"/>
    <n v="51.49"/>
    <n v="52.859999999999992"/>
    <n v="0.50656444657402966"/>
    <n v="2026"/>
    <x v="0"/>
    <n v="2"/>
    <x v="1"/>
  </r>
  <r>
    <n v="1100"/>
    <d v="2026-02-17T00:00:00"/>
    <x v="3"/>
    <x v="8"/>
    <x v="0"/>
    <s v="Returning"/>
    <x v="4"/>
    <s v="Weighted Vest"/>
    <n v="2"/>
    <n v="120.48"/>
    <n v="0"/>
    <n v="70.680000000000007"/>
    <n v="240.96"/>
    <n v="141.36000000000001"/>
    <n v="99.6"/>
    <n v="0.4133466135458167"/>
    <n v="2026"/>
    <x v="0"/>
    <n v="2"/>
    <x v="1"/>
  </r>
  <r>
    <n v="2353"/>
    <d v="2026-02-17T00:00:00"/>
    <x v="1"/>
    <x v="12"/>
    <x v="0"/>
    <s v="Returning"/>
    <x v="3"/>
    <s v="Alpine Tent 4P"/>
    <n v="1"/>
    <n v="339.52"/>
    <n v="0.1"/>
    <n v="191.19"/>
    <n v="305.56799999999998"/>
    <n v="191.19"/>
    <n v="114.37799999999999"/>
    <n v="0.3743127552623311"/>
    <n v="2026"/>
    <x v="0"/>
    <n v="2"/>
    <x v="1"/>
  </r>
  <r>
    <n v="3020"/>
    <d v="2026-02-17T00:00:00"/>
    <x v="1"/>
    <x v="14"/>
    <x v="1"/>
    <s v="Business"/>
    <x v="1"/>
    <s v="Summit Backpack 45L"/>
    <n v="5"/>
    <n v="154.72999999999999"/>
    <n v="0.1"/>
    <n v="77.42"/>
    <n v="696.28499999999997"/>
    <n v="387.1"/>
    <n v="309.18499999999995"/>
    <n v="0.44404949122844806"/>
    <n v="2026"/>
    <x v="0"/>
    <n v="2"/>
    <x v="1"/>
  </r>
  <r>
    <n v="3227"/>
    <d v="2026-02-17T00:00:00"/>
    <x v="2"/>
    <x v="5"/>
    <x v="2"/>
    <s v="Business"/>
    <x v="1"/>
    <s v="Hiking Daypack 20L"/>
    <n v="4"/>
    <n v="93.98"/>
    <n v="0.05"/>
    <n v="44.6"/>
    <n v="357.12400000000002"/>
    <n v="178.4"/>
    <n v="178.72400000000002"/>
    <n v="0.50045362395134463"/>
    <n v="2026"/>
    <x v="0"/>
    <n v="2"/>
    <x v="1"/>
  </r>
  <r>
    <n v="3530"/>
    <d v="2026-02-17T00:00:00"/>
    <x v="0"/>
    <x v="0"/>
    <x v="0"/>
    <s v="New"/>
    <x v="3"/>
    <s v="Alpine Tent 4P"/>
    <n v="2"/>
    <n v="336.83"/>
    <n v="0"/>
    <n v="194.42"/>
    <n v="673.66"/>
    <n v="388.84"/>
    <n v="284.82"/>
    <n v="0.42279488169106078"/>
    <n v="2026"/>
    <x v="0"/>
    <n v="2"/>
    <x v="1"/>
  </r>
  <r>
    <n v="6"/>
    <d v="2026-02-18T00:00:00"/>
    <x v="3"/>
    <x v="8"/>
    <x v="2"/>
    <s v="Returning"/>
    <x v="3"/>
    <s v="Alpine Tent 4P"/>
    <n v="1"/>
    <n v="338.93"/>
    <n v="0"/>
    <n v="197.92"/>
    <n v="338.93"/>
    <n v="197.92"/>
    <n v="141.01000000000002"/>
    <n v="0.41604461098161866"/>
    <n v="2026"/>
    <x v="0"/>
    <n v="2"/>
    <x v="1"/>
  </r>
  <r>
    <n v="2038"/>
    <d v="2026-02-18T00:00:00"/>
    <x v="0"/>
    <x v="9"/>
    <x v="0"/>
    <s v="New"/>
    <x v="3"/>
    <s v="Compact Sleeping Bag"/>
    <n v="5"/>
    <n v="122.72"/>
    <n v="0"/>
    <n v="62.41"/>
    <n v="613.6"/>
    <n v="312.04999999999995"/>
    <n v="301.55000000000007"/>
    <n v="0.49144393741851378"/>
    <n v="2026"/>
    <x v="0"/>
    <n v="2"/>
    <x v="1"/>
  </r>
  <r>
    <n v="4104"/>
    <d v="2026-02-18T00:00:00"/>
    <x v="3"/>
    <x v="4"/>
    <x v="0"/>
    <s v="New"/>
    <x v="2"/>
    <s v="Carry-On Duffel"/>
    <n v="4"/>
    <n v="135.63"/>
    <n v="0.05"/>
    <n v="65.900000000000006"/>
    <n v="515.39400000000001"/>
    <n v="263.60000000000002"/>
    <n v="251.79399999999998"/>
    <n v="0.4885466264644136"/>
    <n v="2026"/>
    <x v="0"/>
    <n v="2"/>
    <x v="1"/>
  </r>
  <r>
    <n v="1072"/>
    <d v="2026-02-19T00:00:00"/>
    <x v="2"/>
    <x v="16"/>
    <x v="0"/>
    <s v="Returning"/>
    <x v="3"/>
    <s v="Portable Camp Stove"/>
    <n v="2"/>
    <n v="81.34"/>
    <n v="0.05"/>
    <n v="40.64"/>
    <n v="154.54599999999999"/>
    <n v="81.28"/>
    <n v="73.265999999999991"/>
    <n v="0.47407244445019603"/>
    <n v="2026"/>
    <x v="0"/>
    <n v="2"/>
    <x v="1"/>
  </r>
  <r>
    <n v="2435"/>
    <d v="2026-02-19T00:00:00"/>
    <x v="2"/>
    <x v="3"/>
    <x v="0"/>
    <s v="New"/>
    <x v="0"/>
    <s v="Compact Repair Kit"/>
    <n v="1"/>
    <n v="41.01"/>
    <n v="0.05"/>
    <n v="16.489999999999998"/>
    <n v="38.959499999999998"/>
    <n v="16.489999999999998"/>
    <n v="22.4695"/>
    <n v="0.57673994789460847"/>
    <n v="2026"/>
    <x v="0"/>
    <n v="2"/>
    <x v="1"/>
  </r>
  <r>
    <n v="4476"/>
    <d v="2026-02-19T00:00:00"/>
    <x v="1"/>
    <x v="11"/>
    <x v="3"/>
    <s v="Business"/>
    <x v="1"/>
    <s v="Summit Backpack 45L"/>
    <n v="2"/>
    <n v="153.03"/>
    <n v="0"/>
    <n v="81.02"/>
    <n v="306.06"/>
    <n v="162.04"/>
    <n v="144.02000000000001"/>
    <n v="0.47056132784421356"/>
    <n v="2026"/>
    <x v="0"/>
    <n v="2"/>
    <x v="1"/>
  </r>
  <r>
    <n v="174"/>
    <d v="2026-02-20T00:00:00"/>
    <x v="1"/>
    <x v="11"/>
    <x v="0"/>
    <s v="New"/>
    <x v="4"/>
    <s v="Weighted Vest"/>
    <n v="2"/>
    <n v="124.92"/>
    <n v="0"/>
    <n v="69.98"/>
    <n v="249.84"/>
    <n v="139.96"/>
    <n v="109.88"/>
    <n v="0.43980147294268329"/>
    <n v="2026"/>
    <x v="0"/>
    <n v="2"/>
    <x v="1"/>
  </r>
  <r>
    <n v="304"/>
    <d v="2026-02-20T00:00:00"/>
    <x v="1"/>
    <x v="12"/>
    <x v="0"/>
    <s v="Business"/>
    <x v="2"/>
    <s v="Carry-On Duffel"/>
    <n v="2"/>
    <n v="136.55000000000001"/>
    <n v="0"/>
    <n v="68.84"/>
    <n v="273.10000000000002"/>
    <n v="137.68"/>
    <n v="135.42000000000002"/>
    <n v="0.49586232149395826"/>
    <n v="2026"/>
    <x v="0"/>
    <n v="2"/>
    <x v="1"/>
  </r>
  <r>
    <n v="404"/>
    <d v="2026-02-20T00:00:00"/>
    <x v="2"/>
    <x v="5"/>
    <x v="1"/>
    <s v="Business"/>
    <x v="3"/>
    <s v="Compact Sleeping Bag"/>
    <n v="15"/>
    <n v="121.98"/>
    <n v="0.1"/>
    <n v="59.86"/>
    <n v="1646.73"/>
    <n v="897.9"/>
    <n v="748.83"/>
    <n v="0.45473757082217486"/>
    <n v="2026"/>
    <x v="0"/>
    <n v="2"/>
    <x v="1"/>
  </r>
  <r>
    <n v="675"/>
    <d v="2026-02-20T00:00:00"/>
    <x v="1"/>
    <x v="12"/>
    <x v="0"/>
    <s v="New"/>
    <x v="2"/>
    <s v="Packing Cube Set"/>
    <n v="1"/>
    <n v="45.54"/>
    <n v="0"/>
    <n v="18.29"/>
    <n v="45.54"/>
    <n v="18.29"/>
    <n v="27.25"/>
    <n v="0.59837505489679399"/>
    <n v="2026"/>
    <x v="0"/>
    <n v="2"/>
    <x v="1"/>
  </r>
  <r>
    <n v="940"/>
    <d v="2026-02-20T00:00:00"/>
    <x v="2"/>
    <x v="3"/>
    <x v="3"/>
    <s v="Returning"/>
    <x v="4"/>
    <s v="Training Mat"/>
    <n v="1"/>
    <n v="51.73"/>
    <n v="0"/>
    <n v="21.83"/>
    <n v="51.73"/>
    <n v="21.83"/>
    <n v="29.9"/>
    <n v="0.57800115986854828"/>
    <n v="2026"/>
    <x v="0"/>
    <n v="2"/>
    <x v="1"/>
  </r>
  <r>
    <n v="2375"/>
    <d v="2026-02-20T00:00:00"/>
    <x v="1"/>
    <x v="12"/>
    <x v="3"/>
    <s v="Returning"/>
    <x v="3"/>
    <s v="Portable Camp Stove"/>
    <n v="2"/>
    <n v="80.510000000000005"/>
    <n v="0.05"/>
    <n v="38.630000000000003"/>
    <n v="152.96899999999999"/>
    <n v="77.260000000000005"/>
    <n v="75.708999999999989"/>
    <n v="0.4949303453640933"/>
    <n v="2026"/>
    <x v="0"/>
    <n v="2"/>
    <x v="1"/>
  </r>
  <r>
    <n v="4184"/>
    <d v="2026-02-20T00:00:00"/>
    <x v="3"/>
    <x v="7"/>
    <x v="0"/>
    <s v="New"/>
    <x v="4"/>
    <s v="Recovery Roller"/>
    <n v="1"/>
    <n v="36.31"/>
    <n v="0"/>
    <n v="14"/>
    <n v="36.31"/>
    <n v="14"/>
    <n v="22.310000000000002"/>
    <n v="0.61443128614706699"/>
    <n v="2026"/>
    <x v="0"/>
    <n v="2"/>
    <x v="1"/>
  </r>
  <r>
    <n v="4390"/>
    <d v="2026-02-20T00:00:00"/>
    <x v="2"/>
    <x v="16"/>
    <x v="0"/>
    <s v="Returning"/>
    <x v="0"/>
    <s v="Commuter Helmet"/>
    <n v="1"/>
    <n v="82.86"/>
    <n v="0.05"/>
    <n v="42.3"/>
    <n v="78.716999999999999"/>
    <n v="42.3"/>
    <n v="36.417000000000002"/>
    <n v="0.46263196005945351"/>
    <n v="2026"/>
    <x v="0"/>
    <n v="2"/>
    <x v="1"/>
  </r>
  <r>
    <n v="1475"/>
    <d v="2026-02-21T00:00:00"/>
    <x v="0"/>
    <x v="0"/>
    <x v="2"/>
    <s v="New"/>
    <x v="0"/>
    <s v="Cycling Pack 12L"/>
    <n v="2"/>
    <n v="103.03"/>
    <n v="0.05"/>
    <n v="50.73"/>
    <n v="195.75700000000001"/>
    <n v="101.46"/>
    <n v="94.297000000000011"/>
    <n v="0.48170435795399402"/>
    <n v="2026"/>
    <x v="0"/>
    <n v="2"/>
    <x v="1"/>
  </r>
  <r>
    <n v="3504"/>
    <d v="2026-02-21T00:00:00"/>
    <x v="1"/>
    <x v="14"/>
    <x v="0"/>
    <s v="Business"/>
    <x v="2"/>
    <s v="Insulated Bottle"/>
    <n v="1"/>
    <n v="36.39"/>
    <n v="0"/>
    <n v="13.49"/>
    <n v="36.39"/>
    <n v="13.49"/>
    <n v="22.9"/>
    <n v="0.62929376202253362"/>
    <n v="2026"/>
    <x v="0"/>
    <n v="2"/>
    <x v="1"/>
  </r>
  <r>
    <n v="1649"/>
    <d v="2026-02-22T00:00:00"/>
    <x v="2"/>
    <x v="5"/>
    <x v="0"/>
    <s v="Returning"/>
    <x v="3"/>
    <s v="Compact Sleeping Bag"/>
    <n v="1"/>
    <n v="124.93"/>
    <n v="0.1"/>
    <n v="59.74"/>
    <n v="112.43700000000001"/>
    <n v="59.74"/>
    <n v="52.69700000000001"/>
    <n v="0.46868023871145625"/>
    <n v="2026"/>
    <x v="0"/>
    <n v="2"/>
    <x v="1"/>
  </r>
  <r>
    <n v="2170"/>
    <d v="2026-02-22T00:00:00"/>
    <x v="1"/>
    <x v="11"/>
    <x v="3"/>
    <s v="Returning"/>
    <x v="0"/>
    <s v="Cycling Pack 12L"/>
    <n v="1"/>
    <n v="101.19"/>
    <n v="0.05"/>
    <n v="49.14"/>
    <n v="96.130499999999998"/>
    <n v="49.14"/>
    <n v="46.990499999999997"/>
    <n v="0.48881988546819166"/>
    <n v="2026"/>
    <x v="0"/>
    <n v="2"/>
    <x v="1"/>
  </r>
  <r>
    <n v="3402"/>
    <d v="2026-02-22T00:00:00"/>
    <x v="3"/>
    <x v="8"/>
    <x v="0"/>
    <s v="Returning"/>
    <x v="4"/>
    <s v="Training Mat"/>
    <n v="2"/>
    <n v="51.2"/>
    <n v="0"/>
    <n v="21.38"/>
    <n v="102.4"/>
    <n v="42.76"/>
    <n v="59.640000000000008"/>
    <n v="0.58242187500000009"/>
    <n v="2026"/>
    <x v="0"/>
    <n v="2"/>
    <x v="1"/>
  </r>
  <r>
    <n v="3773"/>
    <d v="2026-02-22T00:00:00"/>
    <x v="3"/>
    <x v="4"/>
    <x v="0"/>
    <s v="Returning"/>
    <x v="3"/>
    <s v="Portable Camp Stove"/>
    <n v="1"/>
    <n v="81.81"/>
    <n v="0"/>
    <n v="40.32"/>
    <n v="81.81"/>
    <n v="40.32"/>
    <n v="41.49"/>
    <n v="0.50715071507150711"/>
    <n v="2026"/>
    <x v="0"/>
    <n v="2"/>
    <x v="1"/>
  </r>
  <r>
    <n v="4670"/>
    <d v="2026-02-22T00:00:00"/>
    <x v="0"/>
    <x v="15"/>
    <x v="2"/>
    <s v="Business"/>
    <x v="1"/>
    <s v="Summit Backpack 45L"/>
    <n v="1"/>
    <n v="152.96"/>
    <n v="0"/>
    <n v="79.510000000000005"/>
    <n v="152.96"/>
    <n v="79.510000000000005"/>
    <n v="73.45"/>
    <n v="0.48019089958158995"/>
    <n v="2026"/>
    <x v="0"/>
    <n v="2"/>
    <x v="1"/>
  </r>
  <r>
    <n v="587"/>
    <d v="2026-02-23T00:00:00"/>
    <x v="3"/>
    <x v="7"/>
    <x v="3"/>
    <s v="Business"/>
    <x v="2"/>
    <s v="Travel Backpack 35L"/>
    <n v="1"/>
    <n v="166.13"/>
    <n v="0.05"/>
    <n v="85.7"/>
    <n v="157.8235"/>
    <n v="85.7"/>
    <n v="72.123499999999993"/>
    <n v="0.45698834457479398"/>
    <n v="2026"/>
    <x v="0"/>
    <n v="2"/>
    <x v="1"/>
  </r>
  <r>
    <n v="1085"/>
    <d v="2026-02-23T00:00:00"/>
    <x v="0"/>
    <x v="15"/>
    <x v="0"/>
    <s v="New"/>
    <x v="3"/>
    <s v="Trail Tent 2P"/>
    <n v="3"/>
    <n v="193.18"/>
    <n v="0.05"/>
    <n v="106.19"/>
    <n v="550.56299999999999"/>
    <n v="318.57"/>
    <n v="231.99299999999999"/>
    <n v="0.42137412067283853"/>
    <n v="2026"/>
    <x v="0"/>
    <n v="2"/>
    <x v="1"/>
  </r>
  <r>
    <n v="1635"/>
    <d v="2026-02-23T00:00:00"/>
    <x v="2"/>
    <x v="10"/>
    <x v="0"/>
    <s v="Returning"/>
    <x v="0"/>
    <s v="Commuter Helmet"/>
    <n v="1"/>
    <n v="80.42"/>
    <n v="0"/>
    <n v="41.72"/>
    <n v="80.42"/>
    <n v="41.72"/>
    <n v="38.700000000000003"/>
    <n v="0.4812235762248197"/>
    <n v="2026"/>
    <x v="0"/>
    <n v="2"/>
    <x v="1"/>
  </r>
  <r>
    <n v="4067"/>
    <d v="2026-02-23T00:00:00"/>
    <x v="3"/>
    <x v="13"/>
    <x v="0"/>
    <s v="Returning"/>
    <x v="3"/>
    <s v="Compact Sleeping Bag"/>
    <n v="2"/>
    <n v="122.17"/>
    <n v="0"/>
    <n v="60.62"/>
    <n v="244.34"/>
    <n v="121.24"/>
    <n v="123.10000000000001"/>
    <n v="0.50380617172792019"/>
    <n v="2026"/>
    <x v="0"/>
    <n v="2"/>
    <x v="1"/>
  </r>
  <r>
    <n v="287"/>
    <d v="2026-02-24T00:00:00"/>
    <x v="1"/>
    <x v="6"/>
    <x v="3"/>
    <s v="New"/>
    <x v="2"/>
    <s v="Travel Backpack 35L"/>
    <n v="1"/>
    <n v="164.6"/>
    <n v="0"/>
    <n v="85.07"/>
    <n v="164.6"/>
    <n v="85.07"/>
    <n v="79.53"/>
    <n v="0.48317132442284327"/>
    <n v="2026"/>
    <x v="0"/>
    <n v="2"/>
    <x v="1"/>
  </r>
  <r>
    <n v="794"/>
    <d v="2026-02-24T00:00:00"/>
    <x v="1"/>
    <x v="14"/>
    <x v="0"/>
    <s v="New"/>
    <x v="2"/>
    <s v="Carry-On Duffel"/>
    <n v="1"/>
    <n v="132.19999999999999"/>
    <n v="0"/>
    <n v="67.180000000000007"/>
    <n v="132.19999999999999"/>
    <n v="67.180000000000007"/>
    <n v="65.019999999999982"/>
    <n v="0.49183055975794243"/>
    <n v="2026"/>
    <x v="0"/>
    <n v="2"/>
    <x v="1"/>
  </r>
  <r>
    <n v="1609"/>
    <d v="2026-02-24T00:00:00"/>
    <x v="3"/>
    <x v="4"/>
    <x v="0"/>
    <s v="Returning"/>
    <x v="0"/>
    <s v="Compact Repair Kit"/>
    <n v="2"/>
    <n v="40.700000000000003"/>
    <n v="0"/>
    <n v="16.63"/>
    <n v="81.400000000000006"/>
    <n v="33.26"/>
    <n v="48.140000000000008"/>
    <n v="0.59140049140049145"/>
    <n v="2026"/>
    <x v="0"/>
    <n v="2"/>
    <x v="1"/>
  </r>
  <r>
    <n v="4921"/>
    <d v="2026-02-24T00:00:00"/>
    <x v="1"/>
    <x v="12"/>
    <x v="0"/>
    <s v="Returning"/>
    <x v="2"/>
    <s v="Insulated Bottle"/>
    <n v="1"/>
    <n v="35.39"/>
    <n v="0"/>
    <n v="13.93"/>
    <n v="35.39"/>
    <n v="13.93"/>
    <n v="21.46"/>
    <n v="0.60638598474145244"/>
    <n v="2026"/>
    <x v="0"/>
    <n v="2"/>
    <x v="1"/>
  </r>
  <r>
    <n v="2209"/>
    <d v="2026-02-25T00:00:00"/>
    <x v="0"/>
    <x v="0"/>
    <x v="0"/>
    <s v="Business"/>
    <x v="0"/>
    <s v="Trail Bike Light"/>
    <n v="5"/>
    <n v="50.58"/>
    <n v="0.1"/>
    <n v="22.42"/>
    <n v="227.60999999999999"/>
    <n v="112.10000000000001"/>
    <n v="115.50999999999998"/>
    <n v="0.50749088352884308"/>
    <n v="2026"/>
    <x v="0"/>
    <n v="2"/>
    <x v="1"/>
  </r>
  <r>
    <n v="4757"/>
    <d v="2026-02-25T00:00:00"/>
    <x v="1"/>
    <x v="11"/>
    <x v="3"/>
    <s v="Business"/>
    <x v="4"/>
    <s v="Training Mat"/>
    <n v="2"/>
    <n v="49.48"/>
    <n v="0"/>
    <n v="21.37"/>
    <n v="98.96"/>
    <n v="42.74"/>
    <n v="56.219999999999992"/>
    <n v="0.5681083265966046"/>
    <n v="2026"/>
    <x v="0"/>
    <n v="2"/>
    <x v="1"/>
  </r>
  <r>
    <n v="5155"/>
    <d v="2026-02-25T00:00:00"/>
    <x v="3"/>
    <x v="13"/>
    <x v="2"/>
    <s v="New"/>
    <x v="4"/>
    <s v="Training Mat"/>
    <n v="1"/>
    <n v="50.51"/>
    <n v="0"/>
    <n v="21.4"/>
    <n v="50.51"/>
    <n v="21.4"/>
    <n v="29.11"/>
    <n v="0.57632152049099195"/>
    <n v="2026"/>
    <x v="0"/>
    <n v="2"/>
    <x v="1"/>
  </r>
  <r>
    <n v="1737"/>
    <d v="2026-02-26T00:00:00"/>
    <x v="0"/>
    <x v="15"/>
    <x v="0"/>
    <s v="New"/>
    <x v="3"/>
    <s v="Compact Sleeping Bag"/>
    <n v="2"/>
    <n v="122.16"/>
    <n v="0"/>
    <n v="61.31"/>
    <n v="244.32"/>
    <n v="122.62"/>
    <n v="121.69999999999999"/>
    <n v="0.49811722331368691"/>
    <n v="2026"/>
    <x v="0"/>
    <n v="2"/>
    <x v="1"/>
  </r>
  <r>
    <n v="1905"/>
    <d v="2026-02-26T00:00:00"/>
    <x v="3"/>
    <x v="7"/>
    <x v="2"/>
    <s v="Returning"/>
    <x v="0"/>
    <s v="Trail Bike Light"/>
    <n v="3"/>
    <n v="51.32"/>
    <n v="0.1"/>
    <n v="22.62"/>
    <n v="138.56400000000002"/>
    <n v="67.86"/>
    <n v="70.704000000000022"/>
    <n v="0.51026240581969351"/>
    <n v="2026"/>
    <x v="0"/>
    <n v="2"/>
    <x v="1"/>
  </r>
  <r>
    <n v="2359"/>
    <d v="2026-02-26T00:00:00"/>
    <x v="2"/>
    <x v="10"/>
    <x v="0"/>
    <s v="Returning"/>
    <x v="3"/>
    <s v="Trail Tent 2P"/>
    <n v="2"/>
    <n v="195.92"/>
    <n v="0.05"/>
    <n v="104.13"/>
    <n v="372.24799999999993"/>
    <n v="208.26"/>
    <n v="163.98799999999994"/>
    <n v="0.4405342674775955"/>
    <n v="2026"/>
    <x v="0"/>
    <n v="2"/>
    <x v="1"/>
  </r>
  <r>
    <n v="3666"/>
    <d v="2026-02-26T00:00:00"/>
    <x v="0"/>
    <x v="15"/>
    <x v="0"/>
    <s v="Returning"/>
    <x v="2"/>
    <s v="Insulated Bottle"/>
    <n v="1"/>
    <n v="36.19"/>
    <n v="0.1"/>
    <n v="13.62"/>
    <n v="32.570999999999998"/>
    <n v="13.62"/>
    <n v="18.951000000000001"/>
    <n v="0.58183660311319896"/>
    <n v="2026"/>
    <x v="0"/>
    <n v="2"/>
    <x v="1"/>
  </r>
  <r>
    <n v="518"/>
    <d v="2026-02-27T00:00:00"/>
    <x v="2"/>
    <x v="2"/>
    <x v="0"/>
    <s v="New"/>
    <x v="1"/>
    <s v="Trekking Poles"/>
    <n v="1"/>
    <n v="72.97"/>
    <n v="0"/>
    <n v="32.43"/>
    <n v="72.97"/>
    <n v="32.43"/>
    <n v="40.54"/>
    <n v="0.55557078251336167"/>
    <n v="2026"/>
    <x v="0"/>
    <n v="2"/>
    <x v="1"/>
  </r>
  <r>
    <n v="892"/>
    <d v="2026-02-27T00:00:00"/>
    <x v="3"/>
    <x v="7"/>
    <x v="1"/>
    <s v="Business"/>
    <x v="2"/>
    <s v="Packing Cube Set"/>
    <n v="12"/>
    <n v="47.15"/>
    <n v="0.1"/>
    <n v="17.829999999999998"/>
    <n v="509.21999999999997"/>
    <n v="213.95999999999998"/>
    <n v="295.26"/>
    <n v="0.57982797219276538"/>
    <n v="2026"/>
    <x v="0"/>
    <n v="2"/>
    <x v="1"/>
  </r>
  <r>
    <n v="1115"/>
    <d v="2026-02-27T00:00:00"/>
    <x v="0"/>
    <x v="0"/>
    <x v="2"/>
    <s v="Business"/>
    <x v="2"/>
    <s v="Travel Backpack 35L"/>
    <n v="3"/>
    <n v="161.19999999999999"/>
    <n v="0.1"/>
    <n v="87.37"/>
    <n v="435.23999999999995"/>
    <n v="262.11"/>
    <n v="173.12999999999994"/>
    <n v="0.39778053487730897"/>
    <n v="2026"/>
    <x v="0"/>
    <n v="2"/>
    <x v="1"/>
  </r>
  <r>
    <n v="1186"/>
    <d v="2026-02-27T00:00:00"/>
    <x v="0"/>
    <x v="9"/>
    <x v="2"/>
    <s v="Business"/>
    <x v="0"/>
    <s v="Trail Bike Light"/>
    <n v="1"/>
    <n v="49.73"/>
    <n v="0"/>
    <n v="22"/>
    <n v="49.73"/>
    <n v="22"/>
    <n v="27.729999999999997"/>
    <n v="0.55761109993967417"/>
    <n v="2026"/>
    <x v="0"/>
    <n v="2"/>
    <x v="1"/>
  </r>
  <r>
    <n v="2093"/>
    <d v="2026-02-27T00:00:00"/>
    <x v="2"/>
    <x v="16"/>
    <x v="0"/>
    <s v="Returning"/>
    <x v="3"/>
    <s v="Compact Sleeping Bag"/>
    <n v="2"/>
    <n v="126.19"/>
    <n v="0"/>
    <n v="58.99"/>
    <n v="252.38"/>
    <n v="117.98"/>
    <n v="134.39999999999998"/>
    <n v="0.5325303114351374"/>
    <n v="2026"/>
    <x v="0"/>
    <n v="2"/>
    <x v="1"/>
  </r>
  <r>
    <n v="2136"/>
    <d v="2026-02-27T00:00:00"/>
    <x v="1"/>
    <x v="12"/>
    <x v="0"/>
    <s v="Returning"/>
    <x v="2"/>
    <s v="Carry-On Duffel"/>
    <n v="2"/>
    <n v="135.38999999999999"/>
    <n v="0.05"/>
    <n v="65.69"/>
    <n v="257.24099999999999"/>
    <n v="131.38"/>
    <n v="125.86099999999999"/>
    <n v="0.48927270536189799"/>
    <n v="2026"/>
    <x v="0"/>
    <n v="2"/>
    <x v="1"/>
  </r>
  <r>
    <n v="3538"/>
    <d v="2026-02-27T00:00:00"/>
    <x v="1"/>
    <x v="14"/>
    <x v="1"/>
    <s v="Business"/>
    <x v="4"/>
    <s v="Resistance Band Set"/>
    <n v="12"/>
    <n v="41.27"/>
    <n v="0.1"/>
    <n v="14.71"/>
    <n v="445.71600000000001"/>
    <n v="176.52"/>
    <n v="269.19600000000003"/>
    <n v="0.60396306168053204"/>
    <n v="2026"/>
    <x v="0"/>
    <n v="2"/>
    <x v="1"/>
  </r>
  <r>
    <n v="3891"/>
    <d v="2026-02-27T00:00:00"/>
    <x v="0"/>
    <x v="0"/>
    <x v="2"/>
    <s v="Returning"/>
    <x v="0"/>
    <s v="Commuter Helmet"/>
    <n v="1"/>
    <n v="82.04"/>
    <n v="0.1"/>
    <n v="41.46"/>
    <n v="73.836000000000013"/>
    <n v="41.46"/>
    <n v="32.376000000000012"/>
    <n v="0.43848529172761264"/>
    <n v="2026"/>
    <x v="0"/>
    <n v="2"/>
    <x v="1"/>
  </r>
  <r>
    <n v="3917"/>
    <d v="2026-02-27T00:00:00"/>
    <x v="3"/>
    <x v="4"/>
    <x v="0"/>
    <s v="Returning"/>
    <x v="2"/>
    <s v="Insulated Bottle"/>
    <n v="3"/>
    <n v="36.630000000000003"/>
    <n v="0"/>
    <n v="13.26"/>
    <n v="109.89000000000001"/>
    <n v="39.78"/>
    <n v="70.110000000000014"/>
    <n v="0.63800163800163801"/>
    <n v="2026"/>
    <x v="0"/>
    <n v="2"/>
    <x v="1"/>
  </r>
  <r>
    <n v="4594"/>
    <d v="2026-02-27T00:00:00"/>
    <x v="3"/>
    <x v="7"/>
    <x v="2"/>
    <s v="Returning"/>
    <x v="1"/>
    <s v="Hiking Daypack 20L"/>
    <n v="5"/>
    <n v="92.94"/>
    <n v="0.05"/>
    <n v="46.47"/>
    <n v="441.46499999999997"/>
    <n v="232.35"/>
    <n v="209.11499999999998"/>
    <n v="0.47368421052631576"/>
    <n v="2026"/>
    <x v="0"/>
    <n v="2"/>
    <x v="1"/>
  </r>
  <r>
    <n v="4750"/>
    <d v="2026-02-27T00:00:00"/>
    <x v="1"/>
    <x v="12"/>
    <x v="2"/>
    <s v="Returning"/>
    <x v="4"/>
    <s v="Weighted Vest"/>
    <n v="2"/>
    <n v="120.44"/>
    <n v="0.05"/>
    <n v="68.98"/>
    <n v="228.83599999999998"/>
    <n v="137.96"/>
    <n v="90.875999999999976"/>
    <n v="0.3971228303239"/>
    <n v="2026"/>
    <x v="0"/>
    <n v="2"/>
    <x v="1"/>
  </r>
  <r>
    <n v="4960"/>
    <d v="2026-02-27T00:00:00"/>
    <x v="1"/>
    <x v="6"/>
    <x v="3"/>
    <s v="New"/>
    <x v="2"/>
    <s v="Insulated Bottle"/>
    <n v="2"/>
    <n v="36.130000000000003"/>
    <n v="0"/>
    <n v="13.72"/>
    <n v="72.260000000000005"/>
    <n v="27.44"/>
    <n v="44.820000000000007"/>
    <n v="0.62026017160254643"/>
    <n v="2026"/>
    <x v="0"/>
    <n v="2"/>
    <x v="1"/>
  </r>
  <r>
    <n v="4245"/>
    <d v="2026-02-28T00:00:00"/>
    <x v="1"/>
    <x v="1"/>
    <x v="2"/>
    <s v="Returning"/>
    <x v="4"/>
    <s v="Weighted Vest"/>
    <n v="1"/>
    <n v="124.97"/>
    <n v="0.1"/>
    <n v="69.790000000000006"/>
    <n v="112.473"/>
    <n v="69.790000000000006"/>
    <n v="42.682999999999993"/>
    <n v="0.37949552337005321"/>
    <n v="2026"/>
    <x v="0"/>
    <n v="2"/>
    <x v="1"/>
  </r>
  <r>
    <n v="4664"/>
    <d v="2026-02-28T00:00:00"/>
    <x v="3"/>
    <x v="13"/>
    <x v="0"/>
    <s v="Returning"/>
    <x v="2"/>
    <s v="Travel Backpack 35L"/>
    <n v="1"/>
    <n v="163.31"/>
    <n v="0.05"/>
    <n v="87.22"/>
    <n v="155.14449999999999"/>
    <n v="87.22"/>
    <n v="67.924499999999995"/>
    <n v="0.43781442461705056"/>
    <n v="2026"/>
    <x v="0"/>
    <n v="2"/>
    <x v="1"/>
  </r>
  <r>
    <n v="383"/>
    <d v="2026-03-01T00:00:00"/>
    <x v="2"/>
    <x v="2"/>
    <x v="2"/>
    <s v="Returning"/>
    <x v="1"/>
    <s v="Hiking Daypack 20L"/>
    <n v="3"/>
    <n v="92.76"/>
    <n v="0"/>
    <n v="45.84"/>
    <n v="278.28000000000003"/>
    <n v="137.52000000000001"/>
    <n v="140.76000000000002"/>
    <n v="0.50582147477360928"/>
    <n v="2026"/>
    <x v="0"/>
    <n v="3"/>
    <x v="2"/>
  </r>
  <r>
    <n v="730"/>
    <d v="2026-03-01T00:00:00"/>
    <x v="0"/>
    <x v="15"/>
    <x v="1"/>
    <s v="Business"/>
    <x v="4"/>
    <s v="Resistance Band Set"/>
    <n v="5"/>
    <n v="41.31"/>
    <n v="0.1"/>
    <n v="15.14"/>
    <n v="185.89500000000001"/>
    <n v="75.7"/>
    <n v="110.19500000000001"/>
    <n v="0.59278087092175691"/>
    <n v="2026"/>
    <x v="0"/>
    <n v="3"/>
    <x v="2"/>
  </r>
  <r>
    <n v="985"/>
    <d v="2026-03-01T00:00:00"/>
    <x v="1"/>
    <x v="14"/>
    <x v="3"/>
    <s v="New"/>
    <x v="4"/>
    <s v="Resistance Band Set"/>
    <n v="2"/>
    <n v="41.23"/>
    <n v="0"/>
    <n v="14.28"/>
    <n v="82.46"/>
    <n v="28.56"/>
    <n v="53.899999999999991"/>
    <n v="0.65365025466893034"/>
    <n v="2026"/>
    <x v="0"/>
    <n v="3"/>
    <x v="2"/>
  </r>
  <r>
    <n v="1457"/>
    <d v="2026-03-01T00:00:00"/>
    <x v="1"/>
    <x v="1"/>
    <x v="0"/>
    <s v="New"/>
    <x v="2"/>
    <s v="Insulated Bottle"/>
    <n v="1"/>
    <n v="36.47"/>
    <n v="0.05"/>
    <n v="13.21"/>
    <n v="34.646499999999996"/>
    <n v="13.21"/>
    <n v="21.436499999999995"/>
    <n v="0.61872050567878423"/>
    <n v="2026"/>
    <x v="0"/>
    <n v="3"/>
    <x v="2"/>
  </r>
  <r>
    <n v="2558"/>
    <d v="2026-03-01T00:00:00"/>
    <x v="0"/>
    <x v="15"/>
    <x v="3"/>
    <s v="New"/>
    <x v="4"/>
    <s v="Recovery Roller"/>
    <n v="1"/>
    <n v="36.67"/>
    <n v="0"/>
    <n v="13.97"/>
    <n v="36.67"/>
    <n v="13.97"/>
    <n v="22.700000000000003"/>
    <n v="0.61903463321516228"/>
    <n v="2026"/>
    <x v="0"/>
    <n v="3"/>
    <x v="2"/>
  </r>
  <r>
    <n v="3024"/>
    <d v="2026-03-01T00:00:00"/>
    <x v="1"/>
    <x v="11"/>
    <x v="0"/>
    <s v="Business"/>
    <x v="0"/>
    <s v="Trail Bike Light"/>
    <n v="2"/>
    <n v="51.87"/>
    <n v="0.1"/>
    <n v="22.95"/>
    <n v="93.366"/>
    <n v="45.9"/>
    <n v="47.466000000000001"/>
    <n v="0.50838635049161363"/>
    <n v="2026"/>
    <x v="0"/>
    <n v="3"/>
    <x v="2"/>
  </r>
  <r>
    <n v="3225"/>
    <d v="2026-03-01T00:00:00"/>
    <x v="2"/>
    <x v="2"/>
    <x v="2"/>
    <s v="Business"/>
    <x v="3"/>
    <s v="Trail Tent 2P"/>
    <n v="1"/>
    <n v="195.06"/>
    <n v="0.1"/>
    <n v="106.68"/>
    <n v="175.554"/>
    <n v="106.68"/>
    <n v="68.873999999999995"/>
    <n v="0.39232372945076727"/>
    <n v="2026"/>
    <x v="0"/>
    <n v="3"/>
    <x v="2"/>
  </r>
  <r>
    <n v="3551"/>
    <d v="2026-03-01T00:00:00"/>
    <x v="1"/>
    <x v="11"/>
    <x v="3"/>
    <s v="Returning"/>
    <x v="0"/>
    <s v="Cycling Pack 12L"/>
    <n v="2"/>
    <n v="100.79"/>
    <n v="0.05"/>
    <n v="49"/>
    <n v="191.501"/>
    <n v="98"/>
    <n v="93.501000000000005"/>
    <n v="0.48825332504791097"/>
    <n v="2026"/>
    <x v="0"/>
    <n v="3"/>
    <x v="2"/>
  </r>
  <r>
    <n v="4157"/>
    <d v="2026-03-01T00:00:00"/>
    <x v="3"/>
    <x v="8"/>
    <x v="0"/>
    <s v="New"/>
    <x v="0"/>
    <s v="Trail Bike Light"/>
    <n v="5"/>
    <n v="51.92"/>
    <n v="0.15"/>
    <n v="22.24"/>
    <n v="220.66000000000003"/>
    <n v="111.19999999999999"/>
    <n v="109.46000000000004"/>
    <n v="0.49605728269736254"/>
    <n v="2026"/>
    <x v="0"/>
    <n v="3"/>
    <x v="2"/>
  </r>
  <r>
    <n v="4398"/>
    <d v="2026-03-01T00:00:00"/>
    <x v="3"/>
    <x v="7"/>
    <x v="0"/>
    <s v="New"/>
    <x v="3"/>
    <s v="Compact Sleeping Bag"/>
    <n v="1"/>
    <n v="123.99"/>
    <n v="0.05"/>
    <n v="61.67"/>
    <n v="117.79049999999999"/>
    <n v="61.67"/>
    <n v="56.120499999999993"/>
    <n v="0.47644334644984099"/>
    <n v="2026"/>
    <x v="0"/>
    <n v="3"/>
    <x v="2"/>
  </r>
  <r>
    <n v="4951"/>
    <d v="2026-03-01T00:00:00"/>
    <x v="1"/>
    <x v="14"/>
    <x v="0"/>
    <s v="New"/>
    <x v="3"/>
    <s v="Alpine Tent 4P"/>
    <n v="1"/>
    <n v="344.8"/>
    <n v="0.05"/>
    <n v="196.14"/>
    <n v="327.56"/>
    <n v="196.14"/>
    <n v="131.42000000000002"/>
    <n v="0.40120893882036884"/>
    <n v="2026"/>
    <x v="0"/>
    <n v="3"/>
    <x v="2"/>
  </r>
  <r>
    <n v="1354"/>
    <d v="2026-03-02T00:00:00"/>
    <x v="3"/>
    <x v="8"/>
    <x v="3"/>
    <s v="Returning"/>
    <x v="2"/>
    <s v="Carry-On Duffel"/>
    <n v="3"/>
    <n v="131.91999999999999"/>
    <n v="0.05"/>
    <n v="67.47"/>
    <n v="375.97199999999998"/>
    <n v="202.41"/>
    <n v="173.56199999999998"/>
    <n v="0.46163544093709102"/>
    <n v="2026"/>
    <x v="0"/>
    <n v="3"/>
    <x v="2"/>
  </r>
  <r>
    <n v="2042"/>
    <d v="2026-03-02T00:00:00"/>
    <x v="2"/>
    <x v="16"/>
    <x v="0"/>
    <s v="Business"/>
    <x v="1"/>
    <s v="Trail Boots"/>
    <n v="3"/>
    <n v="146.99"/>
    <n v="0"/>
    <n v="80.069999999999993"/>
    <n v="440.97"/>
    <n v="240.20999999999998"/>
    <n v="200.76000000000005"/>
    <n v="0.45526906592285199"/>
    <n v="2026"/>
    <x v="0"/>
    <n v="3"/>
    <x v="2"/>
  </r>
  <r>
    <n v="3895"/>
    <d v="2026-03-02T00:00:00"/>
    <x v="3"/>
    <x v="7"/>
    <x v="0"/>
    <s v="Business"/>
    <x v="2"/>
    <s v="Travel Backpack 35L"/>
    <n v="2"/>
    <n v="164.74"/>
    <n v="0.05"/>
    <n v="89.9"/>
    <n v="313.00600000000003"/>
    <n v="179.8"/>
    <n v="133.20600000000002"/>
    <n v="0.42557011686676932"/>
    <n v="2026"/>
    <x v="0"/>
    <n v="3"/>
    <x v="2"/>
  </r>
  <r>
    <n v="5074"/>
    <d v="2026-03-02T00:00:00"/>
    <x v="3"/>
    <x v="7"/>
    <x v="0"/>
    <s v="Returning"/>
    <x v="1"/>
    <s v="Hiking Daypack 20L"/>
    <n v="2"/>
    <n v="89.81"/>
    <n v="0"/>
    <n v="46.44"/>
    <n v="179.62"/>
    <n v="92.88"/>
    <n v="86.740000000000009"/>
    <n v="0.482908362097762"/>
    <n v="2026"/>
    <x v="0"/>
    <n v="3"/>
    <x v="2"/>
  </r>
  <r>
    <n v="179"/>
    <d v="2026-03-03T00:00:00"/>
    <x v="2"/>
    <x v="16"/>
    <x v="2"/>
    <s v="Returning"/>
    <x v="4"/>
    <s v="Recovery Roller"/>
    <n v="1"/>
    <n v="35.369999999999997"/>
    <n v="0"/>
    <n v="13.88"/>
    <n v="35.369999999999997"/>
    <n v="13.88"/>
    <n v="21.489999999999995"/>
    <n v="0.60757704269154644"/>
    <n v="2026"/>
    <x v="0"/>
    <n v="3"/>
    <x v="2"/>
  </r>
  <r>
    <n v="459"/>
    <d v="2026-03-03T00:00:00"/>
    <x v="1"/>
    <x v="12"/>
    <x v="3"/>
    <s v="New"/>
    <x v="0"/>
    <s v="Trail Bike Light"/>
    <n v="4"/>
    <n v="50.64"/>
    <n v="0"/>
    <n v="23.09"/>
    <n v="202.56"/>
    <n v="92.36"/>
    <n v="110.2"/>
    <n v="0.54403633491311221"/>
    <n v="2026"/>
    <x v="0"/>
    <n v="3"/>
    <x v="2"/>
  </r>
  <r>
    <n v="525"/>
    <d v="2026-03-03T00:00:00"/>
    <x v="3"/>
    <x v="7"/>
    <x v="2"/>
    <s v="Returning"/>
    <x v="1"/>
    <s v="Trail Boots"/>
    <n v="1"/>
    <n v="146.37"/>
    <n v="0"/>
    <n v="78.3"/>
    <n v="146.37"/>
    <n v="78.3"/>
    <n v="68.070000000000007"/>
    <n v="0.46505431440869033"/>
    <n v="2026"/>
    <x v="0"/>
    <n v="3"/>
    <x v="2"/>
  </r>
  <r>
    <n v="3374"/>
    <d v="2026-03-03T00:00:00"/>
    <x v="2"/>
    <x v="2"/>
    <x v="0"/>
    <s v="Returning"/>
    <x v="1"/>
    <s v="Trail Boots"/>
    <n v="3"/>
    <n v="143.74"/>
    <n v="0"/>
    <n v="81.58"/>
    <n v="431.22"/>
    <n v="244.74"/>
    <n v="186.48000000000002"/>
    <n v="0.43244747460692917"/>
    <n v="2026"/>
    <x v="0"/>
    <n v="3"/>
    <x v="2"/>
  </r>
  <r>
    <n v="3850"/>
    <d v="2026-03-03T00:00:00"/>
    <x v="3"/>
    <x v="7"/>
    <x v="3"/>
    <s v="New"/>
    <x v="3"/>
    <s v="Portable Camp Stove"/>
    <n v="2"/>
    <n v="81.94"/>
    <n v="0.1"/>
    <n v="39.9"/>
    <n v="147.49199999999999"/>
    <n v="79.8"/>
    <n v="67.691999999999993"/>
    <n v="0.45895370596371327"/>
    <n v="2026"/>
    <x v="0"/>
    <n v="3"/>
    <x v="2"/>
  </r>
  <r>
    <n v="4004"/>
    <d v="2026-03-03T00:00:00"/>
    <x v="2"/>
    <x v="5"/>
    <x v="0"/>
    <s v="New"/>
    <x v="2"/>
    <s v="Packing Cube Set"/>
    <n v="1"/>
    <n v="46.46"/>
    <n v="0.1"/>
    <n v="17.989999999999998"/>
    <n v="41.814"/>
    <n v="17.989999999999998"/>
    <n v="23.824000000000002"/>
    <n v="0.56976132395848289"/>
    <n v="2026"/>
    <x v="0"/>
    <n v="3"/>
    <x v="2"/>
  </r>
  <r>
    <n v="788"/>
    <d v="2026-03-04T00:00:00"/>
    <x v="1"/>
    <x v="11"/>
    <x v="0"/>
    <s v="New"/>
    <x v="0"/>
    <s v="Compact Repair Kit"/>
    <n v="3"/>
    <n v="39.49"/>
    <n v="0"/>
    <n v="16.420000000000002"/>
    <n v="118.47"/>
    <n v="49.260000000000005"/>
    <n v="69.209999999999994"/>
    <n v="0.58419853127374011"/>
    <n v="2026"/>
    <x v="0"/>
    <n v="3"/>
    <x v="2"/>
  </r>
  <r>
    <n v="1717"/>
    <d v="2026-03-04T00:00:00"/>
    <x v="3"/>
    <x v="13"/>
    <x v="0"/>
    <s v="Returning"/>
    <x v="4"/>
    <s v="Resistance Band Set"/>
    <n v="1"/>
    <n v="40.909999999999997"/>
    <n v="0"/>
    <n v="14.89"/>
    <n v="40.909999999999997"/>
    <n v="14.89"/>
    <n v="26.019999999999996"/>
    <n v="0.63603031043754577"/>
    <n v="2026"/>
    <x v="0"/>
    <n v="3"/>
    <x v="2"/>
  </r>
  <r>
    <n v="1819"/>
    <d v="2026-03-04T00:00:00"/>
    <x v="3"/>
    <x v="8"/>
    <x v="3"/>
    <s v="New"/>
    <x v="0"/>
    <s v="Trail Bike Light"/>
    <n v="1"/>
    <n v="49.94"/>
    <n v="0.1"/>
    <n v="21.84"/>
    <n v="44.945999999999998"/>
    <n v="21.84"/>
    <n v="23.105999999999998"/>
    <n v="0.51408356694700308"/>
    <n v="2026"/>
    <x v="0"/>
    <n v="3"/>
    <x v="2"/>
  </r>
  <r>
    <n v="1992"/>
    <d v="2026-03-04T00:00:00"/>
    <x v="2"/>
    <x v="5"/>
    <x v="0"/>
    <s v="Business"/>
    <x v="2"/>
    <s v="Insulated Bottle"/>
    <n v="1"/>
    <n v="35.520000000000003"/>
    <n v="0"/>
    <n v="13.21"/>
    <n v="35.520000000000003"/>
    <n v="13.21"/>
    <n v="22.310000000000002"/>
    <n v="0.62809684684684686"/>
    <n v="2026"/>
    <x v="0"/>
    <n v="3"/>
    <x v="2"/>
  </r>
  <r>
    <n v="2499"/>
    <d v="2026-03-04T00:00:00"/>
    <x v="3"/>
    <x v="7"/>
    <x v="2"/>
    <s v="New"/>
    <x v="3"/>
    <s v="Alpine Tent 4P"/>
    <n v="2"/>
    <n v="341.1"/>
    <n v="0"/>
    <n v="200.19"/>
    <n v="682.2"/>
    <n v="400.38"/>
    <n v="281.82000000000005"/>
    <n v="0.41310466138962187"/>
    <n v="2026"/>
    <x v="0"/>
    <n v="3"/>
    <x v="2"/>
  </r>
  <r>
    <n v="2698"/>
    <d v="2026-03-04T00:00:00"/>
    <x v="2"/>
    <x v="16"/>
    <x v="3"/>
    <s v="New"/>
    <x v="4"/>
    <s v="Recovery Roller"/>
    <n v="4"/>
    <n v="36.08"/>
    <n v="0"/>
    <n v="13.89"/>
    <n v="144.32"/>
    <n v="55.56"/>
    <n v="88.759999999999991"/>
    <n v="0.61502217294900219"/>
    <n v="2026"/>
    <x v="0"/>
    <n v="3"/>
    <x v="2"/>
  </r>
  <r>
    <n v="4416"/>
    <d v="2026-03-04T00:00:00"/>
    <x v="3"/>
    <x v="4"/>
    <x v="0"/>
    <s v="Business"/>
    <x v="1"/>
    <s v="Summit Backpack 45L"/>
    <n v="2"/>
    <n v="151.69999999999999"/>
    <n v="0"/>
    <n v="80.44"/>
    <n v="303.39999999999998"/>
    <n v="160.88"/>
    <n v="142.51999999999998"/>
    <n v="0.46974291364535264"/>
    <n v="2026"/>
    <x v="0"/>
    <n v="3"/>
    <x v="2"/>
  </r>
  <r>
    <n v="4434"/>
    <d v="2026-03-04T00:00:00"/>
    <x v="1"/>
    <x v="6"/>
    <x v="3"/>
    <s v="New"/>
    <x v="1"/>
    <s v="Summit Backpack 45L"/>
    <n v="2"/>
    <n v="151.55000000000001"/>
    <n v="0.1"/>
    <n v="80.680000000000007"/>
    <n v="272.79000000000002"/>
    <n v="161.36000000000001"/>
    <n v="111.43"/>
    <n v="0.40848271564206901"/>
    <n v="2026"/>
    <x v="0"/>
    <n v="3"/>
    <x v="2"/>
  </r>
  <r>
    <n v="4992"/>
    <d v="2026-03-04T00:00:00"/>
    <x v="2"/>
    <x v="2"/>
    <x v="1"/>
    <s v="Business"/>
    <x v="0"/>
    <s v="Commuter Helmet"/>
    <n v="5"/>
    <n v="82.44"/>
    <n v="0.1"/>
    <n v="41.57"/>
    <n v="370.98"/>
    <n v="207.85"/>
    <n v="163.13000000000002"/>
    <n v="0.43972720901396306"/>
    <n v="2026"/>
    <x v="0"/>
    <n v="3"/>
    <x v="2"/>
  </r>
  <r>
    <n v="388"/>
    <d v="2026-03-05T00:00:00"/>
    <x v="3"/>
    <x v="8"/>
    <x v="0"/>
    <s v="Returning"/>
    <x v="4"/>
    <s v="Recovery Roller"/>
    <n v="1"/>
    <n v="35.61"/>
    <n v="0.05"/>
    <n v="13.8"/>
    <n v="33.829499999999996"/>
    <n v="13.8"/>
    <n v="20.029499999999995"/>
    <n v="0.59207200815855976"/>
    <n v="2026"/>
    <x v="0"/>
    <n v="3"/>
    <x v="2"/>
  </r>
  <r>
    <n v="977"/>
    <d v="2026-03-05T00:00:00"/>
    <x v="0"/>
    <x v="0"/>
    <x v="3"/>
    <s v="New"/>
    <x v="1"/>
    <s v="Summit Backpack 45L"/>
    <n v="5"/>
    <n v="156.13"/>
    <n v="0"/>
    <n v="77.03"/>
    <n v="780.65"/>
    <n v="385.15"/>
    <n v="395.5"/>
    <n v="0.50662909114199706"/>
    <n v="2026"/>
    <x v="0"/>
    <n v="3"/>
    <x v="2"/>
  </r>
  <r>
    <n v="996"/>
    <d v="2026-03-05T00:00:00"/>
    <x v="0"/>
    <x v="15"/>
    <x v="0"/>
    <s v="Returning"/>
    <x v="3"/>
    <s v="Compact Sleeping Bag"/>
    <n v="1"/>
    <n v="124.31"/>
    <n v="0"/>
    <n v="61.16"/>
    <n v="124.31"/>
    <n v="61.16"/>
    <n v="63.150000000000006"/>
    <n v="0.50800418309066053"/>
    <n v="2026"/>
    <x v="0"/>
    <n v="3"/>
    <x v="2"/>
  </r>
  <r>
    <n v="1923"/>
    <d v="2026-03-05T00:00:00"/>
    <x v="1"/>
    <x v="14"/>
    <x v="2"/>
    <s v="Business"/>
    <x v="3"/>
    <s v="Portable Camp Stove"/>
    <n v="3"/>
    <n v="82.9"/>
    <n v="0.1"/>
    <n v="38.31"/>
    <n v="223.83"/>
    <n v="114.93"/>
    <n v="108.9"/>
    <n v="0.48652995577000402"/>
    <n v="2026"/>
    <x v="0"/>
    <n v="3"/>
    <x v="2"/>
  </r>
  <r>
    <n v="4904"/>
    <d v="2026-03-05T00:00:00"/>
    <x v="1"/>
    <x v="11"/>
    <x v="2"/>
    <s v="Business"/>
    <x v="0"/>
    <s v="Compact Repair Kit"/>
    <n v="1"/>
    <n v="41.1"/>
    <n v="0"/>
    <n v="16.34"/>
    <n v="41.1"/>
    <n v="16.34"/>
    <n v="24.76"/>
    <n v="0.60243309002433088"/>
    <n v="2026"/>
    <x v="0"/>
    <n v="3"/>
    <x v="2"/>
  </r>
  <r>
    <n v="1036"/>
    <d v="2026-03-06T00:00:00"/>
    <x v="0"/>
    <x v="0"/>
    <x v="0"/>
    <s v="Business"/>
    <x v="0"/>
    <s v="Compact Repair Kit"/>
    <n v="1"/>
    <n v="40.380000000000003"/>
    <n v="0"/>
    <n v="16.41"/>
    <n v="40.380000000000003"/>
    <n v="16.41"/>
    <n v="23.970000000000002"/>
    <n v="0.59361069836552749"/>
    <n v="2026"/>
    <x v="0"/>
    <n v="3"/>
    <x v="2"/>
  </r>
  <r>
    <n v="1470"/>
    <d v="2026-03-06T00:00:00"/>
    <x v="2"/>
    <x v="2"/>
    <x v="0"/>
    <s v="Returning"/>
    <x v="0"/>
    <s v="Commuter Helmet"/>
    <n v="1"/>
    <n v="80.349999999999994"/>
    <n v="0.1"/>
    <n v="42.43"/>
    <n v="72.314999999999998"/>
    <n v="42.43"/>
    <n v="29.884999999999998"/>
    <n v="0.41326142570697638"/>
    <n v="2026"/>
    <x v="0"/>
    <n v="3"/>
    <x v="2"/>
  </r>
  <r>
    <n v="2907"/>
    <d v="2026-03-06T00:00:00"/>
    <x v="3"/>
    <x v="13"/>
    <x v="0"/>
    <s v="Returning"/>
    <x v="0"/>
    <s v="Compact Repair Kit"/>
    <n v="1"/>
    <n v="40.44"/>
    <n v="0.05"/>
    <n v="16.829999999999998"/>
    <n v="38.417999999999999"/>
    <n v="16.829999999999998"/>
    <n v="21.588000000000001"/>
    <n v="0.56192409807902555"/>
    <n v="2026"/>
    <x v="0"/>
    <n v="3"/>
    <x v="2"/>
  </r>
  <r>
    <n v="2997"/>
    <d v="2026-03-06T00:00:00"/>
    <x v="2"/>
    <x v="16"/>
    <x v="0"/>
    <s v="Returning"/>
    <x v="2"/>
    <s v="Insulated Bottle"/>
    <n v="3"/>
    <n v="35.89"/>
    <n v="0"/>
    <n v="13.25"/>
    <n v="107.67"/>
    <n v="39.75"/>
    <n v="67.92"/>
    <n v="0.63081638339370294"/>
    <n v="2026"/>
    <x v="0"/>
    <n v="3"/>
    <x v="2"/>
  </r>
  <r>
    <n v="3056"/>
    <d v="2026-03-06T00:00:00"/>
    <x v="1"/>
    <x v="12"/>
    <x v="3"/>
    <s v="Returning"/>
    <x v="2"/>
    <s v="Travel Backpack 35L"/>
    <n v="3"/>
    <n v="163.44999999999999"/>
    <n v="0"/>
    <n v="86.88"/>
    <n v="490.34999999999997"/>
    <n v="260.64"/>
    <n v="229.70999999999998"/>
    <n v="0.46846130315081064"/>
    <n v="2026"/>
    <x v="0"/>
    <n v="3"/>
    <x v="2"/>
  </r>
  <r>
    <n v="471"/>
    <d v="2026-03-07T00:00:00"/>
    <x v="1"/>
    <x v="1"/>
    <x v="2"/>
    <s v="Returning"/>
    <x v="4"/>
    <s v="Resistance Band Set"/>
    <n v="2"/>
    <n v="40.020000000000003"/>
    <n v="0"/>
    <n v="14.38"/>
    <n v="80.040000000000006"/>
    <n v="28.76"/>
    <n v="51.28"/>
    <n v="0.64067966016991496"/>
    <n v="2026"/>
    <x v="0"/>
    <n v="3"/>
    <x v="2"/>
  </r>
  <r>
    <n v="842"/>
    <d v="2026-03-07T00:00:00"/>
    <x v="0"/>
    <x v="15"/>
    <x v="0"/>
    <s v="New"/>
    <x v="4"/>
    <s v="Resistance Band Set"/>
    <n v="1"/>
    <n v="40.01"/>
    <n v="0.05"/>
    <n v="14.35"/>
    <n v="38.009499999999996"/>
    <n v="14.35"/>
    <n v="23.659499999999994"/>
    <n v="0.62246280535129372"/>
    <n v="2026"/>
    <x v="0"/>
    <n v="3"/>
    <x v="2"/>
  </r>
  <r>
    <n v="3386"/>
    <d v="2026-03-07T00:00:00"/>
    <x v="1"/>
    <x v="12"/>
    <x v="0"/>
    <s v="Returning"/>
    <x v="1"/>
    <s v="Summit Backpack 45L"/>
    <n v="3"/>
    <n v="155.16"/>
    <n v="0"/>
    <n v="76.849999999999994"/>
    <n v="465.48"/>
    <n v="230.54999999999998"/>
    <n v="234.93000000000004"/>
    <n v="0.50470482083011092"/>
    <n v="2026"/>
    <x v="0"/>
    <n v="3"/>
    <x v="2"/>
  </r>
  <r>
    <n v="4505"/>
    <d v="2026-03-07T00:00:00"/>
    <x v="1"/>
    <x v="14"/>
    <x v="3"/>
    <s v="New"/>
    <x v="4"/>
    <s v="Resistance Band Set"/>
    <n v="1"/>
    <n v="39.96"/>
    <n v="0"/>
    <n v="14.5"/>
    <n v="39.96"/>
    <n v="14.5"/>
    <n v="25.46"/>
    <n v="0.63713713713713716"/>
    <n v="2026"/>
    <x v="0"/>
    <n v="3"/>
    <x v="2"/>
  </r>
  <r>
    <n v="1286"/>
    <d v="2026-03-08T00:00:00"/>
    <x v="1"/>
    <x v="1"/>
    <x v="0"/>
    <s v="New"/>
    <x v="1"/>
    <s v="Trail Boots"/>
    <n v="1"/>
    <n v="146.6"/>
    <n v="0"/>
    <n v="78.92"/>
    <n v="146.6"/>
    <n v="78.92"/>
    <n v="67.679999999999993"/>
    <n v="0.46166439290586625"/>
    <n v="2026"/>
    <x v="0"/>
    <n v="3"/>
    <x v="2"/>
  </r>
  <r>
    <n v="2653"/>
    <d v="2026-03-08T00:00:00"/>
    <x v="1"/>
    <x v="14"/>
    <x v="2"/>
    <s v="Returning"/>
    <x v="1"/>
    <s v="Hiking Daypack 20L"/>
    <n v="1"/>
    <n v="94.38"/>
    <n v="0"/>
    <n v="44.78"/>
    <n v="94.38"/>
    <n v="44.78"/>
    <n v="49.599999999999994"/>
    <n v="0.52553507098961638"/>
    <n v="2026"/>
    <x v="0"/>
    <n v="3"/>
    <x v="2"/>
  </r>
  <r>
    <n v="4465"/>
    <d v="2026-03-08T00:00:00"/>
    <x v="1"/>
    <x v="12"/>
    <x v="2"/>
    <s v="Returning"/>
    <x v="4"/>
    <s v="Weighted Vest"/>
    <n v="1"/>
    <n v="121.77"/>
    <n v="0"/>
    <n v="67.52"/>
    <n v="121.77"/>
    <n v="67.52"/>
    <n v="54.25"/>
    <n v="0.44551203087788455"/>
    <n v="2026"/>
    <x v="0"/>
    <n v="3"/>
    <x v="2"/>
  </r>
  <r>
    <n v="4576"/>
    <d v="2026-03-08T00:00:00"/>
    <x v="3"/>
    <x v="8"/>
    <x v="3"/>
    <s v="Returning"/>
    <x v="3"/>
    <s v="Compact Sleeping Bag"/>
    <n v="5"/>
    <n v="123.29"/>
    <n v="0"/>
    <n v="61.34"/>
    <n v="616.45000000000005"/>
    <n v="306.70000000000005"/>
    <n v="309.75"/>
    <n v="0.50247384216075919"/>
    <n v="2026"/>
    <x v="0"/>
    <n v="3"/>
    <x v="2"/>
  </r>
  <r>
    <n v="718"/>
    <d v="2026-03-09T00:00:00"/>
    <x v="1"/>
    <x v="12"/>
    <x v="0"/>
    <s v="New"/>
    <x v="4"/>
    <s v="Resistance Band Set"/>
    <n v="1"/>
    <n v="41.15"/>
    <n v="0.05"/>
    <n v="14.4"/>
    <n v="39.092499999999994"/>
    <n v="14.4"/>
    <n v="24.692499999999995"/>
    <n v="0.63164289825414077"/>
    <n v="2026"/>
    <x v="0"/>
    <n v="3"/>
    <x v="2"/>
  </r>
  <r>
    <n v="1527"/>
    <d v="2026-03-09T00:00:00"/>
    <x v="3"/>
    <x v="4"/>
    <x v="3"/>
    <s v="New"/>
    <x v="2"/>
    <s v="Insulated Bottle"/>
    <n v="4"/>
    <n v="35.42"/>
    <n v="0"/>
    <n v="13.31"/>
    <n v="141.68"/>
    <n v="53.24"/>
    <n v="88.44"/>
    <n v="0.62422360248447195"/>
    <n v="2026"/>
    <x v="0"/>
    <n v="3"/>
    <x v="2"/>
  </r>
  <r>
    <n v="1797"/>
    <d v="2026-03-09T00:00:00"/>
    <x v="1"/>
    <x v="12"/>
    <x v="0"/>
    <s v="Business"/>
    <x v="0"/>
    <s v="Cycling Pack 12L"/>
    <n v="1"/>
    <n v="103.74"/>
    <n v="0.1"/>
    <n v="51.32"/>
    <n v="93.366"/>
    <n v="51.32"/>
    <n v="42.045999999999999"/>
    <n v="0.45033523980892404"/>
    <n v="2026"/>
    <x v="0"/>
    <n v="3"/>
    <x v="2"/>
  </r>
  <r>
    <n v="2917"/>
    <d v="2026-03-09T00:00:00"/>
    <x v="2"/>
    <x v="16"/>
    <x v="3"/>
    <s v="Business"/>
    <x v="2"/>
    <s v="Travel Backpack 35L"/>
    <n v="2"/>
    <n v="165.49"/>
    <n v="0.05"/>
    <n v="89.82"/>
    <n v="314.43099999999998"/>
    <n v="179.64"/>
    <n v="134.791"/>
    <n v="0.4286822864157796"/>
    <n v="2026"/>
    <x v="0"/>
    <n v="3"/>
    <x v="2"/>
  </r>
  <r>
    <n v="4095"/>
    <d v="2026-03-09T00:00:00"/>
    <x v="1"/>
    <x v="6"/>
    <x v="3"/>
    <s v="New"/>
    <x v="1"/>
    <s v="Trekking Poles"/>
    <n v="1"/>
    <n v="72.87"/>
    <n v="0.05"/>
    <n v="32"/>
    <n v="69.226500000000001"/>
    <n v="32"/>
    <n v="37.226500000000001"/>
    <n v="0.53774927231623726"/>
    <n v="2026"/>
    <x v="0"/>
    <n v="3"/>
    <x v="2"/>
  </r>
  <r>
    <n v="5050"/>
    <d v="2026-03-09T00:00:00"/>
    <x v="3"/>
    <x v="13"/>
    <x v="2"/>
    <s v="Returning"/>
    <x v="2"/>
    <s v="Travel Backpack 35L"/>
    <n v="1"/>
    <n v="161.04"/>
    <n v="0"/>
    <n v="85.83"/>
    <n v="161.04"/>
    <n v="85.83"/>
    <n v="75.209999999999994"/>
    <n v="0.46702682563338299"/>
    <n v="2026"/>
    <x v="0"/>
    <n v="3"/>
    <x v="2"/>
  </r>
  <r>
    <n v="709"/>
    <d v="2026-03-10T00:00:00"/>
    <x v="0"/>
    <x v="0"/>
    <x v="0"/>
    <s v="New"/>
    <x v="2"/>
    <s v="Carry-On Duffel"/>
    <n v="3"/>
    <n v="130.6"/>
    <n v="0.05"/>
    <n v="65.62"/>
    <n v="372.20999999999992"/>
    <n v="196.86"/>
    <n v="175.34999999999991"/>
    <n v="0.47110502135891014"/>
    <n v="2026"/>
    <x v="0"/>
    <n v="3"/>
    <x v="2"/>
  </r>
  <r>
    <n v="1073"/>
    <d v="2026-03-10T00:00:00"/>
    <x v="2"/>
    <x v="10"/>
    <x v="3"/>
    <s v="Returning"/>
    <x v="0"/>
    <s v="Commuter Helmet"/>
    <n v="2"/>
    <n v="81.290000000000006"/>
    <n v="0"/>
    <n v="43.9"/>
    <n v="162.58000000000001"/>
    <n v="87.8"/>
    <n v="74.780000000000015"/>
    <n v="0.45995817443720022"/>
    <n v="2026"/>
    <x v="0"/>
    <n v="3"/>
    <x v="2"/>
  </r>
  <r>
    <n v="2623"/>
    <d v="2026-03-10T00:00:00"/>
    <x v="1"/>
    <x v="12"/>
    <x v="3"/>
    <s v="New"/>
    <x v="0"/>
    <s v="Cycling Pack 12L"/>
    <n v="2"/>
    <n v="103.33"/>
    <n v="0.05"/>
    <n v="51.58"/>
    <n v="196.327"/>
    <n v="103.16"/>
    <n v="93.167000000000002"/>
    <n v="0.47455011282197557"/>
    <n v="2026"/>
    <x v="0"/>
    <n v="3"/>
    <x v="2"/>
  </r>
  <r>
    <n v="2625"/>
    <d v="2026-03-10T00:00:00"/>
    <x v="3"/>
    <x v="7"/>
    <x v="2"/>
    <s v="Business"/>
    <x v="4"/>
    <s v="Training Mat"/>
    <n v="2"/>
    <n v="51.14"/>
    <n v="0"/>
    <n v="21.58"/>
    <n v="102.28"/>
    <n v="43.16"/>
    <n v="59.120000000000005"/>
    <n v="0.57802111849824012"/>
    <n v="2026"/>
    <x v="0"/>
    <n v="3"/>
    <x v="2"/>
  </r>
  <r>
    <n v="3304"/>
    <d v="2026-03-10T00:00:00"/>
    <x v="1"/>
    <x v="12"/>
    <x v="3"/>
    <s v="Returning"/>
    <x v="0"/>
    <s v="Trail Bike Light"/>
    <n v="2"/>
    <n v="49.7"/>
    <n v="0"/>
    <n v="23.14"/>
    <n v="99.4"/>
    <n v="46.28"/>
    <n v="53.120000000000005"/>
    <n v="0.53440643863179071"/>
    <n v="2026"/>
    <x v="0"/>
    <n v="3"/>
    <x v="2"/>
  </r>
  <r>
    <n v="4876"/>
    <d v="2026-03-10T00:00:00"/>
    <x v="3"/>
    <x v="4"/>
    <x v="0"/>
    <s v="Returning"/>
    <x v="0"/>
    <s v="Compact Repair Kit"/>
    <n v="1"/>
    <n v="39.659999999999997"/>
    <n v="0.05"/>
    <n v="16.93"/>
    <n v="37.676999999999992"/>
    <n v="16.93"/>
    <n v="20.746999999999993"/>
    <n v="0.5506542452955383"/>
    <n v="2026"/>
    <x v="0"/>
    <n v="3"/>
    <x v="2"/>
  </r>
  <r>
    <n v="83"/>
    <d v="2026-03-11T00:00:00"/>
    <x v="1"/>
    <x v="12"/>
    <x v="1"/>
    <s v="Business"/>
    <x v="4"/>
    <s v="Training Mat"/>
    <n v="4"/>
    <n v="50.65"/>
    <n v="0.15"/>
    <n v="22"/>
    <n v="172.20999999999998"/>
    <n v="88"/>
    <n v="84.20999999999998"/>
    <n v="0.48899599326403803"/>
    <n v="2026"/>
    <x v="0"/>
    <n v="3"/>
    <x v="2"/>
  </r>
  <r>
    <n v="863"/>
    <d v="2026-03-11T00:00:00"/>
    <x v="2"/>
    <x v="2"/>
    <x v="3"/>
    <s v="Returning"/>
    <x v="4"/>
    <s v="Training Mat"/>
    <n v="2"/>
    <n v="50.72"/>
    <n v="0"/>
    <n v="21.88"/>
    <n v="101.44"/>
    <n v="43.76"/>
    <n v="57.68"/>
    <n v="0.56861198738170349"/>
    <n v="2026"/>
    <x v="0"/>
    <n v="3"/>
    <x v="2"/>
  </r>
  <r>
    <n v="2323"/>
    <d v="2026-03-11T00:00:00"/>
    <x v="1"/>
    <x v="12"/>
    <x v="2"/>
    <s v="New"/>
    <x v="2"/>
    <s v="Insulated Bottle"/>
    <n v="2"/>
    <n v="36.08"/>
    <n v="0.05"/>
    <n v="13.19"/>
    <n v="68.551999999999992"/>
    <n v="26.38"/>
    <n v="42.171999999999997"/>
    <n v="0.61518263507993931"/>
    <n v="2026"/>
    <x v="0"/>
    <n v="3"/>
    <x v="2"/>
  </r>
  <r>
    <n v="3064"/>
    <d v="2026-03-11T00:00:00"/>
    <x v="3"/>
    <x v="8"/>
    <x v="0"/>
    <s v="Returning"/>
    <x v="3"/>
    <s v="Compact Sleeping Bag"/>
    <n v="6"/>
    <n v="124.04"/>
    <n v="0.05"/>
    <n v="61.17"/>
    <n v="707.02800000000002"/>
    <n v="367.02"/>
    <n v="340.00800000000004"/>
    <n v="0.48089750335205966"/>
    <n v="2026"/>
    <x v="0"/>
    <n v="3"/>
    <x v="2"/>
  </r>
  <r>
    <n v="4995"/>
    <d v="2026-03-11T00:00:00"/>
    <x v="1"/>
    <x v="12"/>
    <x v="3"/>
    <s v="New"/>
    <x v="1"/>
    <s v="Hiking Daypack 20L"/>
    <n v="3"/>
    <n v="90.31"/>
    <n v="0"/>
    <n v="44.58"/>
    <n v="270.93"/>
    <n v="133.74"/>
    <n v="137.19"/>
    <n v="0.50636695825489975"/>
    <n v="2026"/>
    <x v="0"/>
    <n v="3"/>
    <x v="2"/>
  </r>
  <r>
    <n v="46"/>
    <d v="2026-03-12T00:00:00"/>
    <x v="3"/>
    <x v="7"/>
    <x v="0"/>
    <s v="Returning"/>
    <x v="1"/>
    <s v="Trekking Poles"/>
    <n v="4"/>
    <n v="72.63"/>
    <n v="0.1"/>
    <n v="31.45"/>
    <n v="261.46800000000002"/>
    <n v="125.8"/>
    <n v="135.66800000000001"/>
    <n v="0.51887037801948999"/>
    <n v="2026"/>
    <x v="0"/>
    <n v="3"/>
    <x v="2"/>
  </r>
  <r>
    <n v="443"/>
    <d v="2026-03-12T00:00:00"/>
    <x v="1"/>
    <x v="14"/>
    <x v="0"/>
    <s v="Returning"/>
    <x v="4"/>
    <s v="Resistance Band Set"/>
    <n v="3"/>
    <n v="39.9"/>
    <n v="0"/>
    <n v="14.49"/>
    <n v="119.69999999999999"/>
    <n v="43.47"/>
    <n v="76.22999999999999"/>
    <n v="0.63684210526315788"/>
    <n v="2026"/>
    <x v="0"/>
    <n v="3"/>
    <x v="2"/>
  </r>
  <r>
    <n v="759"/>
    <d v="2026-03-12T00:00:00"/>
    <x v="1"/>
    <x v="12"/>
    <x v="0"/>
    <s v="New"/>
    <x v="4"/>
    <s v="Training Mat"/>
    <n v="1"/>
    <n v="49.79"/>
    <n v="0.1"/>
    <n v="22.29"/>
    <n v="44.811"/>
    <n v="22.29"/>
    <n v="22.521000000000001"/>
    <n v="0.5025774921336279"/>
    <n v="2026"/>
    <x v="0"/>
    <n v="3"/>
    <x v="2"/>
  </r>
  <r>
    <n v="1097"/>
    <d v="2026-03-12T00:00:00"/>
    <x v="2"/>
    <x v="2"/>
    <x v="3"/>
    <s v="New"/>
    <x v="0"/>
    <s v="Compact Repair Kit"/>
    <n v="1"/>
    <n v="41.24"/>
    <n v="0.05"/>
    <n v="16.64"/>
    <n v="39.177999999999997"/>
    <n v="16.64"/>
    <n v="22.537999999999997"/>
    <n v="0.57527183623462141"/>
    <n v="2026"/>
    <x v="0"/>
    <n v="3"/>
    <x v="2"/>
  </r>
  <r>
    <n v="2152"/>
    <d v="2026-03-12T00:00:00"/>
    <x v="0"/>
    <x v="9"/>
    <x v="0"/>
    <s v="New"/>
    <x v="1"/>
    <s v="Trail Boots"/>
    <n v="1"/>
    <n v="142.88999999999999"/>
    <n v="0"/>
    <n v="81.099999999999994"/>
    <n v="142.88999999999999"/>
    <n v="81.099999999999994"/>
    <n v="61.789999999999992"/>
    <n v="0.43243054097557559"/>
    <n v="2026"/>
    <x v="0"/>
    <n v="3"/>
    <x v="2"/>
  </r>
  <r>
    <n v="2512"/>
    <d v="2026-03-12T00:00:00"/>
    <x v="1"/>
    <x v="1"/>
    <x v="0"/>
    <s v="New"/>
    <x v="3"/>
    <s v="Trail Tent 2P"/>
    <n v="2"/>
    <n v="192.76"/>
    <n v="0"/>
    <n v="103.08"/>
    <n v="385.52"/>
    <n v="206.16"/>
    <n v="179.35999999999999"/>
    <n v="0.46524175140070551"/>
    <n v="2026"/>
    <x v="0"/>
    <n v="3"/>
    <x v="2"/>
  </r>
  <r>
    <n v="2578"/>
    <d v="2026-03-12T00:00:00"/>
    <x v="2"/>
    <x v="5"/>
    <x v="0"/>
    <s v="New"/>
    <x v="2"/>
    <s v="Travel Backpack 35L"/>
    <n v="1"/>
    <n v="165.72"/>
    <n v="0"/>
    <n v="89.31"/>
    <n v="165.72"/>
    <n v="89.31"/>
    <n v="76.41"/>
    <n v="0.46107892831281677"/>
    <n v="2026"/>
    <x v="0"/>
    <n v="3"/>
    <x v="2"/>
  </r>
  <r>
    <n v="3302"/>
    <d v="2026-03-12T00:00:00"/>
    <x v="3"/>
    <x v="7"/>
    <x v="2"/>
    <s v="Business"/>
    <x v="2"/>
    <s v="Travel Backpack 35L"/>
    <n v="2"/>
    <n v="164.33"/>
    <n v="0"/>
    <n v="86.07"/>
    <n v="328.66"/>
    <n v="172.14"/>
    <n v="156.52000000000004"/>
    <n v="0.47623684050386428"/>
    <n v="2026"/>
    <x v="0"/>
    <n v="3"/>
    <x v="2"/>
  </r>
  <r>
    <n v="3752"/>
    <d v="2026-03-12T00:00:00"/>
    <x v="3"/>
    <x v="8"/>
    <x v="1"/>
    <s v="Business"/>
    <x v="2"/>
    <s v="Packing Cube Set"/>
    <n v="3"/>
    <n v="45.8"/>
    <n v="0.15"/>
    <n v="18.47"/>
    <n v="116.78999999999998"/>
    <n v="55.41"/>
    <n v="61.379999999999981"/>
    <n v="0.52555869509375797"/>
    <n v="2026"/>
    <x v="0"/>
    <n v="3"/>
    <x v="2"/>
  </r>
  <r>
    <n v="4839"/>
    <d v="2026-03-12T00:00:00"/>
    <x v="1"/>
    <x v="1"/>
    <x v="0"/>
    <s v="New"/>
    <x v="0"/>
    <s v="Cycling Pack 12L"/>
    <n v="2"/>
    <n v="103.08"/>
    <n v="0.05"/>
    <n v="49.27"/>
    <n v="195.85199999999998"/>
    <n v="98.54"/>
    <n v="97.311999999999969"/>
    <n v="0.49686497967853266"/>
    <n v="2026"/>
    <x v="0"/>
    <n v="3"/>
    <x v="2"/>
  </r>
  <r>
    <n v="264"/>
    <d v="2026-03-13T00:00:00"/>
    <x v="0"/>
    <x v="0"/>
    <x v="0"/>
    <s v="Business"/>
    <x v="2"/>
    <s v="Packing Cube Set"/>
    <n v="4"/>
    <n v="47.33"/>
    <n v="0"/>
    <n v="18.739999999999998"/>
    <n v="189.32"/>
    <n v="74.959999999999994"/>
    <n v="114.36"/>
    <n v="0.60405662370589475"/>
    <n v="2026"/>
    <x v="0"/>
    <n v="3"/>
    <x v="2"/>
  </r>
  <r>
    <n v="2498"/>
    <d v="2026-03-13T00:00:00"/>
    <x v="2"/>
    <x v="3"/>
    <x v="2"/>
    <s v="New"/>
    <x v="0"/>
    <s v="Trail Bike Light"/>
    <n v="1"/>
    <n v="50.04"/>
    <n v="0"/>
    <n v="22.64"/>
    <n v="50.04"/>
    <n v="22.64"/>
    <n v="27.4"/>
    <n v="0.54756195043964828"/>
    <n v="2026"/>
    <x v="0"/>
    <n v="3"/>
    <x v="2"/>
  </r>
  <r>
    <n v="3929"/>
    <d v="2026-03-13T00:00:00"/>
    <x v="3"/>
    <x v="13"/>
    <x v="0"/>
    <s v="New"/>
    <x v="4"/>
    <s v="Weighted Vest"/>
    <n v="1"/>
    <n v="125.69"/>
    <n v="0"/>
    <n v="67.150000000000006"/>
    <n v="125.69"/>
    <n v="67.150000000000006"/>
    <n v="58.539999999999992"/>
    <n v="0.465749065160315"/>
    <n v="2026"/>
    <x v="0"/>
    <n v="3"/>
    <x v="2"/>
  </r>
  <r>
    <n v="4195"/>
    <d v="2026-03-13T00:00:00"/>
    <x v="3"/>
    <x v="13"/>
    <x v="3"/>
    <s v="New"/>
    <x v="1"/>
    <s v="Trail Boots"/>
    <n v="2"/>
    <n v="142.72999999999999"/>
    <n v="0.1"/>
    <n v="77.28"/>
    <n v="256.91399999999999"/>
    <n v="154.56"/>
    <n v="102.35399999999998"/>
    <n v="0.39839790747098247"/>
    <n v="2026"/>
    <x v="0"/>
    <n v="3"/>
    <x v="2"/>
  </r>
  <r>
    <n v="4684"/>
    <d v="2026-03-13T00:00:00"/>
    <x v="1"/>
    <x v="12"/>
    <x v="0"/>
    <s v="Returning"/>
    <x v="4"/>
    <s v="Weighted Vest"/>
    <n v="4"/>
    <n v="124.36"/>
    <n v="0"/>
    <n v="68.790000000000006"/>
    <n v="497.44"/>
    <n v="275.16000000000003"/>
    <n v="222.27999999999997"/>
    <n v="0.44684786104856861"/>
    <n v="2026"/>
    <x v="0"/>
    <n v="3"/>
    <x v="2"/>
  </r>
  <r>
    <n v="313"/>
    <d v="2026-03-14T00:00:00"/>
    <x v="3"/>
    <x v="8"/>
    <x v="0"/>
    <s v="New"/>
    <x v="0"/>
    <s v="Compact Repair Kit"/>
    <n v="4"/>
    <n v="40.42"/>
    <n v="0.1"/>
    <n v="16.25"/>
    <n v="145.512"/>
    <n v="65"/>
    <n v="80.512"/>
    <n v="0.5533014459288581"/>
    <n v="2026"/>
    <x v="0"/>
    <n v="3"/>
    <x v="2"/>
  </r>
  <r>
    <n v="1056"/>
    <d v="2026-03-14T00:00:00"/>
    <x v="0"/>
    <x v="15"/>
    <x v="0"/>
    <s v="Returning"/>
    <x v="3"/>
    <s v="Trail Tent 2P"/>
    <n v="1"/>
    <n v="192.86"/>
    <n v="0"/>
    <n v="101.13"/>
    <n v="192.86"/>
    <n v="101.13"/>
    <n v="91.730000000000018"/>
    <n v="0.475629990666805"/>
    <n v="2026"/>
    <x v="0"/>
    <n v="3"/>
    <x v="2"/>
  </r>
  <r>
    <n v="2189"/>
    <d v="2026-03-14T00:00:00"/>
    <x v="3"/>
    <x v="4"/>
    <x v="3"/>
    <s v="New"/>
    <x v="1"/>
    <s v="Trekking Poles"/>
    <n v="2"/>
    <n v="72.34"/>
    <n v="0"/>
    <n v="33.29"/>
    <n v="144.68"/>
    <n v="66.58"/>
    <n v="78.100000000000009"/>
    <n v="0.53981199889411113"/>
    <n v="2026"/>
    <x v="0"/>
    <n v="3"/>
    <x v="2"/>
  </r>
  <r>
    <n v="2617"/>
    <d v="2026-03-14T00:00:00"/>
    <x v="3"/>
    <x v="13"/>
    <x v="0"/>
    <s v="New"/>
    <x v="2"/>
    <s v="Insulated Bottle"/>
    <n v="2"/>
    <n v="35.409999999999997"/>
    <n v="0"/>
    <n v="13.89"/>
    <n v="70.819999999999993"/>
    <n v="27.78"/>
    <n v="43.039999999999992"/>
    <n v="0.60773792713922614"/>
    <n v="2026"/>
    <x v="0"/>
    <n v="3"/>
    <x v="2"/>
  </r>
  <r>
    <n v="2901"/>
    <d v="2026-03-14T00:00:00"/>
    <x v="3"/>
    <x v="8"/>
    <x v="1"/>
    <s v="Business"/>
    <x v="0"/>
    <s v="Cycling Pack 12L"/>
    <n v="12"/>
    <n v="102.25"/>
    <n v="0.1"/>
    <n v="51.07"/>
    <n v="1104.3"/>
    <n v="612.84"/>
    <n v="491.45999999999992"/>
    <n v="0.44504210812279266"/>
    <n v="2026"/>
    <x v="0"/>
    <n v="3"/>
    <x v="2"/>
  </r>
  <r>
    <n v="2952"/>
    <d v="2026-03-14T00:00:00"/>
    <x v="1"/>
    <x v="1"/>
    <x v="0"/>
    <s v="New"/>
    <x v="0"/>
    <s v="Trail Bike Light"/>
    <n v="1"/>
    <n v="51.86"/>
    <n v="0.1"/>
    <n v="22.34"/>
    <n v="46.673999999999999"/>
    <n v="22.34"/>
    <n v="24.334"/>
    <n v="0.52136092899687192"/>
    <n v="2026"/>
    <x v="0"/>
    <n v="3"/>
    <x v="2"/>
  </r>
  <r>
    <n v="3421"/>
    <d v="2026-03-14T00:00:00"/>
    <x v="3"/>
    <x v="8"/>
    <x v="0"/>
    <s v="Returning"/>
    <x v="2"/>
    <s v="Insulated Bottle"/>
    <n v="1"/>
    <n v="36.520000000000003"/>
    <n v="0.05"/>
    <n v="13.23"/>
    <n v="34.694000000000003"/>
    <n v="13.23"/>
    <n v="21.464000000000002"/>
    <n v="0.61866605176687617"/>
    <n v="2026"/>
    <x v="0"/>
    <n v="3"/>
    <x v="2"/>
  </r>
  <r>
    <n v="3536"/>
    <d v="2026-03-14T00:00:00"/>
    <x v="2"/>
    <x v="10"/>
    <x v="0"/>
    <s v="New"/>
    <x v="1"/>
    <s v="Summit Backpack 45L"/>
    <n v="2"/>
    <n v="153.66"/>
    <n v="0.1"/>
    <n v="78.430000000000007"/>
    <n v="276.58800000000002"/>
    <n v="156.86000000000001"/>
    <n v="119.72800000000001"/>
    <n v="0.43287488972768162"/>
    <n v="2026"/>
    <x v="0"/>
    <n v="3"/>
    <x v="2"/>
  </r>
  <r>
    <n v="3878"/>
    <d v="2026-03-14T00:00:00"/>
    <x v="1"/>
    <x v="14"/>
    <x v="3"/>
    <s v="Returning"/>
    <x v="4"/>
    <s v="Resistance Band Set"/>
    <n v="1"/>
    <n v="41.05"/>
    <n v="0.1"/>
    <n v="14.94"/>
    <n v="36.945"/>
    <n v="14.94"/>
    <n v="22.005000000000003"/>
    <n v="0.59561510353227776"/>
    <n v="2026"/>
    <x v="0"/>
    <n v="3"/>
    <x v="2"/>
  </r>
  <r>
    <n v="2027"/>
    <d v="2026-03-15T00:00:00"/>
    <x v="2"/>
    <x v="2"/>
    <x v="0"/>
    <s v="Returning"/>
    <x v="2"/>
    <s v="Carry-On Duffel"/>
    <n v="4"/>
    <n v="136.21"/>
    <n v="0.05"/>
    <n v="68.55"/>
    <n v="517.59799999999996"/>
    <n v="274.2"/>
    <n v="243.39799999999997"/>
    <n v="0.4702452482428448"/>
    <n v="2026"/>
    <x v="0"/>
    <n v="3"/>
    <x v="2"/>
  </r>
  <r>
    <n v="3280"/>
    <d v="2026-03-15T00:00:00"/>
    <x v="3"/>
    <x v="4"/>
    <x v="0"/>
    <s v="Returning"/>
    <x v="2"/>
    <s v="Packing Cube Set"/>
    <n v="3"/>
    <n v="46.68"/>
    <n v="0"/>
    <n v="18.760000000000002"/>
    <n v="140.04"/>
    <n v="56.28"/>
    <n v="83.759999999999991"/>
    <n v="0.59811482433590402"/>
    <n v="2026"/>
    <x v="0"/>
    <n v="3"/>
    <x v="2"/>
  </r>
  <r>
    <n v="5149"/>
    <d v="2026-03-15T00:00:00"/>
    <x v="1"/>
    <x v="12"/>
    <x v="2"/>
    <s v="New"/>
    <x v="2"/>
    <s v="Insulated Bottle"/>
    <n v="1"/>
    <n v="35.340000000000003"/>
    <n v="0.05"/>
    <n v="13.37"/>
    <n v="33.573"/>
    <n v="13.37"/>
    <n v="20.203000000000003"/>
    <n v="0.60176332171685587"/>
    <n v="2026"/>
    <x v="0"/>
    <n v="3"/>
    <x v="2"/>
  </r>
  <r>
    <n v="412"/>
    <d v="2026-03-16T00:00:00"/>
    <x v="3"/>
    <x v="7"/>
    <x v="2"/>
    <s v="Returning"/>
    <x v="4"/>
    <s v="Resistance Band Set"/>
    <n v="2"/>
    <n v="40.19"/>
    <n v="0"/>
    <n v="14.92"/>
    <n v="80.38"/>
    <n v="29.84"/>
    <n v="50.539999999999992"/>
    <n v="0.62876337397362525"/>
    <n v="2026"/>
    <x v="0"/>
    <n v="3"/>
    <x v="2"/>
  </r>
  <r>
    <n v="1161"/>
    <d v="2026-03-16T00:00:00"/>
    <x v="1"/>
    <x v="12"/>
    <x v="0"/>
    <s v="New"/>
    <x v="0"/>
    <s v="Cycling Pack 12L"/>
    <n v="2"/>
    <n v="101.73"/>
    <n v="0.05"/>
    <n v="51.56"/>
    <n v="193.28700000000001"/>
    <n v="103.12"/>
    <n v="90.167000000000002"/>
    <n v="0.46649283190281809"/>
    <n v="2026"/>
    <x v="0"/>
    <n v="3"/>
    <x v="2"/>
  </r>
  <r>
    <n v="1320"/>
    <d v="2026-03-16T00:00:00"/>
    <x v="2"/>
    <x v="3"/>
    <x v="2"/>
    <s v="Business"/>
    <x v="3"/>
    <s v="Trail Tent 2P"/>
    <n v="1"/>
    <n v="200.05"/>
    <n v="0"/>
    <n v="102.69"/>
    <n v="200.05"/>
    <n v="102.69"/>
    <n v="97.360000000000014"/>
    <n v="0.48667833041739567"/>
    <n v="2026"/>
    <x v="0"/>
    <n v="3"/>
    <x v="2"/>
  </r>
  <r>
    <n v="2528"/>
    <d v="2026-03-16T00:00:00"/>
    <x v="3"/>
    <x v="7"/>
    <x v="0"/>
    <s v="New"/>
    <x v="1"/>
    <s v="Hiking Daypack 20L"/>
    <n v="1"/>
    <n v="90.06"/>
    <n v="0"/>
    <n v="44.49"/>
    <n v="90.06"/>
    <n v="44.49"/>
    <n v="45.57"/>
    <n v="0.50599600266489009"/>
    <n v="2026"/>
    <x v="0"/>
    <n v="3"/>
    <x v="2"/>
  </r>
  <r>
    <n v="2956"/>
    <d v="2026-03-16T00:00:00"/>
    <x v="1"/>
    <x v="11"/>
    <x v="0"/>
    <s v="New"/>
    <x v="2"/>
    <s v="Insulated Bottle"/>
    <n v="1"/>
    <n v="37.119999999999997"/>
    <n v="0.1"/>
    <n v="13.39"/>
    <n v="33.408000000000001"/>
    <n v="13.39"/>
    <n v="20.018000000000001"/>
    <n v="0.59919779693486586"/>
    <n v="2026"/>
    <x v="0"/>
    <n v="3"/>
    <x v="2"/>
  </r>
  <r>
    <n v="2973"/>
    <d v="2026-03-16T00:00:00"/>
    <x v="0"/>
    <x v="0"/>
    <x v="2"/>
    <s v="Returning"/>
    <x v="1"/>
    <s v="Summit Backpack 45L"/>
    <n v="2"/>
    <n v="156.09"/>
    <n v="0.1"/>
    <n v="79.72"/>
    <n v="280.96199999999999"/>
    <n v="159.44"/>
    <n v="121.52199999999999"/>
    <n v="0.43252112385304775"/>
    <n v="2026"/>
    <x v="0"/>
    <n v="3"/>
    <x v="2"/>
  </r>
  <r>
    <n v="3358"/>
    <d v="2026-03-16T00:00:00"/>
    <x v="0"/>
    <x v="0"/>
    <x v="1"/>
    <s v="Business"/>
    <x v="4"/>
    <s v="Recovery Roller"/>
    <n v="12"/>
    <n v="36.44"/>
    <n v="0.05"/>
    <n v="13.65"/>
    <n v="415.41599999999994"/>
    <n v="163.80000000000001"/>
    <n v="251.61599999999993"/>
    <n v="0.60569645848980291"/>
    <n v="2026"/>
    <x v="0"/>
    <n v="3"/>
    <x v="2"/>
  </r>
  <r>
    <n v="164"/>
    <d v="2026-03-17T00:00:00"/>
    <x v="0"/>
    <x v="15"/>
    <x v="3"/>
    <s v="Business"/>
    <x v="3"/>
    <s v="Compact Sleeping Bag"/>
    <n v="5"/>
    <n v="123.95"/>
    <n v="0.05"/>
    <n v="59.23"/>
    <n v="588.76249999999993"/>
    <n v="296.14999999999998"/>
    <n v="292.61249999999995"/>
    <n v="0.49699581749856692"/>
    <n v="2026"/>
    <x v="0"/>
    <n v="3"/>
    <x v="2"/>
  </r>
  <r>
    <n v="995"/>
    <d v="2026-03-17T00:00:00"/>
    <x v="2"/>
    <x v="16"/>
    <x v="3"/>
    <s v="Business"/>
    <x v="3"/>
    <s v="Trail Tent 2P"/>
    <n v="1"/>
    <n v="192.84"/>
    <n v="0.15"/>
    <n v="101.42"/>
    <n v="163.91399999999999"/>
    <n v="101.42"/>
    <n v="62.493999999999986"/>
    <n v="0.38126090510877647"/>
    <n v="2026"/>
    <x v="0"/>
    <n v="3"/>
    <x v="2"/>
  </r>
  <r>
    <n v="4912"/>
    <d v="2026-03-17T00:00:00"/>
    <x v="1"/>
    <x v="11"/>
    <x v="0"/>
    <s v="New"/>
    <x v="1"/>
    <s v="Summit Backpack 45L"/>
    <n v="1"/>
    <n v="152.57"/>
    <n v="0.1"/>
    <n v="80.319999999999993"/>
    <n v="137.31299999999999"/>
    <n v="80.319999999999993"/>
    <n v="56.992999999999995"/>
    <n v="0.41505902572953762"/>
    <n v="2026"/>
    <x v="0"/>
    <n v="3"/>
    <x v="2"/>
  </r>
  <r>
    <n v="29"/>
    <d v="2026-03-18T00:00:00"/>
    <x v="3"/>
    <x v="4"/>
    <x v="0"/>
    <s v="Business"/>
    <x v="2"/>
    <s v="Carry-On Duffel"/>
    <n v="2"/>
    <n v="130.4"/>
    <n v="0"/>
    <n v="67.599999999999994"/>
    <n v="260.8"/>
    <n v="135.19999999999999"/>
    <n v="125.60000000000002"/>
    <n v="0.48159509202453993"/>
    <n v="2026"/>
    <x v="0"/>
    <n v="3"/>
    <x v="2"/>
  </r>
  <r>
    <n v="891"/>
    <d v="2026-03-18T00:00:00"/>
    <x v="2"/>
    <x v="3"/>
    <x v="0"/>
    <s v="New"/>
    <x v="1"/>
    <s v="Hiking Daypack 20L"/>
    <n v="2"/>
    <n v="94.25"/>
    <n v="0.1"/>
    <n v="44.99"/>
    <n v="169.65"/>
    <n v="89.98"/>
    <n v="79.67"/>
    <n v="0.46961391099322131"/>
    <n v="2026"/>
    <x v="0"/>
    <n v="3"/>
    <x v="2"/>
  </r>
  <r>
    <n v="1143"/>
    <d v="2026-03-18T00:00:00"/>
    <x v="1"/>
    <x v="12"/>
    <x v="0"/>
    <s v="Business"/>
    <x v="3"/>
    <s v="Compact Sleeping Bag"/>
    <n v="5"/>
    <n v="125.91"/>
    <n v="0"/>
    <n v="59.36"/>
    <n v="629.54999999999995"/>
    <n v="296.8"/>
    <n v="332.74999999999994"/>
    <n v="0.52855214041775866"/>
    <n v="2026"/>
    <x v="0"/>
    <n v="3"/>
    <x v="2"/>
  </r>
  <r>
    <n v="2478"/>
    <d v="2026-03-18T00:00:00"/>
    <x v="3"/>
    <x v="7"/>
    <x v="2"/>
    <s v="Returning"/>
    <x v="4"/>
    <s v="Resistance Band Set"/>
    <n v="2"/>
    <n v="39.619999999999997"/>
    <n v="0"/>
    <n v="14.78"/>
    <n v="79.239999999999995"/>
    <n v="29.56"/>
    <n v="49.679999999999993"/>
    <n v="0.62695608278647141"/>
    <n v="2026"/>
    <x v="0"/>
    <n v="3"/>
    <x v="2"/>
  </r>
  <r>
    <n v="3961"/>
    <d v="2026-03-18T00:00:00"/>
    <x v="0"/>
    <x v="9"/>
    <x v="0"/>
    <s v="Business"/>
    <x v="4"/>
    <s v="Recovery Roller"/>
    <n v="3"/>
    <n v="36.32"/>
    <n v="0"/>
    <n v="14.18"/>
    <n v="108.96000000000001"/>
    <n v="42.54"/>
    <n v="66.420000000000016"/>
    <n v="0.60958149779735693"/>
    <n v="2026"/>
    <x v="0"/>
    <n v="3"/>
    <x v="2"/>
  </r>
  <r>
    <n v="4724"/>
    <d v="2026-03-18T00:00:00"/>
    <x v="0"/>
    <x v="15"/>
    <x v="2"/>
    <s v="New"/>
    <x v="4"/>
    <s v="Training Mat"/>
    <n v="1"/>
    <n v="51.16"/>
    <n v="0"/>
    <n v="22.39"/>
    <n v="51.16"/>
    <n v="22.39"/>
    <n v="28.769999999999996"/>
    <n v="0.56235340109460508"/>
    <n v="2026"/>
    <x v="0"/>
    <n v="3"/>
    <x v="2"/>
  </r>
  <r>
    <n v="2171"/>
    <d v="2026-03-19T00:00:00"/>
    <x v="3"/>
    <x v="13"/>
    <x v="1"/>
    <s v="Business"/>
    <x v="4"/>
    <s v="Recovery Roller"/>
    <n v="5"/>
    <n v="35.65"/>
    <n v="0.1"/>
    <n v="13.64"/>
    <n v="160.42500000000001"/>
    <n v="68.2"/>
    <n v="92.225000000000009"/>
    <n v="0.5748792270531401"/>
    <n v="2026"/>
    <x v="0"/>
    <n v="3"/>
    <x v="2"/>
  </r>
  <r>
    <n v="2311"/>
    <d v="2026-03-19T00:00:00"/>
    <x v="3"/>
    <x v="8"/>
    <x v="0"/>
    <s v="New"/>
    <x v="1"/>
    <s v="Trail Boots"/>
    <n v="1"/>
    <n v="145.19"/>
    <n v="0"/>
    <n v="80.67"/>
    <n v="145.19"/>
    <n v="80.67"/>
    <n v="64.52"/>
    <n v="0.44438322198498514"/>
    <n v="2026"/>
    <x v="0"/>
    <n v="3"/>
    <x v="2"/>
  </r>
  <r>
    <n v="3563"/>
    <d v="2026-03-19T00:00:00"/>
    <x v="3"/>
    <x v="8"/>
    <x v="0"/>
    <s v="Returning"/>
    <x v="0"/>
    <s v="Compact Repair Kit"/>
    <n v="2"/>
    <n v="40.090000000000003"/>
    <n v="0"/>
    <n v="17.2"/>
    <n v="80.180000000000007"/>
    <n v="34.4"/>
    <n v="45.780000000000008"/>
    <n v="0.57096532801197308"/>
    <n v="2026"/>
    <x v="0"/>
    <n v="3"/>
    <x v="2"/>
  </r>
  <r>
    <n v="3587"/>
    <d v="2026-03-19T00:00:00"/>
    <x v="3"/>
    <x v="7"/>
    <x v="0"/>
    <s v="Returning"/>
    <x v="4"/>
    <s v="Resistance Band Set"/>
    <n v="1"/>
    <n v="39.47"/>
    <n v="0"/>
    <n v="15.02"/>
    <n v="39.47"/>
    <n v="15.02"/>
    <n v="24.45"/>
    <n v="0.61945781606283257"/>
    <n v="2026"/>
    <x v="0"/>
    <n v="3"/>
    <x v="2"/>
  </r>
  <r>
    <n v="3706"/>
    <d v="2026-03-19T00:00:00"/>
    <x v="0"/>
    <x v="0"/>
    <x v="0"/>
    <s v="Returning"/>
    <x v="0"/>
    <s v="Cycling Pack 12L"/>
    <n v="2"/>
    <n v="103.42"/>
    <n v="0"/>
    <n v="49.51"/>
    <n v="206.84"/>
    <n v="99.02"/>
    <n v="107.82000000000001"/>
    <n v="0.52127248114484626"/>
    <n v="2026"/>
    <x v="0"/>
    <n v="3"/>
    <x v="2"/>
  </r>
  <r>
    <n v="4121"/>
    <d v="2026-03-19T00:00:00"/>
    <x v="0"/>
    <x v="0"/>
    <x v="0"/>
    <s v="Returning"/>
    <x v="2"/>
    <s v="Travel Backpack 35L"/>
    <n v="4"/>
    <n v="161.93"/>
    <n v="0.15"/>
    <n v="88"/>
    <n v="550.56200000000001"/>
    <n v="352"/>
    <n v="198.56200000000001"/>
    <n v="0.36065329608654428"/>
    <n v="2026"/>
    <x v="0"/>
    <n v="3"/>
    <x v="2"/>
  </r>
  <r>
    <n v="1047"/>
    <d v="2026-03-20T00:00:00"/>
    <x v="0"/>
    <x v="0"/>
    <x v="0"/>
    <s v="Returning"/>
    <x v="2"/>
    <s v="Packing Cube Set"/>
    <n v="2"/>
    <n v="46.21"/>
    <n v="0.05"/>
    <n v="18.37"/>
    <n v="87.798999999999992"/>
    <n v="36.74"/>
    <n v="51.05899999999999"/>
    <n v="0.58154420893176451"/>
    <n v="2026"/>
    <x v="0"/>
    <n v="3"/>
    <x v="2"/>
  </r>
  <r>
    <n v="1142"/>
    <d v="2026-03-20T00:00:00"/>
    <x v="1"/>
    <x v="11"/>
    <x v="0"/>
    <s v="New"/>
    <x v="3"/>
    <s v="Compact Sleeping Bag"/>
    <n v="3"/>
    <n v="125.85"/>
    <n v="0"/>
    <n v="59.19"/>
    <n v="377.54999999999995"/>
    <n v="177.57"/>
    <n v="199.97999999999996"/>
    <n v="0.52967818831942781"/>
    <n v="2026"/>
    <x v="0"/>
    <n v="3"/>
    <x v="2"/>
  </r>
  <r>
    <n v="2232"/>
    <d v="2026-03-20T00:00:00"/>
    <x v="3"/>
    <x v="13"/>
    <x v="2"/>
    <s v="New"/>
    <x v="2"/>
    <s v="Insulated Bottle"/>
    <n v="2"/>
    <n v="36.340000000000003"/>
    <n v="0"/>
    <n v="13.8"/>
    <n v="72.680000000000007"/>
    <n v="27.6"/>
    <n v="45.080000000000005"/>
    <n v="0.620253164556962"/>
    <n v="2026"/>
    <x v="0"/>
    <n v="3"/>
    <x v="2"/>
  </r>
  <r>
    <n v="2339"/>
    <d v="2026-03-20T00:00:00"/>
    <x v="1"/>
    <x v="12"/>
    <x v="3"/>
    <s v="New"/>
    <x v="0"/>
    <s v="Trail Bike Light"/>
    <n v="2"/>
    <n v="51.29"/>
    <n v="0"/>
    <n v="23.15"/>
    <n v="102.58"/>
    <n v="46.3"/>
    <n v="56.28"/>
    <n v="0.54864496003119523"/>
    <n v="2026"/>
    <x v="0"/>
    <n v="3"/>
    <x v="2"/>
  </r>
  <r>
    <n v="3611"/>
    <d v="2026-03-20T00:00:00"/>
    <x v="1"/>
    <x v="1"/>
    <x v="1"/>
    <s v="Business"/>
    <x v="0"/>
    <s v="Compact Repair Kit"/>
    <n v="6"/>
    <n v="40.89"/>
    <n v="0.1"/>
    <n v="16.84"/>
    <n v="220.80600000000001"/>
    <n v="101.03999999999999"/>
    <n v="119.76600000000002"/>
    <n v="0.54240373902883077"/>
    <n v="2026"/>
    <x v="0"/>
    <n v="3"/>
    <x v="2"/>
  </r>
  <r>
    <n v="3953"/>
    <d v="2026-03-20T00:00:00"/>
    <x v="1"/>
    <x v="14"/>
    <x v="0"/>
    <s v="New"/>
    <x v="4"/>
    <s v="Weighted Vest"/>
    <n v="1"/>
    <n v="120.63"/>
    <n v="0"/>
    <n v="70.28"/>
    <n v="120.63"/>
    <n v="70.28"/>
    <n v="50.349999999999994"/>
    <n v="0.41739202520102792"/>
    <n v="2026"/>
    <x v="0"/>
    <n v="3"/>
    <x v="2"/>
  </r>
  <r>
    <n v="4253"/>
    <d v="2026-03-20T00:00:00"/>
    <x v="3"/>
    <x v="13"/>
    <x v="1"/>
    <s v="New"/>
    <x v="0"/>
    <s v="Commuter Helmet"/>
    <n v="5"/>
    <n v="82.64"/>
    <n v="0.1"/>
    <n v="43.52"/>
    <n v="371.88"/>
    <n v="217.60000000000002"/>
    <n v="154.27999999999997"/>
    <n v="0.41486501021834993"/>
    <n v="2026"/>
    <x v="0"/>
    <n v="3"/>
    <x v="2"/>
  </r>
  <r>
    <n v="4952"/>
    <d v="2026-03-20T00:00:00"/>
    <x v="1"/>
    <x v="6"/>
    <x v="0"/>
    <s v="Business"/>
    <x v="1"/>
    <s v="Trekking Poles"/>
    <n v="2"/>
    <n v="72.459999999999994"/>
    <n v="0"/>
    <n v="33.31"/>
    <n v="144.91999999999999"/>
    <n v="66.62"/>
    <n v="78.299999999999983"/>
    <n v="0.54029809550096597"/>
    <n v="2026"/>
    <x v="0"/>
    <n v="3"/>
    <x v="2"/>
  </r>
  <r>
    <n v="5016"/>
    <d v="2026-03-20T00:00:00"/>
    <x v="1"/>
    <x v="12"/>
    <x v="3"/>
    <s v="New"/>
    <x v="4"/>
    <s v="Resistance Band Set"/>
    <n v="2"/>
    <n v="40.659999999999997"/>
    <n v="0.1"/>
    <n v="14.63"/>
    <n v="73.188000000000002"/>
    <n v="29.26"/>
    <n v="43.927999999999997"/>
    <n v="0.60020768431983385"/>
    <n v="2026"/>
    <x v="0"/>
    <n v="3"/>
    <x v="2"/>
  </r>
  <r>
    <n v="839"/>
    <d v="2026-03-21T00:00:00"/>
    <x v="1"/>
    <x v="12"/>
    <x v="3"/>
    <s v="New"/>
    <x v="0"/>
    <s v="Compact Repair Kit"/>
    <n v="1"/>
    <n v="40.5"/>
    <n v="0.05"/>
    <n v="17.16"/>
    <n v="38.475000000000001"/>
    <n v="17.16"/>
    <n v="21.315000000000001"/>
    <n v="0.55399610136452238"/>
    <n v="2026"/>
    <x v="0"/>
    <n v="3"/>
    <x v="2"/>
  </r>
  <r>
    <n v="1382"/>
    <d v="2026-03-21T00:00:00"/>
    <x v="2"/>
    <x v="2"/>
    <x v="0"/>
    <s v="Business"/>
    <x v="1"/>
    <s v="Trekking Poles"/>
    <n v="1"/>
    <n v="72.16"/>
    <n v="0"/>
    <n v="33.11"/>
    <n v="72.16"/>
    <n v="33.11"/>
    <n v="39.049999999999997"/>
    <n v="0.54115853658536583"/>
    <n v="2026"/>
    <x v="0"/>
    <n v="3"/>
    <x v="2"/>
  </r>
  <r>
    <n v="1452"/>
    <d v="2026-03-21T00:00:00"/>
    <x v="2"/>
    <x v="5"/>
    <x v="3"/>
    <s v="Business"/>
    <x v="2"/>
    <s v="Travel Backpack 35L"/>
    <n v="1"/>
    <n v="161.93"/>
    <n v="0.15"/>
    <n v="87.5"/>
    <n v="137.6405"/>
    <n v="87.5"/>
    <n v="50.140500000000003"/>
    <n v="0.36428594781332529"/>
    <n v="2026"/>
    <x v="0"/>
    <n v="3"/>
    <x v="2"/>
  </r>
  <r>
    <n v="1845"/>
    <d v="2026-03-21T00:00:00"/>
    <x v="0"/>
    <x v="9"/>
    <x v="0"/>
    <s v="Returning"/>
    <x v="3"/>
    <s v="Alpine Tent 4P"/>
    <n v="3"/>
    <n v="348.54"/>
    <n v="0.1"/>
    <n v="200.3"/>
    <n v="941.05800000000011"/>
    <n v="600.90000000000009"/>
    <n v="340.15800000000002"/>
    <n v="0.36146337420222768"/>
    <n v="2026"/>
    <x v="0"/>
    <n v="3"/>
    <x v="2"/>
  </r>
  <r>
    <n v="3560"/>
    <d v="2026-03-21T00:00:00"/>
    <x v="2"/>
    <x v="16"/>
    <x v="0"/>
    <s v="Returning"/>
    <x v="4"/>
    <s v="Training Mat"/>
    <n v="3"/>
    <n v="50.46"/>
    <n v="0.1"/>
    <n v="21.9"/>
    <n v="136.24199999999999"/>
    <n v="65.699999999999989"/>
    <n v="70.542000000000002"/>
    <n v="0.51776985070683057"/>
    <n v="2026"/>
    <x v="0"/>
    <n v="3"/>
    <x v="2"/>
  </r>
  <r>
    <n v="4059"/>
    <d v="2026-03-21T00:00:00"/>
    <x v="3"/>
    <x v="13"/>
    <x v="3"/>
    <s v="New"/>
    <x v="3"/>
    <s v="Portable Camp Stove"/>
    <n v="1"/>
    <n v="83.62"/>
    <n v="0"/>
    <n v="39.15"/>
    <n v="83.62"/>
    <n v="39.15"/>
    <n v="44.470000000000006"/>
    <n v="0.53181057163358048"/>
    <n v="2026"/>
    <x v="0"/>
    <n v="3"/>
    <x v="2"/>
  </r>
  <r>
    <n v="4731"/>
    <d v="2026-03-21T00:00:00"/>
    <x v="1"/>
    <x v="12"/>
    <x v="1"/>
    <s v="Business"/>
    <x v="0"/>
    <s v="Trail Bike Light"/>
    <n v="6"/>
    <n v="51.07"/>
    <n v="0.1"/>
    <n v="22.68"/>
    <n v="275.77800000000002"/>
    <n v="136.07999999999998"/>
    <n v="139.69800000000004"/>
    <n v="0.50655962404542798"/>
    <n v="2026"/>
    <x v="0"/>
    <n v="3"/>
    <x v="2"/>
  </r>
  <r>
    <n v="693"/>
    <d v="2026-03-22T00:00:00"/>
    <x v="1"/>
    <x v="11"/>
    <x v="0"/>
    <s v="New"/>
    <x v="2"/>
    <s v="Packing Cube Set"/>
    <n v="3"/>
    <n v="47.02"/>
    <n v="0.1"/>
    <n v="17.989999999999998"/>
    <n v="126.95400000000001"/>
    <n v="53.97"/>
    <n v="72.984000000000009"/>
    <n v="0.57488539155914742"/>
    <n v="2026"/>
    <x v="0"/>
    <n v="3"/>
    <x v="2"/>
  </r>
  <r>
    <n v="1672"/>
    <d v="2026-03-22T00:00:00"/>
    <x v="2"/>
    <x v="5"/>
    <x v="3"/>
    <s v="Returning"/>
    <x v="2"/>
    <s v="Packing Cube Set"/>
    <n v="1"/>
    <n v="47.1"/>
    <n v="0.05"/>
    <n v="18.48"/>
    <n v="44.744999999999997"/>
    <n v="18.48"/>
    <n v="26.264999999999997"/>
    <n v="0.58699296010727453"/>
    <n v="2026"/>
    <x v="0"/>
    <n v="3"/>
    <x v="2"/>
  </r>
  <r>
    <n v="2347"/>
    <d v="2026-03-22T00:00:00"/>
    <x v="3"/>
    <x v="13"/>
    <x v="0"/>
    <s v="Returning"/>
    <x v="2"/>
    <s v="Carry-On Duffel"/>
    <n v="2"/>
    <n v="131.38999999999999"/>
    <n v="0"/>
    <n v="66.91"/>
    <n v="262.77999999999997"/>
    <n v="133.82"/>
    <n v="128.95999999999998"/>
    <n v="0.49075272090722277"/>
    <n v="2026"/>
    <x v="0"/>
    <n v="3"/>
    <x v="2"/>
  </r>
  <r>
    <n v="2582"/>
    <d v="2026-03-22T00:00:00"/>
    <x v="1"/>
    <x v="1"/>
    <x v="3"/>
    <s v="New"/>
    <x v="4"/>
    <s v="Weighted Vest"/>
    <n v="1"/>
    <n v="120.16"/>
    <n v="0.15"/>
    <n v="68.33"/>
    <n v="102.136"/>
    <n v="68.33"/>
    <n v="33.805999999999997"/>
    <n v="0.33099005247904756"/>
    <n v="2026"/>
    <x v="0"/>
    <n v="3"/>
    <x v="2"/>
  </r>
  <r>
    <n v="2762"/>
    <d v="2026-03-22T00:00:00"/>
    <x v="3"/>
    <x v="8"/>
    <x v="2"/>
    <s v="Returning"/>
    <x v="3"/>
    <s v="Trail Tent 2P"/>
    <n v="1"/>
    <n v="196.48"/>
    <n v="0"/>
    <n v="101.29"/>
    <n v="196.48"/>
    <n v="101.29"/>
    <n v="95.189999999999984"/>
    <n v="0.48447679153094458"/>
    <n v="2026"/>
    <x v="0"/>
    <n v="3"/>
    <x v="2"/>
  </r>
  <r>
    <n v="4090"/>
    <d v="2026-03-22T00:00:00"/>
    <x v="1"/>
    <x v="11"/>
    <x v="3"/>
    <s v="Business"/>
    <x v="2"/>
    <s v="Insulated Bottle"/>
    <n v="1"/>
    <n v="36.520000000000003"/>
    <n v="0"/>
    <n v="13.96"/>
    <n v="36.520000000000003"/>
    <n v="13.96"/>
    <n v="22.560000000000002"/>
    <n v="0.61774370208105145"/>
    <n v="2026"/>
    <x v="0"/>
    <n v="3"/>
    <x v="2"/>
  </r>
  <r>
    <n v="4491"/>
    <d v="2026-03-22T00:00:00"/>
    <x v="1"/>
    <x v="12"/>
    <x v="2"/>
    <s v="Business"/>
    <x v="4"/>
    <s v="Training Mat"/>
    <n v="4"/>
    <n v="49.71"/>
    <n v="0.1"/>
    <n v="22.46"/>
    <n v="178.95600000000002"/>
    <n v="89.84"/>
    <n v="89.116000000000014"/>
    <n v="0.49797715639598561"/>
    <n v="2026"/>
    <x v="0"/>
    <n v="3"/>
    <x v="2"/>
  </r>
  <r>
    <n v="4678"/>
    <d v="2026-03-22T00:00:00"/>
    <x v="0"/>
    <x v="0"/>
    <x v="0"/>
    <s v="Returning"/>
    <x v="3"/>
    <s v="Portable Camp Stove"/>
    <n v="1"/>
    <n v="81.209999999999994"/>
    <n v="0.05"/>
    <n v="40.44"/>
    <n v="77.149499999999989"/>
    <n v="40.44"/>
    <n v="36.709499999999991"/>
    <n v="0.47582291524896464"/>
    <n v="2026"/>
    <x v="0"/>
    <n v="3"/>
    <x v="2"/>
  </r>
  <r>
    <n v="1189"/>
    <d v="2026-03-23T00:00:00"/>
    <x v="3"/>
    <x v="13"/>
    <x v="0"/>
    <s v="New"/>
    <x v="0"/>
    <s v="Cycling Pack 12L"/>
    <n v="2"/>
    <n v="103.22"/>
    <n v="0"/>
    <n v="51.33"/>
    <n v="206.44"/>
    <n v="102.66"/>
    <n v="103.78"/>
    <n v="0.50271265258670805"/>
    <n v="2026"/>
    <x v="0"/>
    <n v="3"/>
    <x v="2"/>
  </r>
  <r>
    <n v="1590"/>
    <d v="2026-03-23T00:00:00"/>
    <x v="0"/>
    <x v="15"/>
    <x v="3"/>
    <s v="New"/>
    <x v="1"/>
    <s v="Summit Backpack 45L"/>
    <n v="1"/>
    <n v="153.47"/>
    <n v="0"/>
    <n v="78.19"/>
    <n v="153.47"/>
    <n v="78.19"/>
    <n v="75.28"/>
    <n v="0.49051931973675639"/>
    <n v="2026"/>
    <x v="0"/>
    <n v="3"/>
    <x v="2"/>
  </r>
  <r>
    <n v="2309"/>
    <d v="2026-03-23T00:00:00"/>
    <x v="3"/>
    <x v="7"/>
    <x v="0"/>
    <s v="Returning"/>
    <x v="3"/>
    <s v="Trail Tent 2P"/>
    <n v="6"/>
    <n v="199.75"/>
    <n v="0"/>
    <n v="105.84"/>
    <n v="1198.5"/>
    <n v="635.04"/>
    <n v="563.46"/>
    <n v="0.47013767209011265"/>
    <n v="2026"/>
    <x v="0"/>
    <n v="3"/>
    <x v="2"/>
  </r>
  <r>
    <n v="3628"/>
    <d v="2026-03-23T00:00:00"/>
    <x v="1"/>
    <x v="12"/>
    <x v="3"/>
    <s v="New"/>
    <x v="2"/>
    <s v="Packing Cube Set"/>
    <n v="1"/>
    <n v="45.84"/>
    <n v="0"/>
    <n v="18.079999999999998"/>
    <n v="45.84"/>
    <n v="18.079999999999998"/>
    <n v="27.760000000000005"/>
    <n v="0.605584642233857"/>
    <n v="2026"/>
    <x v="0"/>
    <n v="3"/>
    <x v="2"/>
  </r>
  <r>
    <n v="3718"/>
    <d v="2026-03-23T00:00:00"/>
    <x v="1"/>
    <x v="12"/>
    <x v="3"/>
    <s v="New"/>
    <x v="3"/>
    <s v="Compact Sleeping Bag"/>
    <n v="2"/>
    <n v="122.07"/>
    <n v="0.05"/>
    <n v="59.16"/>
    <n v="231.93299999999996"/>
    <n v="118.32"/>
    <n v="113.61299999999997"/>
    <n v="0.48985267297021118"/>
    <n v="2026"/>
    <x v="0"/>
    <n v="3"/>
    <x v="2"/>
  </r>
  <r>
    <n v="4198"/>
    <d v="2026-03-23T00:00:00"/>
    <x v="1"/>
    <x v="14"/>
    <x v="3"/>
    <s v="New"/>
    <x v="4"/>
    <s v="Weighted Vest"/>
    <n v="3"/>
    <n v="122.4"/>
    <n v="0.15"/>
    <n v="71.150000000000006"/>
    <n v="312.12"/>
    <n v="213.45000000000002"/>
    <n v="98.669999999999987"/>
    <n v="0.31612841214917337"/>
    <n v="2026"/>
    <x v="0"/>
    <n v="3"/>
    <x v="2"/>
  </r>
  <r>
    <n v="4784"/>
    <d v="2026-03-23T00:00:00"/>
    <x v="0"/>
    <x v="15"/>
    <x v="0"/>
    <s v="New"/>
    <x v="0"/>
    <s v="Cycling Pack 12L"/>
    <n v="1"/>
    <n v="101.43"/>
    <n v="0"/>
    <n v="51.78"/>
    <n v="101.43"/>
    <n v="51.78"/>
    <n v="49.650000000000006"/>
    <n v="0.4895001478852411"/>
    <n v="2026"/>
    <x v="0"/>
    <n v="3"/>
    <x v="2"/>
  </r>
  <r>
    <n v="86"/>
    <d v="2026-03-24T00:00:00"/>
    <x v="1"/>
    <x v="12"/>
    <x v="1"/>
    <s v="Business"/>
    <x v="0"/>
    <s v="Cycling Pack 12L"/>
    <n v="8"/>
    <n v="104.7"/>
    <n v="0.05"/>
    <n v="49.91"/>
    <n v="795.72"/>
    <n v="399.28"/>
    <n v="396.44000000000005"/>
    <n v="0.49821545267179412"/>
    <n v="2026"/>
    <x v="0"/>
    <n v="3"/>
    <x v="2"/>
  </r>
  <r>
    <n v="1813"/>
    <d v="2026-03-24T00:00:00"/>
    <x v="0"/>
    <x v="0"/>
    <x v="2"/>
    <s v="Returning"/>
    <x v="1"/>
    <s v="Trail Boots"/>
    <n v="4"/>
    <n v="146.34"/>
    <n v="0"/>
    <n v="79.37"/>
    <n v="585.36"/>
    <n v="317.48"/>
    <n v="267.88"/>
    <n v="0.45763290966242992"/>
    <n v="2026"/>
    <x v="0"/>
    <n v="3"/>
    <x v="2"/>
  </r>
  <r>
    <n v="2212"/>
    <d v="2026-03-24T00:00:00"/>
    <x v="1"/>
    <x v="6"/>
    <x v="0"/>
    <s v="Returning"/>
    <x v="4"/>
    <s v="Weighted Vest"/>
    <n v="2"/>
    <n v="122.92"/>
    <n v="0.05"/>
    <n v="70.31"/>
    <n v="233.548"/>
    <n v="140.62"/>
    <n v="92.927999999999997"/>
    <n v="0.39789679209413054"/>
    <n v="2026"/>
    <x v="0"/>
    <n v="3"/>
    <x v="2"/>
  </r>
  <r>
    <n v="4466"/>
    <d v="2026-03-24T00:00:00"/>
    <x v="2"/>
    <x v="2"/>
    <x v="0"/>
    <s v="New"/>
    <x v="1"/>
    <s v="Hiking Daypack 20L"/>
    <n v="1"/>
    <n v="91.35"/>
    <n v="0.05"/>
    <n v="45.24"/>
    <n v="86.782499999999985"/>
    <n v="45.24"/>
    <n v="41.542499999999983"/>
    <n v="0.47869674185463645"/>
    <n v="2026"/>
    <x v="0"/>
    <n v="3"/>
    <x v="2"/>
  </r>
  <r>
    <n v="4483"/>
    <d v="2026-03-24T00:00:00"/>
    <x v="1"/>
    <x v="12"/>
    <x v="0"/>
    <s v="New"/>
    <x v="0"/>
    <s v="Trail Bike Light"/>
    <n v="3"/>
    <n v="51.01"/>
    <n v="0.15"/>
    <n v="22.84"/>
    <n v="130.07550000000001"/>
    <n v="68.52"/>
    <n v="61.555500000000009"/>
    <n v="0.47322900930613382"/>
    <n v="2026"/>
    <x v="0"/>
    <n v="3"/>
    <x v="2"/>
  </r>
  <r>
    <n v="273"/>
    <d v="2026-03-25T00:00:00"/>
    <x v="3"/>
    <x v="8"/>
    <x v="0"/>
    <s v="New"/>
    <x v="4"/>
    <s v="Weighted Vest"/>
    <n v="2"/>
    <n v="125.04"/>
    <n v="0.05"/>
    <n v="67.680000000000007"/>
    <n v="237.57599999999999"/>
    <n v="135.36000000000001"/>
    <n v="102.21599999999998"/>
    <n v="0.43024547934134755"/>
    <n v="2026"/>
    <x v="0"/>
    <n v="3"/>
    <x v="2"/>
  </r>
  <r>
    <n v="578"/>
    <d v="2026-03-25T00:00:00"/>
    <x v="2"/>
    <x v="5"/>
    <x v="3"/>
    <s v="Returning"/>
    <x v="0"/>
    <s v="Trail Bike Light"/>
    <n v="2"/>
    <n v="50.22"/>
    <n v="0.05"/>
    <n v="23.16"/>
    <n v="95.417999999999992"/>
    <n v="46.32"/>
    <n v="49.097999999999992"/>
    <n v="0.51455700182355524"/>
    <n v="2026"/>
    <x v="0"/>
    <n v="3"/>
    <x v="2"/>
  </r>
  <r>
    <n v="1290"/>
    <d v="2026-03-25T00:00:00"/>
    <x v="1"/>
    <x v="1"/>
    <x v="0"/>
    <s v="Business"/>
    <x v="4"/>
    <s v="Recovery Roller"/>
    <n v="5"/>
    <n v="36.369999999999997"/>
    <n v="0.05"/>
    <n v="13.81"/>
    <n v="172.75749999999999"/>
    <n v="69.05"/>
    <n v="103.7075"/>
    <n v="0.60030678841729013"/>
    <n v="2026"/>
    <x v="0"/>
    <n v="3"/>
    <x v="2"/>
  </r>
  <r>
    <n v="1501"/>
    <d v="2026-03-25T00:00:00"/>
    <x v="3"/>
    <x v="7"/>
    <x v="1"/>
    <s v="New"/>
    <x v="2"/>
    <s v="Insulated Bottle"/>
    <n v="3"/>
    <n v="36.43"/>
    <n v="0.1"/>
    <n v="13.23"/>
    <n v="98.36099999999999"/>
    <n v="39.69"/>
    <n v="58.670999999999992"/>
    <n v="0.59648641229755694"/>
    <n v="2026"/>
    <x v="0"/>
    <n v="3"/>
    <x v="2"/>
  </r>
  <r>
    <n v="1540"/>
    <d v="2026-03-25T00:00:00"/>
    <x v="1"/>
    <x v="12"/>
    <x v="1"/>
    <s v="Business"/>
    <x v="0"/>
    <s v="Trail Bike Light"/>
    <n v="10"/>
    <n v="49.7"/>
    <n v="0.1"/>
    <n v="21.96"/>
    <n v="447.3"/>
    <n v="219.60000000000002"/>
    <n v="227.7"/>
    <n v="0.50905432595573441"/>
    <n v="2026"/>
    <x v="0"/>
    <n v="3"/>
    <x v="2"/>
  </r>
  <r>
    <n v="2541"/>
    <d v="2026-03-25T00:00:00"/>
    <x v="1"/>
    <x v="12"/>
    <x v="0"/>
    <s v="Returning"/>
    <x v="2"/>
    <s v="Packing Cube Set"/>
    <n v="2"/>
    <n v="46.61"/>
    <n v="0"/>
    <n v="17.97"/>
    <n v="93.22"/>
    <n v="35.94"/>
    <n v="57.28"/>
    <n v="0.61446041621969538"/>
    <n v="2026"/>
    <x v="0"/>
    <n v="3"/>
    <x v="2"/>
  </r>
  <r>
    <n v="4264"/>
    <d v="2026-03-25T00:00:00"/>
    <x v="2"/>
    <x v="5"/>
    <x v="0"/>
    <s v="New"/>
    <x v="2"/>
    <s v="Packing Cube Set"/>
    <n v="1"/>
    <n v="47.61"/>
    <n v="0"/>
    <n v="18.89"/>
    <n v="47.61"/>
    <n v="18.89"/>
    <n v="28.72"/>
    <n v="0.60323461457676952"/>
    <n v="2026"/>
    <x v="0"/>
    <n v="3"/>
    <x v="2"/>
  </r>
  <r>
    <n v="4311"/>
    <d v="2026-03-25T00:00:00"/>
    <x v="2"/>
    <x v="2"/>
    <x v="0"/>
    <s v="New"/>
    <x v="0"/>
    <s v="Compact Repair Kit"/>
    <n v="2"/>
    <n v="40.880000000000003"/>
    <n v="0.05"/>
    <n v="16.39"/>
    <n v="77.671999999999997"/>
    <n v="32.78"/>
    <n v="44.891999999999996"/>
    <n v="0.57796889483983926"/>
    <n v="2026"/>
    <x v="0"/>
    <n v="3"/>
    <x v="2"/>
  </r>
  <r>
    <n v="4796"/>
    <d v="2026-03-25T00:00:00"/>
    <x v="1"/>
    <x v="12"/>
    <x v="0"/>
    <s v="New"/>
    <x v="4"/>
    <s v="Resistance Band Set"/>
    <n v="2"/>
    <n v="39.409999999999997"/>
    <n v="0.15"/>
    <n v="14.91"/>
    <n v="66.996999999999986"/>
    <n v="29.82"/>
    <n v="37.176999999999985"/>
    <n v="0.55490544352732207"/>
    <n v="2026"/>
    <x v="0"/>
    <n v="3"/>
    <x v="2"/>
  </r>
  <r>
    <n v="89"/>
    <d v="2026-03-26T00:00:00"/>
    <x v="2"/>
    <x v="10"/>
    <x v="0"/>
    <s v="Returning"/>
    <x v="0"/>
    <s v="Compact Repair Kit"/>
    <n v="1"/>
    <n v="40.82"/>
    <n v="0.05"/>
    <n v="16.940000000000001"/>
    <n v="38.778999999999996"/>
    <n v="16.940000000000001"/>
    <n v="21.838999999999995"/>
    <n v="0.56316563088269411"/>
    <n v="2026"/>
    <x v="0"/>
    <n v="3"/>
    <x v="2"/>
  </r>
  <r>
    <n v="487"/>
    <d v="2026-03-26T00:00:00"/>
    <x v="3"/>
    <x v="8"/>
    <x v="2"/>
    <s v="Business"/>
    <x v="2"/>
    <s v="Insulated Bottle"/>
    <n v="3"/>
    <n v="36.979999999999997"/>
    <n v="0.1"/>
    <n v="13.65"/>
    <n v="99.846000000000004"/>
    <n v="40.950000000000003"/>
    <n v="58.896000000000001"/>
    <n v="0.58986839733189111"/>
    <n v="2026"/>
    <x v="0"/>
    <n v="3"/>
    <x v="2"/>
  </r>
  <r>
    <n v="1476"/>
    <d v="2026-03-26T00:00:00"/>
    <x v="1"/>
    <x v="12"/>
    <x v="3"/>
    <s v="New"/>
    <x v="2"/>
    <s v="Insulated Bottle"/>
    <n v="1"/>
    <n v="35.700000000000003"/>
    <n v="0.05"/>
    <n v="13.91"/>
    <n v="33.914999999999999"/>
    <n v="13.91"/>
    <n v="20.004999999999999"/>
    <n v="0.58985699542975079"/>
    <n v="2026"/>
    <x v="0"/>
    <n v="3"/>
    <x v="2"/>
  </r>
  <r>
    <n v="2145"/>
    <d v="2026-03-26T00:00:00"/>
    <x v="3"/>
    <x v="8"/>
    <x v="2"/>
    <s v="Returning"/>
    <x v="0"/>
    <s v="Compact Repair Kit"/>
    <n v="1"/>
    <n v="39.53"/>
    <n v="0.05"/>
    <n v="17.170000000000002"/>
    <n v="37.5535"/>
    <n v="17.170000000000002"/>
    <n v="20.383499999999998"/>
    <n v="0.54278562584046752"/>
    <n v="2026"/>
    <x v="0"/>
    <n v="3"/>
    <x v="2"/>
  </r>
  <r>
    <n v="2999"/>
    <d v="2026-03-26T00:00:00"/>
    <x v="2"/>
    <x v="3"/>
    <x v="2"/>
    <s v="Returning"/>
    <x v="2"/>
    <s v="Insulated Bottle"/>
    <n v="2"/>
    <n v="35.75"/>
    <n v="0"/>
    <n v="13.28"/>
    <n v="71.5"/>
    <n v="26.56"/>
    <n v="44.94"/>
    <n v="0.62853146853146846"/>
    <n v="2026"/>
    <x v="0"/>
    <n v="3"/>
    <x v="2"/>
  </r>
  <r>
    <n v="4464"/>
    <d v="2026-03-26T00:00:00"/>
    <x v="2"/>
    <x v="2"/>
    <x v="0"/>
    <s v="Business"/>
    <x v="4"/>
    <s v="Training Mat"/>
    <n v="2"/>
    <n v="50.17"/>
    <n v="0"/>
    <n v="22.37"/>
    <n v="100.34"/>
    <n v="44.74"/>
    <n v="55.6"/>
    <n v="0.55411600558102447"/>
    <n v="2026"/>
    <x v="0"/>
    <n v="3"/>
    <x v="2"/>
  </r>
  <r>
    <n v="4978"/>
    <d v="2026-03-26T00:00:00"/>
    <x v="0"/>
    <x v="9"/>
    <x v="0"/>
    <s v="New"/>
    <x v="4"/>
    <s v="Resistance Band Set"/>
    <n v="5"/>
    <n v="41.32"/>
    <n v="0"/>
    <n v="15.09"/>
    <n v="206.6"/>
    <n v="75.45"/>
    <n v="131.14999999999998"/>
    <n v="0.63480154888673757"/>
    <n v="2026"/>
    <x v="0"/>
    <n v="3"/>
    <x v="2"/>
  </r>
  <r>
    <n v="130"/>
    <d v="2026-03-27T00:00:00"/>
    <x v="3"/>
    <x v="7"/>
    <x v="3"/>
    <s v="New"/>
    <x v="1"/>
    <s v="Summit Backpack 45L"/>
    <n v="3"/>
    <n v="152.4"/>
    <n v="0.05"/>
    <n v="79.97"/>
    <n v="434.34000000000003"/>
    <n v="239.91"/>
    <n v="194.43000000000004"/>
    <n v="0.44764470230694853"/>
    <n v="2026"/>
    <x v="0"/>
    <n v="3"/>
    <x v="2"/>
  </r>
  <r>
    <n v="848"/>
    <d v="2026-03-27T00:00:00"/>
    <x v="0"/>
    <x v="0"/>
    <x v="0"/>
    <s v="New"/>
    <x v="4"/>
    <s v="Recovery Roller"/>
    <n v="1"/>
    <n v="36.299999999999997"/>
    <n v="0"/>
    <n v="14.1"/>
    <n v="36.299999999999997"/>
    <n v="14.1"/>
    <n v="22.199999999999996"/>
    <n v="0.61157024793388426"/>
    <n v="2026"/>
    <x v="0"/>
    <n v="3"/>
    <x v="2"/>
  </r>
  <r>
    <n v="1359"/>
    <d v="2026-03-27T00:00:00"/>
    <x v="2"/>
    <x v="5"/>
    <x v="0"/>
    <s v="Returning"/>
    <x v="2"/>
    <s v="Packing Cube Set"/>
    <n v="3"/>
    <n v="46.24"/>
    <n v="0.1"/>
    <n v="18.2"/>
    <n v="124.848"/>
    <n v="54.599999999999994"/>
    <n v="70.248000000000005"/>
    <n v="0.56266820453671673"/>
    <n v="2026"/>
    <x v="0"/>
    <n v="3"/>
    <x v="2"/>
  </r>
  <r>
    <n v="2379"/>
    <d v="2026-03-27T00:00:00"/>
    <x v="0"/>
    <x v="0"/>
    <x v="2"/>
    <s v="Returning"/>
    <x v="2"/>
    <s v="Travel Backpack 35L"/>
    <n v="2"/>
    <n v="165.58"/>
    <n v="0"/>
    <n v="86.16"/>
    <n v="331.16"/>
    <n v="172.32"/>
    <n v="158.84000000000003"/>
    <n v="0.47964730039859893"/>
    <n v="2026"/>
    <x v="0"/>
    <n v="3"/>
    <x v="2"/>
  </r>
  <r>
    <n v="2987"/>
    <d v="2026-03-27T00:00:00"/>
    <x v="0"/>
    <x v="9"/>
    <x v="0"/>
    <s v="Returning"/>
    <x v="3"/>
    <s v="Compact Sleeping Bag"/>
    <n v="4"/>
    <n v="121.49"/>
    <n v="0"/>
    <n v="62.01"/>
    <n v="485.96"/>
    <n v="248.04"/>
    <n v="237.92"/>
    <n v="0.4895876203802782"/>
    <n v="2026"/>
    <x v="0"/>
    <n v="3"/>
    <x v="2"/>
  </r>
  <r>
    <n v="3121"/>
    <d v="2026-03-27T00:00:00"/>
    <x v="1"/>
    <x v="12"/>
    <x v="2"/>
    <s v="New"/>
    <x v="0"/>
    <s v="Commuter Helmet"/>
    <n v="5"/>
    <n v="81.84"/>
    <n v="0.1"/>
    <n v="42.7"/>
    <n v="368.28000000000003"/>
    <n v="213.5"/>
    <n v="154.78000000000003"/>
    <n v="0.42027804931030743"/>
    <n v="2026"/>
    <x v="0"/>
    <n v="3"/>
    <x v="2"/>
  </r>
  <r>
    <n v="4445"/>
    <d v="2026-03-27T00:00:00"/>
    <x v="1"/>
    <x v="11"/>
    <x v="0"/>
    <s v="New"/>
    <x v="1"/>
    <s v="Summit Backpack 45L"/>
    <n v="1"/>
    <n v="151.47999999999999"/>
    <n v="0"/>
    <n v="79.41"/>
    <n v="151.47999999999999"/>
    <n v="79.41"/>
    <n v="72.069999999999993"/>
    <n v="0.47577237919197252"/>
    <n v="2026"/>
    <x v="0"/>
    <n v="3"/>
    <x v="2"/>
  </r>
  <r>
    <n v="441"/>
    <d v="2026-03-28T00:00:00"/>
    <x v="0"/>
    <x v="15"/>
    <x v="2"/>
    <s v="New"/>
    <x v="4"/>
    <s v="Training Mat"/>
    <n v="1"/>
    <n v="51.02"/>
    <n v="0.05"/>
    <n v="21.94"/>
    <n v="48.469000000000001"/>
    <n v="21.94"/>
    <n v="26.529"/>
    <n v="0.54733953661102974"/>
    <n v="2026"/>
    <x v="0"/>
    <n v="3"/>
    <x v="2"/>
  </r>
  <r>
    <n v="4608"/>
    <d v="2026-03-28T00:00:00"/>
    <x v="2"/>
    <x v="2"/>
    <x v="1"/>
    <s v="Business"/>
    <x v="0"/>
    <s v="Compact Repair Kit"/>
    <n v="8"/>
    <n v="40.86"/>
    <n v="0.1"/>
    <n v="16.34"/>
    <n v="294.19200000000001"/>
    <n v="130.72"/>
    <n v="163.47200000000001"/>
    <n v="0.55566432805786703"/>
    <n v="2026"/>
    <x v="0"/>
    <n v="3"/>
    <x v="2"/>
  </r>
  <r>
    <n v="4914"/>
    <d v="2026-03-28T00:00:00"/>
    <x v="0"/>
    <x v="9"/>
    <x v="0"/>
    <s v="New"/>
    <x v="2"/>
    <s v="Travel Backpack 35L"/>
    <n v="5"/>
    <n v="163.33000000000001"/>
    <n v="0"/>
    <n v="87.05"/>
    <n v="816.65000000000009"/>
    <n v="435.25"/>
    <n v="381.40000000000009"/>
    <n v="0.46702993938651816"/>
    <n v="2026"/>
    <x v="0"/>
    <n v="3"/>
    <x v="2"/>
  </r>
  <r>
    <n v="860"/>
    <d v="2026-03-29T00:00:00"/>
    <x v="1"/>
    <x v="14"/>
    <x v="3"/>
    <s v="New"/>
    <x v="1"/>
    <s v="Hiking Daypack 20L"/>
    <n v="1"/>
    <n v="90.27"/>
    <n v="0"/>
    <n v="46.38"/>
    <n v="90.27"/>
    <n v="46.38"/>
    <n v="43.889999999999993"/>
    <n v="0.48620804253904948"/>
    <n v="2026"/>
    <x v="0"/>
    <n v="3"/>
    <x v="2"/>
  </r>
  <r>
    <n v="920"/>
    <d v="2026-03-29T00:00:00"/>
    <x v="0"/>
    <x v="9"/>
    <x v="1"/>
    <s v="Business"/>
    <x v="2"/>
    <s v="Carry-On Duffel"/>
    <n v="12"/>
    <n v="131.31"/>
    <n v="0.05"/>
    <n v="68.459999999999994"/>
    <n v="1496.934"/>
    <n v="821.52"/>
    <n v="675.41399999999999"/>
    <n v="0.45119824922140855"/>
    <n v="2026"/>
    <x v="0"/>
    <n v="3"/>
    <x v="2"/>
  </r>
  <r>
    <n v="1700"/>
    <d v="2026-03-29T00:00:00"/>
    <x v="1"/>
    <x v="12"/>
    <x v="3"/>
    <s v="New"/>
    <x v="2"/>
    <s v="Travel Backpack 35L"/>
    <n v="1"/>
    <n v="167.27"/>
    <n v="0.05"/>
    <n v="88.19"/>
    <n v="158.90649999999999"/>
    <n v="88.19"/>
    <n v="70.716499999999996"/>
    <n v="0.44501955552478972"/>
    <n v="2026"/>
    <x v="0"/>
    <n v="3"/>
    <x v="2"/>
  </r>
  <r>
    <n v="1768"/>
    <d v="2026-03-29T00:00:00"/>
    <x v="1"/>
    <x v="12"/>
    <x v="3"/>
    <s v="Returning"/>
    <x v="1"/>
    <s v="Trekking Poles"/>
    <n v="4"/>
    <n v="70.510000000000005"/>
    <n v="0"/>
    <n v="31.93"/>
    <n v="282.04000000000002"/>
    <n v="127.72"/>
    <n v="154.32000000000002"/>
    <n v="0.54715643171181394"/>
    <n v="2026"/>
    <x v="0"/>
    <n v="3"/>
    <x v="2"/>
  </r>
  <r>
    <n v="1876"/>
    <d v="2026-03-29T00:00:00"/>
    <x v="1"/>
    <x v="6"/>
    <x v="1"/>
    <s v="New"/>
    <x v="0"/>
    <s v="Cycling Pack 12L"/>
    <n v="12"/>
    <n v="101.06"/>
    <n v="0.1"/>
    <n v="50.59"/>
    <n v="1091.4480000000001"/>
    <n v="607.08000000000004"/>
    <n v="484.36800000000005"/>
    <n v="0.4437847703234602"/>
    <n v="2026"/>
    <x v="0"/>
    <n v="3"/>
    <x v="2"/>
  </r>
  <r>
    <n v="2453"/>
    <d v="2026-03-29T00:00:00"/>
    <x v="3"/>
    <x v="8"/>
    <x v="0"/>
    <s v="Business"/>
    <x v="0"/>
    <s v="Commuter Helmet"/>
    <n v="2"/>
    <n v="79.849999999999994"/>
    <n v="0.05"/>
    <n v="43.78"/>
    <n v="151.71499999999997"/>
    <n v="87.56"/>
    <n v="64.154999999999973"/>
    <n v="0.42286524074745402"/>
    <n v="2026"/>
    <x v="0"/>
    <n v="3"/>
    <x v="2"/>
  </r>
  <r>
    <n v="2676"/>
    <d v="2026-03-29T00:00:00"/>
    <x v="2"/>
    <x v="5"/>
    <x v="2"/>
    <s v="New"/>
    <x v="3"/>
    <s v="Trail Tent 2P"/>
    <n v="4"/>
    <n v="191.99"/>
    <n v="0"/>
    <n v="104.44"/>
    <n v="767.96"/>
    <n v="417.76"/>
    <n v="350.20000000000005"/>
    <n v="0.45601333402781397"/>
    <n v="2026"/>
    <x v="0"/>
    <n v="3"/>
    <x v="2"/>
  </r>
  <r>
    <n v="2800"/>
    <d v="2026-03-29T00:00:00"/>
    <x v="1"/>
    <x v="11"/>
    <x v="0"/>
    <s v="New"/>
    <x v="0"/>
    <s v="Trail Bike Light"/>
    <n v="1"/>
    <n v="49.81"/>
    <n v="0.05"/>
    <n v="23.12"/>
    <n v="47.319499999999998"/>
    <n v="23.12"/>
    <n v="24.199499999999997"/>
    <n v="0.51140650260463438"/>
    <n v="2026"/>
    <x v="0"/>
    <n v="3"/>
    <x v="2"/>
  </r>
  <r>
    <n v="2857"/>
    <d v="2026-03-29T00:00:00"/>
    <x v="0"/>
    <x v="15"/>
    <x v="2"/>
    <s v="New"/>
    <x v="4"/>
    <s v="Resistance Band Set"/>
    <n v="1"/>
    <n v="40.39"/>
    <n v="0.1"/>
    <n v="14.97"/>
    <n v="36.350999999999999"/>
    <n v="14.97"/>
    <n v="21.381"/>
    <n v="0.58818189320788972"/>
    <n v="2026"/>
    <x v="0"/>
    <n v="3"/>
    <x v="2"/>
  </r>
  <r>
    <n v="3584"/>
    <d v="2026-03-29T00:00:00"/>
    <x v="0"/>
    <x v="0"/>
    <x v="0"/>
    <s v="Returning"/>
    <x v="2"/>
    <s v="Insulated Bottle"/>
    <n v="1"/>
    <n v="35.700000000000003"/>
    <n v="0.05"/>
    <n v="13.85"/>
    <n v="33.914999999999999"/>
    <n v="13.85"/>
    <n v="20.064999999999998"/>
    <n v="0.59162612413386406"/>
    <n v="2026"/>
    <x v="0"/>
    <n v="3"/>
    <x v="2"/>
  </r>
  <r>
    <n v="3669"/>
    <d v="2026-03-29T00:00:00"/>
    <x v="2"/>
    <x v="10"/>
    <x v="3"/>
    <s v="Returning"/>
    <x v="3"/>
    <s v="Portable Camp Stove"/>
    <n v="1"/>
    <n v="80.09"/>
    <n v="0"/>
    <n v="40.61"/>
    <n v="80.09"/>
    <n v="40.61"/>
    <n v="39.480000000000004"/>
    <n v="0.49294543638406796"/>
    <n v="2026"/>
    <x v="0"/>
    <n v="3"/>
    <x v="2"/>
  </r>
  <r>
    <n v="4787"/>
    <d v="2026-03-29T00:00:00"/>
    <x v="3"/>
    <x v="13"/>
    <x v="3"/>
    <s v="New"/>
    <x v="1"/>
    <s v="Trail Boots"/>
    <n v="1"/>
    <n v="142.87"/>
    <n v="0.1"/>
    <n v="77.33"/>
    <n v="128.583"/>
    <n v="77.33"/>
    <n v="51.253"/>
    <n v="0.39859857057309289"/>
    <n v="2026"/>
    <x v="0"/>
    <n v="3"/>
    <x v="2"/>
  </r>
  <r>
    <n v="769"/>
    <d v="2026-03-30T00:00:00"/>
    <x v="3"/>
    <x v="8"/>
    <x v="0"/>
    <s v="Returning"/>
    <x v="4"/>
    <s v="Resistance Band Set"/>
    <n v="1"/>
    <n v="40.53"/>
    <n v="0"/>
    <n v="14.32"/>
    <n v="40.53"/>
    <n v="14.32"/>
    <n v="26.21"/>
    <n v="0.64668147051566738"/>
    <n v="2026"/>
    <x v="0"/>
    <n v="3"/>
    <x v="2"/>
  </r>
  <r>
    <n v="1184"/>
    <d v="2026-03-30T00:00:00"/>
    <x v="3"/>
    <x v="8"/>
    <x v="0"/>
    <s v="Returning"/>
    <x v="0"/>
    <s v="Trail Bike Light"/>
    <n v="1"/>
    <n v="49.46"/>
    <n v="0"/>
    <n v="23.04"/>
    <n v="49.46"/>
    <n v="23.04"/>
    <n v="26.42"/>
    <n v="0.53416902547513145"/>
    <n v="2026"/>
    <x v="0"/>
    <n v="3"/>
    <x v="2"/>
  </r>
  <r>
    <n v="1498"/>
    <d v="2026-03-30T00:00:00"/>
    <x v="1"/>
    <x v="14"/>
    <x v="3"/>
    <s v="Business"/>
    <x v="1"/>
    <s v="Trail Boots"/>
    <n v="3"/>
    <n v="142.46"/>
    <n v="0"/>
    <n v="79.650000000000006"/>
    <n v="427.38"/>
    <n v="238.95000000000002"/>
    <n v="188.42999999999998"/>
    <n v="0.44089569001825069"/>
    <n v="2026"/>
    <x v="0"/>
    <n v="3"/>
    <x v="2"/>
  </r>
  <r>
    <n v="2054"/>
    <d v="2026-03-30T00:00:00"/>
    <x v="3"/>
    <x v="13"/>
    <x v="1"/>
    <s v="Business"/>
    <x v="1"/>
    <s v="Trail Boots"/>
    <n v="6"/>
    <n v="142.18"/>
    <n v="0.05"/>
    <n v="80.94"/>
    <n v="810.42600000000004"/>
    <n v="485.64"/>
    <n v="324.78600000000006"/>
    <n v="0.40075960050640036"/>
    <n v="2026"/>
    <x v="0"/>
    <n v="3"/>
    <x v="2"/>
  </r>
  <r>
    <n v="2294"/>
    <d v="2026-03-30T00:00:00"/>
    <x v="1"/>
    <x v="14"/>
    <x v="0"/>
    <s v="New"/>
    <x v="4"/>
    <s v="Resistance Band Set"/>
    <n v="2"/>
    <n v="41.04"/>
    <n v="0"/>
    <n v="15.03"/>
    <n v="82.08"/>
    <n v="30.06"/>
    <n v="52.019999999999996"/>
    <n v="0.63377192982456132"/>
    <n v="2026"/>
    <x v="0"/>
    <n v="3"/>
    <x v="2"/>
  </r>
  <r>
    <n v="2892"/>
    <d v="2026-03-30T00:00:00"/>
    <x v="1"/>
    <x v="12"/>
    <x v="0"/>
    <s v="Returning"/>
    <x v="1"/>
    <s v="Trail Boots"/>
    <n v="2"/>
    <n v="145.06"/>
    <n v="0.15"/>
    <n v="77.08"/>
    <n v="246.602"/>
    <n v="154.16"/>
    <n v="92.442000000000007"/>
    <n v="0.37486313979610875"/>
    <n v="2026"/>
    <x v="0"/>
    <n v="3"/>
    <x v="2"/>
  </r>
  <r>
    <n v="3145"/>
    <d v="2026-03-30T00:00:00"/>
    <x v="1"/>
    <x v="11"/>
    <x v="0"/>
    <s v="Returning"/>
    <x v="2"/>
    <s v="Carry-On Duffel"/>
    <n v="1"/>
    <n v="130.72999999999999"/>
    <n v="0"/>
    <n v="66.17"/>
    <n v="130.72999999999999"/>
    <n v="66.17"/>
    <n v="64.559999999999988"/>
    <n v="0.4938422703281572"/>
    <n v="2026"/>
    <x v="0"/>
    <n v="3"/>
    <x v="2"/>
  </r>
  <r>
    <n v="3925"/>
    <d v="2026-03-30T00:00:00"/>
    <x v="3"/>
    <x v="13"/>
    <x v="0"/>
    <s v="Business"/>
    <x v="4"/>
    <s v="Recovery Roller"/>
    <n v="2"/>
    <n v="36.630000000000003"/>
    <n v="0"/>
    <n v="14.31"/>
    <n v="73.260000000000005"/>
    <n v="28.62"/>
    <n v="44.64"/>
    <n v="0.60933660933660927"/>
    <n v="2026"/>
    <x v="0"/>
    <n v="3"/>
    <x v="2"/>
  </r>
  <r>
    <n v="2722"/>
    <d v="2026-03-31T00:00:00"/>
    <x v="3"/>
    <x v="13"/>
    <x v="3"/>
    <s v="New"/>
    <x v="0"/>
    <s v="Trail Bike Light"/>
    <n v="1"/>
    <n v="50.99"/>
    <n v="0.1"/>
    <n v="21.86"/>
    <n v="45.891000000000005"/>
    <n v="21.86"/>
    <n v="24.031000000000006"/>
    <n v="0.52365387548756848"/>
    <n v="2026"/>
    <x v="0"/>
    <n v="3"/>
    <x v="2"/>
  </r>
  <r>
    <n v="2767"/>
    <d v="2026-03-31T00:00:00"/>
    <x v="1"/>
    <x v="6"/>
    <x v="0"/>
    <s v="Returning"/>
    <x v="2"/>
    <s v="Carry-On Duffel"/>
    <n v="4"/>
    <n v="134.18"/>
    <n v="0"/>
    <n v="66.430000000000007"/>
    <n v="536.72"/>
    <n v="265.72000000000003"/>
    <n v="271"/>
    <n v="0.5049187658369354"/>
    <n v="2026"/>
    <x v="0"/>
    <n v="3"/>
    <x v="2"/>
  </r>
  <r>
    <n v="3794"/>
    <d v="2026-03-31T00:00:00"/>
    <x v="1"/>
    <x v="12"/>
    <x v="2"/>
    <s v="Business"/>
    <x v="4"/>
    <s v="Training Mat"/>
    <n v="2"/>
    <n v="50.86"/>
    <n v="0.1"/>
    <n v="21.76"/>
    <n v="91.548000000000002"/>
    <n v="43.52"/>
    <n v="48.027999999999999"/>
    <n v="0.52462096386595003"/>
    <n v="2026"/>
    <x v="0"/>
    <n v="3"/>
    <x v="2"/>
  </r>
  <r>
    <n v="3880"/>
    <d v="2026-03-31T00:00:00"/>
    <x v="1"/>
    <x v="12"/>
    <x v="1"/>
    <s v="Business"/>
    <x v="3"/>
    <s v="Compact Sleeping Bag"/>
    <n v="12"/>
    <n v="124.86"/>
    <n v="0.1"/>
    <n v="60.82"/>
    <n v="1348.4880000000001"/>
    <n v="729.84"/>
    <n v="618.64800000000002"/>
    <n v="0.45877160197198641"/>
    <n v="2026"/>
    <x v="0"/>
    <n v="3"/>
    <x v="2"/>
  </r>
  <r>
    <n v="422"/>
    <d v="2026-04-01T00:00:00"/>
    <x v="3"/>
    <x v="4"/>
    <x v="0"/>
    <s v="Business"/>
    <x v="0"/>
    <s v="Commuter Helmet"/>
    <n v="1"/>
    <n v="81.760000000000005"/>
    <n v="0.1"/>
    <n v="42.78"/>
    <n v="73.584000000000003"/>
    <n v="42.78"/>
    <n v="30.804000000000002"/>
    <n v="0.4186236138290933"/>
    <n v="2026"/>
    <x v="1"/>
    <n v="4"/>
    <x v="3"/>
  </r>
  <r>
    <n v="495"/>
    <d v="2026-04-01T00:00:00"/>
    <x v="1"/>
    <x v="14"/>
    <x v="2"/>
    <s v="Business"/>
    <x v="2"/>
    <s v="Carry-On Duffel"/>
    <n v="1"/>
    <n v="134.65"/>
    <n v="0"/>
    <n v="68.19"/>
    <n v="134.65"/>
    <n v="68.19"/>
    <n v="66.460000000000008"/>
    <n v="0.49357593761604163"/>
    <n v="2026"/>
    <x v="1"/>
    <n v="4"/>
    <x v="3"/>
  </r>
  <r>
    <n v="1517"/>
    <d v="2026-04-01T00:00:00"/>
    <x v="2"/>
    <x v="16"/>
    <x v="0"/>
    <s v="Business"/>
    <x v="0"/>
    <s v="Compact Repair Kit"/>
    <n v="1"/>
    <n v="41.21"/>
    <n v="0"/>
    <n v="16.34"/>
    <n v="41.21"/>
    <n v="16.34"/>
    <n v="24.87"/>
    <n v="0.60349429750060668"/>
    <n v="2026"/>
    <x v="1"/>
    <n v="4"/>
    <x v="3"/>
  </r>
  <r>
    <n v="2391"/>
    <d v="2026-04-01T00:00:00"/>
    <x v="1"/>
    <x v="12"/>
    <x v="0"/>
    <s v="Returning"/>
    <x v="4"/>
    <s v="Resistance Band Set"/>
    <n v="2"/>
    <n v="40.590000000000003"/>
    <n v="0"/>
    <n v="15.01"/>
    <n v="81.180000000000007"/>
    <n v="30.02"/>
    <n v="51.160000000000011"/>
    <n v="0.63020448386302053"/>
    <n v="2026"/>
    <x v="1"/>
    <n v="4"/>
    <x v="3"/>
  </r>
  <r>
    <n v="3809"/>
    <d v="2026-04-01T00:00:00"/>
    <x v="0"/>
    <x v="15"/>
    <x v="0"/>
    <s v="New"/>
    <x v="3"/>
    <s v="Compact Sleeping Bag"/>
    <n v="3"/>
    <n v="124.08"/>
    <n v="0.05"/>
    <n v="62.41"/>
    <n v="353.62799999999999"/>
    <n v="187.23"/>
    <n v="166.398"/>
    <n v="0.47054531880959655"/>
    <n v="2026"/>
    <x v="1"/>
    <n v="4"/>
    <x v="3"/>
  </r>
  <r>
    <n v="3958"/>
    <d v="2026-04-01T00:00:00"/>
    <x v="1"/>
    <x v="1"/>
    <x v="0"/>
    <s v="Returning"/>
    <x v="3"/>
    <s v="Compact Sleeping Bag"/>
    <n v="2"/>
    <n v="125.35"/>
    <n v="0.15"/>
    <n v="60.73"/>
    <n v="213.095"/>
    <n v="121.46"/>
    <n v="91.635000000000005"/>
    <n v="0.43001947488209485"/>
    <n v="2026"/>
    <x v="1"/>
    <n v="4"/>
    <x v="3"/>
  </r>
  <r>
    <n v="4418"/>
    <d v="2026-04-01T00:00:00"/>
    <x v="1"/>
    <x v="14"/>
    <x v="3"/>
    <s v="New"/>
    <x v="4"/>
    <s v="Recovery Roller"/>
    <n v="3"/>
    <n v="36.090000000000003"/>
    <n v="0"/>
    <n v="14.03"/>
    <n v="108.27000000000001"/>
    <n v="42.089999999999996"/>
    <n v="66.180000000000007"/>
    <n v="0.61124965364366857"/>
    <n v="2026"/>
    <x v="1"/>
    <n v="4"/>
    <x v="3"/>
  </r>
  <r>
    <n v="4693"/>
    <d v="2026-04-01T00:00:00"/>
    <x v="1"/>
    <x v="12"/>
    <x v="1"/>
    <s v="Business"/>
    <x v="1"/>
    <s v="Hiking Daypack 20L"/>
    <n v="15"/>
    <n v="94.33"/>
    <n v="0.1"/>
    <n v="44.38"/>
    <n v="1273.4550000000002"/>
    <n v="665.7"/>
    <n v="607.75500000000011"/>
    <n v="0.47724890161018652"/>
    <n v="2026"/>
    <x v="1"/>
    <n v="4"/>
    <x v="3"/>
  </r>
  <r>
    <n v="193"/>
    <d v="2026-04-02T00:00:00"/>
    <x v="3"/>
    <x v="4"/>
    <x v="2"/>
    <s v="Returning"/>
    <x v="2"/>
    <s v="Insulated Bottle"/>
    <n v="1"/>
    <n v="35.6"/>
    <n v="0.1"/>
    <n v="13.39"/>
    <n v="32.04"/>
    <n v="13.39"/>
    <n v="18.649999999999999"/>
    <n v="0.58208489388264661"/>
    <n v="2026"/>
    <x v="1"/>
    <n v="4"/>
    <x v="3"/>
  </r>
  <r>
    <n v="2246"/>
    <d v="2026-04-02T00:00:00"/>
    <x v="1"/>
    <x v="12"/>
    <x v="3"/>
    <s v="Returning"/>
    <x v="0"/>
    <s v="Trail Bike Light"/>
    <n v="1"/>
    <n v="50.17"/>
    <n v="0"/>
    <n v="21.95"/>
    <n v="50.17"/>
    <n v="21.95"/>
    <n v="28.220000000000002"/>
    <n v="0.56248754235598963"/>
    <n v="2026"/>
    <x v="1"/>
    <n v="4"/>
    <x v="3"/>
  </r>
  <r>
    <n v="2556"/>
    <d v="2026-04-02T00:00:00"/>
    <x v="3"/>
    <x v="8"/>
    <x v="0"/>
    <s v="Returning"/>
    <x v="1"/>
    <s v="Trekking Poles"/>
    <n v="2"/>
    <n v="72.900000000000006"/>
    <n v="0"/>
    <n v="31.52"/>
    <n v="145.80000000000001"/>
    <n v="63.04"/>
    <n v="82.760000000000019"/>
    <n v="0.5676268861454048"/>
    <n v="2026"/>
    <x v="1"/>
    <n v="4"/>
    <x v="3"/>
  </r>
  <r>
    <n v="169"/>
    <d v="2026-04-03T00:00:00"/>
    <x v="2"/>
    <x v="16"/>
    <x v="0"/>
    <s v="New"/>
    <x v="1"/>
    <s v="Hiking Daypack 20L"/>
    <n v="2"/>
    <n v="93.48"/>
    <n v="0"/>
    <n v="45.15"/>
    <n v="186.96"/>
    <n v="90.3"/>
    <n v="96.660000000000011"/>
    <n v="0.51700898587933253"/>
    <n v="2026"/>
    <x v="1"/>
    <n v="4"/>
    <x v="3"/>
  </r>
  <r>
    <n v="877"/>
    <d v="2026-04-03T00:00:00"/>
    <x v="1"/>
    <x v="12"/>
    <x v="0"/>
    <s v="New"/>
    <x v="3"/>
    <s v="Compact Sleeping Bag"/>
    <n v="1"/>
    <n v="123.63"/>
    <n v="0"/>
    <n v="58.88"/>
    <n v="123.63"/>
    <n v="58.88"/>
    <n v="64.75"/>
    <n v="0.52374019250990866"/>
    <n v="2026"/>
    <x v="1"/>
    <n v="4"/>
    <x v="3"/>
  </r>
  <r>
    <n v="2023"/>
    <d v="2026-04-03T00:00:00"/>
    <x v="1"/>
    <x v="12"/>
    <x v="0"/>
    <s v="New"/>
    <x v="2"/>
    <s v="Travel Backpack 35L"/>
    <n v="3"/>
    <n v="168.37"/>
    <n v="0"/>
    <n v="87.15"/>
    <n v="505.11"/>
    <n v="261.45000000000005"/>
    <n v="243.65999999999997"/>
    <n v="0.4823899744610084"/>
    <n v="2026"/>
    <x v="1"/>
    <n v="4"/>
    <x v="3"/>
  </r>
  <r>
    <n v="2548"/>
    <d v="2026-04-03T00:00:00"/>
    <x v="0"/>
    <x v="9"/>
    <x v="3"/>
    <s v="New"/>
    <x v="0"/>
    <s v="Trail Bike Light"/>
    <n v="4"/>
    <n v="51.68"/>
    <n v="0.05"/>
    <n v="23.09"/>
    <n v="196.38399999999999"/>
    <n v="92.36"/>
    <n v="104.02399999999999"/>
    <n v="0.52969692031937421"/>
    <n v="2026"/>
    <x v="1"/>
    <n v="4"/>
    <x v="3"/>
  </r>
  <r>
    <n v="2602"/>
    <d v="2026-04-03T00:00:00"/>
    <x v="1"/>
    <x v="12"/>
    <x v="3"/>
    <s v="New"/>
    <x v="0"/>
    <s v="Compact Repair Kit"/>
    <n v="1"/>
    <n v="40.159999999999997"/>
    <n v="0"/>
    <n v="16.77"/>
    <n v="40.159999999999997"/>
    <n v="16.77"/>
    <n v="23.389999999999997"/>
    <n v="0.58242031872509958"/>
    <n v="2026"/>
    <x v="1"/>
    <n v="4"/>
    <x v="3"/>
  </r>
  <r>
    <n v="3229"/>
    <d v="2026-04-03T00:00:00"/>
    <x v="3"/>
    <x v="13"/>
    <x v="2"/>
    <s v="Returning"/>
    <x v="2"/>
    <s v="Insulated Bottle"/>
    <n v="3"/>
    <n v="36.17"/>
    <n v="0.1"/>
    <n v="13.65"/>
    <n v="97.659000000000006"/>
    <n v="40.950000000000003"/>
    <n v="56.709000000000003"/>
    <n v="0.58068380794396834"/>
    <n v="2026"/>
    <x v="1"/>
    <n v="4"/>
    <x v="3"/>
  </r>
  <r>
    <n v="3261"/>
    <d v="2026-04-03T00:00:00"/>
    <x v="2"/>
    <x v="10"/>
    <x v="0"/>
    <s v="New"/>
    <x v="2"/>
    <s v="Carry-On Duffel"/>
    <n v="4"/>
    <n v="130.55000000000001"/>
    <n v="0"/>
    <n v="67.66"/>
    <n v="522.20000000000005"/>
    <n v="270.64"/>
    <n v="251.56000000000006"/>
    <n v="0.48173113749521262"/>
    <n v="2026"/>
    <x v="1"/>
    <n v="4"/>
    <x v="3"/>
  </r>
  <r>
    <n v="3621"/>
    <d v="2026-04-03T00:00:00"/>
    <x v="3"/>
    <x v="8"/>
    <x v="0"/>
    <s v="New"/>
    <x v="0"/>
    <s v="Cycling Pack 12L"/>
    <n v="2"/>
    <n v="102.63"/>
    <n v="0"/>
    <n v="50.19"/>
    <n v="205.26"/>
    <n v="100.38"/>
    <n v="104.88"/>
    <n v="0.51096170710318622"/>
    <n v="2026"/>
    <x v="1"/>
    <n v="4"/>
    <x v="3"/>
  </r>
  <r>
    <n v="4681"/>
    <d v="2026-04-03T00:00:00"/>
    <x v="3"/>
    <x v="13"/>
    <x v="3"/>
    <s v="Returning"/>
    <x v="0"/>
    <s v="Commuter Helmet"/>
    <n v="6"/>
    <n v="81.239999999999995"/>
    <n v="0"/>
    <n v="43.28"/>
    <n v="487.43999999999994"/>
    <n v="259.68"/>
    <n v="227.75999999999993"/>
    <n v="0.46725750861644505"/>
    <n v="2026"/>
    <x v="1"/>
    <n v="4"/>
    <x v="3"/>
  </r>
  <r>
    <n v="4954"/>
    <d v="2026-04-03T00:00:00"/>
    <x v="3"/>
    <x v="8"/>
    <x v="0"/>
    <s v="New"/>
    <x v="1"/>
    <s v="Trekking Poles"/>
    <n v="3"/>
    <n v="72.11"/>
    <n v="0.05"/>
    <n v="31.63"/>
    <n v="205.51349999999996"/>
    <n v="94.89"/>
    <n v="110.62349999999996"/>
    <n v="0.5382785072513484"/>
    <n v="2026"/>
    <x v="1"/>
    <n v="4"/>
    <x v="3"/>
  </r>
  <r>
    <n v="1153"/>
    <d v="2026-04-04T00:00:00"/>
    <x v="2"/>
    <x v="16"/>
    <x v="2"/>
    <s v="New"/>
    <x v="1"/>
    <s v="Hiking Daypack 20L"/>
    <n v="4"/>
    <n v="90.15"/>
    <n v="0"/>
    <n v="44.9"/>
    <n v="360.6"/>
    <n v="179.6"/>
    <n v="181.00000000000003"/>
    <n v="0.50194120909595119"/>
    <n v="2026"/>
    <x v="1"/>
    <n v="4"/>
    <x v="3"/>
  </r>
  <r>
    <n v="1383"/>
    <d v="2026-04-04T00:00:00"/>
    <x v="3"/>
    <x v="4"/>
    <x v="2"/>
    <s v="Returning"/>
    <x v="0"/>
    <s v="Trail Bike Light"/>
    <n v="1"/>
    <n v="50.7"/>
    <n v="0.05"/>
    <n v="21.85"/>
    <n v="48.164999999999999"/>
    <n v="21.85"/>
    <n v="26.314999999999998"/>
    <n v="0.54635108481262329"/>
    <n v="2026"/>
    <x v="1"/>
    <n v="4"/>
    <x v="3"/>
  </r>
  <r>
    <n v="2583"/>
    <d v="2026-04-04T00:00:00"/>
    <x v="0"/>
    <x v="0"/>
    <x v="0"/>
    <s v="Returning"/>
    <x v="4"/>
    <s v="Resistance Band Set"/>
    <n v="1"/>
    <n v="41.13"/>
    <n v="0"/>
    <n v="15.04"/>
    <n v="41.13"/>
    <n v="15.04"/>
    <n v="26.090000000000003"/>
    <n v="0.63433017262338931"/>
    <n v="2026"/>
    <x v="1"/>
    <n v="4"/>
    <x v="3"/>
  </r>
  <r>
    <n v="4074"/>
    <d v="2026-04-04T00:00:00"/>
    <x v="1"/>
    <x v="1"/>
    <x v="2"/>
    <s v="Returning"/>
    <x v="3"/>
    <s v="Compact Sleeping Bag"/>
    <n v="1"/>
    <n v="121.66"/>
    <n v="0"/>
    <n v="61.37"/>
    <n v="121.66"/>
    <n v="61.37"/>
    <n v="60.29"/>
    <n v="0.49556140062469178"/>
    <n v="2026"/>
    <x v="1"/>
    <n v="4"/>
    <x v="3"/>
  </r>
  <r>
    <n v="4301"/>
    <d v="2026-04-04T00:00:00"/>
    <x v="2"/>
    <x v="16"/>
    <x v="2"/>
    <s v="New"/>
    <x v="4"/>
    <s v="Weighted Vest"/>
    <n v="1"/>
    <n v="122.77"/>
    <n v="0.1"/>
    <n v="70.59"/>
    <n v="110.49299999999999"/>
    <n v="70.59"/>
    <n v="39.902999999999992"/>
    <n v="0.36113599956558329"/>
    <n v="2026"/>
    <x v="1"/>
    <n v="4"/>
    <x v="3"/>
  </r>
  <r>
    <n v="4692"/>
    <d v="2026-04-04T00:00:00"/>
    <x v="3"/>
    <x v="13"/>
    <x v="0"/>
    <s v="Returning"/>
    <x v="0"/>
    <s v="Trail Bike Light"/>
    <n v="1"/>
    <n v="49.96"/>
    <n v="0"/>
    <n v="22.13"/>
    <n v="49.96"/>
    <n v="22.13"/>
    <n v="27.830000000000002"/>
    <n v="0.55704563650920735"/>
    <n v="2026"/>
    <x v="1"/>
    <n v="4"/>
    <x v="3"/>
  </r>
  <r>
    <n v="1951"/>
    <d v="2026-04-05T00:00:00"/>
    <x v="3"/>
    <x v="8"/>
    <x v="3"/>
    <s v="Returning"/>
    <x v="1"/>
    <s v="Summit Backpack 45L"/>
    <n v="2"/>
    <n v="155.13"/>
    <n v="0.15"/>
    <n v="80.959999999999994"/>
    <n v="263.721"/>
    <n v="161.91999999999999"/>
    <n v="101.80100000000002"/>
    <n v="0.38601779911345707"/>
    <n v="2026"/>
    <x v="1"/>
    <n v="4"/>
    <x v="3"/>
  </r>
  <r>
    <n v="2111"/>
    <d v="2026-04-05T00:00:00"/>
    <x v="3"/>
    <x v="13"/>
    <x v="0"/>
    <s v="New"/>
    <x v="1"/>
    <s v="Trekking Poles"/>
    <n v="3"/>
    <n v="69.83"/>
    <n v="0.05"/>
    <n v="31.53"/>
    <n v="199.0155"/>
    <n v="94.59"/>
    <n v="104.4255"/>
    <n v="0.52471038687941396"/>
    <n v="2026"/>
    <x v="1"/>
    <n v="4"/>
    <x v="3"/>
  </r>
  <r>
    <n v="2933"/>
    <d v="2026-04-05T00:00:00"/>
    <x v="1"/>
    <x v="6"/>
    <x v="2"/>
    <s v="Returning"/>
    <x v="2"/>
    <s v="Insulated Bottle"/>
    <n v="1"/>
    <n v="35.4"/>
    <n v="0"/>
    <n v="13.37"/>
    <n v="35.4"/>
    <n v="13.37"/>
    <n v="22.03"/>
    <n v="0.62231638418079105"/>
    <n v="2026"/>
    <x v="1"/>
    <n v="4"/>
    <x v="3"/>
  </r>
  <r>
    <n v="3263"/>
    <d v="2026-04-05T00:00:00"/>
    <x v="3"/>
    <x v="7"/>
    <x v="0"/>
    <s v="New"/>
    <x v="4"/>
    <s v="Training Mat"/>
    <n v="1"/>
    <n v="51.75"/>
    <n v="0.1"/>
    <n v="22.1"/>
    <n v="46.575000000000003"/>
    <n v="22.1"/>
    <n v="24.475000000000001"/>
    <n v="0.52549651100375738"/>
    <n v="2026"/>
    <x v="1"/>
    <n v="4"/>
    <x v="3"/>
  </r>
  <r>
    <n v="4764"/>
    <d v="2026-04-05T00:00:00"/>
    <x v="3"/>
    <x v="13"/>
    <x v="3"/>
    <s v="New"/>
    <x v="0"/>
    <s v="Compact Repair Kit"/>
    <n v="6"/>
    <n v="39.6"/>
    <n v="0.15"/>
    <n v="17.010000000000002"/>
    <n v="201.96"/>
    <n v="102.06"/>
    <n v="99.9"/>
    <n v="0.49465240641711233"/>
    <n v="2026"/>
    <x v="1"/>
    <n v="4"/>
    <x v="3"/>
  </r>
  <r>
    <n v="28"/>
    <d v="2026-04-06T00:00:00"/>
    <x v="1"/>
    <x v="6"/>
    <x v="2"/>
    <s v="New"/>
    <x v="4"/>
    <s v="Weighted Vest"/>
    <n v="2"/>
    <n v="125.94"/>
    <n v="0.05"/>
    <n v="70.94"/>
    <n v="239.28599999999997"/>
    <n v="141.88"/>
    <n v="97.405999999999977"/>
    <n v="0.40706936469329585"/>
    <n v="2026"/>
    <x v="1"/>
    <n v="4"/>
    <x v="3"/>
  </r>
  <r>
    <n v="581"/>
    <d v="2026-04-06T00:00:00"/>
    <x v="1"/>
    <x v="1"/>
    <x v="0"/>
    <s v="Returning"/>
    <x v="3"/>
    <s v="Compact Sleeping Bag"/>
    <n v="3"/>
    <n v="124.67"/>
    <n v="0"/>
    <n v="61.46"/>
    <n v="374.01"/>
    <n v="184.38"/>
    <n v="189.63"/>
    <n v="0.50701852891633914"/>
    <n v="2026"/>
    <x v="1"/>
    <n v="4"/>
    <x v="3"/>
  </r>
  <r>
    <n v="643"/>
    <d v="2026-04-06T00:00:00"/>
    <x v="3"/>
    <x v="8"/>
    <x v="0"/>
    <s v="Returning"/>
    <x v="1"/>
    <s v="Trekking Poles"/>
    <n v="2"/>
    <n v="72.260000000000005"/>
    <n v="0"/>
    <n v="33.21"/>
    <n v="144.52000000000001"/>
    <n v="66.42"/>
    <n v="78.100000000000009"/>
    <n v="0.54040963188486024"/>
    <n v="2026"/>
    <x v="1"/>
    <n v="4"/>
    <x v="3"/>
  </r>
  <r>
    <n v="1907"/>
    <d v="2026-04-06T00:00:00"/>
    <x v="1"/>
    <x v="12"/>
    <x v="1"/>
    <s v="Business"/>
    <x v="0"/>
    <s v="Trail Bike Light"/>
    <n v="10"/>
    <n v="50.64"/>
    <n v="0.2"/>
    <n v="22.99"/>
    <n v="405.12"/>
    <n v="229.89999999999998"/>
    <n v="175.22000000000003"/>
    <n v="0.43251382306477099"/>
    <n v="2026"/>
    <x v="1"/>
    <n v="4"/>
    <x v="3"/>
  </r>
  <r>
    <n v="1950"/>
    <d v="2026-04-06T00:00:00"/>
    <x v="0"/>
    <x v="9"/>
    <x v="0"/>
    <s v="New"/>
    <x v="1"/>
    <s v="Trekking Poles"/>
    <n v="1"/>
    <n v="73"/>
    <n v="0"/>
    <n v="32.4"/>
    <n v="73"/>
    <n v="32.4"/>
    <n v="40.6"/>
    <n v="0.55616438356164388"/>
    <n v="2026"/>
    <x v="1"/>
    <n v="4"/>
    <x v="3"/>
  </r>
  <r>
    <n v="2443"/>
    <d v="2026-04-06T00:00:00"/>
    <x v="0"/>
    <x v="15"/>
    <x v="0"/>
    <s v="Returning"/>
    <x v="2"/>
    <s v="Insulated Bottle"/>
    <n v="1"/>
    <n v="35.700000000000003"/>
    <n v="0"/>
    <n v="13.8"/>
    <n v="35.700000000000003"/>
    <n v="13.8"/>
    <n v="21.900000000000002"/>
    <n v="0.61344537815126055"/>
    <n v="2026"/>
    <x v="1"/>
    <n v="4"/>
    <x v="3"/>
  </r>
  <r>
    <n v="2480"/>
    <d v="2026-04-06T00:00:00"/>
    <x v="2"/>
    <x v="16"/>
    <x v="1"/>
    <s v="New"/>
    <x v="1"/>
    <s v="Summit Backpack 45L"/>
    <n v="8"/>
    <n v="152.41999999999999"/>
    <n v="0.05"/>
    <n v="80.11"/>
    <n v="1158.3919999999998"/>
    <n v="640.88"/>
    <n v="517.51199999999983"/>
    <n v="0.44675032286134564"/>
    <n v="2026"/>
    <x v="1"/>
    <n v="4"/>
    <x v="3"/>
  </r>
  <r>
    <n v="2515"/>
    <d v="2026-04-06T00:00:00"/>
    <x v="3"/>
    <x v="8"/>
    <x v="0"/>
    <s v="Returning"/>
    <x v="0"/>
    <s v="Commuter Helmet"/>
    <n v="1"/>
    <n v="81.78"/>
    <n v="0"/>
    <n v="42.82"/>
    <n v="81.78"/>
    <n v="42.82"/>
    <n v="38.96"/>
    <n v="0.47640009782342874"/>
    <n v="2026"/>
    <x v="1"/>
    <n v="4"/>
    <x v="3"/>
  </r>
  <r>
    <n v="2829"/>
    <d v="2026-04-06T00:00:00"/>
    <x v="1"/>
    <x v="6"/>
    <x v="0"/>
    <s v="Business"/>
    <x v="0"/>
    <s v="Cycling Pack 12L"/>
    <n v="6"/>
    <n v="102.59"/>
    <n v="0.1"/>
    <n v="49.6"/>
    <n v="553.98599999999999"/>
    <n v="297.60000000000002"/>
    <n v="256.38599999999997"/>
    <n v="0.46280230908362302"/>
    <n v="2026"/>
    <x v="1"/>
    <n v="4"/>
    <x v="3"/>
  </r>
  <r>
    <n v="4086"/>
    <d v="2026-04-06T00:00:00"/>
    <x v="3"/>
    <x v="8"/>
    <x v="2"/>
    <s v="Returning"/>
    <x v="1"/>
    <s v="Summit Backpack 45L"/>
    <n v="2"/>
    <n v="152.44"/>
    <n v="0.15"/>
    <n v="76.680000000000007"/>
    <n v="259.14799999999997"/>
    <n v="153.36000000000001"/>
    <n v="105.78799999999995"/>
    <n v="0.4082146109559015"/>
    <n v="2026"/>
    <x v="1"/>
    <n v="4"/>
    <x v="3"/>
  </r>
  <r>
    <n v="4512"/>
    <d v="2026-04-06T00:00:00"/>
    <x v="1"/>
    <x v="1"/>
    <x v="0"/>
    <s v="New"/>
    <x v="2"/>
    <s v="Carry-On Duffel"/>
    <n v="6"/>
    <n v="136.29"/>
    <n v="0"/>
    <n v="68.209999999999994"/>
    <n v="817.74"/>
    <n v="409.26"/>
    <n v="408.48"/>
    <n v="0.49952307579426225"/>
    <n v="2026"/>
    <x v="1"/>
    <n v="4"/>
    <x v="3"/>
  </r>
  <r>
    <n v="4837"/>
    <d v="2026-04-06T00:00:00"/>
    <x v="0"/>
    <x v="9"/>
    <x v="1"/>
    <s v="Business"/>
    <x v="1"/>
    <s v="Summit Backpack 45L"/>
    <n v="4"/>
    <n v="157.51"/>
    <n v="0.2"/>
    <n v="79.209999999999994"/>
    <n v="504.03199999999998"/>
    <n v="316.83999999999997"/>
    <n v="187.19200000000001"/>
    <n v="0.37138911815122855"/>
    <n v="2026"/>
    <x v="1"/>
    <n v="4"/>
    <x v="3"/>
  </r>
  <r>
    <n v="1580"/>
    <d v="2026-04-07T00:00:00"/>
    <x v="2"/>
    <x v="3"/>
    <x v="0"/>
    <s v="New"/>
    <x v="3"/>
    <s v="Compact Sleeping Bag"/>
    <n v="2"/>
    <n v="120.5"/>
    <n v="0"/>
    <n v="61.42"/>
    <n v="241"/>
    <n v="122.84"/>
    <n v="118.16"/>
    <n v="0.49029045643153524"/>
    <n v="2026"/>
    <x v="1"/>
    <n v="4"/>
    <x v="3"/>
  </r>
  <r>
    <n v="1962"/>
    <d v="2026-04-07T00:00:00"/>
    <x v="0"/>
    <x v="0"/>
    <x v="0"/>
    <s v="Returning"/>
    <x v="1"/>
    <s v="Summit Backpack 45L"/>
    <n v="3"/>
    <n v="152.62"/>
    <n v="0.05"/>
    <n v="77.75"/>
    <n v="434.96699999999998"/>
    <n v="233.25"/>
    <n v="201.71699999999998"/>
    <n v="0.46375242259757637"/>
    <n v="2026"/>
    <x v="1"/>
    <n v="4"/>
    <x v="3"/>
  </r>
  <r>
    <n v="2381"/>
    <d v="2026-04-07T00:00:00"/>
    <x v="1"/>
    <x v="11"/>
    <x v="0"/>
    <s v="Returning"/>
    <x v="2"/>
    <s v="Carry-On Duffel"/>
    <n v="2"/>
    <n v="134.16"/>
    <n v="0.05"/>
    <n v="67.08"/>
    <n v="254.90399999999997"/>
    <n v="134.16"/>
    <n v="120.74399999999997"/>
    <n v="0.47368421052631576"/>
    <n v="2026"/>
    <x v="1"/>
    <n v="4"/>
    <x v="3"/>
  </r>
  <r>
    <n v="2655"/>
    <d v="2026-04-07T00:00:00"/>
    <x v="3"/>
    <x v="13"/>
    <x v="2"/>
    <s v="Business"/>
    <x v="0"/>
    <s v="Cycling Pack 12L"/>
    <n v="1"/>
    <n v="101.13"/>
    <n v="0"/>
    <n v="50.8"/>
    <n v="101.13"/>
    <n v="50.8"/>
    <n v="50.33"/>
    <n v="0.49767625828141998"/>
    <n v="2026"/>
    <x v="1"/>
    <n v="4"/>
    <x v="3"/>
  </r>
  <r>
    <n v="2944"/>
    <d v="2026-04-07T00:00:00"/>
    <x v="1"/>
    <x v="14"/>
    <x v="2"/>
    <s v="New"/>
    <x v="4"/>
    <s v="Training Mat"/>
    <n v="1"/>
    <n v="51.36"/>
    <n v="0"/>
    <n v="22.21"/>
    <n v="51.36"/>
    <n v="22.21"/>
    <n v="29.15"/>
    <n v="0.56756230529595009"/>
    <n v="2026"/>
    <x v="1"/>
    <n v="4"/>
    <x v="3"/>
  </r>
  <r>
    <n v="4756"/>
    <d v="2026-04-07T00:00:00"/>
    <x v="2"/>
    <x v="16"/>
    <x v="0"/>
    <s v="Business"/>
    <x v="1"/>
    <s v="Summit Backpack 45L"/>
    <n v="5"/>
    <n v="151.88"/>
    <n v="0"/>
    <n v="80.56"/>
    <n v="759.4"/>
    <n v="402.8"/>
    <n v="356.59999999999997"/>
    <n v="0.46958124835396364"/>
    <n v="2026"/>
    <x v="1"/>
    <n v="4"/>
    <x v="3"/>
  </r>
  <r>
    <n v="52"/>
    <d v="2026-04-08T00:00:00"/>
    <x v="1"/>
    <x v="12"/>
    <x v="0"/>
    <s v="New"/>
    <x v="2"/>
    <s v="Carry-On Duffel"/>
    <n v="2"/>
    <n v="133.59"/>
    <n v="0"/>
    <n v="66.83"/>
    <n v="267.18"/>
    <n v="133.66"/>
    <n v="133.52000000000001"/>
    <n v="0.49973800434164234"/>
    <n v="2026"/>
    <x v="1"/>
    <n v="4"/>
    <x v="3"/>
  </r>
  <r>
    <n v="556"/>
    <d v="2026-04-08T00:00:00"/>
    <x v="3"/>
    <x v="8"/>
    <x v="0"/>
    <s v="New"/>
    <x v="3"/>
    <s v="Compact Sleeping Bag"/>
    <n v="2"/>
    <n v="124.39"/>
    <n v="0"/>
    <n v="61.27"/>
    <n v="248.78"/>
    <n v="122.54"/>
    <n v="126.24"/>
    <n v="0.50743628909076288"/>
    <n v="2026"/>
    <x v="1"/>
    <n v="4"/>
    <x v="3"/>
  </r>
  <r>
    <n v="1233"/>
    <d v="2026-04-08T00:00:00"/>
    <x v="0"/>
    <x v="15"/>
    <x v="0"/>
    <s v="New"/>
    <x v="0"/>
    <s v="Trail Bike Light"/>
    <n v="5"/>
    <n v="50.22"/>
    <n v="0.1"/>
    <n v="22.31"/>
    <n v="225.99"/>
    <n v="111.55"/>
    <n v="114.44000000000001"/>
    <n v="0.50639408823399268"/>
    <n v="2026"/>
    <x v="1"/>
    <n v="4"/>
    <x v="3"/>
  </r>
  <r>
    <n v="1492"/>
    <d v="2026-04-08T00:00:00"/>
    <x v="1"/>
    <x v="14"/>
    <x v="0"/>
    <s v="Returning"/>
    <x v="0"/>
    <s v="Compact Repair Kit"/>
    <n v="2"/>
    <n v="41.08"/>
    <n v="0"/>
    <n v="16.79"/>
    <n v="82.16"/>
    <n v="33.58"/>
    <n v="48.58"/>
    <n v="0.59128529698149956"/>
    <n v="2026"/>
    <x v="1"/>
    <n v="4"/>
    <x v="3"/>
  </r>
  <r>
    <n v="1619"/>
    <d v="2026-04-08T00:00:00"/>
    <x v="3"/>
    <x v="8"/>
    <x v="2"/>
    <s v="New"/>
    <x v="2"/>
    <s v="Packing Cube Set"/>
    <n v="5"/>
    <n v="46.11"/>
    <n v="0"/>
    <n v="18.88"/>
    <n v="230.55"/>
    <n v="94.399999999999991"/>
    <n v="136.15000000000003"/>
    <n v="0.5905443504662764"/>
    <n v="2026"/>
    <x v="1"/>
    <n v="4"/>
    <x v="3"/>
  </r>
  <r>
    <n v="1631"/>
    <d v="2026-04-08T00:00:00"/>
    <x v="3"/>
    <x v="8"/>
    <x v="0"/>
    <s v="Returning"/>
    <x v="2"/>
    <s v="Packing Cube Set"/>
    <n v="1"/>
    <n v="45.54"/>
    <n v="0"/>
    <n v="18.36"/>
    <n v="45.54"/>
    <n v="18.36"/>
    <n v="27.18"/>
    <n v="0.59683794466403162"/>
    <n v="2026"/>
    <x v="1"/>
    <n v="4"/>
    <x v="3"/>
  </r>
  <r>
    <n v="1844"/>
    <d v="2026-04-08T00:00:00"/>
    <x v="1"/>
    <x v="14"/>
    <x v="2"/>
    <s v="New"/>
    <x v="4"/>
    <s v="Recovery Roller"/>
    <n v="2"/>
    <n v="37.1"/>
    <n v="0.1"/>
    <n v="14.17"/>
    <n v="66.78"/>
    <n v="28.34"/>
    <n v="38.44"/>
    <n v="0.57562144354597178"/>
    <n v="2026"/>
    <x v="1"/>
    <n v="4"/>
    <x v="3"/>
  </r>
  <r>
    <n v="4246"/>
    <d v="2026-04-08T00:00:00"/>
    <x v="3"/>
    <x v="8"/>
    <x v="1"/>
    <s v="Business"/>
    <x v="1"/>
    <s v="Summit Backpack 45L"/>
    <n v="5"/>
    <n v="156.57"/>
    <n v="0.15"/>
    <n v="80.849999999999994"/>
    <n v="665.4224999999999"/>
    <n v="404.25"/>
    <n v="261.1724999999999"/>
    <n v="0.39249123677062309"/>
    <n v="2026"/>
    <x v="1"/>
    <n v="4"/>
    <x v="3"/>
  </r>
  <r>
    <n v="5139"/>
    <d v="2026-04-08T00:00:00"/>
    <x v="0"/>
    <x v="15"/>
    <x v="0"/>
    <s v="Returning"/>
    <x v="4"/>
    <s v="Training Mat"/>
    <n v="2"/>
    <n v="51.4"/>
    <n v="0"/>
    <n v="21.99"/>
    <n v="102.8"/>
    <n v="43.98"/>
    <n v="58.82"/>
    <n v="0.57217898832684821"/>
    <n v="2026"/>
    <x v="1"/>
    <n v="4"/>
    <x v="3"/>
  </r>
  <r>
    <n v="186"/>
    <d v="2026-04-09T00:00:00"/>
    <x v="0"/>
    <x v="0"/>
    <x v="0"/>
    <s v="New"/>
    <x v="2"/>
    <s v="Packing Cube Set"/>
    <n v="2"/>
    <n v="46.42"/>
    <n v="0.1"/>
    <n v="18.73"/>
    <n v="83.556000000000012"/>
    <n v="37.46"/>
    <n v="46.096000000000011"/>
    <n v="0.55167791660682663"/>
    <n v="2026"/>
    <x v="1"/>
    <n v="4"/>
    <x v="3"/>
  </r>
  <r>
    <n v="1742"/>
    <d v="2026-04-09T00:00:00"/>
    <x v="3"/>
    <x v="4"/>
    <x v="3"/>
    <s v="Returning"/>
    <x v="3"/>
    <s v="Compact Sleeping Bag"/>
    <n v="2"/>
    <n v="120.75"/>
    <n v="0.05"/>
    <n v="60.31"/>
    <n v="229.42499999999998"/>
    <n v="120.62"/>
    <n v="108.80499999999998"/>
    <n v="0.47425084450256066"/>
    <n v="2026"/>
    <x v="1"/>
    <n v="4"/>
    <x v="3"/>
  </r>
  <r>
    <n v="3189"/>
    <d v="2026-04-09T00:00:00"/>
    <x v="1"/>
    <x v="11"/>
    <x v="1"/>
    <s v="Business"/>
    <x v="1"/>
    <s v="Summit Backpack 45L"/>
    <n v="6"/>
    <n v="157.38999999999999"/>
    <n v="0.05"/>
    <n v="79.239999999999995"/>
    <n v="897.12299999999993"/>
    <n v="475.43999999999994"/>
    <n v="421.68299999999999"/>
    <n v="0.47003922539049831"/>
    <n v="2026"/>
    <x v="1"/>
    <n v="4"/>
    <x v="3"/>
  </r>
  <r>
    <n v="3747"/>
    <d v="2026-04-09T00:00:00"/>
    <x v="3"/>
    <x v="7"/>
    <x v="2"/>
    <s v="Returning"/>
    <x v="3"/>
    <s v="Compact Sleeping Bag"/>
    <n v="2"/>
    <n v="122.36"/>
    <n v="0.05"/>
    <n v="59.06"/>
    <n v="232.48399999999998"/>
    <n v="118.12"/>
    <n v="114.36399999999998"/>
    <n v="0.49192202474148755"/>
    <n v="2026"/>
    <x v="1"/>
    <n v="4"/>
    <x v="3"/>
  </r>
  <r>
    <n v="3782"/>
    <d v="2026-04-09T00:00:00"/>
    <x v="0"/>
    <x v="0"/>
    <x v="2"/>
    <s v="Returning"/>
    <x v="4"/>
    <s v="Resistance Band Set"/>
    <n v="2"/>
    <n v="39.68"/>
    <n v="0.05"/>
    <n v="14.98"/>
    <n v="75.391999999999996"/>
    <n v="29.96"/>
    <n v="45.431999999999995"/>
    <n v="0.60261035653650252"/>
    <n v="2026"/>
    <x v="1"/>
    <n v="4"/>
    <x v="3"/>
  </r>
  <r>
    <n v="4344"/>
    <d v="2026-04-09T00:00:00"/>
    <x v="2"/>
    <x v="5"/>
    <x v="2"/>
    <s v="Business"/>
    <x v="3"/>
    <s v="Compact Sleeping Bag"/>
    <n v="3"/>
    <n v="121.56"/>
    <n v="0.15"/>
    <n v="61.31"/>
    <n v="309.97800000000001"/>
    <n v="183.93"/>
    <n v="126.048"/>
    <n v="0.40663530960261696"/>
    <n v="2026"/>
    <x v="1"/>
    <n v="4"/>
    <x v="3"/>
  </r>
  <r>
    <n v="4901"/>
    <d v="2026-04-09T00:00:00"/>
    <x v="0"/>
    <x v="0"/>
    <x v="3"/>
    <s v="New"/>
    <x v="0"/>
    <s v="Commuter Helmet"/>
    <n v="1"/>
    <n v="80.19"/>
    <n v="0.1"/>
    <n v="42.15"/>
    <n v="72.171000000000006"/>
    <n v="42.15"/>
    <n v="30.021000000000008"/>
    <n v="0.4159704036247247"/>
    <n v="2026"/>
    <x v="1"/>
    <n v="4"/>
    <x v="3"/>
  </r>
  <r>
    <n v="4969"/>
    <d v="2026-04-09T00:00:00"/>
    <x v="3"/>
    <x v="7"/>
    <x v="3"/>
    <s v="Business"/>
    <x v="0"/>
    <s v="Commuter Helmet"/>
    <n v="2"/>
    <n v="81.14"/>
    <n v="0"/>
    <n v="43.43"/>
    <n v="162.28"/>
    <n v="86.86"/>
    <n v="75.42"/>
    <n v="0.46475228000985952"/>
    <n v="2026"/>
    <x v="1"/>
    <n v="4"/>
    <x v="3"/>
  </r>
  <r>
    <n v="673"/>
    <d v="2026-04-10T00:00:00"/>
    <x v="3"/>
    <x v="8"/>
    <x v="2"/>
    <s v="New"/>
    <x v="3"/>
    <s v="Trail Tent 2P"/>
    <n v="2"/>
    <n v="191.11"/>
    <n v="0"/>
    <n v="103.58"/>
    <n v="382.22"/>
    <n v="207.16"/>
    <n v="175.06000000000003"/>
    <n v="0.45800847679346979"/>
    <n v="2026"/>
    <x v="1"/>
    <n v="4"/>
    <x v="3"/>
  </r>
  <r>
    <n v="888"/>
    <d v="2026-04-10T00:00:00"/>
    <x v="3"/>
    <x v="7"/>
    <x v="2"/>
    <s v="New"/>
    <x v="0"/>
    <s v="Compact Repair Kit"/>
    <n v="2"/>
    <n v="40.58"/>
    <n v="0.05"/>
    <n v="17.149999999999999"/>
    <n v="77.10199999999999"/>
    <n v="34.299999999999997"/>
    <n v="42.801999999999992"/>
    <n v="0.55513475655625011"/>
    <n v="2026"/>
    <x v="1"/>
    <n v="4"/>
    <x v="3"/>
  </r>
  <r>
    <n v="1541"/>
    <d v="2026-04-10T00:00:00"/>
    <x v="0"/>
    <x v="15"/>
    <x v="3"/>
    <s v="Returning"/>
    <x v="3"/>
    <s v="Portable Camp Stove"/>
    <n v="1"/>
    <n v="83.44"/>
    <n v="0"/>
    <n v="40.299999999999997"/>
    <n v="83.44"/>
    <n v="40.299999999999997"/>
    <n v="43.14"/>
    <n v="0.51701821668264625"/>
    <n v="2026"/>
    <x v="1"/>
    <n v="4"/>
    <x v="3"/>
  </r>
  <r>
    <n v="1881"/>
    <d v="2026-04-10T00:00:00"/>
    <x v="3"/>
    <x v="7"/>
    <x v="3"/>
    <s v="New"/>
    <x v="4"/>
    <s v="Training Mat"/>
    <n v="1"/>
    <n v="49.61"/>
    <n v="0"/>
    <n v="21.92"/>
    <n v="49.61"/>
    <n v="21.92"/>
    <n v="27.689999999999998"/>
    <n v="0.55815359806490628"/>
    <n v="2026"/>
    <x v="1"/>
    <n v="4"/>
    <x v="3"/>
  </r>
  <r>
    <n v="2007"/>
    <d v="2026-04-10T00:00:00"/>
    <x v="3"/>
    <x v="8"/>
    <x v="0"/>
    <s v="Returning"/>
    <x v="4"/>
    <s v="Weighted Vest"/>
    <n v="2"/>
    <n v="123.31"/>
    <n v="0"/>
    <n v="69.239999999999995"/>
    <n v="246.62"/>
    <n v="138.47999999999999"/>
    <n v="108.14000000000001"/>
    <n v="0.43848836266320662"/>
    <n v="2026"/>
    <x v="1"/>
    <n v="4"/>
    <x v="3"/>
  </r>
  <r>
    <n v="2312"/>
    <d v="2026-04-10T00:00:00"/>
    <x v="0"/>
    <x v="15"/>
    <x v="2"/>
    <s v="New"/>
    <x v="1"/>
    <s v="Hiking Daypack 20L"/>
    <n v="1"/>
    <n v="93.35"/>
    <n v="0.1"/>
    <n v="45.54"/>
    <n v="84.015000000000001"/>
    <n v="45.54"/>
    <n v="38.475000000000001"/>
    <n v="0.45795393679700053"/>
    <n v="2026"/>
    <x v="1"/>
    <n v="4"/>
    <x v="3"/>
  </r>
  <r>
    <n v="4493"/>
    <d v="2026-04-10T00:00:00"/>
    <x v="0"/>
    <x v="0"/>
    <x v="1"/>
    <s v="Business"/>
    <x v="1"/>
    <s v="Hiking Daypack 20L"/>
    <n v="5"/>
    <n v="92.63"/>
    <n v="0.15"/>
    <n v="46.33"/>
    <n v="393.67749999999995"/>
    <n v="231.64999999999998"/>
    <n v="162.02749999999997"/>
    <n v="0.41157419461361139"/>
    <n v="2026"/>
    <x v="1"/>
    <n v="4"/>
    <x v="3"/>
  </r>
  <r>
    <n v="2072"/>
    <d v="2026-04-11T00:00:00"/>
    <x v="0"/>
    <x v="9"/>
    <x v="0"/>
    <s v="New"/>
    <x v="3"/>
    <s v="Compact Sleeping Bag"/>
    <n v="4"/>
    <n v="124.87"/>
    <n v="0.1"/>
    <n v="62.03"/>
    <n v="449.53200000000004"/>
    <n v="248.12"/>
    <n v="201.41200000000003"/>
    <n v="0.44804819234225823"/>
    <n v="2026"/>
    <x v="1"/>
    <n v="4"/>
    <x v="3"/>
  </r>
  <r>
    <n v="2142"/>
    <d v="2026-04-11T00:00:00"/>
    <x v="3"/>
    <x v="4"/>
    <x v="3"/>
    <s v="New"/>
    <x v="3"/>
    <s v="Alpine Tent 4P"/>
    <n v="1"/>
    <n v="339.64"/>
    <n v="0.1"/>
    <n v="195.81"/>
    <n v="305.67599999999999"/>
    <n v="195.81"/>
    <n v="109.86599999999999"/>
    <n v="0.35941977780394924"/>
    <n v="2026"/>
    <x v="1"/>
    <n v="4"/>
    <x v="3"/>
  </r>
  <r>
    <n v="2911"/>
    <d v="2026-04-11T00:00:00"/>
    <x v="2"/>
    <x v="2"/>
    <x v="2"/>
    <s v="New"/>
    <x v="0"/>
    <s v="Trail Bike Light"/>
    <n v="1"/>
    <n v="50.86"/>
    <n v="0.05"/>
    <n v="22.1"/>
    <n v="48.317"/>
    <n v="22.1"/>
    <n v="26.216999999999999"/>
    <n v="0.54260405240391574"/>
    <n v="2026"/>
    <x v="1"/>
    <n v="4"/>
    <x v="3"/>
  </r>
  <r>
    <n v="4276"/>
    <d v="2026-04-11T00:00:00"/>
    <x v="3"/>
    <x v="8"/>
    <x v="0"/>
    <s v="New"/>
    <x v="2"/>
    <s v="Travel Backpack 35L"/>
    <n v="2"/>
    <n v="167.01"/>
    <n v="0"/>
    <n v="89.8"/>
    <n v="334.02"/>
    <n v="179.6"/>
    <n v="154.41999999999999"/>
    <n v="0.46230764624872761"/>
    <n v="2026"/>
    <x v="1"/>
    <n v="4"/>
    <x v="3"/>
  </r>
  <r>
    <n v="5077"/>
    <d v="2026-04-11T00:00:00"/>
    <x v="3"/>
    <x v="8"/>
    <x v="3"/>
    <s v="Returning"/>
    <x v="1"/>
    <s v="Hiking Daypack 20L"/>
    <n v="2"/>
    <n v="92.63"/>
    <n v="0.15"/>
    <n v="44.96"/>
    <n v="157.47099999999998"/>
    <n v="89.92"/>
    <n v="67.550999999999974"/>
    <n v="0.42897422382533917"/>
    <n v="2026"/>
    <x v="1"/>
    <n v="4"/>
    <x v="3"/>
  </r>
  <r>
    <n v="1259"/>
    <d v="2026-04-12T00:00:00"/>
    <x v="1"/>
    <x v="12"/>
    <x v="3"/>
    <s v="New"/>
    <x v="1"/>
    <s v="Summit Backpack 45L"/>
    <n v="2"/>
    <n v="151.01"/>
    <n v="0"/>
    <n v="80.209999999999994"/>
    <n v="302.02"/>
    <n v="160.41999999999999"/>
    <n v="141.6"/>
    <n v="0.4688431229719886"/>
    <n v="2026"/>
    <x v="1"/>
    <n v="4"/>
    <x v="3"/>
  </r>
  <r>
    <n v="1720"/>
    <d v="2026-04-12T00:00:00"/>
    <x v="0"/>
    <x v="15"/>
    <x v="0"/>
    <s v="New"/>
    <x v="1"/>
    <s v="Hiking Daypack 20L"/>
    <n v="2"/>
    <n v="92.07"/>
    <n v="0"/>
    <n v="44.1"/>
    <n v="184.14"/>
    <n v="88.2"/>
    <n v="95.939999999999984"/>
    <n v="0.52101661779081132"/>
    <n v="2026"/>
    <x v="1"/>
    <n v="4"/>
    <x v="3"/>
  </r>
  <r>
    <n v="1975"/>
    <d v="2026-04-12T00:00:00"/>
    <x v="0"/>
    <x v="15"/>
    <x v="0"/>
    <s v="Returning"/>
    <x v="4"/>
    <s v="Recovery Roller"/>
    <n v="1"/>
    <n v="36.840000000000003"/>
    <n v="0.1"/>
    <n v="13.86"/>
    <n v="33.156000000000006"/>
    <n v="13.86"/>
    <n v="19.296000000000006"/>
    <n v="0.58197611292073836"/>
    <n v="2026"/>
    <x v="1"/>
    <n v="4"/>
    <x v="3"/>
  </r>
  <r>
    <n v="2848"/>
    <d v="2026-04-12T00:00:00"/>
    <x v="1"/>
    <x v="6"/>
    <x v="0"/>
    <s v="New"/>
    <x v="1"/>
    <s v="Trekking Poles"/>
    <n v="1"/>
    <n v="71.64"/>
    <n v="0.05"/>
    <n v="32.729999999999997"/>
    <n v="68.057999999999993"/>
    <n v="32.729999999999997"/>
    <n v="35.327999999999996"/>
    <n v="0.51908666137706072"/>
    <n v="2026"/>
    <x v="1"/>
    <n v="4"/>
    <x v="3"/>
  </r>
  <r>
    <n v="2979"/>
    <d v="2026-04-12T00:00:00"/>
    <x v="1"/>
    <x v="14"/>
    <x v="0"/>
    <s v="New"/>
    <x v="4"/>
    <s v="Weighted Vest"/>
    <n v="1"/>
    <n v="124.18"/>
    <n v="0"/>
    <n v="67.42"/>
    <n v="124.18"/>
    <n v="67.42"/>
    <n v="56.760000000000005"/>
    <n v="0.45707843453052022"/>
    <n v="2026"/>
    <x v="1"/>
    <n v="4"/>
    <x v="3"/>
  </r>
  <r>
    <n v="2996"/>
    <d v="2026-04-12T00:00:00"/>
    <x v="1"/>
    <x v="12"/>
    <x v="2"/>
    <s v="New"/>
    <x v="2"/>
    <s v="Carry-On Duffel"/>
    <n v="1"/>
    <n v="134.94999999999999"/>
    <n v="0"/>
    <n v="67.849999999999994"/>
    <n v="134.94999999999999"/>
    <n v="67.849999999999994"/>
    <n v="67.099999999999994"/>
    <n v="0.49722119303445722"/>
    <n v="2026"/>
    <x v="1"/>
    <n v="4"/>
    <x v="3"/>
  </r>
  <r>
    <n v="749"/>
    <d v="2026-04-13T00:00:00"/>
    <x v="0"/>
    <x v="15"/>
    <x v="0"/>
    <s v="New"/>
    <x v="3"/>
    <s v="Compact Sleeping Bag"/>
    <n v="2"/>
    <n v="124"/>
    <n v="0"/>
    <n v="60.14"/>
    <n v="248"/>
    <n v="120.28"/>
    <n v="127.72"/>
    <n v="0.51500000000000001"/>
    <n v="2026"/>
    <x v="1"/>
    <n v="4"/>
    <x v="3"/>
  </r>
  <r>
    <n v="1928"/>
    <d v="2026-04-13T00:00:00"/>
    <x v="3"/>
    <x v="13"/>
    <x v="3"/>
    <s v="Returning"/>
    <x v="4"/>
    <s v="Training Mat"/>
    <n v="2"/>
    <n v="50.2"/>
    <n v="0.1"/>
    <n v="21.48"/>
    <n v="90.360000000000014"/>
    <n v="42.96"/>
    <n v="47.400000000000013"/>
    <n v="0.5245683930942896"/>
    <n v="2026"/>
    <x v="1"/>
    <n v="4"/>
    <x v="3"/>
  </r>
  <r>
    <n v="2486"/>
    <d v="2026-04-13T00:00:00"/>
    <x v="1"/>
    <x v="11"/>
    <x v="0"/>
    <s v="Business"/>
    <x v="1"/>
    <s v="Hiking Daypack 20L"/>
    <n v="1"/>
    <n v="93.65"/>
    <n v="0"/>
    <n v="44.15"/>
    <n v="93.65"/>
    <n v="44.15"/>
    <n v="49.500000000000007"/>
    <n v="0.5285638013881474"/>
    <n v="2026"/>
    <x v="1"/>
    <n v="4"/>
    <x v="3"/>
  </r>
  <r>
    <n v="2688"/>
    <d v="2026-04-13T00:00:00"/>
    <x v="2"/>
    <x v="16"/>
    <x v="3"/>
    <s v="New"/>
    <x v="2"/>
    <s v="Packing Cube Set"/>
    <n v="5"/>
    <n v="47.25"/>
    <n v="0.1"/>
    <n v="17.93"/>
    <n v="212.625"/>
    <n v="89.65"/>
    <n v="122.97499999999999"/>
    <n v="0.57836566725455607"/>
    <n v="2026"/>
    <x v="1"/>
    <n v="4"/>
    <x v="3"/>
  </r>
  <r>
    <n v="2712"/>
    <d v="2026-04-13T00:00:00"/>
    <x v="2"/>
    <x v="5"/>
    <x v="0"/>
    <s v="Returning"/>
    <x v="4"/>
    <s v="Recovery Roller"/>
    <n v="1"/>
    <n v="35.69"/>
    <n v="0.05"/>
    <n v="13.53"/>
    <n v="33.905499999999996"/>
    <n v="13.53"/>
    <n v="20.375499999999995"/>
    <n v="0.60094969842650892"/>
    <n v="2026"/>
    <x v="1"/>
    <n v="4"/>
    <x v="3"/>
  </r>
  <r>
    <n v="3853"/>
    <d v="2026-04-13T00:00:00"/>
    <x v="3"/>
    <x v="13"/>
    <x v="0"/>
    <s v="Returning"/>
    <x v="2"/>
    <s v="Carry-On Duffel"/>
    <n v="3"/>
    <n v="136.12"/>
    <n v="0"/>
    <n v="66.58"/>
    <n v="408.36"/>
    <n v="199.74"/>
    <n v="208.62"/>
    <n v="0.51087275933000298"/>
    <n v="2026"/>
    <x v="1"/>
    <n v="4"/>
    <x v="3"/>
  </r>
  <r>
    <n v="4043"/>
    <d v="2026-04-13T00:00:00"/>
    <x v="3"/>
    <x v="7"/>
    <x v="3"/>
    <s v="New"/>
    <x v="1"/>
    <s v="Summit Backpack 45L"/>
    <n v="1"/>
    <n v="155.88999999999999"/>
    <n v="0"/>
    <n v="77.260000000000005"/>
    <n v="155.88999999999999"/>
    <n v="77.260000000000005"/>
    <n v="78.629999999999981"/>
    <n v="0.50439412406183837"/>
    <n v="2026"/>
    <x v="1"/>
    <n v="4"/>
    <x v="3"/>
  </r>
  <r>
    <n v="290"/>
    <d v="2026-04-14T00:00:00"/>
    <x v="0"/>
    <x v="15"/>
    <x v="0"/>
    <s v="Business"/>
    <x v="2"/>
    <s v="Carry-On Duffel"/>
    <n v="1"/>
    <n v="130.81"/>
    <n v="0"/>
    <n v="67.86"/>
    <n v="130.81"/>
    <n v="67.86"/>
    <n v="62.95"/>
    <n v="0.48123232168794439"/>
    <n v="2026"/>
    <x v="1"/>
    <n v="4"/>
    <x v="3"/>
  </r>
  <r>
    <n v="2953"/>
    <d v="2026-04-14T00:00:00"/>
    <x v="0"/>
    <x v="0"/>
    <x v="0"/>
    <s v="Returning"/>
    <x v="2"/>
    <s v="Packing Cube Set"/>
    <n v="2"/>
    <n v="47.56"/>
    <n v="0.05"/>
    <n v="18.649999999999999"/>
    <n v="90.364000000000004"/>
    <n v="37.299999999999997"/>
    <n v="53.064000000000007"/>
    <n v="0.58722500110663545"/>
    <n v="2026"/>
    <x v="1"/>
    <n v="4"/>
    <x v="3"/>
  </r>
  <r>
    <n v="3179"/>
    <d v="2026-04-14T00:00:00"/>
    <x v="1"/>
    <x v="14"/>
    <x v="0"/>
    <s v="New"/>
    <x v="1"/>
    <s v="Trail Boots"/>
    <n v="2"/>
    <n v="140.65"/>
    <n v="0.05"/>
    <n v="78.900000000000006"/>
    <n v="267.23500000000001"/>
    <n v="157.80000000000001"/>
    <n v="109.435"/>
    <n v="0.40950848504125581"/>
    <n v="2026"/>
    <x v="1"/>
    <n v="4"/>
    <x v="3"/>
  </r>
  <r>
    <n v="3301"/>
    <d v="2026-04-14T00:00:00"/>
    <x v="3"/>
    <x v="4"/>
    <x v="2"/>
    <s v="New"/>
    <x v="0"/>
    <s v="Commuter Helmet"/>
    <n v="1"/>
    <n v="82.75"/>
    <n v="0"/>
    <n v="43.18"/>
    <n v="82.75"/>
    <n v="43.18"/>
    <n v="39.57"/>
    <n v="0.47818731117824775"/>
    <n v="2026"/>
    <x v="1"/>
    <n v="4"/>
    <x v="3"/>
  </r>
  <r>
    <n v="3349"/>
    <d v="2026-04-14T00:00:00"/>
    <x v="3"/>
    <x v="8"/>
    <x v="0"/>
    <s v="Returning"/>
    <x v="4"/>
    <s v="Resistance Band Set"/>
    <n v="2"/>
    <n v="40.909999999999997"/>
    <n v="0.1"/>
    <n v="14.95"/>
    <n v="73.637999999999991"/>
    <n v="29.9"/>
    <n v="43.737999999999992"/>
    <n v="0.59395964040305271"/>
    <n v="2026"/>
    <x v="1"/>
    <n v="4"/>
    <x v="3"/>
  </r>
  <r>
    <n v="4874"/>
    <d v="2026-04-14T00:00:00"/>
    <x v="0"/>
    <x v="0"/>
    <x v="2"/>
    <s v="Returning"/>
    <x v="2"/>
    <s v="Packing Cube Set"/>
    <n v="1"/>
    <n v="46.62"/>
    <n v="0"/>
    <n v="18.86"/>
    <n v="46.62"/>
    <n v="18.86"/>
    <n v="27.759999999999998"/>
    <n v="0.59545259545259543"/>
    <n v="2026"/>
    <x v="1"/>
    <n v="4"/>
    <x v="3"/>
  </r>
  <r>
    <n v="1045"/>
    <d v="2026-04-15T00:00:00"/>
    <x v="0"/>
    <x v="15"/>
    <x v="0"/>
    <s v="Returning"/>
    <x v="3"/>
    <s v="Trail Tent 2P"/>
    <n v="2"/>
    <n v="196.57"/>
    <n v="0.05"/>
    <n v="106.2"/>
    <n v="373.48299999999995"/>
    <n v="212.4"/>
    <n v="161.08299999999994"/>
    <n v="0.43129941657317727"/>
    <n v="2026"/>
    <x v="1"/>
    <n v="4"/>
    <x v="3"/>
  </r>
  <r>
    <n v="1703"/>
    <d v="2026-04-15T00:00:00"/>
    <x v="1"/>
    <x v="1"/>
    <x v="0"/>
    <s v="Returning"/>
    <x v="1"/>
    <s v="Hiking Daypack 20L"/>
    <n v="1"/>
    <n v="90.52"/>
    <n v="0"/>
    <n v="46.5"/>
    <n v="90.52"/>
    <n v="46.5"/>
    <n v="44.019999999999996"/>
    <n v="0.4863013698630137"/>
    <n v="2026"/>
    <x v="1"/>
    <n v="4"/>
    <x v="3"/>
  </r>
  <r>
    <n v="2107"/>
    <d v="2026-04-15T00:00:00"/>
    <x v="0"/>
    <x v="15"/>
    <x v="0"/>
    <s v="Returning"/>
    <x v="2"/>
    <s v="Travel Backpack 35L"/>
    <n v="5"/>
    <n v="165.35"/>
    <n v="0.05"/>
    <n v="89.38"/>
    <n v="785.41249999999991"/>
    <n v="446.9"/>
    <n v="338.51249999999993"/>
    <n v="0.43099963395031271"/>
    <n v="2026"/>
    <x v="1"/>
    <n v="4"/>
    <x v="3"/>
  </r>
  <r>
    <n v="2265"/>
    <d v="2026-04-15T00:00:00"/>
    <x v="1"/>
    <x v="11"/>
    <x v="2"/>
    <s v="Returning"/>
    <x v="2"/>
    <s v="Insulated Bottle"/>
    <n v="2"/>
    <n v="36.35"/>
    <n v="0"/>
    <n v="13.55"/>
    <n v="72.7"/>
    <n v="27.1"/>
    <n v="45.6"/>
    <n v="0.6272352132049519"/>
    <n v="2026"/>
    <x v="1"/>
    <n v="4"/>
    <x v="3"/>
  </r>
  <r>
    <n v="2839"/>
    <d v="2026-04-15T00:00:00"/>
    <x v="1"/>
    <x v="14"/>
    <x v="2"/>
    <s v="New"/>
    <x v="2"/>
    <s v="Packing Cube Set"/>
    <n v="1"/>
    <n v="47"/>
    <n v="0"/>
    <n v="18.64"/>
    <n v="47"/>
    <n v="18.64"/>
    <n v="28.36"/>
    <n v="0.60340425531914887"/>
    <n v="2026"/>
    <x v="1"/>
    <n v="4"/>
    <x v="3"/>
  </r>
  <r>
    <n v="4742"/>
    <d v="2026-04-15T00:00:00"/>
    <x v="3"/>
    <x v="13"/>
    <x v="3"/>
    <s v="Returning"/>
    <x v="2"/>
    <s v="Packing Cube Set"/>
    <n v="1"/>
    <n v="46.86"/>
    <n v="0"/>
    <n v="18.190000000000001"/>
    <n v="46.86"/>
    <n v="18.190000000000001"/>
    <n v="28.669999999999998"/>
    <n v="0.61182244985061884"/>
    <n v="2026"/>
    <x v="1"/>
    <n v="4"/>
    <x v="3"/>
  </r>
  <r>
    <n v="4899"/>
    <d v="2026-04-15T00:00:00"/>
    <x v="0"/>
    <x v="9"/>
    <x v="0"/>
    <s v="New"/>
    <x v="3"/>
    <s v="Portable Camp Stove"/>
    <n v="2"/>
    <n v="82.13"/>
    <n v="0.05"/>
    <n v="39.909999999999997"/>
    <n v="156.047"/>
    <n v="79.819999999999993"/>
    <n v="76.227000000000004"/>
    <n v="0.48848744288579726"/>
    <n v="2026"/>
    <x v="1"/>
    <n v="4"/>
    <x v="3"/>
  </r>
  <r>
    <n v="5042"/>
    <d v="2026-04-15T00:00:00"/>
    <x v="1"/>
    <x v="6"/>
    <x v="2"/>
    <s v="Business"/>
    <x v="2"/>
    <s v="Travel Backpack 35L"/>
    <n v="1"/>
    <n v="163.16"/>
    <n v="0"/>
    <n v="88.78"/>
    <n v="163.16"/>
    <n v="88.78"/>
    <n v="74.38"/>
    <n v="0.45587153714145623"/>
    <n v="2026"/>
    <x v="1"/>
    <n v="4"/>
    <x v="3"/>
  </r>
  <r>
    <n v="2248"/>
    <d v="2026-04-16T00:00:00"/>
    <x v="0"/>
    <x v="15"/>
    <x v="2"/>
    <s v="New"/>
    <x v="2"/>
    <s v="Insulated Bottle"/>
    <n v="2"/>
    <n v="36.68"/>
    <n v="0.1"/>
    <n v="13.92"/>
    <n v="66.024000000000001"/>
    <n v="27.84"/>
    <n v="38.183999999999997"/>
    <n v="0.57833515085423481"/>
    <n v="2026"/>
    <x v="1"/>
    <n v="4"/>
    <x v="3"/>
  </r>
  <r>
    <n v="2427"/>
    <d v="2026-04-16T00:00:00"/>
    <x v="3"/>
    <x v="13"/>
    <x v="0"/>
    <s v="New"/>
    <x v="2"/>
    <s v="Packing Cube Set"/>
    <n v="1"/>
    <n v="45.82"/>
    <n v="0.1"/>
    <n v="18.48"/>
    <n v="41.238"/>
    <n v="18.48"/>
    <n v="22.757999999999999"/>
    <n v="0.55186963480285167"/>
    <n v="2026"/>
    <x v="1"/>
    <n v="4"/>
    <x v="3"/>
  </r>
  <r>
    <n v="2445"/>
    <d v="2026-04-16T00:00:00"/>
    <x v="0"/>
    <x v="15"/>
    <x v="0"/>
    <s v="Returning"/>
    <x v="1"/>
    <s v="Trekking Poles"/>
    <n v="1"/>
    <n v="70.95"/>
    <n v="0"/>
    <n v="31.43"/>
    <n v="70.95"/>
    <n v="31.43"/>
    <n v="39.520000000000003"/>
    <n v="0.55701198026779419"/>
    <n v="2026"/>
    <x v="1"/>
    <n v="4"/>
    <x v="3"/>
  </r>
  <r>
    <n v="3311"/>
    <d v="2026-04-16T00:00:00"/>
    <x v="1"/>
    <x v="11"/>
    <x v="0"/>
    <s v="New"/>
    <x v="2"/>
    <s v="Packing Cube Set"/>
    <n v="1"/>
    <n v="46.68"/>
    <n v="0.05"/>
    <n v="18.350000000000001"/>
    <n v="44.345999999999997"/>
    <n v="18.350000000000001"/>
    <n v="25.995999999999995"/>
    <n v="0.58620845172056102"/>
    <n v="2026"/>
    <x v="1"/>
    <n v="4"/>
    <x v="3"/>
  </r>
  <r>
    <n v="3320"/>
    <d v="2026-04-16T00:00:00"/>
    <x v="2"/>
    <x v="16"/>
    <x v="0"/>
    <s v="Business"/>
    <x v="2"/>
    <s v="Travel Backpack 35L"/>
    <n v="5"/>
    <n v="164.31"/>
    <n v="0.05"/>
    <n v="85.41"/>
    <n v="780.47249999999997"/>
    <n v="427.04999999999995"/>
    <n v="353.42250000000001"/>
    <n v="0.45283145786686912"/>
    <n v="2026"/>
    <x v="1"/>
    <n v="4"/>
    <x v="3"/>
  </r>
  <r>
    <n v="3321"/>
    <d v="2026-04-16T00:00:00"/>
    <x v="1"/>
    <x v="6"/>
    <x v="0"/>
    <s v="Business"/>
    <x v="2"/>
    <s v="Insulated Bottle"/>
    <n v="3"/>
    <n v="35.57"/>
    <n v="0"/>
    <n v="13.67"/>
    <n v="106.71000000000001"/>
    <n v="41.01"/>
    <n v="65.700000000000017"/>
    <n v="0.61568737700309262"/>
    <n v="2026"/>
    <x v="1"/>
    <n v="4"/>
    <x v="3"/>
  </r>
  <r>
    <n v="5181"/>
    <d v="2026-04-16T00:00:00"/>
    <x v="0"/>
    <x v="0"/>
    <x v="3"/>
    <s v="New"/>
    <x v="2"/>
    <s v="Packing Cube Set"/>
    <n v="2"/>
    <n v="45.51"/>
    <n v="0.1"/>
    <n v="18.809999999999999"/>
    <n v="81.917999999999992"/>
    <n v="37.619999999999997"/>
    <n v="44.297999999999995"/>
    <n v="0.54076027246758951"/>
    <n v="2026"/>
    <x v="1"/>
    <n v="4"/>
    <x v="3"/>
  </r>
  <r>
    <n v="5187"/>
    <d v="2026-04-16T00:00:00"/>
    <x v="3"/>
    <x v="8"/>
    <x v="0"/>
    <s v="Returning"/>
    <x v="3"/>
    <s v="Trail Tent 2P"/>
    <n v="2"/>
    <n v="198.32"/>
    <n v="0"/>
    <n v="106.8"/>
    <n v="396.64"/>
    <n v="213.6"/>
    <n v="183.04"/>
    <n v="0.46147640177490923"/>
    <n v="2026"/>
    <x v="1"/>
    <n v="4"/>
    <x v="3"/>
  </r>
  <r>
    <n v="605"/>
    <d v="2026-04-17T00:00:00"/>
    <x v="3"/>
    <x v="8"/>
    <x v="3"/>
    <s v="Business"/>
    <x v="2"/>
    <s v="Carry-On Duffel"/>
    <n v="2"/>
    <n v="130.94"/>
    <n v="0"/>
    <n v="67.459999999999994"/>
    <n v="261.88"/>
    <n v="134.91999999999999"/>
    <n v="126.96000000000001"/>
    <n v="0.48480219948067821"/>
    <n v="2026"/>
    <x v="1"/>
    <n v="4"/>
    <x v="3"/>
  </r>
  <r>
    <n v="3244"/>
    <d v="2026-04-17T00:00:00"/>
    <x v="1"/>
    <x v="11"/>
    <x v="3"/>
    <s v="Returning"/>
    <x v="2"/>
    <s v="Carry-On Duffel"/>
    <n v="1"/>
    <n v="131.62"/>
    <n v="0"/>
    <n v="66.95"/>
    <n v="131.62"/>
    <n v="66.95"/>
    <n v="64.67"/>
    <n v="0.49133870232487464"/>
    <n v="2026"/>
    <x v="1"/>
    <n v="4"/>
    <x v="3"/>
  </r>
  <r>
    <n v="4047"/>
    <d v="2026-04-17T00:00:00"/>
    <x v="0"/>
    <x v="0"/>
    <x v="1"/>
    <s v="Business"/>
    <x v="2"/>
    <s v="Travel Backpack 35L"/>
    <n v="8"/>
    <n v="168.34"/>
    <n v="0.15"/>
    <n v="88.7"/>
    <n v="1144.712"/>
    <n v="709.6"/>
    <n v="435.11199999999997"/>
    <n v="0.38010608781946897"/>
    <n v="2026"/>
    <x v="1"/>
    <n v="4"/>
    <x v="3"/>
  </r>
  <r>
    <n v="4101"/>
    <d v="2026-04-17T00:00:00"/>
    <x v="1"/>
    <x v="6"/>
    <x v="0"/>
    <s v="Returning"/>
    <x v="3"/>
    <s v="Portable Camp Stove"/>
    <n v="1"/>
    <n v="81.040000000000006"/>
    <n v="0"/>
    <n v="39.97"/>
    <n v="81.040000000000006"/>
    <n v="39.97"/>
    <n v="41.070000000000007"/>
    <n v="0.50678677196446209"/>
    <n v="2026"/>
    <x v="1"/>
    <n v="4"/>
    <x v="3"/>
  </r>
  <r>
    <n v="4537"/>
    <d v="2026-04-17T00:00:00"/>
    <x v="3"/>
    <x v="8"/>
    <x v="0"/>
    <s v="Business"/>
    <x v="3"/>
    <s v="Portable Camp Stove"/>
    <n v="3"/>
    <n v="81.53"/>
    <n v="0.05"/>
    <n v="38.630000000000003"/>
    <n v="232.3605"/>
    <n v="115.89000000000001"/>
    <n v="116.47049999999999"/>
    <n v="0.50124913657872139"/>
    <n v="2026"/>
    <x v="1"/>
    <n v="4"/>
    <x v="3"/>
  </r>
  <r>
    <n v="754"/>
    <d v="2026-04-18T00:00:00"/>
    <x v="2"/>
    <x v="10"/>
    <x v="3"/>
    <s v="Returning"/>
    <x v="0"/>
    <s v="Cycling Pack 12L"/>
    <n v="3"/>
    <n v="104.8"/>
    <n v="0.1"/>
    <n v="50.59"/>
    <n v="282.95999999999998"/>
    <n v="151.77000000000001"/>
    <n v="131.18999999999997"/>
    <n v="0.46363443596268017"/>
    <n v="2026"/>
    <x v="1"/>
    <n v="4"/>
    <x v="3"/>
  </r>
  <r>
    <n v="1340"/>
    <d v="2026-04-18T00:00:00"/>
    <x v="3"/>
    <x v="8"/>
    <x v="0"/>
    <s v="New"/>
    <x v="4"/>
    <s v="Training Mat"/>
    <n v="2"/>
    <n v="51.24"/>
    <n v="0"/>
    <n v="22.52"/>
    <n v="102.48"/>
    <n v="45.04"/>
    <n v="57.440000000000005"/>
    <n v="0.56049960967993762"/>
    <n v="2026"/>
    <x v="1"/>
    <n v="4"/>
    <x v="3"/>
  </r>
  <r>
    <n v="1444"/>
    <d v="2026-04-18T00:00:00"/>
    <x v="2"/>
    <x v="10"/>
    <x v="2"/>
    <s v="Returning"/>
    <x v="3"/>
    <s v="Compact Sleeping Bag"/>
    <n v="1"/>
    <n v="120.52"/>
    <n v="0.1"/>
    <n v="59.01"/>
    <n v="108.468"/>
    <n v="59.01"/>
    <n v="49.458000000000006"/>
    <n v="0.45596858059519862"/>
    <n v="2026"/>
    <x v="1"/>
    <n v="4"/>
    <x v="3"/>
  </r>
  <r>
    <n v="2390"/>
    <d v="2026-04-18T00:00:00"/>
    <x v="3"/>
    <x v="8"/>
    <x v="2"/>
    <s v="Returning"/>
    <x v="3"/>
    <s v="Portable Camp Stove"/>
    <n v="1"/>
    <n v="80.98"/>
    <n v="0"/>
    <n v="40.19"/>
    <n v="80.98"/>
    <n v="40.19"/>
    <n v="40.790000000000006"/>
    <n v="0.50370461842430236"/>
    <n v="2026"/>
    <x v="1"/>
    <n v="4"/>
    <x v="3"/>
  </r>
  <r>
    <n v="3076"/>
    <d v="2026-04-18T00:00:00"/>
    <x v="2"/>
    <x v="2"/>
    <x v="0"/>
    <s v="Business"/>
    <x v="3"/>
    <s v="Portable Camp Stove"/>
    <n v="2"/>
    <n v="82.58"/>
    <n v="0.1"/>
    <n v="39.93"/>
    <n v="148.64400000000001"/>
    <n v="79.86"/>
    <n v="68.784000000000006"/>
    <n v="0.46274319851457174"/>
    <n v="2026"/>
    <x v="1"/>
    <n v="4"/>
    <x v="3"/>
  </r>
  <r>
    <n v="3157"/>
    <d v="2026-04-18T00:00:00"/>
    <x v="3"/>
    <x v="8"/>
    <x v="0"/>
    <s v="New"/>
    <x v="3"/>
    <s v="Trail Tent 2P"/>
    <n v="2"/>
    <n v="200.36"/>
    <n v="0"/>
    <n v="105.12"/>
    <n v="400.72"/>
    <n v="210.24"/>
    <n v="190.48000000000002"/>
    <n v="0.47534438011579161"/>
    <n v="2026"/>
    <x v="1"/>
    <n v="4"/>
    <x v="3"/>
  </r>
  <r>
    <n v="4516"/>
    <d v="2026-04-18T00:00:00"/>
    <x v="2"/>
    <x v="5"/>
    <x v="0"/>
    <s v="Returning"/>
    <x v="3"/>
    <s v="Trail Tent 2P"/>
    <n v="1"/>
    <n v="196.24"/>
    <n v="0"/>
    <n v="106.34"/>
    <n v="196.24"/>
    <n v="106.34"/>
    <n v="89.9"/>
    <n v="0.45811251528740321"/>
    <n v="2026"/>
    <x v="1"/>
    <n v="4"/>
    <x v="3"/>
  </r>
  <r>
    <n v="5119"/>
    <d v="2026-04-18T00:00:00"/>
    <x v="0"/>
    <x v="15"/>
    <x v="0"/>
    <s v="Business"/>
    <x v="1"/>
    <s v="Hiking Daypack 20L"/>
    <n v="1"/>
    <n v="93.32"/>
    <n v="0"/>
    <n v="44.82"/>
    <n v="93.32"/>
    <n v="44.82"/>
    <n v="48.499999999999993"/>
    <n v="0.51971710244320612"/>
    <n v="2026"/>
    <x v="1"/>
    <n v="4"/>
    <x v="3"/>
  </r>
  <r>
    <n v="125"/>
    <d v="2026-04-19T00:00:00"/>
    <x v="3"/>
    <x v="7"/>
    <x v="0"/>
    <s v="Returning"/>
    <x v="0"/>
    <s v="Cycling Pack 12L"/>
    <n v="2"/>
    <n v="101.61"/>
    <n v="0"/>
    <n v="49.9"/>
    <n v="203.22"/>
    <n v="99.8"/>
    <n v="103.42"/>
    <n v="0.50890660368074014"/>
    <n v="2026"/>
    <x v="1"/>
    <n v="4"/>
    <x v="3"/>
  </r>
  <r>
    <n v="728"/>
    <d v="2026-04-19T00:00:00"/>
    <x v="1"/>
    <x v="14"/>
    <x v="0"/>
    <s v="Returning"/>
    <x v="0"/>
    <s v="Cycling Pack 12L"/>
    <n v="1"/>
    <n v="104.91"/>
    <n v="0"/>
    <n v="51.68"/>
    <n v="104.91"/>
    <n v="51.68"/>
    <n v="53.23"/>
    <n v="0.50738728433895719"/>
    <n v="2026"/>
    <x v="1"/>
    <n v="4"/>
    <x v="3"/>
  </r>
  <r>
    <n v="1271"/>
    <d v="2026-04-19T00:00:00"/>
    <x v="2"/>
    <x v="2"/>
    <x v="1"/>
    <s v="Business"/>
    <x v="4"/>
    <s v="Resistance Band Set"/>
    <n v="8"/>
    <n v="39.99"/>
    <n v="0.15"/>
    <n v="14.92"/>
    <n v="271.93200000000002"/>
    <n v="119.36"/>
    <n v="152.572"/>
    <n v="0.56106673727255341"/>
    <n v="2026"/>
    <x v="1"/>
    <n v="4"/>
    <x v="3"/>
  </r>
  <r>
    <n v="1284"/>
    <d v="2026-04-19T00:00:00"/>
    <x v="1"/>
    <x v="12"/>
    <x v="2"/>
    <s v="New"/>
    <x v="2"/>
    <s v="Carry-On Duffel"/>
    <n v="1"/>
    <n v="136.01"/>
    <n v="0"/>
    <n v="66.59"/>
    <n v="136.01"/>
    <n v="66.59"/>
    <n v="69.419999999999987"/>
    <n v="0.51040364679067707"/>
    <n v="2026"/>
    <x v="1"/>
    <n v="4"/>
    <x v="3"/>
  </r>
  <r>
    <n v="1657"/>
    <d v="2026-04-19T00:00:00"/>
    <x v="0"/>
    <x v="0"/>
    <x v="1"/>
    <s v="Business"/>
    <x v="3"/>
    <s v="Compact Sleeping Bag"/>
    <n v="15"/>
    <n v="122.1"/>
    <n v="0.15"/>
    <n v="62.33"/>
    <n v="1556.7749999999999"/>
    <n v="934.94999999999993"/>
    <n v="621.82499999999993"/>
    <n v="0.39943151707857588"/>
    <n v="2026"/>
    <x v="1"/>
    <n v="4"/>
    <x v="3"/>
  </r>
  <r>
    <n v="2240"/>
    <d v="2026-04-19T00:00:00"/>
    <x v="0"/>
    <x v="15"/>
    <x v="3"/>
    <s v="Returning"/>
    <x v="3"/>
    <s v="Alpine Tent 4P"/>
    <n v="4"/>
    <n v="341.75"/>
    <n v="0.1"/>
    <n v="191.91"/>
    <n v="1230.3"/>
    <n v="767.64"/>
    <n v="462.65999999999997"/>
    <n v="0.37605462082418922"/>
    <n v="2026"/>
    <x v="1"/>
    <n v="4"/>
    <x v="3"/>
  </r>
  <r>
    <n v="3050"/>
    <d v="2026-04-19T00:00:00"/>
    <x v="3"/>
    <x v="13"/>
    <x v="2"/>
    <s v="Returning"/>
    <x v="1"/>
    <s v="Summit Backpack 45L"/>
    <n v="3"/>
    <n v="156.16"/>
    <n v="0.05"/>
    <n v="77.81"/>
    <n v="445.05599999999998"/>
    <n v="233.43"/>
    <n v="211.62599999999998"/>
    <n v="0.47550420621225192"/>
    <n v="2026"/>
    <x v="1"/>
    <n v="4"/>
    <x v="3"/>
  </r>
  <r>
    <n v="3213"/>
    <d v="2026-04-19T00:00:00"/>
    <x v="0"/>
    <x v="15"/>
    <x v="0"/>
    <s v="Returning"/>
    <x v="2"/>
    <s v="Carry-On Duffel"/>
    <n v="2"/>
    <n v="132.53"/>
    <n v="0.05"/>
    <n v="66.39"/>
    <n v="251.80699999999999"/>
    <n v="132.78"/>
    <n v="119.02699999999999"/>
    <n v="0.47269138665724142"/>
    <n v="2026"/>
    <x v="1"/>
    <n v="4"/>
    <x v="3"/>
  </r>
  <r>
    <n v="3367"/>
    <d v="2026-04-19T00:00:00"/>
    <x v="2"/>
    <x v="3"/>
    <x v="0"/>
    <s v="Returning"/>
    <x v="2"/>
    <s v="Packing Cube Set"/>
    <n v="3"/>
    <n v="45.79"/>
    <n v="0"/>
    <n v="17.98"/>
    <n v="137.37"/>
    <n v="53.94"/>
    <n v="83.43"/>
    <n v="0.60733784669141733"/>
    <n v="2026"/>
    <x v="1"/>
    <n v="4"/>
    <x v="3"/>
  </r>
  <r>
    <n v="3885"/>
    <d v="2026-04-19T00:00:00"/>
    <x v="0"/>
    <x v="15"/>
    <x v="0"/>
    <s v="New"/>
    <x v="2"/>
    <s v="Carry-On Duffel"/>
    <n v="2"/>
    <n v="133.97"/>
    <n v="0.15"/>
    <n v="67.36"/>
    <n v="227.749"/>
    <n v="134.72"/>
    <n v="93.028999999999996"/>
    <n v="0.40847160690057915"/>
    <n v="2026"/>
    <x v="1"/>
    <n v="4"/>
    <x v="3"/>
  </r>
  <r>
    <n v="4372"/>
    <d v="2026-04-19T00:00:00"/>
    <x v="0"/>
    <x v="15"/>
    <x v="0"/>
    <s v="New"/>
    <x v="4"/>
    <s v="Recovery Roller"/>
    <n v="1"/>
    <n v="37.11"/>
    <n v="0.1"/>
    <n v="14.27"/>
    <n v="33.399000000000001"/>
    <n v="14.27"/>
    <n v="19.129000000000001"/>
    <n v="0.5727416988532591"/>
    <n v="2026"/>
    <x v="1"/>
    <n v="4"/>
    <x v="3"/>
  </r>
  <r>
    <n v="4417"/>
    <d v="2026-04-19T00:00:00"/>
    <x v="3"/>
    <x v="8"/>
    <x v="2"/>
    <s v="New"/>
    <x v="3"/>
    <s v="Alpine Tent 4P"/>
    <n v="3"/>
    <n v="334.01"/>
    <n v="0.15"/>
    <n v="192.17"/>
    <n v="851.72550000000001"/>
    <n v="576.51"/>
    <n v="275.21550000000002"/>
    <n v="0.32312699337990941"/>
    <n v="2026"/>
    <x v="1"/>
    <n v="4"/>
    <x v="3"/>
  </r>
  <r>
    <n v="1147"/>
    <d v="2026-04-20T00:00:00"/>
    <x v="3"/>
    <x v="7"/>
    <x v="0"/>
    <s v="New"/>
    <x v="2"/>
    <s v="Carry-On Duffel"/>
    <n v="1"/>
    <n v="131.46"/>
    <n v="0"/>
    <n v="67.77"/>
    <n v="131.46"/>
    <n v="67.77"/>
    <n v="63.690000000000012"/>
    <n v="0.48448197170241902"/>
    <n v="2026"/>
    <x v="1"/>
    <n v="4"/>
    <x v="3"/>
  </r>
  <r>
    <n v="1514"/>
    <d v="2026-04-20T00:00:00"/>
    <x v="2"/>
    <x v="3"/>
    <x v="2"/>
    <s v="Returning"/>
    <x v="1"/>
    <s v="Trekking Poles"/>
    <n v="3"/>
    <n v="72.48"/>
    <n v="0"/>
    <n v="32.36"/>
    <n v="217.44"/>
    <n v="97.08"/>
    <n v="120.36"/>
    <n v="0.55353200883002207"/>
    <n v="2026"/>
    <x v="1"/>
    <n v="4"/>
    <x v="3"/>
  </r>
  <r>
    <n v="1538"/>
    <d v="2026-04-20T00:00:00"/>
    <x v="2"/>
    <x v="2"/>
    <x v="3"/>
    <s v="New"/>
    <x v="0"/>
    <s v="Commuter Helmet"/>
    <n v="1"/>
    <n v="81.98"/>
    <n v="0"/>
    <n v="43.15"/>
    <n v="81.98"/>
    <n v="43.15"/>
    <n v="38.830000000000005"/>
    <n v="0.47365211027079779"/>
    <n v="2026"/>
    <x v="1"/>
    <n v="4"/>
    <x v="3"/>
  </r>
  <r>
    <n v="1679"/>
    <d v="2026-04-20T00:00:00"/>
    <x v="3"/>
    <x v="13"/>
    <x v="3"/>
    <s v="Returning"/>
    <x v="2"/>
    <s v="Packing Cube Set"/>
    <n v="1"/>
    <n v="46.71"/>
    <n v="0"/>
    <n v="18.18"/>
    <n v="46.71"/>
    <n v="18.18"/>
    <n v="28.53"/>
    <n v="0.61078998073217727"/>
    <n v="2026"/>
    <x v="1"/>
    <n v="4"/>
    <x v="3"/>
  </r>
  <r>
    <n v="1708"/>
    <d v="2026-04-20T00:00:00"/>
    <x v="2"/>
    <x v="5"/>
    <x v="3"/>
    <s v="New"/>
    <x v="4"/>
    <s v="Resistance Band Set"/>
    <n v="1"/>
    <n v="41.01"/>
    <n v="0"/>
    <n v="14.5"/>
    <n v="41.01"/>
    <n v="14.5"/>
    <n v="26.509999999999998"/>
    <n v="0.64642770056083876"/>
    <n v="2026"/>
    <x v="1"/>
    <n v="4"/>
    <x v="3"/>
  </r>
  <r>
    <n v="2686"/>
    <d v="2026-04-20T00:00:00"/>
    <x v="1"/>
    <x v="12"/>
    <x v="0"/>
    <s v="Returning"/>
    <x v="1"/>
    <s v="Trekking Poles"/>
    <n v="1"/>
    <n v="70.45"/>
    <n v="0.05"/>
    <n v="31.98"/>
    <n v="66.927499999999995"/>
    <n v="31.98"/>
    <n v="34.947499999999991"/>
    <n v="0.52216951178514059"/>
    <n v="2026"/>
    <x v="1"/>
    <n v="4"/>
    <x v="3"/>
  </r>
  <r>
    <n v="3307"/>
    <d v="2026-04-20T00:00:00"/>
    <x v="3"/>
    <x v="13"/>
    <x v="2"/>
    <s v="Business"/>
    <x v="0"/>
    <s v="Trail Bike Light"/>
    <n v="2"/>
    <n v="51.39"/>
    <n v="0.05"/>
    <n v="22.28"/>
    <n v="97.640999999999991"/>
    <n v="44.56"/>
    <n v="53.080999999999989"/>
    <n v="0.54363433393758764"/>
    <n v="2026"/>
    <x v="1"/>
    <n v="4"/>
    <x v="3"/>
  </r>
  <r>
    <n v="3772"/>
    <d v="2026-04-20T00:00:00"/>
    <x v="0"/>
    <x v="15"/>
    <x v="2"/>
    <s v="Returning"/>
    <x v="3"/>
    <s v="Compact Sleeping Bag"/>
    <n v="2"/>
    <n v="122.03"/>
    <n v="0"/>
    <n v="59.43"/>
    <n v="244.06"/>
    <n v="118.86"/>
    <n v="125.2"/>
    <n v="0.51298860935835455"/>
    <n v="2026"/>
    <x v="1"/>
    <n v="4"/>
    <x v="3"/>
  </r>
  <r>
    <n v="3877"/>
    <d v="2026-04-20T00:00:00"/>
    <x v="3"/>
    <x v="4"/>
    <x v="0"/>
    <s v="New"/>
    <x v="2"/>
    <s v="Carry-On Duffel"/>
    <n v="3"/>
    <n v="132.07"/>
    <n v="0.05"/>
    <n v="66.41"/>
    <n v="376.39949999999999"/>
    <n v="199.23"/>
    <n v="177.1695"/>
    <n v="0.47069536489819991"/>
    <n v="2026"/>
    <x v="1"/>
    <n v="4"/>
    <x v="3"/>
  </r>
  <r>
    <n v="4117"/>
    <d v="2026-04-20T00:00:00"/>
    <x v="3"/>
    <x v="7"/>
    <x v="3"/>
    <s v="Returning"/>
    <x v="0"/>
    <s v="Compact Repair Kit"/>
    <n v="1"/>
    <n v="41.04"/>
    <n v="0.1"/>
    <n v="17.02"/>
    <n v="36.936"/>
    <n v="17.02"/>
    <n v="19.916"/>
    <n v="0.53920294563569415"/>
    <n v="2026"/>
    <x v="1"/>
    <n v="4"/>
    <x v="3"/>
  </r>
  <r>
    <n v="4562"/>
    <d v="2026-04-20T00:00:00"/>
    <x v="1"/>
    <x v="1"/>
    <x v="2"/>
    <s v="New"/>
    <x v="4"/>
    <s v="Resistance Band Set"/>
    <n v="2"/>
    <n v="40.56"/>
    <n v="0"/>
    <n v="15.09"/>
    <n v="81.12"/>
    <n v="30.18"/>
    <n v="50.940000000000005"/>
    <n v="0.62795857988165682"/>
    <n v="2026"/>
    <x v="1"/>
    <n v="4"/>
    <x v="3"/>
  </r>
  <r>
    <n v="4683"/>
    <d v="2026-04-20T00:00:00"/>
    <x v="2"/>
    <x v="16"/>
    <x v="0"/>
    <s v="Business"/>
    <x v="4"/>
    <s v="Training Mat"/>
    <n v="3"/>
    <n v="51.36"/>
    <n v="0"/>
    <n v="22.05"/>
    <n v="154.07999999999998"/>
    <n v="66.150000000000006"/>
    <n v="87.929999999999978"/>
    <n v="0.57067757009345788"/>
    <n v="2026"/>
    <x v="1"/>
    <n v="4"/>
    <x v="3"/>
  </r>
  <r>
    <n v="308"/>
    <d v="2026-04-21T00:00:00"/>
    <x v="3"/>
    <x v="7"/>
    <x v="0"/>
    <s v="Returning"/>
    <x v="1"/>
    <s v="Hiking Daypack 20L"/>
    <n v="6"/>
    <n v="93.58"/>
    <n v="0"/>
    <n v="46.68"/>
    <n v="561.48"/>
    <n v="280.08"/>
    <n v="281.40000000000003"/>
    <n v="0.5011754648429152"/>
    <n v="2026"/>
    <x v="1"/>
    <n v="4"/>
    <x v="3"/>
  </r>
  <r>
    <n v="773"/>
    <d v="2026-04-21T00:00:00"/>
    <x v="3"/>
    <x v="7"/>
    <x v="0"/>
    <s v="Business"/>
    <x v="0"/>
    <s v="Commuter Helmet"/>
    <n v="5"/>
    <n v="80.16"/>
    <n v="0.1"/>
    <n v="42.5"/>
    <n v="360.71999999999997"/>
    <n v="212.5"/>
    <n v="148.21999999999997"/>
    <n v="0.41090042137946325"/>
    <n v="2026"/>
    <x v="1"/>
    <n v="4"/>
    <x v="3"/>
  </r>
  <r>
    <n v="1303"/>
    <d v="2026-04-21T00:00:00"/>
    <x v="1"/>
    <x v="12"/>
    <x v="0"/>
    <s v="New"/>
    <x v="1"/>
    <s v="Trail Boots"/>
    <n v="1"/>
    <n v="142.22999999999999"/>
    <n v="0.05"/>
    <n v="77.66"/>
    <n v="135.11849999999998"/>
    <n v="77.66"/>
    <n v="57.458499999999987"/>
    <n v="0.42524524768999061"/>
    <n v="2026"/>
    <x v="1"/>
    <n v="4"/>
    <x v="3"/>
  </r>
  <r>
    <n v="1348"/>
    <d v="2026-04-21T00:00:00"/>
    <x v="1"/>
    <x v="14"/>
    <x v="0"/>
    <s v="Returning"/>
    <x v="1"/>
    <s v="Trekking Poles"/>
    <n v="2"/>
    <n v="71.77"/>
    <n v="0"/>
    <n v="32.450000000000003"/>
    <n v="143.54"/>
    <n v="64.900000000000006"/>
    <n v="78.639999999999986"/>
    <n v="0.54786122335237553"/>
    <n v="2026"/>
    <x v="1"/>
    <n v="4"/>
    <x v="3"/>
  </r>
  <r>
    <n v="1496"/>
    <d v="2026-04-21T00:00:00"/>
    <x v="0"/>
    <x v="0"/>
    <x v="3"/>
    <s v="Returning"/>
    <x v="1"/>
    <s v="Trekking Poles"/>
    <n v="1"/>
    <n v="71.23"/>
    <n v="0.05"/>
    <n v="33.28"/>
    <n v="67.668499999999995"/>
    <n v="33.28"/>
    <n v="34.388499999999993"/>
    <n v="0.50819066478494423"/>
    <n v="2026"/>
    <x v="1"/>
    <n v="4"/>
    <x v="3"/>
  </r>
  <r>
    <n v="1695"/>
    <d v="2026-04-21T00:00:00"/>
    <x v="0"/>
    <x v="0"/>
    <x v="2"/>
    <s v="Returning"/>
    <x v="1"/>
    <s v="Trekking Poles"/>
    <n v="1"/>
    <n v="71.239999999999995"/>
    <n v="0.1"/>
    <n v="33.07"/>
    <n v="64.116"/>
    <n v="33.07"/>
    <n v="31.045999999999999"/>
    <n v="0.48421610830369954"/>
    <n v="2026"/>
    <x v="1"/>
    <n v="4"/>
    <x v="3"/>
  </r>
  <r>
    <n v="2812"/>
    <d v="2026-04-21T00:00:00"/>
    <x v="1"/>
    <x v="6"/>
    <x v="0"/>
    <s v="New"/>
    <x v="0"/>
    <s v="Trail Bike Light"/>
    <n v="1"/>
    <n v="51.39"/>
    <n v="0"/>
    <n v="22.08"/>
    <n v="51.39"/>
    <n v="22.08"/>
    <n v="29.310000000000002"/>
    <n v="0.57034442498540572"/>
    <n v="2026"/>
    <x v="1"/>
    <n v="4"/>
    <x v="3"/>
  </r>
  <r>
    <n v="3017"/>
    <d v="2026-04-21T00:00:00"/>
    <x v="1"/>
    <x v="12"/>
    <x v="0"/>
    <s v="Returning"/>
    <x v="0"/>
    <s v="Cycling Pack 12L"/>
    <n v="1"/>
    <n v="102.64"/>
    <n v="0"/>
    <n v="51.86"/>
    <n v="102.64"/>
    <n v="51.86"/>
    <n v="50.78"/>
    <n v="0.49473889321901793"/>
    <n v="2026"/>
    <x v="1"/>
    <n v="4"/>
    <x v="3"/>
  </r>
  <r>
    <n v="3719"/>
    <d v="2026-04-21T00:00:00"/>
    <x v="2"/>
    <x v="2"/>
    <x v="0"/>
    <s v="New"/>
    <x v="4"/>
    <s v="Recovery Roller"/>
    <n v="2"/>
    <n v="35.56"/>
    <n v="0.1"/>
    <n v="13.85"/>
    <n v="64.00800000000001"/>
    <n v="27.7"/>
    <n v="36.308000000000007"/>
    <n v="0.56724159480064995"/>
    <n v="2026"/>
    <x v="1"/>
    <n v="4"/>
    <x v="3"/>
  </r>
  <r>
    <n v="3920"/>
    <d v="2026-04-21T00:00:00"/>
    <x v="1"/>
    <x v="11"/>
    <x v="0"/>
    <s v="Returning"/>
    <x v="0"/>
    <s v="Cycling Pack 12L"/>
    <n v="2"/>
    <n v="100.39"/>
    <n v="0"/>
    <n v="49.05"/>
    <n v="200.78"/>
    <n v="98.1"/>
    <n v="102.68"/>
    <n v="0.51140551847793603"/>
    <n v="2026"/>
    <x v="1"/>
    <n v="4"/>
    <x v="3"/>
  </r>
  <r>
    <n v="4654"/>
    <d v="2026-04-21T00:00:00"/>
    <x v="0"/>
    <x v="15"/>
    <x v="2"/>
    <s v="Returning"/>
    <x v="3"/>
    <s v="Trail Tent 2P"/>
    <n v="2"/>
    <n v="191.51"/>
    <n v="0.1"/>
    <n v="101.25"/>
    <n v="344.71800000000002"/>
    <n v="202.5"/>
    <n v="142.21800000000002"/>
    <n v="0.41256331262075091"/>
    <n v="2026"/>
    <x v="1"/>
    <n v="4"/>
    <x v="3"/>
  </r>
  <r>
    <n v="4920"/>
    <d v="2026-04-21T00:00:00"/>
    <x v="1"/>
    <x v="12"/>
    <x v="2"/>
    <s v="New"/>
    <x v="1"/>
    <s v="Trail Boots"/>
    <n v="2"/>
    <n v="147.30000000000001"/>
    <n v="0"/>
    <n v="81.2"/>
    <n v="294.60000000000002"/>
    <n v="162.4"/>
    <n v="132.20000000000002"/>
    <n v="0.44874405974202308"/>
    <n v="2026"/>
    <x v="1"/>
    <n v="4"/>
    <x v="3"/>
  </r>
  <r>
    <n v="5191"/>
    <d v="2026-04-21T00:00:00"/>
    <x v="1"/>
    <x v="11"/>
    <x v="2"/>
    <s v="Returning"/>
    <x v="0"/>
    <s v="Commuter Helmet"/>
    <n v="1"/>
    <n v="79.92"/>
    <n v="0.1"/>
    <n v="43.13"/>
    <n v="71.927999999999997"/>
    <n v="43.13"/>
    <n v="28.797999999999995"/>
    <n v="0.40037259481703918"/>
    <n v="2026"/>
    <x v="1"/>
    <n v="4"/>
    <x v="3"/>
  </r>
  <r>
    <n v="413"/>
    <d v="2026-04-22T00:00:00"/>
    <x v="1"/>
    <x v="1"/>
    <x v="0"/>
    <s v="Returning"/>
    <x v="3"/>
    <s v="Alpine Tent 4P"/>
    <n v="2"/>
    <n v="344.29"/>
    <n v="0.1"/>
    <n v="192.66"/>
    <n v="619.72200000000009"/>
    <n v="385.32"/>
    <n v="234.4020000000001"/>
    <n v="0.37823733867766524"/>
    <n v="2026"/>
    <x v="1"/>
    <n v="4"/>
    <x v="3"/>
  </r>
  <r>
    <n v="1658"/>
    <d v="2026-04-22T00:00:00"/>
    <x v="2"/>
    <x v="5"/>
    <x v="0"/>
    <s v="Returning"/>
    <x v="1"/>
    <s v="Summit Backpack 45L"/>
    <n v="1"/>
    <n v="151.15"/>
    <n v="0"/>
    <n v="77.680000000000007"/>
    <n v="151.15"/>
    <n v="77.680000000000007"/>
    <n v="73.47"/>
    <n v="0.48607343698312933"/>
    <n v="2026"/>
    <x v="1"/>
    <n v="4"/>
    <x v="3"/>
  </r>
  <r>
    <n v="2024"/>
    <d v="2026-04-22T00:00:00"/>
    <x v="1"/>
    <x v="6"/>
    <x v="2"/>
    <s v="New"/>
    <x v="3"/>
    <s v="Portable Camp Stove"/>
    <n v="1"/>
    <n v="81.73"/>
    <n v="0.05"/>
    <n v="39.979999999999997"/>
    <n v="77.643500000000003"/>
    <n v="39.979999999999997"/>
    <n v="37.663500000000006"/>
    <n v="0.48508246021882068"/>
    <n v="2026"/>
    <x v="1"/>
    <n v="4"/>
    <x v="3"/>
  </r>
  <r>
    <n v="3980"/>
    <d v="2026-04-22T00:00:00"/>
    <x v="3"/>
    <x v="4"/>
    <x v="2"/>
    <s v="New"/>
    <x v="1"/>
    <s v="Trail Boots"/>
    <n v="1"/>
    <n v="142.53"/>
    <n v="0.05"/>
    <n v="77.77"/>
    <n v="135.40350000000001"/>
    <n v="77.77"/>
    <n v="57.633500000000012"/>
    <n v="0.4256426163282338"/>
    <n v="2026"/>
    <x v="1"/>
    <n v="4"/>
    <x v="3"/>
  </r>
  <r>
    <n v="4239"/>
    <d v="2026-04-22T00:00:00"/>
    <x v="1"/>
    <x v="1"/>
    <x v="0"/>
    <s v="New"/>
    <x v="3"/>
    <s v="Portable Camp Stove"/>
    <n v="2"/>
    <n v="83.24"/>
    <n v="0"/>
    <n v="40.03"/>
    <n v="166.48"/>
    <n v="80.06"/>
    <n v="86.419999999999987"/>
    <n v="0.51910139356078799"/>
    <n v="2026"/>
    <x v="1"/>
    <n v="4"/>
    <x v="3"/>
  </r>
  <r>
    <n v="4761"/>
    <d v="2026-04-22T00:00:00"/>
    <x v="0"/>
    <x v="0"/>
    <x v="3"/>
    <s v="New"/>
    <x v="1"/>
    <s v="Trail Boots"/>
    <n v="1"/>
    <n v="141.99"/>
    <n v="0.05"/>
    <n v="79.7"/>
    <n v="134.8905"/>
    <n v="79.7"/>
    <n v="55.1905"/>
    <n v="0.40915038494186023"/>
    <n v="2026"/>
    <x v="1"/>
    <n v="4"/>
    <x v="3"/>
  </r>
  <r>
    <n v="5160"/>
    <d v="2026-04-22T00:00:00"/>
    <x v="1"/>
    <x v="12"/>
    <x v="0"/>
    <s v="New"/>
    <x v="4"/>
    <s v="Recovery Roller"/>
    <n v="2"/>
    <n v="35.94"/>
    <n v="0.05"/>
    <n v="14.17"/>
    <n v="68.285999999999987"/>
    <n v="28.34"/>
    <n v="39.945999999999984"/>
    <n v="0.5849808159798493"/>
    <n v="2026"/>
    <x v="1"/>
    <n v="4"/>
    <x v="3"/>
  </r>
  <r>
    <n v="2224"/>
    <d v="2026-04-23T00:00:00"/>
    <x v="1"/>
    <x v="1"/>
    <x v="0"/>
    <s v="New"/>
    <x v="4"/>
    <s v="Training Mat"/>
    <n v="3"/>
    <n v="49.55"/>
    <n v="0"/>
    <n v="22.55"/>
    <n v="148.64999999999998"/>
    <n v="67.650000000000006"/>
    <n v="80.999999999999972"/>
    <n v="0.54490413723511588"/>
    <n v="2026"/>
    <x v="1"/>
    <n v="4"/>
    <x v="3"/>
  </r>
  <r>
    <n v="2832"/>
    <d v="2026-04-23T00:00:00"/>
    <x v="3"/>
    <x v="8"/>
    <x v="3"/>
    <s v="Returning"/>
    <x v="4"/>
    <s v="Resistance Band Set"/>
    <n v="1"/>
    <n v="39.89"/>
    <n v="0.05"/>
    <n v="15.06"/>
    <n v="37.895499999999998"/>
    <n v="15.06"/>
    <n v="22.835499999999996"/>
    <n v="0.60259133670224685"/>
    <n v="2026"/>
    <x v="1"/>
    <n v="4"/>
    <x v="3"/>
  </r>
  <r>
    <n v="3000"/>
    <d v="2026-04-23T00:00:00"/>
    <x v="3"/>
    <x v="7"/>
    <x v="3"/>
    <s v="New"/>
    <x v="4"/>
    <s v="Resistance Band Set"/>
    <n v="1"/>
    <n v="40.630000000000003"/>
    <n v="0.1"/>
    <n v="14.67"/>
    <n v="36.567"/>
    <n v="14.67"/>
    <n v="21.896999999999998"/>
    <n v="0.59881860694068423"/>
    <n v="2026"/>
    <x v="1"/>
    <n v="4"/>
    <x v="3"/>
  </r>
  <r>
    <n v="3206"/>
    <d v="2026-04-23T00:00:00"/>
    <x v="3"/>
    <x v="8"/>
    <x v="3"/>
    <s v="Returning"/>
    <x v="0"/>
    <s v="Compact Repair Kit"/>
    <n v="4"/>
    <n v="39.78"/>
    <n v="0.05"/>
    <n v="16.7"/>
    <n v="151.16399999999999"/>
    <n v="66.8"/>
    <n v="84.36399999999999"/>
    <n v="0.55809584292556425"/>
    <n v="2026"/>
    <x v="1"/>
    <n v="4"/>
    <x v="3"/>
  </r>
  <r>
    <n v="3777"/>
    <d v="2026-04-23T00:00:00"/>
    <x v="3"/>
    <x v="4"/>
    <x v="3"/>
    <s v="Business"/>
    <x v="1"/>
    <s v="Hiking Daypack 20L"/>
    <n v="1"/>
    <n v="92.74"/>
    <n v="0"/>
    <n v="46.1"/>
    <n v="92.74"/>
    <n v="46.1"/>
    <n v="46.639999999999993"/>
    <n v="0.50291136510675005"/>
    <n v="2026"/>
    <x v="1"/>
    <n v="4"/>
    <x v="3"/>
  </r>
  <r>
    <n v="4980"/>
    <d v="2026-04-23T00:00:00"/>
    <x v="1"/>
    <x v="6"/>
    <x v="2"/>
    <s v="Returning"/>
    <x v="3"/>
    <s v="Compact Sleeping Bag"/>
    <n v="2"/>
    <n v="120.49"/>
    <n v="0.1"/>
    <n v="62.23"/>
    <n v="216.88200000000001"/>
    <n v="124.46"/>
    <n v="92.422000000000011"/>
    <n v="0.42613955976060719"/>
    <n v="2026"/>
    <x v="1"/>
    <n v="4"/>
    <x v="3"/>
  </r>
  <r>
    <n v="1102"/>
    <d v="2026-04-24T00:00:00"/>
    <x v="1"/>
    <x v="6"/>
    <x v="0"/>
    <s v="Business"/>
    <x v="1"/>
    <s v="Trekking Poles"/>
    <n v="2"/>
    <n v="70.53"/>
    <n v="0"/>
    <n v="32.229999999999997"/>
    <n v="141.06"/>
    <n v="64.459999999999994"/>
    <n v="76.600000000000009"/>
    <n v="0.54303133418403526"/>
    <n v="2026"/>
    <x v="1"/>
    <n v="4"/>
    <x v="3"/>
  </r>
  <r>
    <n v="1333"/>
    <d v="2026-04-24T00:00:00"/>
    <x v="1"/>
    <x v="14"/>
    <x v="0"/>
    <s v="New"/>
    <x v="1"/>
    <s v="Hiking Daypack 20L"/>
    <n v="1"/>
    <n v="90.87"/>
    <n v="0.1"/>
    <n v="44.4"/>
    <n v="81.783000000000001"/>
    <n v="44.4"/>
    <n v="37.383000000000003"/>
    <n v="0.45709988628443565"/>
    <n v="2026"/>
    <x v="1"/>
    <n v="4"/>
    <x v="3"/>
  </r>
  <r>
    <n v="1369"/>
    <d v="2026-04-24T00:00:00"/>
    <x v="1"/>
    <x v="14"/>
    <x v="1"/>
    <s v="Returning"/>
    <x v="4"/>
    <s v="Weighted Vest"/>
    <n v="3"/>
    <n v="124.31"/>
    <n v="0.2"/>
    <n v="67.97"/>
    <n v="298.34399999999999"/>
    <n v="203.91"/>
    <n v="94.433999999999997"/>
    <n v="0.31652723031131846"/>
    <n v="2026"/>
    <x v="1"/>
    <n v="4"/>
    <x v="3"/>
  </r>
  <r>
    <n v="1712"/>
    <d v="2026-04-24T00:00:00"/>
    <x v="1"/>
    <x v="1"/>
    <x v="1"/>
    <s v="Returning"/>
    <x v="0"/>
    <s v="Compact Repair Kit"/>
    <n v="15"/>
    <n v="41.21"/>
    <n v="0.15"/>
    <n v="16.760000000000002"/>
    <n v="525.42750000000001"/>
    <n v="251.40000000000003"/>
    <n v="274.02749999999997"/>
    <n v="0.52153246642020068"/>
    <n v="2026"/>
    <x v="1"/>
    <n v="4"/>
    <x v="3"/>
  </r>
  <r>
    <n v="2229"/>
    <d v="2026-04-24T00:00:00"/>
    <x v="0"/>
    <x v="0"/>
    <x v="0"/>
    <s v="New"/>
    <x v="1"/>
    <s v="Trail Boots"/>
    <n v="2"/>
    <n v="145.75"/>
    <n v="0.1"/>
    <n v="78.900000000000006"/>
    <n v="262.35000000000002"/>
    <n v="157.80000000000001"/>
    <n v="104.55000000000001"/>
    <n v="0.39851343624928531"/>
    <n v="2026"/>
    <x v="1"/>
    <n v="4"/>
    <x v="3"/>
  </r>
  <r>
    <n v="3458"/>
    <d v="2026-04-24T00:00:00"/>
    <x v="2"/>
    <x v="3"/>
    <x v="0"/>
    <s v="New"/>
    <x v="2"/>
    <s v="Carry-On Duffel"/>
    <n v="1"/>
    <n v="134.86000000000001"/>
    <n v="0"/>
    <n v="66.040000000000006"/>
    <n v="134.86000000000001"/>
    <n v="66.040000000000006"/>
    <n v="68.820000000000007"/>
    <n v="0.51030698502150373"/>
    <n v="2026"/>
    <x v="1"/>
    <n v="4"/>
    <x v="3"/>
  </r>
  <r>
    <n v="4637"/>
    <d v="2026-04-24T00:00:00"/>
    <x v="3"/>
    <x v="13"/>
    <x v="2"/>
    <s v="New"/>
    <x v="2"/>
    <s v="Carry-On Duffel"/>
    <n v="1"/>
    <n v="136.07"/>
    <n v="0"/>
    <n v="65.17"/>
    <n v="136.07"/>
    <n v="65.17"/>
    <n v="70.899999999999991"/>
    <n v="0.52105533916366575"/>
    <n v="2026"/>
    <x v="1"/>
    <n v="4"/>
    <x v="3"/>
  </r>
  <r>
    <n v="4726"/>
    <d v="2026-04-24T00:00:00"/>
    <x v="0"/>
    <x v="15"/>
    <x v="2"/>
    <s v="Business"/>
    <x v="2"/>
    <s v="Packing Cube Set"/>
    <n v="1"/>
    <n v="47.25"/>
    <n v="0.1"/>
    <n v="18.25"/>
    <n v="42.524999999999999"/>
    <n v="18.25"/>
    <n v="24.274999999999999"/>
    <n v="0.57084068195179305"/>
    <n v="2026"/>
    <x v="1"/>
    <n v="4"/>
    <x v="3"/>
  </r>
  <r>
    <n v="4838"/>
    <d v="2026-04-24T00:00:00"/>
    <x v="0"/>
    <x v="0"/>
    <x v="0"/>
    <s v="Business"/>
    <x v="0"/>
    <s v="Compact Repair Kit"/>
    <n v="2"/>
    <n v="41.32"/>
    <n v="0.1"/>
    <n v="16.66"/>
    <n v="74.376000000000005"/>
    <n v="33.32"/>
    <n v="41.056000000000004"/>
    <n v="0.5520060234484242"/>
    <n v="2026"/>
    <x v="1"/>
    <n v="4"/>
    <x v="3"/>
  </r>
  <r>
    <n v="5075"/>
    <d v="2026-04-24T00:00:00"/>
    <x v="0"/>
    <x v="15"/>
    <x v="3"/>
    <s v="New"/>
    <x v="0"/>
    <s v="Commuter Helmet"/>
    <n v="2"/>
    <n v="81.75"/>
    <n v="0"/>
    <n v="41.92"/>
    <n v="163.5"/>
    <n v="83.84"/>
    <n v="79.66"/>
    <n v="0.48721712538226297"/>
    <n v="2026"/>
    <x v="1"/>
    <n v="4"/>
    <x v="3"/>
  </r>
  <r>
    <n v="149"/>
    <d v="2026-04-25T00:00:00"/>
    <x v="1"/>
    <x v="12"/>
    <x v="0"/>
    <s v="Returning"/>
    <x v="2"/>
    <s v="Insulated Bottle"/>
    <n v="1"/>
    <n v="36.020000000000003"/>
    <n v="0.05"/>
    <n v="13.72"/>
    <n v="34.219000000000001"/>
    <n v="13.72"/>
    <n v="20.499000000000002"/>
    <n v="0.59905315760250155"/>
    <n v="2026"/>
    <x v="1"/>
    <n v="4"/>
    <x v="3"/>
  </r>
  <r>
    <n v="449"/>
    <d v="2026-04-25T00:00:00"/>
    <x v="2"/>
    <x v="5"/>
    <x v="0"/>
    <s v="Business"/>
    <x v="2"/>
    <s v="Insulated Bottle"/>
    <n v="1"/>
    <n v="36.68"/>
    <n v="0"/>
    <n v="13.27"/>
    <n v="36.68"/>
    <n v="13.27"/>
    <n v="23.41"/>
    <n v="0.63822246455834242"/>
    <n v="2026"/>
    <x v="1"/>
    <n v="4"/>
    <x v="3"/>
  </r>
  <r>
    <n v="1422"/>
    <d v="2026-04-25T00:00:00"/>
    <x v="3"/>
    <x v="8"/>
    <x v="1"/>
    <s v="Business"/>
    <x v="3"/>
    <s v="Alpine Tent 4P"/>
    <n v="6"/>
    <n v="348.16"/>
    <n v="0.1"/>
    <n v="198.24"/>
    <n v="1880.0640000000001"/>
    <n v="1189.44"/>
    <n v="690.62400000000002"/>
    <n v="0.36734068627450978"/>
    <n v="2026"/>
    <x v="1"/>
    <n v="4"/>
    <x v="3"/>
  </r>
  <r>
    <n v="3248"/>
    <d v="2026-04-25T00:00:00"/>
    <x v="2"/>
    <x v="16"/>
    <x v="0"/>
    <s v="Returning"/>
    <x v="0"/>
    <s v="Compact Repair Kit"/>
    <n v="2"/>
    <n v="39.799999999999997"/>
    <n v="0.05"/>
    <n v="16.23"/>
    <n v="75.61999999999999"/>
    <n v="32.46"/>
    <n v="43.159999999999989"/>
    <n v="0.57074847923829664"/>
    <n v="2026"/>
    <x v="1"/>
    <n v="4"/>
    <x v="3"/>
  </r>
  <r>
    <n v="3445"/>
    <d v="2026-04-25T00:00:00"/>
    <x v="0"/>
    <x v="15"/>
    <x v="0"/>
    <s v="Returning"/>
    <x v="0"/>
    <s v="Compact Repair Kit"/>
    <n v="5"/>
    <n v="39.369999999999997"/>
    <n v="0.05"/>
    <n v="16.760000000000002"/>
    <n v="187.00749999999999"/>
    <n v="83.800000000000011"/>
    <n v="103.20749999999998"/>
    <n v="0.55188963009504954"/>
    <n v="2026"/>
    <x v="1"/>
    <n v="4"/>
    <x v="3"/>
  </r>
  <r>
    <n v="3930"/>
    <d v="2026-04-25T00:00:00"/>
    <x v="1"/>
    <x v="12"/>
    <x v="3"/>
    <s v="Returning"/>
    <x v="4"/>
    <s v="Resistance Band Set"/>
    <n v="2"/>
    <n v="40.85"/>
    <n v="0"/>
    <n v="14.99"/>
    <n v="81.7"/>
    <n v="29.98"/>
    <n v="51.72"/>
    <n v="0.633047735618115"/>
    <n v="2026"/>
    <x v="1"/>
    <n v="4"/>
    <x v="3"/>
  </r>
  <r>
    <n v="3969"/>
    <d v="2026-04-25T00:00:00"/>
    <x v="3"/>
    <x v="8"/>
    <x v="3"/>
    <s v="Returning"/>
    <x v="1"/>
    <s v="Hiking Daypack 20L"/>
    <n v="1"/>
    <n v="92.91"/>
    <n v="0.05"/>
    <n v="46"/>
    <n v="88.264499999999998"/>
    <n v="46"/>
    <n v="42.264499999999998"/>
    <n v="0.4788391709010984"/>
    <n v="2026"/>
    <x v="1"/>
    <n v="4"/>
    <x v="3"/>
  </r>
  <r>
    <n v="4190"/>
    <d v="2026-04-25T00:00:00"/>
    <x v="3"/>
    <x v="13"/>
    <x v="0"/>
    <s v="New"/>
    <x v="1"/>
    <s v="Summit Backpack 45L"/>
    <n v="1"/>
    <n v="152.01"/>
    <n v="0"/>
    <n v="80.33"/>
    <n v="152.01"/>
    <n v="80.33"/>
    <n v="71.679999999999993"/>
    <n v="0.47154792447865268"/>
    <n v="2026"/>
    <x v="1"/>
    <n v="4"/>
    <x v="3"/>
  </r>
  <r>
    <n v="4442"/>
    <d v="2026-04-25T00:00:00"/>
    <x v="1"/>
    <x v="6"/>
    <x v="3"/>
    <s v="New"/>
    <x v="2"/>
    <s v="Insulated Bottle"/>
    <n v="1"/>
    <n v="36.65"/>
    <n v="0"/>
    <n v="13.28"/>
    <n v="36.65"/>
    <n v="13.28"/>
    <n v="23.369999999999997"/>
    <n v="0.63765347885402446"/>
    <n v="2026"/>
    <x v="1"/>
    <n v="4"/>
    <x v="3"/>
  </r>
  <r>
    <n v="228"/>
    <d v="2026-04-26T00:00:00"/>
    <x v="3"/>
    <x v="8"/>
    <x v="0"/>
    <s v="Returning"/>
    <x v="3"/>
    <s v="Portable Camp Stove"/>
    <n v="5"/>
    <n v="80.819999999999993"/>
    <n v="0"/>
    <n v="40.47"/>
    <n v="404.09999999999997"/>
    <n v="202.35"/>
    <n v="201.74999999999997"/>
    <n v="0.49925760950259834"/>
    <n v="2026"/>
    <x v="1"/>
    <n v="4"/>
    <x v="3"/>
  </r>
  <r>
    <n v="2101"/>
    <d v="2026-04-26T00:00:00"/>
    <x v="3"/>
    <x v="4"/>
    <x v="0"/>
    <s v="New"/>
    <x v="1"/>
    <s v="Trail Boots"/>
    <n v="4"/>
    <n v="144.69999999999999"/>
    <n v="0"/>
    <n v="79.41"/>
    <n v="578.79999999999995"/>
    <n v="317.64"/>
    <n v="261.15999999999997"/>
    <n v="0.45120939875604699"/>
    <n v="2026"/>
    <x v="1"/>
    <n v="4"/>
    <x v="3"/>
  </r>
  <r>
    <n v="2590"/>
    <d v="2026-04-26T00:00:00"/>
    <x v="1"/>
    <x v="6"/>
    <x v="2"/>
    <s v="New"/>
    <x v="4"/>
    <s v="Recovery Roller"/>
    <n v="2"/>
    <n v="36.51"/>
    <n v="0.1"/>
    <n v="14.18"/>
    <n v="65.718000000000004"/>
    <n v="28.36"/>
    <n v="37.358000000000004"/>
    <n v="0.56845917404668433"/>
    <n v="2026"/>
    <x v="1"/>
    <n v="4"/>
    <x v="3"/>
  </r>
  <r>
    <n v="2957"/>
    <d v="2026-04-26T00:00:00"/>
    <x v="3"/>
    <x v="7"/>
    <x v="3"/>
    <s v="New"/>
    <x v="2"/>
    <s v="Insulated Bottle"/>
    <n v="3"/>
    <n v="36.58"/>
    <n v="0.05"/>
    <n v="13.71"/>
    <n v="104.25299999999999"/>
    <n v="41.13"/>
    <n v="63.122999999999983"/>
    <n v="0.60547897902218628"/>
    <n v="2026"/>
    <x v="1"/>
    <n v="4"/>
    <x v="3"/>
  </r>
  <r>
    <n v="4270"/>
    <d v="2026-04-26T00:00:00"/>
    <x v="3"/>
    <x v="7"/>
    <x v="2"/>
    <s v="Business"/>
    <x v="3"/>
    <s v="Trail Tent 2P"/>
    <n v="2"/>
    <n v="191.59"/>
    <n v="0"/>
    <n v="102.52"/>
    <n v="383.18"/>
    <n v="205.04"/>
    <n v="178.14000000000001"/>
    <n v="0.46489900307949272"/>
    <n v="2026"/>
    <x v="1"/>
    <n v="4"/>
    <x v="3"/>
  </r>
  <r>
    <n v="4324"/>
    <d v="2026-04-26T00:00:00"/>
    <x v="3"/>
    <x v="8"/>
    <x v="1"/>
    <s v="Business"/>
    <x v="3"/>
    <s v="Alpine Tent 4P"/>
    <n v="6"/>
    <n v="337.24"/>
    <n v="0.05"/>
    <n v="198.63"/>
    <n v="1922.268"/>
    <n v="1191.78"/>
    <n v="730.48800000000006"/>
    <n v="0.38001360892445801"/>
    <n v="2026"/>
    <x v="1"/>
    <n v="4"/>
    <x v="3"/>
  </r>
  <r>
    <n v="5010"/>
    <d v="2026-04-26T00:00:00"/>
    <x v="3"/>
    <x v="7"/>
    <x v="1"/>
    <s v="Business"/>
    <x v="2"/>
    <s v="Packing Cube Set"/>
    <n v="3"/>
    <n v="46.2"/>
    <n v="0.1"/>
    <n v="18.149999999999999"/>
    <n v="124.74000000000002"/>
    <n v="54.449999999999996"/>
    <n v="70.29000000000002"/>
    <n v="0.5634920634920636"/>
    <n v="2026"/>
    <x v="1"/>
    <n v="4"/>
    <x v="3"/>
  </r>
  <r>
    <n v="5092"/>
    <d v="2026-04-26T00:00:00"/>
    <x v="1"/>
    <x v="1"/>
    <x v="3"/>
    <s v="Business"/>
    <x v="4"/>
    <s v="Training Mat"/>
    <n v="4"/>
    <n v="50.84"/>
    <n v="0.05"/>
    <n v="22.63"/>
    <n v="193.19200000000001"/>
    <n v="90.52"/>
    <n v="102.67200000000001"/>
    <n v="0.53145057766367143"/>
    <n v="2026"/>
    <x v="1"/>
    <n v="4"/>
    <x v="3"/>
  </r>
  <r>
    <n v="1061"/>
    <d v="2026-04-27T00:00:00"/>
    <x v="3"/>
    <x v="13"/>
    <x v="0"/>
    <s v="Returning"/>
    <x v="2"/>
    <s v="Travel Backpack 35L"/>
    <n v="1"/>
    <n v="166.5"/>
    <n v="0"/>
    <n v="85.55"/>
    <n v="166.5"/>
    <n v="85.55"/>
    <n v="80.95"/>
    <n v="0.4861861861861862"/>
    <n v="2026"/>
    <x v="1"/>
    <n v="4"/>
    <x v="3"/>
  </r>
  <r>
    <n v="1099"/>
    <d v="2026-04-27T00:00:00"/>
    <x v="3"/>
    <x v="4"/>
    <x v="3"/>
    <s v="New"/>
    <x v="1"/>
    <s v="Trekking Poles"/>
    <n v="1"/>
    <n v="70.2"/>
    <n v="0"/>
    <n v="32.06"/>
    <n v="70.2"/>
    <n v="32.06"/>
    <n v="38.14"/>
    <n v="0.5433048433048433"/>
    <n v="2026"/>
    <x v="1"/>
    <n v="4"/>
    <x v="3"/>
  </r>
  <r>
    <n v="3500"/>
    <d v="2026-04-27T00:00:00"/>
    <x v="1"/>
    <x v="12"/>
    <x v="0"/>
    <s v="New"/>
    <x v="4"/>
    <s v="Training Mat"/>
    <n v="4"/>
    <n v="50.67"/>
    <n v="0"/>
    <n v="22.62"/>
    <n v="202.68"/>
    <n v="90.48"/>
    <n v="112.2"/>
    <n v="0.55358200118413259"/>
    <n v="2026"/>
    <x v="1"/>
    <n v="4"/>
    <x v="3"/>
  </r>
  <r>
    <n v="3856"/>
    <d v="2026-04-27T00:00:00"/>
    <x v="1"/>
    <x v="11"/>
    <x v="2"/>
    <s v="New"/>
    <x v="2"/>
    <s v="Travel Backpack 35L"/>
    <n v="3"/>
    <n v="161.05000000000001"/>
    <n v="0.05"/>
    <n v="87.43"/>
    <n v="458.99250000000001"/>
    <n v="262.29000000000002"/>
    <n v="196.70249999999999"/>
    <n v="0.4285527541299694"/>
    <n v="2026"/>
    <x v="1"/>
    <n v="4"/>
    <x v="3"/>
  </r>
  <r>
    <n v="4044"/>
    <d v="2026-04-27T00:00:00"/>
    <x v="1"/>
    <x v="6"/>
    <x v="1"/>
    <s v="New"/>
    <x v="4"/>
    <s v="Weighted Vest"/>
    <n v="10"/>
    <n v="124.59"/>
    <n v="0.15"/>
    <n v="67.14"/>
    <n v="1059.0150000000001"/>
    <n v="671.4"/>
    <n v="387.61500000000012"/>
    <n v="0.36601464568490538"/>
    <n v="2026"/>
    <x v="1"/>
    <n v="4"/>
    <x v="3"/>
  </r>
  <r>
    <n v="4235"/>
    <d v="2026-04-27T00:00:00"/>
    <x v="2"/>
    <x v="16"/>
    <x v="0"/>
    <s v="Business"/>
    <x v="4"/>
    <s v="Training Mat"/>
    <n v="1"/>
    <n v="50.18"/>
    <n v="0"/>
    <n v="22.05"/>
    <n v="50.18"/>
    <n v="22.05"/>
    <n v="28.13"/>
    <n v="0.56058190514149064"/>
    <n v="2026"/>
    <x v="1"/>
    <n v="4"/>
    <x v="3"/>
  </r>
  <r>
    <n v="122"/>
    <d v="2026-04-28T00:00:00"/>
    <x v="1"/>
    <x v="11"/>
    <x v="0"/>
    <s v="New"/>
    <x v="3"/>
    <s v="Portable Camp Stove"/>
    <n v="1"/>
    <n v="83.38"/>
    <n v="0"/>
    <n v="38.979999999999997"/>
    <n v="83.38"/>
    <n v="38.979999999999997"/>
    <n v="44.4"/>
    <n v="0.53250179899256422"/>
    <n v="2026"/>
    <x v="1"/>
    <n v="4"/>
    <x v="3"/>
  </r>
  <r>
    <n v="239"/>
    <d v="2026-04-28T00:00:00"/>
    <x v="3"/>
    <x v="7"/>
    <x v="0"/>
    <s v="Returning"/>
    <x v="2"/>
    <s v="Insulated Bottle"/>
    <n v="1"/>
    <n v="35.549999999999997"/>
    <n v="0.05"/>
    <n v="13.25"/>
    <n v="33.772499999999994"/>
    <n v="13.25"/>
    <n v="20.522499999999994"/>
    <n v="0.60766896143311855"/>
    <n v="2026"/>
    <x v="1"/>
    <n v="4"/>
    <x v="3"/>
  </r>
  <r>
    <n v="356"/>
    <d v="2026-04-28T00:00:00"/>
    <x v="3"/>
    <x v="8"/>
    <x v="2"/>
    <s v="New"/>
    <x v="1"/>
    <s v="Summit Backpack 45L"/>
    <n v="1"/>
    <n v="154.36000000000001"/>
    <n v="0"/>
    <n v="77.760000000000005"/>
    <n v="154.36000000000001"/>
    <n v="77.760000000000005"/>
    <n v="76.600000000000009"/>
    <n v="0.49624254988338951"/>
    <n v="2026"/>
    <x v="1"/>
    <n v="4"/>
    <x v="3"/>
  </r>
  <r>
    <n v="785"/>
    <d v="2026-04-28T00:00:00"/>
    <x v="0"/>
    <x v="9"/>
    <x v="3"/>
    <s v="New"/>
    <x v="1"/>
    <s v="Summit Backpack 45L"/>
    <n v="1"/>
    <n v="155.68"/>
    <n v="0"/>
    <n v="77.97"/>
    <n v="155.68"/>
    <n v="77.97"/>
    <n v="77.710000000000008"/>
    <n v="0.49916495375128472"/>
    <n v="2026"/>
    <x v="1"/>
    <n v="4"/>
    <x v="3"/>
  </r>
  <r>
    <n v="2325"/>
    <d v="2026-04-28T00:00:00"/>
    <x v="0"/>
    <x v="0"/>
    <x v="0"/>
    <s v="Returning"/>
    <x v="4"/>
    <s v="Resistance Band Set"/>
    <n v="1"/>
    <n v="40.950000000000003"/>
    <n v="0.15"/>
    <n v="14.89"/>
    <n v="34.807500000000005"/>
    <n v="14.89"/>
    <n v="19.917500000000004"/>
    <n v="0.57221863104216053"/>
    <n v="2026"/>
    <x v="1"/>
    <n v="4"/>
    <x v="3"/>
  </r>
  <r>
    <n v="2566"/>
    <d v="2026-04-28T00:00:00"/>
    <x v="3"/>
    <x v="13"/>
    <x v="3"/>
    <s v="Returning"/>
    <x v="2"/>
    <s v="Packing Cube Set"/>
    <n v="3"/>
    <n v="47.28"/>
    <n v="0.05"/>
    <n v="18.52"/>
    <n v="134.74799999999999"/>
    <n v="55.56"/>
    <n v="79.187999999999988"/>
    <n v="0.58767477068305274"/>
    <n v="2026"/>
    <x v="1"/>
    <n v="4"/>
    <x v="3"/>
  </r>
  <r>
    <n v="3105"/>
    <d v="2026-04-28T00:00:00"/>
    <x v="3"/>
    <x v="7"/>
    <x v="0"/>
    <s v="Returning"/>
    <x v="4"/>
    <s v="Training Mat"/>
    <n v="4"/>
    <n v="51.57"/>
    <n v="0.1"/>
    <n v="22.58"/>
    <n v="185.65200000000002"/>
    <n v="90.32"/>
    <n v="95.332000000000022"/>
    <n v="0.51349837330058401"/>
    <n v="2026"/>
    <x v="1"/>
    <n v="4"/>
    <x v="3"/>
  </r>
  <r>
    <n v="3167"/>
    <d v="2026-04-28T00:00:00"/>
    <x v="3"/>
    <x v="8"/>
    <x v="0"/>
    <s v="Business"/>
    <x v="0"/>
    <s v="Trail Bike Light"/>
    <n v="1"/>
    <n v="51.61"/>
    <n v="0"/>
    <n v="23"/>
    <n v="51.61"/>
    <n v="23"/>
    <n v="28.61"/>
    <n v="0.55434993218368533"/>
    <n v="2026"/>
    <x v="1"/>
    <n v="4"/>
    <x v="3"/>
  </r>
  <r>
    <n v="4396"/>
    <d v="2026-04-28T00:00:00"/>
    <x v="0"/>
    <x v="15"/>
    <x v="2"/>
    <s v="Returning"/>
    <x v="4"/>
    <s v="Training Mat"/>
    <n v="1"/>
    <n v="50.56"/>
    <n v="0.05"/>
    <n v="22.06"/>
    <n v="48.031999999999996"/>
    <n v="22.06"/>
    <n v="25.971999999999998"/>
    <n v="0.54072285143237842"/>
    <n v="2026"/>
    <x v="1"/>
    <n v="4"/>
    <x v="3"/>
  </r>
  <r>
    <n v="4475"/>
    <d v="2026-04-28T00:00:00"/>
    <x v="2"/>
    <x v="5"/>
    <x v="3"/>
    <s v="Business"/>
    <x v="2"/>
    <s v="Travel Backpack 35L"/>
    <n v="2"/>
    <n v="165.74"/>
    <n v="0"/>
    <n v="87.73"/>
    <n v="331.48"/>
    <n v="175.46"/>
    <n v="156.02000000000001"/>
    <n v="0.47067696391939184"/>
    <n v="2026"/>
    <x v="1"/>
    <n v="4"/>
    <x v="3"/>
  </r>
  <r>
    <n v="4482"/>
    <d v="2026-04-28T00:00:00"/>
    <x v="2"/>
    <x v="2"/>
    <x v="0"/>
    <s v="Business"/>
    <x v="4"/>
    <s v="Recovery Roller"/>
    <n v="3"/>
    <n v="36.770000000000003"/>
    <n v="0"/>
    <n v="13.63"/>
    <n v="110.31"/>
    <n v="40.89"/>
    <n v="69.42"/>
    <n v="0.62931737829752521"/>
    <n v="2026"/>
    <x v="1"/>
    <n v="4"/>
    <x v="3"/>
  </r>
  <r>
    <n v="5022"/>
    <d v="2026-04-28T00:00:00"/>
    <x v="3"/>
    <x v="7"/>
    <x v="0"/>
    <s v="Business"/>
    <x v="3"/>
    <s v="Trail Tent 2P"/>
    <n v="2"/>
    <n v="196.37"/>
    <n v="0"/>
    <n v="101.73"/>
    <n v="392.74"/>
    <n v="203.46"/>
    <n v="189.28"/>
    <n v="0.48194734429902736"/>
    <n v="2026"/>
    <x v="1"/>
    <n v="4"/>
    <x v="3"/>
  </r>
  <r>
    <n v="1304"/>
    <d v="2026-04-29T00:00:00"/>
    <x v="0"/>
    <x v="0"/>
    <x v="3"/>
    <s v="Returning"/>
    <x v="2"/>
    <s v="Insulated Bottle"/>
    <n v="2"/>
    <n v="35.33"/>
    <n v="0"/>
    <n v="13.69"/>
    <n v="70.66"/>
    <n v="27.38"/>
    <n v="43.28"/>
    <n v="0.61251061420888764"/>
    <n v="2026"/>
    <x v="1"/>
    <n v="4"/>
    <x v="3"/>
  </r>
  <r>
    <n v="3008"/>
    <d v="2026-04-29T00:00:00"/>
    <x v="2"/>
    <x v="2"/>
    <x v="1"/>
    <s v="Business"/>
    <x v="2"/>
    <s v="Packing Cube Set"/>
    <n v="4"/>
    <n v="46.43"/>
    <n v="0.1"/>
    <n v="18.04"/>
    <n v="167.148"/>
    <n v="72.16"/>
    <n v="94.988"/>
    <n v="0.56828678775695796"/>
    <n v="2026"/>
    <x v="1"/>
    <n v="4"/>
    <x v="3"/>
  </r>
  <r>
    <n v="4140"/>
    <d v="2026-04-29T00:00:00"/>
    <x v="3"/>
    <x v="7"/>
    <x v="3"/>
    <s v="New"/>
    <x v="4"/>
    <s v="Weighted Vest"/>
    <n v="1"/>
    <n v="125.25"/>
    <n v="0"/>
    <n v="70.88"/>
    <n v="125.25"/>
    <n v="70.88"/>
    <n v="54.370000000000005"/>
    <n v="0.43409181636726552"/>
    <n v="2026"/>
    <x v="1"/>
    <n v="4"/>
    <x v="3"/>
  </r>
  <r>
    <n v="4151"/>
    <d v="2026-04-29T00:00:00"/>
    <x v="1"/>
    <x v="14"/>
    <x v="0"/>
    <s v="Returning"/>
    <x v="3"/>
    <s v="Alpine Tent 4P"/>
    <n v="1"/>
    <n v="341.98"/>
    <n v="0"/>
    <n v="192.43"/>
    <n v="341.98"/>
    <n v="192.43"/>
    <n v="149.55000000000001"/>
    <n v="0.43730627522077314"/>
    <n v="2026"/>
    <x v="1"/>
    <n v="4"/>
    <x v="3"/>
  </r>
  <r>
    <n v="4650"/>
    <d v="2026-04-29T00:00:00"/>
    <x v="1"/>
    <x v="6"/>
    <x v="3"/>
    <s v="Business"/>
    <x v="4"/>
    <s v="Resistance Band Set"/>
    <n v="1"/>
    <n v="40.04"/>
    <n v="0"/>
    <n v="14.72"/>
    <n v="40.04"/>
    <n v="14.72"/>
    <n v="25.32"/>
    <n v="0.63236763236763238"/>
    <n v="2026"/>
    <x v="1"/>
    <n v="4"/>
    <x v="3"/>
  </r>
  <r>
    <n v="4897"/>
    <d v="2026-04-29T00:00:00"/>
    <x v="3"/>
    <x v="13"/>
    <x v="0"/>
    <s v="Returning"/>
    <x v="0"/>
    <s v="Compact Repair Kit"/>
    <n v="3"/>
    <n v="40.47"/>
    <n v="0.05"/>
    <n v="17.14"/>
    <n v="115.33949999999999"/>
    <n v="51.42"/>
    <n v="63.919499999999985"/>
    <n v="0.5541856866034619"/>
    <n v="2026"/>
    <x v="1"/>
    <n v="4"/>
    <x v="3"/>
  </r>
  <r>
    <n v="792"/>
    <d v="2026-04-30T00:00:00"/>
    <x v="3"/>
    <x v="8"/>
    <x v="1"/>
    <s v="Returning"/>
    <x v="3"/>
    <s v="Portable Camp Stove"/>
    <n v="6"/>
    <n v="83.7"/>
    <n v="0.2"/>
    <n v="38.58"/>
    <n v="401.76000000000005"/>
    <n v="231.48"/>
    <n v="170.28000000000006"/>
    <n v="0.42383512544802876"/>
    <n v="2026"/>
    <x v="1"/>
    <n v="4"/>
    <x v="3"/>
  </r>
  <r>
    <n v="1796"/>
    <d v="2026-04-30T00:00:00"/>
    <x v="0"/>
    <x v="15"/>
    <x v="0"/>
    <s v="Returning"/>
    <x v="3"/>
    <s v="Portable Camp Stove"/>
    <n v="4"/>
    <n v="83.27"/>
    <n v="0"/>
    <n v="39.979999999999997"/>
    <n v="333.08"/>
    <n v="159.91999999999999"/>
    <n v="173.16"/>
    <n v="0.51987510507986068"/>
    <n v="2026"/>
    <x v="1"/>
    <n v="4"/>
    <x v="3"/>
  </r>
  <r>
    <n v="3222"/>
    <d v="2026-04-30T00:00:00"/>
    <x v="2"/>
    <x v="16"/>
    <x v="1"/>
    <s v="Business"/>
    <x v="3"/>
    <s v="Compact Sleeping Bag"/>
    <n v="3"/>
    <n v="126.03"/>
    <n v="0.1"/>
    <n v="61.75"/>
    <n v="340.28100000000006"/>
    <n v="185.25"/>
    <n v="155.03100000000006"/>
    <n v="0.45559699189787273"/>
    <n v="2026"/>
    <x v="1"/>
    <n v="4"/>
    <x v="3"/>
  </r>
  <r>
    <n v="3237"/>
    <d v="2026-04-30T00:00:00"/>
    <x v="1"/>
    <x v="14"/>
    <x v="0"/>
    <s v="New"/>
    <x v="3"/>
    <s v="Compact Sleeping Bag"/>
    <n v="1"/>
    <n v="122.86"/>
    <n v="0.05"/>
    <n v="59.22"/>
    <n v="116.717"/>
    <n v="59.22"/>
    <n v="57.497"/>
    <n v="0.49261889870370212"/>
    <n v="2026"/>
    <x v="1"/>
    <n v="4"/>
    <x v="3"/>
  </r>
  <r>
    <n v="3695"/>
    <d v="2026-04-30T00:00:00"/>
    <x v="2"/>
    <x v="2"/>
    <x v="0"/>
    <s v="New"/>
    <x v="0"/>
    <s v="Compact Repair Kit"/>
    <n v="1"/>
    <n v="39.44"/>
    <n v="0.1"/>
    <n v="16.63"/>
    <n v="35.496000000000002"/>
    <n v="16.63"/>
    <n v="18.866000000000003"/>
    <n v="0.53149650664863657"/>
    <n v="2026"/>
    <x v="1"/>
    <n v="4"/>
    <x v="3"/>
  </r>
  <r>
    <n v="5148"/>
    <d v="2026-04-30T00:00:00"/>
    <x v="2"/>
    <x v="10"/>
    <x v="0"/>
    <s v="Returning"/>
    <x v="2"/>
    <s v="Carry-On Duffel"/>
    <n v="1"/>
    <n v="130.34"/>
    <n v="0.1"/>
    <n v="66.680000000000007"/>
    <n v="117.30600000000001"/>
    <n v="66.680000000000007"/>
    <n v="50.626000000000005"/>
    <n v="0.43157212759790631"/>
    <n v="2026"/>
    <x v="1"/>
    <n v="4"/>
    <x v="3"/>
  </r>
  <r>
    <n v="534"/>
    <d v="2026-05-01T00:00:00"/>
    <x v="1"/>
    <x v="12"/>
    <x v="0"/>
    <s v="Business"/>
    <x v="1"/>
    <s v="Summit Backpack 45L"/>
    <n v="1"/>
    <n v="154.86000000000001"/>
    <n v="0"/>
    <n v="78.37"/>
    <n v="154.86000000000001"/>
    <n v="78.37"/>
    <n v="76.490000000000009"/>
    <n v="0.49393000129148912"/>
    <n v="2026"/>
    <x v="1"/>
    <n v="5"/>
    <x v="4"/>
  </r>
  <r>
    <n v="551"/>
    <d v="2026-05-01T00:00:00"/>
    <x v="3"/>
    <x v="8"/>
    <x v="2"/>
    <s v="Returning"/>
    <x v="0"/>
    <s v="Cycling Pack 12L"/>
    <n v="4"/>
    <n v="103.64"/>
    <n v="0"/>
    <n v="50.59"/>
    <n v="414.56"/>
    <n v="202.36"/>
    <n v="212.2"/>
    <n v="0.51186800463141646"/>
    <n v="2026"/>
    <x v="1"/>
    <n v="5"/>
    <x v="4"/>
  </r>
  <r>
    <n v="2110"/>
    <d v="2026-05-01T00:00:00"/>
    <x v="0"/>
    <x v="15"/>
    <x v="0"/>
    <s v="Returning"/>
    <x v="2"/>
    <s v="Travel Backpack 35L"/>
    <n v="1"/>
    <n v="164.49"/>
    <n v="0.05"/>
    <n v="87.81"/>
    <n v="156.2655"/>
    <n v="87.81"/>
    <n v="68.455500000000001"/>
    <n v="0.43807174328306631"/>
    <n v="2026"/>
    <x v="1"/>
    <n v="5"/>
    <x v="4"/>
  </r>
  <r>
    <n v="2217"/>
    <d v="2026-05-01T00:00:00"/>
    <x v="3"/>
    <x v="8"/>
    <x v="1"/>
    <s v="Returning"/>
    <x v="2"/>
    <s v="Travel Backpack 35L"/>
    <n v="3"/>
    <n v="163.44999999999999"/>
    <n v="0.05"/>
    <n v="87.54"/>
    <n v="465.83249999999992"/>
    <n v="262.62"/>
    <n v="203.21249999999992"/>
    <n v="0.4362351274331438"/>
    <n v="2026"/>
    <x v="1"/>
    <n v="5"/>
    <x v="4"/>
  </r>
  <r>
    <n v="2544"/>
    <d v="2026-05-01T00:00:00"/>
    <x v="3"/>
    <x v="4"/>
    <x v="0"/>
    <s v="Returning"/>
    <x v="1"/>
    <s v="Trekking Poles"/>
    <n v="1"/>
    <n v="71.87"/>
    <n v="0.05"/>
    <n v="31.97"/>
    <n v="68.276499999999999"/>
    <n v="31.97"/>
    <n v="36.3065"/>
    <n v="0.53175690025118449"/>
    <n v="2026"/>
    <x v="1"/>
    <n v="5"/>
    <x v="4"/>
  </r>
  <r>
    <n v="3678"/>
    <d v="2026-05-01T00:00:00"/>
    <x v="1"/>
    <x v="14"/>
    <x v="3"/>
    <s v="Returning"/>
    <x v="3"/>
    <s v="Trail Tent 2P"/>
    <n v="2"/>
    <n v="194.97"/>
    <n v="0"/>
    <n v="101.14"/>
    <n v="389.94"/>
    <n v="202.28"/>
    <n v="187.66"/>
    <n v="0.48125352618351541"/>
    <n v="2026"/>
    <x v="1"/>
    <n v="5"/>
    <x v="4"/>
  </r>
  <r>
    <n v="3726"/>
    <d v="2026-05-01T00:00:00"/>
    <x v="3"/>
    <x v="8"/>
    <x v="3"/>
    <s v="Returning"/>
    <x v="0"/>
    <s v="Trail Bike Light"/>
    <n v="2"/>
    <n v="49.53"/>
    <n v="0"/>
    <n v="22.91"/>
    <n v="99.06"/>
    <n v="45.82"/>
    <n v="53.24"/>
    <n v="0.53745204926307288"/>
    <n v="2026"/>
    <x v="1"/>
    <n v="5"/>
    <x v="4"/>
  </r>
  <r>
    <n v="3897"/>
    <d v="2026-05-01T00:00:00"/>
    <x v="3"/>
    <x v="8"/>
    <x v="1"/>
    <s v="Business"/>
    <x v="4"/>
    <s v="Recovery Roller"/>
    <n v="4"/>
    <n v="35.619999999999997"/>
    <n v="0.15"/>
    <n v="13.76"/>
    <n v="121.10799999999999"/>
    <n v="55.04"/>
    <n v="66.067999999999984"/>
    <n v="0.54552960993493405"/>
    <n v="2026"/>
    <x v="1"/>
    <n v="5"/>
    <x v="4"/>
  </r>
  <r>
    <n v="1262"/>
    <d v="2026-05-02T00:00:00"/>
    <x v="3"/>
    <x v="7"/>
    <x v="2"/>
    <s v="Returning"/>
    <x v="2"/>
    <s v="Packing Cube Set"/>
    <n v="2"/>
    <n v="45.47"/>
    <n v="0"/>
    <n v="18.37"/>
    <n v="90.94"/>
    <n v="36.74"/>
    <n v="54.199999999999996"/>
    <n v="0.59599736089729494"/>
    <n v="2026"/>
    <x v="1"/>
    <n v="5"/>
    <x v="4"/>
  </r>
  <r>
    <n v="2657"/>
    <d v="2026-05-02T00:00:00"/>
    <x v="0"/>
    <x v="0"/>
    <x v="2"/>
    <s v="New"/>
    <x v="1"/>
    <s v="Trail Boots"/>
    <n v="1"/>
    <n v="145.68"/>
    <n v="0"/>
    <n v="77.8"/>
    <n v="145.68"/>
    <n v="77.8"/>
    <n v="67.88000000000001"/>
    <n v="0.46595277320153766"/>
    <n v="2026"/>
    <x v="1"/>
    <n v="5"/>
    <x v="4"/>
  </r>
  <r>
    <n v="3238"/>
    <d v="2026-05-02T00:00:00"/>
    <x v="3"/>
    <x v="8"/>
    <x v="3"/>
    <s v="Returning"/>
    <x v="3"/>
    <s v="Portable Camp Stove"/>
    <n v="2"/>
    <n v="82.65"/>
    <n v="0.05"/>
    <n v="40.46"/>
    <n v="157.035"/>
    <n v="80.92"/>
    <n v="76.114999999999995"/>
    <n v="0.48470086286496639"/>
    <n v="2026"/>
    <x v="1"/>
    <n v="5"/>
    <x v="4"/>
  </r>
  <r>
    <n v="3607"/>
    <d v="2026-05-02T00:00:00"/>
    <x v="1"/>
    <x v="6"/>
    <x v="0"/>
    <s v="Business"/>
    <x v="2"/>
    <s v="Insulated Bottle"/>
    <n v="1"/>
    <n v="36.270000000000003"/>
    <n v="0"/>
    <n v="13.8"/>
    <n v="36.270000000000003"/>
    <n v="13.8"/>
    <n v="22.470000000000002"/>
    <n v="0.61952026468155497"/>
    <n v="2026"/>
    <x v="1"/>
    <n v="5"/>
    <x v="4"/>
  </r>
  <r>
    <n v="5070"/>
    <d v="2026-05-02T00:00:00"/>
    <x v="2"/>
    <x v="16"/>
    <x v="2"/>
    <s v="New"/>
    <x v="3"/>
    <s v="Portable Camp Stove"/>
    <n v="1"/>
    <n v="80.819999999999993"/>
    <n v="0"/>
    <n v="39.950000000000003"/>
    <n v="80.819999999999993"/>
    <n v="39.950000000000003"/>
    <n v="40.86999999999999"/>
    <n v="0.50569166048007907"/>
    <n v="2026"/>
    <x v="1"/>
    <n v="5"/>
    <x v="4"/>
  </r>
  <r>
    <n v="5171"/>
    <d v="2026-05-02T00:00:00"/>
    <x v="1"/>
    <x v="1"/>
    <x v="2"/>
    <s v="New"/>
    <x v="1"/>
    <s v="Summit Backpack 45L"/>
    <n v="2"/>
    <n v="157.84"/>
    <n v="0.1"/>
    <n v="79.28"/>
    <n v="284.11200000000002"/>
    <n v="158.56"/>
    <n v="125.55200000000002"/>
    <n v="0.44191023258433298"/>
    <n v="2026"/>
    <x v="1"/>
    <n v="5"/>
    <x v="4"/>
  </r>
  <r>
    <n v="617"/>
    <d v="2026-05-03T00:00:00"/>
    <x v="1"/>
    <x v="14"/>
    <x v="3"/>
    <s v="Returning"/>
    <x v="4"/>
    <s v="Recovery Roller"/>
    <n v="4"/>
    <n v="36.909999999999997"/>
    <n v="0.1"/>
    <n v="13.85"/>
    <n v="132.876"/>
    <n v="55.4"/>
    <n v="77.475999999999999"/>
    <n v="0.58306992985941775"/>
    <n v="2026"/>
    <x v="1"/>
    <n v="5"/>
    <x v="4"/>
  </r>
  <r>
    <n v="849"/>
    <d v="2026-05-03T00:00:00"/>
    <x v="1"/>
    <x v="14"/>
    <x v="1"/>
    <s v="Business"/>
    <x v="3"/>
    <s v="Trail Tent 2P"/>
    <n v="3"/>
    <n v="193.18"/>
    <n v="0.1"/>
    <n v="102.31"/>
    <n v="521.58600000000001"/>
    <n v="306.93"/>
    <n v="214.65600000000001"/>
    <n v="0.41154478839539405"/>
    <n v="2026"/>
    <x v="1"/>
    <n v="5"/>
    <x v="4"/>
  </r>
  <r>
    <n v="956"/>
    <d v="2026-05-03T00:00:00"/>
    <x v="0"/>
    <x v="15"/>
    <x v="0"/>
    <s v="Business"/>
    <x v="1"/>
    <s v="Summit Backpack 45L"/>
    <n v="1"/>
    <n v="157.59"/>
    <n v="0.05"/>
    <n v="77.599999999999994"/>
    <n v="149.7105"/>
    <n v="77.599999999999994"/>
    <n v="72.110500000000002"/>
    <n v="0.48166628259206939"/>
    <n v="2026"/>
    <x v="1"/>
    <n v="5"/>
    <x v="4"/>
  </r>
  <r>
    <n v="1896"/>
    <d v="2026-05-03T00:00:00"/>
    <x v="1"/>
    <x v="12"/>
    <x v="3"/>
    <s v="New"/>
    <x v="4"/>
    <s v="Training Mat"/>
    <n v="2"/>
    <n v="49.97"/>
    <n v="0"/>
    <n v="22.63"/>
    <n v="99.94"/>
    <n v="45.26"/>
    <n v="54.68"/>
    <n v="0.54712827696617972"/>
    <n v="2026"/>
    <x v="1"/>
    <n v="5"/>
    <x v="4"/>
  </r>
  <r>
    <n v="2317"/>
    <d v="2026-05-03T00:00:00"/>
    <x v="0"/>
    <x v="15"/>
    <x v="1"/>
    <s v="Business"/>
    <x v="1"/>
    <s v="Summit Backpack 45L"/>
    <n v="5"/>
    <n v="155.54"/>
    <n v="0.1"/>
    <n v="78.02"/>
    <n v="699.93"/>
    <n v="390.09999999999997"/>
    <n v="309.83"/>
    <n v="0.44265855156944267"/>
    <n v="2026"/>
    <x v="1"/>
    <n v="5"/>
    <x v="4"/>
  </r>
  <r>
    <n v="2542"/>
    <d v="2026-05-03T00:00:00"/>
    <x v="3"/>
    <x v="8"/>
    <x v="2"/>
    <s v="New"/>
    <x v="2"/>
    <s v="Carry-On Duffel"/>
    <n v="1"/>
    <n v="131.13"/>
    <n v="0.05"/>
    <n v="67.010000000000005"/>
    <n v="124.5735"/>
    <n v="67.010000000000005"/>
    <n v="57.563499999999991"/>
    <n v="0.46208463276700096"/>
    <n v="2026"/>
    <x v="1"/>
    <n v="5"/>
    <x v="4"/>
  </r>
  <r>
    <n v="4535"/>
    <d v="2026-05-03T00:00:00"/>
    <x v="2"/>
    <x v="5"/>
    <x v="0"/>
    <s v="New"/>
    <x v="2"/>
    <s v="Insulated Bottle"/>
    <n v="1"/>
    <n v="36.82"/>
    <n v="0.1"/>
    <n v="13.4"/>
    <n v="33.137999999999998"/>
    <n v="13.4"/>
    <n v="19.738"/>
    <n v="0.5956303941094816"/>
    <n v="2026"/>
    <x v="1"/>
    <n v="5"/>
    <x v="4"/>
  </r>
  <r>
    <n v="4988"/>
    <d v="2026-05-03T00:00:00"/>
    <x v="2"/>
    <x v="10"/>
    <x v="2"/>
    <s v="New"/>
    <x v="4"/>
    <s v="Weighted Vest"/>
    <n v="1"/>
    <n v="122.28"/>
    <n v="0"/>
    <n v="67.28"/>
    <n v="122.28"/>
    <n v="67.28"/>
    <n v="55"/>
    <n v="0.44978737324174028"/>
    <n v="2026"/>
    <x v="1"/>
    <n v="5"/>
    <x v="4"/>
  </r>
  <r>
    <n v="253"/>
    <d v="2026-05-04T00:00:00"/>
    <x v="2"/>
    <x v="10"/>
    <x v="2"/>
    <s v="Business"/>
    <x v="1"/>
    <s v="Hiking Daypack 20L"/>
    <n v="1"/>
    <n v="90.92"/>
    <n v="0.15"/>
    <n v="44.93"/>
    <n v="77.281999999999996"/>
    <n v="44.93"/>
    <n v="32.351999999999997"/>
    <n v="0.41862270645169636"/>
    <n v="2026"/>
    <x v="1"/>
    <n v="5"/>
    <x v="4"/>
  </r>
  <r>
    <n v="1743"/>
    <d v="2026-05-04T00:00:00"/>
    <x v="1"/>
    <x v="12"/>
    <x v="0"/>
    <s v="New"/>
    <x v="4"/>
    <s v="Training Mat"/>
    <n v="1"/>
    <n v="51.02"/>
    <n v="0"/>
    <n v="21.83"/>
    <n v="51.02"/>
    <n v="21.83"/>
    <n v="29.190000000000005"/>
    <n v="0.5721285770286163"/>
    <n v="2026"/>
    <x v="1"/>
    <n v="5"/>
    <x v="4"/>
  </r>
  <r>
    <n v="1801"/>
    <d v="2026-05-04T00:00:00"/>
    <x v="2"/>
    <x v="2"/>
    <x v="0"/>
    <s v="Business"/>
    <x v="2"/>
    <s v="Insulated Bottle"/>
    <n v="2"/>
    <n v="36.299999999999997"/>
    <n v="0.05"/>
    <n v="13.9"/>
    <n v="68.969999999999985"/>
    <n v="27.8"/>
    <n v="41.169999999999987"/>
    <n v="0.59692619979701311"/>
    <n v="2026"/>
    <x v="1"/>
    <n v="5"/>
    <x v="4"/>
  </r>
  <r>
    <n v="2511"/>
    <d v="2026-05-04T00:00:00"/>
    <x v="2"/>
    <x v="10"/>
    <x v="1"/>
    <s v="Business"/>
    <x v="3"/>
    <s v="Trail Tent 2P"/>
    <n v="8"/>
    <n v="195.03"/>
    <n v="0.15"/>
    <n v="101.13"/>
    <n v="1326.204"/>
    <n v="809.04"/>
    <n v="517.16399999999999"/>
    <n v="0.38995810599274322"/>
    <n v="2026"/>
    <x v="1"/>
    <n v="5"/>
    <x v="4"/>
  </r>
  <r>
    <n v="3186"/>
    <d v="2026-05-04T00:00:00"/>
    <x v="1"/>
    <x v="6"/>
    <x v="0"/>
    <s v="New"/>
    <x v="1"/>
    <s v="Trail Boots"/>
    <n v="1"/>
    <n v="143.66"/>
    <n v="0.1"/>
    <n v="79.25"/>
    <n v="129.29400000000001"/>
    <n v="79.25"/>
    <n v="50.044000000000011"/>
    <n v="0.38705585719368268"/>
    <n v="2026"/>
    <x v="1"/>
    <n v="5"/>
    <x v="4"/>
  </r>
  <r>
    <n v="3378"/>
    <d v="2026-05-04T00:00:00"/>
    <x v="0"/>
    <x v="0"/>
    <x v="1"/>
    <s v="Business"/>
    <x v="4"/>
    <s v="Weighted Vest"/>
    <n v="3"/>
    <n v="120.28"/>
    <n v="0.2"/>
    <n v="69.23"/>
    <n v="288.67200000000003"/>
    <n v="207.69"/>
    <n v="80.982000000000028"/>
    <n v="0.28053292317924849"/>
    <n v="2026"/>
    <x v="1"/>
    <n v="5"/>
    <x v="4"/>
  </r>
  <r>
    <n v="4255"/>
    <d v="2026-05-04T00:00:00"/>
    <x v="3"/>
    <x v="7"/>
    <x v="3"/>
    <s v="Returning"/>
    <x v="2"/>
    <s v="Insulated Bottle"/>
    <n v="6"/>
    <n v="36.04"/>
    <n v="0"/>
    <n v="13.38"/>
    <n v="216.24"/>
    <n v="80.28"/>
    <n v="135.96"/>
    <n v="0.62874583795782468"/>
    <n v="2026"/>
    <x v="1"/>
    <n v="5"/>
    <x v="4"/>
  </r>
  <r>
    <n v="4587"/>
    <d v="2026-05-04T00:00:00"/>
    <x v="2"/>
    <x v="2"/>
    <x v="3"/>
    <s v="Returning"/>
    <x v="1"/>
    <s v="Hiking Daypack 20L"/>
    <n v="2"/>
    <n v="91.72"/>
    <n v="0"/>
    <n v="45.67"/>
    <n v="183.44"/>
    <n v="91.34"/>
    <n v="92.1"/>
    <n v="0.50207152202354988"/>
    <n v="2026"/>
    <x v="1"/>
    <n v="5"/>
    <x v="4"/>
  </r>
  <r>
    <n v="830"/>
    <d v="2026-05-05T00:00:00"/>
    <x v="3"/>
    <x v="8"/>
    <x v="0"/>
    <s v="Business"/>
    <x v="0"/>
    <s v="Trail Bike Light"/>
    <n v="2"/>
    <n v="50.4"/>
    <n v="0"/>
    <n v="22.21"/>
    <n v="100.8"/>
    <n v="44.42"/>
    <n v="56.379999999999995"/>
    <n v="0.55932539682539684"/>
    <n v="2026"/>
    <x v="1"/>
    <n v="5"/>
    <x v="4"/>
  </r>
  <r>
    <n v="4320"/>
    <d v="2026-05-05T00:00:00"/>
    <x v="1"/>
    <x v="6"/>
    <x v="0"/>
    <s v="Returning"/>
    <x v="2"/>
    <s v="Travel Backpack 35L"/>
    <n v="2"/>
    <n v="165.17"/>
    <n v="0"/>
    <n v="87.78"/>
    <n v="330.34"/>
    <n v="175.56"/>
    <n v="154.77999999999997"/>
    <n v="0.46854755706242052"/>
    <n v="2026"/>
    <x v="1"/>
    <n v="5"/>
    <x v="4"/>
  </r>
  <r>
    <n v="4386"/>
    <d v="2026-05-05T00:00:00"/>
    <x v="0"/>
    <x v="15"/>
    <x v="0"/>
    <s v="Returning"/>
    <x v="1"/>
    <s v="Trekking Poles"/>
    <n v="1"/>
    <n v="69.819999999999993"/>
    <n v="0.05"/>
    <n v="33.29"/>
    <n v="66.328999999999994"/>
    <n v="33.29"/>
    <n v="33.038999999999994"/>
    <n v="0.49810791659756665"/>
    <n v="2026"/>
    <x v="1"/>
    <n v="5"/>
    <x v="4"/>
  </r>
  <r>
    <n v="4602"/>
    <d v="2026-05-05T00:00:00"/>
    <x v="1"/>
    <x v="12"/>
    <x v="3"/>
    <s v="New"/>
    <x v="2"/>
    <s v="Carry-On Duffel"/>
    <n v="2"/>
    <n v="131.36000000000001"/>
    <n v="0.1"/>
    <n v="65.3"/>
    <n v="236.44800000000004"/>
    <n v="130.6"/>
    <n v="105.84800000000004"/>
    <n v="0.4476586818243336"/>
    <n v="2026"/>
    <x v="1"/>
    <n v="5"/>
    <x v="4"/>
  </r>
  <r>
    <n v="5190"/>
    <d v="2026-05-05T00:00:00"/>
    <x v="3"/>
    <x v="8"/>
    <x v="1"/>
    <s v="Returning"/>
    <x v="1"/>
    <s v="Hiking Daypack 20L"/>
    <n v="15"/>
    <n v="93.65"/>
    <n v="0.1"/>
    <n v="44.89"/>
    <n v="1264.2750000000001"/>
    <n v="673.35"/>
    <n v="590.92500000000007"/>
    <n v="0.46740226612089936"/>
    <n v="2026"/>
    <x v="1"/>
    <n v="5"/>
    <x v="4"/>
  </r>
  <r>
    <n v="393"/>
    <d v="2026-05-06T00:00:00"/>
    <x v="1"/>
    <x v="12"/>
    <x v="3"/>
    <s v="New"/>
    <x v="3"/>
    <s v="Trail Tent 2P"/>
    <n v="3"/>
    <n v="199.93"/>
    <n v="0"/>
    <n v="104.86"/>
    <n v="599.79"/>
    <n v="314.58"/>
    <n v="285.20999999999998"/>
    <n v="0.47551643075076278"/>
    <n v="2026"/>
    <x v="1"/>
    <n v="5"/>
    <x v="4"/>
  </r>
  <r>
    <n v="812"/>
    <d v="2026-05-06T00:00:00"/>
    <x v="0"/>
    <x v="0"/>
    <x v="0"/>
    <s v="New"/>
    <x v="1"/>
    <s v="Trekking Poles"/>
    <n v="5"/>
    <n v="70.150000000000006"/>
    <n v="0"/>
    <n v="32.700000000000003"/>
    <n v="350.75"/>
    <n v="163.5"/>
    <n v="187.25"/>
    <n v="0.53385602280826805"/>
    <n v="2026"/>
    <x v="1"/>
    <n v="5"/>
    <x v="4"/>
  </r>
  <r>
    <n v="1297"/>
    <d v="2026-05-06T00:00:00"/>
    <x v="2"/>
    <x v="2"/>
    <x v="2"/>
    <s v="New"/>
    <x v="4"/>
    <s v="Recovery Roller"/>
    <n v="2"/>
    <n v="35.86"/>
    <n v="0"/>
    <n v="13.9"/>
    <n v="71.72"/>
    <n v="27.8"/>
    <n v="43.92"/>
    <n v="0.61238148354712774"/>
    <n v="2026"/>
    <x v="1"/>
    <n v="5"/>
    <x v="4"/>
  </r>
  <r>
    <n v="1574"/>
    <d v="2026-05-06T00:00:00"/>
    <x v="1"/>
    <x v="6"/>
    <x v="0"/>
    <s v="Returning"/>
    <x v="1"/>
    <s v="Hiking Daypack 20L"/>
    <n v="1"/>
    <n v="92.27"/>
    <n v="0"/>
    <n v="46.5"/>
    <n v="92.27"/>
    <n v="46.5"/>
    <n v="45.769999999999996"/>
    <n v="0.49604421805570603"/>
    <n v="2026"/>
    <x v="1"/>
    <n v="5"/>
    <x v="4"/>
  </r>
  <r>
    <n v="3060"/>
    <d v="2026-05-06T00:00:00"/>
    <x v="1"/>
    <x v="6"/>
    <x v="1"/>
    <s v="Business"/>
    <x v="1"/>
    <s v="Summit Backpack 45L"/>
    <n v="6"/>
    <n v="157.31"/>
    <n v="0.15"/>
    <n v="80.34"/>
    <n v="802.28099999999995"/>
    <n v="482.04"/>
    <n v="320.24099999999993"/>
    <n v="0.3991631361081715"/>
    <n v="2026"/>
    <x v="1"/>
    <n v="5"/>
    <x v="4"/>
  </r>
  <r>
    <n v="3490"/>
    <d v="2026-05-06T00:00:00"/>
    <x v="1"/>
    <x v="11"/>
    <x v="0"/>
    <s v="New"/>
    <x v="2"/>
    <s v="Packing Cube Set"/>
    <n v="2"/>
    <n v="46.18"/>
    <n v="0.05"/>
    <n v="17.899999999999999"/>
    <n v="87.74199999999999"/>
    <n v="35.799999999999997"/>
    <n v="51.941999999999993"/>
    <n v="0.59198559412823959"/>
    <n v="2026"/>
    <x v="1"/>
    <n v="5"/>
    <x v="4"/>
  </r>
  <r>
    <n v="3654"/>
    <d v="2026-05-06T00:00:00"/>
    <x v="2"/>
    <x v="10"/>
    <x v="0"/>
    <s v="Business"/>
    <x v="0"/>
    <s v="Trail Bike Light"/>
    <n v="1"/>
    <n v="51.44"/>
    <n v="0.1"/>
    <n v="22.88"/>
    <n v="46.295999999999999"/>
    <n v="22.88"/>
    <n v="23.416"/>
    <n v="0.50578883704855715"/>
    <n v="2026"/>
    <x v="1"/>
    <n v="5"/>
    <x v="4"/>
  </r>
  <r>
    <n v="4209"/>
    <d v="2026-05-06T00:00:00"/>
    <x v="1"/>
    <x v="1"/>
    <x v="0"/>
    <s v="New"/>
    <x v="4"/>
    <s v="Training Mat"/>
    <n v="2"/>
    <n v="50.97"/>
    <n v="0.05"/>
    <n v="21.67"/>
    <n v="96.842999999999989"/>
    <n v="43.34"/>
    <n v="53.502999999999986"/>
    <n v="0.55247152607829153"/>
    <n v="2026"/>
    <x v="1"/>
    <n v="5"/>
    <x v="4"/>
  </r>
  <r>
    <n v="4227"/>
    <d v="2026-05-06T00:00:00"/>
    <x v="1"/>
    <x v="1"/>
    <x v="0"/>
    <s v="New"/>
    <x v="0"/>
    <s v="Compact Repair Kit"/>
    <n v="2"/>
    <n v="40.549999999999997"/>
    <n v="0"/>
    <n v="16.52"/>
    <n v="81.099999999999994"/>
    <n v="33.04"/>
    <n v="48.059999999999995"/>
    <n v="0.59260172626387175"/>
    <n v="2026"/>
    <x v="1"/>
    <n v="5"/>
    <x v="4"/>
  </r>
  <r>
    <n v="4247"/>
    <d v="2026-05-06T00:00:00"/>
    <x v="2"/>
    <x v="16"/>
    <x v="0"/>
    <s v="New"/>
    <x v="0"/>
    <s v="Trail Bike Light"/>
    <n v="2"/>
    <n v="51.3"/>
    <n v="0"/>
    <n v="23.12"/>
    <n v="102.6"/>
    <n v="46.24"/>
    <n v="56.359999999999992"/>
    <n v="0.54931773879142298"/>
    <n v="2026"/>
    <x v="1"/>
    <n v="5"/>
    <x v="4"/>
  </r>
  <r>
    <n v="5196"/>
    <d v="2026-05-06T00:00:00"/>
    <x v="3"/>
    <x v="8"/>
    <x v="0"/>
    <s v="New"/>
    <x v="3"/>
    <s v="Portable Camp Stove"/>
    <n v="3"/>
    <n v="82.56"/>
    <n v="0"/>
    <n v="39.99"/>
    <n v="247.68"/>
    <n v="119.97"/>
    <n v="127.71000000000001"/>
    <n v="0.515625"/>
    <n v="2026"/>
    <x v="1"/>
    <n v="5"/>
    <x v="4"/>
  </r>
  <r>
    <n v="400"/>
    <d v="2026-05-07T00:00:00"/>
    <x v="1"/>
    <x v="12"/>
    <x v="1"/>
    <s v="Business"/>
    <x v="1"/>
    <s v="Hiking Daypack 20L"/>
    <n v="6"/>
    <n v="92.66"/>
    <n v="0.15"/>
    <n v="44.71"/>
    <n v="472.56600000000003"/>
    <n v="268.26"/>
    <n v="204.30600000000004"/>
    <n v="0.43233326138571126"/>
    <n v="2026"/>
    <x v="1"/>
    <n v="5"/>
    <x v="4"/>
  </r>
  <r>
    <n v="829"/>
    <d v="2026-05-07T00:00:00"/>
    <x v="2"/>
    <x v="16"/>
    <x v="3"/>
    <s v="New"/>
    <x v="4"/>
    <s v="Resistance Band Set"/>
    <n v="1"/>
    <n v="39.42"/>
    <n v="0"/>
    <n v="14.86"/>
    <n v="39.42"/>
    <n v="14.86"/>
    <n v="24.560000000000002"/>
    <n v="0.62303399289700667"/>
    <n v="2026"/>
    <x v="1"/>
    <n v="5"/>
    <x v="4"/>
  </r>
  <r>
    <n v="1236"/>
    <d v="2026-05-07T00:00:00"/>
    <x v="0"/>
    <x v="9"/>
    <x v="2"/>
    <s v="Returning"/>
    <x v="4"/>
    <s v="Weighted Vest"/>
    <n v="2"/>
    <n v="124.25"/>
    <n v="0"/>
    <n v="69.510000000000005"/>
    <n v="248.5"/>
    <n v="139.02000000000001"/>
    <n v="109.47999999999999"/>
    <n v="0.44056338028169012"/>
    <n v="2026"/>
    <x v="1"/>
    <n v="5"/>
    <x v="4"/>
  </r>
  <r>
    <n v="1364"/>
    <d v="2026-05-07T00:00:00"/>
    <x v="1"/>
    <x v="14"/>
    <x v="0"/>
    <s v="New"/>
    <x v="1"/>
    <s v="Summit Backpack 45L"/>
    <n v="2"/>
    <n v="156.43"/>
    <n v="0"/>
    <n v="78.569999999999993"/>
    <n v="312.86"/>
    <n v="157.13999999999999"/>
    <n v="155.72000000000003"/>
    <n v="0.49773061433228927"/>
    <n v="2026"/>
    <x v="1"/>
    <n v="5"/>
    <x v="4"/>
  </r>
  <r>
    <n v="2105"/>
    <d v="2026-05-07T00:00:00"/>
    <x v="1"/>
    <x v="14"/>
    <x v="2"/>
    <s v="New"/>
    <x v="3"/>
    <s v="Portable Camp Stove"/>
    <n v="1"/>
    <n v="80.3"/>
    <n v="0"/>
    <n v="40.020000000000003"/>
    <n v="80.3"/>
    <n v="40.020000000000003"/>
    <n v="40.279999999999994"/>
    <n v="0.50161892901618921"/>
    <n v="2026"/>
    <x v="1"/>
    <n v="5"/>
    <x v="4"/>
  </r>
  <r>
    <n v="4706"/>
    <d v="2026-05-07T00:00:00"/>
    <x v="3"/>
    <x v="13"/>
    <x v="2"/>
    <s v="New"/>
    <x v="3"/>
    <s v="Portable Camp Stove"/>
    <n v="1"/>
    <n v="79.89"/>
    <n v="0"/>
    <n v="39.549999999999997"/>
    <n v="79.89"/>
    <n v="39.549999999999997"/>
    <n v="40.340000000000003"/>
    <n v="0.50494429841031419"/>
    <n v="2026"/>
    <x v="1"/>
    <n v="5"/>
    <x v="4"/>
  </r>
  <r>
    <n v="68"/>
    <d v="2026-05-08T00:00:00"/>
    <x v="3"/>
    <x v="7"/>
    <x v="2"/>
    <s v="New"/>
    <x v="4"/>
    <s v="Resistance Band Set"/>
    <n v="1"/>
    <n v="39.5"/>
    <n v="0"/>
    <n v="14.68"/>
    <n v="39.5"/>
    <n v="14.68"/>
    <n v="24.82"/>
    <n v="0.62835443037974681"/>
    <n v="2026"/>
    <x v="1"/>
    <n v="5"/>
    <x v="4"/>
  </r>
  <r>
    <n v="1352"/>
    <d v="2026-05-08T00:00:00"/>
    <x v="3"/>
    <x v="7"/>
    <x v="0"/>
    <s v="Returning"/>
    <x v="0"/>
    <s v="Commuter Helmet"/>
    <n v="1"/>
    <n v="80.7"/>
    <n v="0"/>
    <n v="41.88"/>
    <n v="80.7"/>
    <n v="41.88"/>
    <n v="38.82"/>
    <n v="0.48104089219330853"/>
    <n v="2026"/>
    <x v="1"/>
    <n v="5"/>
    <x v="4"/>
  </r>
  <r>
    <n v="2526"/>
    <d v="2026-05-08T00:00:00"/>
    <x v="1"/>
    <x v="14"/>
    <x v="0"/>
    <s v="New"/>
    <x v="3"/>
    <s v="Portable Camp Stove"/>
    <n v="1"/>
    <n v="80.86"/>
    <n v="0"/>
    <n v="38.44"/>
    <n v="80.86"/>
    <n v="38.44"/>
    <n v="42.42"/>
    <n v="0.52461043779371752"/>
    <n v="2026"/>
    <x v="1"/>
    <n v="5"/>
    <x v="4"/>
  </r>
  <r>
    <n v="3298"/>
    <d v="2026-05-08T00:00:00"/>
    <x v="1"/>
    <x v="14"/>
    <x v="3"/>
    <s v="New"/>
    <x v="3"/>
    <s v="Alpine Tent 4P"/>
    <n v="2"/>
    <n v="337.7"/>
    <n v="0.1"/>
    <n v="192.16"/>
    <n v="607.86"/>
    <n v="384.32"/>
    <n v="223.54000000000002"/>
    <n v="0.36774915276543946"/>
    <n v="2026"/>
    <x v="1"/>
    <n v="5"/>
    <x v="4"/>
  </r>
  <r>
    <n v="3510"/>
    <d v="2026-05-08T00:00:00"/>
    <x v="2"/>
    <x v="2"/>
    <x v="0"/>
    <s v="Returning"/>
    <x v="3"/>
    <s v="Compact Sleeping Bag"/>
    <n v="4"/>
    <n v="121.81"/>
    <n v="0"/>
    <n v="58.95"/>
    <n v="487.24"/>
    <n v="235.8"/>
    <n v="251.44"/>
    <n v="0.5160495854199163"/>
    <n v="2026"/>
    <x v="1"/>
    <n v="5"/>
    <x v="4"/>
  </r>
  <r>
    <n v="3638"/>
    <d v="2026-05-08T00:00:00"/>
    <x v="3"/>
    <x v="7"/>
    <x v="1"/>
    <s v="Business"/>
    <x v="2"/>
    <s v="Travel Backpack 35L"/>
    <n v="10"/>
    <n v="168.55"/>
    <n v="0.1"/>
    <n v="88.85"/>
    <n v="1516.95"/>
    <n v="888.5"/>
    <n v="628.45000000000005"/>
    <n v="0.41428524341606515"/>
    <n v="2026"/>
    <x v="1"/>
    <n v="5"/>
    <x v="4"/>
  </r>
  <r>
    <n v="3754"/>
    <d v="2026-05-08T00:00:00"/>
    <x v="1"/>
    <x v="12"/>
    <x v="0"/>
    <s v="Returning"/>
    <x v="0"/>
    <s v="Compact Repair Kit"/>
    <n v="1"/>
    <n v="39.42"/>
    <n v="0.05"/>
    <n v="16.77"/>
    <n v="37.448999999999998"/>
    <n v="16.77"/>
    <n v="20.678999999999998"/>
    <n v="0.55219097973243614"/>
    <n v="2026"/>
    <x v="1"/>
    <n v="5"/>
    <x v="4"/>
  </r>
  <r>
    <n v="4029"/>
    <d v="2026-05-08T00:00:00"/>
    <x v="3"/>
    <x v="13"/>
    <x v="2"/>
    <s v="New"/>
    <x v="2"/>
    <s v="Travel Backpack 35L"/>
    <n v="1"/>
    <n v="161.36000000000001"/>
    <n v="0"/>
    <n v="87"/>
    <n v="161.36000000000001"/>
    <n v="87"/>
    <n v="74.360000000000014"/>
    <n v="0.46083292017848293"/>
    <n v="2026"/>
    <x v="1"/>
    <n v="5"/>
    <x v="4"/>
  </r>
  <r>
    <n v="4651"/>
    <d v="2026-05-08T00:00:00"/>
    <x v="1"/>
    <x v="11"/>
    <x v="0"/>
    <s v="Business"/>
    <x v="3"/>
    <s v="Compact Sleeping Bag"/>
    <n v="1"/>
    <n v="123.68"/>
    <n v="0"/>
    <n v="59.26"/>
    <n v="123.68"/>
    <n v="59.26"/>
    <n v="64.420000000000016"/>
    <n v="0.52086028460543343"/>
    <n v="2026"/>
    <x v="1"/>
    <n v="5"/>
    <x v="4"/>
  </r>
  <r>
    <n v="4886"/>
    <d v="2026-05-08T00:00:00"/>
    <x v="3"/>
    <x v="8"/>
    <x v="3"/>
    <s v="Returning"/>
    <x v="1"/>
    <s v="Trail Boots"/>
    <n v="1"/>
    <n v="146.29"/>
    <n v="0"/>
    <n v="81.16"/>
    <n v="146.29"/>
    <n v="81.16"/>
    <n v="65.13"/>
    <n v="0.44521156606740037"/>
    <n v="2026"/>
    <x v="1"/>
    <n v="5"/>
    <x v="4"/>
  </r>
  <r>
    <n v="162"/>
    <d v="2026-05-09T00:00:00"/>
    <x v="0"/>
    <x v="0"/>
    <x v="0"/>
    <s v="New"/>
    <x v="2"/>
    <s v="Travel Backpack 35L"/>
    <n v="2"/>
    <n v="164.95"/>
    <n v="0.1"/>
    <n v="86.27"/>
    <n v="296.90999999999997"/>
    <n v="172.54"/>
    <n v="124.36999999999998"/>
    <n v="0.41888114243373409"/>
    <n v="2026"/>
    <x v="1"/>
    <n v="5"/>
    <x v="4"/>
  </r>
  <r>
    <n v="184"/>
    <d v="2026-05-09T00:00:00"/>
    <x v="0"/>
    <x v="15"/>
    <x v="2"/>
    <s v="Business"/>
    <x v="1"/>
    <s v="Hiking Daypack 20L"/>
    <n v="2"/>
    <n v="91.59"/>
    <n v="0"/>
    <n v="44.97"/>
    <n v="183.18"/>
    <n v="89.94"/>
    <n v="93.240000000000009"/>
    <n v="0.50900753357353423"/>
    <n v="2026"/>
    <x v="1"/>
    <n v="5"/>
    <x v="4"/>
  </r>
  <r>
    <n v="328"/>
    <d v="2026-05-09T00:00:00"/>
    <x v="3"/>
    <x v="13"/>
    <x v="0"/>
    <s v="Returning"/>
    <x v="4"/>
    <s v="Training Mat"/>
    <n v="1"/>
    <n v="51.78"/>
    <n v="0.1"/>
    <n v="21.63"/>
    <n v="46.602000000000004"/>
    <n v="21.63"/>
    <n v="24.972000000000005"/>
    <n v="0.53585683017896235"/>
    <n v="2026"/>
    <x v="1"/>
    <n v="5"/>
    <x v="4"/>
  </r>
  <r>
    <n v="908"/>
    <d v="2026-05-09T00:00:00"/>
    <x v="3"/>
    <x v="8"/>
    <x v="2"/>
    <s v="Returning"/>
    <x v="2"/>
    <s v="Packing Cube Set"/>
    <n v="2"/>
    <n v="46.25"/>
    <n v="0"/>
    <n v="18.12"/>
    <n v="92.5"/>
    <n v="36.24"/>
    <n v="56.26"/>
    <n v="0.60821621621621624"/>
    <n v="2026"/>
    <x v="1"/>
    <n v="5"/>
    <x v="4"/>
  </r>
  <r>
    <n v="3159"/>
    <d v="2026-05-09T00:00:00"/>
    <x v="0"/>
    <x v="0"/>
    <x v="0"/>
    <s v="Returning"/>
    <x v="3"/>
    <s v="Trail Tent 2P"/>
    <n v="3"/>
    <n v="198.5"/>
    <n v="0"/>
    <n v="102.23"/>
    <n v="595.5"/>
    <n v="306.69"/>
    <n v="288.81"/>
    <n v="0.48498740554156172"/>
    <n v="2026"/>
    <x v="1"/>
    <n v="5"/>
    <x v="4"/>
  </r>
  <r>
    <n v="4509"/>
    <d v="2026-05-09T00:00:00"/>
    <x v="3"/>
    <x v="8"/>
    <x v="0"/>
    <s v="New"/>
    <x v="1"/>
    <s v="Summit Backpack 45L"/>
    <n v="1"/>
    <n v="152.80000000000001"/>
    <n v="0.1"/>
    <n v="77.67"/>
    <n v="137.52000000000001"/>
    <n v="77.67"/>
    <n v="59.850000000000009"/>
    <n v="0.43520942408376967"/>
    <n v="2026"/>
    <x v="1"/>
    <n v="5"/>
    <x v="4"/>
  </r>
  <r>
    <n v="4677"/>
    <d v="2026-05-09T00:00:00"/>
    <x v="1"/>
    <x v="14"/>
    <x v="0"/>
    <s v="Business"/>
    <x v="2"/>
    <s v="Travel Backpack 35L"/>
    <n v="2"/>
    <n v="161.47999999999999"/>
    <n v="0"/>
    <n v="85.03"/>
    <n v="322.95999999999998"/>
    <n v="170.06"/>
    <n v="152.89999999999998"/>
    <n v="0.47343324250681196"/>
    <n v="2026"/>
    <x v="1"/>
    <n v="5"/>
    <x v="4"/>
  </r>
  <r>
    <n v="4867"/>
    <d v="2026-05-09T00:00:00"/>
    <x v="1"/>
    <x v="6"/>
    <x v="2"/>
    <s v="Returning"/>
    <x v="0"/>
    <s v="Commuter Helmet"/>
    <n v="1"/>
    <n v="82.86"/>
    <n v="0"/>
    <n v="42.67"/>
    <n v="82.86"/>
    <n v="42.67"/>
    <n v="40.19"/>
    <n v="0.48503499879314504"/>
    <n v="2026"/>
    <x v="1"/>
    <n v="5"/>
    <x v="4"/>
  </r>
  <r>
    <n v="1615"/>
    <d v="2026-05-10T00:00:00"/>
    <x v="3"/>
    <x v="4"/>
    <x v="0"/>
    <s v="New"/>
    <x v="4"/>
    <s v="Training Mat"/>
    <n v="1"/>
    <n v="51.15"/>
    <n v="0"/>
    <n v="21.39"/>
    <n v="51.15"/>
    <n v="21.39"/>
    <n v="29.759999999999998"/>
    <n v="0.58181818181818179"/>
    <n v="2026"/>
    <x v="1"/>
    <n v="5"/>
    <x v="4"/>
  </r>
  <r>
    <n v="1812"/>
    <d v="2026-05-10T00:00:00"/>
    <x v="2"/>
    <x v="2"/>
    <x v="1"/>
    <s v="Business"/>
    <x v="4"/>
    <s v="Training Mat"/>
    <n v="12"/>
    <n v="50.53"/>
    <n v="0.1"/>
    <n v="22.09"/>
    <n v="545.72400000000005"/>
    <n v="265.08"/>
    <n v="280.64400000000006"/>
    <n v="0.5142599555819426"/>
    <n v="2026"/>
    <x v="1"/>
    <n v="5"/>
    <x v="4"/>
  </r>
  <r>
    <n v="3645"/>
    <d v="2026-05-10T00:00:00"/>
    <x v="1"/>
    <x v="1"/>
    <x v="3"/>
    <s v="Returning"/>
    <x v="0"/>
    <s v="Trail Bike Light"/>
    <n v="2"/>
    <n v="50.93"/>
    <n v="0"/>
    <n v="22.91"/>
    <n v="101.86"/>
    <n v="45.82"/>
    <n v="56.04"/>
    <n v="0.55016689573924993"/>
    <n v="2026"/>
    <x v="1"/>
    <n v="5"/>
    <x v="4"/>
  </r>
  <r>
    <n v="3804"/>
    <d v="2026-05-10T00:00:00"/>
    <x v="2"/>
    <x v="5"/>
    <x v="0"/>
    <s v="Returning"/>
    <x v="4"/>
    <s v="Training Mat"/>
    <n v="2"/>
    <n v="50.79"/>
    <n v="0.05"/>
    <n v="21.83"/>
    <n v="96.500999999999991"/>
    <n v="43.66"/>
    <n v="52.840999999999994"/>
    <n v="0.54756945523880585"/>
    <n v="2026"/>
    <x v="1"/>
    <n v="5"/>
    <x v="4"/>
  </r>
  <r>
    <n v="4367"/>
    <d v="2026-05-10T00:00:00"/>
    <x v="3"/>
    <x v="8"/>
    <x v="0"/>
    <s v="Business"/>
    <x v="2"/>
    <s v="Travel Backpack 35L"/>
    <n v="5"/>
    <n v="160.94"/>
    <n v="0.1"/>
    <n v="88.89"/>
    <n v="724.23"/>
    <n v="444.45"/>
    <n v="279.78000000000003"/>
    <n v="0.38631374011018604"/>
    <n v="2026"/>
    <x v="1"/>
    <n v="5"/>
    <x v="4"/>
  </r>
  <r>
    <n v="4746"/>
    <d v="2026-05-10T00:00:00"/>
    <x v="1"/>
    <x v="1"/>
    <x v="0"/>
    <s v="Returning"/>
    <x v="4"/>
    <s v="Recovery Roller"/>
    <n v="2"/>
    <n v="36.409999999999997"/>
    <n v="0"/>
    <n v="13.92"/>
    <n v="72.819999999999993"/>
    <n v="27.84"/>
    <n v="44.97999999999999"/>
    <n v="0.61768744850315838"/>
    <n v="2026"/>
    <x v="1"/>
    <n v="5"/>
    <x v="4"/>
  </r>
  <r>
    <n v="4795"/>
    <d v="2026-05-10T00:00:00"/>
    <x v="3"/>
    <x v="4"/>
    <x v="3"/>
    <s v="Returning"/>
    <x v="1"/>
    <s v="Trekking Poles"/>
    <n v="2"/>
    <n v="72.25"/>
    <n v="0"/>
    <n v="32.25"/>
    <n v="144.5"/>
    <n v="64.5"/>
    <n v="80"/>
    <n v="0.55363321799307963"/>
    <n v="2026"/>
    <x v="1"/>
    <n v="5"/>
    <x v="4"/>
  </r>
  <r>
    <n v="4800"/>
    <d v="2026-05-10T00:00:00"/>
    <x v="3"/>
    <x v="8"/>
    <x v="2"/>
    <s v="New"/>
    <x v="0"/>
    <s v="Cycling Pack 12L"/>
    <n v="4"/>
    <n v="103.36"/>
    <n v="0"/>
    <n v="51.59"/>
    <n v="413.44"/>
    <n v="206.36"/>
    <n v="207.07999999999998"/>
    <n v="0.50087074303405565"/>
    <n v="2026"/>
    <x v="1"/>
    <n v="5"/>
    <x v="4"/>
  </r>
  <r>
    <n v="5018"/>
    <d v="2026-05-10T00:00:00"/>
    <x v="2"/>
    <x v="2"/>
    <x v="1"/>
    <s v="Business"/>
    <x v="1"/>
    <s v="Trail Boots"/>
    <n v="4"/>
    <n v="145.85"/>
    <n v="0.15"/>
    <n v="79.69"/>
    <n v="495.89"/>
    <n v="318.76"/>
    <n v="177.13"/>
    <n v="0.35719615237250196"/>
    <n v="2026"/>
    <x v="1"/>
    <n v="5"/>
    <x v="4"/>
  </r>
  <r>
    <n v="474"/>
    <d v="2026-05-11T00:00:00"/>
    <x v="1"/>
    <x v="12"/>
    <x v="0"/>
    <s v="Returning"/>
    <x v="0"/>
    <s v="Cycling Pack 12L"/>
    <n v="2"/>
    <n v="100.49"/>
    <n v="0.1"/>
    <n v="50.11"/>
    <n v="180.88200000000001"/>
    <n v="100.22"/>
    <n v="80.662000000000006"/>
    <n v="0.44593713028383147"/>
    <n v="2026"/>
    <x v="1"/>
    <n v="5"/>
    <x v="4"/>
  </r>
  <r>
    <n v="1175"/>
    <d v="2026-05-11T00:00:00"/>
    <x v="2"/>
    <x v="16"/>
    <x v="1"/>
    <s v="Returning"/>
    <x v="3"/>
    <s v="Alpine Tent 4P"/>
    <n v="4"/>
    <n v="332.89"/>
    <n v="0.1"/>
    <n v="198.06"/>
    <n v="1198.404"/>
    <n v="792.24"/>
    <n v="406.16399999999999"/>
    <n v="0.33892076461694054"/>
    <n v="2026"/>
    <x v="1"/>
    <n v="5"/>
    <x v="4"/>
  </r>
  <r>
    <n v="2015"/>
    <d v="2026-05-11T00:00:00"/>
    <x v="1"/>
    <x v="12"/>
    <x v="0"/>
    <s v="New"/>
    <x v="1"/>
    <s v="Summit Backpack 45L"/>
    <n v="1"/>
    <n v="154.6"/>
    <n v="0"/>
    <n v="80.05"/>
    <n v="154.6"/>
    <n v="80.05"/>
    <n v="74.55"/>
    <n v="0.48221216041397152"/>
    <n v="2026"/>
    <x v="1"/>
    <n v="5"/>
    <x v="4"/>
  </r>
  <r>
    <n v="2196"/>
    <d v="2026-05-11T00:00:00"/>
    <x v="3"/>
    <x v="4"/>
    <x v="3"/>
    <s v="Returning"/>
    <x v="0"/>
    <s v="Commuter Helmet"/>
    <n v="1"/>
    <n v="83.23"/>
    <n v="0.05"/>
    <n v="43.82"/>
    <n v="79.0685"/>
    <n v="43.82"/>
    <n v="35.2485"/>
    <n v="0.44579699880483376"/>
    <n v="2026"/>
    <x v="1"/>
    <n v="5"/>
    <x v="4"/>
  </r>
  <r>
    <n v="3508"/>
    <d v="2026-05-11T00:00:00"/>
    <x v="1"/>
    <x v="12"/>
    <x v="3"/>
    <s v="Returning"/>
    <x v="2"/>
    <s v="Packing Cube Set"/>
    <n v="3"/>
    <n v="46.23"/>
    <n v="0"/>
    <n v="18.47"/>
    <n v="138.69"/>
    <n v="55.41"/>
    <n v="83.28"/>
    <n v="0.60047588146225395"/>
    <n v="2026"/>
    <x v="1"/>
    <n v="5"/>
    <x v="4"/>
  </r>
  <r>
    <n v="3516"/>
    <d v="2026-05-11T00:00:00"/>
    <x v="3"/>
    <x v="7"/>
    <x v="3"/>
    <s v="Returning"/>
    <x v="3"/>
    <s v="Compact Sleeping Bag"/>
    <n v="1"/>
    <n v="125.3"/>
    <n v="0.05"/>
    <n v="59.62"/>
    <n v="119.035"/>
    <n v="59.62"/>
    <n v="59.414999999999999"/>
    <n v="0.49913890872432476"/>
    <n v="2026"/>
    <x v="1"/>
    <n v="5"/>
    <x v="4"/>
  </r>
  <r>
    <n v="3570"/>
    <d v="2026-05-11T00:00:00"/>
    <x v="1"/>
    <x v="12"/>
    <x v="0"/>
    <s v="Business"/>
    <x v="2"/>
    <s v="Insulated Bottle"/>
    <n v="1"/>
    <n v="36.159999999999997"/>
    <n v="0.1"/>
    <n v="13.38"/>
    <n v="32.543999999999997"/>
    <n v="13.38"/>
    <n v="19.163999999999994"/>
    <n v="0.58886430678466062"/>
    <n v="2026"/>
    <x v="1"/>
    <n v="5"/>
    <x v="4"/>
  </r>
  <r>
    <n v="4799"/>
    <d v="2026-05-11T00:00:00"/>
    <x v="3"/>
    <x v="13"/>
    <x v="0"/>
    <s v="Returning"/>
    <x v="3"/>
    <s v="Compact Sleeping Bag"/>
    <n v="1"/>
    <n v="121.41"/>
    <n v="0.05"/>
    <n v="60.75"/>
    <n v="115.33949999999999"/>
    <n v="60.75"/>
    <n v="54.589499999999987"/>
    <n v="0.47329405797666879"/>
    <n v="2026"/>
    <x v="1"/>
    <n v="5"/>
    <x v="4"/>
  </r>
  <r>
    <n v="5156"/>
    <d v="2026-05-11T00:00:00"/>
    <x v="0"/>
    <x v="0"/>
    <x v="2"/>
    <s v="New"/>
    <x v="2"/>
    <s v="Carry-On Duffel"/>
    <n v="3"/>
    <n v="132.58000000000001"/>
    <n v="0.1"/>
    <n v="67.88"/>
    <n v="357.96600000000001"/>
    <n v="203.64"/>
    <n v="154.32600000000002"/>
    <n v="0.43111915656794225"/>
    <n v="2026"/>
    <x v="1"/>
    <n v="5"/>
    <x v="4"/>
  </r>
  <r>
    <n v="526"/>
    <d v="2026-05-12T00:00:00"/>
    <x v="1"/>
    <x v="1"/>
    <x v="2"/>
    <s v="Returning"/>
    <x v="3"/>
    <s v="Portable Camp Stove"/>
    <n v="2"/>
    <n v="81.11"/>
    <n v="0.05"/>
    <n v="40.049999999999997"/>
    <n v="154.10899999999998"/>
    <n v="80.099999999999994"/>
    <n v="74.008999999999986"/>
    <n v="0.48023801335418437"/>
    <n v="2026"/>
    <x v="1"/>
    <n v="5"/>
    <x v="4"/>
  </r>
  <r>
    <n v="712"/>
    <d v="2026-05-12T00:00:00"/>
    <x v="1"/>
    <x v="14"/>
    <x v="3"/>
    <s v="Business"/>
    <x v="0"/>
    <s v="Cycling Pack 12L"/>
    <n v="3"/>
    <n v="104.54"/>
    <n v="0"/>
    <n v="51.45"/>
    <n v="313.62"/>
    <n v="154.35000000000002"/>
    <n v="159.26999999999998"/>
    <n v="0.50784388750717424"/>
    <n v="2026"/>
    <x v="1"/>
    <n v="5"/>
    <x v="4"/>
  </r>
  <r>
    <n v="1533"/>
    <d v="2026-05-12T00:00:00"/>
    <x v="2"/>
    <x v="16"/>
    <x v="2"/>
    <s v="New"/>
    <x v="1"/>
    <s v="Trail Boots"/>
    <n v="3"/>
    <n v="143.87"/>
    <n v="0"/>
    <n v="79.2"/>
    <n v="431.61"/>
    <n v="237.60000000000002"/>
    <n v="194.01"/>
    <n v="0.44950302356293875"/>
    <n v="2026"/>
    <x v="1"/>
    <n v="5"/>
    <x v="4"/>
  </r>
  <r>
    <n v="1933"/>
    <d v="2026-05-12T00:00:00"/>
    <x v="3"/>
    <x v="13"/>
    <x v="0"/>
    <s v="Returning"/>
    <x v="2"/>
    <s v="Insulated Bottle"/>
    <n v="1"/>
    <n v="36.950000000000003"/>
    <n v="0.1"/>
    <n v="13.26"/>
    <n v="33.255000000000003"/>
    <n v="13.26"/>
    <n v="19.995000000000005"/>
    <n v="0.60126296797474077"/>
    <n v="2026"/>
    <x v="1"/>
    <n v="5"/>
    <x v="4"/>
  </r>
  <r>
    <n v="3128"/>
    <d v="2026-05-12T00:00:00"/>
    <x v="2"/>
    <x v="5"/>
    <x v="0"/>
    <s v="New"/>
    <x v="3"/>
    <s v="Compact Sleeping Bag"/>
    <n v="1"/>
    <n v="121.38"/>
    <n v="0"/>
    <n v="59.68"/>
    <n v="121.38"/>
    <n v="59.68"/>
    <n v="61.699999999999996"/>
    <n v="0.50832097544900312"/>
    <n v="2026"/>
    <x v="1"/>
    <n v="5"/>
    <x v="4"/>
  </r>
  <r>
    <n v="4922"/>
    <d v="2026-05-12T00:00:00"/>
    <x v="3"/>
    <x v="8"/>
    <x v="0"/>
    <s v="Returning"/>
    <x v="4"/>
    <s v="Resistance Band Set"/>
    <n v="2"/>
    <n v="39.79"/>
    <n v="0.1"/>
    <n v="14.33"/>
    <n v="71.622"/>
    <n v="28.66"/>
    <n v="42.962000000000003"/>
    <n v="0.59984362346764963"/>
    <n v="2026"/>
    <x v="1"/>
    <n v="5"/>
    <x v="4"/>
  </r>
  <r>
    <n v="5051"/>
    <d v="2026-05-12T00:00:00"/>
    <x v="0"/>
    <x v="15"/>
    <x v="2"/>
    <s v="Returning"/>
    <x v="0"/>
    <s v="Trail Bike Light"/>
    <n v="4"/>
    <n v="51.31"/>
    <n v="0"/>
    <n v="22.19"/>
    <n v="205.24"/>
    <n v="88.76"/>
    <n v="116.48"/>
    <n v="0.56753069577080495"/>
    <n v="2026"/>
    <x v="1"/>
    <n v="5"/>
    <x v="4"/>
  </r>
  <r>
    <n v="5182"/>
    <d v="2026-05-12T00:00:00"/>
    <x v="3"/>
    <x v="7"/>
    <x v="0"/>
    <s v="Returning"/>
    <x v="4"/>
    <s v="Training Mat"/>
    <n v="2"/>
    <n v="51.15"/>
    <n v="0"/>
    <n v="22.53"/>
    <n v="102.3"/>
    <n v="45.06"/>
    <n v="57.239999999999995"/>
    <n v="0.55953079178885623"/>
    <n v="2026"/>
    <x v="1"/>
    <n v="5"/>
    <x v="4"/>
  </r>
  <r>
    <n v="1071"/>
    <d v="2026-05-13T00:00:00"/>
    <x v="1"/>
    <x v="12"/>
    <x v="2"/>
    <s v="Business"/>
    <x v="4"/>
    <s v="Training Mat"/>
    <n v="1"/>
    <n v="50.83"/>
    <n v="0.1"/>
    <n v="21.82"/>
    <n v="45.747"/>
    <n v="21.82"/>
    <n v="23.927"/>
    <n v="0.52302883249174803"/>
    <n v="2026"/>
    <x v="1"/>
    <n v="5"/>
    <x v="4"/>
  </r>
  <r>
    <n v="1210"/>
    <d v="2026-05-13T00:00:00"/>
    <x v="2"/>
    <x v="2"/>
    <x v="1"/>
    <s v="Business"/>
    <x v="1"/>
    <s v="Trail Boots"/>
    <n v="6"/>
    <n v="141.9"/>
    <n v="0.1"/>
    <n v="79.64"/>
    <n v="766.2600000000001"/>
    <n v="477.84000000000003"/>
    <n v="288.42000000000007"/>
    <n v="0.37639965546942294"/>
    <n v="2026"/>
    <x v="1"/>
    <n v="5"/>
    <x v="4"/>
  </r>
  <r>
    <n v="1244"/>
    <d v="2026-05-13T00:00:00"/>
    <x v="3"/>
    <x v="8"/>
    <x v="0"/>
    <s v="Returning"/>
    <x v="3"/>
    <s v="Compact Sleeping Bag"/>
    <n v="1"/>
    <n v="122.11"/>
    <n v="0"/>
    <n v="59.86"/>
    <n v="122.11"/>
    <n v="59.86"/>
    <n v="62.25"/>
    <n v="0.50978625829170421"/>
    <n v="2026"/>
    <x v="1"/>
    <n v="5"/>
    <x v="4"/>
  </r>
  <r>
    <n v="1403"/>
    <d v="2026-05-13T00:00:00"/>
    <x v="1"/>
    <x v="11"/>
    <x v="0"/>
    <s v="Returning"/>
    <x v="0"/>
    <s v="Cycling Pack 12L"/>
    <n v="1"/>
    <n v="102.38"/>
    <n v="0"/>
    <n v="50.82"/>
    <n v="102.38"/>
    <n v="50.82"/>
    <n v="51.559999999999995"/>
    <n v="0.50361398710685679"/>
    <n v="2026"/>
    <x v="1"/>
    <n v="5"/>
    <x v="4"/>
  </r>
  <r>
    <n v="1592"/>
    <d v="2026-05-13T00:00:00"/>
    <x v="2"/>
    <x v="16"/>
    <x v="2"/>
    <s v="Returning"/>
    <x v="4"/>
    <s v="Recovery Roller"/>
    <n v="5"/>
    <n v="37.119999999999997"/>
    <n v="0.1"/>
    <n v="13.96"/>
    <n v="167.04"/>
    <n v="69.800000000000011"/>
    <n v="97.239999999999981"/>
    <n v="0.58213601532567039"/>
    <n v="2026"/>
    <x v="1"/>
    <n v="5"/>
    <x v="4"/>
  </r>
  <r>
    <n v="2581"/>
    <d v="2026-05-13T00:00:00"/>
    <x v="1"/>
    <x v="12"/>
    <x v="0"/>
    <s v="New"/>
    <x v="1"/>
    <s v="Hiking Daypack 20L"/>
    <n v="2"/>
    <n v="91.76"/>
    <n v="0.05"/>
    <n v="46.31"/>
    <n v="174.34399999999999"/>
    <n v="92.62"/>
    <n v="81.72399999999999"/>
    <n v="0.46875143394668006"/>
    <n v="2026"/>
    <x v="1"/>
    <n v="5"/>
    <x v="4"/>
  </r>
  <r>
    <n v="3428"/>
    <d v="2026-05-13T00:00:00"/>
    <x v="3"/>
    <x v="4"/>
    <x v="0"/>
    <s v="Returning"/>
    <x v="1"/>
    <s v="Trail Boots"/>
    <n v="1"/>
    <n v="144.51"/>
    <n v="0"/>
    <n v="79.22"/>
    <n v="144.51"/>
    <n v="79.22"/>
    <n v="65.289999999999992"/>
    <n v="0.45180264341568055"/>
    <n v="2026"/>
    <x v="1"/>
    <n v="5"/>
    <x v="4"/>
  </r>
  <r>
    <n v="765"/>
    <d v="2026-05-14T00:00:00"/>
    <x v="1"/>
    <x v="6"/>
    <x v="1"/>
    <s v="Business"/>
    <x v="4"/>
    <s v="Training Mat"/>
    <n v="3"/>
    <n v="49.7"/>
    <n v="0.1"/>
    <n v="21.84"/>
    <n v="134.19000000000003"/>
    <n v="65.52"/>
    <n v="68.67000000000003"/>
    <n v="0.5117370892018781"/>
    <n v="2026"/>
    <x v="1"/>
    <n v="5"/>
    <x v="4"/>
  </r>
  <r>
    <n v="854"/>
    <d v="2026-05-14T00:00:00"/>
    <x v="0"/>
    <x v="0"/>
    <x v="0"/>
    <s v="Returning"/>
    <x v="3"/>
    <s v="Compact Sleeping Bag"/>
    <n v="1"/>
    <n v="120.9"/>
    <n v="0"/>
    <n v="59.31"/>
    <n v="120.9"/>
    <n v="59.31"/>
    <n v="61.59"/>
    <n v="0.50942928039702229"/>
    <n v="2026"/>
    <x v="1"/>
    <n v="5"/>
    <x v="4"/>
  </r>
  <r>
    <n v="1087"/>
    <d v="2026-05-14T00:00:00"/>
    <x v="2"/>
    <x v="10"/>
    <x v="0"/>
    <s v="Returning"/>
    <x v="3"/>
    <s v="Trail Tent 2P"/>
    <n v="1"/>
    <n v="195.72"/>
    <n v="0.05"/>
    <n v="105.73"/>
    <n v="185.934"/>
    <n v="105.73"/>
    <n v="80.203999999999994"/>
    <n v="0.43135736336549524"/>
    <n v="2026"/>
    <x v="1"/>
    <n v="5"/>
    <x v="4"/>
  </r>
  <r>
    <n v="1150"/>
    <d v="2026-05-14T00:00:00"/>
    <x v="0"/>
    <x v="0"/>
    <x v="1"/>
    <s v="Returning"/>
    <x v="0"/>
    <s v="Compact Repair Kit"/>
    <n v="8"/>
    <n v="40.15"/>
    <n v="0.15"/>
    <n v="16.91"/>
    <n v="273.02"/>
    <n v="135.28"/>
    <n v="137.73999999999998"/>
    <n v="0.50450516445681637"/>
    <n v="2026"/>
    <x v="1"/>
    <n v="5"/>
    <x v="4"/>
  </r>
  <r>
    <n v="1902"/>
    <d v="2026-05-14T00:00:00"/>
    <x v="1"/>
    <x v="14"/>
    <x v="2"/>
    <s v="Business"/>
    <x v="2"/>
    <s v="Carry-On Duffel"/>
    <n v="4"/>
    <n v="130.83000000000001"/>
    <n v="0"/>
    <n v="66.959999999999994"/>
    <n v="523.32000000000005"/>
    <n v="267.83999999999997"/>
    <n v="255.48000000000008"/>
    <n v="0.48819078193074994"/>
    <n v="2026"/>
    <x v="1"/>
    <n v="5"/>
    <x v="4"/>
  </r>
  <r>
    <n v="3913"/>
    <d v="2026-05-14T00:00:00"/>
    <x v="1"/>
    <x v="12"/>
    <x v="0"/>
    <s v="New"/>
    <x v="0"/>
    <s v="Trail Bike Light"/>
    <n v="1"/>
    <n v="50.34"/>
    <n v="0.05"/>
    <n v="22.23"/>
    <n v="47.823"/>
    <n v="22.23"/>
    <n v="25.593"/>
    <n v="0.53516090584028608"/>
    <n v="2026"/>
    <x v="1"/>
    <n v="5"/>
    <x v="4"/>
  </r>
  <r>
    <n v="4378"/>
    <d v="2026-05-14T00:00:00"/>
    <x v="2"/>
    <x v="10"/>
    <x v="0"/>
    <s v="Returning"/>
    <x v="0"/>
    <s v="Cycling Pack 12L"/>
    <n v="2"/>
    <n v="103.37"/>
    <n v="0"/>
    <n v="50.49"/>
    <n v="206.74"/>
    <n v="100.98"/>
    <n v="105.76"/>
    <n v="0.51156041404662866"/>
    <n v="2026"/>
    <x v="1"/>
    <n v="5"/>
    <x v="4"/>
  </r>
  <r>
    <n v="4551"/>
    <d v="2026-05-14T00:00:00"/>
    <x v="1"/>
    <x v="14"/>
    <x v="2"/>
    <s v="Business"/>
    <x v="4"/>
    <s v="Weighted Vest"/>
    <n v="3"/>
    <n v="122.31"/>
    <n v="0.05"/>
    <n v="71.11"/>
    <n v="348.58350000000002"/>
    <n v="213.32999999999998"/>
    <n v="135.25350000000003"/>
    <n v="0.38800889887214979"/>
    <n v="2026"/>
    <x v="1"/>
    <n v="5"/>
    <x v="4"/>
  </r>
  <r>
    <n v="787"/>
    <d v="2026-05-15T00:00:00"/>
    <x v="0"/>
    <x v="9"/>
    <x v="0"/>
    <s v="Business"/>
    <x v="2"/>
    <s v="Travel Backpack 35L"/>
    <n v="1"/>
    <n v="166.48"/>
    <n v="0"/>
    <n v="89.42"/>
    <n v="166.48"/>
    <n v="89.42"/>
    <n v="77.059999999999988"/>
    <n v="0.4628784238346948"/>
    <n v="2026"/>
    <x v="1"/>
    <n v="5"/>
    <x v="4"/>
  </r>
  <r>
    <n v="1133"/>
    <d v="2026-05-15T00:00:00"/>
    <x v="0"/>
    <x v="15"/>
    <x v="2"/>
    <s v="New"/>
    <x v="3"/>
    <s v="Trail Tent 2P"/>
    <n v="3"/>
    <n v="192.21"/>
    <n v="0"/>
    <n v="103.51"/>
    <n v="576.63"/>
    <n v="310.53000000000003"/>
    <n v="266.09999999999997"/>
    <n v="0.46147442900993701"/>
    <n v="2026"/>
    <x v="1"/>
    <n v="5"/>
    <x v="4"/>
  </r>
  <r>
    <n v="2075"/>
    <d v="2026-05-15T00:00:00"/>
    <x v="0"/>
    <x v="9"/>
    <x v="1"/>
    <s v="Business"/>
    <x v="3"/>
    <s v="Portable Camp Stove"/>
    <n v="6"/>
    <n v="81.13"/>
    <n v="0.05"/>
    <n v="39.409999999999997"/>
    <n v="462.44099999999997"/>
    <n v="236.45999999999998"/>
    <n v="225.98099999999999"/>
    <n v="0.48866990599881932"/>
    <n v="2026"/>
    <x v="1"/>
    <n v="5"/>
    <x v="4"/>
  </r>
  <r>
    <n v="2172"/>
    <d v="2026-05-15T00:00:00"/>
    <x v="2"/>
    <x v="10"/>
    <x v="1"/>
    <s v="Business"/>
    <x v="2"/>
    <s v="Insulated Bottle"/>
    <n v="6"/>
    <n v="37.1"/>
    <n v="0.1"/>
    <n v="13.63"/>
    <n v="200.34000000000003"/>
    <n v="81.78"/>
    <n v="118.56000000000003"/>
    <n v="0.59179395028451642"/>
    <n v="2026"/>
    <x v="1"/>
    <n v="5"/>
    <x v="4"/>
  </r>
  <r>
    <n v="2977"/>
    <d v="2026-05-15T00:00:00"/>
    <x v="1"/>
    <x v="14"/>
    <x v="1"/>
    <s v="Business"/>
    <x v="2"/>
    <s v="Insulated Bottle"/>
    <n v="6"/>
    <n v="35.92"/>
    <n v="0.15"/>
    <n v="13.3"/>
    <n v="183.19200000000001"/>
    <n v="79.800000000000011"/>
    <n v="103.392"/>
    <n v="0.56439145814227687"/>
    <n v="2026"/>
    <x v="1"/>
    <n v="5"/>
    <x v="4"/>
  </r>
  <r>
    <n v="3531"/>
    <d v="2026-05-15T00:00:00"/>
    <x v="3"/>
    <x v="13"/>
    <x v="2"/>
    <s v="Business"/>
    <x v="4"/>
    <s v="Recovery Roller"/>
    <n v="4"/>
    <n v="36.21"/>
    <n v="0"/>
    <n v="14.3"/>
    <n v="144.84"/>
    <n v="57.2"/>
    <n v="87.64"/>
    <n v="0.60508146920740125"/>
    <n v="2026"/>
    <x v="1"/>
    <n v="5"/>
    <x v="4"/>
  </r>
  <r>
    <n v="3881"/>
    <d v="2026-05-15T00:00:00"/>
    <x v="2"/>
    <x v="10"/>
    <x v="0"/>
    <s v="Business"/>
    <x v="1"/>
    <s v="Trekking Poles"/>
    <n v="3"/>
    <n v="73.03"/>
    <n v="0.05"/>
    <n v="33.200000000000003"/>
    <n v="208.13550000000001"/>
    <n v="99.600000000000009"/>
    <n v="108.5355"/>
    <n v="0.52146558371829888"/>
    <n v="2026"/>
    <x v="1"/>
    <n v="5"/>
    <x v="4"/>
  </r>
  <r>
    <n v="4469"/>
    <d v="2026-05-15T00:00:00"/>
    <x v="2"/>
    <x v="5"/>
    <x v="2"/>
    <s v="Returning"/>
    <x v="0"/>
    <s v="Commuter Helmet"/>
    <n v="2"/>
    <n v="80.81"/>
    <n v="0"/>
    <n v="42.53"/>
    <n v="161.62"/>
    <n v="85.06"/>
    <n v="76.56"/>
    <n v="0.47370374953594852"/>
    <n v="2026"/>
    <x v="1"/>
    <n v="5"/>
    <x v="4"/>
  </r>
  <r>
    <n v="5037"/>
    <d v="2026-05-15T00:00:00"/>
    <x v="1"/>
    <x v="11"/>
    <x v="0"/>
    <s v="New"/>
    <x v="0"/>
    <s v="Trail Bike Light"/>
    <n v="1"/>
    <n v="51.53"/>
    <n v="0.1"/>
    <n v="23.06"/>
    <n v="46.377000000000002"/>
    <n v="23.06"/>
    <n v="23.317000000000004"/>
    <n v="0.50277076999374692"/>
    <n v="2026"/>
    <x v="1"/>
    <n v="5"/>
    <x v="4"/>
  </r>
  <r>
    <n v="35"/>
    <d v="2026-05-16T00:00:00"/>
    <x v="3"/>
    <x v="13"/>
    <x v="1"/>
    <s v="Business"/>
    <x v="3"/>
    <s v="Portable Camp Stove"/>
    <n v="5"/>
    <n v="81.75"/>
    <n v="0.05"/>
    <n v="39.159999999999997"/>
    <n v="388.3125"/>
    <n v="195.79999999999998"/>
    <n v="192.51250000000002"/>
    <n v="0.49576694028649609"/>
    <n v="2026"/>
    <x v="1"/>
    <n v="5"/>
    <x v="4"/>
  </r>
  <r>
    <n v="226"/>
    <d v="2026-05-16T00:00:00"/>
    <x v="2"/>
    <x v="10"/>
    <x v="0"/>
    <s v="New"/>
    <x v="2"/>
    <s v="Travel Backpack 35L"/>
    <n v="1"/>
    <n v="165.99"/>
    <n v="0.1"/>
    <n v="89.9"/>
    <n v="149.39100000000002"/>
    <n v="89.9"/>
    <n v="59.491000000000014"/>
    <n v="0.3982234538894579"/>
    <n v="2026"/>
    <x v="1"/>
    <n v="5"/>
    <x v="4"/>
  </r>
  <r>
    <n v="1713"/>
    <d v="2026-05-16T00:00:00"/>
    <x v="0"/>
    <x v="15"/>
    <x v="2"/>
    <s v="New"/>
    <x v="3"/>
    <s v="Compact Sleeping Bag"/>
    <n v="2"/>
    <n v="121.22"/>
    <n v="0"/>
    <n v="60.38"/>
    <n v="242.44"/>
    <n v="120.76"/>
    <n v="121.67999999999999"/>
    <n v="0.50189737667051637"/>
    <n v="2026"/>
    <x v="1"/>
    <n v="5"/>
    <x v="4"/>
  </r>
  <r>
    <n v="2320"/>
    <d v="2026-05-16T00:00:00"/>
    <x v="1"/>
    <x v="12"/>
    <x v="2"/>
    <s v="Business"/>
    <x v="2"/>
    <s v="Carry-On Duffel"/>
    <n v="2"/>
    <n v="131.1"/>
    <n v="0"/>
    <n v="65.55"/>
    <n v="262.2"/>
    <n v="131.1"/>
    <n v="131.1"/>
    <n v="0.5"/>
    <n v="2026"/>
    <x v="1"/>
    <n v="5"/>
    <x v="4"/>
  </r>
  <r>
    <n v="2496"/>
    <d v="2026-05-16T00:00:00"/>
    <x v="1"/>
    <x v="6"/>
    <x v="0"/>
    <s v="Returning"/>
    <x v="2"/>
    <s v="Packing Cube Set"/>
    <n v="2"/>
    <n v="46.44"/>
    <n v="0"/>
    <n v="18.63"/>
    <n v="92.88"/>
    <n v="37.26"/>
    <n v="55.62"/>
    <n v="0.59883720930232553"/>
    <n v="2026"/>
    <x v="1"/>
    <n v="5"/>
    <x v="4"/>
  </r>
  <r>
    <n v="2504"/>
    <d v="2026-05-16T00:00:00"/>
    <x v="3"/>
    <x v="7"/>
    <x v="0"/>
    <s v="New"/>
    <x v="2"/>
    <s v="Insulated Bottle"/>
    <n v="1"/>
    <n v="36.659999999999997"/>
    <n v="0"/>
    <n v="13.61"/>
    <n v="36.659999999999997"/>
    <n v="13.61"/>
    <n v="23.049999999999997"/>
    <n v="0.62875068194217132"/>
    <n v="2026"/>
    <x v="1"/>
    <n v="5"/>
    <x v="4"/>
  </r>
  <r>
    <n v="2598"/>
    <d v="2026-05-16T00:00:00"/>
    <x v="3"/>
    <x v="8"/>
    <x v="0"/>
    <s v="New"/>
    <x v="1"/>
    <s v="Summit Backpack 45L"/>
    <n v="5"/>
    <n v="156.16999999999999"/>
    <n v="0.1"/>
    <n v="80.59"/>
    <n v="702.76499999999999"/>
    <n v="402.95000000000005"/>
    <n v="299.81499999999994"/>
    <n v="0.42662198601239382"/>
    <n v="2026"/>
    <x v="1"/>
    <n v="5"/>
    <x v="4"/>
  </r>
  <r>
    <n v="2600"/>
    <d v="2026-05-16T00:00:00"/>
    <x v="1"/>
    <x v="12"/>
    <x v="2"/>
    <s v="New"/>
    <x v="2"/>
    <s v="Insulated Bottle"/>
    <n v="1"/>
    <n v="35.97"/>
    <n v="0.1"/>
    <n v="13.54"/>
    <n v="32.372999999999998"/>
    <n v="13.54"/>
    <n v="18.832999999999998"/>
    <n v="0.58175022395205878"/>
    <n v="2026"/>
    <x v="1"/>
    <n v="5"/>
    <x v="4"/>
  </r>
  <r>
    <n v="2856"/>
    <d v="2026-05-16T00:00:00"/>
    <x v="1"/>
    <x v="11"/>
    <x v="1"/>
    <s v="Business"/>
    <x v="4"/>
    <s v="Weighted Vest"/>
    <n v="4"/>
    <n v="125.11"/>
    <n v="0.15"/>
    <n v="70.010000000000005"/>
    <n v="425.37399999999997"/>
    <n v="280.04000000000002"/>
    <n v="145.33399999999995"/>
    <n v="0.34166169065340135"/>
    <n v="2026"/>
    <x v="1"/>
    <n v="5"/>
    <x v="4"/>
  </r>
  <r>
    <n v="3478"/>
    <d v="2026-05-16T00:00:00"/>
    <x v="3"/>
    <x v="8"/>
    <x v="0"/>
    <s v="New"/>
    <x v="4"/>
    <s v="Recovery Roller"/>
    <n v="4"/>
    <n v="36.29"/>
    <n v="0.1"/>
    <n v="13.77"/>
    <n v="130.64400000000001"/>
    <n v="55.08"/>
    <n v="75.564000000000007"/>
    <n v="0.57839625241113257"/>
    <n v="2026"/>
    <x v="1"/>
    <n v="5"/>
    <x v="4"/>
  </r>
  <r>
    <n v="3599"/>
    <d v="2026-05-16T00:00:00"/>
    <x v="1"/>
    <x v="6"/>
    <x v="0"/>
    <s v="New"/>
    <x v="1"/>
    <s v="Trail Boots"/>
    <n v="4"/>
    <n v="143.34"/>
    <n v="0"/>
    <n v="80.55"/>
    <n v="573.36"/>
    <n v="322.2"/>
    <n v="251.16000000000003"/>
    <n v="0.43804939305148599"/>
    <n v="2026"/>
    <x v="1"/>
    <n v="5"/>
    <x v="4"/>
  </r>
  <r>
    <n v="282"/>
    <d v="2026-05-17T00:00:00"/>
    <x v="1"/>
    <x v="12"/>
    <x v="3"/>
    <s v="New"/>
    <x v="0"/>
    <s v="Trail Bike Light"/>
    <n v="3"/>
    <n v="51.68"/>
    <n v="0"/>
    <n v="22.4"/>
    <n v="155.04"/>
    <n v="67.199999999999989"/>
    <n v="87.84"/>
    <n v="0.56656346749226016"/>
    <n v="2026"/>
    <x v="1"/>
    <n v="5"/>
    <x v="4"/>
  </r>
  <r>
    <n v="980"/>
    <d v="2026-05-17T00:00:00"/>
    <x v="3"/>
    <x v="7"/>
    <x v="0"/>
    <s v="Returning"/>
    <x v="2"/>
    <s v="Packing Cube Set"/>
    <n v="1"/>
    <n v="46.84"/>
    <n v="0"/>
    <n v="17.93"/>
    <n v="46.84"/>
    <n v="17.93"/>
    <n v="28.910000000000004"/>
    <n v="0.61720751494449189"/>
    <n v="2026"/>
    <x v="1"/>
    <n v="5"/>
    <x v="4"/>
  </r>
  <r>
    <n v="1155"/>
    <d v="2026-05-17T00:00:00"/>
    <x v="2"/>
    <x v="2"/>
    <x v="3"/>
    <s v="New"/>
    <x v="1"/>
    <s v="Trekking Poles"/>
    <n v="5"/>
    <n v="72.900000000000006"/>
    <n v="0.05"/>
    <n v="31.57"/>
    <n v="346.27499999999998"/>
    <n v="157.85"/>
    <n v="188.42499999999998"/>
    <n v="0.54414843693596127"/>
    <n v="2026"/>
    <x v="1"/>
    <n v="5"/>
    <x v="4"/>
  </r>
  <r>
    <n v="1816"/>
    <d v="2026-05-17T00:00:00"/>
    <x v="3"/>
    <x v="7"/>
    <x v="0"/>
    <s v="New"/>
    <x v="1"/>
    <s v="Hiking Daypack 20L"/>
    <n v="1"/>
    <n v="91.07"/>
    <n v="0"/>
    <n v="45.3"/>
    <n v="91.07"/>
    <n v="45.3"/>
    <n v="45.769999999999996"/>
    <n v="0.50258043263423735"/>
    <n v="2026"/>
    <x v="1"/>
    <n v="5"/>
    <x v="4"/>
  </r>
  <r>
    <n v="2128"/>
    <d v="2026-05-17T00:00:00"/>
    <x v="2"/>
    <x v="10"/>
    <x v="2"/>
    <s v="New"/>
    <x v="0"/>
    <s v="Commuter Helmet"/>
    <n v="1"/>
    <n v="81.86"/>
    <n v="0"/>
    <n v="43.14"/>
    <n v="81.86"/>
    <n v="43.14"/>
    <n v="38.72"/>
    <n v="0.47300268751526997"/>
    <n v="2026"/>
    <x v="1"/>
    <n v="5"/>
    <x v="4"/>
  </r>
  <r>
    <n v="2296"/>
    <d v="2026-05-17T00:00:00"/>
    <x v="3"/>
    <x v="8"/>
    <x v="0"/>
    <s v="Returning"/>
    <x v="2"/>
    <s v="Packing Cube Set"/>
    <n v="1"/>
    <n v="45.45"/>
    <n v="0"/>
    <n v="17.93"/>
    <n v="45.45"/>
    <n v="17.93"/>
    <n v="27.520000000000003"/>
    <n v="0.60550055005500558"/>
    <n v="2026"/>
    <x v="1"/>
    <n v="5"/>
    <x v="4"/>
  </r>
  <r>
    <n v="2322"/>
    <d v="2026-05-17T00:00:00"/>
    <x v="2"/>
    <x v="10"/>
    <x v="2"/>
    <s v="Business"/>
    <x v="1"/>
    <s v="Trekking Poles"/>
    <n v="1"/>
    <n v="70.62"/>
    <n v="0"/>
    <n v="32.53"/>
    <n v="70.62"/>
    <n v="32.53"/>
    <n v="38.090000000000003"/>
    <n v="0.53936561880487111"/>
    <n v="2026"/>
    <x v="1"/>
    <n v="5"/>
    <x v="4"/>
  </r>
  <r>
    <n v="3480"/>
    <d v="2026-05-17T00:00:00"/>
    <x v="3"/>
    <x v="8"/>
    <x v="0"/>
    <s v="New"/>
    <x v="4"/>
    <s v="Training Mat"/>
    <n v="2"/>
    <n v="51.56"/>
    <n v="0"/>
    <n v="22.46"/>
    <n v="103.12"/>
    <n v="44.92"/>
    <n v="58.2"/>
    <n v="0.56439100077579518"/>
    <n v="2026"/>
    <x v="1"/>
    <n v="5"/>
    <x v="4"/>
  </r>
  <r>
    <n v="4426"/>
    <d v="2026-05-17T00:00:00"/>
    <x v="3"/>
    <x v="8"/>
    <x v="0"/>
    <s v="New"/>
    <x v="1"/>
    <s v="Trail Boots"/>
    <n v="2"/>
    <n v="146.22"/>
    <n v="0"/>
    <n v="81.069999999999993"/>
    <n v="292.44"/>
    <n v="162.13999999999999"/>
    <n v="130.30000000000001"/>
    <n v="0.4455614826973055"/>
    <n v="2026"/>
    <x v="1"/>
    <n v="5"/>
    <x v="4"/>
  </r>
  <r>
    <n v="4938"/>
    <d v="2026-05-17T00:00:00"/>
    <x v="3"/>
    <x v="13"/>
    <x v="2"/>
    <s v="Returning"/>
    <x v="4"/>
    <s v="Training Mat"/>
    <n v="2"/>
    <n v="51.34"/>
    <n v="0"/>
    <n v="22.17"/>
    <n v="102.68"/>
    <n v="44.34"/>
    <n v="58.34"/>
    <n v="0.56817296455005839"/>
    <n v="2026"/>
    <x v="1"/>
    <n v="5"/>
    <x v="4"/>
  </r>
  <r>
    <n v="915"/>
    <d v="2026-05-18T00:00:00"/>
    <x v="3"/>
    <x v="8"/>
    <x v="0"/>
    <s v="New"/>
    <x v="1"/>
    <s v="Summit Backpack 45L"/>
    <n v="1"/>
    <n v="153.61000000000001"/>
    <n v="0.05"/>
    <n v="79.94"/>
    <n v="145.92950000000002"/>
    <n v="79.94"/>
    <n v="65.989500000000021"/>
    <n v="0.45220123415758989"/>
    <n v="2026"/>
    <x v="1"/>
    <n v="5"/>
    <x v="4"/>
  </r>
  <r>
    <n v="1188"/>
    <d v="2026-05-18T00:00:00"/>
    <x v="1"/>
    <x v="6"/>
    <x v="0"/>
    <s v="Returning"/>
    <x v="3"/>
    <s v="Portable Camp Stove"/>
    <n v="1"/>
    <n v="82.44"/>
    <n v="0.15"/>
    <n v="39.380000000000003"/>
    <n v="70.073999999999998"/>
    <n v="39.380000000000003"/>
    <n v="30.693999999999996"/>
    <n v="0.43802266175757054"/>
    <n v="2026"/>
    <x v="1"/>
    <n v="5"/>
    <x v="4"/>
  </r>
  <r>
    <n v="1594"/>
    <d v="2026-05-18T00:00:00"/>
    <x v="0"/>
    <x v="0"/>
    <x v="1"/>
    <s v="Business"/>
    <x v="1"/>
    <s v="Hiking Daypack 20L"/>
    <n v="10"/>
    <n v="92.09"/>
    <n v="0.15"/>
    <n v="45.13"/>
    <n v="782.7650000000001"/>
    <n v="451.3"/>
    <n v="331.46500000000009"/>
    <n v="0.42345403792964686"/>
    <n v="2026"/>
    <x v="1"/>
    <n v="5"/>
    <x v="4"/>
  </r>
  <r>
    <n v="3022"/>
    <d v="2026-05-18T00:00:00"/>
    <x v="3"/>
    <x v="8"/>
    <x v="3"/>
    <s v="New"/>
    <x v="2"/>
    <s v="Insulated Bottle"/>
    <n v="1"/>
    <n v="36.72"/>
    <n v="0"/>
    <n v="13.67"/>
    <n v="36.72"/>
    <n v="13.67"/>
    <n v="23.049999999999997"/>
    <n v="0.62772331154684091"/>
    <n v="2026"/>
    <x v="1"/>
    <n v="5"/>
    <x v="4"/>
  </r>
  <r>
    <n v="588"/>
    <d v="2026-05-19T00:00:00"/>
    <x v="1"/>
    <x v="1"/>
    <x v="1"/>
    <s v="Business"/>
    <x v="2"/>
    <s v="Carry-On Duffel"/>
    <n v="3"/>
    <n v="132.41999999999999"/>
    <n v="0.05"/>
    <n v="67.09"/>
    <n v="377.39699999999999"/>
    <n v="201.27"/>
    <n v="176.12699999999998"/>
    <n v="0.46668892439526544"/>
    <n v="2026"/>
    <x v="1"/>
    <n v="5"/>
    <x v="4"/>
  </r>
  <r>
    <n v="1016"/>
    <d v="2026-05-19T00:00:00"/>
    <x v="3"/>
    <x v="13"/>
    <x v="2"/>
    <s v="Returning"/>
    <x v="3"/>
    <s v="Trail Tent 2P"/>
    <n v="2"/>
    <n v="192.1"/>
    <n v="0.05"/>
    <n v="106.07"/>
    <n v="364.98999999999995"/>
    <n v="212.14"/>
    <n v="152.84999999999997"/>
    <n v="0.41877859667388145"/>
    <n v="2026"/>
    <x v="1"/>
    <n v="5"/>
    <x v="4"/>
  </r>
  <r>
    <n v="1930"/>
    <d v="2026-05-19T00:00:00"/>
    <x v="2"/>
    <x v="16"/>
    <x v="2"/>
    <s v="New"/>
    <x v="2"/>
    <s v="Insulated Bottle"/>
    <n v="4"/>
    <n v="36.94"/>
    <n v="0"/>
    <n v="13.63"/>
    <n v="147.76"/>
    <n v="54.52"/>
    <n v="93.239999999999981"/>
    <n v="0.63102328099620997"/>
    <n v="2026"/>
    <x v="1"/>
    <n v="5"/>
    <x v="4"/>
  </r>
  <r>
    <n v="2658"/>
    <d v="2026-05-19T00:00:00"/>
    <x v="0"/>
    <x v="15"/>
    <x v="0"/>
    <s v="Business"/>
    <x v="1"/>
    <s v="Summit Backpack 45L"/>
    <n v="1"/>
    <n v="153.16999999999999"/>
    <n v="0"/>
    <n v="78.489999999999995"/>
    <n v="153.16999999999999"/>
    <n v="78.489999999999995"/>
    <n v="74.679999999999993"/>
    <n v="0.48756283867598094"/>
    <n v="2026"/>
    <x v="1"/>
    <n v="5"/>
    <x v="4"/>
  </r>
  <r>
    <n v="2951"/>
    <d v="2026-05-19T00:00:00"/>
    <x v="0"/>
    <x v="0"/>
    <x v="0"/>
    <s v="Business"/>
    <x v="0"/>
    <s v="Commuter Helmet"/>
    <n v="2"/>
    <n v="82.85"/>
    <n v="0"/>
    <n v="42.53"/>
    <n v="165.7"/>
    <n v="85.06"/>
    <n v="80.639999999999986"/>
    <n v="0.48666264333132164"/>
    <n v="2026"/>
    <x v="1"/>
    <n v="5"/>
    <x v="4"/>
  </r>
  <r>
    <n v="4328"/>
    <d v="2026-05-19T00:00:00"/>
    <x v="2"/>
    <x v="5"/>
    <x v="3"/>
    <s v="New"/>
    <x v="1"/>
    <s v="Trail Boots"/>
    <n v="1"/>
    <n v="143.52000000000001"/>
    <n v="0"/>
    <n v="81.040000000000006"/>
    <n v="143.52000000000001"/>
    <n v="81.040000000000006"/>
    <n v="62.480000000000004"/>
    <n v="0.435340022296544"/>
    <n v="2026"/>
    <x v="1"/>
    <n v="5"/>
    <x v="4"/>
  </r>
  <r>
    <n v="4591"/>
    <d v="2026-05-19T00:00:00"/>
    <x v="2"/>
    <x v="16"/>
    <x v="2"/>
    <s v="New"/>
    <x v="3"/>
    <s v="Trail Tent 2P"/>
    <n v="1"/>
    <n v="192.94"/>
    <n v="0"/>
    <n v="105.15"/>
    <n v="192.94"/>
    <n v="105.15"/>
    <n v="87.789999999999992"/>
    <n v="0.45501192080439512"/>
    <n v="2026"/>
    <x v="1"/>
    <n v="5"/>
    <x v="4"/>
  </r>
  <r>
    <n v="280"/>
    <d v="2026-05-20T00:00:00"/>
    <x v="3"/>
    <x v="8"/>
    <x v="2"/>
    <s v="Business"/>
    <x v="2"/>
    <s v="Travel Backpack 35L"/>
    <n v="1"/>
    <n v="168.56"/>
    <n v="0"/>
    <n v="85.46"/>
    <n v="168.56"/>
    <n v="85.46"/>
    <n v="83.100000000000009"/>
    <n v="0.49299952539155201"/>
    <n v="2026"/>
    <x v="1"/>
    <n v="5"/>
    <x v="4"/>
  </r>
  <r>
    <n v="409"/>
    <d v="2026-05-20T00:00:00"/>
    <x v="0"/>
    <x v="0"/>
    <x v="0"/>
    <s v="New"/>
    <x v="3"/>
    <s v="Compact Sleeping Bag"/>
    <n v="2"/>
    <n v="123.9"/>
    <n v="0"/>
    <n v="58.95"/>
    <n v="247.8"/>
    <n v="117.9"/>
    <n v="129.9"/>
    <n v="0.52421307506053272"/>
    <n v="2026"/>
    <x v="1"/>
    <n v="5"/>
    <x v="4"/>
  </r>
  <r>
    <n v="1372"/>
    <d v="2026-05-20T00:00:00"/>
    <x v="0"/>
    <x v="9"/>
    <x v="0"/>
    <s v="New"/>
    <x v="1"/>
    <s v="Trail Boots"/>
    <n v="2"/>
    <n v="140.93"/>
    <n v="0"/>
    <n v="81.040000000000006"/>
    <n v="281.86"/>
    <n v="162.08000000000001"/>
    <n v="119.78"/>
    <n v="0.42496274746327961"/>
    <n v="2026"/>
    <x v="1"/>
    <n v="5"/>
    <x v="4"/>
  </r>
  <r>
    <n v="2327"/>
    <d v="2026-05-20T00:00:00"/>
    <x v="2"/>
    <x v="5"/>
    <x v="2"/>
    <s v="Returning"/>
    <x v="1"/>
    <s v="Trekking Poles"/>
    <n v="1"/>
    <n v="73.150000000000006"/>
    <n v="0"/>
    <n v="32.950000000000003"/>
    <n v="73.150000000000006"/>
    <n v="32.950000000000003"/>
    <n v="40.200000000000003"/>
    <n v="0.54955570745044424"/>
    <n v="2026"/>
    <x v="1"/>
    <n v="5"/>
    <x v="4"/>
  </r>
  <r>
    <n v="2703"/>
    <d v="2026-05-20T00:00:00"/>
    <x v="3"/>
    <x v="8"/>
    <x v="2"/>
    <s v="Business"/>
    <x v="3"/>
    <s v="Trail Tent 2P"/>
    <n v="2"/>
    <n v="197.35"/>
    <n v="0.05"/>
    <n v="102.63"/>
    <n v="374.96499999999997"/>
    <n v="205.26"/>
    <n v="169.70499999999998"/>
    <n v="0.45258890829810783"/>
    <n v="2026"/>
    <x v="1"/>
    <n v="5"/>
    <x v="4"/>
  </r>
  <r>
    <n v="2776"/>
    <d v="2026-05-20T00:00:00"/>
    <x v="3"/>
    <x v="4"/>
    <x v="0"/>
    <s v="Business"/>
    <x v="2"/>
    <s v="Insulated Bottle"/>
    <n v="3"/>
    <n v="36.74"/>
    <n v="0.05"/>
    <n v="13.97"/>
    <n v="104.70899999999999"/>
    <n v="41.910000000000004"/>
    <n v="62.798999999999985"/>
    <n v="0.59974787267570118"/>
    <n v="2026"/>
    <x v="1"/>
    <n v="5"/>
    <x v="4"/>
  </r>
  <r>
    <n v="3411"/>
    <d v="2026-05-20T00:00:00"/>
    <x v="1"/>
    <x v="11"/>
    <x v="0"/>
    <s v="Returning"/>
    <x v="1"/>
    <s v="Summit Backpack 45L"/>
    <n v="2"/>
    <n v="151.35"/>
    <n v="0.05"/>
    <n v="77.150000000000006"/>
    <n v="287.565"/>
    <n v="154.30000000000001"/>
    <n v="133.26499999999999"/>
    <n v="0.46342566028550064"/>
    <n v="2026"/>
    <x v="1"/>
    <n v="5"/>
    <x v="4"/>
  </r>
  <r>
    <n v="3841"/>
    <d v="2026-05-20T00:00:00"/>
    <x v="0"/>
    <x v="15"/>
    <x v="2"/>
    <s v="New"/>
    <x v="0"/>
    <s v="Trail Bike Light"/>
    <n v="2"/>
    <n v="50.09"/>
    <n v="0.05"/>
    <n v="23.16"/>
    <n v="95.171000000000006"/>
    <n v="46.32"/>
    <n v="48.851000000000006"/>
    <n v="0.51329711781950382"/>
    <n v="2026"/>
    <x v="1"/>
    <n v="5"/>
    <x v="4"/>
  </r>
  <r>
    <n v="5121"/>
    <d v="2026-05-20T00:00:00"/>
    <x v="0"/>
    <x v="9"/>
    <x v="0"/>
    <s v="New"/>
    <x v="4"/>
    <s v="Weighted Vest"/>
    <n v="2"/>
    <n v="121.96"/>
    <n v="0.05"/>
    <n v="71.2"/>
    <n v="231.72399999999999"/>
    <n v="142.4"/>
    <n v="89.323999999999984"/>
    <n v="0.38547582468799085"/>
    <n v="2026"/>
    <x v="1"/>
    <n v="5"/>
    <x v="4"/>
  </r>
  <r>
    <n v="53"/>
    <d v="2026-05-21T00:00:00"/>
    <x v="3"/>
    <x v="13"/>
    <x v="0"/>
    <s v="Business"/>
    <x v="2"/>
    <s v="Carry-On Duffel"/>
    <n v="1"/>
    <n v="134.28"/>
    <n v="0.05"/>
    <n v="65.44"/>
    <n v="127.56599999999999"/>
    <n v="65.44"/>
    <n v="62.125999999999991"/>
    <n v="0.487010645469796"/>
    <n v="2026"/>
    <x v="1"/>
    <n v="5"/>
    <x v="4"/>
  </r>
  <r>
    <n v="127"/>
    <d v="2026-05-21T00:00:00"/>
    <x v="3"/>
    <x v="7"/>
    <x v="0"/>
    <s v="Business"/>
    <x v="0"/>
    <s v="Cycling Pack 12L"/>
    <n v="3"/>
    <n v="100.48"/>
    <n v="0.05"/>
    <n v="50.68"/>
    <n v="286.36799999999999"/>
    <n v="152.04"/>
    <n v="134.328"/>
    <n v="0.46907475695608447"/>
    <n v="2026"/>
    <x v="1"/>
    <n v="5"/>
    <x v="4"/>
  </r>
  <r>
    <n v="1092"/>
    <d v="2026-05-21T00:00:00"/>
    <x v="3"/>
    <x v="8"/>
    <x v="0"/>
    <s v="New"/>
    <x v="4"/>
    <s v="Recovery Roller"/>
    <n v="3"/>
    <n v="36.229999999999997"/>
    <n v="0"/>
    <n v="13.55"/>
    <n v="108.69"/>
    <n v="40.650000000000006"/>
    <n v="68.039999999999992"/>
    <n v="0.62600055202870541"/>
    <n v="2026"/>
    <x v="1"/>
    <n v="5"/>
    <x v="4"/>
  </r>
  <r>
    <n v="1213"/>
    <d v="2026-05-21T00:00:00"/>
    <x v="2"/>
    <x v="2"/>
    <x v="3"/>
    <s v="Returning"/>
    <x v="3"/>
    <s v="Compact Sleeping Bag"/>
    <n v="3"/>
    <n v="120.61"/>
    <n v="0"/>
    <n v="60.17"/>
    <n v="361.83"/>
    <n v="180.51"/>
    <n v="181.32"/>
    <n v="0.50111931017328581"/>
    <n v="2026"/>
    <x v="1"/>
    <n v="5"/>
    <x v="4"/>
  </r>
  <r>
    <n v="1849"/>
    <d v="2026-05-21T00:00:00"/>
    <x v="2"/>
    <x v="5"/>
    <x v="3"/>
    <s v="Returning"/>
    <x v="2"/>
    <s v="Packing Cube Set"/>
    <n v="3"/>
    <n v="46.46"/>
    <n v="0"/>
    <n v="18.71"/>
    <n v="139.38"/>
    <n v="56.13"/>
    <n v="83.25"/>
    <n v="0.59728798966853214"/>
    <n v="2026"/>
    <x v="1"/>
    <n v="5"/>
    <x v="4"/>
  </r>
  <r>
    <n v="2395"/>
    <d v="2026-05-21T00:00:00"/>
    <x v="1"/>
    <x v="12"/>
    <x v="0"/>
    <s v="Business"/>
    <x v="4"/>
    <s v="Recovery Roller"/>
    <n v="1"/>
    <n v="36.9"/>
    <n v="0.05"/>
    <n v="13.89"/>
    <n v="35.055"/>
    <n v="13.89"/>
    <n v="21.164999999999999"/>
    <n v="0.60376551133932388"/>
    <n v="2026"/>
    <x v="1"/>
    <n v="5"/>
    <x v="4"/>
  </r>
  <r>
    <n v="4166"/>
    <d v="2026-05-21T00:00:00"/>
    <x v="2"/>
    <x v="3"/>
    <x v="0"/>
    <s v="New"/>
    <x v="4"/>
    <s v="Resistance Band Set"/>
    <n v="6"/>
    <n v="40.61"/>
    <n v="0.05"/>
    <n v="15.14"/>
    <n v="231.47699999999998"/>
    <n v="90.84"/>
    <n v="140.63699999999997"/>
    <n v="0.607563602431343"/>
    <n v="2026"/>
    <x v="1"/>
    <n v="5"/>
    <x v="4"/>
  </r>
  <r>
    <n v="1004"/>
    <d v="2026-05-22T00:00:00"/>
    <x v="3"/>
    <x v="13"/>
    <x v="0"/>
    <s v="Business"/>
    <x v="2"/>
    <s v="Insulated Bottle"/>
    <n v="2"/>
    <n v="36.86"/>
    <n v="0.05"/>
    <n v="13.85"/>
    <n v="70.033999999999992"/>
    <n v="27.7"/>
    <n v="42.333999999999989"/>
    <n v="0.60447782505640113"/>
    <n v="2026"/>
    <x v="1"/>
    <n v="5"/>
    <x v="4"/>
  </r>
  <r>
    <n v="1012"/>
    <d v="2026-05-22T00:00:00"/>
    <x v="1"/>
    <x v="6"/>
    <x v="0"/>
    <s v="New"/>
    <x v="1"/>
    <s v="Summit Backpack 45L"/>
    <n v="3"/>
    <n v="156.74"/>
    <n v="0"/>
    <n v="79.819999999999993"/>
    <n v="470.22"/>
    <n v="239.45999999999998"/>
    <n v="230.76000000000005"/>
    <n v="0.49074901110118674"/>
    <n v="2026"/>
    <x v="1"/>
    <n v="5"/>
    <x v="4"/>
  </r>
  <r>
    <n v="2180"/>
    <d v="2026-05-22T00:00:00"/>
    <x v="0"/>
    <x v="9"/>
    <x v="1"/>
    <s v="Returning"/>
    <x v="0"/>
    <s v="Trail Bike Light"/>
    <n v="3"/>
    <n v="51.04"/>
    <n v="0.2"/>
    <n v="22.32"/>
    <n v="122.49600000000001"/>
    <n v="66.960000000000008"/>
    <n v="55.536000000000001"/>
    <n v="0.45336990595611282"/>
    <n v="2026"/>
    <x v="1"/>
    <n v="5"/>
    <x v="4"/>
  </r>
  <r>
    <n v="3659"/>
    <d v="2026-05-22T00:00:00"/>
    <x v="3"/>
    <x v="13"/>
    <x v="2"/>
    <s v="New"/>
    <x v="1"/>
    <s v="Hiking Daypack 20L"/>
    <n v="2"/>
    <n v="93.55"/>
    <n v="0"/>
    <n v="44.31"/>
    <n v="187.1"/>
    <n v="88.62"/>
    <n v="98.47999999999999"/>
    <n v="0.52634954569748793"/>
    <n v="2026"/>
    <x v="1"/>
    <n v="5"/>
    <x v="4"/>
  </r>
  <r>
    <n v="3775"/>
    <d v="2026-05-22T00:00:00"/>
    <x v="2"/>
    <x v="2"/>
    <x v="0"/>
    <s v="Business"/>
    <x v="2"/>
    <s v="Carry-On Duffel"/>
    <n v="1"/>
    <n v="131.74"/>
    <n v="0"/>
    <n v="66.650000000000006"/>
    <n v="131.74"/>
    <n v="66.650000000000006"/>
    <n v="65.09"/>
    <n v="0.49407924700166994"/>
    <n v="2026"/>
    <x v="1"/>
    <n v="5"/>
    <x v="4"/>
  </r>
  <r>
    <n v="4071"/>
    <d v="2026-05-22T00:00:00"/>
    <x v="3"/>
    <x v="8"/>
    <x v="0"/>
    <s v="New"/>
    <x v="1"/>
    <s v="Hiking Daypack 20L"/>
    <n v="5"/>
    <n v="91.79"/>
    <n v="0.05"/>
    <n v="44.48"/>
    <n v="436.0025"/>
    <n v="222.39999999999998"/>
    <n v="213.60250000000002"/>
    <n v="0.48991118170193981"/>
    <n v="2026"/>
    <x v="1"/>
    <n v="5"/>
    <x v="4"/>
  </r>
  <r>
    <n v="5137"/>
    <d v="2026-05-22T00:00:00"/>
    <x v="3"/>
    <x v="13"/>
    <x v="0"/>
    <s v="Business"/>
    <x v="1"/>
    <s v="Summit Backpack 45L"/>
    <n v="4"/>
    <n v="155.4"/>
    <n v="0.05"/>
    <n v="77.31"/>
    <n v="590.52"/>
    <n v="309.24"/>
    <n v="281.27999999999997"/>
    <n v="0.47632595001016048"/>
    <n v="2026"/>
    <x v="1"/>
    <n v="5"/>
    <x v="4"/>
  </r>
  <r>
    <n v="133"/>
    <d v="2026-05-23T00:00:00"/>
    <x v="1"/>
    <x v="1"/>
    <x v="0"/>
    <s v="New"/>
    <x v="2"/>
    <s v="Insulated Bottle"/>
    <n v="1"/>
    <n v="36.57"/>
    <n v="0.05"/>
    <n v="13.33"/>
    <n v="34.741500000000002"/>
    <n v="13.33"/>
    <n v="21.411500000000004"/>
    <n v="0.61630902522919284"/>
    <n v="2026"/>
    <x v="1"/>
    <n v="5"/>
    <x v="4"/>
  </r>
  <r>
    <n v="1385"/>
    <d v="2026-05-23T00:00:00"/>
    <x v="2"/>
    <x v="16"/>
    <x v="0"/>
    <s v="New"/>
    <x v="0"/>
    <s v="Compact Repair Kit"/>
    <n v="2"/>
    <n v="41.19"/>
    <n v="0"/>
    <n v="17.190000000000001"/>
    <n v="82.38"/>
    <n v="34.380000000000003"/>
    <n v="47.999999999999993"/>
    <n v="0.58266569555717407"/>
    <n v="2026"/>
    <x v="1"/>
    <n v="5"/>
    <x v="4"/>
  </r>
  <r>
    <n v="1597"/>
    <d v="2026-05-23T00:00:00"/>
    <x v="3"/>
    <x v="8"/>
    <x v="0"/>
    <s v="Returning"/>
    <x v="2"/>
    <s v="Carry-On Duffel"/>
    <n v="1"/>
    <n v="136.66999999999999"/>
    <n v="0.05"/>
    <n v="67.099999999999994"/>
    <n v="129.83649999999997"/>
    <n v="67.099999999999994"/>
    <n v="62.736499999999978"/>
    <n v="0.48319617364916639"/>
    <n v="2026"/>
    <x v="1"/>
    <n v="5"/>
    <x v="4"/>
  </r>
  <r>
    <n v="2273"/>
    <d v="2026-05-23T00:00:00"/>
    <x v="2"/>
    <x v="2"/>
    <x v="2"/>
    <s v="New"/>
    <x v="4"/>
    <s v="Recovery Roller"/>
    <n v="2"/>
    <n v="35.700000000000003"/>
    <n v="0"/>
    <n v="13.52"/>
    <n v="71.400000000000006"/>
    <n v="27.04"/>
    <n v="44.360000000000007"/>
    <n v="0.62128851540616248"/>
    <n v="2026"/>
    <x v="1"/>
    <n v="5"/>
    <x v="4"/>
  </r>
  <r>
    <n v="2931"/>
    <d v="2026-05-23T00:00:00"/>
    <x v="0"/>
    <x v="0"/>
    <x v="0"/>
    <s v="Returning"/>
    <x v="0"/>
    <s v="Cycling Pack 12L"/>
    <n v="1"/>
    <n v="100.87"/>
    <n v="0"/>
    <n v="50.4"/>
    <n v="100.87"/>
    <n v="50.4"/>
    <n v="50.470000000000006"/>
    <n v="0.5003469812630118"/>
    <n v="2026"/>
    <x v="1"/>
    <n v="5"/>
    <x v="4"/>
  </r>
  <r>
    <n v="4143"/>
    <d v="2026-05-23T00:00:00"/>
    <x v="2"/>
    <x v="16"/>
    <x v="2"/>
    <s v="Returning"/>
    <x v="2"/>
    <s v="Carry-On Duffel"/>
    <n v="1"/>
    <n v="130.80000000000001"/>
    <n v="0"/>
    <n v="68.7"/>
    <n v="130.80000000000001"/>
    <n v="68.7"/>
    <n v="62.100000000000009"/>
    <n v="0.4747706422018349"/>
    <n v="2026"/>
    <x v="1"/>
    <n v="5"/>
    <x v="4"/>
  </r>
  <r>
    <n v="4504"/>
    <d v="2026-05-23T00:00:00"/>
    <x v="0"/>
    <x v="9"/>
    <x v="3"/>
    <s v="Returning"/>
    <x v="1"/>
    <s v="Summit Backpack 45L"/>
    <n v="1"/>
    <n v="153.88999999999999"/>
    <n v="0"/>
    <n v="79.64"/>
    <n v="153.88999999999999"/>
    <n v="79.64"/>
    <n v="74.249999999999986"/>
    <n v="0.4824874910650464"/>
    <n v="2026"/>
    <x v="1"/>
    <n v="5"/>
    <x v="4"/>
  </r>
  <r>
    <n v="656"/>
    <d v="2026-05-24T00:00:00"/>
    <x v="3"/>
    <x v="7"/>
    <x v="0"/>
    <s v="New"/>
    <x v="3"/>
    <s v="Compact Sleeping Bag"/>
    <n v="1"/>
    <n v="122.51"/>
    <n v="0.15"/>
    <n v="62.2"/>
    <n v="104.1335"/>
    <n v="62.2"/>
    <n v="41.933499999999995"/>
    <n v="0.40268981643755369"/>
    <n v="2026"/>
    <x v="1"/>
    <n v="5"/>
    <x v="4"/>
  </r>
  <r>
    <n v="979"/>
    <d v="2026-05-24T00:00:00"/>
    <x v="3"/>
    <x v="4"/>
    <x v="1"/>
    <s v="Returning"/>
    <x v="0"/>
    <s v="Commuter Helmet"/>
    <n v="8"/>
    <n v="79.94"/>
    <n v="0.15"/>
    <n v="41.65"/>
    <n v="543.59199999999998"/>
    <n v="333.2"/>
    <n v="210.392"/>
    <n v="0.38704028021015763"/>
    <n v="2026"/>
    <x v="1"/>
    <n v="5"/>
    <x v="4"/>
  </r>
  <r>
    <n v="1510"/>
    <d v="2026-05-24T00:00:00"/>
    <x v="3"/>
    <x v="7"/>
    <x v="0"/>
    <s v="New"/>
    <x v="0"/>
    <s v="Trail Bike Light"/>
    <n v="2"/>
    <n v="50.78"/>
    <n v="0.05"/>
    <n v="23.03"/>
    <n v="96.481999999999999"/>
    <n v="46.06"/>
    <n v="50.421999999999997"/>
    <n v="0.52260525279326708"/>
    <n v="2026"/>
    <x v="1"/>
    <n v="5"/>
    <x v="4"/>
  </r>
  <r>
    <n v="1959"/>
    <d v="2026-05-24T00:00:00"/>
    <x v="0"/>
    <x v="15"/>
    <x v="3"/>
    <s v="Business"/>
    <x v="0"/>
    <s v="Commuter Helmet"/>
    <n v="2"/>
    <n v="80.59"/>
    <n v="0.05"/>
    <n v="41.44"/>
    <n v="153.12100000000001"/>
    <n v="82.88"/>
    <n v="70.241000000000014"/>
    <n v="0.45872871781140412"/>
    <n v="2026"/>
    <x v="1"/>
    <n v="5"/>
    <x v="4"/>
  </r>
  <r>
    <n v="2089"/>
    <d v="2026-05-24T00:00:00"/>
    <x v="0"/>
    <x v="15"/>
    <x v="3"/>
    <s v="New"/>
    <x v="4"/>
    <s v="Recovery Roller"/>
    <n v="3"/>
    <n v="35.75"/>
    <n v="0.15"/>
    <n v="13.54"/>
    <n v="91.162499999999994"/>
    <n v="40.619999999999997"/>
    <n v="50.542499999999997"/>
    <n v="0.55442204853969557"/>
    <n v="2026"/>
    <x v="1"/>
    <n v="5"/>
    <x v="4"/>
  </r>
  <r>
    <n v="2446"/>
    <d v="2026-05-24T00:00:00"/>
    <x v="1"/>
    <x v="12"/>
    <x v="0"/>
    <s v="New"/>
    <x v="3"/>
    <s v="Trail Tent 2P"/>
    <n v="5"/>
    <n v="195.78"/>
    <n v="0.1"/>
    <n v="101.98"/>
    <n v="881.01"/>
    <n v="509.90000000000003"/>
    <n v="371.10999999999996"/>
    <n v="0.4212324491208953"/>
    <n v="2026"/>
    <x v="1"/>
    <n v="5"/>
    <x v="4"/>
  </r>
  <r>
    <n v="2847"/>
    <d v="2026-05-24T00:00:00"/>
    <x v="3"/>
    <x v="13"/>
    <x v="0"/>
    <s v="Returning"/>
    <x v="3"/>
    <s v="Compact Sleeping Bag"/>
    <n v="2"/>
    <n v="125.95"/>
    <n v="0.05"/>
    <n v="61.74"/>
    <n v="239.30500000000001"/>
    <n v="123.48"/>
    <n v="115.825"/>
    <n v="0.48400576669940032"/>
    <n v="2026"/>
    <x v="1"/>
    <n v="5"/>
    <x v="4"/>
  </r>
  <r>
    <n v="3454"/>
    <d v="2026-05-24T00:00:00"/>
    <x v="3"/>
    <x v="7"/>
    <x v="0"/>
    <s v="New"/>
    <x v="4"/>
    <s v="Resistance Band Set"/>
    <n v="2"/>
    <n v="41.32"/>
    <n v="0"/>
    <n v="14.91"/>
    <n v="82.64"/>
    <n v="29.82"/>
    <n v="52.82"/>
    <n v="0.63915779283639884"/>
    <n v="2026"/>
    <x v="1"/>
    <n v="5"/>
    <x v="4"/>
  </r>
  <r>
    <n v="4472"/>
    <d v="2026-05-24T00:00:00"/>
    <x v="3"/>
    <x v="8"/>
    <x v="3"/>
    <s v="New"/>
    <x v="1"/>
    <s v="Trail Boots"/>
    <n v="2"/>
    <n v="144.01"/>
    <n v="0"/>
    <n v="79.37"/>
    <n v="288.02"/>
    <n v="158.74"/>
    <n v="129.27999999999997"/>
    <n v="0.44885771821401282"/>
    <n v="2026"/>
    <x v="1"/>
    <n v="5"/>
    <x v="4"/>
  </r>
  <r>
    <n v="4852"/>
    <d v="2026-05-24T00:00:00"/>
    <x v="0"/>
    <x v="15"/>
    <x v="0"/>
    <s v="Business"/>
    <x v="0"/>
    <s v="Trail Bike Light"/>
    <n v="2"/>
    <n v="51.17"/>
    <n v="0.05"/>
    <n v="21.97"/>
    <n v="97.222999999999999"/>
    <n v="43.94"/>
    <n v="53.283000000000001"/>
    <n v="0.54804932989107513"/>
    <n v="2026"/>
    <x v="1"/>
    <n v="5"/>
    <x v="4"/>
  </r>
  <r>
    <n v="4959"/>
    <d v="2026-05-24T00:00:00"/>
    <x v="0"/>
    <x v="0"/>
    <x v="1"/>
    <s v="Business"/>
    <x v="3"/>
    <s v="Portable Camp Stove"/>
    <n v="6"/>
    <n v="83.58"/>
    <n v="0.2"/>
    <n v="40.5"/>
    <n v="401.18400000000003"/>
    <n v="243"/>
    <n v="158.18400000000003"/>
    <n v="0.39429289303661169"/>
    <n v="2026"/>
    <x v="1"/>
    <n v="5"/>
    <x v="4"/>
  </r>
  <r>
    <n v="5056"/>
    <d v="2026-05-24T00:00:00"/>
    <x v="2"/>
    <x v="16"/>
    <x v="3"/>
    <s v="Returning"/>
    <x v="3"/>
    <s v="Portable Camp Stove"/>
    <n v="2"/>
    <n v="80.010000000000005"/>
    <n v="0"/>
    <n v="38.54"/>
    <n v="160.02000000000001"/>
    <n v="77.08"/>
    <n v="82.940000000000012"/>
    <n v="0.51831021122359711"/>
    <n v="2026"/>
    <x v="1"/>
    <n v="5"/>
    <x v="4"/>
  </r>
  <r>
    <n v="1152"/>
    <d v="2026-05-25T00:00:00"/>
    <x v="3"/>
    <x v="7"/>
    <x v="0"/>
    <s v="New"/>
    <x v="1"/>
    <s v="Hiking Daypack 20L"/>
    <n v="2"/>
    <n v="94.4"/>
    <n v="0"/>
    <n v="46.39"/>
    <n v="188.8"/>
    <n v="92.78"/>
    <n v="96.02000000000001"/>
    <n v="0.50858050847457625"/>
    <n v="2026"/>
    <x v="1"/>
    <n v="5"/>
    <x v="4"/>
  </r>
  <r>
    <n v="3919"/>
    <d v="2026-05-25T00:00:00"/>
    <x v="2"/>
    <x v="2"/>
    <x v="2"/>
    <s v="Business"/>
    <x v="1"/>
    <s v="Summit Backpack 45L"/>
    <n v="6"/>
    <n v="157.33000000000001"/>
    <n v="0"/>
    <n v="78.849999999999994"/>
    <n v="943.98"/>
    <n v="473.09999999999997"/>
    <n v="470.88000000000005"/>
    <n v="0.4988241276298227"/>
    <n v="2026"/>
    <x v="1"/>
    <n v="5"/>
    <x v="4"/>
  </r>
  <r>
    <n v="4202"/>
    <d v="2026-05-25T00:00:00"/>
    <x v="2"/>
    <x v="3"/>
    <x v="0"/>
    <s v="New"/>
    <x v="3"/>
    <s v="Compact Sleeping Bag"/>
    <n v="1"/>
    <n v="125.44"/>
    <n v="0"/>
    <n v="59.92"/>
    <n v="125.44"/>
    <n v="59.92"/>
    <n v="65.52"/>
    <n v="0.5223214285714286"/>
    <n v="2026"/>
    <x v="1"/>
    <n v="5"/>
    <x v="4"/>
  </r>
  <r>
    <n v="4274"/>
    <d v="2026-05-25T00:00:00"/>
    <x v="1"/>
    <x v="12"/>
    <x v="3"/>
    <s v="Returning"/>
    <x v="4"/>
    <s v="Recovery Roller"/>
    <n v="2"/>
    <n v="36.18"/>
    <n v="0"/>
    <n v="13.71"/>
    <n v="72.36"/>
    <n v="27.42"/>
    <n v="44.94"/>
    <n v="0.62106135986733002"/>
    <n v="2026"/>
    <x v="1"/>
    <n v="5"/>
    <x v="4"/>
  </r>
  <r>
    <n v="4364"/>
    <d v="2026-05-25T00:00:00"/>
    <x v="0"/>
    <x v="15"/>
    <x v="2"/>
    <s v="Returning"/>
    <x v="4"/>
    <s v="Resistance Band Set"/>
    <n v="1"/>
    <n v="41"/>
    <n v="0.05"/>
    <n v="14.51"/>
    <n v="38.949999999999996"/>
    <n v="14.51"/>
    <n v="24.439999999999998"/>
    <n v="0.62747111681643131"/>
    <n v="2026"/>
    <x v="1"/>
    <n v="5"/>
    <x v="4"/>
  </r>
  <r>
    <n v="4896"/>
    <d v="2026-05-25T00:00:00"/>
    <x v="2"/>
    <x v="5"/>
    <x v="0"/>
    <s v="Returning"/>
    <x v="1"/>
    <s v="Trekking Poles"/>
    <n v="1"/>
    <n v="72.33"/>
    <n v="0.1"/>
    <n v="32.61"/>
    <n v="65.096999999999994"/>
    <n v="32.61"/>
    <n v="32.486999999999995"/>
    <n v="0.49905525600258072"/>
    <n v="2026"/>
    <x v="1"/>
    <n v="5"/>
    <x v="4"/>
  </r>
  <r>
    <n v="5109"/>
    <d v="2026-05-25T00:00:00"/>
    <x v="3"/>
    <x v="4"/>
    <x v="0"/>
    <s v="Business"/>
    <x v="3"/>
    <s v="Compact Sleeping Bag"/>
    <n v="2"/>
    <n v="125.42"/>
    <n v="0"/>
    <n v="62.28"/>
    <n v="250.84"/>
    <n v="124.56"/>
    <n v="126.28"/>
    <n v="0.50342848030617127"/>
    <n v="2026"/>
    <x v="1"/>
    <n v="5"/>
    <x v="4"/>
  </r>
  <r>
    <n v="289"/>
    <d v="2026-05-26T00:00:00"/>
    <x v="0"/>
    <x v="15"/>
    <x v="0"/>
    <s v="Business"/>
    <x v="0"/>
    <s v="Compact Repair Kit"/>
    <n v="2"/>
    <n v="41.29"/>
    <n v="0.15"/>
    <n v="16.43"/>
    <n v="70.192999999999998"/>
    <n v="32.86"/>
    <n v="37.332999999999998"/>
    <n v="0.531862151496588"/>
    <n v="2026"/>
    <x v="1"/>
    <n v="5"/>
    <x v="4"/>
  </r>
  <r>
    <n v="4092"/>
    <d v="2026-05-26T00:00:00"/>
    <x v="3"/>
    <x v="8"/>
    <x v="1"/>
    <s v="Business"/>
    <x v="2"/>
    <s v="Carry-On Duffel"/>
    <n v="8"/>
    <n v="131.4"/>
    <n v="0.05"/>
    <n v="66.489999999999995"/>
    <n v="998.64"/>
    <n v="531.91999999999996"/>
    <n v="466.72"/>
    <n v="0.46735560362092449"/>
    <n v="2026"/>
    <x v="1"/>
    <n v="5"/>
    <x v="4"/>
  </r>
  <r>
    <n v="4727"/>
    <d v="2026-05-26T00:00:00"/>
    <x v="2"/>
    <x v="16"/>
    <x v="0"/>
    <s v="New"/>
    <x v="1"/>
    <s v="Trail Boots"/>
    <n v="4"/>
    <n v="140.66999999999999"/>
    <n v="0"/>
    <n v="80.72"/>
    <n v="562.67999999999995"/>
    <n v="322.88"/>
    <n v="239.79999999999995"/>
    <n v="0.42617473519584842"/>
    <n v="2026"/>
    <x v="1"/>
    <n v="5"/>
    <x v="4"/>
  </r>
  <r>
    <n v="4753"/>
    <d v="2026-05-26T00:00:00"/>
    <x v="3"/>
    <x v="8"/>
    <x v="0"/>
    <s v="Returning"/>
    <x v="4"/>
    <s v="Recovery Roller"/>
    <n v="1"/>
    <n v="36.659999999999997"/>
    <n v="0.05"/>
    <n v="13.51"/>
    <n v="34.826999999999998"/>
    <n v="13.51"/>
    <n v="21.317"/>
    <n v="0.61208257960777557"/>
    <n v="2026"/>
    <x v="1"/>
    <n v="5"/>
    <x v="4"/>
  </r>
  <r>
    <n v="942"/>
    <d v="2026-05-27T00:00:00"/>
    <x v="3"/>
    <x v="4"/>
    <x v="0"/>
    <s v="Returning"/>
    <x v="2"/>
    <s v="Packing Cube Set"/>
    <n v="1"/>
    <n v="46.28"/>
    <n v="0.05"/>
    <n v="17.95"/>
    <n v="43.966000000000001"/>
    <n v="17.95"/>
    <n v="26.016000000000002"/>
    <n v="0.591729973161079"/>
    <n v="2026"/>
    <x v="1"/>
    <n v="5"/>
    <x v="4"/>
  </r>
  <r>
    <n v="1755"/>
    <d v="2026-05-27T00:00:00"/>
    <x v="3"/>
    <x v="13"/>
    <x v="3"/>
    <s v="Returning"/>
    <x v="1"/>
    <s v="Hiking Daypack 20L"/>
    <n v="2"/>
    <n v="92.12"/>
    <n v="0"/>
    <n v="46.64"/>
    <n v="184.24"/>
    <n v="93.28"/>
    <n v="90.960000000000008"/>
    <n v="0.49370386452453324"/>
    <n v="2026"/>
    <x v="1"/>
    <n v="5"/>
    <x v="4"/>
  </r>
  <r>
    <n v="3073"/>
    <d v="2026-05-27T00:00:00"/>
    <x v="3"/>
    <x v="13"/>
    <x v="0"/>
    <s v="Returning"/>
    <x v="4"/>
    <s v="Resistance Band Set"/>
    <n v="3"/>
    <n v="39.549999999999997"/>
    <n v="0"/>
    <n v="14.87"/>
    <n v="118.64999999999999"/>
    <n v="44.61"/>
    <n v="74.039999999999992"/>
    <n v="0.6240202275600506"/>
    <n v="2026"/>
    <x v="1"/>
    <n v="5"/>
    <x v="4"/>
  </r>
  <r>
    <n v="4230"/>
    <d v="2026-05-27T00:00:00"/>
    <x v="0"/>
    <x v="0"/>
    <x v="2"/>
    <s v="New"/>
    <x v="0"/>
    <s v="Commuter Helmet"/>
    <n v="1"/>
    <n v="83.3"/>
    <n v="0"/>
    <n v="41.93"/>
    <n v="83.3"/>
    <n v="41.93"/>
    <n v="41.37"/>
    <n v="0.49663865546218489"/>
    <n v="2026"/>
    <x v="1"/>
    <n v="5"/>
    <x v="4"/>
  </r>
  <r>
    <n v="644"/>
    <d v="2026-05-28T00:00:00"/>
    <x v="3"/>
    <x v="13"/>
    <x v="2"/>
    <s v="New"/>
    <x v="1"/>
    <s v="Hiking Daypack 20L"/>
    <n v="2"/>
    <n v="93.84"/>
    <n v="0"/>
    <n v="44.72"/>
    <n v="187.68"/>
    <n v="89.44"/>
    <n v="98.240000000000009"/>
    <n v="0.52344416027280483"/>
    <n v="2026"/>
    <x v="1"/>
    <n v="5"/>
    <x v="4"/>
  </r>
  <r>
    <n v="1122"/>
    <d v="2026-05-28T00:00:00"/>
    <x v="2"/>
    <x v="16"/>
    <x v="0"/>
    <s v="Returning"/>
    <x v="0"/>
    <s v="Trail Bike Light"/>
    <n v="2"/>
    <n v="51.25"/>
    <n v="0"/>
    <n v="22.57"/>
    <n v="102.5"/>
    <n v="45.14"/>
    <n v="57.36"/>
    <n v="0.55960975609756092"/>
    <n v="2026"/>
    <x v="1"/>
    <n v="5"/>
    <x v="4"/>
  </r>
  <r>
    <n v="2019"/>
    <d v="2026-05-28T00:00:00"/>
    <x v="3"/>
    <x v="13"/>
    <x v="1"/>
    <s v="Business"/>
    <x v="0"/>
    <s v="Commuter Helmet"/>
    <n v="8"/>
    <n v="80.13"/>
    <n v="0.1"/>
    <n v="43.8"/>
    <n v="576.93600000000004"/>
    <n v="350.4"/>
    <n v="226.53600000000006"/>
    <n v="0.39265360455925796"/>
    <n v="2026"/>
    <x v="1"/>
    <n v="5"/>
    <x v="4"/>
  </r>
  <r>
    <n v="2432"/>
    <d v="2026-05-28T00:00:00"/>
    <x v="1"/>
    <x v="12"/>
    <x v="0"/>
    <s v="Returning"/>
    <x v="4"/>
    <s v="Resistance Band Set"/>
    <n v="1"/>
    <n v="41.13"/>
    <n v="0"/>
    <n v="14.8"/>
    <n v="41.13"/>
    <n v="14.8"/>
    <n v="26.330000000000002"/>
    <n v="0.64016532944322879"/>
    <n v="2026"/>
    <x v="1"/>
    <n v="5"/>
    <x v="4"/>
  </r>
  <r>
    <n v="2989"/>
    <d v="2026-05-28T00:00:00"/>
    <x v="3"/>
    <x v="13"/>
    <x v="0"/>
    <s v="Returning"/>
    <x v="3"/>
    <s v="Portable Camp Stove"/>
    <n v="1"/>
    <n v="81.28"/>
    <n v="0.15"/>
    <n v="39.020000000000003"/>
    <n v="69.087999999999994"/>
    <n v="39.020000000000003"/>
    <n v="30.067999999999991"/>
    <n v="0.43521306160259371"/>
    <n v="2026"/>
    <x v="1"/>
    <n v="5"/>
    <x v="4"/>
  </r>
  <r>
    <n v="3019"/>
    <d v="2026-05-28T00:00:00"/>
    <x v="2"/>
    <x v="3"/>
    <x v="0"/>
    <s v="Business"/>
    <x v="2"/>
    <s v="Packing Cube Set"/>
    <n v="1"/>
    <n v="46.19"/>
    <n v="0"/>
    <n v="18.329999999999998"/>
    <n v="46.19"/>
    <n v="18.329999999999998"/>
    <n v="27.86"/>
    <n v="0.60316085732842606"/>
    <n v="2026"/>
    <x v="1"/>
    <n v="5"/>
    <x v="4"/>
  </r>
  <r>
    <n v="3798"/>
    <d v="2026-05-28T00:00:00"/>
    <x v="3"/>
    <x v="8"/>
    <x v="0"/>
    <s v="Returning"/>
    <x v="1"/>
    <s v="Summit Backpack 45L"/>
    <n v="3"/>
    <n v="156.58000000000001"/>
    <n v="0"/>
    <n v="79.099999999999994"/>
    <n v="469.74"/>
    <n v="237.29999999999998"/>
    <n v="232.44000000000003"/>
    <n v="0.49482692553327379"/>
    <n v="2026"/>
    <x v="1"/>
    <n v="5"/>
    <x v="4"/>
  </r>
  <r>
    <n v="3862"/>
    <d v="2026-05-28T00:00:00"/>
    <x v="3"/>
    <x v="13"/>
    <x v="3"/>
    <s v="New"/>
    <x v="4"/>
    <s v="Weighted Vest"/>
    <n v="1"/>
    <n v="123.91"/>
    <n v="0"/>
    <n v="68.89"/>
    <n v="123.91"/>
    <n v="68.89"/>
    <n v="55.019999999999996"/>
    <n v="0.44403195867968687"/>
    <n v="2026"/>
    <x v="1"/>
    <n v="5"/>
    <x v="4"/>
  </r>
  <r>
    <n v="4281"/>
    <d v="2026-05-28T00:00:00"/>
    <x v="2"/>
    <x v="2"/>
    <x v="3"/>
    <s v="New"/>
    <x v="0"/>
    <s v="Trail Bike Light"/>
    <n v="1"/>
    <n v="50.64"/>
    <n v="0"/>
    <n v="22.97"/>
    <n v="50.64"/>
    <n v="22.97"/>
    <n v="27.67"/>
    <n v="0.54640600315955767"/>
    <n v="2026"/>
    <x v="1"/>
    <n v="5"/>
    <x v="4"/>
  </r>
  <r>
    <n v="191"/>
    <d v="2026-05-29T00:00:00"/>
    <x v="2"/>
    <x v="5"/>
    <x v="0"/>
    <s v="Returning"/>
    <x v="1"/>
    <s v="Trekking Poles"/>
    <n v="2"/>
    <n v="70.48"/>
    <n v="0.1"/>
    <n v="33.229999999999997"/>
    <n v="126.864"/>
    <n v="66.459999999999994"/>
    <n v="60.404000000000011"/>
    <n v="0.47613192079707412"/>
    <n v="2026"/>
    <x v="1"/>
    <n v="5"/>
    <x v="4"/>
  </r>
  <r>
    <n v="1039"/>
    <d v="2026-05-29T00:00:00"/>
    <x v="1"/>
    <x v="11"/>
    <x v="3"/>
    <s v="New"/>
    <x v="0"/>
    <s v="Compact Repair Kit"/>
    <n v="1"/>
    <n v="41.27"/>
    <n v="0.05"/>
    <n v="17.149999999999999"/>
    <n v="39.206499999999998"/>
    <n v="17.149999999999999"/>
    <n v="22.0565"/>
    <n v="0.56257253261576523"/>
    <n v="2026"/>
    <x v="1"/>
    <n v="5"/>
    <x v="4"/>
  </r>
  <r>
    <n v="2641"/>
    <d v="2026-05-29T00:00:00"/>
    <x v="0"/>
    <x v="15"/>
    <x v="3"/>
    <s v="Returning"/>
    <x v="4"/>
    <s v="Recovery Roller"/>
    <n v="2"/>
    <n v="36.9"/>
    <n v="0"/>
    <n v="14.07"/>
    <n v="73.8"/>
    <n v="28.14"/>
    <n v="45.66"/>
    <n v="0.61869918699186988"/>
    <n v="2026"/>
    <x v="1"/>
    <n v="5"/>
    <x v="4"/>
  </r>
  <r>
    <n v="3058"/>
    <d v="2026-05-29T00:00:00"/>
    <x v="1"/>
    <x v="11"/>
    <x v="0"/>
    <s v="Returning"/>
    <x v="3"/>
    <s v="Trail Tent 2P"/>
    <n v="1"/>
    <n v="196.91"/>
    <n v="0"/>
    <n v="106.31"/>
    <n v="196.91"/>
    <n v="106.31"/>
    <n v="90.6"/>
    <n v="0.46010867909197095"/>
    <n v="2026"/>
    <x v="1"/>
    <n v="5"/>
    <x v="4"/>
  </r>
  <r>
    <n v="3110"/>
    <d v="2026-05-29T00:00:00"/>
    <x v="1"/>
    <x v="6"/>
    <x v="2"/>
    <s v="Business"/>
    <x v="4"/>
    <s v="Recovery Roller"/>
    <n v="3"/>
    <n v="35.79"/>
    <n v="0"/>
    <n v="13.67"/>
    <n v="107.37"/>
    <n v="41.01"/>
    <n v="66.360000000000014"/>
    <n v="0.61804973456272716"/>
    <n v="2026"/>
    <x v="1"/>
    <n v="5"/>
    <x v="4"/>
  </r>
  <r>
    <n v="3981"/>
    <d v="2026-05-29T00:00:00"/>
    <x v="3"/>
    <x v="13"/>
    <x v="0"/>
    <s v="New"/>
    <x v="0"/>
    <s v="Commuter Helmet"/>
    <n v="2"/>
    <n v="82.22"/>
    <n v="0.05"/>
    <n v="42.35"/>
    <n v="156.21799999999999"/>
    <n v="84.7"/>
    <n v="71.517999999999986"/>
    <n v="0.45780895927485943"/>
    <n v="2026"/>
    <x v="1"/>
    <n v="5"/>
    <x v="4"/>
  </r>
  <r>
    <n v="4663"/>
    <d v="2026-05-29T00:00:00"/>
    <x v="2"/>
    <x v="5"/>
    <x v="0"/>
    <s v="New"/>
    <x v="0"/>
    <s v="Compact Repair Kit"/>
    <n v="1"/>
    <n v="40.57"/>
    <n v="0"/>
    <n v="16.809999999999999"/>
    <n v="40.57"/>
    <n v="16.809999999999999"/>
    <n v="23.76"/>
    <n v="0.58565442445156524"/>
    <n v="2026"/>
    <x v="1"/>
    <n v="5"/>
    <x v="4"/>
  </r>
  <r>
    <n v="5021"/>
    <d v="2026-05-29T00:00:00"/>
    <x v="2"/>
    <x v="10"/>
    <x v="2"/>
    <s v="Returning"/>
    <x v="3"/>
    <s v="Trail Tent 2P"/>
    <n v="1"/>
    <n v="191.62"/>
    <n v="0.05"/>
    <n v="106.15"/>
    <n v="182.03899999999999"/>
    <n v="106.15"/>
    <n v="75.888999999999982"/>
    <n v="0.41688319535923613"/>
    <n v="2026"/>
    <x v="1"/>
    <n v="5"/>
    <x v="4"/>
  </r>
  <r>
    <n v="5107"/>
    <d v="2026-05-29T00:00:00"/>
    <x v="1"/>
    <x v="6"/>
    <x v="3"/>
    <s v="Returning"/>
    <x v="1"/>
    <s v="Summit Backpack 45L"/>
    <n v="1"/>
    <n v="154.07"/>
    <n v="0.05"/>
    <n v="78.400000000000006"/>
    <n v="146.36649999999997"/>
    <n v="78.400000000000006"/>
    <n v="67.966499999999968"/>
    <n v="0.46435830603314271"/>
    <n v="2026"/>
    <x v="1"/>
    <n v="5"/>
    <x v="4"/>
  </r>
  <r>
    <n v="454"/>
    <d v="2026-05-30T00:00:00"/>
    <x v="2"/>
    <x v="10"/>
    <x v="3"/>
    <s v="Returning"/>
    <x v="3"/>
    <s v="Compact Sleeping Bag"/>
    <n v="1"/>
    <n v="120.8"/>
    <n v="0"/>
    <n v="61.4"/>
    <n v="120.8"/>
    <n v="61.4"/>
    <n v="59.4"/>
    <n v="0.49172185430463577"/>
    <n v="2026"/>
    <x v="1"/>
    <n v="5"/>
    <x v="4"/>
  </r>
  <r>
    <n v="873"/>
    <d v="2026-05-30T00:00:00"/>
    <x v="2"/>
    <x v="10"/>
    <x v="0"/>
    <s v="Business"/>
    <x v="0"/>
    <s v="Compact Repair Kit"/>
    <n v="1"/>
    <n v="40.15"/>
    <n v="0"/>
    <n v="16.82"/>
    <n v="40.15"/>
    <n v="16.82"/>
    <n v="23.33"/>
    <n v="0.58107098381070976"/>
    <n v="2026"/>
    <x v="1"/>
    <n v="5"/>
    <x v="4"/>
  </r>
  <r>
    <n v="1116"/>
    <d v="2026-05-30T00:00:00"/>
    <x v="1"/>
    <x v="12"/>
    <x v="1"/>
    <s v="Business"/>
    <x v="2"/>
    <s v="Carry-On Duffel"/>
    <n v="5"/>
    <n v="134.4"/>
    <n v="0.15"/>
    <n v="67.709999999999994"/>
    <n v="571.19999999999993"/>
    <n v="338.54999999999995"/>
    <n v="232.64999999999998"/>
    <n v="0.40730042016806722"/>
    <n v="2026"/>
    <x v="1"/>
    <n v="5"/>
    <x v="4"/>
  </r>
  <r>
    <n v="1206"/>
    <d v="2026-05-30T00:00:00"/>
    <x v="3"/>
    <x v="13"/>
    <x v="0"/>
    <s v="Returning"/>
    <x v="2"/>
    <s v="Insulated Bottle"/>
    <n v="2"/>
    <n v="37.130000000000003"/>
    <n v="0.05"/>
    <n v="13.44"/>
    <n v="70.546999999999997"/>
    <n v="26.88"/>
    <n v="43.667000000000002"/>
    <n v="0.6189774193091131"/>
    <n v="2026"/>
    <x v="1"/>
    <n v="5"/>
    <x v="4"/>
  </r>
  <r>
    <n v="1576"/>
    <d v="2026-05-30T00:00:00"/>
    <x v="1"/>
    <x v="1"/>
    <x v="0"/>
    <s v="Business"/>
    <x v="3"/>
    <s v="Compact Sleeping Bag"/>
    <n v="6"/>
    <n v="123.82"/>
    <n v="0"/>
    <n v="61.91"/>
    <n v="742.92"/>
    <n v="371.46"/>
    <n v="371.46"/>
    <n v="0.5"/>
    <n v="2026"/>
    <x v="1"/>
    <n v="5"/>
    <x v="4"/>
  </r>
  <r>
    <n v="2634"/>
    <d v="2026-05-30T00:00:00"/>
    <x v="2"/>
    <x v="16"/>
    <x v="3"/>
    <s v="Returning"/>
    <x v="2"/>
    <s v="Insulated Bottle"/>
    <n v="2"/>
    <n v="36.94"/>
    <n v="0.05"/>
    <n v="13.82"/>
    <n v="70.185999999999993"/>
    <n v="27.64"/>
    <n v="42.545999999999992"/>
    <n v="0.60618926851508848"/>
    <n v="2026"/>
    <x v="1"/>
    <n v="5"/>
    <x v="4"/>
  </r>
  <r>
    <n v="2649"/>
    <d v="2026-05-30T00:00:00"/>
    <x v="0"/>
    <x v="0"/>
    <x v="0"/>
    <s v="New"/>
    <x v="3"/>
    <s v="Trail Tent 2P"/>
    <n v="3"/>
    <n v="199.17"/>
    <n v="0.05"/>
    <n v="105.24"/>
    <n v="567.6345"/>
    <n v="315.71999999999997"/>
    <n v="251.91450000000003"/>
    <n v="0.4437970207941907"/>
    <n v="2026"/>
    <x v="1"/>
    <n v="5"/>
    <x v="4"/>
  </r>
  <r>
    <n v="2774"/>
    <d v="2026-05-30T00:00:00"/>
    <x v="0"/>
    <x v="9"/>
    <x v="0"/>
    <s v="Returning"/>
    <x v="3"/>
    <s v="Portable Camp Stove"/>
    <n v="3"/>
    <n v="83.17"/>
    <n v="0"/>
    <n v="40.520000000000003"/>
    <n v="249.51"/>
    <n v="121.56"/>
    <n v="127.94999999999999"/>
    <n v="0.51280509799206442"/>
    <n v="2026"/>
    <x v="1"/>
    <n v="5"/>
    <x v="4"/>
  </r>
  <r>
    <n v="3037"/>
    <d v="2026-05-30T00:00:00"/>
    <x v="1"/>
    <x v="6"/>
    <x v="0"/>
    <s v="Business"/>
    <x v="2"/>
    <s v="Packing Cube Set"/>
    <n v="1"/>
    <n v="45.8"/>
    <n v="0.05"/>
    <n v="17.88"/>
    <n v="43.51"/>
    <n v="17.88"/>
    <n v="25.63"/>
    <n v="0.58905998621006661"/>
    <n v="2026"/>
    <x v="1"/>
    <n v="5"/>
    <x v="4"/>
  </r>
  <r>
    <n v="3138"/>
    <d v="2026-05-30T00:00:00"/>
    <x v="2"/>
    <x v="2"/>
    <x v="3"/>
    <s v="Returning"/>
    <x v="1"/>
    <s v="Summit Backpack 45L"/>
    <n v="1"/>
    <n v="154.85"/>
    <n v="0"/>
    <n v="80.17"/>
    <n v="154.85"/>
    <n v="80.17"/>
    <n v="74.679999999999993"/>
    <n v="0.48227316758153049"/>
    <n v="2026"/>
    <x v="1"/>
    <n v="5"/>
    <x v="4"/>
  </r>
  <r>
    <n v="3228"/>
    <d v="2026-05-30T00:00:00"/>
    <x v="3"/>
    <x v="13"/>
    <x v="0"/>
    <s v="Business"/>
    <x v="3"/>
    <s v="Trail Tent 2P"/>
    <n v="1"/>
    <n v="194.99"/>
    <n v="0"/>
    <n v="101.21"/>
    <n v="194.99"/>
    <n v="101.21"/>
    <n v="93.780000000000015"/>
    <n v="0.48094774090979031"/>
    <n v="2026"/>
    <x v="1"/>
    <n v="5"/>
    <x v="4"/>
  </r>
  <r>
    <n v="3401"/>
    <d v="2026-05-30T00:00:00"/>
    <x v="2"/>
    <x v="10"/>
    <x v="0"/>
    <s v="Returning"/>
    <x v="4"/>
    <s v="Recovery Roller"/>
    <n v="1"/>
    <n v="36.31"/>
    <n v="0"/>
    <n v="13.93"/>
    <n v="36.31"/>
    <n v="13.93"/>
    <n v="22.380000000000003"/>
    <n v="0.61635912971633167"/>
    <n v="2026"/>
    <x v="1"/>
    <n v="5"/>
    <x v="4"/>
  </r>
  <r>
    <n v="3511"/>
    <d v="2026-05-30T00:00:00"/>
    <x v="0"/>
    <x v="0"/>
    <x v="0"/>
    <s v="Returning"/>
    <x v="2"/>
    <s v="Packing Cube Set"/>
    <n v="1"/>
    <n v="47.19"/>
    <n v="0"/>
    <n v="18.54"/>
    <n v="47.19"/>
    <n v="18.54"/>
    <n v="28.65"/>
    <n v="0.60712015257469798"/>
    <n v="2026"/>
    <x v="1"/>
    <n v="5"/>
    <x v="4"/>
  </r>
  <r>
    <n v="4485"/>
    <d v="2026-05-30T00:00:00"/>
    <x v="3"/>
    <x v="8"/>
    <x v="0"/>
    <s v="New"/>
    <x v="4"/>
    <s v="Weighted Vest"/>
    <n v="1"/>
    <n v="124.14"/>
    <n v="0"/>
    <n v="70.900000000000006"/>
    <n v="124.14"/>
    <n v="70.900000000000006"/>
    <n v="53.239999999999995"/>
    <n v="0.42887062993394548"/>
    <n v="2026"/>
    <x v="1"/>
    <n v="5"/>
    <x v="4"/>
  </r>
  <r>
    <n v="447"/>
    <d v="2026-05-31T00:00:00"/>
    <x v="3"/>
    <x v="8"/>
    <x v="0"/>
    <s v="Returning"/>
    <x v="2"/>
    <s v="Carry-On Duffel"/>
    <n v="1"/>
    <n v="131.94999999999999"/>
    <n v="0"/>
    <n v="65.17"/>
    <n v="131.94999999999999"/>
    <n v="65.17"/>
    <n v="66.779999999999987"/>
    <n v="0.50610079575596811"/>
    <n v="2026"/>
    <x v="1"/>
    <n v="5"/>
    <x v="4"/>
  </r>
  <r>
    <n v="1208"/>
    <d v="2026-05-31T00:00:00"/>
    <x v="3"/>
    <x v="8"/>
    <x v="3"/>
    <s v="New"/>
    <x v="0"/>
    <s v="Cycling Pack 12L"/>
    <n v="1"/>
    <n v="102.24"/>
    <n v="0"/>
    <n v="50.75"/>
    <n v="102.24"/>
    <n v="50.75"/>
    <n v="51.489999999999995"/>
    <n v="0.50361893583724571"/>
    <n v="2026"/>
    <x v="1"/>
    <n v="5"/>
    <x v="4"/>
  </r>
  <r>
    <n v="1355"/>
    <d v="2026-05-31T00:00:00"/>
    <x v="3"/>
    <x v="13"/>
    <x v="3"/>
    <s v="New"/>
    <x v="1"/>
    <s v="Summit Backpack 45L"/>
    <n v="2"/>
    <n v="152.07"/>
    <n v="0"/>
    <n v="76.849999999999994"/>
    <n v="304.14"/>
    <n v="153.69999999999999"/>
    <n v="150.44"/>
    <n v="0.49464062602748737"/>
    <n v="2026"/>
    <x v="1"/>
    <n v="5"/>
    <x v="4"/>
  </r>
  <r>
    <n v="1474"/>
    <d v="2026-05-31T00:00:00"/>
    <x v="2"/>
    <x v="3"/>
    <x v="0"/>
    <s v="New"/>
    <x v="3"/>
    <s v="Compact Sleeping Bag"/>
    <n v="2"/>
    <n v="123.34"/>
    <n v="0.05"/>
    <n v="58.96"/>
    <n v="234.346"/>
    <n v="117.92"/>
    <n v="116.426"/>
    <n v="0.49681240558831813"/>
    <n v="2026"/>
    <x v="1"/>
    <n v="5"/>
    <x v="4"/>
  </r>
  <r>
    <n v="1625"/>
    <d v="2026-05-31T00:00:00"/>
    <x v="2"/>
    <x v="2"/>
    <x v="2"/>
    <s v="Returning"/>
    <x v="1"/>
    <s v="Summit Backpack 45L"/>
    <n v="1"/>
    <n v="155.81"/>
    <n v="0"/>
    <n v="80.31"/>
    <n v="155.81"/>
    <n v="80.31"/>
    <n v="75.5"/>
    <n v="0.48456453372697517"/>
    <n v="2026"/>
    <x v="1"/>
    <n v="5"/>
    <x v="4"/>
  </r>
  <r>
    <n v="1877"/>
    <d v="2026-05-31T00:00:00"/>
    <x v="2"/>
    <x v="16"/>
    <x v="0"/>
    <s v="Returning"/>
    <x v="2"/>
    <s v="Travel Backpack 35L"/>
    <n v="1"/>
    <n v="163.19"/>
    <n v="0.05"/>
    <n v="87.95"/>
    <n v="155.03049999999999"/>
    <n v="87.95"/>
    <n v="67.080499999999986"/>
    <n v="0.4326922766810401"/>
    <n v="2026"/>
    <x v="1"/>
    <n v="5"/>
    <x v="4"/>
  </r>
  <r>
    <n v="1978"/>
    <d v="2026-05-31T00:00:00"/>
    <x v="1"/>
    <x v="12"/>
    <x v="0"/>
    <s v="Returning"/>
    <x v="1"/>
    <s v="Trail Boots"/>
    <n v="1"/>
    <n v="147.30000000000001"/>
    <n v="0.05"/>
    <n v="81.510000000000005"/>
    <n v="139.935"/>
    <n v="81.510000000000005"/>
    <n v="58.424999999999997"/>
    <n v="0.41751527494908347"/>
    <n v="2026"/>
    <x v="1"/>
    <n v="5"/>
    <x v="4"/>
  </r>
  <r>
    <n v="3616"/>
    <d v="2026-05-31T00:00:00"/>
    <x v="2"/>
    <x v="2"/>
    <x v="0"/>
    <s v="Returning"/>
    <x v="4"/>
    <s v="Weighted Vest"/>
    <n v="5"/>
    <n v="126.16"/>
    <n v="0"/>
    <n v="68.59"/>
    <n v="630.79999999999995"/>
    <n v="342.95000000000005"/>
    <n v="287.84999999999991"/>
    <n v="0.45632530120481918"/>
    <n v="2026"/>
    <x v="1"/>
    <n v="5"/>
    <x v="4"/>
  </r>
  <r>
    <n v="3992"/>
    <d v="2026-05-31T00:00:00"/>
    <x v="3"/>
    <x v="8"/>
    <x v="0"/>
    <s v="New"/>
    <x v="2"/>
    <s v="Travel Backpack 35L"/>
    <n v="2"/>
    <n v="163.57"/>
    <n v="0"/>
    <n v="85.72"/>
    <n v="327.14"/>
    <n v="171.44"/>
    <n v="155.69999999999999"/>
    <n v="0.47594302133643085"/>
    <n v="2026"/>
    <x v="1"/>
    <n v="5"/>
    <x v="4"/>
  </r>
  <r>
    <n v="4091"/>
    <d v="2026-05-31T00:00:00"/>
    <x v="2"/>
    <x v="16"/>
    <x v="0"/>
    <s v="New"/>
    <x v="1"/>
    <s v="Trail Boots"/>
    <n v="1"/>
    <n v="142.06"/>
    <n v="0"/>
    <n v="77.36"/>
    <n v="142.06"/>
    <n v="77.36"/>
    <n v="64.7"/>
    <n v="0.45544136280444886"/>
    <n v="2026"/>
    <x v="1"/>
    <n v="5"/>
    <x v="4"/>
  </r>
  <r>
    <n v="4204"/>
    <d v="2026-05-31T00:00:00"/>
    <x v="1"/>
    <x v="11"/>
    <x v="0"/>
    <s v="New"/>
    <x v="0"/>
    <s v="Commuter Helmet"/>
    <n v="1"/>
    <n v="81.37"/>
    <n v="0"/>
    <n v="42.01"/>
    <n v="81.37"/>
    <n v="42.01"/>
    <n v="39.360000000000007"/>
    <n v="0.48371635737986979"/>
    <n v="2026"/>
    <x v="1"/>
    <n v="5"/>
    <x v="4"/>
  </r>
  <r>
    <n v="4234"/>
    <d v="2026-05-31T00:00:00"/>
    <x v="3"/>
    <x v="8"/>
    <x v="2"/>
    <s v="New"/>
    <x v="3"/>
    <s v="Compact Sleeping Bag"/>
    <n v="1"/>
    <n v="120.75"/>
    <n v="0"/>
    <n v="61.21"/>
    <n v="120.75"/>
    <n v="61.21"/>
    <n v="59.54"/>
    <n v="0.49308488612836437"/>
    <n v="2026"/>
    <x v="1"/>
    <n v="5"/>
    <x v="4"/>
  </r>
  <r>
    <n v="4696"/>
    <d v="2026-05-31T00:00:00"/>
    <x v="1"/>
    <x v="14"/>
    <x v="0"/>
    <s v="New"/>
    <x v="0"/>
    <s v="Commuter Helmet"/>
    <n v="4"/>
    <n v="81.790000000000006"/>
    <n v="0"/>
    <n v="42.96"/>
    <n v="327.16000000000003"/>
    <n v="171.84"/>
    <n v="155.32000000000002"/>
    <n v="0.47475241472062601"/>
    <n v="2026"/>
    <x v="1"/>
    <n v="5"/>
    <x v="4"/>
  </r>
  <r>
    <n v="4755"/>
    <d v="2026-05-31T00:00:00"/>
    <x v="0"/>
    <x v="15"/>
    <x v="0"/>
    <s v="New"/>
    <x v="3"/>
    <s v="Portable Camp Stove"/>
    <n v="1"/>
    <n v="81.2"/>
    <n v="0.1"/>
    <n v="40.270000000000003"/>
    <n v="73.08"/>
    <n v="40.270000000000003"/>
    <n v="32.809999999999995"/>
    <n v="0.44896004378762994"/>
    <n v="2026"/>
    <x v="1"/>
    <n v="5"/>
    <x v="4"/>
  </r>
  <r>
    <n v="5090"/>
    <d v="2026-05-31T00:00:00"/>
    <x v="1"/>
    <x v="1"/>
    <x v="3"/>
    <s v="New"/>
    <x v="2"/>
    <s v="Packing Cube Set"/>
    <n v="2"/>
    <n v="46.52"/>
    <n v="0.05"/>
    <n v="18.739999999999998"/>
    <n v="88.388000000000005"/>
    <n v="37.479999999999997"/>
    <n v="50.908000000000008"/>
    <n v="0.57596053762954258"/>
    <n v="2026"/>
    <x v="1"/>
    <n v="5"/>
    <x v="4"/>
  </r>
  <r>
    <n v="27"/>
    <d v="2026-06-01T00:00:00"/>
    <x v="3"/>
    <x v="13"/>
    <x v="0"/>
    <s v="Returning"/>
    <x v="3"/>
    <s v="Trail Tent 2P"/>
    <n v="1"/>
    <n v="195.22"/>
    <n v="0"/>
    <n v="105.91"/>
    <n v="195.22"/>
    <n v="105.91"/>
    <n v="89.31"/>
    <n v="0.45748386435816002"/>
    <n v="2026"/>
    <x v="1"/>
    <n v="6"/>
    <x v="5"/>
  </r>
  <r>
    <n v="463"/>
    <d v="2026-06-01T00:00:00"/>
    <x v="3"/>
    <x v="4"/>
    <x v="0"/>
    <s v="New"/>
    <x v="0"/>
    <s v="Compact Repair Kit"/>
    <n v="1"/>
    <n v="40.71"/>
    <n v="0.05"/>
    <n v="16.559999999999999"/>
    <n v="38.674500000000002"/>
    <n v="16.559999999999999"/>
    <n v="22.114500000000003"/>
    <n v="0.57181088314005357"/>
    <n v="2026"/>
    <x v="1"/>
    <n v="6"/>
    <x v="5"/>
  </r>
  <r>
    <n v="653"/>
    <d v="2026-06-01T00:00:00"/>
    <x v="1"/>
    <x v="11"/>
    <x v="0"/>
    <s v="Returning"/>
    <x v="4"/>
    <s v="Resistance Band Set"/>
    <n v="1"/>
    <n v="41.26"/>
    <n v="0.05"/>
    <n v="14.32"/>
    <n v="39.196999999999996"/>
    <n v="14.32"/>
    <n v="24.876999999999995"/>
    <n v="0.63466591831007468"/>
    <n v="2026"/>
    <x v="1"/>
    <n v="6"/>
    <x v="5"/>
  </r>
  <r>
    <n v="1485"/>
    <d v="2026-06-01T00:00:00"/>
    <x v="1"/>
    <x v="11"/>
    <x v="2"/>
    <s v="New"/>
    <x v="4"/>
    <s v="Resistance Band Set"/>
    <n v="2"/>
    <n v="40.840000000000003"/>
    <n v="0"/>
    <n v="14.48"/>
    <n v="81.680000000000007"/>
    <n v="28.96"/>
    <n v="52.720000000000006"/>
    <n v="0.64544564152791384"/>
    <n v="2026"/>
    <x v="1"/>
    <n v="6"/>
    <x v="5"/>
  </r>
  <r>
    <n v="1925"/>
    <d v="2026-06-01T00:00:00"/>
    <x v="3"/>
    <x v="4"/>
    <x v="0"/>
    <s v="Returning"/>
    <x v="1"/>
    <s v="Trail Boots"/>
    <n v="1"/>
    <n v="143.32"/>
    <n v="0"/>
    <n v="80.36"/>
    <n v="143.32"/>
    <n v="80.36"/>
    <n v="62.959999999999994"/>
    <n v="0.43929667876081496"/>
    <n v="2026"/>
    <x v="1"/>
    <n v="6"/>
    <x v="5"/>
  </r>
  <r>
    <n v="1952"/>
    <d v="2026-06-01T00:00:00"/>
    <x v="0"/>
    <x v="15"/>
    <x v="0"/>
    <s v="New"/>
    <x v="1"/>
    <s v="Summit Backpack 45L"/>
    <n v="2"/>
    <n v="156.31"/>
    <n v="0"/>
    <n v="79.87"/>
    <n v="312.62"/>
    <n v="159.74"/>
    <n v="152.88"/>
    <n v="0.4890282131661442"/>
    <n v="2026"/>
    <x v="1"/>
    <n v="6"/>
    <x v="5"/>
  </r>
  <r>
    <n v="2010"/>
    <d v="2026-06-01T00:00:00"/>
    <x v="3"/>
    <x v="8"/>
    <x v="0"/>
    <s v="New"/>
    <x v="0"/>
    <s v="Cycling Pack 12L"/>
    <n v="3"/>
    <n v="100.69"/>
    <n v="0.1"/>
    <n v="51.31"/>
    <n v="271.863"/>
    <n v="153.93"/>
    <n v="117.93299999999999"/>
    <n v="0.43379569856876438"/>
    <n v="2026"/>
    <x v="1"/>
    <n v="6"/>
    <x v="5"/>
  </r>
  <r>
    <n v="2114"/>
    <d v="2026-06-01T00:00:00"/>
    <x v="3"/>
    <x v="13"/>
    <x v="2"/>
    <s v="Business"/>
    <x v="2"/>
    <s v="Packing Cube Set"/>
    <n v="2"/>
    <n v="45.54"/>
    <n v="0.1"/>
    <n v="18.309999999999999"/>
    <n v="81.971999999999994"/>
    <n v="36.619999999999997"/>
    <n v="45.351999999999997"/>
    <n v="0.5532620894939736"/>
    <n v="2026"/>
    <x v="1"/>
    <n v="6"/>
    <x v="5"/>
  </r>
  <r>
    <n v="3104"/>
    <d v="2026-06-01T00:00:00"/>
    <x v="2"/>
    <x v="3"/>
    <x v="1"/>
    <s v="Business"/>
    <x v="1"/>
    <s v="Summit Backpack 45L"/>
    <n v="5"/>
    <n v="153.97"/>
    <n v="0.15"/>
    <n v="79.81"/>
    <n v="654.37249999999995"/>
    <n v="399.05"/>
    <n v="255.32249999999993"/>
    <n v="0.39017914108554369"/>
    <n v="2026"/>
    <x v="1"/>
    <n v="6"/>
    <x v="5"/>
  </r>
  <r>
    <n v="3230"/>
    <d v="2026-06-01T00:00:00"/>
    <x v="2"/>
    <x v="16"/>
    <x v="2"/>
    <s v="Returning"/>
    <x v="4"/>
    <s v="Weighted Vest"/>
    <n v="1"/>
    <n v="124.17"/>
    <n v="0"/>
    <n v="71.040000000000006"/>
    <n v="124.17"/>
    <n v="71.040000000000006"/>
    <n v="53.129999999999995"/>
    <n v="0.4278811307079004"/>
    <n v="2026"/>
    <x v="1"/>
    <n v="6"/>
    <x v="5"/>
  </r>
  <r>
    <n v="3415"/>
    <d v="2026-06-01T00:00:00"/>
    <x v="2"/>
    <x v="5"/>
    <x v="2"/>
    <s v="Returning"/>
    <x v="1"/>
    <s v="Summit Backpack 45L"/>
    <n v="1"/>
    <n v="152.94999999999999"/>
    <n v="0.05"/>
    <n v="76.97"/>
    <n v="145.30249999999998"/>
    <n v="76.97"/>
    <n v="68.332499999999982"/>
    <n v="0.47027752447480248"/>
    <n v="2026"/>
    <x v="1"/>
    <n v="6"/>
    <x v="5"/>
  </r>
  <r>
    <n v="4130"/>
    <d v="2026-06-01T00:00:00"/>
    <x v="3"/>
    <x v="13"/>
    <x v="0"/>
    <s v="New"/>
    <x v="0"/>
    <s v="Commuter Helmet"/>
    <n v="3"/>
    <n v="80.099999999999994"/>
    <n v="0"/>
    <n v="43.51"/>
    <n v="240.29999999999998"/>
    <n v="130.53"/>
    <n v="109.76999999999998"/>
    <n v="0.45680399500624214"/>
    <n v="2026"/>
    <x v="1"/>
    <n v="6"/>
    <x v="5"/>
  </r>
  <r>
    <n v="4314"/>
    <d v="2026-06-01T00:00:00"/>
    <x v="3"/>
    <x v="4"/>
    <x v="2"/>
    <s v="New"/>
    <x v="4"/>
    <s v="Recovery Roller"/>
    <n v="2"/>
    <n v="36.61"/>
    <n v="0"/>
    <n v="14.15"/>
    <n v="73.22"/>
    <n v="28.3"/>
    <n v="44.92"/>
    <n v="0.61349358098880091"/>
    <n v="2026"/>
    <x v="1"/>
    <n v="6"/>
    <x v="5"/>
  </r>
  <r>
    <n v="998"/>
    <d v="2026-06-02T00:00:00"/>
    <x v="1"/>
    <x v="11"/>
    <x v="0"/>
    <s v="Returning"/>
    <x v="2"/>
    <s v="Carry-On Duffel"/>
    <n v="2"/>
    <n v="131.81"/>
    <n v="0.05"/>
    <n v="66.09"/>
    <n v="250.43899999999999"/>
    <n v="132.18"/>
    <n v="118.25899999999999"/>
    <n v="0.47220680485068217"/>
    <n v="2026"/>
    <x v="1"/>
    <n v="6"/>
    <x v="5"/>
  </r>
  <r>
    <n v="1172"/>
    <d v="2026-06-02T00:00:00"/>
    <x v="0"/>
    <x v="15"/>
    <x v="0"/>
    <s v="Returning"/>
    <x v="1"/>
    <s v="Summit Backpack 45L"/>
    <n v="1"/>
    <n v="153.43"/>
    <n v="0.05"/>
    <n v="78.16"/>
    <n v="145.7585"/>
    <n v="78.16"/>
    <n v="67.598500000000001"/>
    <n v="0.46377055197467043"/>
    <n v="2026"/>
    <x v="1"/>
    <n v="6"/>
    <x v="5"/>
  </r>
  <r>
    <n v="1261"/>
    <d v="2026-06-02T00:00:00"/>
    <x v="1"/>
    <x v="14"/>
    <x v="0"/>
    <s v="New"/>
    <x v="0"/>
    <s v="Commuter Helmet"/>
    <n v="2"/>
    <n v="80.06"/>
    <n v="0"/>
    <n v="42.87"/>
    <n v="160.12"/>
    <n v="85.74"/>
    <n v="74.38000000000001"/>
    <n v="0.4645266050462154"/>
    <n v="2026"/>
    <x v="1"/>
    <n v="6"/>
    <x v="5"/>
  </r>
  <r>
    <n v="1762"/>
    <d v="2026-06-02T00:00:00"/>
    <x v="3"/>
    <x v="13"/>
    <x v="2"/>
    <s v="Business"/>
    <x v="4"/>
    <s v="Resistance Band Set"/>
    <n v="1"/>
    <n v="40.549999999999997"/>
    <n v="0"/>
    <n v="15.16"/>
    <n v="40.549999999999997"/>
    <n v="15.16"/>
    <n v="25.389999999999997"/>
    <n v="0.62614056720098643"/>
    <n v="2026"/>
    <x v="1"/>
    <n v="6"/>
    <x v="5"/>
  </r>
  <r>
    <n v="1851"/>
    <d v="2026-06-02T00:00:00"/>
    <x v="1"/>
    <x v="6"/>
    <x v="0"/>
    <s v="New"/>
    <x v="2"/>
    <s v="Packing Cube Set"/>
    <n v="3"/>
    <n v="45.43"/>
    <n v="0.15"/>
    <n v="17.850000000000001"/>
    <n v="115.84649999999999"/>
    <n v="53.550000000000004"/>
    <n v="62.296499999999988"/>
    <n v="0.53775038520801222"/>
    <n v="2026"/>
    <x v="1"/>
    <n v="6"/>
    <x v="5"/>
  </r>
  <r>
    <n v="3205"/>
    <d v="2026-06-02T00:00:00"/>
    <x v="3"/>
    <x v="4"/>
    <x v="1"/>
    <s v="Business"/>
    <x v="1"/>
    <s v="Trail Boots"/>
    <n v="6"/>
    <n v="146.85"/>
    <n v="0.15"/>
    <n v="80.45"/>
    <n v="748.93499999999995"/>
    <n v="482.70000000000005"/>
    <n v="266.2349999999999"/>
    <n v="0.35548478839952724"/>
    <n v="2026"/>
    <x v="1"/>
    <n v="6"/>
    <x v="5"/>
  </r>
  <r>
    <n v="1396"/>
    <d v="2026-06-03T00:00:00"/>
    <x v="2"/>
    <x v="3"/>
    <x v="0"/>
    <s v="Business"/>
    <x v="3"/>
    <s v="Trail Tent 2P"/>
    <n v="1"/>
    <n v="192.33"/>
    <n v="0.1"/>
    <n v="105.15"/>
    <n v="173.09700000000001"/>
    <n v="105.15"/>
    <n v="67.947000000000003"/>
    <n v="0.39253713235931298"/>
    <n v="2026"/>
    <x v="1"/>
    <n v="6"/>
    <x v="5"/>
  </r>
  <r>
    <n v="1441"/>
    <d v="2026-06-03T00:00:00"/>
    <x v="2"/>
    <x v="10"/>
    <x v="3"/>
    <s v="New"/>
    <x v="2"/>
    <s v="Carry-On Duffel"/>
    <n v="3"/>
    <n v="135.4"/>
    <n v="0"/>
    <n v="65.16"/>
    <n v="406.20000000000005"/>
    <n v="195.48"/>
    <n v="210.72000000000006"/>
    <n v="0.51875923190546536"/>
    <n v="2026"/>
    <x v="1"/>
    <n v="6"/>
    <x v="5"/>
  </r>
  <r>
    <n v="1511"/>
    <d v="2026-06-03T00:00:00"/>
    <x v="2"/>
    <x v="5"/>
    <x v="0"/>
    <s v="New"/>
    <x v="4"/>
    <s v="Recovery Roller"/>
    <n v="2"/>
    <n v="36.08"/>
    <n v="0.05"/>
    <n v="13.73"/>
    <n v="68.551999999999992"/>
    <n v="27.46"/>
    <n v="41.091999999999992"/>
    <n v="0.59942817131520587"/>
    <n v="2026"/>
    <x v="1"/>
    <n v="6"/>
    <x v="5"/>
  </r>
  <r>
    <n v="1701"/>
    <d v="2026-06-03T00:00:00"/>
    <x v="0"/>
    <x v="9"/>
    <x v="0"/>
    <s v="New"/>
    <x v="2"/>
    <s v="Packing Cube Set"/>
    <n v="1"/>
    <n v="46.16"/>
    <n v="0"/>
    <n v="18.36"/>
    <n v="46.16"/>
    <n v="18.36"/>
    <n v="27.799999999999997"/>
    <n v="0.60225303292894283"/>
    <n v="2026"/>
    <x v="1"/>
    <n v="6"/>
    <x v="5"/>
  </r>
  <r>
    <n v="1984"/>
    <d v="2026-06-03T00:00:00"/>
    <x v="1"/>
    <x v="1"/>
    <x v="0"/>
    <s v="Returning"/>
    <x v="0"/>
    <s v="Trail Bike Light"/>
    <n v="2"/>
    <n v="50.77"/>
    <n v="0"/>
    <n v="22.93"/>
    <n v="101.54"/>
    <n v="45.86"/>
    <n v="55.680000000000007"/>
    <n v="0.54835532794957653"/>
    <n v="2026"/>
    <x v="1"/>
    <n v="6"/>
    <x v="5"/>
  </r>
  <r>
    <n v="2572"/>
    <d v="2026-06-03T00:00:00"/>
    <x v="3"/>
    <x v="8"/>
    <x v="3"/>
    <s v="Business"/>
    <x v="1"/>
    <s v="Trekking Poles"/>
    <n v="2"/>
    <n v="70.97"/>
    <n v="0.05"/>
    <n v="32.54"/>
    <n v="134.84299999999999"/>
    <n v="65.08"/>
    <n v="69.762999999999991"/>
    <n v="0.51736463887632278"/>
    <n v="2026"/>
    <x v="1"/>
    <n v="6"/>
    <x v="5"/>
  </r>
  <r>
    <n v="2833"/>
    <d v="2026-06-03T00:00:00"/>
    <x v="3"/>
    <x v="13"/>
    <x v="0"/>
    <s v="Returning"/>
    <x v="1"/>
    <s v="Trail Boots"/>
    <n v="3"/>
    <n v="141.6"/>
    <n v="0"/>
    <n v="78.02"/>
    <n v="424.79999999999995"/>
    <n v="234.06"/>
    <n v="190.73999999999995"/>
    <n v="0.44901129943502821"/>
    <n v="2026"/>
    <x v="1"/>
    <n v="6"/>
    <x v="5"/>
  </r>
  <r>
    <n v="3522"/>
    <d v="2026-06-03T00:00:00"/>
    <x v="3"/>
    <x v="13"/>
    <x v="0"/>
    <s v="New"/>
    <x v="0"/>
    <s v="Compact Repair Kit"/>
    <n v="1"/>
    <n v="40.57"/>
    <n v="0"/>
    <n v="16.329999999999998"/>
    <n v="40.57"/>
    <n v="16.329999999999998"/>
    <n v="24.240000000000002"/>
    <n v="0.59748582696573826"/>
    <n v="2026"/>
    <x v="1"/>
    <n v="6"/>
    <x v="5"/>
  </r>
  <r>
    <n v="146"/>
    <d v="2026-06-04T00:00:00"/>
    <x v="1"/>
    <x v="14"/>
    <x v="3"/>
    <s v="Returning"/>
    <x v="0"/>
    <s v="Commuter Helmet"/>
    <n v="2"/>
    <n v="81.81"/>
    <n v="0"/>
    <n v="42.54"/>
    <n v="163.62"/>
    <n v="85.08"/>
    <n v="78.540000000000006"/>
    <n v="0.48001466813348004"/>
    <n v="2026"/>
    <x v="1"/>
    <n v="6"/>
    <x v="5"/>
  </r>
  <r>
    <n v="161"/>
    <d v="2026-06-04T00:00:00"/>
    <x v="0"/>
    <x v="0"/>
    <x v="3"/>
    <s v="Returning"/>
    <x v="0"/>
    <s v="Trail Bike Light"/>
    <n v="2"/>
    <n v="50.09"/>
    <n v="0"/>
    <n v="22.91"/>
    <n v="100.18"/>
    <n v="45.82"/>
    <n v="54.360000000000007"/>
    <n v="0.54262327809942112"/>
    <n v="2026"/>
    <x v="1"/>
    <n v="6"/>
    <x v="5"/>
  </r>
  <r>
    <n v="819"/>
    <d v="2026-06-04T00:00:00"/>
    <x v="3"/>
    <x v="8"/>
    <x v="0"/>
    <s v="Returning"/>
    <x v="1"/>
    <s v="Trekking Poles"/>
    <n v="1"/>
    <n v="72.38"/>
    <n v="0"/>
    <n v="32.68"/>
    <n v="72.38"/>
    <n v="32.68"/>
    <n v="39.699999999999996"/>
    <n v="0.54849405913235694"/>
    <n v="2026"/>
    <x v="1"/>
    <n v="6"/>
    <x v="5"/>
  </r>
  <r>
    <n v="2104"/>
    <d v="2026-06-04T00:00:00"/>
    <x v="1"/>
    <x v="1"/>
    <x v="0"/>
    <s v="New"/>
    <x v="1"/>
    <s v="Hiking Daypack 20L"/>
    <n v="1"/>
    <n v="92.31"/>
    <n v="0"/>
    <n v="45.58"/>
    <n v="92.31"/>
    <n v="45.58"/>
    <n v="46.730000000000004"/>
    <n v="0.50622901094139316"/>
    <n v="2026"/>
    <x v="1"/>
    <n v="6"/>
    <x v="5"/>
  </r>
  <r>
    <n v="2678"/>
    <d v="2026-06-04T00:00:00"/>
    <x v="3"/>
    <x v="8"/>
    <x v="1"/>
    <s v="Returning"/>
    <x v="2"/>
    <s v="Packing Cube Set"/>
    <n v="12"/>
    <n v="47.6"/>
    <n v="0.15"/>
    <n v="18.670000000000002"/>
    <n v="485.52000000000004"/>
    <n v="224.04000000000002"/>
    <n v="261.48"/>
    <n v="0.53855659911023235"/>
    <n v="2026"/>
    <x v="1"/>
    <n v="6"/>
    <x v="5"/>
  </r>
  <r>
    <n v="3015"/>
    <d v="2026-06-04T00:00:00"/>
    <x v="1"/>
    <x v="14"/>
    <x v="0"/>
    <s v="Returning"/>
    <x v="2"/>
    <s v="Packing Cube Set"/>
    <n v="1"/>
    <n v="45.5"/>
    <n v="0.05"/>
    <n v="18.89"/>
    <n v="43.225000000000001"/>
    <n v="18.89"/>
    <n v="24.335000000000001"/>
    <n v="0.56298438403701567"/>
    <n v="2026"/>
    <x v="1"/>
    <n v="6"/>
    <x v="5"/>
  </r>
  <r>
    <n v="3243"/>
    <d v="2026-06-04T00:00:00"/>
    <x v="2"/>
    <x v="5"/>
    <x v="0"/>
    <s v="Returning"/>
    <x v="4"/>
    <s v="Recovery Roller"/>
    <n v="1"/>
    <n v="35.99"/>
    <n v="0"/>
    <n v="14.05"/>
    <n v="35.99"/>
    <n v="14.05"/>
    <n v="21.94"/>
    <n v="0.60961378160600166"/>
    <n v="2026"/>
    <x v="1"/>
    <n v="6"/>
    <x v="5"/>
  </r>
  <r>
    <n v="3283"/>
    <d v="2026-06-04T00:00:00"/>
    <x v="1"/>
    <x v="12"/>
    <x v="3"/>
    <s v="Returning"/>
    <x v="4"/>
    <s v="Weighted Vest"/>
    <n v="1"/>
    <n v="122.55"/>
    <n v="0"/>
    <n v="68.97"/>
    <n v="122.55"/>
    <n v="68.97"/>
    <n v="53.58"/>
    <n v="0.43720930232558142"/>
    <n v="2026"/>
    <x v="1"/>
    <n v="6"/>
    <x v="5"/>
  </r>
  <r>
    <n v="3966"/>
    <d v="2026-06-04T00:00:00"/>
    <x v="3"/>
    <x v="8"/>
    <x v="0"/>
    <s v="New"/>
    <x v="4"/>
    <s v="Weighted Vest"/>
    <n v="3"/>
    <n v="126.22"/>
    <n v="0"/>
    <n v="69.599999999999994"/>
    <n v="378.65999999999997"/>
    <n v="208.79999999999998"/>
    <n v="169.85999999999999"/>
    <n v="0.4485818412295991"/>
    <n v="2026"/>
    <x v="1"/>
    <n v="6"/>
    <x v="5"/>
  </r>
  <r>
    <n v="1349"/>
    <d v="2026-06-05T00:00:00"/>
    <x v="0"/>
    <x v="15"/>
    <x v="2"/>
    <s v="Returning"/>
    <x v="1"/>
    <s v="Hiking Daypack 20L"/>
    <n v="6"/>
    <n v="91.98"/>
    <n v="0.05"/>
    <n v="46.46"/>
    <n v="524.28599999999994"/>
    <n v="278.76"/>
    <n v="245.52599999999995"/>
    <n v="0.46830546686350577"/>
    <n v="2026"/>
    <x v="1"/>
    <n v="6"/>
    <x v="5"/>
  </r>
  <r>
    <n v="2333"/>
    <d v="2026-06-05T00:00:00"/>
    <x v="2"/>
    <x v="5"/>
    <x v="0"/>
    <s v="Business"/>
    <x v="3"/>
    <s v="Compact Sleeping Bag"/>
    <n v="1"/>
    <n v="125.32"/>
    <n v="0"/>
    <n v="59.03"/>
    <n v="125.32"/>
    <n v="59.03"/>
    <n v="66.289999999999992"/>
    <n v="0.52896584743057773"/>
    <n v="2026"/>
    <x v="1"/>
    <n v="6"/>
    <x v="5"/>
  </r>
  <r>
    <n v="2628"/>
    <d v="2026-06-05T00:00:00"/>
    <x v="3"/>
    <x v="8"/>
    <x v="3"/>
    <s v="Returning"/>
    <x v="2"/>
    <s v="Travel Backpack 35L"/>
    <n v="2"/>
    <n v="167.26"/>
    <n v="0"/>
    <n v="89.65"/>
    <n v="334.52"/>
    <n v="179.3"/>
    <n v="155.21999999999997"/>
    <n v="0.46400813105344968"/>
    <n v="2026"/>
    <x v="1"/>
    <n v="6"/>
    <x v="5"/>
  </r>
  <r>
    <n v="2718"/>
    <d v="2026-06-05T00:00:00"/>
    <x v="0"/>
    <x v="0"/>
    <x v="3"/>
    <s v="Returning"/>
    <x v="0"/>
    <s v="Commuter Helmet"/>
    <n v="1"/>
    <n v="80.19"/>
    <n v="0"/>
    <n v="42.18"/>
    <n v="80.19"/>
    <n v="42.18"/>
    <n v="38.01"/>
    <n v="0.47399925177702956"/>
    <n v="2026"/>
    <x v="1"/>
    <n v="6"/>
    <x v="5"/>
  </r>
  <r>
    <n v="3185"/>
    <d v="2026-06-05T00:00:00"/>
    <x v="0"/>
    <x v="15"/>
    <x v="0"/>
    <s v="New"/>
    <x v="0"/>
    <s v="Trail Bike Light"/>
    <n v="1"/>
    <n v="49.86"/>
    <n v="0"/>
    <n v="22.72"/>
    <n v="49.86"/>
    <n v="22.72"/>
    <n v="27.14"/>
    <n v="0.5443241075010028"/>
    <n v="2026"/>
    <x v="1"/>
    <n v="6"/>
    <x v="5"/>
  </r>
  <r>
    <n v="4495"/>
    <d v="2026-06-05T00:00:00"/>
    <x v="2"/>
    <x v="10"/>
    <x v="2"/>
    <s v="New"/>
    <x v="3"/>
    <s v="Trail Tent 2P"/>
    <n v="2"/>
    <n v="195.51"/>
    <n v="0"/>
    <n v="102.97"/>
    <n v="391.02"/>
    <n v="205.94"/>
    <n v="185.07999999999998"/>
    <n v="0.47332617257429288"/>
    <n v="2026"/>
    <x v="1"/>
    <n v="6"/>
    <x v="5"/>
  </r>
  <r>
    <n v="815"/>
    <d v="2026-06-06T00:00:00"/>
    <x v="0"/>
    <x v="0"/>
    <x v="2"/>
    <s v="New"/>
    <x v="4"/>
    <s v="Resistance Band Set"/>
    <n v="1"/>
    <n v="39.61"/>
    <n v="0"/>
    <n v="14.75"/>
    <n v="39.61"/>
    <n v="14.75"/>
    <n v="24.86"/>
    <n v="0.62761928805857103"/>
    <n v="2026"/>
    <x v="1"/>
    <n v="6"/>
    <x v="5"/>
  </r>
  <r>
    <n v="1140"/>
    <d v="2026-06-06T00:00:00"/>
    <x v="1"/>
    <x v="1"/>
    <x v="2"/>
    <s v="Returning"/>
    <x v="1"/>
    <s v="Trekking Poles"/>
    <n v="1"/>
    <n v="70.86"/>
    <n v="0"/>
    <n v="31.47"/>
    <n v="70.86"/>
    <n v="31.47"/>
    <n v="39.39"/>
    <n v="0.55588484335309063"/>
    <n v="2026"/>
    <x v="1"/>
    <n v="6"/>
    <x v="5"/>
  </r>
  <r>
    <n v="1544"/>
    <d v="2026-06-06T00:00:00"/>
    <x v="3"/>
    <x v="7"/>
    <x v="1"/>
    <s v="Returning"/>
    <x v="4"/>
    <s v="Resistance Band Set"/>
    <n v="8"/>
    <n v="40.46"/>
    <n v="0.2"/>
    <n v="14.7"/>
    <n v="258.94400000000002"/>
    <n v="117.6"/>
    <n v="141.34400000000002"/>
    <n v="0.54584775086505199"/>
    <n v="2026"/>
    <x v="1"/>
    <n v="6"/>
    <x v="5"/>
  </r>
  <r>
    <n v="2420"/>
    <d v="2026-06-06T00:00:00"/>
    <x v="2"/>
    <x v="5"/>
    <x v="0"/>
    <s v="New"/>
    <x v="2"/>
    <s v="Carry-On Duffel"/>
    <n v="1"/>
    <n v="131.79"/>
    <n v="0"/>
    <n v="68.22"/>
    <n v="131.79"/>
    <n v="68.22"/>
    <n v="63.569999999999993"/>
    <n v="0.48235829729114499"/>
    <n v="2026"/>
    <x v="1"/>
    <n v="6"/>
    <x v="5"/>
  </r>
  <r>
    <n v="2805"/>
    <d v="2026-06-06T00:00:00"/>
    <x v="2"/>
    <x v="10"/>
    <x v="1"/>
    <s v="Returning"/>
    <x v="3"/>
    <s v="Alpine Tent 4P"/>
    <n v="12"/>
    <n v="338.45"/>
    <n v="0.1"/>
    <n v="196.78"/>
    <n v="3655.2599999999998"/>
    <n v="2361.36"/>
    <n v="1293.8999999999996"/>
    <n v="0.35398302719915947"/>
    <n v="2026"/>
    <x v="1"/>
    <n v="6"/>
    <x v="5"/>
  </r>
  <r>
    <n v="3160"/>
    <d v="2026-06-06T00:00:00"/>
    <x v="2"/>
    <x v="3"/>
    <x v="2"/>
    <s v="Returning"/>
    <x v="4"/>
    <s v="Resistance Band Set"/>
    <n v="2"/>
    <n v="40.99"/>
    <n v="0"/>
    <n v="14.53"/>
    <n v="81.98"/>
    <n v="29.06"/>
    <n v="52.92"/>
    <n v="0.64552329836545497"/>
    <n v="2026"/>
    <x v="1"/>
    <n v="6"/>
    <x v="5"/>
  </r>
  <r>
    <n v="3278"/>
    <d v="2026-06-06T00:00:00"/>
    <x v="1"/>
    <x v="12"/>
    <x v="2"/>
    <s v="Returning"/>
    <x v="0"/>
    <s v="Cycling Pack 12L"/>
    <n v="1"/>
    <n v="101.85"/>
    <n v="0"/>
    <n v="51.59"/>
    <n v="101.85"/>
    <n v="51.59"/>
    <n v="50.259999999999991"/>
    <n v="0.49347079037800679"/>
    <n v="2026"/>
    <x v="1"/>
    <n v="6"/>
    <x v="5"/>
  </r>
  <r>
    <n v="3555"/>
    <d v="2026-06-06T00:00:00"/>
    <x v="2"/>
    <x v="2"/>
    <x v="1"/>
    <s v="Business"/>
    <x v="3"/>
    <s v="Alpine Tent 4P"/>
    <n v="4"/>
    <n v="346.14"/>
    <n v="0.05"/>
    <n v="198.97"/>
    <n v="1315.3319999999999"/>
    <n v="795.88"/>
    <n v="519.45199999999988"/>
    <n v="0.39492082607280893"/>
    <n v="2026"/>
    <x v="1"/>
    <n v="6"/>
    <x v="5"/>
  </r>
  <r>
    <n v="3702"/>
    <d v="2026-06-06T00:00:00"/>
    <x v="0"/>
    <x v="9"/>
    <x v="2"/>
    <s v="Business"/>
    <x v="0"/>
    <s v="Commuter Helmet"/>
    <n v="2"/>
    <n v="83.28"/>
    <n v="0"/>
    <n v="43.56"/>
    <n v="166.56"/>
    <n v="87.12"/>
    <n v="79.44"/>
    <n v="0.47694524495677232"/>
    <n v="2026"/>
    <x v="1"/>
    <n v="6"/>
    <x v="5"/>
  </r>
  <r>
    <n v="4349"/>
    <d v="2026-06-06T00:00:00"/>
    <x v="3"/>
    <x v="7"/>
    <x v="2"/>
    <s v="Business"/>
    <x v="0"/>
    <s v="Commuter Helmet"/>
    <n v="1"/>
    <n v="80.349999999999994"/>
    <n v="0.15"/>
    <n v="43.51"/>
    <n v="68.297499999999999"/>
    <n v="43.51"/>
    <n v="24.787500000000001"/>
    <n v="0.3629342216040119"/>
    <n v="2026"/>
    <x v="1"/>
    <n v="6"/>
    <x v="5"/>
  </r>
  <r>
    <n v="4989"/>
    <d v="2026-06-06T00:00:00"/>
    <x v="1"/>
    <x v="1"/>
    <x v="0"/>
    <s v="Returning"/>
    <x v="0"/>
    <s v="Compact Repair Kit"/>
    <n v="1"/>
    <n v="40.86"/>
    <n v="0.05"/>
    <n v="16.899999999999999"/>
    <n v="38.817"/>
    <n v="16.899999999999999"/>
    <n v="21.917000000000002"/>
    <n v="0.564623747327202"/>
    <n v="2026"/>
    <x v="1"/>
    <n v="6"/>
    <x v="5"/>
  </r>
  <r>
    <n v="713"/>
    <d v="2026-06-07T00:00:00"/>
    <x v="1"/>
    <x v="6"/>
    <x v="2"/>
    <s v="Returning"/>
    <x v="2"/>
    <s v="Insulated Bottle"/>
    <n v="4"/>
    <n v="36.299999999999997"/>
    <n v="0.05"/>
    <n v="13.16"/>
    <n v="137.93999999999997"/>
    <n v="52.64"/>
    <n v="85.299999999999969"/>
    <n v="0.61838480498767567"/>
    <n v="2026"/>
    <x v="1"/>
    <n v="6"/>
    <x v="5"/>
  </r>
  <r>
    <n v="3355"/>
    <d v="2026-06-07T00:00:00"/>
    <x v="0"/>
    <x v="15"/>
    <x v="1"/>
    <s v="New"/>
    <x v="3"/>
    <s v="Alpine Tent 4P"/>
    <n v="10"/>
    <n v="338.26"/>
    <n v="0.05"/>
    <n v="197.42"/>
    <n v="3213.47"/>
    <n v="1974.1999999999998"/>
    <n v="1239.27"/>
    <n v="0.38564853569505864"/>
    <n v="2026"/>
    <x v="1"/>
    <n v="6"/>
    <x v="5"/>
  </r>
  <r>
    <n v="3879"/>
    <d v="2026-06-07T00:00:00"/>
    <x v="0"/>
    <x v="9"/>
    <x v="3"/>
    <s v="Returning"/>
    <x v="0"/>
    <s v="Compact Repair Kit"/>
    <n v="2"/>
    <n v="41.25"/>
    <n v="0"/>
    <n v="17.13"/>
    <n v="82.5"/>
    <n v="34.26"/>
    <n v="48.24"/>
    <n v="0.58472727272727276"/>
    <n v="2026"/>
    <x v="1"/>
    <n v="6"/>
    <x v="5"/>
  </r>
  <r>
    <n v="3989"/>
    <d v="2026-06-07T00:00:00"/>
    <x v="1"/>
    <x v="12"/>
    <x v="0"/>
    <s v="Returning"/>
    <x v="1"/>
    <s v="Hiking Daypack 20L"/>
    <n v="2"/>
    <n v="92"/>
    <n v="0"/>
    <n v="44.27"/>
    <n v="184"/>
    <n v="88.54"/>
    <n v="95.46"/>
    <n v="0.51880434782608698"/>
    <n v="2026"/>
    <x v="1"/>
    <n v="6"/>
    <x v="5"/>
  </r>
  <r>
    <n v="4193"/>
    <d v="2026-06-07T00:00:00"/>
    <x v="1"/>
    <x v="6"/>
    <x v="0"/>
    <s v="New"/>
    <x v="3"/>
    <s v="Portable Camp Stove"/>
    <n v="1"/>
    <n v="80.89"/>
    <n v="0.1"/>
    <n v="40.32"/>
    <n v="72.801000000000002"/>
    <n v="40.32"/>
    <n v="32.481000000000002"/>
    <n v="0.44616145382618372"/>
    <n v="2026"/>
    <x v="1"/>
    <n v="6"/>
    <x v="5"/>
  </r>
  <r>
    <n v="4413"/>
    <d v="2026-06-07T00:00:00"/>
    <x v="0"/>
    <x v="0"/>
    <x v="2"/>
    <s v="New"/>
    <x v="3"/>
    <s v="Trail Tent 2P"/>
    <n v="1"/>
    <n v="194.73"/>
    <n v="0"/>
    <n v="101.91"/>
    <n v="194.73"/>
    <n v="101.91"/>
    <n v="92.82"/>
    <n v="0.47665999075643195"/>
    <n v="2026"/>
    <x v="1"/>
    <n v="6"/>
    <x v="5"/>
  </r>
  <r>
    <n v="4598"/>
    <d v="2026-06-07T00:00:00"/>
    <x v="3"/>
    <x v="4"/>
    <x v="1"/>
    <s v="Business"/>
    <x v="1"/>
    <s v="Hiking Daypack 20L"/>
    <n v="5"/>
    <n v="93.82"/>
    <n v="0.15"/>
    <n v="46.06"/>
    <n v="398.73499999999996"/>
    <n v="230.3"/>
    <n v="168.43499999999995"/>
    <n v="0.4224234140469233"/>
    <n v="2026"/>
    <x v="1"/>
    <n v="6"/>
    <x v="5"/>
  </r>
  <r>
    <n v="72"/>
    <d v="2026-06-08T00:00:00"/>
    <x v="2"/>
    <x v="10"/>
    <x v="2"/>
    <s v="New"/>
    <x v="1"/>
    <s v="Trail Boots"/>
    <n v="3"/>
    <n v="142.53"/>
    <n v="0"/>
    <n v="80.67"/>
    <n v="427.59000000000003"/>
    <n v="242.01"/>
    <n v="185.58000000000004"/>
    <n v="0.43401389181225014"/>
    <n v="2026"/>
    <x v="1"/>
    <n v="6"/>
    <x v="5"/>
  </r>
  <r>
    <n v="176"/>
    <d v="2026-06-08T00:00:00"/>
    <x v="1"/>
    <x v="14"/>
    <x v="0"/>
    <s v="Returning"/>
    <x v="3"/>
    <s v="Trail Tent 2P"/>
    <n v="1"/>
    <n v="196.33"/>
    <n v="0"/>
    <n v="103.27"/>
    <n v="196.33"/>
    <n v="103.27"/>
    <n v="93.060000000000016"/>
    <n v="0.47399786074466466"/>
    <n v="2026"/>
    <x v="1"/>
    <n v="6"/>
    <x v="5"/>
  </r>
  <r>
    <n v="205"/>
    <d v="2026-06-08T00:00:00"/>
    <x v="3"/>
    <x v="7"/>
    <x v="0"/>
    <s v="New"/>
    <x v="0"/>
    <s v="Compact Repair Kit"/>
    <n v="2"/>
    <n v="41.05"/>
    <n v="0"/>
    <n v="16.690000000000001"/>
    <n v="82.1"/>
    <n v="33.380000000000003"/>
    <n v="48.719999999999992"/>
    <n v="0.59342265529841653"/>
    <n v="2026"/>
    <x v="1"/>
    <n v="6"/>
    <x v="5"/>
  </r>
  <r>
    <n v="896"/>
    <d v="2026-06-08T00:00:00"/>
    <x v="3"/>
    <x v="8"/>
    <x v="0"/>
    <s v="New"/>
    <x v="4"/>
    <s v="Weighted Vest"/>
    <n v="1"/>
    <n v="123.09"/>
    <n v="0"/>
    <n v="68.03"/>
    <n v="123.09"/>
    <n v="68.03"/>
    <n v="55.06"/>
    <n v="0.44731497278414167"/>
    <n v="2026"/>
    <x v="1"/>
    <n v="6"/>
    <x v="5"/>
  </r>
  <r>
    <n v="1697"/>
    <d v="2026-06-08T00:00:00"/>
    <x v="1"/>
    <x v="12"/>
    <x v="0"/>
    <s v="Business"/>
    <x v="1"/>
    <s v="Trail Boots"/>
    <n v="2"/>
    <n v="141.09"/>
    <n v="0"/>
    <n v="81.69"/>
    <n v="282.18"/>
    <n v="163.38"/>
    <n v="118.80000000000001"/>
    <n v="0.42100786731873274"/>
    <n v="2026"/>
    <x v="1"/>
    <n v="6"/>
    <x v="5"/>
  </r>
  <r>
    <n v="2159"/>
    <d v="2026-06-08T00:00:00"/>
    <x v="2"/>
    <x v="10"/>
    <x v="2"/>
    <s v="New"/>
    <x v="1"/>
    <s v="Summit Backpack 45L"/>
    <n v="1"/>
    <n v="157.04"/>
    <n v="0"/>
    <n v="77.540000000000006"/>
    <n v="157.04"/>
    <n v="77.540000000000006"/>
    <n v="79.499999999999986"/>
    <n v="0.5062404482934284"/>
    <n v="2026"/>
    <x v="1"/>
    <n v="6"/>
    <x v="5"/>
  </r>
  <r>
    <n v="2772"/>
    <d v="2026-06-08T00:00:00"/>
    <x v="3"/>
    <x v="7"/>
    <x v="2"/>
    <s v="New"/>
    <x v="2"/>
    <s v="Carry-On Duffel"/>
    <n v="6"/>
    <n v="136.46"/>
    <n v="0"/>
    <n v="68.61"/>
    <n v="818.76"/>
    <n v="411.65999999999997"/>
    <n v="407.1"/>
    <n v="0.49721530118716112"/>
    <n v="2026"/>
    <x v="1"/>
    <n v="6"/>
    <x v="5"/>
  </r>
  <r>
    <n v="3091"/>
    <d v="2026-06-08T00:00:00"/>
    <x v="0"/>
    <x v="0"/>
    <x v="0"/>
    <s v="New"/>
    <x v="4"/>
    <s v="Recovery Roller"/>
    <n v="1"/>
    <n v="36.1"/>
    <n v="0"/>
    <n v="13.65"/>
    <n v="36.1"/>
    <n v="13.65"/>
    <n v="22.450000000000003"/>
    <n v="0.62188365650969535"/>
    <n v="2026"/>
    <x v="1"/>
    <n v="6"/>
    <x v="5"/>
  </r>
  <r>
    <n v="4241"/>
    <d v="2026-06-08T00:00:00"/>
    <x v="3"/>
    <x v="13"/>
    <x v="0"/>
    <s v="New"/>
    <x v="1"/>
    <s v="Hiking Daypack 20L"/>
    <n v="3"/>
    <n v="92.73"/>
    <n v="0"/>
    <n v="44.68"/>
    <n v="278.19"/>
    <n v="134.04"/>
    <n v="144.15"/>
    <n v="0.51817103418526911"/>
    <n v="2026"/>
    <x v="1"/>
    <n v="6"/>
    <x v="5"/>
  </r>
  <r>
    <n v="5185"/>
    <d v="2026-06-08T00:00:00"/>
    <x v="1"/>
    <x v="12"/>
    <x v="0"/>
    <s v="New"/>
    <x v="2"/>
    <s v="Travel Backpack 35L"/>
    <n v="3"/>
    <n v="164.31"/>
    <n v="0.05"/>
    <n v="86"/>
    <n v="468.2835"/>
    <n v="258"/>
    <n v="210.2835"/>
    <n v="0.44905169624810615"/>
    <n v="2026"/>
    <x v="1"/>
    <n v="6"/>
    <x v="5"/>
  </r>
  <r>
    <n v="1437"/>
    <d v="2026-06-09T00:00:00"/>
    <x v="3"/>
    <x v="8"/>
    <x v="3"/>
    <s v="New"/>
    <x v="2"/>
    <s v="Insulated Bottle"/>
    <n v="2"/>
    <n v="36.85"/>
    <n v="0.1"/>
    <n v="13.92"/>
    <n v="66.33"/>
    <n v="27.84"/>
    <n v="38.489999999999995"/>
    <n v="0.58028041610131154"/>
    <n v="2026"/>
    <x v="1"/>
    <n v="6"/>
    <x v="5"/>
  </r>
  <r>
    <n v="2316"/>
    <d v="2026-06-09T00:00:00"/>
    <x v="1"/>
    <x v="11"/>
    <x v="3"/>
    <s v="New"/>
    <x v="4"/>
    <s v="Recovery Roller"/>
    <n v="1"/>
    <n v="35.619999999999997"/>
    <n v="0"/>
    <n v="14.05"/>
    <n v="35.619999999999997"/>
    <n v="14.05"/>
    <n v="21.569999999999997"/>
    <n v="0.60555867490174053"/>
    <n v="2026"/>
    <x v="1"/>
    <n v="6"/>
    <x v="5"/>
  </r>
  <r>
    <n v="2329"/>
    <d v="2026-06-09T00:00:00"/>
    <x v="3"/>
    <x v="8"/>
    <x v="0"/>
    <s v="New"/>
    <x v="1"/>
    <s v="Summit Backpack 45L"/>
    <n v="3"/>
    <n v="157.43"/>
    <n v="0.15"/>
    <n v="77.56"/>
    <n v="401.44650000000001"/>
    <n v="232.68"/>
    <n v="168.76650000000001"/>
    <n v="0.42039599299034863"/>
    <n v="2026"/>
    <x v="1"/>
    <n v="6"/>
    <x v="5"/>
  </r>
  <r>
    <n v="3036"/>
    <d v="2026-06-09T00:00:00"/>
    <x v="1"/>
    <x v="12"/>
    <x v="2"/>
    <s v="New"/>
    <x v="0"/>
    <s v="Commuter Helmet"/>
    <n v="1"/>
    <n v="81.2"/>
    <n v="0.1"/>
    <n v="41.64"/>
    <n v="73.08"/>
    <n v="41.64"/>
    <n v="31.439999999999998"/>
    <n v="0.43021346469622329"/>
    <n v="2026"/>
    <x v="1"/>
    <n v="6"/>
    <x v="5"/>
  </r>
  <r>
    <n v="3429"/>
    <d v="2026-06-09T00:00:00"/>
    <x v="3"/>
    <x v="13"/>
    <x v="0"/>
    <s v="Returning"/>
    <x v="1"/>
    <s v="Hiking Daypack 20L"/>
    <n v="4"/>
    <n v="93.58"/>
    <n v="0.1"/>
    <n v="44.56"/>
    <n v="336.88799999999998"/>
    <n v="178.24"/>
    <n v="158.64799999999997"/>
    <n v="0.4709220868656645"/>
    <n v="2026"/>
    <x v="1"/>
    <n v="6"/>
    <x v="5"/>
  </r>
  <r>
    <n v="3615"/>
    <d v="2026-06-09T00:00:00"/>
    <x v="1"/>
    <x v="14"/>
    <x v="0"/>
    <s v="New"/>
    <x v="1"/>
    <s v="Summit Backpack 45L"/>
    <n v="4"/>
    <n v="155.22"/>
    <n v="0"/>
    <n v="77.209999999999994"/>
    <n v="620.88"/>
    <n v="308.83999999999997"/>
    <n v="312.04000000000002"/>
    <n v="0.50257698750161062"/>
    <n v="2026"/>
    <x v="1"/>
    <n v="6"/>
    <x v="5"/>
  </r>
  <r>
    <n v="3661"/>
    <d v="2026-06-09T00:00:00"/>
    <x v="3"/>
    <x v="8"/>
    <x v="0"/>
    <s v="New"/>
    <x v="0"/>
    <s v="Cycling Pack 12L"/>
    <n v="4"/>
    <n v="100.33"/>
    <n v="0"/>
    <n v="49.99"/>
    <n v="401.32"/>
    <n v="199.96"/>
    <n v="201.35999999999999"/>
    <n v="0.5017442439948171"/>
    <n v="2026"/>
    <x v="1"/>
    <n v="6"/>
    <x v="5"/>
  </r>
  <r>
    <n v="3831"/>
    <d v="2026-06-09T00:00:00"/>
    <x v="2"/>
    <x v="3"/>
    <x v="0"/>
    <s v="Business"/>
    <x v="2"/>
    <s v="Carry-On Duffel"/>
    <n v="2"/>
    <n v="134.28"/>
    <n v="0"/>
    <n v="69.12"/>
    <n v="268.56"/>
    <n v="138.24"/>
    <n v="130.32"/>
    <n v="0.48525469168900803"/>
    <n v="2026"/>
    <x v="1"/>
    <n v="6"/>
    <x v="5"/>
  </r>
  <r>
    <n v="4394"/>
    <d v="2026-06-09T00:00:00"/>
    <x v="2"/>
    <x v="2"/>
    <x v="0"/>
    <s v="New"/>
    <x v="4"/>
    <s v="Training Mat"/>
    <n v="2"/>
    <n v="51.16"/>
    <n v="0"/>
    <n v="21.57"/>
    <n v="102.32"/>
    <n v="43.14"/>
    <n v="59.179999999999993"/>
    <n v="0.57838154808444098"/>
    <n v="2026"/>
    <x v="1"/>
    <n v="6"/>
    <x v="5"/>
  </r>
  <r>
    <n v="372"/>
    <d v="2026-06-10T00:00:00"/>
    <x v="1"/>
    <x v="12"/>
    <x v="0"/>
    <s v="Returning"/>
    <x v="4"/>
    <s v="Recovery Roller"/>
    <n v="3"/>
    <n v="35.94"/>
    <n v="0.1"/>
    <n v="14.04"/>
    <n v="97.037999999999997"/>
    <n v="42.12"/>
    <n v="54.917999999999999"/>
    <n v="0.56594323873121866"/>
    <n v="2026"/>
    <x v="1"/>
    <n v="6"/>
    <x v="5"/>
  </r>
  <r>
    <n v="532"/>
    <d v="2026-06-10T00:00:00"/>
    <x v="2"/>
    <x v="10"/>
    <x v="2"/>
    <s v="Returning"/>
    <x v="1"/>
    <s v="Trail Boots"/>
    <n v="1"/>
    <n v="145.34"/>
    <n v="0.05"/>
    <n v="77.89"/>
    <n v="138.07300000000001"/>
    <n v="77.89"/>
    <n v="60.183000000000007"/>
    <n v="0.43587812244247609"/>
    <n v="2026"/>
    <x v="1"/>
    <n v="6"/>
    <x v="5"/>
  </r>
  <r>
    <n v="910"/>
    <d v="2026-06-10T00:00:00"/>
    <x v="2"/>
    <x v="16"/>
    <x v="0"/>
    <s v="Business"/>
    <x v="2"/>
    <s v="Insulated Bottle"/>
    <n v="1"/>
    <n v="35.950000000000003"/>
    <n v="0.1"/>
    <n v="13.63"/>
    <n v="32.355000000000004"/>
    <n v="13.63"/>
    <n v="18.725000000000001"/>
    <n v="0.57873589862463293"/>
    <n v="2026"/>
    <x v="1"/>
    <n v="6"/>
    <x v="5"/>
  </r>
  <r>
    <n v="938"/>
    <d v="2026-06-10T00:00:00"/>
    <x v="3"/>
    <x v="13"/>
    <x v="2"/>
    <s v="Business"/>
    <x v="4"/>
    <s v="Training Mat"/>
    <n v="1"/>
    <n v="51.09"/>
    <n v="0"/>
    <n v="22.4"/>
    <n v="51.09"/>
    <n v="22.4"/>
    <n v="28.690000000000005"/>
    <n v="0.56155803484047762"/>
    <n v="2026"/>
    <x v="1"/>
    <n v="6"/>
    <x v="5"/>
  </r>
  <r>
    <n v="1079"/>
    <d v="2026-06-10T00:00:00"/>
    <x v="1"/>
    <x v="14"/>
    <x v="2"/>
    <s v="Returning"/>
    <x v="3"/>
    <s v="Trail Tent 2P"/>
    <n v="2"/>
    <n v="198.69"/>
    <n v="0.15"/>
    <n v="104.25"/>
    <n v="337.77299999999997"/>
    <n v="208.5"/>
    <n v="129.27299999999997"/>
    <n v="0.38272153191640534"/>
    <n v="2026"/>
    <x v="1"/>
    <n v="6"/>
    <x v="5"/>
  </r>
  <r>
    <n v="1662"/>
    <d v="2026-06-10T00:00:00"/>
    <x v="1"/>
    <x v="6"/>
    <x v="2"/>
    <s v="New"/>
    <x v="0"/>
    <s v="Commuter Helmet"/>
    <n v="3"/>
    <n v="83.45"/>
    <n v="0"/>
    <n v="43.73"/>
    <n v="250.35000000000002"/>
    <n v="131.19"/>
    <n v="119.16000000000003"/>
    <n v="0.47597363690832839"/>
    <n v="2026"/>
    <x v="1"/>
    <n v="6"/>
    <x v="5"/>
  </r>
  <r>
    <n v="2748"/>
    <d v="2026-06-10T00:00:00"/>
    <x v="2"/>
    <x v="2"/>
    <x v="0"/>
    <s v="New"/>
    <x v="4"/>
    <s v="Resistance Band Set"/>
    <n v="2"/>
    <n v="40.86"/>
    <n v="0"/>
    <n v="14.59"/>
    <n v="81.72"/>
    <n v="29.18"/>
    <n v="52.54"/>
    <n v="0.64292706803720023"/>
    <n v="2026"/>
    <x v="1"/>
    <n v="6"/>
    <x v="5"/>
  </r>
  <r>
    <n v="3354"/>
    <d v="2026-06-10T00:00:00"/>
    <x v="1"/>
    <x v="6"/>
    <x v="2"/>
    <s v="New"/>
    <x v="3"/>
    <s v="Portable Camp Stove"/>
    <n v="1"/>
    <n v="82.21"/>
    <n v="0.05"/>
    <n v="39.04"/>
    <n v="78.099499999999992"/>
    <n v="39.04"/>
    <n v="39.059499999999993"/>
    <n v="0.50012484074802011"/>
    <n v="2026"/>
    <x v="1"/>
    <n v="6"/>
    <x v="5"/>
  </r>
  <r>
    <n v="3532"/>
    <d v="2026-06-10T00:00:00"/>
    <x v="2"/>
    <x v="10"/>
    <x v="3"/>
    <s v="Business"/>
    <x v="4"/>
    <s v="Recovery Roller"/>
    <n v="1"/>
    <n v="35.93"/>
    <n v="0.1"/>
    <n v="13.52"/>
    <n v="32.337000000000003"/>
    <n v="13.52"/>
    <n v="18.817000000000004"/>
    <n v="0.58190308315551853"/>
    <n v="2026"/>
    <x v="1"/>
    <n v="6"/>
    <x v="5"/>
  </r>
  <r>
    <n v="3636"/>
    <d v="2026-06-10T00:00:00"/>
    <x v="0"/>
    <x v="0"/>
    <x v="3"/>
    <s v="New"/>
    <x v="2"/>
    <s v="Travel Backpack 35L"/>
    <n v="2"/>
    <n v="164.77"/>
    <n v="0"/>
    <n v="89.07"/>
    <n v="329.54"/>
    <n v="178.14"/>
    <n v="151.40000000000003"/>
    <n v="0.45942829398555568"/>
    <n v="2026"/>
    <x v="1"/>
    <n v="6"/>
    <x v="5"/>
  </r>
  <r>
    <n v="3810"/>
    <d v="2026-06-10T00:00:00"/>
    <x v="2"/>
    <x v="2"/>
    <x v="1"/>
    <s v="Business"/>
    <x v="2"/>
    <s v="Packing Cube Set"/>
    <n v="4"/>
    <n v="47.36"/>
    <n v="0.1"/>
    <n v="18.87"/>
    <n v="170.49600000000001"/>
    <n v="75.48"/>
    <n v="95.016000000000005"/>
    <n v="0.55729166666666663"/>
    <n v="2026"/>
    <x v="1"/>
    <n v="6"/>
    <x v="5"/>
  </r>
  <r>
    <n v="4137"/>
    <d v="2026-06-10T00:00:00"/>
    <x v="3"/>
    <x v="8"/>
    <x v="0"/>
    <s v="Returning"/>
    <x v="1"/>
    <s v="Hiking Daypack 20L"/>
    <n v="1"/>
    <n v="90.7"/>
    <n v="0"/>
    <n v="44.18"/>
    <n v="90.7"/>
    <n v="44.18"/>
    <n v="46.52"/>
    <n v="0.51289966923925034"/>
    <n v="2026"/>
    <x v="1"/>
    <n v="6"/>
    <x v="5"/>
  </r>
  <r>
    <n v="4303"/>
    <d v="2026-06-10T00:00:00"/>
    <x v="2"/>
    <x v="10"/>
    <x v="3"/>
    <s v="Returning"/>
    <x v="2"/>
    <s v="Packing Cube Set"/>
    <n v="1"/>
    <n v="45.59"/>
    <n v="0"/>
    <n v="18.57"/>
    <n v="45.59"/>
    <n v="18.57"/>
    <n v="27.020000000000003"/>
    <n v="0.59267383198069756"/>
    <n v="2026"/>
    <x v="1"/>
    <n v="6"/>
    <x v="5"/>
  </r>
  <r>
    <n v="4991"/>
    <d v="2026-06-10T00:00:00"/>
    <x v="3"/>
    <x v="4"/>
    <x v="0"/>
    <s v="New"/>
    <x v="1"/>
    <s v="Trail Boots"/>
    <n v="3"/>
    <n v="146.55000000000001"/>
    <n v="0.1"/>
    <n v="79.59"/>
    <n v="395.68500000000006"/>
    <n v="238.77"/>
    <n v="156.91500000000005"/>
    <n v="0.39656544978960545"/>
    <n v="2026"/>
    <x v="1"/>
    <n v="6"/>
    <x v="5"/>
  </r>
  <r>
    <n v="39"/>
    <d v="2026-06-11T00:00:00"/>
    <x v="3"/>
    <x v="8"/>
    <x v="3"/>
    <s v="Business"/>
    <x v="0"/>
    <s v="Compact Repair Kit"/>
    <n v="4"/>
    <n v="40.33"/>
    <n v="0.1"/>
    <n v="17.170000000000002"/>
    <n v="145.18799999999999"/>
    <n v="68.680000000000007"/>
    <n v="76.507999999999981"/>
    <n v="0.52695815081136177"/>
    <n v="2026"/>
    <x v="1"/>
    <n v="6"/>
    <x v="5"/>
  </r>
  <r>
    <n v="206"/>
    <d v="2026-06-11T00:00:00"/>
    <x v="0"/>
    <x v="0"/>
    <x v="2"/>
    <s v="New"/>
    <x v="0"/>
    <s v="Trail Bike Light"/>
    <n v="2"/>
    <n v="51.83"/>
    <n v="0.1"/>
    <n v="23.1"/>
    <n v="93.293999999999997"/>
    <n v="46.2"/>
    <n v="47.093999999999994"/>
    <n v="0.50479130490706792"/>
    <n v="2026"/>
    <x v="1"/>
    <n v="6"/>
    <x v="5"/>
  </r>
  <r>
    <n v="397"/>
    <d v="2026-06-11T00:00:00"/>
    <x v="3"/>
    <x v="8"/>
    <x v="0"/>
    <s v="Business"/>
    <x v="3"/>
    <s v="Compact Sleeping Bag"/>
    <n v="2"/>
    <n v="121.19"/>
    <n v="0.05"/>
    <n v="58.91"/>
    <n v="230.261"/>
    <n v="117.82"/>
    <n v="112.441"/>
    <n v="0.48831977625390321"/>
    <n v="2026"/>
    <x v="1"/>
    <n v="6"/>
    <x v="5"/>
  </r>
  <r>
    <n v="763"/>
    <d v="2026-06-11T00:00:00"/>
    <x v="3"/>
    <x v="13"/>
    <x v="2"/>
    <s v="New"/>
    <x v="1"/>
    <s v="Summit Backpack 45L"/>
    <n v="1"/>
    <n v="154.09"/>
    <n v="0"/>
    <n v="77.37"/>
    <n v="154.09"/>
    <n v="77.37"/>
    <n v="76.72"/>
    <n v="0.49789084301382308"/>
    <n v="2026"/>
    <x v="1"/>
    <n v="6"/>
    <x v="5"/>
  </r>
  <r>
    <n v="1059"/>
    <d v="2026-06-11T00:00:00"/>
    <x v="0"/>
    <x v="0"/>
    <x v="0"/>
    <s v="New"/>
    <x v="0"/>
    <s v="Commuter Helmet"/>
    <n v="1"/>
    <n v="80.64"/>
    <n v="0.05"/>
    <n v="43.85"/>
    <n v="76.60799999999999"/>
    <n v="43.85"/>
    <n v="32.757999999999988"/>
    <n v="0.42760547201336668"/>
    <n v="2026"/>
    <x v="1"/>
    <n v="6"/>
    <x v="5"/>
  </r>
  <r>
    <n v="1332"/>
    <d v="2026-06-11T00:00:00"/>
    <x v="1"/>
    <x v="12"/>
    <x v="3"/>
    <s v="Returning"/>
    <x v="1"/>
    <s v="Hiking Daypack 20L"/>
    <n v="1"/>
    <n v="94.01"/>
    <n v="0.15"/>
    <n v="46.12"/>
    <n v="79.908500000000004"/>
    <n v="46.12"/>
    <n v="33.788500000000006"/>
    <n v="0.42283987310486376"/>
    <n v="2026"/>
    <x v="1"/>
    <n v="6"/>
    <x v="5"/>
  </r>
  <r>
    <n v="1447"/>
    <d v="2026-06-11T00:00:00"/>
    <x v="1"/>
    <x v="6"/>
    <x v="0"/>
    <s v="Returning"/>
    <x v="0"/>
    <s v="Trail Bike Light"/>
    <n v="1"/>
    <n v="51.09"/>
    <n v="0"/>
    <n v="22.78"/>
    <n v="51.09"/>
    <n v="22.78"/>
    <n v="28.310000000000002"/>
    <n v="0.55412018007437858"/>
    <n v="2026"/>
    <x v="1"/>
    <n v="6"/>
    <x v="5"/>
  </r>
  <r>
    <n v="2990"/>
    <d v="2026-06-11T00:00:00"/>
    <x v="1"/>
    <x v="6"/>
    <x v="3"/>
    <s v="Returning"/>
    <x v="1"/>
    <s v="Trail Boots"/>
    <n v="1"/>
    <n v="146.66"/>
    <n v="0"/>
    <n v="78.709999999999994"/>
    <n v="146.66"/>
    <n v="78.709999999999994"/>
    <n v="67.95"/>
    <n v="0.4633165143870176"/>
    <n v="2026"/>
    <x v="1"/>
    <n v="6"/>
    <x v="5"/>
  </r>
  <r>
    <n v="3769"/>
    <d v="2026-06-11T00:00:00"/>
    <x v="1"/>
    <x v="12"/>
    <x v="2"/>
    <s v="New"/>
    <x v="3"/>
    <s v="Trail Tent 2P"/>
    <n v="2"/>
    <n v="199.03"/>
    <n v="0"/>
    <n v="104.7"/>
    <n v="398.06"/>
    <n v="209.4"/>
    <n v="188.66"/>
    <n v="0.47394865095714211"/>
    <n v="2026"/>
    <x v="1"/>
    <n v="6"/>
    <x v="5"/>
  </r>
  <r>
    <n v="4152"/>
    <d v="2026-06-11T00:00:00"/>
    <x v="2"/>
    <x v="2"/>
    <x v="0"/>
    <s v="Returning"/>
    <x v="0"/>
    <s v="Compact Repair Kit"/>
    <n v="5"/>
    <n v="41.18"/>
    <n v="0.05"/>
    <n v="16.87"/>
    <n v="195.60499999999999"/>
    <n v="84.350000000000009"/>
    <n v="111.25499999999998"/>
    <n v="0.56877380435060443"/>
    <n v="2026"/>
    <x v="1"/>
    <n v="6"/>
    <x v="5"/>
  </r>
  <r>
    <n v="4242"/>
    <d v="2026-06-11T00:00:00"/>
    <x v="1"/>
    <x v="12"/>
    <x v="2"/>
    <s v="Business"/>
    <x v="1"/>
    <s v="Trail Boots"/>
    <n v="2"/>
    <n v="141.18"/>
    <n v="0"/>
    <n v="78.66"/>
    <n v="282.36"/>
    <n v="157.32"/>
    <n v="125.04000000000002"/>
    <n v="0.44283892902677441"/>
    <n v="2026"/>
    <x v="1"/>
    <n v="6"/>
    <x v="5"/>
  </r>
  <r>
    <n v="4780"/>
    <d v="2026-06-11T00:00:00"/>
    <x v="1"/>
    <x v="12"/>
    <x v="2"/>
    <s v="Returning"/>
    <x v="0"/>
    <s v="Commuter Helmet"/>
    <n v="1"/>
    <n v="82.47"/>
    <n v="0.1"/>
    <n v="42.73"/>
    <n v="74.222999999999999"/>
    <n v="42.73"/>
    <n v="31.493000000000002"/>
    <n v="0.42430243994449163"/>
    <n v="2026"/>
    <x v="1"/>
    <n v="6"/>
    <x v="5"/>
  </r>
  <r>
    <n v="63"/>
    <d v="2026-06-12T00:00:00"/>
    <x v="1"/>
    <x v="1"/>
    <x v="3"/>
    <s v="Returning"/>
    <x v="2"/>
    <s v="Travel Backpack 35L"/>
    <n v="1"/>
    <n v="166.91"/>
    <n v="0"/>
    <n v="85.58"/>
    <n v="166.91"/>
    <n v="85.58"/>
    <n v="81.33"/>
    <n v="0.48726858786172189"/>
    <n v="2026"/>
    <x v="1"/>
    <n v="6"/>
    <x v="5"/>
  </r>
  <r>
    <n v="190"/>
    <d v="2026-06-12T00:00:00"/>
    <x v="0"/>
    <x v="0"/>
    <x v="2"/>
    <s v="Business"/>
    <x v="2"/>
    <s v="Packing Cube Set"/>
    <n v="1"/>
    <n v="45.99"/>
    <n v="0"/>
    <n v="18.579999999999998"/>
    <n v="45.99"/>
    <n v="18.579999999999998"/>
    <n v="27.410000000000004"/>
    <n v="0.59599913024570561"/>
    <n v="2026"/>
    <x v="1"/>
    <n v="6"/>
    <x v="5"/>
  </r>
  <r>
    <n v="268"/>
    <d v="2026-06-12T00:00:00"/>
    <x v="3"/>
    <x v="13"/>
    <x v="2"/>
    <s v="Business"/>
    <x v="4"/>
    <s v="Recovery Roller"/>
    <n v="1"/>
    <n v="37.01"/>
    <n v="0.05"/>
    <n v="14.18"/>
    <n v="35.159499999999994"/>
    <n v="14.18"/>
    <n v="20.979499999999994"/>
    <n v="0.59669506107879799"/>
    <n v="2026"/>
    <x v="1"/>
    <n v="6"/>
    <x v="5"/>
  </r>
  <r>
    <n v="691"/>
    <d v="2026-06-12T00:00:00"/>
    <x v="3"/>
    <x v="8"/>
    <x v="3"/>
    <s v="Business"/>
    <x v="1"/>
    <s v="Trail Boots"/>
    <n v="5"/>
    <n v="140.9"/>
    <n v="0"/>
    <n v="80.16"/>
    <n v="704.5"/>
    <n v="400.79999999999995"/>
    <n v="303.70000000000005"/>
    <n v="0.43108587650816188"/>
    <n v="2026"/>
    <x v="1"/>
    <n v="6"/>
    <x v="5"/>
  </r>
  <r>
    <n v="810"/>
    <d v="2026-06-12T00:00:00"/>
    <x v="1"/>
    <x v="12"/>
    <x v="2"/>
    <s v="New"/>
    <x v="4"/>
    <s v="Recovery Roller"/>
    <n v="3"/>
    <n v="36.659999999999997"/>
    <n v="0"/>
    <n v="13.55"/>
    <n v="109.97999999999999"/>
    <n v="40.650000000000006"/>
    <n v="69.329999999999984"/>
    <n v="0.63038734315330047"/>
    <n v="2026"/>
    <x v="1"/>
    <n v="6"/>
    <x v="5"/>
  </r>
  <r>
    <n v="855"/>
    <d v="2026-06-12T00:00:00"/>
    <x v="1"/>
    <x v="6"/>
    <x v="0"/>
    <s v="Business"/>
    <x v="2"/>
    <s v="Insulated Bottle"/>
    <n v="1"/>
    <n v="36.299999999999997"/>
    <n v="0.1"/>
    <n v="13.69"/>
    <n v="32.67"/>
    <n v="13.69"/>
    <n v="18.980000000000004"/>
    <n v="0.58096112641567199"/>
    <n v="2026"/>
    <x v="1"/>
    <n v="6"/>
    <x v="5"/>
  </r>
  <r>
    <n v="1612"/>
    <d v="2026-06-12T00:00:00"/>
    <x v="2"/>
    <x v="16"/>
    <x v="0"/>
    <s v="New"/>
    <x v="3"/>
    <s v="Compact Sleeping Bag"/>
    <n v="2"/>
    <n v="120.64"/>
    <n v="0"/>
    <n v="61.66"/>
    <n v="241.28"/>
    <n v="123.32"/>
    <n v="117.96000000000001"/>
    <n v="0.48889257294429711"/>
    <n v="2026"/>
    <x v="1"/>
    <n v="6"/>
    <x v="5"/>
  </r>
  <r>
    <n v="1704"/>
    <d v="2026-06-12T00:00:00"/>
    <x v="2"/>
    <x v="16"/>
    <x v="0"/>
    <s v="Returning"/>
    <x v="2"/>
    <s v="Packing Cube Set"/>
    <n v="1"/>
    <n v="47.07"/>
    <n v="0"/>
    <n v="18.7"/>
    <n v="47.07"/>
    <n v="18.7"/>
    <n v="28.37"/>
    <n v="0.60271935415338862"/>
    <n v="2026"/>
    <x v="1"/>
    <n v="6"/>
    <x v="5"/>
  </r>
  <r>
    <n v="1857"/>
    <d v="2026-06-12T00:00:00"/>
    <x v="2"/>
    <x v="3"/>
    <x v="3"/>
    <s v="Business"/>
    <x v="1"/>
    <s v="Summit Backpack 45L"/>
    <n v="2"/>
    <n v="154.94"/>
    <n v="0.05"/>
    <n v="77.260000000000005"/>
    <n v="294.38599999999997"/>
    <n v="154.52000000000001"/>
    <n v="139.86599999999996"/>
    <n v="0.47511090880680457"/>
    <n v="2026"/>
    <x v="1"/>
    <n v="6"/>
    <x v="5"/>
  </r>
  <r>
    <n v="1888"/>
    <d v="2026-06-12T00:00:00"/>
    <x v="1"/>
    <x v="12"/>
    <x v="0"/>
    <s v="Returning"/>
    <x v="2"/>
    <s v="Packing Cube Set"/>
    <n v="1"/>
    <n v="45.97"/>
    <n v="0.05"/>
    <n v="18.41"/>
    <n v="43.671499999999995"/>
    <n v="18.41"/>
    <n v="25.261499999999995"/>
    <n v="0.57844360738696854"/>
    <n v="2026"/>
    <x v="1"/>
    <n v="6"/>
    <x v="5"/>
  </r>
  <r>
    <n v="2683"/>
    <d v="2026-06-12T00:00:00"/>
    <x v="3"/>
    <x v="8"/>
    <x v="0"/>
    <s v="Returning"/>
    <x v="3"/>
    <s v="Trail Tent 2P"/>
    <n v="1"/>
    <n v="198.64"/>
    <n v="0.05"/>
    <n v="101.89"/>
    <n v="188.70799999999997"/>
    <n v="101.89"/>
    <n v="86.817999999999969"/>
    <n v="0.46006528605040581"/>
    <n v="2026"/>
    <x v="1"/>
    <n v="6"/>
    <x v="5"/>
  </r>
  <r>
    <n v="4211"/>
    <d v="2026-06-12T00:00:00"/>
    <x v="2"/>
    <x v="3"/>
    <x v="0"/>
    <s v="New"/>
    <x v="2"/>
    <s v="Travel Backpack 35L"/>
    <n v="5"/>
    <n v="168.57"/>
    <n v="0"/>
    <n v="88.65"/>
    <n v="842.84999999999991"/>
    <n v="443.25"/>
    <n v="399.59999999999991"/>
    <n v="0.47410571276027758"/>
    <n v="2026"/>
    <x v="1"/>
    <n v="6"/>
    <x v="5"/>
  </r>
  <r>
    <n v="4353"/>
    <d v="2026-06-12T00:00:00"/>
    <x v="1"/>
    <x v="6"/>
    <x v="2"/>
    <s v="New"/>
    <x v="2"/>
    <s v="Insulated Bottle"/>
    <n v="1"/>
    <n v="36.65"/>
    <n v="0"/>
    <n v="13.97"/>
    <n v="36.65"/>
    <n v="13.97"/>
    <n v="22.68"/>
    <n v="0.61882673942701227"/>
    <n v="2026"/>
    <x v="1"/>
    <n v="6"/>
    <x v="5"/>
  </r>
  <r>
    <n v="5020"/>
    <d v="2026-06-12T00:00:00"/>
    <x v="2"/>
    <x v="5"/>
    <x v="2"/>
    <s v="Returning"/>
    <x v="2"/>
    <s v="Insulated Bottle"/>
    <n v="2"/>
    <n v="35.450000000000003"/>
    <n v="0.05"/>
    <n v="13.39"/>
    <n v="67.355000000000004"/>
    <n v="26.78"/>
    <n v="40.575000000000003"/>
    <n v="0.60240516665429444"/>
    <n v="2026"/>
    <x v="1"/>
    <n v="6"/>
    <x v="5"/>
  </r>
  <r>
    <n v="564"/>
    <d v="2026-06-13T00:00:00"/>
    <x v="2"/>
    <x v="5"/>
    <x v="2"/>
    <s v="New"/>
    <x v="2"/>
    <s v="Packing Cube Set"/>
    <n v="3"/>
    <n v="45.82"/>
    <n v="0.1"/>
    <n v="18.61"/>
    <n v="123.71400000000001"/>
    <n v="55.83"/>
    <n v="67.884000000000015"/>
    <n v="0.54871720258014456"/>
    <n v="2026"/>
    <x v="1"/>
    <n v="6"/>
    <x v="5"/>
  </r>
  <r>
    <n v="736"/>
    <d v="2026-06-13T00:00:00"/>
    <x v="3"/>
    <x v="13"/>
    <x v="2"/>
    <s v="Business"/>
    <x v="1"/>
    <s v="Summit Backpack 45L"/>
    <n v="1"/>
    <n v="152.78"/>
    <n v="0"/>
    <n v="78.540000000000006"/>
    <n v="152.78"/>
    <n v="78.540000000000006"/>
    <n v="74.239999999999995"/>
    <n v="0.48592747741851022"/>
    <n v="2026"/>
    <x v="1"/>
    <n v="6"/>
    <x v="5"/>
  </r>
  <r>
    <n v="1300"/>
    <d v="2026-06-13T00:00:00"/>
    <x v="1"/>
    <x v="6"/>
    <x v="0"/>
    <s v="New"/>
    <x v="0"/>
    <s v="Trail Bike Light"/>
    <n v="1"/>
    <n v="49.76"/>
    <n v="0.05"/>
    <n v="22.58"/>
    <n v="47.271999999999998"/>
    <n v="22.58"/>
    <n v="24.692"/>
    <n v="0.52233880521238796"/>
    <n v="2026"/>
    <x v="1"/>
    <n v="6"/>
    <x v="5"/>
  </r>
  <r>
    <n v="1948"/>
    <d v="2026-06-13T00:00:00"/>
    <x v="3"/>
    <x v="8"/>
    <x v="2"/>
    <s v="New"/>
    <x v="1"/>
    <s v="Summit Backpack 45L"/>
    <n v="1"/>
    <n v="157.6"/>
    <n v="0.05"/>
    <n v="79.34"/>
    <n v="149.72"/>
    <n v="79.34"/>
    <n v="70.38"/>
    <n v="0.47007747795885652"/>
    <n v="2026"/>
    <x v="1"/>
    <n v="6"/>
    <x v="5"/>
  </r>
  <r>
    <n v="2272"/>
    <d v="2026-06-13T00:00:00"/>
    <x v="3"/>
    <x v="8"/>
    <x v="0"/>
    <s v="Returning"/>
    <x v="4"/>
    <s v="Weighted Vest"/>
    <n v="1"/>
    <n v="125.01"/>
    <n v="0.15"/>
    <n v="70.39"/>
    <n v="106.2585"/>
    <n v="70.39"/>
    <n v="35.868499999999997"/>
    <n v="0.33755887764272974"/>
    <n v="2026"/>
    <x v="1"/>
    <n v="6"/>
    <x v="5"/>
  </r>
  <r>
    <n v="2680"/>
    <d v="2026-06-13T00:00:00"/>
    <x v="1"/>
    <x v="14"/>
    <x v="0"/>
    <s v="Returning"/>
    <x v="1"/>
    <s v="Hiking Daypack 20L"/>
    <n v="1"/>
    <n v="93.59"/>
    <n v="0.15"/>
    <n v="46.48"/>
    <n v="79.551500000000004"/>
    <n v="46.48"/>
    <n v="33.071500000000007"/>
    <n v="0.41572440494522422"/>
    <n v="2026"/>
    <x v="1"/>
    <n v="6"/>
    <x v="5"/>
  </r>
  <r>
    <n v="4178"/>
    <d v="2026-06-13T00:00:00"/>
    <x v="2"/>
    <x v="2"/>
    <x v="2"/>
    <s v="Returning"/>
    <x v="1"/>
    <s v="Trail Boots"/>
    <n v="4"/>
    <n v="143.9"/>
    <n v="0.05"/>
    <n v="79.709999999999994"/>
    <n v="546.82000000000005"/>
    <n v="318.83999999999997"/>
    <n v="227.98000000000008"/>
    <n v="0.41691964448996022"/>
    <n v="2026"/>
    <x v="1"/>
    <n v="6"/>
    <x v="5"/>
  </r>
  <r>
    <n v="4272"/>
    <d v="2026-06-13T00:00:00"/>
    <x v="3"/>
    <x v="7"/>
    <x v="3"/>
    <s v="Returning"/>
    <x v="3"/>
    <s v="Trail Tent 2P"/>
    <n v="4"/>
    <n v="190.97"/>
    <n v="0"/>
    <n v="103.36"/>
    <n v="763.88"/>
    <n v="413.44"/>
    <n v="350.44"/>
    <n v="0.45876315651673039"/>
    <n v="2026"/>
    <x v="1"/>
    <n v="6"/>
    <x v="5"/>
  </r>
  <r>
    <n v="4713"/>
    <d v="2026-06-13T00:00:00"/>
    <x v="3"/>
    <x v="13"/>
    <x v="2"/>
    <s v="Business"/>
    <x v="4"/>
    <s v="Recovery Roller"/>
    <n v="1"/>
    <n v="35.78"/>
    <n v="0"/>
    <n v="14"/>
    <n v="35.78"/>
    <n v="14"/>
    <n v="21.78"/>
    <n v="0.60871995528228062"/>
    <n v="2026"/>
    <x v="1"/>
    <n v="6"/>
    <x v="5"/>
  </r>
  <r>
    <n v="5166"/>
    <d v="2026-06-13T00:00:00"/>
    <x v="3"/>
    <x v="7"/>
    <x v="3"/>
    <s v="New"/>
    <x v="3"/>
    <s v="Compact Sleeping Bag"/>
    <n v="3"/>
    <n v="125.25"/>
    <n v="0.05"/>
    <n v="58.95"/>
    <n v="356.96249999999998"/>
    <n v="176.85000000000002"/>
    <n v="180.11249999999995"/>
    <n v="0.50456980775291516"/>
    <n v="2026"/>
    <x v="1"/>
    <n v="6"/>
    <x v="5"/>
  </r>
  <r>
    <n v="486"/>
    <d v="2026-06-14T00:00:00"/>
    <x v="0"/>
    <x v="9"/>
    <x v="1"/>
    <s v="Business"/>
    <x v="1"/>
    <s v="Trekking Poles"/>
    <n v="8"/>
    <n v="72.36"/>
    <n v="0.1"/>
    <n v="32.229999999999997"/>
    <n v="520.99199999999996"/>
    <n v="257.83999999999997"/>
    <n v="263.15199999999999"/>
    <n v="0.5050979669553467"/>
    <n v="2026"/>
    <x v="1"/>
    <n v="6"/>
    <x v="5"/>
  </r>
  <r>
    <n v="1507"/>
    <d v="2026-06-14T00:00:00"/>
    <x v="0"/>
    <x v="15"/>
    <x v="2"/>
    <s v="Returning"/>
    <x v="2"/>
    <s v="Travel Backpack 35L"/>
    <n v="1"/>
    <n v="162.51"/>
    <n v="0"/>
    <n v="88.29"/>
    <n v="162.51"/>
    <n v="88.29"/>
    <n v="74.219999999999985"/>
    <n v="0.45671035628576695"/>
    <n v="2026"/>
    <x v="1"/>
    <n v="6"/>
    <x v="5"/>
  </r>
  <r>
    <n v="1821"/>
    <d v="2026-06-14T00:00:00"/>
    <x v="0"/>
    <x v="15"/>
    <x v="2"/>
    <s v="Business"/>
    <x v="1"/>
    <s v="Trekking Poles"/>
    <n v="3"/>
    <n v="70.52"/>
    <n v="0"/>
    <n v="33.119999999999997"/>
    <n v="211.56"/>
    <n v="99.359999999999985"/>
    <n v="112.20000000000002"/>
    <n v="0.53034600113442998"/>
    <n v="2026"/>
    <x v="1"/>
    <n v="6"/>
    <x v="5"/>
  </r>
  <r>
    <n v="2588"/>
    <d v="2026-06-14T00:00:00"/>
    <x v="3"/>
    <x v="8"/>
    <x v="3"/>
    <s v="Returning"/>
    <x v="1"/>
    <s v="Hiking Daypack 20L"/>
    <n v="1"/>
    <n v="90.28"/>
    <n v="0"/>
    <n v="46.04"/>
    <n v="90.28"/>
    <n v="46.04"/>
    <n v="44.24"/>
    <n v="0.4900310146211786"/>
    <n v="2026"/>
    <x v="1"/>
    <n v="6"/>
    <x v="5"/>
  </r>
  <r>
    <n v="2815"/>
    <d v="2026-06-14T00:00:00"/>
    <x v="3"/>
    <x v="13"/>
    <x v="3"/>
    <s v="New"/>
    <x v="3"/>
    <s v="Alpine Tent 4P"/>
    <n v="2"/>
    <n v="342.25"/>
    <n v="0"/>
    <n v="196.86"/>
    <n v="684.5"/>
    <n v="393.72"/>
    <n v="290.77999999999997"/>
    <n v="0.42480642804967128"/>
    <n v="2026"/>
    <x v="1"/>
    <n v="6"/>
    <x v="5"/>
  </r>
  <r>
    <n v="3258"/>
    <d v="2026-06-14T00:00:00"/>
    <x v="1"/>
    <x v="1"/>
    <x v="0"/>
    <s v="Business"/>
    <x v="0"/>
    <s v="Trail Bike Light"/>
    <n v="6"/>
    <n v="50.92"/>
    <n v="0.05"/>
    <n v="22.87"/>
    <n v="290.24399999999997"/>
    <n v="137.22"/>
    <n v="153.02399999999997"/>
    <n v="0.52722536899987593"/>
    <n v="2026"/>
    <x v="1"/>
    <n v="6"/>
    <x v="5"/>
  </r>
  <r>
    <n v="3361"/>
    <d v="2026-06-14T00:00:00"/>
    <x v="0"/>
    <x v="0"/>
    <x v="2"/>
    <s v="Returning"/>
    <x v="2"/>
    <s v="Insulated Bottle"/>
    <n v="5"/>
    <n v="36.72"/>
    <n v="0.15"/>
    <n v="13.2"/>
    <n v="156.06"/>
    <n v="66"/>
    <n v="90.06"/>
    <n v="0.57708573625528647"/>
    <n v="2026"/>
    <x v="1"/>
    <n v="6"/>
    <x v="5"/>
  </r>
  <r>
    <n v="3629"/>
    <d v="2026-06-14T00:00:00"/>
    <x v="0"/>
    <x v="15"/>
    <x v="0"/>
    <s v="New"/>
    <x v="3"/>
    <s v="Alpine Tent 4P"/>
    <n v="4"/>
    <n v="348.96"/>
    <n v="0.15"/>
    <n v="197.02"/>
    <n v="1186.4639999999999"/>
    <n v="788.08"/>
    <n v="398.3839999999999"/>
    <n v="0.3357741996385899"/>
    <n v="2026"/>
    <x v="1"/>
    <n v="6"/>
    <x v="5"/>
  </r>
  <r>
    <n v="3750"/>
    <d v="2026-06-14T00:00:00"/>
    <x v="0"/>
    <x v="0"/>
    <x v="0"/>
    <s v="Returning"/>
    <x v="1"/>
    <s v="Trekking Poles"/>
    <n v="1"/>
    <n v="71.28"/>
    <n v="0"/>
    <n v="31.92"/>
    <n v="71.28"/>
    <n v="31.92"/>
    <n v="39.36"/>
    <n v="0.55218855218855212"/>
    <n v="2026"/>
    <x v="1"/>
    <n v="6"/>
    <x v="5"/>
  </r>
  <r>
    <n v="5088"/>
    <d v="2026-06-14T00:00:00"/>
    <x v="1"/>
    <x v="12"/>
    <x v="0"/>
    <s v="New"/>
    <x v="2"/>
    <s v="Travel Backpack 35L"/>
    <n v="1"/>
    <n v="160.99"/>
    <n v="0.05"/>
    <n v="89.15"/>
    <n v="152.94050000000001"/>
    <n v="89.15"/>
    <n v="63.790500000000009"/>
    <n v="0.41709357560619981"/>
    <n v="2026"/>
    <x v="1"/>
    <n v="6"/>
    <x v="5"/>
  </r>
  <r>
    <n v="1450"/>
    <d v="2026-06-15T00:00:00"/>
    <x v="1"/>
    <x v="14"/>
    <x v="0"/>
    <s v="Returning"/>
    <x v="4"/>
    <s v="Weighted Vest"/>
    <n v="1"/>
    <n v="124.19"/>
    <n v="0.05"/>
    <n v="67.209999999999994"/>
    <n v="117.98049999999999"/>
    <n v="67.209999999999994"/>
    <n v="50.770499999999998"/>
    <n v="0.43032958836417884"/>
    <n v="2026"/>
    <x v="1"/>
    <n v="6"/>
    <x v="5"/>
  </r>
  <r>
    <n v="2330"/>
    <d v="2026-06-15T00:00:00"/>
    <x v="1"/>
    <x v="1"/>
    <x v="0"/>
    <s v="New"/>
    <x v="2"/>
    <s v="Insulated Bottle"/>
    <n v="2"/>
    <n v="36.11"/>
    <n v="0.05"/>
    <n v="13.29"/>
    <n v="68.608999999999995"/>
    <n v="26.58"/>
    <n v="42.028999999999996"/>
    <n v="0.6125872698917052"/>
    <n v="2026"/>
    <x v="1"/>
    <n v="6"/>
    <x v="5"/>
  </r>
  <r>
    <n v="4655"/>
    <d v="2026-06-15T00:00:00"/>
    <x v="0"/>
    <x v="0"/>
    <x v="1"/>
    <s v="Business"/>
    <x v="4"/>
    <s v="Resistance Band Set"/>
    <n v="4"/>
    <n v="40.909999999999997"/>
    <n v="0.05"/>
    <n v="14.42"/>
    <n v="155.45799999999997"/>
    <n v="57.68"/>
    <n v="97.777999999999963"/>
    <n v="0.62896730949838531"/>
    <n v="2026"/>
    <x v="1"/>
    <n v="6"/>
    <x v="5"/>
  </r>
  <r>
    <n v="137"/>
    <d v="2026-06-16T00:00:00"/>
    <x v="1"/>
    <x v="6"/>
    <x v="0"/>
    <s v="Returning"/>
    <x v="1"/>
    <s v="Trail Boots"/>
    <n v="5"/>
    <n v="141.66999999999999"/>
    <n v="0.1"/>
    <n v="80.59"/>
    <n v="637.51499999999999"/>
    <n v="402.95000000000005"/>
    <n v="234.56499999999994"/>
    <n v="0.36793644071119885"/>
    <n v="2026"/>
    <x v="1"/>
    <n v="6"/>
    <x v="5"/>
  </r>
  <r>
    <n v="141"/>
    <d v="2026-06-16T00:00:00"/>
    <x v="3"/>
    <x v="7"/>
    <x v="0"/>
    <s v="Returning"/>
    <x v="2"/>
    <s v="Packing Cube Set"/>
    <n v="1"/>
    <n v="47.53"/>
    <n v="0.05"/>
    <n v="18.5"/>
    <n v="45.153500000000001"/>
    <n v="18.5"/>
    <n v="26.653500000000001"/>
    <n v="0.59028646727274736"/>
    <n v="2026"/>
    <x v="1"/>
    <n v="6"/>
    <x v="5"/>
  </r>
  <r>
    <n v="335"/>
    <d v="2026-06-16T00:00:00"/>
    <x v="3"/>
    <x v="8"/>
    <x v="0"/>
    <s v="Returning"/>
    <x v="2"/>
    <s v="Travel Backpack 35L"/>
    <n v="3"/>
    <n v="163.65"/>
    <n v="0.15"/>
    <n v="85.8"/>
    <n v="417.3075"/>
    <n v="257.39999999999998"/>
    <n v="159.90750000000003"/>
    <n v="0.38318865584730688"/>
    <n v="2026"/>
    <x v="1"/>
    <n v="6"/>
    <x v="5"/>
  </r>
  <r>
    <n v="498"/>
    <d v="2026-06-16T00:00:00"/>
    <x v="0"/>
    <x v="15"/>
    <x v="1"/>
    <s v="Business"/>
    <x v="2"/>
    <s v="Carry-On Duffel"/>
    <n v="5"/>
    <n v="130.94999999999999"/>
    <n v="0.15"/>
    <n v="68.47"/>
    <n v="556.53750000000002"/>
    <n v="342.35"/>
    <n v="214.1875"/>
    <n v="0.38485726478449339"/>
    <n v="2026"/>
    <x v="1"/>
    <n v="6"/>
    <x v="5"/>
  </r>
  <r>
    <n v="2611"/>
    <d v="2026-06-16T00:00:00"/>
    <x v="3"/>
    <x v="13"/>
    <x v="0"/>
    <s v="Returning"/>
    <x v="2"/>
    <s v="Travel Backpack 35L"/>
    <n v="5"/>
    <n v="160.82"/>
    <n v="0"/>
    <n v="90.14"/>
    <n v="804.09999999999991"/>
    <n v="450.7"/>
    <n v="353.39999999999992"/>
    <n v="0.43949757492849145"/>
    <n v="2026"/>
    <x v="1"/>
    <n v="6"/>
    <x v="5"/>
  </r>
  <r>
    <n v="3197"/>
    <d v="2026-06-16T00:00:00"/>
    <x v="1"/>
    <x v="12"/>
    <x v="2"/>
    <s v="New"/>
    <x v="0"/>
    <s v="Compact Repair Kit"/>
    <n v="3"/>
    <n v="40.51"/>
    <n v="0"/>
    <n v="16.940000000000001"/>
    <n v="121.53"/>
    <n v="50.820000000000007"/>
    <n v="70.709999999999994"/>
    <n v="0.58183164650703523"/>
    <n v="2026"/>
    <x v="1"/>
    <n v="6"/>
    <x v="5"/>
  </r>
  <r>
    <n v="4668"/>
    <d v="2026-06-16T00:00:00"/>
    <x v="1"/>
    <x v="11"/>
    <x v="0"/>
    <s v="Business"/>
    <x v="0"/>
    <s v="Commuter Helmet"/>
    <n v="1"/>
    <n v="81.08"/>
    <n v="0"/>
    <n v="41.52"/>
    <n v="81.08"/>
    <n v="41.52"/>
    <n v="39.559999999999995"/>
    <n v="0.48791317217562896"/>
    <n v="2026"/>
    <x v="1"/>
    <n v="6"/>
    <x v="5"/>
  </r>
  <r>
    <n v="4994"/>
    <d v="2026-06-16T00:00:00"/>
    <x v="2"/>
    <x v="10"/>
    <x v="1"/>
    <s v="Business"/>
    <x v="1"/>
    <s v="Summit Backpack 45L"/>
    <n v="4"/>
    <n v="150.43"/>
    <n v="0.1"/>
    <n v="77.650000000000006"/>
    <n v="541.548"/>
    <n v="310.60000000000002"/>
    <n v="230.94799999999998"/>
    <n v="0.42645896577957998"/>
    <n v="2026"/>
    <x v="1"/>
    <n v="6"/>
    <x v="5"/>
  </r>
  <r>
    <n v="512"/>
    <d v="2026-06-17T00:00:00"/>
    <x v="1"/>
    <x v="12"/>
    <x v="3"/>
    <s v="Returning"/>
    <x v="3"/>
    <s v="Trail Tent 2P"/>
    <n v="1"/>
    <n v="192.42"/>
    <n v="0"/>
    <n v="103.31"/>
    <n v="192.42"/>
    <n v="103.31"/>
    <n v="89.109999999999985"/>
    <n v="0.46310154869556175"/>
    <n v="2026"/>
    <x v="1"/>
    <n v="6"/>
    <x v="5"/>
  </r>
  <r>
    <n v="717"/>
    <d v="2026-06-17T00:00:00"/>
    <x v="3"/>
    <x v="7"/>
    <x v="1"/>
    <s v="Business"/>
    <x v="3"/>
    <s v="Alpine Tent 4P"/>
    <n v="10"/>
    <n v="333.14"/>
    <n v="0.15"/>
    <n v="194.52"/>
    <n v="2831.6899999999996"/>
    <n v="1945.2"/>
    <n v="886.48999999999955"/>
    <n v="0.31306039856057677"/>
    <n v="2026"/>
    <x v="1"/>
    <n v="6"/>
    <x v="5"/>
  </r>
  <r>
    <n v="952"/>
    <d v="2026-06-17T00:00:00"/>
    <x v="0"/>
    <x v="0"/>
    <x v="0"/>
    <s v="Business"/>
    <x v="3"/>
    <s v="Portable Camp Stove"/>
    <n v="1"/>
    <n v="79.900000000000006"/>
    <n v="0.05"/>
    <n v="40.19"/>
    <n v="75.905000000000001"/>
    <n v="40.19"/>
    <n v="35.715000000000003"/>
    <n v="0.47052236348066667"/>
    <n v="2026"/>
    <x v="1"/>
    <n v="6"/>
    <x v="5"/>
  </r>
  <r>
    <n v="1081"/>
    <d v="2026-06-17T00:00:00"/>
    <x v="3"/>
    <x v="13"/>
    <x v="0"/>
    <s v="Returning"/>
    <x v="0"/>
    <s v="Trail Bike Light"/>
    <n v="1"/>
    <n v="51.12"/>
    <n v="0"/>
    <n v="22.43"/>
    <n v="51.12"/>
    <n v="22.43"/>
    <n v="28.689999999999998"/>
    <n v="0.56122848200312991"/>
    <n v="2026"/>
    <x v="1"/>
    <n v="6"/>
    <x v="5"/>
  </r>
  <r>
    <n v="2043"/>
    <d v="2026-06-17T00:00:00"/>
    <x v="1"/>
    <x v="6"/>
    <x v="0"/>
    <s v="New"/>
    <x v="1"/>
    <s v="Hiking Daypack 20L"/>
    <n v="2"/>
    <n v="90.33"/>
    <n v="0"/>
    <n v="46.3"/>
    <n v="180.66"/>
    <n v="92.6"/>
    <n v="88.06"/>
    <n v="0.48743496069965686"/>
    <n v="2026"/>
    <x v="1"/>
    <n v="6"/>
    <x v="5"/>
  </r>
  <r>
    <n v="4040"/>
    <d v="2026-06-17T00:00:00"/>
    <x v="3"/>
    <x v="7"/>
    <x v="0"/>
    <s v="Business"/>
    <x v="2"/>
    <s v="Insulated Bottle"/>
    <n v="2"/>
    <n v="36.799999999999997"/>
    <n v="0.05"/>
    <n v="13.94"/>
    <n v="69.919999999999987"/>
    <n v="27.88"/>
    <n v="42.039999999999992"/>
    <n v="0.60125858123569798"/>
    <n v="2026"/>
    <x v="1"/>
    <n v="6"/>
    <x v="5"/>
  </r>
  <r>
    <n v="2295"/>
    <d v="2026-06-18T00:00:00"/>
    <x v="1"/>
    <x v="11"/>
    <x v="3"/>
    <s v="New"/>
    <x v="2"/>
    <s v="Packing Cube Set"/>
    <n v="1"/>
    <n v="45.7"/>
    <n v="0.1"/>
    <n v="18.600000000000001"/>
    <n v="41.13"/>
    <n v="18.600000000000001"/>
    <n v="22.53"/>
    <n v="0.5477753464624362"/>
    <n v="2026"/>
    <x v="1"/>
    <n v="6"/>
    <x v="5"/>
  </r>
  <r>
    <n v="2670"/>
    <d v="2026-06-18T00:00:00"/>
    <x v="2"/>
    <x v="5"/>
    <x v="3"/>
    <s v="Returning"/>
    <x v="2"/>
    <s v="Travel Backpack 35L"/>
    <n v="3"/>
    <n v="162.30000000000001"/>
    <n v="0.1"/>
    <n v="86.43"/>
    <n v="438.21000000000004"/>
    <n v="259.29000000000002"/>
    <n v="178.92000000000002"/>
    <n v="0.40829739166153217"/>
    <n v="2026"/>
    <x v="1"/>
    <n v="6"/>
    <x v="5"/>
  </r>
  <r>
    <n v="2777"/>
    <d v="2026-06-18T00:00:00"/>
    <x v="1"/>
    <x v="14"/>
    <x v="1"/>
    <s v="Business"/>
    <x v="1"/>
    <s v="Trekking Poles"/>
    <n v="5"/>
    <n v="72.37"/>
    <n v="0.2"/>
    <n v="32.840000000000003"/>
    <n v="289.48"/>
    <n v="164.20000000000002"/>
    <n v="125.28"/>
    <n v="0.43277601215973466"/>
    <n v="2026"/>
    <x v="1"/>
    <n v="6"/>
    <x v="5"/>
  </r>
  <r>
    <n v="2780"/>
    <d v="2026-06-18T00:00:00"/>
    <x v="2"/>
    <x v="3"/>
    <x v="0"/>
    <s v="New"/>
    <x v="4"/>
    <s v="Recovery Roller"/>
    <n v="2"/>
    <n v="35.61"/>
    <n v="0.15"/>
    <n v="13.96"/>
    <n v="60.536999999999999"/>
    <n v="27.92"/>
    <n v="32.616999999999997"/>
    <n v="0.53879445628293432"/>
    <n v="2026"/>
    <x v="1"/>
    <n v="6"/>
    <x v="5"/>
  </r>
  <r>
    <n v="3209"/>
    <d v="2026-06-18T00:00:00"/>
    <x v="3"/>
    <x v="13"/>
    <x v="0"/>
    <s v="Returning"/>
    <x v="2"/>
    <s v="Carry-On Duffel"/>
    <n v="2"/>
    <n v="133.12"/>
    <n v="0"/>
    <n v="67.02"/>
    <n v="266.24"/>
    <n v="134.04"/>
    <n v="132.20000000000002"/>
    <n v="0.4965444711538462"/>
    <n v="2026"/>
    <x v="1"/>
    <n v="6"/>
    <x v="5"/>
  </r>
  <r>
    <n v="3414"/>
    <d v="2026-06-18T00:00:00"/>
    <x v="0"/>
    <x v="15"/>
    <x v="3"/>
    <s v="Returning"/>
    <x v="0"/>
    <s v="Trail Bike Light"/>
    <n v="1"/>
    <n v="51.23"/>
    <n v="0.05"/>
    <n v="23.12"/>
    <n v="48.668499999999995"/>
    <n v="23.12"/>
    <n v="25.548499999999994"/>
    <n v="0.5249494025909982"/>
    <n v="2026"/>
    <x v="1"/>
    <n v="6"/>
    <x v="5"/>
  </r>
  <r>
    <n v="3846"/>
    <d v="2026-06-18T00:00:00"/>
    <x v="1"/>
    <x v="12"/>
    <x v="0"/>
    <s v="Business"/>
    <x v="1"/>
    <s v="Hiking Daypack 20L"/>
    <n v="1"/>
    <n v="93.5"/>
    <n v="0"/>
    <n v="46.63"/>
    <n v="93.5"/>
    <n v="46.63"/>
    <n v="46.87"/>
    <n v="0.50128342245989299"/>
    <n v="2026"/>
    <x v="1"/>
    <n v="6"/>
    <x v="5"/>
  </r>
  <r>
    <n v="4120"/>
    <d v="2026-06-18T00:00:00"/>
    <x v="3"/>
    <x v="4"/>
    <x v="2"/>
    <s v="Returning"/>
    <x v="4"/>
    <s v="Resistance Band Set"/>
    <n v="3"/>
    <n v="41.16"/>
    <n v="0"/>
    <n v="14.79"/>
    <n v="123.47999999999999"/>
    <n v="44.37"/>
    <n v="79.109999999999985"/>
    <n v="0.64067055393586003"/>
    <n v="2026"/>
    <x v="1"/>
    <n v="6"/>
    <x v="5"/>
  </r>
  <r>
    <n v="4217"/>
    <d v="2026-06-18T00:00:00"/>
    <x v="1"/>
    <x v="12"/>
    <x v="3"/>
    <s v="New"/>
    <x v="4"/>
    <s v="Resistance Band Set"/>
    <n v="1"/>
    <n v="39.74"/>
    <n v="0.05"/>
    <n v="14.39"/>
    <n v="37.753"/>
    <n v="14.39"/>
    <n v="23.363"/>
    <n v="0.6188382380208195"/>
    <n v="2026"/>
    <x v="1"/>
    <n v="6"/>
    <x v="5"/>
  </r>
  <r>
    <n v="4786"/>
    <d v="2026-06-18T00:00:00"/>
    <x v="3"/>
    <x v="7"/>
    <x v="0"/>
    <s v="Returning"/>
    <x v="2"/>
    <s v="Packing Cube Set"/>
    <n v="3"/>
    <n v="46.79"/>
    <n v="0.1"/>
    <n v="18.25"/>
    <n v="126.33300000000001"/>
    <n v="54.75"/>
    <n v="71.583000000000013"/>
    <n v="0.56662154781411034"/>
    <n v="2026"/>
    <x v="1"/>
    <n v="6"/>
    <x v="5"/>
  </r>
  <r>
    <n v="23"/>
    <d v="2026-06-19T00:00:00"/>
    <x v="3"/>
    <x v="13"/>
    <x v="1"/>
    <s v="Business"/>
    <x v="1"/>
    <s v="Hiking Daypack 20L"/>
    <n v="4"/>
    <n v="91.74"/>
    <n v="0.2"/>
    <n v="44.74"/>
    <n v="293.56799999999998"/>
    <n v="178.96"/>
    <n v="114.60799999999998"/>
    <n v="0.39039677349029861"/>
    <n v="2026"/>
    <x v="1"/>
    <n v="6"/>
    <x v="5"/>
  </r>
  <r>
    <n v="99"/>
    <d v="2026-06-19T00:00:00"/>
    <x v="3"/>
    <x v="13"/>
    <x v="0"/>
    <s v="New"/>
    <x v="4"/>
    <s v="Recovery Roller"/>
    <n v="1"/>
    <n v="36.28"/>
    <n v="0.1"/>
    <n v="13.8"/>
    <n v="32.652000000000001"/>
    <n v="13.8"/>
    <n v="18.852"/>
    <n v="0.5773612642410878"/>
    <n v="2026"/>
    <x v="1"/>
    <n v="6"/>
    <x v="5"/>
  </r>
  <r>
    <n v="269"/>
    <d v="2026-06-19T00:00:00"/>
    <x v="3"/>
    <x v="13"/>
    <x v="1"/>
    <s v="Returning"/>
    <x v="1"/>
    <s v="Trekking Poles"/>
    <n v="3"/>
    <n v="73.02"/>
    <n v="0.1"/>
    <n v="32.69"/>
    <n v="197.154"/>
    <n v="98.07"/>
    <n v="99.084000000000003"/>
    <n v="0.50257159377948202"/>
    <n v="2026"/>
    <x v="1"/>
    <n v="6"/>
    <x v="5"/>
  </r>
  <r>
    <n v="1772"/>
    <d v="2026-06-19T00:00:00"/>
    <x v="3"/>
    <x v="4"/>
    <x v="0"/>
    <s v="New"/>
    <x v="1"/>
    <s v="Summit Backpack 45L"/>
    <n v="4"/>
    <n v="153.38"/>
    <n v="0"/>
    <n v="76.92"/>
    <n v="613.52"/>
    <n v="307.68"/>
    <n v="305.83999999999997"/>
    <n v="0.49850045638283996"/>
    <n v="2026"/>
    <x v="1"/>
    <n v="6"/>
    <x v="5"/>
  </r>
  <r>
    <n v="1906"/>
    <d v="2026-06-19T00:00:00"/>
    <x v="3"/>
    <x v="8"/>
    <x v="3"/>
    <s v="Returning"/>
    <x v="3"/>
    <s v="Compact Sleeping Bag"/>
    <n v="2"/>
    <n v="125.5"/>
    <n v="0"/>
    <n v="61.67"/>
    <n v="251"/>
    <n v="123.34"/>
    <n v="127.66"/>
    <n v="0.50860557768924297"/>
    <n v="2026"/>
    <x v="1"/>
    <n v="6"/>
    <x v="5"/>
  </r>
  <r>
    <n v="2473"/>
    <d v="2026-06-19T00:00:00"/>
    <x v="0"/>
    <x v="0"/>
    <x v="1"/>
    <s v="Returning"/>
    <x v="0"/>
    <s v="Commuter Helmet"/>
    <n v="3"/>
    <n v="80.75"/>
    <n v="0.15"/>
    <n v="42.81"/>
    <n v="205.91249999999999"/>
    <n v="128.43"/>
    <n v="77.482499999999987"/>
    <n v="0.37628847204516475"/>
    <n v="2026"/>
    <x v="1"/>
    <n v="6"/>
    <x v="5"/>
  </r>
  <r>
    <n v="2549"/>
    <d v="2026-06-19T00:00:00"/>
    <x v="3"/>
    <x v="13"/>
    <x v="1"/>
    <s v="Returning"/>
    <x v="4"/>
    <s v="Recovery Roller"/>
    <n v="8"/>
    <n v="36.15"/>
    <n v="0.05"/>
    <n v="13.55"/>
    <n v="274.73999999999995"/>
    <n v="108.4"/>
    <n v="166.33999999999995"/>
    <n v="0.60544514814005956"/>
    <n v="2026"/>
    <x v="1"/>
    <n v="6"/>
    <x v="5"/>
  </r>
  <r>
    <n v="3341"/>
    <d v="2026-06-19T00:00:00"/>
    <x v="0"/>
    <x v="15"/>
    <x v="0"/>
    <s v="New"/>
    <x v="1"/>
    <s v="Trail Boots"/>
    <n v="2"/>
    <n v="143.1"/>
    <n v="0"/>
    <n v="78.11"/>
    <n v="286.2"/>
    <n v="156.22"/>
    <n v="129.97999999999999"/>
    <n v="0.45415793151642209"/>
    <n v="2026"/>
    <x v="1"/>
    <n v="6"/>
    <x v="5"/>
  </r>
  <r>
    <n v="3351"/>
    <d v="2026-06-19T00:00:00"/>
    <x v="1"/>
    <x v="1"/>
    <x v="3"/>
    <s v="New"/>
    <x v="3"/>
    <s v="Compact Sleeping Bag"/>
    <n v="4"/>
    <n v="123.89"/>
    <n v="0"/>
    <n v="59.42"/>
    <n v="495.56"/>
    <n v="237.68"/>
    <n v="257.88"/>
    <n v="0.5203809831301961"/>
    <n v="2026"/>
    <x v="1"/>
    <n v="6"/>
    <x v="5"/>
  </r>
  <r>
    <n v="3366"/>
    <d v="2026-06-19T00:00:00"/>
    <x v="1"/>
    <x v="11"/>
    <x v="0"/>
    <s v="Business"/>
    <x v="2"/>
    <s v="Carry-On Duffel"/>
    <n v="1"/>
    <n v="135.41999999999999"/>
    <n v="0.05"/>
    <n v="68.180000000000007"/>
    <n v="128.64899999999997"/>
    <n v="68.180000000000007"/>
    <n v="60.468999999999966"/>
    <n v="0.47003085915941811"/>
    <n v="2026"/>
    <x v="1"/>
    <n v="6"/>
    <x v="5"/>
  </r>
  <r>
    <n v="3691"/>
    <d v="2026-06-19T00:00:00"/>
    <x v="1"/>
    <x v="6"/>
    <x v="2"/>
    <s v="Returning"/>
    <x v="1"/>
    <s v="Hiking Daypack 20L"/>
    <n v="1"/>
    <n v="93.48"/>
    <n v="0.05"/>
    <n v="44.31"/>
    <n v="88.805999999999997"/>
    <n v="44.31"/>
    <n v="44.495999999999995"/>
    <n v="0.50104722653874734"/>
    <n v="2026"/>
    <x v="1"/>
    <n v="6"/>
    <x v="5"/>
  </r>
  <r>
    <n v="3909"/>
    <d v="2026-06-19T00:00:00"/>
    <x v="1"/>
    <x v="1"/>
    <x v="3"/>
    <s v="Returning"/>
    <x v="1"/>
    <s v="Summit Backpack 45L"/>
    <n v="1"/>
    <n v="156.05000000000001"/>
    <n v="0.05"/>
    <n v="81.28"/>
    <n v="148.2475"/>
    <n v="81.28"/>
    <n v="66.967500000000001"/>
    <n v="0.45172768512116562"/>
    <n v="2026"/>
    <x v="1"/>
    <n v="6"/>
    <x v="5"/>
  </r>
  <r>
    <n v="4862"/>
    <d v="2026-06-19T00:00:00"/>
    <x v="1"/>
    <x v="6"/>
    <x v="0"/>
    <s v="Returning"/>
    <x v="4"/>
    <s v="Recovery Roller"/>
    <n v="1"/>
    <n v="36.74"/>
    <n v="0"/>
    <n v="14.15"/>
    <n v="36.74"/>
    <n v="14.15"/>
    <n v="22.590000000000003"/>
    <n v="0.61486118671747425"/>
    <n v="2026"/>
    <x v="1"/>
    <n v="6"/>
    <x v="5"/>
  </r>
  <r>
    <n v="5096"/>
    <d v="2026-06-19T00:00:00"/>
    <x v="0"/>
    <x v="15"/>
    <x v="0"/>
    <s v="Returning"/>
    <x v="3"/>
    <s v="Trail Tent 2P"/>
    <n v="2"/>
    <n v="199.28"/>
    <n v="0"/>
    <n v="102.85"/>
    <n v="398.56"/>
    <n v="205.7"/>
    <n v="192.86"/>
    <n v="0.48389201124046571"/>
    <n v="2026"/>
    <x v="1"/>
    <n v="6"/>
    <x v="5"/>
  </r>
  <r>
    <n v="5112"/>
    <d v="2026-06-19T00:00:00"/>
    <x v="0"/>
    <x v="0"/>
    <x v="3"/>
    <s v="Returning"/>
    <x v="4"/>
    <s v="Recovery Roller"/>
    <n v="2"/>
    <n v="37.04"/>
    <n v="0.05"/>
    <n v="13.76"/>
    <n v="70.375999999999991"/>
    <n v="27.52"/>
    <n v="42.855999999999995"/>
    <n v="0.60895759918153913"/>
    <n v="2026"/>
    <x v="1"/>
    <n v="6"/>
    <x v="5"/>
  </r>
  <r>
    <n v="501"/>
    <d v="2026-06-20T00:00:00"/>
    <x v="3"/>
    <x v="4"/>
    <x v="0"/>
    <s v="New"/>
    <x v="3"/>
    <s v="Portable Camp Stove"/>
    <n v="2"/>
    <n v="80.95"/>
    <n v="0.1"/>
    <n v="39.44"/>
    <n v="145.71"/>
    <n v="78.88"/>
    <n v="66.830000000000013"/>
    <n v="0.45865074462974409"/>
    <n v="2026"/>
    <x v="1"/>
    <n v="6"/>
    <x v="5"/>
  </r>
  <r>
    <n v="540"/>
    <d v="2026-06-20T00:00:00"/>
    <x v="0"/>
    <x v="9"/>
    <x v="3"/>
    <s v="Returning"/>
    <x v="1"/>
    <s v="Summit Backpack 45L"/>
    <n v="1"/>
    <n v="151.46"/>
    <n v="0.05"/>
    <n v="77.98"/>
    <n v="143.887"/>
    <n v="77.98"/>
    <n v="65.906999999999996"/>
    <n v="0.45804693961233467"/>
    <n v="2026"/>
    <x v="1"/>
    <n v="6"/>
    <x v="5"/>
  </r>
  <r>
    <n v="2255"/>
    <d v="2026-06-20T00:00:00"/>
    <x v="0"/>
    <x v="9"/>
    <x v="0"/>
    <s v="Business"/>
    <x v="1"/>
    <s v="Hiking Daypack 20L"/>
    <n v="5"/>
    <n v="90.1"/>
    <n v="0"/>
    <n v="44.32"/>
    <n v="450.5"/>
    <n v="221.6"/>
    <n v="228.9"/>
    <n v="0.50810210876803552"/>
    <n v="2026"/>
    <x v="1"/>
    <n v="6"/>
    <x v="5"/>
  </r>
  <r>
    <n v="3126"/>
    <d v="2026-06-20T00:00:00"/>
    <x v="0"/>
    <x v="0"/>
    <x v="3"/>
    <s v="Business"/>
    <x v="1"/>
    <s v="Summit Backpack 45L"/>
    <n v="1"/>
    <n v="155.69"/>
    <n v="0.1"/>
    <n v="79.42"/>
    <n v="140.12100000000001"/>
    <n v="79.42"/>
    <n v="60.701000000000008"/>
    <n v="0.43320415926235184"/>
    <n v="2026"/>
    <x v="1"/>
    <n v="6"/>
    <x v="5"/>
  </r>
  <r>
    <n v="3223"/>
    <d v="2026-06-20T00:00:00"/>
    <x v="1"/>
    <x v="14"/>
    <x v="2"/>
    <s v="Returning"/>
    <x v="4"/>
    <s v="Training Mat"/>
    <n v="1"/>
    <n v="50.11"/>
    <n v="0.05"/>
    <n v="21.38"/>
    <n v="47.604499999999994"/>
    <n v="21.38"/>
    <n v="26.224499999999995"/>
    <n v="0.55088279469377888"/>
    <n v="2026"/>
    <x v="1"/>
    <n v="6"/>
    <x v="5"/>
  </r>
  <r>
    <n v="3260"/>
    <d v="2026-06-20T00:00:00"/>
    <x v="2"/>
    <x v="2"/>
    <x v="2"/>
    <s v="Returning"/>
    <x v="1"/>
    <s v="Trail Boots"/>
    <n v="1"/>
    <n v="142.55000000000001"/>
    <n v="0.1"/>
    <n v="79.709999999999994"/>
    <n v="128.29500000000002"/>
    <n v="79.709999999999994"/>
    <n v="48.585000000000022"/>
    <n v="0.37869753302934656"/>
    <n v="2026"/>
    <x v="1"/>
    <n v="6"/>
    <x v="5"/>
  </r>
  <r>
    <n v="3404"/>
    <d v="2026-06-20T00:00:00"/>
    <x v="3"/>
    <x v="8"/>
    <x v="0"/>
    <s v="New"/>
    <x v="3"/>
    <s v="Trail Tent 2P"/>
    <n v="3"/>
    <n v="191.11"/>
    <n v="0.05"/>
    <n v="102.82"/>
    <n v="544.6635"/>
    <n v="308.45999999999998"/>
    <n v="236.20350000000002"/>
    <n v="0.43366867800026992"/>
    <n v="2026"/>
    <x v="1"/>
    <n v="6"/>
    <x v="5"/>
  </r>
  <r>
    <n v="4267"/>
    <d v="2026-06-20T00:00:00"/>
    <x v="3"/>
    <x v="13"/>
    <x v="1"/>
    <s v="Business"/>
    <x v="0"/>
    <s v="Compact Repair Kit"/>
    <n v="6"/>
    <n v="40.229999999999997"/>
    <n v="0.15"/>
    <n v="17.079999999999998"/>
    <n v="205.173"/>
    <n v="102.47999999999999"/>
    <n v="102.69300000000001"/>
    <n v="0.50051907414718322"/>
    <n v="2026"/>
    <x v="1"/>
    <n v="6"/>
    <x v="5"/>
  </r>
  <r>
    <n v="5082"/>
    <d v="2026-06-20T00:00:00"/>
    <x v="1"/>
    <x v="11"/>
    <x v="0"/>
    <s v="Business"/>
    <x v="0"/>
    <s v="Commuter Helmet"/>
    <n v="2"/>
    <n v="81.489999999999995"/>
    <n v="0"/>
    <n v="42.15"/>
    <n v="162.97999999999999"/>
    <n v="84.3"/>
    <n v="78.679999999999993"/>
    <n v="0.48275862068965514"/>
    <n v="2026"/>
    <x v="1"/>
    <n v="6"/>
    <x v="5"/>
  </r>
  <r>
    <n v="5108"/>
    <d v="2026-06-20T00:00:00"/>
    <x v="1"/>
    <x v="6"/>
    <x v="1"/>
    <s v="Business"/>
    <x v="2"/>
    <s v="Travel Backpack 35L"/>
    <n v="8"/>
    <n v="162.71"/>
    <n v="0.2"/>
    <n v="85.27"/>
    <n v="1041.3440000000001"/>
    <n v="682.16"/>
    <n v="359.18400000000008"/>
    <n v="0.34492348349824847"/>
    <n v="2026"/>
    <x v="1"/>
    <n v="6"/>
    <x v="5"/>
  </r>
  <r>
    <n v="1105"/>
    <d v="2026-06-21T00:00:00"/>
    <x v="2"/>
    <x v="5"/>
    <x v="3"/>
    <s v="Returning"/>
    <x v="2"/>
    <s v="Insulated Bottle"/>
    <n v="1"/>
    <n v="36.479999999999997"/>
    <n v="0.1"/>
    <n v="13.9"/>
    <n v="32.832000000000001"/>
    <n v="13.9"/>
    <n v="18.932000000000002"/>
    <n v="0.57663255360623789"/>
    <n v="2026"/>
    <x v="1"/>
    <n v="6"/>
    <x v="5"/>
  </r>
  <r>
    <n v="2757"/>
    <d v="2026-06-21T00:00:00"/>
    <x v="1"/>
    <x v="6"/>
    <x v="1"/>
    <s v="Business"/>
    <x v="2"/>
    <s v="Carry-On Duffel"/>
    <n v="6"/>
    <n v="136.65"/>
    <n v="0.15"/>
    <n v="68.56"/>
    <n v="696.91500000000008"/>
    <n v="411.36"/>
    <n v="285.55500000000006"/>
    <n v="0.4097415036266977"/>
    <n v="2026"/>
    <x v="1"/>
    <n v="6"/>
    <x v="5"/>
  </r>
  <r>
    <n v="3325"/>
    <d v="2026-06-21T00:00:00"/>
    <x v="2"/>
    <x v="2"/>
    <x v="0"/>
    <s v="New"/>
    <x v="0"/>
    <s v="Trail Bike Light"/>
    <n v="4"/>
    <n v="50.57"/>
    <n v="0"/>
    <n v="21.85"/>
    <n v="202.28"/>
    <n v="87.4"/>
    <n v="114.88"/>
    <n v="0.56792564761716435"/>
    <n v="2026"/>
    <x v="1"/>
    <n v="6"/>
    <x v="5"/>
  </r>
  <r>
    <n v="4070"/>
    <d v="2026-06-21T00:00:00"/>
    <x v="3"/>
    <x v="8"/>
    <x v="0"/>
    <s v="New"/>
    <x v="0"/>
    <s v="Cycling Pack 12L"/>
    <n v="3"/>
    <n v="103.72"/>
    <n v="0"/>
    <n v="50.34"/>
    <n v="311.15999999999997"/>
    <n v="151.02000000000001"/>
    <n v="160.13999999999996"/>
    <n v="0.51465483995372152"/>
    <n v="2026"/>
    <x v="1"/>
    <n v="6"/>
    <x v="5"/>
  </r>
  <r>
    <n v="4339"/>
    <d v="2026-06-21T00:00:00"/>
    <x v="2"/>
    <x v="16"/>
    <x v="3"/>
    <s v="Returning"/>
    <x v="2"/>
    <s v="Carry-On Duffel"/>
    <n v="1"/>
    <n v="132.49"/>
    <n v="0"/>
    <n v="67.09"/>
    <n v="132.49"/>
    <n v="67.09"/>
    <n v="65.400000000000006"/>
    <n v="0.49362216016303118"/>
    <n v="2026"/>
    <x v="1"/>
    <n v="6"/>
    <x v="5"/>
  </r>
  <r>
    <n v="731"/>
    <d v="2026-06-22T00:00:00"/>
    <x v="2"/>
    <x v="3"/>
    <x v="0"/>
    <s v="New"/>
    <x v="3"/>
    <s v="Portable Camp Stove"/>
    <n v="2"/>
    <n v="80.650000000000006"/>
    <n v="0"/>
    <n v="39.18"/>
    <n v="161.30000000000001"/>
    <n v="78.36"/>
    <n v="82.940000000000012"/>
    <n v="0.51419714817110973"/>
    <n v="2026"/>
    <x v="1"/>
    <n v="6"/>
    <x v="5"/>
  </r>
  <r>
    <n v="1362"/>
    <d v="2026-06-22T00:00:00"/>
    <x v="1"/>
    <x v="1"/>
    <x v="2"/>
    <s v="New"/>
    <x v="4"/>
    <s v="Recovery Roller"/>
    <n v="1"/>
    <n v="35.409999999999997"/>
    <n v="0.05"/>
    <n v="13.9"/>
    <n v="33.639499999999998"/>
    <n v="13.9"/>
    <n v="19.7395"/>
    <n v="0.58679528530447833"/>
    <n v="2026"/>
    <x v="1"/>
    <n v="6"/>
    <x v="5"/>
  </r>
  <r>
    <n v="1512"/>
    <d v="2026-06-22T00:00:00"/>
    <x v="0"/>
    <x v="0"/>
    <x v="3"/>
    <s v="Returning"/>
    <x v="4"/>
    <s v="Resistance Band Set"/>
    <n v="3"/>
    <n v="41.01"/>
    <n v="0"/>
    <n v="14.33"/>
    <n v="123.03"/>
    <n v="42.99"/>
    <n v="80.039999999999992"/>
    <n v="0.65057303096805652"/>
    <n v="2026"/>
    <x v="1"/>
    <n v="6"/>
    <x v="5"/>
  </r>
  <r>
    <n v="1647"/>
    <d v="2026-06-22T00:00:00"/>
    <x v="3"/>
    <x v="8"/>
    <x v="0"/>
    <s v="Business"/>
    <x v="2"/>
    <s v="Insulated Bottle"/>
    <n v="1"/>
    <n v="36.01"/>
    <n v="0"/>
    <n v="13.23"/>
    <n v="36.01"/>
    <n v="13.23"/>
    <n v="22.779999999999998"/>
    <n v="0.63260205498472644"/>
    <n v="2026"/>
    <x v="1"/>
    <n v="6"/>
    <x v="5"/>
  </r>
  <r>
    <n v="2358"/>
    <d v="2026-06-22T00:00:00"/>
    <x v="0"/>
    <x v="0"/>
    <x v="3"/>
    <s v="Returning"/>
    <x v="4"/>
    <s v="Training Mat"/>
    <n v="2"/>
    <n v="50.21"/>
    <n v="0.05"/>
    <n v="21.74"/>
    <n v="95.399000000000001"/>
    <n v="43.48"/>
    <n v="51.919000000000004"/>
    <n v="0.54423002337550708"/>
    <n v="2026"/>
    <x v="1"/>
    <n v="6"/>
    <x v="5"/>
  </r>
  <r>
    <n v="2366"/>
    <d v="2026-06-22T00:00:00"/>
    <x v="2"/>
    <x v="10"/>
    <x v="3"/>
    <s v="Returning"/>
    <x v="0"/>
    <s v="Cycling Pack 12L"/>
    <n v="3"/>
    <n v="100.3"/>
    <n v="0"/>
    <n v="49.26"/>
    <n v="300.89999999999998"/>
    <n v="147.78"/>
    <n v="153.11999999999998"/>
    <n v="0.5088733798604187"/>
    <n v="2026"/>
    <x v="1"/>
    <n v="6"/>
    <x v="5"/>
  </r>
  <r>
    <n v="3481"/>
    <d v="2026-06-22T00:00:00"/>
    <x v="3"/>
    <x v="8"/>
    <x v="2"/>
    <s v="New"/>
    <x v="2"/>
    <s v="Packing Cube Set"/>
    <n v="1"/>
    <n v="47.7"/>
    <n v="0.1"/>
    <n v="18.760000000000002"/>
    <n v="42.930000000000007"/>
    <n v="18.760000000000002"/>
    <n v="24.170000000000005"/>
    <n v="0.56300955043093415"/>
    <n v="2026"/>
    <x v="1"/>
    <n v="6"/>
    <x v="5"/>
  </r>
  <r>
    <n v="3595"/>
    <d v="2026-06-22T00:00:00"/>
    <x v="1"/>
    <x v="14"/>
    <x v="0"/>
    <s v="New"/>
    <x v="0"/>
    <s v="Compact Repair Kit"/>
    <n v="2"/>
    <n v="40.94"/>
    <n v="0.1"/>
    <n v="16.88"/>
    <n v="73.691999999999993"/>
    <n v="33.76"/>
    <n v="39.931999999999995"/>
    <n v="0.54187700157411933"/>
    <n v="2026"/>
    <x v="1"/>
    <n v="6"/>
    <x v="5"/>
  </r>
  <r>
    <n v="3766"/>
    <d v="2026-06-22T00:00:00"/>
    <x v="3"/>
    <x v="8"/>
    <x v="2"/>
    <s v="Returning"/>
    <x v="1"/>
    <s v="Hiking Daypack 20L"/>
    <n v="1"/>
    <n v="93.78"/>
    <n v="0"/>
    <n v="46.62"/>
    <n v="93.78"/>
    <n v="46.62"/>
    <n v="47.160000000000004"/>
    <n v="0.50287907869481774"/>
    <n v="2026"/>
    <x v="1"/>
    <n v="6"/>
    <x v="5"/>
  </r>
  <r>
    <n v="3933"/>
    <d v="2026-06-22T00:00:00"/>
    <x v="3"/>
    <x v="4"/>
    <x v="2"/>
    <s v="New"/>
    <x v="4"/>
    <s v="Training Mat"/>
    <n v="2"/>
    <n v="51.42"/>
    <n v="0"/>
    <n v="22.19"/>
    <n v="102.84"/>
    <n v="44.38"/>
    <n v="58.46"/>
    <n v="0.56845585375340335"/>
    <n v="2026"/>
    <x v="1"/>
    <n v="6"/>
    <x v="5"/>
  </r>
  <r>
    <n v="3951"/>
    <d v="2026-06-22T00:00:00"/>
    <x v="2"/>
    <x v="2"/>
    <x v="2"/>
    <s v="New"/>
    <x v="2"/>
    <s v="Travel Backpack 35L"/>
    <n v="1"/>
    <n v="164.99"/>
    <n v="0.1"/>
    <n v="86.6"/>
    <n v="148.49100000000001"/>
    <n v="86.6"/>
    <n v="61.89100000000002"/>
    <n v="0.41679967136055396"/>
    <n v="2026"/>
    <x v="1"/>
    <n v="6"/>
    <x v="5"/>
  </r>
  <r>
    <n v="4078"/>
    <d v="2026-06-22T00:00:00"/>
    <x v="2"/>
    <x v="5"/>
    <x v="3"/>
    <s v="Returning"/>
    <x v="1"/>
    <s v="Trail Boots"/>
    <n v="1"/>
    <n v="145.65"/>
    <n v="0"/>
    <n v="79.87"/>
    <n v="145.65"/>
    <n v="79.87"/>
    <n v="65.78"/>
    <n v="0.45163062135255749"/>
    <n v="2026"/>
    <x v="1"/>
    <n v="6"/>
    <x v="5"/>
  </r>
  <r>
    <n v="4182"/>
    <d v="2026-06-22T00:00:00"/>
    <x v="1"/>
    <x v="11"/>
    <x v="0"/>
    <s v="New"/>
    <x v="4"/>
    <s v="Weighted Vest"/>
    <n v="4"/>
    <n v="120.94"/>
    <n v="0.05"/>
    <n v="70.84"/>
    <n v="459.57199999999995"/>
    <n v="283.36"/>
    <n v="176.21199999999993"/>
    <n v="0.38342631840059871"/>
    <n v="2026"/>
    <x v="1"/>
    <n v="6"/>
    <x v="5"/>
  </r>
  <r>
    <n v="323"/>
    <d v="2026-06-23T00:00:00"/>
    <x v="3"/>
    <x v="13"/>
    <x v="0"/>
    <s v="Returning"/>
    <x v="2"/>
    <s v="Insulated Bottle"/>
    <n v="1"/>
    <n v="36.94"/>
    <n v="0"/>
    <n v="13.25"/>
    <n v="36.94"/>
    <n v="13.25"/>
    <n v="23.689999999999998"/>
    <n v="0.64131023280996213"/>
    <n v="2026"/>
    <x v="1"/>
    <n v="6"/>
    <x v="5"/>
  </r>
  <r>
    <n v="544"/>
    <d v="2026-06-23T00:00:00"/>
    <x v="0"/>
    <x v="15"/>
    <x v="0"/>
    <s v="Business"/>
    <x v="1"/>
    <s v="Hiking Daypack 20L"/>
    <n v="1"/>
    <n v="90.3"/>
    <n v="0.05"/>
    <n v="45.07"/>
    <n v="85.784999999999997"/>
    <n v="45.07"/>
    <n v="40.714999999999996"/>
    <n v="0.47461677449437545"/>
    <n v="2026"/>
    <x v="1"/>
    <n v="6"/>
    <x v="5"/>
  </r>
  <r>
    <n v="1570"/>
    <d v="2026-06-23T00:00:00"/>
    <x v="3"/>
    <x v="13"/>
    <x v="3"/>
    <s v="Returning"/>
    <x v="3"/>
    <s v="Alpine Tent 4P"/>
    <n v="1"/>
    <n v="335.05"/>
    <n v="0"/>
    <n v="191.67"/>
    <n v="335.05"/>
    <n v="191.67"/>
    <n v="143.38000000000002"/>
    <n v="0.42793612893597976"/>
    <n v="2026"/>
    <x v="1"/>
    <n v="6"/>
    <x v="5"/>
  </r>
  <r>
    <n v="1932"/>
    <d v="2026-06-23T00:00:00"/>
    <x v="3"/>
    <x v="8"/>
    <x v="0"/>
    <s v="New"/>
    <x v="2"/>
    <s v="Insulated Bottle"/>
    <n v="1"/>
    <n v="35.9"/>
    <n v="0.05"/>
    <n v="13.81"/>
    <n v="34.104999999999997"/>
    <n v="13.81"/>
    <n v="20.294999999999995"/>
    <n v="0.59507403606509301"/>
    <n v="2026"/>
    <x v="1"/>
    <n v="6"/>
    <x v="5"/>
  </r>
  <r>
    <n v="4352"/>
    <d v="2026-06-23T00:00:00"/>
    <x v="3"/>
    <x v="13"/>
    <x v="0"/>
    <s v="Returning"/>
    <x v="0"/>
    <s v="Trail Bike Light"/>
    <n v="6"/>
    <n v="51.34"/>
    <n v="0.1"/>
    <n v="22.47"/>
    <n v="277.23600000000005"/>
    <n v="134.82"/>
    <n v="142.41600000000005"/>
    <n v="0.51369951954291659"/>
    <n v="2026"/>
    <x v="1"/>
    <n v="6"/>
    <x v="5"/>
  </r>
  <r>
    <n v="4561"/>
    <d v="2026-06-23T00:00:00"/>
    <x v="0"/>
    <x v="0"/>
    <x v="2"/>
    <s v="Returning"/>
    <x v="1"/>
    <s v="Summit Backpack 45L"/>
    <n v="1"/>
    <n v="157.91"/>
    <n v="0"/>
    <n v="77.12"/>
    <n v="157.91"/>
    <n v="77.12"/>
    <n v="80.789999999999992"/>
    <n v="0.51162054334747642"/>
    <n v="2026"/>
    <x v="1"/>
    <n v="6"/>
    <x v="5"/>
  </r>
  <r>
    <n v="4741"/>
    <d v="2026-06-23T00:00:00"/>
    <x v="3"/>
    <x v="13"/>
    <x v="0"/>
    <s v="New"/>
    <x v="0"/>
    <s v="Compact Repair Kit"/>
    <n v="3"/>
    <n v="41.09"/>
    <n v="0.05"/>
    <n v="16.809999999999999"/>
    <n v="117.10650000000001"/>
    <n v="50.429999999999993"/>
    <n v="66.676500000000019"/>
    <n v="0.569366346018368"/>
    <n v="2026"/>
    <x v="1"/>
    <n v="6"/>
    <x v="5"/>
  </r>
  <r>
    <n v="4882"/>
    <d v="2026-06-23T00:00:00"/>
    <x v="1"/>
    <x v="12"/>
    <x v="0"/>
    <s v="Returning"/>
    <x v="3"/>
    <s v="Compact Sleeping Bag"/>
    <n v="2"/>
    <n v="120.18"/>
    <n v="0.05"/>
    <n v="59.4"/>
    <n v="228.34200000000001"/>
    <n v="118.8"/>
    <n v="109.54200000000002"/>
    <n v="0.47972777675591882"/>
    <n v="2026"/>
    <x v="1"/>
    <n v="6"/>
    <x v="5"/>
  </r>
  <r>
    <n v="4885"/>
    <d v="2026-06-23T00:00:00"/>
    <x v="3"/>
    <x v="13"/>
    <x v="3"/>
    <s v="New"/>
    <x v="3"/>
    <s v="Trail Tent 2P"/>
    <n v="1"/>
    <n v="198.1"/>
    <n v="0.1"/>
    <n v="103.46"/>
    <n v="178.29"/>
    <n v="103.46"/>
    <n v="74.83"/>
    <n v="0.41970946211228899"/>
    <n v="2026"/>
    <x v="1"/>
    <n v="6"/>
    <x v="5"/>
  </r>
  <r>
    <n v="4982"/>
    <d v="2026-06-23T00:00:00"/>
    <x v="2"/>
    <x v="10"/>
    <x v="0"/>
    <s v="Returning"/>
    <x v="2"/>
    <s v="Insulated Bottle"/>
    <n v="1"/>
    <n v="36.700000000000003"/>
    <n v="0.15"/>
    <n v="13.59"/>
    <n v="31.195"/>
    <n v="13.59"/>
    <n v="17.605"/>
    <n v="0.56435326174066358"/>
    <n v="2026"/>
    <x v="1"/>
    <n v="6"/>
    <x v="5"/>
  </r>
  <r>
    <n v="40"/>
    <d v="2026-06-24T00:00:00"/>
    <x v="3"/>
    <x v="7"/>
    <x v="2"/>
    <s v="New"/>
    <x v="2"/>
    <s v="Travel Backpack 35L"/>
    <n v="1"/>
    <n v="167.23"/>
    <n v="0.05"/>
    <n v="85.14"/>
    <n v="158.86849999999998"/>
    <n v="85.14"/>
    <n v="73.728499999999983"/>
    <n v="0.46408507665144438"/>
    <n v="2026"/>
    <x v="1"/>
    <n v="6"/>
    <x v="5"/>
  </r>
  <r>
    <n v="110"/>
    <d v="2026-06-24T00:00:00"/>
    <x v="1"/>
    <x v="12"/>
    <x v="2"/>
    <s v="Business"/>
    <x v="1"/>
    <s v="Trekking Poles"/>
    <n v="2"/>
    <n v="72.97"/>
    <n v="0"/>
    <n v="31.57"/>
    <n v="145.94"/>
    <n v="63.14"/>
    <n v="82.8"/>
    <n v="0.56735644785528294"/>
    <n v="2026"/>
    <x v="1"/>
    <n v="6"/>
    <x v="5"/>
  </r>
  <r>
    <n v="1169"/>
    <d v="2026-06-24T00:00:00"/>
    <x v="1"/>
    <x v="11"/>
    <x v="2"/>
    <s v="New"/>
    <x v="0"/>
    <s v="Commuter Helmet"/>
    <n v="3"/>
    <n v="82.91"/>
    <n v="0"/>
    <n v="42.29"/>
    <n v="248.73"/>
    <n v="126.87"/>
    <n v="121.85999999999999"/>
    <n v="0.4899288384995778"/>
    <n v="2026"/>
    <x v="1"/>
    <n v="6"/>
    <x v="5"/>
  </r>
  <r>
    <n v="2211"/>
    <d v="2026-06-24T00:00:00"/>
    <x v="2"/>
    <x v="10"/>
    <x v="3"/>
    <s v="New"/>
    <x v="4"/>
    <s v="Resistance Band Set"/>
    <n v="2"/>
    <n v="41.25"/>
    <n v="0"/>
    <n v="14.72"/>
    <n v="82.5"/>
    <n v="29.44"/>
    <n v="53.06"/>
    <n v="0.64315151515151514"/>
    <n v="2026"/>
    <x v="1"/>
    <n v="6"/>
    <x v="5"/>
  </r>
  <r>
    <n v="3494"/>
    <d v="2026-06-24T00:00:00"/>
    <x v="3"/>
    <x v="8"/>
    <x v="1"/>
    <s v="Business"/>
    <x v="3"/>
    <s v="Trail Tent 2P"/>
    <n v="6"/>
    <n v="194.79"/>
    <n v="0.15"/>
    <n v="106.78"/>
    <n v="993.42899999999997"/>
    <n v="640.68000000000006"/>
    <n v="352.74899999999991"/>
    <n v="0.3550822454347517"/>
    <n v="2026"/>
    <x v="1"/>
    <n v="6"/>
    <x v="5"/>
  </r>
  <r>
    <n v="3586"/>
    <d v="2026-06-24T00:00:00"/>
    <x v="0"/>
    <x v="15"/>
    <x v="1"/>
    <s v="Business"/>
    <x v="3"/>
    <s v="Trail Tent 2P"/>
    <n v="6"/>
    <n v="193.13"/>
    <n v="0.15"/>
    <n v="106.49"/>
    <n v="984.96299999999997"/>
    <n v="638.93999999999994"/>
    <n v="346.02300000000002"/>
    <n v="0.35130558203709178"/>
    <n v="2026"/>
    <x v="1"/>
    <n v="6"/>
    <x v="5"/>
  </r>
  <r>
    <n v="3660"/>
    <d v="2026-06-24T00:00:00"/>
    <x v="2"/>
    <x v="3"/>
    <x v="0"/>
    <s v="New"/>
    <x v="0"/>
    <s v="Commuter Helmet"/>
    <n v="1"/>
    <n v="82.7"/>
    <n v="0.05"/>
    <n v="42.16"/>
    <n v="78.564999999999998"/>
    <n v="42.16"/>
    <n v="36.405000000000001"/>
    <n v="0.46337427607713361"/>
    <n v="2026"/>
    <x v="1"/>
    <n v="6"/>
    <x v="5"/>
  </r>
  <r>
    <n v="4307"/>
    <d v="2026-06-24T00:00:00"/>
    <x v="3"/>
    <x v="8"/>
    <x v="0"/>
    <s v="Business"/>
    <x v="0"/>
    <s v="Compact Repair Kit"/>
    <n v="1"/>
    <n v="40.33"/>
    <n v="0"/>
    <n v="16.48"/>
    <n v="40.33"/>
    <n v="16.48"/>
    <n v="23.849999999999998"/>
    <n v="0.59137118770146291"/>
    <n v="2026"/>
    <x v="1"/>
    <n v="6"/>
    <x v="5"/>
  </r>
  <r>
    <n v="5133"/>
    <d v="2026-06-24T00:00:00"/>
    <x v="0"/>
    <x v="0"/>
    <x v="0"/>
    <s v="Business"/>
    <x v="3"/>
    <s v="Portable Camp Stove"/>
    <n v="1"/>
    <n v="81.99"/>
    <n v="0.15"/>
    <n v="40.29"/>
    <n v="69.691499999999991"/>
    <n v="40.29"/>
    <n v="29.401499999999992"/>
    <n v="0.4218807171606293"/>
    <n v="2026"/>
    <x v="1"/>
    <n v="6"/>
    <x v="5"/>
  </r>
  <r>
    <n v="472"/>
    <d v="2026-06-25T00:00:00"/>
    <x v="1"/>
    <x v="6"/>
    <x v="2"/>
    <s v="Business"/>
    <x v="2"/>
    <s v="Packing Cube Set"/>
    <n v="3"/>
    <n v="46.29"/>
    <n v="0"/>
    <n v="18.309999999999999"/>
    <n v="138.87"/>
    <n v="54.929999999999993"/>
    <n v="83.940000000000012"/>
    <n v="0.60445020522791104"/>
    <n v="2026"/>
    <x v="1"/>
    <n v="6"/>
    <x v="5"/>
  </r>
  <r>
    <n v="689"/>
    <d v="2026-06-25T00:00:00"/>
    <x v="3"/>
    <x v="7"/>
    <x v="0"/>
    <s v="New"/>
    <x v="0"/>
    <s v="Compact Repair Kit"/>
    <n v="1"/>
    <n v="39.729999999999997"/>
    <n v="0"/>
    <n v="16.55"/>
    <n v="39.729999999999997"/>
    <n v="16.55"/>
    <n v="23.179999999999996"/>
    <n v="0.58343820790334755"/>
    <n v="2026"/>
    <x v="1"/>
    <n v="6"/>
    <x v="5"/>
  </r>
  <r>
    <n v="864"/>
    <d v="2026-06-25T00:00:00"/>
    <x v="3"/>
    <x v="8"/>
    <x v="0"/>
    <s v="New"/>
    <x v="2"/>
    <s v="Carry-On Duffel"/>
    <n v="4"/>
    <n v="131.02000000000001"/>
    <n v="0.05"/>
    <n v="67.42"/>
    <n v="497.87600000000003"/>
    <n v="269.68"/>
    <n v="228.19600000000003"/>
    <n v="0.45833902417469413"/>
    <n v="2026"/>
    <x v="1"/>
    <n v="6"/>
    <x v="5"/>
  </r>
  <r>
    <n v="1163"/>
    <d v="2026-06-25T00:00:00"/>
    <x v="1"/>
    <x v="12"/>
    <x v="0"/>
    <s v="New"/>
    <x v="2"/>
    <s v="Packing Cube Set"/>
    <n v="2"/>
    <n v="46.69"/>
    <n v="0.05"/>
    <n v="18.23"/>
    <n v="88.710999999999999"/>
    <n v="36.46"/>
    <n v="52.250999999999998"/>
    <n v="0.58900249123558523"/>
    <n v="2026"/>
    <x v="1"/>
    <n v="6"/>
    <x v="5"/>
  </r>
  <r>
    <n v="1323"/>
    <d v="2026-06-25T00:00:00"/>
    <x v="1"/>
    <x v="12"/>
    <x v="0"/>
    <s v="Returning"/>
    <x v="4"/>
    <s v="Resistance Band Set"/>
    <n v="2"/>
    <n v="39.57"/>
    <n v="0.1"/>
    <n v="14.64"/>
    <n v="71.225999999999999"/>
    <n v="29.28"/>
    <n v="41.945999999999998"/>
    <n v="0.58891416055934631"/>
    <n v="2026"/>
    <x v="1"/>
    <n v="6"/>
    <x v="5"/>
  </r>
  <r>
    <n v="2098"/>
    <d v="2026-06-25T00:00:00"/>
    <x v="2"/>
    <x v="2"/>
    <x v="0"/>
    <s v="Returning"/>
    <x v="1"/>
    <s v="Trail Boots"/>
    <n v="1"/>
    <n v="146.46"/>
    <n v="0.15"/>
    <n v="80.760000000000005"/>
    <n v="124.491"/>
    <n v="80.760000000000005"/>
    <n v="43.730999999999995"/>
    <n v="0.35127840566787955"/>
    <n v="2026"/>
    <x v="1"/>
    <n v="6"/>
    <x v="5"/>
  </r>
  <r>
    <n v="2190"/>
    <d v="2026-06-25T00:00:00"/>
    <x v="1"/>
    <x v="6"/>
    <x v="2"/>
    <s v="Business"/>
    <x v="0"/>
    <s v="Trail Bike Light"/>
    <n v="5"/>
    <n v="50.78"/>
    <n v="0"/>
    <n v="22.68"/>
    <n v="253.9"/>
    <n v="113.4"/>
    <n v="140.5"/>
    <n v="0.55336746750689247"/>
    <n v="2026"/>
    <x v="1"/>
    <n v="6"/>
    <x v="5"/>
  </r>
  <r>
    <n v="2664"/>
    <d v="2026-06-25T00:00:00"/>
    <x v="2"/>
    <x v="10"/>
    <x v="3"/>
    <s v="Returning"/>
    <x v="2"/>
    <s v="Packing Cube Set"/>
    <n v="3"/>
    <n v="47.61"/>
    <n v="0"/>
    <n v="18.21"/>
    <n v="142.82999999999998"/>
    <n v="54.63"/>
    <n v="88.199999999999989"/>
    <n v="0.61751732829237549"/>
    <n v="2026"/>
    <x v="1"/>
    <n v="6"/>
    <x v="5"/>
  </r>
  <r>
    <n v="2992"/>
    <d v="2026-06-25T00:00:00"/>
    <x v="2"/>
    <x v="16"/>
    <x v="0"/>
    <s v="New"/>
    <x v="0"/>
    <s v="Trail Bike Light"/>
    <n v="1"/>
    <n v="50.75"/>
    <n v="0.1"/>
    <n v="22.94"/>
    <n v="45.675000000000004"/>
    <n v="22.94"/>
    <n v="22.735000000000003"/>
    <n v="0.49775588396278053"/>
    <n v="2026"/>
    <x v="1"/>
    <n v="6"/>
    <x v="5"/>
  </r>
  <r>
    <n v="3120"/>
    <d v="2026-06-25T00:00:00"/>
    <x v="2"/>
    <x v="5"/>
    <x v="3"/>
    <s v="Returning"/>
    <x v="4"/>
    <s v="Training Mat"/>
    <n v="1"/>
    <n v="50.33"/>
    <n v="0"/>
    <n v="21.66"/>
    <n v="50.33"/>
    <n v="21.66"/>
    <n v="28.669999999999998"/>
    <n v="0.56964037353467112"/>
    <n v="2026"/>
    <x v="1"/>
    <n v="6"/>
    <x v="5"/>
  </r>
  <r>
    <n v="189"/>
    <d v="2026-06-26T00:00:00"/>
    <x v="2"/>
    <x v="10"/>
    <x v="0"/>
    <s v="Business"/>
    <x v="2"/>
    <s v="Packing Cube Set"/>
    <n v="1"/>
    <n v="47.5"/>
    <n v="0.1"/>
    <n v="18.8"/>
    <n v="42.75"/>
    <n v="18.8"/>
    <n v="23.95"/>
    <n v="0.56023391812865497"/>
    <n v="2026"/>
    <x v="1"/>
    <n v="6"/>
    <x v="5"/>
  </r>
  <r>
    <n v="927"/>
    <d v="2026-06-26T00:00:00"/>
    <x v="2"/>
    <x v="10"/>
    <x v="3"/>
    <s v="Returning"/>
    <x v="2"/>
    <s v="Carry-On Duffel"/>
    <n v="2"/>
    <n v="130.33000000000001"/>
    <n v="0.1"/>
    <n v="67.319999999999993"/>
    <n v="234.59400000000002"/>
    <n v="134.63999999999999"/>
    <n v="99.954000000000036"/>
    <n v="0.42607227806337772"/>
    <n v="2026"/>
    <x v="1"/>
    <n v="6"/>
    <x v="5"/>
  </r>
  <r>
    <n v="1388"/>
    <d v="2026-06-26T00:00:00"/>
    <x v="1"/>
    <x v="14"/>
    <x v="0"/>
    <s v="Returning"/>
    <x v="1"/>
    <s v="Summit Backpack 45L"/>
    <n v="3"/>
    <n v="156.76"/>
    <n v="0.05"/>
    <n v="78.63"/>
    <n v="446.76599999999996"/>
    <n v="235.89"/>
    <n v="210.87599999999998"/>
    <n v="0.47200547937846654"/>
    <n v="2026"/>
    <x v="1"/>
    <n v="6"/>
    <x v="5"/>
  </r>
  <r>
    <n v="3932"/>
    <d v="2026-06-26T00:00:00"/>
    <x v="2"/>
    <x v="10"/>
    <x v="0"/>
    <s v="New"/>
    <x v="4"/>
    <s v="Recovery Roller"/>
    <n v="4"/>
    <n v="35.770000000000003"/>
    <n v="0"/>
    <n v="13.75"/>
    <n v="143.08000000000001"/>
    <n v="55"/>
    <n v="88.080000000000013"/>
    <n v="0.61559966452334358"/>
    <n v="2026"/>
    <x v="1"/>
    <n v="6"/>
    <x v="5"/>
  </r>
  <r>
    <n v="4008"/>
    <d v="2026-06-26T00:00:00"/>
    <x v="1"/>
    <x v="14"/>
    <x v="0"/>
    <s v="Returning"/>
    <x v="0"/>
    <s v="Cycling Pack 12L"/>
    <n v="2"/>
    <n v="102.49"/>
    <n v="0"/>
    <n v="50.07"/>
    <n v="204.98"/>
    <n v="100.14"/>
    <n v="104.83999999999999"/>
    <n v="0.51146453312518292"/>
    <n v="2026"/>
    <x v="1"/>
    <n v="6"/>
    <x v="5"/>
  </r>
  <r>
    <n v="4701"/>
    <d v="2026-06-26T00:00:00"/>
    <x v="0"/>
    <x v="0"/>
    <x v="1"/>
    <s v="Business"/>
    <x v="0"/>
    <s v="Commuter Helmet"/>
    <n v="8"/>
    <n v="82.47"/>
    <n v="0.15"/>
    <n v="42.58"/>
    <n v="560.79599999999994"/>
    <n v="340.64"/>
    <n v="220.15599999999995"/>
    <n v="0.39257769313618496"/>
    <n v="2026"/>
    <x v="1"/>
    <n v="6"/>
    <x v="5"/>
  </r>
  <r>
    <n v="4805"/>
    <d v="2026-06-26T00:00:00"/>
    <x v="2"/>
    <x v="10"/>
    <x v="0"/>
    <s v="Returning"/>
    <x v="3"/>
    <s v="Compact Sleeping Bag"/>
    <n v="1"/>
    <n v="121.44"/>
    <n v="0"/>
    <n v="62.34"/>
    <n v="121.44"/>
    <n v="62.34"/>
    <n v="59.099999999999994"/>
    <n v="0.48666007905138337"/>
    <n v="2026"/>
    <x v="1"/>
    <n v="6"/>
    <x v="5"/>
  </r>
  <r>
    <n v="912"/>
    <d v="2026-06-27T00:00:00"/>
    <x v="0"/>
    <x v="0"/>
    <x v="3"/>
    <s v="New"/>
    <x v="2"/>
    <s v="Packing Cube Set"/>
    <n v="4"/>
    <n v="46.44"/>
    <n v="0.05"/>
    <n v="18.2"/>
    <n v="176.47199999999998"/>
    <n v="72.8"/>
    <n v="103.67199999999998"/>
    <n v="0.58746996690693143"/>
    <n v="2026"/>
    <x v="1"/>
    <n v="6"/>
    <x v="5"/>
  </r>
  <r>
    <n v="1837"/>
    <d v="2026-06-27T00:00:00"/>
    <x v="0"/>
    <x v="0"/>
    <x v="3"/>
    <s v="Business"/>
    <x v="3"/>
    <s v="Trail Tent 2P"/>
    <n v="2"/>
    <n v="194.13"/>
    <n v="0.1"/>
    <n v="106.51"/>
    <n v="349.43400000000003"/>
    <n v="213.02"/>
    <n v="136.41400000000002"/>
    <n v="0.39038559499075648"/>
    <n v="2026"/>
    <x v="1"/>
    <n v="6"/>
    <x v="5"/>
  </r>
  <r>
    <n v="2216"/>
    <d v="2026-06-27T00:00:00"/>
    <x v="0"/>
    <x v="9"/>
    <x v="0"/>
    <s v="Business"/>
    <x v="0"/>
    <s v="Commuter Helmet"/>
    <n v="4"/>
    <n v="81.86"/>
    <n v="0.05"/>
    <n v="42.22"/>
    <n v="311.06799999999998"/>
    <n v="168.88"/>
    <n v="142.18799999999999"/>
    <n v="0.45709619761595532"/>
    <n v="2026"/>
    <x v="1"/>
    <n v="6"/>
    <x v="5"/>
  </r>
  <r>
    <n v="2451"/>
    <d v="2026-06-27T00:00:00"/>
    <x v="0"/>
    <x v="9"/>
    <x v="1"/>
    <s v="Business"/>
    <x v="2"/>
    <s v="Travel Backpack 35L"/>
    <n v="4"/>
    <n v="162.61000000000001"/>
    <n v="0.05"/>
    <n v="88.64"/>
    <n v="617.91800000000001"/>
    <n v="354.56"/>
    <n v="263.358"/>
    <n v="0.4262021821665658"/>
    <n v="2026"/>
    <x v="1"/>
    <n v="6"/>
    <x v="5"/>
  </r>
  <r>
    <n v="2874"/>
    <d v="2026-06-27T00:00:00"/>
    <x v="1"/>
    <x v="12"/>
    <x v="2"/>
    <s v="New"/>
    <x v="0"/>
    <s v="Compact Repair Kit"/>
    <n v="1"/>
    <n v="40.26"/>
    <n v="0"/>
    <n v="16.62"/>
    <n v="40.26"/>
    <n v="16.62"/>
    <n v="23.639999999999997"/>
    <n v="0.58718330849478384"/>
    <n v="2026"/>
    <x v="1"/>
    <n v="6"/>
    <x v="5"/>
  </r>
  <r>
    <n v="2885"/>
    <d v="2026-06-27T00:00:00"/>
    <x v="0"/>
    <x v="0"/>
    <x v="0"/>
    <s v="Business"/>
    <x v="2"/>
    <s v="Packing Cube Set"/>
    <n v="1"/>
    <n v="47.23"/>
    <n v="0.1"/>
    <n v="17.829999999999998"/>
    <n v="42.506999999999998"/>
    <n v="17.829999999999998"/>
    <n v="24.677"/>
    <n v="0.58053967581810062"/>
    <n v="2026"/>
    <x v="1"/>
    <n v="6"/>
    <x v="5"/>
  </r>
  <r>
    <n v="3014"/>
    <d v="2026-06-27T00:00:00"/>
    <x v="2"/>
    <x v="10"/>
    <x v="0"/>
    <s v="New"/>
    <x v="4"/>
    <s v="Training Mat"/>
    <n v="1"/>
    <n v="50.13"/>
    <n v="0.15"/>
    <n v="22.22"/>
    <n v="42.610500000000002"/>
    <n v="22.22"/>
    <n v="20.390500000000003"/>
    <n v="0.47853228664296366"/>
    <n v="2026"/>
    <x v="1"/>
    <n v="6"/>
    <x v="5"/>
  </r>
  <r>
    <n v="3273"/>
    <d v="2026-06-27T00:00:00"/>
    <x v="2"/>
    <x v="3"/>
    <x v="0"/>
    <s v="Business"/>
    <x v="3"/>
    <s v="Alpine Tent 4P"/>
    <n v="2"/>
    <n v="345.82"/>
    <n v="0.05"/>
    <n v="196.24"/>
    <n v="657.05799999999999"/>
    <n v="392.48"/>
    <n v="264.57799999999997"/>
    <n v="0.40267069269379563"/>
    <n v="2026"/>
    <x v="1"/>
    <n v="6"/>
    <x v="5"/>
  </r>
  <r>
    <n v="5041"/>
    <d v="2026-06-27T00:00:00"/>
    <x v="0"/>
    <x v="15"/>
    <x v="2"/>
    <s v="New"/>
    <x v="3"/>
    <s v="Compact Sleeping Bag"/>
    <n v="1"/>
    <n v="126.12"/>
    <n v="0"/>
    <n v="62.18"/>
    <n v="126.12"/>
    <n v="62.18"/>
    <n v="63.940000000000005"/>
    <n v="0.50697748176339996"/>
    <n v="2026"/>
    <x v="1"/>
    <n v="6"/>
    <x v="5"/>
  </r>
  <r>
    <n v="312"/>
    <d v="2026-06-28T00:00:00"/>
    <x v="3"/>
    <x v="7"/>
    <x v="3"/>
    <s v="Returning"/>
    <x v="4"/>
    <s v="Recovery Roller"/>
    <n v="1"/>
    <n v="36"/>
    <n v="0"/>
    <n v="13.95"/>
    <n v="36"/>
    <n v="13.95"/>
    <n v="22.05"/>
    <n v="0.61250000000000004"/>
    <n v="2026"/>
    <x v="1"/>
    <n v="6"/>
    <x v="5"/>
  </r>
  <r>
    <n v="647"/>
    <d v="2026-06-28T00:00:00"/>
    <x v="0"/>
    <x v="0"/>
    <x v="0"/>
    <s v="Returning"/>
    <x v="2"/>
    <s v="Travel Backpack 35L"/>
    <n v="1"/>
    <n v="162.25"/>
    <n v="0.05"/>
    <n v="89.28"/>
    <n v="154.13749999999999"/>
    <n v="89.28"/>
    <n v="64.857499999999987"/>
    <n v="0.42077690373854509"/>
    <n v="2026"/>
    <x v="1"/>
    <n v="6"/>
    <x v="5"/>
  </r>
  <r>
    <n v="708"/>
    <d v="2026-06-28T00:00:00"/>
    <x v="1"/>
    <x v="11"/>
    <x v="0"/>
    <s v="Returning"/>
    <x v="1"/>
    <s v="Summit Backpack 45L"/>
    <n v="1"/>
    <n v="150.44"/>
    <n v="0"/>
    <n v="80.5"/>
    <n v="150.44"/>
    <n v="80.5"/>
    <n v="69.94"/>
    <n v="0.46490295134272797"/>
    <n v="2026"/>
    <x v="1"/>
    <n v="6"/>
    <x v="5"/>
  </r>
  <r>
    <n v="886"/>
    <d v="2026-06-28T00:00:00"/>
    <x v="0"/>
    <x v="0"/>
    <x v="2"/>
    <s v="Business"/>
    <x v="3"/>
    <s v="Compact Sleeping Bag"/>
    <n v="2"/>
    <n v="126.17"/>
    <n v="0.05"/>
    <n v="61.13"/>
    <n v="239.72299999999998"/>
    <n v="122.26"/>
    <n v="117.46299999999998"/>
    <n v="0.48999470221881081"/>
    <n v="2026"/>
    <x v="1"/>
    <n v="6"/>
    <x v="5"/>
  </r>
  <r>
    <n v="944"/>
    <d v="2026-06-28T00:00:00"/>
    <x v="3"/>
    <x v="7"/>
    <x v="3"/>
    <s v="Returning"/>
    <x v="3"/>
    <s v="Portable Camp Stove"/>
    <n v="2"/>
    <n v="83.72"/>
    <n v="0"/>
    <n v="38.96"/>
    <n v="167.44"/>
    <n v="77.92"/>
    <n v="89.52"/>
    <n v="0.53463927376970855"/>
    <n v="2026"/>
    <x v="1"/>
    <n v="6"/>
    <x v="5"/>
  </r>
  <r>
    <n v="1050"/>
    <d v="2026-06-28T00:00:00"/>
    <x v="3"/>
    <x v="8"/>
    <x v="3"/>
    <s v="New"/>
    <x v="1"/>
    <s v="Trekking Poles"/>
    <n v="1"/>
    <n v="70.58"/>
    <n v="0"/>
    <n v="32.78"/>
    <n v="70.58"/>
    <n v="32.78"/>
    <n v="37.799999999999997"/>
    <n v="0.53556248228960046"/>
    <n v="2026"/>
    <x v="1"/>
    <n v="6"/>
    <x v="5"/>
  </r>
  <r>
    <n v="1677"/>
    <d v="2026-06-28T00:00:00"/>
    <x v="3"/>
    <x v="13"/>
    <x v="1"/>
    <s v="Business"/>
    <x v="3"/>
    <s v="Portable Camp Stove"/>
    <n v="5"/>
    <n v="81.96"/>
    <n v="0.05"/>
    <n v="39.130000000000003"/>
    <n v="389.30999999999995"/>
    <n v="195.65"/>
    <n v="193.65999999999994"/>
    <n v="0.497444196141892"/>
    <n v="2026"/>
    <x v="1"/>
    <n v="6"/>
    <x v="5"/>
  </r>
  <r>
    <n v="2109"/>
    <d v="2026-06-28T00:00:00"/>
    <x v="1"/>
    <x v="14"/>
    <x v="0"/>
    <s v="New"/>
    <x v="0"/>
    <s v="Compact Repair Kit"/>
    <n v="1"/>
    <n v="40.67"/>
    <n v="0"/>
    <n v="16.5"/>
    <n v="40.67"/>
    <n v="16.5"/>
    <n v="24.17"/>
    <n v="0.59429554954511932"/>
    <n v="2026"/>
    <x v="1"/>
    <n v="6"/>
    <x v="5"/>
  </r>
  <r>
    <n v="3688"/>
    <d v="2026-06-28T00:00:00"/>
    <x v="2"/>
    <x v="16"/>
    <x v="2"/>
    <s v="New"/>
    <x v="4"/>
    <s v="Resistance Band Set"/>
    <n v="1"/>
    <n v="40.94"/>
    <n v="0"/>
    <n v="14.47"/>
    <n v="40.94"/>
    <n v="14.47"/>
    <n v="26.47"/>
    <n v="0.64655593551538837"/>
    <n v="2026"/>
    <x v="1"/>
    <n v="6"/>
    <x v="5"/>
  </r>
  <r>
    <n v="521"/>
    <d v="2026-06-29T00:00:00"/>
    <x v="3"/>
    <x v="8"/>
    <x v="1"/>
    <s v="Business"/>
    <x v="0"/>
    <s v="Cycling Pack 12L"/>
    <n v="3"/>
    <n v="100.89"/>
    <n v="0.05"/>
    <n v="49.08"/>
    <n v="287.53649999999999"/>
    <n v="147.24"/>
    <n v="140.29649999999998"/>
    <n v="0.48792588071427451"/>
    <n v="2026"/>
    <x v="1"/>
    <n v="6"/>
    <x v="5"/>
  </r>
  <r>
    <n v="557"/>
    <d v="2026-06-29T00:00:00"/>
    <x v="1"/>
    <x v="12"/>
    <x v="1"/>
    <s v="Business"/>
    <x v="0"/>
    <s v="Compact Repair Kit"/>
    <n v="3"/>
    <n v="39.78"/>
    <n v="0.15"/>
    <n v="16.850000000000001"/>
    <n v="101.43900000000001"/>
    <n v="50.550000000000004"/>
    <n v="50.889000000000003"/>
    <n v="0.50167095495815217"/>
    <n v="2026"/>
    <x v="1"/>
    <n v="6"/>
    <x v="5"/>
  </r>
  <r>
    <n v="929"/>
    <d v="2026-06-29T00:00:00"/>
    <x v="0"/>
    <x v="0"/>
    <x v="0"/>
    <s v="Returning"/>
    <x v="4"/>
    <s v="Resistance Band Set"/>
    <n v="1"/>
    <n v="40.299999999999997"/>
    <n v="0.05"/>
    <n v="14.79"/>
    <n v="38.284999999999997"/>
    <n v="14.79"/>
    <n v="23.494999999999997"/>
    <n v="0.61368682251534545"/>
    <n v="2026"/>
    <x v="1"/>
    <n v="6"/>
    <x v="5"/>
  </r>
  <r>
    <n v="1089"/>
    <d v="2026-06-29T00:00:00"/>
    <x v="1"/>
    <x v="11"/>
    <x v="2"/>
    <s v="Returning"/>
    <x v="1"/>
    <s v="Hiking Daypack 20L"/>
    <n v="1"/>
    <n v="90.91"/>
    <n v="0.05"/>
    <n v="45.9"/>
    <n v="86.364499999999992"/>
    <n v="45.9"/>
    <n v="40.464499999999994"/>
    <n v="0.46853163047316893"/>
    <n v="2026"/>
    <x v="1"/>
    <n v="6"/>
    <x v="5"/>
  </r>
  <r>
    <n v="1655"/>
    <d v="2026-06-29T00:00:00"/>
    <x v="0"/>
    <x v="0"/>
    <x v="1"/>
    <s v="Business"/>
    <x v="2"/>
    <s v="Travel Backpack 35L"/>
    <n v="5"/>
    <n v="162.29"/>
    <n v="0.15"/>
    <n v="86.66"/>
    <n v="689.73249999999996"/>
    <n v="433.29999999999995"/>
    <n v="256.4325"/>
    <n v="0.37178543855770174"/>
    <n v="2026"/>
    <x v="1"/>
    <n v="6"/>
    <x v="5"/>
  </r>
  <r>
    <n v="1897"/>
    <d v="2026-06-29T00:00:00"/>
    <x v="1"/>
    <x v="11"/>
    <x v="0"/>
    <s v="Business"/>
    <x v="0"/>
    <s v="Trail Bike Light"/>
    <n v="2"/>
    <n v="51.03"/>
    <n v="0"/>
    <n v="22.59"/>
    <n v="102.06"/>
    <n v="45.18"/>
    <n v="56.88"/>
    <n v="0.55731922398589062"/>
    <n v="2026"/>
    <x v="1"/>
    <n v="6"/>
    <x v="5"/>
  </r>
  <r>
    <n v="2417"/>
    <d v="2026-06-29T00:00:00"/>
    <x v="1"/>
    <x v="12"/>
    <x v="0"/>
    <s v="Business"/>
    <x v="4"/>
    <s v="Training Mat"/>
    <n v="1"/>
    <n v="50.67"/>
    <n v="0"/>
    <n v="22.18"/>
    <n v="50.67"/>
    <n v="22.18"/>
    <n v="28.490000000000002"/>
    <n v="0.56226564041839355"/>
    <n v="2026"/>
    <x v="1"/>
    <n v="6"/>
    <x v="5"/>
  </r>
  <r>
    <n v="3474"/>
    <d v="2026-06-29T00:00:00"/>
    <x v="3"/>
    <x v="8"/>
    <x v="1"/>
    <s v="Returning"/>
    <x v="2"/>
    <s v="Carry-On Duffel"/>
    <n v="10"/>
    <n v="130.62"/>
    <n v="0.05"/>
    <n v="67.05"/>
    <n v="1240.8899999999999"/>
    <n v="670.5"/>
    <n v="570.38999999999987"/>
    <n v="0.45966201677828006"/>
    <n v="2026"/>
    <x v="1"/>
    <n v="6"/>
    <x v="5"/>
  </r>
  <r>
    <n v="4079"/>
    <d v="2026-06-29T00:00:00"/>
    <x v="2"/>
    <x v="5"/>
    <x v="0"/>
    <s v="New"/>
    <x v="3"/>
    <s v="Trail Tent 2P"/>
    <n v="4"/>
    <n v="194.6"/>
    <n v="0"/>
    <n v="104.64"/>
    <n v="778.4"/>
    <n v="418.56"/>
    <n v="359.84"/>
    <n v="0.46228160328879753"/>
    <n v="2026"/>
    <x v="1"/>
    <n v="6"/>
    <x v="5"/>
  </r>
  <r>
    <n v="45"/>
    <d v="2026-06-30T00:00:00"/>
    <x v="2"/>
    <x v="2"/>
    <x v="2"/>
    <s v="New"/>
    <x v="1"/>
    <s v="Hiking Daypack 20L"/>
    <n v="1"/>
    <n v="94"/>
    <n v="0"/>
    <n v="45.62"/>
    <n v="94"/>
    <n v="45.62"/>
    <n v="48.38"/>
    <n v="0.51468085106382977"/>
    <n v="2026"/>
    <x v="1"/>
    <n v="6"/>
    <x v="5"/>
  </r>
  <r>
    <n v="2895"/>
    <d v="2026-06-30T00:00:00"/>
    <x v="3"/>
    <x v="8"/>
    <x v="0"/>
    <s v="Returning"/>
    <x v="4"/>
    <s v="Resistance Band Set"/>
    <n v="2"/>
    <n v="40.46"/>
    <n v="0"/>
    <n v="15.15"/>
    <n v="80.92"/>
    <n v="30.3"/>
    <n v="50.620000000000005"/>
    <n v="0.62555610479485912"/>
    <n v="2026"/>
    <x v="1"/>
    <n v="6"/>
    <x v="5"/>
  </r>
  <r>
    <n v="5158"/>
    <d v="2026-06-30T00:00:00"/>
    <x v="1"/>
    <x v="6"/>
    <x v="2"/>
    <s v="New"/>
    <x v="1"/>
    <s v="Summit Backpack 45L"/>
    <n v="1"/>
    <n v="156.11000000000001"/>
    <n v="0"/>
    <n v="79.52"/>
    <n v="156.11000000000001"/>
    <n v="79.52"/>
    <n v="76.590000000000018"/>
    <n v="0.49061559157004681"/>
    <n v="2026"/>
    <x v="1"/>
    <n v="6"/>
    <x v="5"/>
  </r>
  <r>
    <n v="1217"/>
    <d v="2026-07-01T00:00:00"/>
    <x v="2"/>
    <x v="3"/>
    <x v="0"/>
    <s v="Returning"/>
    <x v="3"/>
    <s v="Compact Sleeping Bag"/>
    <n v="2"/>
    <n v="121.78"/>
    <n v="0.1"/>
    <n v="59.62"/>
    <n v="219.20400000000001"/>
    <n v="119.24"/>
    <n v="99.964000000000013"/>
    <n v="0.45603182423678407"/>
    <n v="2026"/>
    <x v="2"/>
    <n v="7"/>
    <x v="6"/>
  </r>
  <r>
    <n v="2249"/>
    <d v="2026-07-01T00:00:00"/>
    <x v="0"/>
    <x v="15"/>
    <x v="3"/>
    <s v="New"/>
    <x v="4"/>
    <s v="Recovery Roller"/>
    <n v="3"/>
    <n v="36.22"/>
    <n v="0.1"/>
    <n v="13.83"/>
    <n v="97.793999999999997"/>
    <n v="41.49"/>
    <n v="56.303999999999995"/>
    <n v="0.57574084299650286"/>
    <n v="2026"/>
    <x v="2"/>
    <n v="7"/>
    <x v="6"/>
  </r>
  <r>
    <n v="2650"/>
    <d v="2026-07-01T00:00:00"/>
    <x v="3"/>
    <x v="7"/>
    <x v="1"/>
    <s v="Business"/>
    <x v="2"/>
    <s v="Travel Backpack 35L"/>
    <n v="10"/>
    <n v="161.78"/>
    <n v="0.1"/>
    <n v="85.11"/>
    <n v="1456.02"/>
    <n v="851.1"/>
    <n v="604.91999999999996"/>
    <n v="0.4154613260806857"/>
    <n v="2026"/>
    <x v="2"/>
    <n v="7"/>
    <x v="6"/>
  </r>
  <r>
    <n v="3937"/>
    <d v="2026-07-01T00:00:00"/>
    <x v="3"/>
    <x v="7"/>
    <x v="0"/>
    <s v="Business"/>
    <x v="3"/>
    <s v="Compact Sleeping Bag"/>
    <n v="3"/>
    <n v="126.23"/>
    <n v="0.05"/>
    <n v="61.81"/>
    <n v="359.75549999999998"/>
    <n v="185.43"/>
    <n v="174.32549999999998"/>
    <n v="0.4845666014835075"/>
    <n v="2026"/>
    <x v="2"/>
    <n v="7"/>
    <x v="6"/>
  </r>
  <r>
    <n v="4122"/>
    <d v="2026-07-01T00:00:00"/>
    <x v="3"/>
    <x v="8"/>
    <x v="0"/>
    <s v="Returning"/>
    <x v="0"/>
    <s v="Commuter Helmet"/>
    <n v="4"/>
    <n v="79.97"/>
    <n v="0.1"/>
    <n v="43.36"/>
    <n v="287.892"/>
    <n v="173.44"/>
    <n v="114.452"/>
    <n v="0.39755185972517471"/>
    <n v="2026"/>
    <x v="2"/>
    <n v="7"/>
    <x v="6"/>
  </r>
  <r>
    <n v="4589"/>
    <d v="2026-07-01T00:00:00"/>
    <x v="3"/>
    <x v="8"/>
    <x v="2"/>
    <s v="New"/>
    <x v="0"/>
    <s v="Cycling Pack 12L"/>
    <n v="2"/>
    <n v="102.37"/>
    <n v="0"/>
    <n v="50.25"/>
    <n v="204.74"/>
    <n v="100.5"/>
    <n v="104.24000000000001"/>
    <n v="0.50913353521539517"/>
    <n v="2026"/>
    <x v="2"/>
    <n v="7"/>
    <x v="6"/>
  </r>
  <r>
    <n v="4873"/>
    <d v="2026-07-01T00:00:00"/>
    <x v="3"/>
    <x v="13"/>
    <x v="0"/>
    <s v="New"/>
    <x v="0"/>
    <s v="Cycling Pack 12L"/>
    <n v="1"/>
    <n v="102.13"/>
    <n v="0"/>
    <n v="49.17"/>
    <n v="102.13"/>
    <n v="49.17"/>
    <n v="52.959999999999994"/>
    <n v="0.5185547831195535"/>
    <n v="2026"/>
    <x v="2"/>
    <n v="7"/>
    <x v="6"/>
  </r>
  <r>
    <n v="729"/>
    <d v="2026-07-02T00:00:00"/>
    <x v="2"/>
    <x v="2"/>
    <x v="0"/>
    <s v="Returning"/>
    <x v="2"/>
    <s v="Travel Backpack 35L"/>
    <n v="1"/>
    <n v="161.82"/>
    <n v="0"/>
    <n v="87.15"/>
    <n v="161.82"/>
    <n v="87.15"/>
    <n v="74.669999999999987"/>
    <n v="0.46143863552094916"/>
    <n v="2026"/>
    <x v="2"/>
    <n v="7"/>
    <x v="6"/>
  </r>
  <r>
    <n v="906"/>
    <d v="2026-07-02T00:00:00"/>
    <x v="3"/>
    <x v="8"/>
    <x v="0"/>
    <s v="New"/>
    <x v="0"/>
    <s v="Commuter Helmet"/>
    <n v="2"/>
    <n v="83.29"/>
    <n v="0"/>
    <n v="42.45"/>
    <n v="166.58"/>
    <n v="84.9"/>
    <n v="81.680000000000007"/>
    <n v="0.49033497418657701"/>
    <n v="2026"/>
    <x v="2"/>
    <n v="7"/>
    <x v="6"/>
  </r>
  <r>
    <n v="1531"/>
    <d v="2026-07-02T00:00:00"/>
    <x v="2"/>
    <x v="16"/>
    <x v="0"/>
    <s v="New"/>
    <x v="2"/>
    <s v="Carry-On Duffel"/>
    <n v="2"/>
    <n v="136.72999999999999"/>
    <n v="0"/>
    <n v="66.03"/>
    <n v="273.45999999999998"/>
    <n v="132.06"/>
    <n v="141.39999999999998"/>
    <n v="0.5170774519125283"/>
    <n v="2026"/>
    <x v="2"/>
    <n v="7"/>
    <x v="6"/>
  </r>
  <r>
    <n v="1683"/>
    <d v="2026-07-02T00:00:00"/>
    <x v="2"/>
    <x v="2"/>
    <x v="3"/>
    <s v="Returning"/>
    <x v="1"/>
    <s v="Summit Backpack 45L"/>
    <n v="2"/>
    <n v="152.44"/>
    <n v="0"/>
    <n v="81.23"/>
    <n v="304.88"/>
    <n v="162.46"/>
    <n v="142.41999999999999"/>
    <n v="0.46713461033849379"/>
    <n v="2026"/>
    <x v="2"/>
    <n v="7"/>
    <x v="6"/>
  </r>
  <r>
    <n v="2363"/>
    <d v="2026-07-02T00:00:00"/>
    <x v="3"/>
    <x v="7"/>
    <x v="0"/>
    <s v="New"/>
    <x v="1"/>
    <s v="Trekking Poles"/>
    <n v="2"/>
    <n v="71.28"/>
    <n v="0.1"/>
    <n v="32.67"/>
    <n v="128.304"/>
    <n v="65.34"/>
    <n v="62.963999999999999"/>
    <n v="0.4907407407407407"/>
    <n v="2026"/>
    <x v="2"/>
    <n v="7"/>
    <x v="6"/>
  </r>
  <r>
    <n v="3858"/>
    <d v="2026-07-02T00:00:00"/>
    <x v="2"/>
    <x v="3"/>
    <x v="3"/>
    <s v="Returning"/>
    <x v="0"/>
    <s v="Commuter Helmet"/>
    <n v="1"/>
    <n v="80.290000000000006"/>
    <n v="0.1"/>
    <n v="43.47"/>
    <n v="72.26100000000001"/>
    <n v="43.47"/>
    <n v="28.791000000000011"/>
    <n v="0.39843068875326948"/>
    <n v="2026"/>
    <x v="2"/>
    <n v="7"/>
    <x v="6"/>
  </r>
  <r>
    <n v="4233"/>
    <d v="2026-07-02T00:00:00"/>
    <x v="1"/>
    <x v="6"/>
    <x v="3"/>
    <s v="New"/>
    <x v="1"/>
    <s v="Trail Boots"/>
    <n v="1"/>
    <n v="142.38"/>
    <n v="0.05"/>
    <n v="77.17"/>
    <n v="135.261"/>
    <n v="77.17"/>
    <n v="58.090999999999994"/>
    <n v="0.42947338848596417"/>
    <n v="2026"/>
    <x v="2"/>
    <n v="7"/>
    <x v="6"/>
  </r>
  <r>
    <n v="5071"/>
    <d v="2026-07-02T00:00:00"/>
    <x v="3"/>
    <x v="7"/>
    <x v="0"/>
    <s v="New"/>
    <x v="1"/>
    <s v="Hiking Daypack 20L"/>
    <n v="3"/>
    <n v="91.47"/>
    <n v="0.05"/>
    <n v="45.6"/>
    <n v="260.68949999999995"/>
    <n v="136.80000000000001"/>
    <n v="123.88949999999994"/>
    <n v="0.47523778287963253"/>
    <n v="2026"/>
    <x v="2"/>
    <n v="7"/>
    <x v="6"/>
  </r>
  <r>
    <n v="5174"/>
    <d v="2026-07-02T00:00:00"/>
    <x v="1"/>
    <x v="11"/>
    <x v="2"/>
    <s v="New"/>
    <x v="2"/>
    <s v="Packing Cube Set"/>
    <n v="1"/>
    <n v="45.92"/>
    <n v="0.05"/>
    <n v="17.91"/>
    <n v="43.624000000000002"/>
    <n v="17.91"/>
    <n v="25.714000000000002"/>
    <n v="0.58944617641665142"/>
    <n v="2026"/>
    <x v="2"/>
    <n v="7"/>
    <x v="6"/>
  </r>
  <r>
    <n v="727"/>
    <d v="2026-07-03T00:00:00"/>
    <x v="3"/>
    <x v="4"/>
    <x v="2"/>
    <s v="New"/>
    <x v="4"/>
    <s v="Recovery Roller"/>
    <n v="1"/>
    <n v="36.01"/>
    <n v="0"/>
    <n v="14.11"/>
    <n v="36.01"/>
    <n v="14.11"/>
    <n v="21.9"/>
    <n v="0.60816439877811723"/>
    <n v="2026"/>
    <x v="2"/>
    <n v="7"/>
    <x v="6"/>
  </r>
  <r>
    <n v="1546"/>
    <d v="2026-07-03T00:00:00"/>
    <x v="3"/>
    <x v="13"/>
    <x v="0"/>
    <s v="Business"/>
    <x v="2"/>
    <s v="Travel Backpack 35L"/>
    <n v="1"/>
    <n v="165.8"/>
    <n v="0.1"/>
    <n v="88.32"/>
    <n v="149.22000000000003"/>
    <n v="88.32"/>
    <n v="60.900000000000034"/>
    <n v="0.40812223562525146"/>
    <n v="2026"/>
    <x v="2"/>
    <n v="7"/>
    <x v="6"/>
  </r>
  <r>
    <n v="3610"/>
    <d v="2026-07-03T00:00:00"/>
    <x v="2"/>
    <x v="2"/>
    <x v="1"/>
    <s v="Business"/>
    <x v="4"/>
    <s v="Resistance Band Set"/>
    <n v="5"/>
    <n v="40.36"/>
    <n v="0.15"/>
    <n v="14.57"/>
    <n v="171.53"/>
    <n v="72.849999999999994"/>
    <n v="98.68"/>
    <n v="0.57529295167026184"/>
    <n v="2026"/>
    <x v="2"/>
    <n v="7"/>
    <x v="6"/>
  </r>
  <r>
    <n v="3931"/>
    <d v="2026-07-03T00:00:00"/>
    <x v="2"/>
    <x v="16"/>
    <x v="1"/>
    <s v="Business"/>
    <x v="1"/>
    <s v="Trail Boots"/>
    <n v="12"/>
    <n v="143.77000000000001"/>
    <n v="0.1"/>
    <n v="81.680000000000007"/>
    <n v="1552.7160000000003"/>
    <n v="980.16000000000008"/>
    <n v="572.55600000000027"/>
    <n v="0.3687448316369511"/>
    <n v="2026"/>
    <x v="2"/>
    <n v="7"/>
    <x v="6"/>
  </r>
  <r>
    <n v="3942"/>
    <d v="2026-07-03T00:00:00"/>
    <x v="1"/>
    <x v="12"/>
    <x v="0"/>
    <s v="New"/>
    <x v="1"/>
    <s v="Trekking Poles"/>
    <n v="2"/>
    <n v="70.5"/>
    <n v="0"/>
    <n v="32.51"/>
    <n v="141"/>
    <n v="65.02"/>
    <n v="75.98"/>
    <n v="0.53886524822695037"/>
    <n v="2026"/>
    <x v="2"/>
    <n v="7"/>
    <x v="6"/>
  </r>
  <r>
    <n v="4165"/>
    <d v="2026-07-03T00:00:00"/>
    <x v="1"/>
    <x v="14"/>
    <x v="0"/>
    <s v="New"/>
    <x v="1"/>
    <s v="Summit Backpack 45L"/>
    <n v="2"/>
    <n v="152.88999999999999"/>
    <n v="0"/>
    <n v="81.34"/>
    <n v="305.77999999999997"/>
    <n v="162.68"/>
    <n v="143.09999999999997"/>
    <n v="0.46798351756164558"/>
    <n v="2026"/>
    <x v="2"/>
    <n v="7"/>
    <x v="6"/>
  </r>
  <r>
    <n v="1149"/>
    <d v="2026-07-04T00:00:00"/>
    <x v="0"/>
    <x v="15"/>
    <x v="0"/>
    <s v="New"/>
    <x v="0"/>
    <s v="Commuter Helmet"/>
    <n v="2"/>
    <n v="81.900000000000006"/>
    <n v="0"/>
    <n v="42.61"/>
    <n v="163.80000000000001"/>
    <n v="85.22"/>
    <n v="78.580000000000013"/>
    <n v="0.47973137973137975"/>
    <n v="2026"/>
    <x v="2"/>
    <n v="7"/>
    <x v="6"/>
  </r>
  <r>
    <n v="1310"/>
    <d v="2026-07-04T00:00:00"/>
    <x v="2"/>
    <x v="10"/>
    <x v="2"/>
    <s v="New"/>
    <x v="0"/>
    <s v="Cycling Pack 12L"/>
    <n v="1"/>
    <n v="103.58"/>
    <n v="0"/>
    <n v="51.94"/>
    <n v="103.58"/>
    <n v="51.94"/>
    <n v="51.64"/>
    <n v="0.49855184398532537"/>
    <n v="2026"/>
    <x v="2"/>
    <n v="7"/>
    <x v="6"/>
  </r>
  <r>
    <n v="2352"/>
    <d v="2026-07-04T00:00:00"/>
    <x v="2"/>
    <x v="3"/>
    <x v="1"/>
    <s v="Returning"/>
    <x v="1"/>
    <s v="Trekking Poles"/>
    <n v="4"/>
    <n v="69.7"/>
    <n v="0.1"/>
    <n v="32.799999999999997"/>
    <n v="250.92000000000002"/>
    <n v="131.19999999999999"/>
    <n v="119.72000000000003"/>
    <n v="0.47712418300653603"/>
    <n v="2026"/>
    <x v="2"/>
    <n v="7"/>
    <x v="6"/>
  </r>
  <r>
    <n v="2547"/>
    <d v="2026-07-04T00:00:00"/>
    <x v="1"/>
    <x v="12"/>
    <x v="0"/>
    <s v="Business"/>
    <x v="4"/>
    <s v="Resistance Band Set"/>
    <n v="1"/>
    <n v="40.549999999999997"/>
    <n v="0.05"/>
    <n v="14.44"/>
    <n v="38.522499999999994"/>
    <n v="14.44"/>
    <n v="24.082499999999996"/>
    <n v="0.62515413070283599"/>
    <n v="2026"/>
    <x v="2"/>
    <n v="7"/>
    <x v="6"/>
  </r>
  <r>
    <n v="2720"/>
    <d v="2026-07-04T00:00:00"/>
    <x v="3"/>
    <x v="8"/>
    <x v="0"/>
    <s v="New"/>
    <x v="1"/>
    <s v="Trail Boots"/>
    <n v="2"/>
    <n v="145.88999999999999"/>
    <n v="0"/>
    <n v="80.709999999999994"/>
    <n v="291.77999999999997"/>
    <n v="161.41999999999999"/>
    <n v="130.35999999999999"/>
    <n v="0.4467749674412228"/>
    <n v="2026"/>
    <x v="2"/>
    <n v="7"/>
    <x v="6"/>
  </r>
  <r>
    <n v="3591"/>
    <d v="2026-07-04T00:00:00"/>
    <x v="3"/>
    <x v="13"/>
    <x v="0"/>
    <s v="Returning"/>
    <x v="2"/>
    <s v="Travel Backpack 35L"/>
    <n v="1"/>
    <n v="163.25"/>
    <n v="0"/>
    <n v="89.71"/>
    <n v="163.25"/>
    <n v="89.71"/>
    <n v="73.540000000000006"/>
    <n v="0.45047473200612559"/>
    <n v="2026"/>
    <x v="2"/>
    <n v="7"/>
    <x v="6"/>
  </r>
  <r>
    <n v="3819"/>
    <d v="2026-07-04T00:00:00"/>
    <x v="1"/>
    <x v="1"/>
    <x v="0"/>
    <s v="Returning"/>
    <x v="4"/>
    <s v="Resistance Band Set"/>
    <n v="1"/>
    <n v="40.39"/>
    <n v="0.1"/>
    <n v="14.38"/>
    <n v="36.350999999999999"/>
    <n v="14.38"/>
    <n v="21.970999999999997"/>
    <n v="0.60441253335534095"/>
    <n v="2026"/>
    <x v="2"/>
    <n v="7"/>
    <x v="6"/>
  </r>
  <r>
    <n v="4869"/>
    <d v="2026-07-04T00:00:00"/>
    <x v="0"/>
    <x v="15"/>
    <x v="2"/>
    <s v="Returning"/>
    <x v="3"/>
    <s v="Trail Tent 2P"/>
    <n v="1"/>
    <n v="200.22"/>
    <n v="0"/>
    <n v="104.38"/>
    <n v="200.22"/>
    <n v="104.38"/>
    <n v="95.84"/>
    <n v="0.47867345919488563"/>
    <n v="2026"/>
    <x v="2"/>
    <n v="7"/>
    <x v="6"/>
  </r>
  <r>
    <n v="4940"/>
    <d v="2026-07-04T00:00:00"/>
    <x v="1"/>
    <x v="6"/>
    <x v="0"/>
    <s v="Returning"/>
    <x v="2"/>
    <s v="Travel Backpack 35L"/>
    <n v="1"/>
    <n v="164.78"/>
    <n v="0.1"/>
    <n v="88.72"/>
    <n v="148.30199999999999"/>
    <n v="88.72"/>
    <n v="59.581999999999994"/>
    <n v="0.4017612709201494"/>
    <n v="2026"/>
    <x v="2"/>
    <n v="7"/>
    <x v="6"/>
  </r>
  <r>
    <n v="5164"/>
    <d v="2026-07-04T00:00:00"/>
    <x v="1"/>
    <x v="14"/>
    <x v="0"/>
    <s v="Returning"/>
    <x v="1"/>
    <s v="Trail Boots"/>
    <n v="4"/>
    <n v="142.86000000000001"/>
    <n v="0"/>
    <n v="81.62"/>
    <n v="571.44000000000005"/>
    <n v="326.48"/>
    <n v="244.96000000000004"/>
    <n v="0.42867142657146862"/>
    <n v="2026"/>
    <x v="2"/>
    <n v="7"/>
    <x v="6"/>
  </r>
  <r>
    <n v="659"/>
    <d v="2026-07-05T00:00:00"/>
    <x v="3"/>
    <x v="13"/>
    <x v="3"/>
    <s v="Business"/>
    <x v="0"/>
    <s v="Compact Repair Kit"/>
    <n v="1"/>
    <n v="41.18"/>
    <n v="0"/>
    <n v="16.25"/>
    <n v="41.18"/>
    <n v="16.25"/>
    <n v="24.93"/>
    <n v="0.6053909664885867"/>
    <n v="2026"/>
    <x v="2"/>
    <n v="7"/>
    <x v="6"/>
  </r>
  <r>
    <n v="969"/>
    <d v="2026-07-05T00:00:00"/>
    <x v="1"/>
    <x v="11"/>
    <x v="1"/>
    <s v="Business"/>
    <x v="4"/>
    <s v="Recovery Roller"/>
    <n v="12"/>
    <n v="35.81"/>
    <n v="0.15"/>
    <n v="14.29"/>
    <n v="365.262"/>
    <n v="171.48"/>
    <n v="193.78200000000001"/>
    <n v="0.53052877112866936"/>
    <n v="2026"/>
    <x v="2"/>
    <n v="7"/>
    <x v="6"/>
  </r>
  <r>
    <n v="1096"/>
    <d v="2026-07-05T00:00:00"/>
    <x v="1"/>
    <x v="14"/>
    <x v="2"/>
    <s v="New"/>
    <x v="3"/>
    <s v="Alpine Tent 4P"/>
    <n v="3"/>
    <n v="345.42"/>
    <n v="0"/>
    <n v="198.69"/>
    <n v="1036.26"/>
    <n v="596.06999999999994"/>
    <n v="440.19000000000005"/>
    <n v="0.42478721556366167"/>
    <n v="2026"/>
    <x v="2"/>
    <n v="7"/>
    <x v="6"/>
  </r>
  <r>
    <n v="1440"/>
    <d v="2026-07-05T00:00:00"/>
    <x v="3"/>
    <x v="8"/>
    <x v="0"/>
    <s v="Returning"/>
    <x v="0"/>
    <s v="Cycling Pack 12L"/>
    <n v="4"/>
    <n v="101.66"/>
    <n v="0.1"/>
    <n v="51.55"/>
    <n v="365.976"/>
    <n v="206.2"/>
    <n v="159.77600000000001"/>
    <n v="0.43657507596126527"/>
    <n v="2026"/>
    <x v="2"/>
    <n v="7"/>
    <x v="6"/>
  </r>
  <r>
    <n v="2052"/>
    <d v="2026-07-05T00:00:00"/>
    <x v="3"/>
    <x v="13"/>
    <x v="0"/>
    <s v="Business"/>
    <x v="1"/>
    <s v="Trail Boots"/>
    <n v="3"/>
    <n v="146.88999999999999"/>
    <n v="0"/>
    <n v="77.650000000000006"/>
    <n v="440.66999999999996"/>
    <n v="232.95000000000002"/>
    <n v="207.71999999999994"/>
    <n v="0.47137313636054179"/>
    <n v="2026"/>
    <x v="2"/>
    <n v="7"/>
    <x v="6"/>
  </r>
  <r>
    <n v="2096"/>
    <d v="2026-07-05T00:00:00"/>
    <x v="3"/>
    <x v="13"/>
    <x v="3"/>
    <s v="Returning"/>
    <x v="2"/>
    <s v="Travel Backpack 35L"/>
    <n v="2"/>
    <n v="161.21"/>
    <n v="0"/>
    <n v="85.2"/>
    <n v="322.42"/>
    <n v="170.4"/>
    <n v="152.02000000000001"/>
    <n v="0.47149680540909372"/>
    <n v="2026"/>
    <x v="2"/>
    <n v="7"/>
    <x v="6"/>
  </r>
  <r>
    <n v="2488"/>
    <d v="2026-07-05T00:00:00"/>
    <x v="3"/>
    <x v="8"/>
    <x v="2"/>
    <s v="New"/>
    <x v="1"/>
    <s v="Trekking Poles"/>
    <n v="2"/>
    <n v="71.27"/>
    <n v="0.05"/>
    <n v="32.85"/>
    <n v="135.41299999999998"/>
    <n v="65.7"/>
    <n v="69.71299999999998"/>
    <n v="0.5148176319851121"/>
    <n v="2026"/>
    <x v="2"/>
    <n v="7"/>
    <x v="6"/>
  </r>
  <r>
    <n v="3220"/>
    <d v="2026-07-05T00:00:00"/>
    <x v="0"/>
    <x v="9"/>
    <x v="2"/>
    <s v="Returning"/>
    <x v="4"/>
    <s v="Training Mat"/>
    <n v="3"/>
    <n v="50.16"/>
    <n v="0.05"/>
    <n v="22.24"/>
    <n v="142.95599999999999"/>
    <n v="66.72"/>
    <n v="76.23599999999999"/>
    <n v="0.53328296818601528"/>
    <n v="2026"/>
    <x v="2"/>
    <n v="7"/>
    <x v="6"/>
  </r>
  <r>
    <n v="3711"/>
    <d v="2026-07-05T00:00:00"/>
    <x v="3"/>
    <x v="4"/>
    <x v="3"/>
    <s v="New"/>
    <x v="1"/>
    <s v="Trail Boots"/>
    <n v="1"/>
    <n v="145.37"/>
    <n v="0.05"/>
    <n v="81.02"/>
    <n v="138.10149999999999"/>
    <n v="81.02"/>
    <n v="57.081499999999991"/>
    <n v="0.41333005072356199"/>
    <n v="2026"/>
    <x v="2"/>
    <n v="7"/>
    <x v="6"/>
  </r>
  <r>
    <n v="3823"/>
    <d v="2026-07-05T00:00:00"/>
    <x v="3"/>
    <x v="7"/>
    <x v="2"/>
    <s v="New"/>
    <x v="2"/>
    <s v="Packing Cube Set"/>
    <n v="2"/>
    <n v="47.1"/>
    <n v="0"/>
    <n v="17.920000000000002"/>
    <n v="94.2"/>
    <n v="35.840000000000003"/>
    <n v="58.36"/>
    <n v="0.6195329087048832"/>
    <n v="2026"/>
    <x v="2"/>
    <n v="7"/>
    <x v="6"/>
  </r>
  <r>
    <n v="4058"/>
    <d v="2026-07-05T00:00:00"/>
    <x v="3"/>
    <x v="13"/>
    <x v="1"/>
    <s v="Business"/>
    <x v="1"/>
    <s v="Summit Backpack 45L"/>
    <n v="5"/>
    <n v="155.09"/>
    <n v="0.1"/>
    <n v="78.52"/>
    <n v="697.90500000000009"/>
    <n v="392.59999999999997"/>
    <n v="305.30500000000012"/>
    <n v="0.43745925305020034"/>
    <n v="2026"/>
    <x v="2"/>
    <n v="7"/>
    <x v="6"/>
  </r>
  <r>
    <n v="4126"/>
    <d v="2026-07-05T00:00:00"/>
    <x v="3"/>
    <x v="13"/>
    <x v="0"/>
    <s v="New"/>
    <x v="0"/>
    <s v="Commuter Helmet"/>
    <n v="3"/>
    <n v="82.89"/>
    <n v="0"/>
    <n v="42.31"/>
    <n v="248.67000000000002"/>
    <n v="126.93"/>
    <n v="121.74000000000001"/>
    <n v="0.48956448304982508"/>
    <n v="2026"/>
    <x v="2"/>
    <n v="7"/>
    <x v="6"/>
  </r>
  <r>
    <n v="5080"/>
    <d v="2026-07-05T00:00:00"/>
    <x v="2"/>
    <x v="3"/>
    <x v="2"/>
    <s v="New"/>
    <x v="0"/>
    <s v="Commuter Helmet"/>
    <n v="2"/>
    <n v="80.8"/>
    <n v="0"/>
    <n v="42.21"/>
    <n v="161.6"/>
    <n v="84.42"/>
    <n v="77.179999999999993"/>
    <n v="0.47759900990099008"/>
    <n v="2026"/>
    <x v="2"/>
    <n v="7"/>
    <x v="6"/>
  </r>
  <r>
    <n v="923"/>
    <d v="2026-07-06T00:00:00"/>
    <x v="2"/>
    <x v="5"/>
    <x v="0"/>
    <s v="New"/>
    <x v="4"/>
    <s v="Resistance Band Set"/>
    <n v="2"/>
    <n v="39.54"/>
    <n v="0.05"/>
    <n v="14.68"/>
    <n v="75.125999999999991"/>
    <n v="29.36"/>
    <n v="45.765999999999991"/>
    <n v="0.60918989431089099"/>
    <n v="2026"/>
    <x v="2"/>
    <n v="7"/>
    <x v="6"/>
  </r>
  <r>
    <n v="1549"/>
    <d v="2026-07-06T00:00:00"/>
    <x v="2"/>
    <x v="2"/>
    <x v="0"/>
    <s v="New"/>
    <x v="4"/>
    <s v="Weighted Vest"/>
    <n v="2"/>
    <n v="121.35"/>
    <n v="0"/>
    <n v="71.06"/>
    <n v="242.7"/>
    <n v="142.12"/>
    <n v="100.57999999999998"/>
    <n v="0.41442109600329619"/>
    <n v="2026"/>
    <x v="2"/>
    <n v="7"/>
    <x v="6"/>
  </r>
  <r>
    <n v="1839"/>
    <d v="2026-07-06T00:00:00"/>
    <x v="3"/>
    <x v="8"/>
    <x v="2"/>
    <s v="Returning"/>
    <x v="4"/>
    <s v="Resistance Band Set"/>
    <n v="1"/>
    <n v="41.37"/>
    <n v="0"/>
    <n v="15.12"/>
    <n v="41.37"/>
    <n v="15.12"/>
    <n v="26.25"/>
    <n v="0.63451776649746194"/>
    <n v="2026"/>
    <x v="2"/>
    <n v="7"/>
    <x v="6"/>
  </r>
  <r>
    <n v="2053"/>
    <d v="2026-07-06T00:00:00"/>
    <x v="1"/>
    <x v="12"/>
    <x v="0"/>
    <s v="New"/>
    <x v="0"/>
    <s v="Commuter Helmet"/>
    <n v="5"/>
    <n v="81.63"/>
    <n v="0.05"/>
    <n v="42.36"/>
    <n v="387.74249999999995"/>
    <n v="211.8"/>
    <n v="175.94249999999994"/>
    <n v="0.45376119460724568"/>
    <n v="2026"/>
    <x v="2"/>
    <n v="7"/>
    <x v="6"/>
  </r>
  <r>
    <n v="2342"/>
    <d v="2026-07-06T00:00:00"/>
    <x v="1"/>
    <x v="1"/>
    <x v="0"/>
    <s v="Returning"/>
    <x v="4"/>
    <s v="Recovery Roller"/>
    <n v="1"/>
    <n v="36.19"/>
    <n v="0"/>
    <n v="13.91"/>
    <n v="36.19"/>
    <n v="13.91"/>
    <n v="22.279999999999998"/>
    <n v="0.61563967946946663"/>
    <n v="2026"/>
    <x v="2"/>
    <n v="7"/>
    <x v="6"/>
  </r>
  <r>
    <n v="2465"/>
    <d v="2026-07-06T00:00:00"/>
    <x v="1"/>
    <x v="1"/>
    <x v="3"/>
    <s v="New"/>
    <x v="1"/>
    <s v="Trail Boots"/>
    <n v="1"/>
    <n v="142.04"/>
    <n v="0"/>
    <n v="81.67"/>
    <n v="142.04"/>
    <n v="81.67"/>
    <n v="60.36999999999999"/>
    <n v="0.4250211208110391"/>
    <n v="2026"/>
    <x v="2"/>
    <n v="7"/>
    <x v="6"/>
  </r>
  <r>
    <n v="3990"/>
    <d v="2026-07-06T00:00:00"/>
    <x v="2"/>
    <x v="5"/>
    <x v="0"/>
    <s v="Business"/>
    <x v="2"/>
    <s v="Carry-On Duffel"/>
    <n v="1"/>
    <n v="133.66999999999999"/>
    <n v="0"/>
    <n v="68.25"/>
    <n v="133.66999999999999"/>
    <n v="68.25"/>
    <n v="65.419999999999987"/>
    <n v="0.48941422907159415"/>
    <n v="2026"/>
    <x v="2"/>
    <n v="7"/>
    <x v="6"/>
  </r>
  <r>
    <n v="4370"/>
    <d v="2026-07-06T00:00:00"/>
    <x v="2"/>
    <x v="10"/>
    <x v="0"/>
    <s v="New"/>
    <x v="2"/>
    <s v="Travel Backpack 35L"/>
    <n v="6"/>
    <n v="166.6"/>
    <n v="0"/>
    <n v="88.14"/>
    <n v="999.59999999999991"/>
    <n v="528.84"/>
    <n v="470.75999999999988"/>
    <n v="0.47094837935174061"/>
    <n v="2026"/>
    <x v="2"/>
    <n v="7"/>
    <x v="6"/>
  </r>
  <r>
    <n v="4856"/>
    <d v="2026-07-06T00:00:00"/>
    <x v="1"/>
    <x v="12"/>
    <x v="0"/>
    <s v="Returning"/>
    <x v="0"/>
    <s v="Cycling Pack 12L"/>
    <n v="2"/>
    <n v="99.93"/>
    <n v="0.1"/>
    <n v="51.96"/>
    <n v="179.87400000000002"/>
    <n v="103.92"/>
    <n v="75.954000000000022"/>
    <n v="0.422262250241836"/>
    <n v="2026"/>
    <x v="2"/>
    <n v="7"/>
    <x v="6"/>
  </r>
  <r>
    <n v="337"/>
    <d v="2026-07-07T00:00:00"/>
    <x v="0"/>
    <x v="15"/>
    <x v="2"/>
    <s v="Returning"/>
    <x v="0"/>
    <s v="Cycling Pack 12L"/>
    <n v="6"/>
    <n v="100.56"/>
    <n v="0"/>
    <n v="49.47"/>
    <n v="603.36"/>
    <n v="296.82"/>
    <n v="306.54000000000002"/>
    <n v="0.508054892601432"/>
    <n v="2026"/>
    <x v="2"/>
    <n v="7"/>
    <x v="6"/>
  </r>
  <r>
    <n v="1001"/>
    <d v="2026-07-07T00:00:00"/>
    <x v="0"/>
    <x v="9"/>
    <x v="0"/>
    <s v="Returning"/>
    <x v="3"/>
    <s v="Trail Tent 2P"/>
    <n v="1"/>
    <n v="200.48"/>
    <n v="0.05"/>
    <n v="104.11"/>
    <n v="190.45599999999999"/>
    <n v="104.11"/>
    <n v="86.345999999999989"/>
    <n v="0.45336455664300412"/>
    <n v="2026"/>
    <x v="2"/>
    <n v="7"/>
    <x v="6"/>
  </r>
  <r>
    <n v="2424"/>
    <d v="2026-07-07T00:00:00"/>
    <x v="3"/>
    <x v="8"/>
    <x v="0"/>
    <s v="New"/>
    <x v="0"/>
    <s v="Trail Bike Light"/>
    <n v="1"/>
    <n v="51.06"/>
    <n v="0.15"/>
    <n v="22.56"/>
    <n v="43.401000000000003"/>
    <n v="22.56"/>
    <n v="20.841000000000005"/>
    <n v="0.48019630884081022"/>
    <n v="2026"/>
    <x v="2"/>
    <n v="7"/>
    <x v="6"/>
  </r>
  <r>
    <n v="2751"/>
    <d v="2026-07-07T00:00:00"/>
    <x v="0"/>
    <x v="15"/>
    <x v="2"/>
    <s v="New"/>
    <x v="4"/>
    <s v="Weighted Vest"/>
    <n v="2"/>
    <n v="125.9"/>
    <n v="0.15"/>
    <n v="70.27"/>
    <n v="214.03"/>
    <n v="140.54"/>
    <n v="73.490000000000009"/>
    <n v="0.34336307994206422"/>
    <n v="2026"/>
    <x v="2"/>
    <n v="7"/>
    <x v="6"/>
  </r>
  <r>
    <n v="375"/>
    <d v="2026-07-08T00:00:00"/>
    <x v="1"/>
    <x v="12"/>
    <x v="2"/>
    <s v="Returning"/>
    <x v="3"/>
    <s v="Trail Tent 2P"/>
    <n v="2"/>
    <n v="192.24"/>
    <n v="0.05"/>
    <n v="103.65"/>
    <n v="365.25599999999997"/>
    <n v="207.3"/>
    <n v="157.95599999999996"/>
    <n v="0.43245285498390162"/>
    <n v="2026"/>
    <x v="2"/>
    <n v="7"/>
    <x v="6"/>
  </r>
  <r>
    <n v="650"/>
    <d v="2026-07-08T00:00:00"/>
    <x v="0"/>
    <x v="0"/>
    <x v="0"/>
    <s v="Business"/>
    <x v="4"/>
    <s v="Resistance Band Set"/>
    <n v="2"/>
    <n v="40.79"/>
    <n v="0"/>
    <n v="14.61"/>
    <n v="81.58"/>
    <n v="29.22"/>
    <n v="52.36"/>
    <n v="0.64182397646481981"/>
    <n v="2026"/>
    <x v="2"/>
    <n v="7"/>
    <x v="6"/>
  </r>
  <r>
    <n v="941"/>
    <d v="2026-07-08T00:00:00"/>
    <x v="0"/>
    <x v="9"/>
    <x v="2"/>
    <s v="New"/>
    <x v="3"/>
    <s v="Compact Sleeping Bag"/>
    <n v="2"/>
    <n v="125.73"/>
    <n v="0.15"/>
    <n v="61.75"/>
    <n v="213.74100000000001"/>
    <n v="123.5"/>
    <n v="90.241000000000014"/>
    <n v="0.42219789371248384"/>
    <n v="2026"/>
    <x v="2"/>
    <n v="7"/>
    <x v="6"/>
  </r>
  <r>
    <n v="2719"/>
    <d v="2026-07-08T00:00:00"/>
    <x v="0"/>
    <x v="15"/>
    <x v="0"/>
    <s v="Business"/>
    <x v="2"/>
    <s v="Travel Backpack 35L"/>
    <n v="1"/>
    <n v="164.92"/>
    <n v="0"/>
    <n v="89.47"/>
    <n v="164.92"/>
    <n v="89.47"/>
    <n v="75.449999999999989"/>
    <n v="0.45749454280863444"/>
    <n v="2026"/>
    <x v="2"/>
    <n v="7"/>
    <x v="6"/>
  </r>
  <r>
    <n v="3833"/>
    <d v="2026-07-08T00:00:00"/>
    <x v="1"/>
    <x v="6"/>
    <x v="2"/>
    <s v="New"/>
    <x v="0"/>
    <s v="Cycling Pack 12L"/>
    <n v="5"/>
    <n v="103.91"/>
    <n v="0"/>
    <n v="51.19"/>
    <n v="519.54999999999995"/>
    <n v="255.95"/>
    <n v="263.59999999999997"/>
    <n v="0.50736214031373306"/>
    <n v="2026"/>
    <x v="2"/>
    <n v="7"/>
    <x v="6"/>
  </r>
  <r>
    <n v="211"/>
    <d v="2026-07-09T00:00:00"/>
    <x v="2"/>
    <x v="16"/>
    <x v="1"/>
    <s v="Business"/>
    <x v="0"/>
    <s v="Trail Bike Light"/>
    <n v="10"/>
    <n v="49.69"/>
    <n v="0.1"/>
    <n v="21.82"/>
    <n v="447.21"/>
    <n v="218.2"/>
    <n v="229.01"/>
    <n v="0.51208604458755391"/>
    <n v="2026"/>
    <x v="2"/>
    <n v="7"/>
    <x v="6"/>
  </r>
  <r>
    <n v="392"/>
    <d v="2026-07-09T00:00:00"/>
    <x v="3"/>
    <x v="7"/>
    <x v="2"/>
    <s v="Returning"/>
    <x v="1"/>
    <s v="Hiking Daypack 20L"/>
    <n v="3"/>
    <n v="94.19"/>
    <n v="0"/>
    <n v="44.1"/>
    <n v="282.57"/>
    <n v="132.30000000000001"/>
    <n v="150.26999999999998"/>
    <n v="0.53179743072512997"/>
    <n v="2026"/>
    <x v="2"/>
    <n v="7"/>
    <x v="6"/>
  </r>
  <r>
    <n v="1302"/>
    <d v="2026-07-09T00:00:00"/>
    <x v="1"/>
    <x v="14"/>
    <x v="2"/>
    <s v="Returning"/>
    <x v="2"/>
    <s v="Packing Cube Set"/>
    <n v="1"/>
    <n v="46.87"/>
    <n v="0"/>
    <n v="18.649999999999999"/>
    <n v="46.87"/>
    <n v="18.649999999999999"/>
    <n v="28.22"/>
    <n v="0.60209088969490077"/>
    <n v="2026"/>
    <x v="2"/>
    <n v="7"/>
    <x v="6"/>
  </r>
  <r>
    <n v="1366"/>
    <d v="2026-07-09T00:00:00"/>
    <x v="2"/>
    <x v="16"/>
    <x v="0"/>
    <s v="Returning"/>
    <x v="2"/>
    <s v="Insulated Bottle"/>
    <n v="1"/>
    <n v="36.99"/>
    <n v="0.1"/>
    <n v="13.2"/>
    <n v="33.291000000000004"/>
    <n v="13.2"/>
    <n v="20.091000000000005"/>
    <n v="0.60349644047940887"/>
    <n v="2026"/>
    <x v="2"/>
    <n v="7"/>
    <x v="6"/>
  </r>
  <r>
    <n v="1974"/>
    <d v="2026-07-09T00:00:00"/>
    <x v="0"/>
    <x v="15"/>
    <x v="0"/>
    <s v="Returning"/>
    <x v="2"/>
    <s v="Carry-On Duffel"/>
    <n v="1"/>
    <n v="135.44"/>
    <n v="0"/>
    <n v="65.48"/>
    <n v="135.44"/>
    <n v="65.48"/>
    <n v="69.959999999999994"/>
    <n v="0.51653868871825159"/>
    <n v="2026"/>
    <x v="2"/>
    <n v="7"/>
    <x v="6"/>
  </r>
  <r>
    <n v="2716"/>
    <d v="2026-07-09T00:00:00"/>
    <x v="1"/>
    <x v="1"/>
    <x v="0"/>
    <s v="New"/>
    <x v="1"/>
    <s v="Hiking Daypack 20L"/>
    <n v="3"/>
    <n v="92.25"/>
    <n v="0"/>
    <n v="46.27"/>
    <n v="276.75"/>
    <n v="138.81"/>
    <n v="137.94"/>
    <n v="0.49842818428184282"/>
    <n v="2026"/>
    <x v="2"/>
    <n v="7"/>
    <x v="6"/>
  </r>
  <r>
    <n v="3161"/>
    <d v="2026-07-09T00:00:00"/>
    <x v="2"/>
    <x v="5"/>
    <x v="0"/>
    <s v="New"/>
    <x v="3"/>
    <s v="Trail Tent 2P"/>
    <n v="2"/>
    <n v="192.6"/>
    <n v="0"/>
    <n v="104.89"/>
    <n v="385.2"/>
    <n v="209.78"/>
    <n v="175.42"/>
    <n v="0.45539979231568017"/>
    <n v="2026"/>
    <x v="2"/>
    <n v="7"/>
    <x v="6"/>
  </r>
  <r>
    <n v="3240"/>
    <d v="2026-07-09T00:00:00"/>
    <x v="3"/>
    <x v="8"/>
    <x v="0"/>
    <s v="Returning"/>
    <x v="0"/>
    <s v="Compact Repair Kit"/>
    <n v="1"/>
    <n v="39.94"/>
    <n v="0"/>
    <n v="16.89"/>
    <n v="39.94"/>
    <n v="16.89"/>
    <n v="23.049999999999997"/>
    <n v="0.57711567351026538"/>
    <n v="2026"/>
    <x v="2"/>
    <n v="7"/>
    <x v="6"/>
  </r>
  <r>
    <n v="3682"/>
    <d v="2026-07-09T00:00:00"/>
    <x v="2"/>
    <x v="2"/>
    <x v="0"/>
    <s v="Returning"/>
    <x v="1"/>
    <s v="Summit Backpack 45L"/>
    <n v="3"/>
    <n v="150.61000000000001"/>
    <n v="0"/>
    <n v="79.900000000000006"/>
    <n v="451.83000000000004"/>
    <n v="239.70000000000002"/>
    <n v="212.13000000000002"/>
    <n v="0.46949073766682159"/>
    <n v="2026"/>
    <x v="2"/>
    <n v="7"/>
    <x v="6"/>
  </r>
  <r>
    <n v="4725"/>
    <d v="2026-07-09T00:00:00"/>
    <x v="3"/>
    <x v="13"/>
    <x v="0"/>
    <s v="Returning"/>
    <x v="1"/>
    <s v="Trekking Poles"/>
    <n v="2"/>
    <n v="71.069999999999993"/>
    <n v="0"/>
    <n v="31.57"/>
    <n v="142.13999999999999"/>
    <n v="63.14"/>
    <n v="78.999999999999986"/>
    <n v="0.55579006613198245"/>
    <n v="2026"/>
    <x v="2"/>
    <n v="7"/>
    <x v="6"/>
  </r>
  <r>
    <n v="758"/>
    <d v="2026-07-10T00:00:00"/>
    <x v="0"/>
    <x v="0"/>
    <x v="2"/>
    <s v="New"/>
    <x v="0"/>
    <s v="Trail Bike Light"/>
    <n v="1"/>
    <n v="50.78"/>
    <n v="0"/>
    <n v="22.29"/>
    <n v="50.78"/>
    <n v="22.29"/>
    <n v="28.490000000000002"/>
    <n v="0.56104765655769995"/>
    <n v="2026"/>
    <x v="2"/>
    <n v="7"/>
    <x v="6"/>
  </r>
  <r>
    <n v="1910"/>
    <d v="2026-07-10T00:00:00"/>
    <x v="0"/>
    <x v="15"/>
    <x v="0"/>
    <s v="Returning"/>
    <x v="1"/>
    <s v="Trail Boots"/>
    <n v="2"/>
    <n v="141.51"/>
    <n v="0.05"/>
    <n v="77.040000000000006"/>
    <n v="268.86899999999997"/>
    <n v="154.08000000000001"/>
    <n v="114.78899999999996"/>
    <n v="0.42693281858451504"/>
    <n v="2026"/>
    <x v="2"/>
    <n v="7"/>
    <x v="6"/>
  </r>
  <r>
    <n v="1941"/>
    <d v="2026-07-10T00:00:00"/>
    <x v="1"/>
    <x v="12"/>
    <x v="3"/>
    <s v="Returning"/>
    <x v="1"/>
    <s v="Summit Backpack 45L"/>
    <n v="1"/>
    <n v="156.44"/>
    <n v="0.1"/>
    <n v="80.72"/>
    <n v="140.79599999999999"/>
    <n v="80.72"/>
    <n v="60.075999999999993"/>
    <n v="0.42668825818915307"/>
    <n v="2026"/>
    <x v="2"/>
    <n v="7"/>
    <x v="6"/>
  </r>
  <r>
    <n v="2324"/>
    <d v="2026-07-10T00:00:00"/>
    <x v="1"/>
    <x v="12"/>
    <x v="0"/>
    <s v="New"/>
    <x v="4"/>
    <s v="Training Mat"/>
    <n v="2"/>
    <n v="51.75"/>
    <n v="0"/>
    <n v="21.4"/>
    <n v="103.5"/>
    <n v="42.8"/>
    <n v="60.7"/>
    <n v="0.58647342995169083"/>
    <n v="2026"/>
    <x v="2"/>
    <n v="7"/>
    <x v="6"/>
  </r>
  <r>
    <n v="2869"/>
    <d v="2026-07-10T00:00:00"/>
    <x v="2"/>
    <x v="5"/>
    <x v="3"/>
    <s v="New"/>
    <x v="3"/>
    <s v="Portable Camp Stove"/>
    <n v="1"/>
    <n v="82.23"/>
    <n v="0.1"/>
    <n v="38.340000000000003"/>
    <n v="74.007000000000005"/>
    <n v="38.340000000000003"/>
    <n v="35.667000000000002"/>
    <n v="0.48194089748267055"/>
    <n v="2026"/>
    <x v="2"/>
    <n v="7"/>
    <x v="6"/>
  </r>
  <r>
    <n v="3236"/>
    <d v="2026-07-10T00:00:00"/>
    <x v="1"/>
    <x v="6"/>
    <x v="0"/>
    <s v="New"/>
    <x v="1"/>
    <s v="Trail Boots"/>
    <n v="1"/>
    <n v="144.16999999999999"/>
    <n v="0.1"/>
    <n v="78.13"/>
    <n v="129.75299999999999"/>
    <n v="78.13"/>
    <n v="51.62299999999999"/>
    <n v="0.39785592625989374"/>
    <n v="2026"/>
    <x v="2"/>
    <n v="7"/>
    <x v="6"/>
  </r>
  <r>
    <n v="3582"/>
    <d v="2026-07-10T00:00:00"/>
    <x v="1"/>
    <x v="12"/>
    <x v="0"/>
    <s v="Returning"/>
    <x v="3"/>
    <s v="Portable Camp Stove"/>
    <n v="4"/>
    <n v="82.47"/>
    <n v="0"/>
    <n v="40.22"/>
    <n v="329.88"/>
    <n v="160.88"/>
    <n v="169"/>
    <n v="0.51230750575967021"/>
    <n v="2026"/>
    <x v="2"/>
    <n v="7"/>
    <x v="6"/>
  </r>
  <r>
    <n v="3715"/>
    <d v="2026-07-10T00:00:00"/>
    <x v="3"/>
    <x v="8"/>
    <x v="0"/>
    <s v="New"/>
    <x v="3"/>
    <s v="Compact Sleeping Bag"/>
    <n v="1"/>
    <n v="122.14"/>
    <n v="0.15"/>
    <n v="59.87"/>
    <n v="103.819"/>
    <n v="59.87"/>
    <n v="43.949000000000005"/>
    <n v="0.42332328379198414"/>
    <n v="2026"/>
    <x v="2"/>
    <n v="7"/>
    <x v="6"/>
  </r>
  <r>
    <n v="3940"/>
    <d v="2026-07-10T00:00:00"/>
    <x v="2"/>
    <x v="16"/>
    <x v="2"/>
    <s v="Returning"/>
    <x v="1"/>
    <s v="Trail Boots"/>
    <n v="3"/>
    <n v="143.59"/>
    <n v="0"/>
    <n v="78.91"/>
    <n v="430.77"/>
    <n v="236.73"/>
    <n v="194.04"/>
    <n v="0.45044919562643637"/>
    <n v="2026"/>
    <x v="2"/>
    <n v="7"/>
    <x v="6"/>
  </r>
  <r>
    <n v="4760"/>
    <d v="2026-07-10T00:00:00"/>
    <x v="3"/>
    <x v="13"/>
    <x v="0"/>
    <s v="Business"/>
    <x v="1"/>
    <s v="Summit Backpack 45L"/>
    <n v="2"/>
    <n v="157.66"/>
    <n v="0"/>
    <n v="78.760000000000005"/>
    <n v="315.32"/>
    <n v="157.52000000000001"/>
    <n v="157.79999999999998"/>
    <n v="0.50044399340352652"/>
    <n v="2026"/>
    <x v="2"/>
    <n v="7"/>
    <x v="6"/>
  </r>
  <r>
    <n v="4768"/>
    <d v="2026-07-10T00:00:00"/>
    <x v="1"/>
    <x v="1"/>
    <x v="0"/>
    <s v="Business"/>
    <x v="0"/>
    <s v="Cycling Pack 12L"/>
    <n v="1"/>
    <n v="101.58"/>
    <n v="0"/>
    <n v="49.83"/>
    <n v="101.58"/>
    <n v="49.83"/>
    <n v="51.75"/>
    <n v="0.50945067926757237"/>
    <n v="2026"/>
    <x v="2"/>
    <n v="7"/>
    <x v="6"/>
  </r>
  <r>
    <n v="5025"/>
    <d v="2026-07-10T00:00:00"/>
    <x v="2"/>
    <x v="3"/>
    <x v="0"/>
    <s v="Returning"/>
    <x v="2"/>
    <s v="Travel Backpack 35L"/>
    <n v="4"/>
    <n v="166.71"/>
    <n v="0"/>
    <n v="86.55"/>
    <n v="666.84"/>
    <n v="346.2"/>
    <n v="320.64000000000004"/>
    <n v="0.48083498290444487"/>
    <n v="2026"/>
    <x v="2"/>
    <n v="7"/>
    <x v="6"/>
  </r>
  <r>
    <n v="165"/>
    <d v="2026-07-11T00:00:00"/>
    <x v="1"/>
    <x v="12"/>
    <x v="2"/>
    <s v="New"/>
    <x v="0"/>
    <s v="Commuter Helmet"/>
    <n v="2"/>
    <n v="83.33"/>
    <n v="0"/>
    <n v="42.11"/>
    <n v="166.66"/>
    <n v="84.22"/>
    <n v="82.44"/>
    <n v="0.49465978639145564"/>
    <n v="2026"/>
    <x v="2"/>
    <n v="7"/>
    <x v="6"/>
  </r>
  <r>
    <n v="198"/>
    <d v="2026-07-11T00:00:00"/>
    <x v="0"/>
    <x v="15"/>
    <x v="0"/>
    <s v="New"/>
    <x v="1"/>
    <s v="Trekking Poles"/>
    <n v="2"/>
    <n v="71.77"/>
    <n v="0.05"/>
    <n v="32.9"/>
    <n v="136.363"/>
    <n v="65.8"/>
    <n v="70.563000000000002"/>
    <n v="0.5174644148339359"/>
    <n v="2026"/>
    <x v="2"/>
    <n v="7"/>
    <x v="6"/>
  </r>
  <r>
    <n v="1480"/>
    <d v="2026-07-11T00:00:00"/>
    <x v="0"/>
    <x v="15"/>
    <x v="0"/>
    <s v="New"/>
    <x v="2"/>
    <s v="Travel Backpack 35L"/>
    <n v="3"/>
    <n v="164.5"/>
    <n v="0"/>
    <n v="87.06"/>
    <n v="493.5"/>
    <n v="261.18"/>
    <n v="232.32"/>
    <n v="0.47075987841945288"/>
    <n v="2026"/>
    <x v="2"/>
    <n v="7"/>
    <x v="6"/>
  </r>
  <r>
    <n v="1990"/>
    <d v="2026-07-11T00:00:00"/>
    <x v="0"/>
    <x v="15"/>
    <x v="0"/>
    <s v="Returning"/>
    <x v="3"/>
    <s v="Portable Camp Stove"/>
    <n v="3"/>
    <n v="82.28"/>
    <n v="0.1"/>
    <n v="39.51"/>
    <n v="222.15600000000001"/>
    <n v="118.53"/>
    <n v="103.626"/>
    <n v="0.46645600388915898"/>
    <n v="2026"/>
    <x v="2"/>
    <n v="7"/>
    <x v="6"/>
  </r>
  <r>
    <n v="2298"/>
    <d v="2026-07-11T00:00:00"/>
    <x v="2"/>
    <x v="2"/>
    <x v="2"/>
    <s v="New"/>
    <x v="0"/>
    <s v="Cycling Pack 12L"/>
    <n v="2"/>
    <n v="103.17"/>
    <n v="0"/>
    <n v="50.49"/>
    <n v="206.34"/>
    <n v="100.98"/>
    <n v="105.36"/>
    <n v="0.51061355045071244"/>
    <n v="2026"/>
    <x v="2"/>
    <n v="7"/>
    <x v="6"/>
  </r>
  <r>
    <n v="2886"/>
    <d v="2026-07-11T00:00:00"/>
    <x v="0"/>
    <x v="15"/>
    <x v="0"/>
    <s v="New"/>
    <x v="0"/>
    <s v="Trail Bike Light"/>
    <n v="1"/>
    <n v="50.33"/>
    <n v="0.05"/>
    <n v="22.06"/>
    <n v="47.813499999999998"/>
    <n v="22.06"/>
    <n v="25.753499999999999"/>
    <n v="0.53862402877848303"/>
    <n v="2026"/>
    <x v="2"/>
    <n v="7"/>
    <x v="6"/>
  </r>
  <r>
    <n v="2893"/>
    <d v="2026-07-11T00:00:00"/>
    <x v="1"/>
    <x v="11"/>
    <x v="1"/>
    <s v="Business"/>
    <x v="1"/>
    <s v="Trail Boots"/>
    <n v="6"/>
    <n v="142.78"/>
    <n v="0.15"/>
    <n v="80.38"/>
    <n v="728.178"/>
    <n v="482.28"/>
    <n v="245.89800000000002"/>
    <n v="0.33768941110552642"/>
    <n v="2026"/>
    <x v="2"/>
    <n v="7"/>
    <x v="6"/>
  </r>
  <r>
    <n v="2939"/>
    <d v="2026-07-11T00:00:00"/>
    <x v="1"/>
    <x v="6"/>
    <x v="0"/>
    <s v="New"/>
    <x v="3"/>
    <s v="Trail Tent 2P"/>
    <n v="1"/>
    <n v="195.38"/>
    <n v="0.05"/>
    <n v="101.67"/>
    <n v="185.61099999999999"/>
    <n v="101.67"/>
    <n v="83.940999999999988"/>
    <n v="0.45224151585843508"/>
    <n v="2026"/>
    <x v="2"/>
    <n v="7"/>
    <x v="6"/>
  </r>
  <r>
    <n v="3249"/>
    <d v="2026-07-11T00:00:00"/>
    <x v="3"/>
    <x v="4"/>
    <x v="2"/>
    <s v="Returning"/>
    <x v="0"/>
    <s v="Cycling Pack 12L"/>
    <n v="5"/>
    <n v="104.8"/>
    <n v="0"/>
    <n v="50.94"/>
    <n v="524"/>
    <n v="254.7"/>
    <n v="269.3"/>
    <n v="0.51393129770992374"/>
    <n v="2026"/>
    <x v="2"/>
    <n v="7"/>
    <x v="6"/>
  </r>
  <r>
    <n v="3832"/>
    <d v="2026-07-11T00:00:00"/>
    <x v="3"/>
    <x v="7"/>
    <x v="0"/>
    <s v="Returning"/>
    <x v="3"/>
    <s v="Portable Camp Stove"/>
    <n v="3"/>
    <n v="82.26"/>
    <n v="0"/>
    <n v="40.020000000000003"/>
    <n v="246.78000000000003"/>
    <n v="120.06"/>
    <n v="126.72000000000003"/>
    <n v="0.51349380014587898"/>
    <n v="2026"/>
    <x v="2"/>
    <n v="7"/>
    <x v="6"/>
  </r>
  <r>
    <n v="3868"/>
    <d v="2026-07-11T00:00:00"/>
    <x v="2"/>
    <x v="10"/>
    <x v="0"/>
    <s v="Business"/>
    <x v="1"/>
    <s v="Hiking Daypack 20L"/>
    <n v="1"/>
    <n v="90.79"/>
    <n v="0"/>
    <n v="46.39"/>
    <n v="90.79"/>
    <n v="46.39"/>
    <n v="44.400000000000006"/>
    <n v="0.4890406432426479"/>
    <n v="2026"/>
    <x v="2"/>
    <n v="7"/>
    <x v="6"/>
  </r>
  <r>
    <n v="4365"/>
    <d v="2026-07-11T00:00:00"/>
    <x v="1"/>
    <x v="11"/>
    <x v="0"/>
    <s v="Returning"/>
    <x v="0"/>
    <s v="Compact Repair Kit"/>
    <n v="1"/>
    <n v="41.33"/>
    <n v="0"/>
    <n v="17.2"/>
    <n v="41.33"/>
    <n v="17.2"/>
    <n v="24.13"/>
    <n v="0.58383740624243896"/>
    <n v="2026"/>
    <x v="2"/>
    <n v="7"/>
    <x v="6"/>
  </r>
  <r>
    <n v="314"/>
    <d v="2026-07-12T00:00:00"/>
    <x v="2"/>
    <x v="2"/>
    <x v="0"/>
    <s v="Returning"/>
    <x v="4"/>
    <s v="Resistance Band Set"/>
    <n v="2"/>
    <n v="41.09"/>
    <n v="0.05"/>
    <n v="14.54"/>
    <n v="78.070999999999998"/>
    <n v="29.08"/>
    <n v="48.991"/>
    <n v="0.62751854081541159"/>
    <n v="2026"/>
    <x v="2"/>
    <n v="7"/>
    <x v="6"/>
  </r>
  <r>
    <n v="552"/>
    <d v="2026-07-12T00:00:00"/>
    <x v="1"/>
    <x v="12"/>
    <x v="1"/>
    <s v="Business"/>
    <x v="3"/>
    <s v="Portable Camp Stove"/>
    <n v="5"/>
    <n v="82.39"/>
    <n v="0.05"/>
    <n v="39.479999999999997"/>
    <n v="391.35249999999996"/>
    <n v="197.39999999999998"/>
    <n v="193.95249999999999"/>
    <n v="0.49559540312122702"/>
    <n v="2026"/>
    <x v="2"/>
    <n v="7"/>
    <x v="6"/>
  </r>
  <r>
    <n v="1317"/>
    <d v="2026-07-12T00:00:00"/>
    <x v="1"/>
    <x v="14"/>
    <x v="0"/>
    <s v="Business"/>
    <x v="4"/>
    <s v="Recovery Roller"/>
    <n v="3"/>
    <n v="37"/>
    <n v="0"/>
    <n v="13.69"/>
    <n v="111"/>
    <n v="41.07"/>
    <n v="69.930000000000007"/>
    <n v="0.63000000000000012"/>
    <n v="2026"/>
    <x v="2"/>
    <n v="7"/>
    <x v="6"/>
  </r>
  <r>
    <n v="1515"/>
    <d v="2026-07-12T00:00:00"/>
    <x v="3"/>
    <x v="8"/>
    <x v="2"/>
    <s v="New"/>
    <x v="4"/>
    <s v="Resistance Band Set"/>
    <n v="2"/>
    <n v="40.9"/>
    <n v="0"/>
    <n v="14.81"/>
    <n v="81.8"/>
    <n v="29.62"/>
    <n v="52.179999999999993"/>
    <n v="0.63789731051344734"/>
    <n v="2026"/>
    <x v="2"/>
    <n v="7"/>
    <x v="6"/>
  </r>
  <r>
    <n v="1674"/>
    <d v="2026-07-12T00:00:00"/>
    <x v="0"/>
    <x v="0"/>
    <x v="0"/>
    <s v="New"/>
    <x v="4"/>
    <s v="Weighted Vest"/>
    <n v="1"/>
    <n v="123.33"/>
    <n v="0.1"/>
    <n v="70.900000000000006"/>
    <n v="110.997"/>
    <n v="70.900000000000006"/>
    <n v="40.096999999999994"/>
    <n v="0.36124399758552028"/>
    <n v="2026"/>
    <x v="2"/>
    <n v="7"/>
    <x v="6"/>
  </r>
  <r>
    <n v="2407"/>
    <d v="2026-07-12T00:00:00"/>
    <x v="1"/>
    <x v="12"/>
    <x v="3"/>
    <s v="Business"/>
    <x v="1"/>
    <s v="Summit Backpack 45L"/>
    <n v="1"/>
    <n v="153.25"/>
    <n v="0.15"/>
    <n v="78.28"/>
    <n v="130.26249999999999"/>
    <n v="78.28"/>
    <n v="51.982499999999987"/>
    <n v="0.39905959121005657"/>
    <n v="2026"/>
    <x v="2"/>
    <n v="7"/>
    <x v="6"/>
  </r>
  <r>
    <n v="2817"/>
    <d v="2026-07-12T00:00:00"/>
    <x v="3"/>
    <x v="7"/>
    <x v="3"/>
    <s v="New"/>
    <x v="2"/>
    <s v="Carry-On Duffel"/>
    <n v="3"/>
    <n v="134.43"/>
    <n v="0.1"/>
    <n v="65.78"/>
    <n v="362.96100000000001"/>
    <n v="197.34"/>
    <n v="165.62100000000001"/>
    <n v="0.45630522287518493"/>
    <n v="2026"/>
    <x v="2"/>
    <n v="7"/>
    <x v="6"/>
  </r>
  <r>
    <n v="3059"/>
    <d v="2026-07-12T00:00:00"/>
    <x v="0"/>
    <x v="0"/>
    <x v="0"/>
    <s v="Returning"/>
    <x v="1"/>
    <s v="Hiking Daypack 20L"/>
    <n v="1"/>
    <n v="93.73"/>
    <n v="0.05"/>
    <n v="44.51"/>
    <n v="89.043499999999995"/>
    <n v="44.51"/>
    <n v="44.533499999999997"/>
    <n v="0.50013195797559618"/>
    <n v="2026"/>
    <x v="2"/>
    <n v="7"/>
    <x v="6"/>
  </r>
  <r>
    <n v="3210"/>
    <d v="2026-07-12T00:00:00"/>
    <x v="0"/>
    <x v="0"/>
    <x v="0"/>
    <s v="Returning"/>
    <x v="2"/>
    <s v="Insulated Bottle"/>
    <n v="1"/>
    <n v="37.090000000000003"/>
    <n v="0"/>
    <n v="13.43"/>
    <n v="37.090000000000003"/>
    <n v="13.43"/>
    <n v="23.660000000000004"/>
    <n v="0.63790779185764357"/>
    <n v="2026"/>
    <x v="2"/>
    <n v="7"/>
    <x v="6"/>
  </r>
  <r>
    <n v="3670"/>
    <d v="2026-07-12T00:00:00"/>
    <x v="0"/>
    <x v="0"/>
    <x v="2"/>
    <s v="New"/>
    <x v="2"/>
    <s v="Packing Cube Set"/>
    <n v="1"/>
    <n v="45.43"/>
    <n v="0"/>
    <n v="18.66"/>
    <n v="45.43"/>
    <n v="18.66"/>
    <n v="26.77"/>
    <n v="0.58925819942769098"/>
    <n v="2026"/>
    <x v="2"/>
    <n v="7"/>
    <x v="6"/>
  </r>
  <r>
    <n v="4017"/>
    <d v="2026-07-12T00:00:00"/>
    <x v="3"/>
    <x v="8"/>
    <x v="3"/>
    <s v="New"/>
    <x v="4"/>
    <s v="Resistance Band Set"/>
    <n v="1"/>
    <n v="39.5"/>
    <n v="0.1"/>
    <n v="14.86"/>
    <n v="35.550000000000004"/>
    <n v="14.86"/>
    <n v="20.690000000000005"/>
    <n v="0.58199718706047832"/>
    <n v="2026"/>
    <x v="2"/>
    <n v="7"/>
    <x v="6"/>
  </r>
  <r>
    <n v="5012"/>
    <d v="2026-07-12T00:00:00"/>
    <x v="2"/>
    <x v="16"/>
    <x v="2"/>
    <s v="Returning"/>
    <x v="4"/>
    <s v="Weighted Vest"/>
    <n v="2"/>
    <n v="123.58"/>
    <n v="0.1"/>
    <n v="68.739999999999995"/>
    <n v="222.44399999999999"/>
    <n v="137.47999999999999"/>
    <n v="84.963999999999999"/>
    <n v="0.3819568071065077"/>
    <n v="2026"/>
    <x v="2"/>
    <n v="7"/>
    <x v="6"/>
  </r>
  <r>
    <n v="884"/>
    <d v="2026-07-13T00:00:00"/>
    <x v="3"/>
    <x v="13"/>
    <x v="2"/>
    <s v="Returning"/>
    <x v="0"/>
    <s v="Cycling Pack 12L"/>
    <n v="1"/>
    <n v="103.61"/>
    <n v="0"/>
    <n v="51.84"/>
    <n v="103.61"/>
    <n v="51.84"/>
    <n v="51.769999999999996"/>
    <n v="0.49966219476884466"/>
    <n v="2026"/>
    <x v="2"/>
    <n v="7"/>
    <x v="6"/>
  </r>
  <r>
    <n v="1025"/>
    <d v="2026-07-13T00:00:00"/>
    <x v="2"/>
    <x v="2"/>
    <x v="2"/>
    <s v="Returning"/>
    <x v="1"/>
    <s v="Trail Boots"/>
    <n v="2"/>
    <n v="145.75"/>
    <n v="0.05"/>
    <n v="79.319999999999993"/>
    <n v="276.92500000000001"/>
    <n v="158.63999999999999"/>
    <n v="118.28500000000003"/>
    <n v="0.42713731154644768"/>
    <n v="2026"/>
    <x v="2"/>
    <n v="7"/>
    <x v="6"/>
  </r>
  <r>
    <n v="1279"/>
    <d v="2026-07-13T00:00:00"/>
    <x v="3"/>
    <x v="8"/>
    <x v="3"/>
    <s v="New"/>
    <x v="3"/>
    <s v="Trail Tent 2P"/>
    <n v="2"/>
    <n v="193.76"/>
    <n v="0.1"/>
    <n v="104.66"/>
    <n v="348.76799999999997"/>
    <n v="209.32"/>
    <n v="139.44799999999998"/>
    <n v="0.39983025965684921"/>
    <n v="2026"/>
    <x v="2"/>
    <n v="7"/>
    <x v="6"/>
  </r>
  <r>
    <n v="1534"/>
    <d v="2026-07-13T00:00:00"/>
    <x v="2"/>
    <x v="16"/>
    <x v="0"/>
    <s v="Returning"/>
    <x v="1"/>
    <s v="Trail Boots"/>
    <n v="2"/>
    <n v="146.09"/>
    <n v="0.1"/>
    <n v="79.36"/>
    <n v="262.96199999999999"/>
    <n v="158.72"/>
    <n v="104.24199999999999"/>
    <n v="0.39641469109605187"/>
    <n v="2026"/>
    <x v="2"/>
    <n v="7"/>
    <x v="6"/>
  </r>
  <r>
    <n v="2147"/>
    <d v="2026-07-13T00:00:00"/>
    <x v="1"/>
    <x v="14"/>
    <x v="2"/>
    <s v="New"/>
    <x v="2"/>
    <s v="Carry-On Duffel"/>
    <n v="1"/>
    <n v="131.91999999999999"/>
    <n v="0"/>
    <n v="66.19"/>
    <n v="131.91999999999999"/>
    <n v="66.19"/>
    <n v="65.72999999999999"/>
    <n v="0.49825651910248631"/>
    <n v="2026"/>
    <x v="2"/>
    <n v="7"/>
    <x v="6"/>
  </r>
  <r>
    <n v="2385"/>
    <d v="2026-07-13T00:00:00"/>
    <x v="1"/>
    <x v="11"/>
    <x v="1"/>
    <s v="Business"/>
    <x v="3"/>
    <s v="Portable Camp Stove"/>
    <n v="6"/>
    <n v="83.28"/>
    <n v="0.15"/>
    <n v="38.76"/>
    <n v="424.72800000000001"/>
    <n v="232.56"/>
    <n v="192.16800000000001"/>
    <n v="0.45244956772334294"/>
    <n v="2026"/>
    <x v="2"/>
    <n v="7"/>
    <x v="6"/>
  </r>
  <r>
    <n v="2517"/>
    <d v="2026-07-13T00:00:00"/>
    <x v="1"/>
    <x v="6"/>
    <x v="0"/>
    <s v="New"/>
    <x v="2"/>
    <s v="Insulated Bottle"/>
    <n v="1"/>
    <n v="36.479999999999997"/>
    <n v="0.05"/>
    <n v="13.22"/>
    <n v="34.655999999999999"/>
    <n v="13.22"/>
    <n v="21.436"/>
    <n v="0.61853647276084955"/>
    <n v="2026"/>
    <x v="2"/>
    <n v="7"/>
    <x v="6"/>
  </r>
  <r>
    <n v="2746"/>
    <d v="2026-07-13T00:00:00"/>
    <x v="0"/>
    <x v="0"/>
    <x v="2"/>
    <s v="New"/>
    <x v="1"/>
    <s v="Summit Backpack 45L"/>
    <n v="3"/>
    <n v="155.44"/>
    <n v="0.05"/>
    <n v="79.95"/>
    <n v="443.00399999999996"/>
    <n v="239.85000000000002"/>
    <n v="203.15399999999994"/>
    <n v="0.45858276674702703"/>
    <n v="2026"/>
    <x v="2"/>
    <n v="7"/>
    <x v="6"/>
  </r>
  <r>
    <n v="3297"/>
    <d v="2026-07-13T00:00:00"/>
    <x v="0"/>
    <x v="15"/>
    <x v="1"/>
    <s v="Returning"/>
    <x v="4"/>
    <s v="Resistance Band Set"/>
    <n v="6"/>
    <n v="40.58"/>
    <n v="0.15"/>
    <n v="15.06"/>
    <n v="206.958"/>
    <n v="90.36"/>
    <n v="116.598"/>
    <n v="0.5633896732670397"/>
    <n v="2026"/>
    <x v="2"/>
    <n v="7"/>
    <x v="6"/>
  </r>
  <r>
    <n v="772"/>
    <d v="2026-07-14T00:00:00"/>
    <x v="3"/>
    <x v="13"/>
    <x v="0"/>
    <s v="Returning"/>
    <x v="0"/>
    <s v="Cycling Pack 12L"/>
    <n v="2"/>
    <n v="101.03"/>
    <n v="0.1"/>
    <n v="50.98"/>
    <n v="181.85400000000001"/>
    <n v="101.96"/>
    <n v="79.89400000000002"/>
    <n v="0.43933045190097558"/>
    <n v="2026"/>
    <x v="2"/>
    <n v="7"/>
    <x v="6"/>
  </r>
  <r>
    <n v="838"/>
    <d v="2026-07-14T00:00:00"/>
    <x v="0"/>
    <x v="9"/>
    <x v="2"/>
    <s v="Returning"/>
    <x v="3"/>
    <s v="Portable Camp Stove"/>
    <n v="1"/>
    <n v="80.150000000000006"/>
    <n v="0.05"/>
    <n v="38.89"/>
    <n v="76.142499999999998"/>
    <n v="38.89"/>
    <n v="37.252499999999998"/>
    <n v="0.48924713530551267"/>
    <n v="2026"/>
    <x v="2"/>
    <n v="7"/>
    <x v="6"/>
  </r>
  <r>
    <n v="1144"/>
    <d v="2026-07-14T00:00:00"/>
    <x v="2"/>
    <x v="2"/>
    <x v="2"/>
    <s v="New"/>
    <x v="3"/>
    <s v="Portable Camp Stove"/>
    <n v="1"/>
    <n v="83.74"/>
    <n v="0"/>
    <n v="38.96"/>
    <n v="83.74"/>
    <n v="38.96"/>
    <n v="44.779999999999994"/>
    <n v="0.53475041796035339"/>
    <n v="2026"/>
    <x v="2"/>
    <n v="7"/>
    <x v="6"/>
  </r>
  <r>
    <n v="1686"/>
    <d v="2026-07-14T00:00:00"/>
    <x v="2"/>
    <x v="5"/>
    <x v="1"/>
    <s v="Returning"/>
    <x v="2"/>
    <s v="Insulated Bottle"/>
    <n v="8"/>
    <n v="35.75"/>
    <n v="0.15"/>
    <n v="13.56"/>
    <n v="243.1"/>
    <n v="108.48"/>
    <n v="134.62"/>
    <n v="0.55376388317564795"/>
    <n v="2026"/>
    <x v="2"/>
    <n v="7"/>
    <x v="6"/>
  </r>
  <r>
    <n v="2823"/>
    <d v="2026-07-14T00:00:00"/>
    <x v="0"/>
    <x v="15"/>
    <x v="0"/>
    <s v="New"/>
    <x v="0"/>
    <s v="Commuter Helmet"/>
    <n v="3"/>
    <n v="81.39"/>
    <n v="0"/>
    <n v="43.54"/>
    <n v="244.17000000000002"/>
    <n v="130.62"/>
    <n v="113.55000000000001"/>
    <n v="0.46504484580415284"/>
    <n v="2026"/>
    <x v="2"/>
    <n v="7"/>
    <x v="6"/>
  </r>
  <r>
    <n v="2883"/>
    <d v="2026-07-14T00:00:00"/>
    <x v="2"/>
    <x v="10"/>
    <x v="3"/>
    <s v="New"/>
    <x v="2"/>
    <s v="Insulated Bottle"/>
    <n v="1"/>
    <n v="36.799999999999997"/>
    <n v="0"/>
    <n v="13.91"/>
    <n v="36.799999999999997"/>
    <n v="13.91"/>
    <n v="22.889999999999997"/>
    <n v="0.62201086956521734"/>
    <n v="2026"/>
    <x v="2"/>
    <n v="7"/>
    <x v="6"/>
  </r>
  <r>
    <n v="3259"/>
    <d v="2026-07-14T00:00:00"/>
    <x v="2"/>
    <x v="16"/>
    <x v="1"/>
    <s v="Returning"/>
    <x v="3"/>
    <s v="Trail Tent 2P"/>
    <n v="6"/>
    <n v="194.15"/>
    <n v="0.1"/>
    <n v="105.12"/>
    <n v="1048.4100000000001"/>
    <n v="630.72"/>
    <n v="417.69000000000005"/>
    <n v="0.3984032964202936"/>
    <n v="2026"/>
    <x v="2"/>
    <n v="7"/>
    <x v="6"/>
  </r>
  <r>
    <n v="3709"/>
    <d v="2026-07-14T00:00:00"/>
    <x v="0"/>
    <x v="9"/>
    <x v="0"/>
    <s v="New"/>
    <x v="4"/>
    <s v="Training Mat"/>
    <n v="1"/>
    <n v="50.94"/>
    <n v="0"/>
    <n v="22.28"/>
    <n v="50.94"/>
    <n v="22.28"/>
    <n v="28.659999999999997"/>
    <n v="0.5626226933647428"/>
    <n v="2026"/>
    <x v="2"/>
    <n v="7"/>
    <x v="6"/>
  </r>
  <r>
    <n v="61"/>
    <d v="2026-07-15T00:00:00"/>
    <x v="3"/>
    <x v="8"/>
    <x v="0"/>
    <s v="Returning"/>
    <x v="4"/>
    <s v="Weighted Vest"/>
    <n v="2"/>
    <n v="125.89"/>
    <n v="0"/>
    <n v="70.8"/>
    <n v="251.78"/>
    <n v="141.6"/>
    <n v="110.18"/>
    <n v="0.43760425768528083"/>
    <n v="2026"/>
    <x v="2"/>
    <n v="7"/>
    <x v="6"/>
  </r>
  <r>
    <n v="357"/>
    <d v="2026-07-15T00:00:00"/>
    <x v="0"/>
    <x v="9"/>
    <x v="0"/>
    <s v="New"/>
    <x v="4"/>
    <s v="Training Mat"/>
    <n v="2"/>
    <n v="51.9"/>
    <n v="0"/>
    <n v="21.82"/>
    <n v="103.8"/>
    <n v="43.64"/>
    <n v="60.16"/>
    <n v="0.57957610789980729"/>
    <n v="2026"/>
    <x v="2"/>
    <n v="7"/>
    <x v="6"/>
  </r>
  <r>
    <n v="1607"/>
    <d v="2026-07-15T00:00:00"/>
    <x v="0"/>
    <x v="0"/>
    <x v="2"/>
    <s v="New"/>
    <x v="4"/>
    <s v="Resistance Band Set"/>
    <n v="2"/>
    <n v="39.75"/>
    <n v="0"/>
    <n v="14.78"/>
    <n v="79.5"/>
    <n v="29.56"/>
    <n v="49.94"/>
    <n v="0.62817610062893081"/>
    <n v="2026"/>
    <x v="2"/>
    <n v="7"/>
    <x v="6"/>
  </r>
  <r>
    <n v="3295"/>
    <d v="2026-07-15T00:00:00"/>
    <x v="1"/>
    <x v="12"/>
    <x v="3"/>
    <s v="Returning"/>
    <x v="1"/>
    <s v="Hiking Daypack 20L"/>
    <n v="1"/>
    <n v="93.46"/>
    <n v="0.15"/>
    <n v="46.65"/>
    <n v="79.440999999999988"/>
    <n v="46.65"/>
    <n v="32.79099999999999"/>
    <n v="0.41277174255107557"/>
    <n v="2026"/>
    <x v="2"/>
    <n v="7"/>
    <x v="6"/>
  </r>
  <r>
    <n v="4048"/>
    <d v="2026-07-15T00:00:00"/>
    <x v="3"/>
    <x v="13"/>
    <x v="1"/>
    <s v="Business"/>
    <x v="0"/>
    <s v="Commuter Helmet"/>
    <n v="3"/>
    <n v="82.79"/>
    <n v="0.1"/>
    <n v="43.07"/>
    <n v="223.53300000000002"/>
    <n v="129.21"/>
    <n v="94.323000000000008"/>
    <n v="0.42196454214813922"/>
    <n v="2026"/>
    <x v="2"/>
    <n v="7"/>
    <x v="6"/>
  </r>
  <r>
    <n v="4424"/>
    <d v="2026-07-15T00:00:00"/>
    <x v="2"/>
    <x v="2"/>
    <x v="2"/>
    <s v="Business"/>
    <x v="1"/>
    <s v="Hiking Daypack 20L"/>
    <n v="1"/>
    <n v="92.54"/>
    <n v="0"/>
    <n v="44.48"/>
    <n v="92.54"/>
    <n v="44.48"/>
    <n v="48.060000000000009"/>
    <n v="0.51934298681651181"/>
    <n v="2026"/>
    <x v="2"/>
    <n v="7"/>
    <x v="6"/>
  </r>
  <r>
    <n v="4732"/>
    <d v="2026-07-15T00:00:00"/>
    <x v="1"/>
    <x v="14"/>
    <x v="2"/>
    <s v="New"/>
    <x v="2"/>
    <s v="Packing Cube Set"/>
    <n v="1"/>
    <n v="46.53"/>
    <n v="0"/>
    <n v="18.829999999999998"/>
    <n v="46.53"/>
    <n v="18.829999999999998"/>
    <n v="27.700000000000003"/>
    <n v="0.59531485063399958"/>
    <n v="2026"/>
    <x v="2"/>
    <n v="7"/>
    <x v="6"/>
  </r>
  <r>
    <n v="194"/>
    <d v="2026-07-16T00:00:00"/>
    <x v="1"/>
    <x v="12"/>
    <x v="0"/>
    <s v="Returning"/>
    <x v="0"/>
    <s v="Trail Bike Light"/>
    <n v="2"/>
    <n v="49.69"/>
    <n v="0"/>
    <n v="21.97"/>
    <n v="99.38"/>
    <n v="43.94"/>
    <n v="55.44"/>
    <n v="0.557858724089354"/>
    <n v="2026"/>
    <x v="2"/>
    <n v="7"/>
    <x v="6"/>
  </r>
  <r>
    <n v="258"/>
    <d v="2026-07-16T00:00:00"/>
    <x v="3"/>
    <x v="8"/>
    <x v="3"/>
    <s v="New"/>
    <x v="1"/>
    <s v="Trekking Poles"/>
    <n v="3"/>
    <n v="71.34"/>
    <n v="0.1"/>
    <n v="31.71"/>
    <n v="192.61800000000002"/>
    <n v="95.13"/>
    <n v="97.488000000000028"/>
    <n v="0.50612092327819835"/>
    <n v="2026"/>
    <x v="2"/>
    <n v="7"/>
    <x v="6"/>
  </r>
  <r>
    <n v="543"/>
    <d v="2026-07-16T00:00:00"/>
    <x v="1"/>
    <x v="14"/>
    <x v="3"/>
    <s v="Returning"/>
    <x v="0"/>
    <s v="Commuter Helmet"/>
    <n v="1"/>
    <n v="83.03"/>
    <n v="0"/>
    <n v="42.41"/>
    <n v="83.03"/>
    <n v="42.41"/>
    <n v="40.620000000000005"/>
    <n v="0.48922076357942917"/>
    <n v="2026"/>
    <x v="2"/>
    <n v="7"/>
    <x v="6"/>
  </r>
  <r>
    <n v="972"/>
    <d v="2026-07-16T00:00:00"/>
    <x v="3"/>
    <x v="4"/>
    <x v="0"/>
    <s v="Returning"/>
    <x v="4"/>
    <s v="Resistance Band Set"/>
    <n v="1"/>
    <n v="40.799999999999997"/>
    <n v="0"/>
    <n v="14.42"/>
    <n v="40.799999999999997"/>
    <n v="14.42"/>
    <n v="26.379999999999995"/>
    <n v="0.64656862745098032"/>
    <n v="2026"/>
    <x v="2"/>
    <n v="7"/>
    <x v="6"/>
  </r>
  <r>
    <n v="1146"/>
    <d v="2026-07-16T00:00:00"/>
    <x v="1"/>
    <x v="6"/>
    <x v="3"/>
    <s v="Returning"/>
    <x v="3"/>
    <s v="Compact Sleeping Bag"/>
    <n v="2"/>
    <n v="125.34"/>
    <n v="0.15"/>
    <n v="59.04"/>
    <n v="213.078"/>
    <n v="118.08"/>
    <n v="94.998000000000005"/>
    <n v="0.44583673584321237"/>
    <n v="2026"/>
    <x v="2"/>
    <n v="7"/>
    <x v="6"/>
  </r>
  <r>
    <n v="1464"/>
    <d v="2026-07-16T00:00:00"/>
    <x v="0"/>
    <x v="9"/>
    <x v="0"/>
    <s v="Returning"/>
    <x v="4"/>
    <s v="Weighted Vest"/>
    <n v="1"/>
    <n v="122.73"/>
    <n v="0.1"/>
    <n v="70.540000000000006"/>
    <n v="110.45700000000001"/>
    <n v="70.540000000000006"/>
    <n v="39.917000000000002"/>
    <n v="0.36138044668966202"/>
    <n v="2026"/>
    <x v="2"/>
    <n v="7"/>
    <x v="6"/>
  </r>
  <r>
    <n v="1581"/>
    <d v="2026-07-16T00:00:00"/>
    <x v="2"/>
    <x v="5"/>
    <x v="2"/>
    <s v="New"/>
    <x v="1"/>
    <s v="Hiking Daypack 20L"/>
    <n v="5"/>
    <n v="92.72"/>
    <n v="0.1"/>
    <n v="46.2"/>
    <n v="417.24"/>
    <n v="231"/>
    <n v="186.24"/>
    <n v="0.44636180615473109"/>
    <n v="2026"/>
    <x v="2"/>
    <n v="7"/>
    <x v="6"/>
  </r>
  <r>
    <n v="1894"/>
    <d v="2026-07-16T00:00:00"/>
    <x v="3"/>
    <x v="7"/>
    <x v="1"/>
    <s v="Business"/>
    <x v="4"/>
    <s v="Recovery Roller"/>
    <n v="5"/>
    <n v="36.29"/>
    <n v="0.05"/>
    <n v="13.52"/>
    <n v="172.37749999999997"/>
    <n v="67.599999999999994"/>
    <n v="104.77749999999997"/>
    <n v="0.60783744978317933"/>
    <n v="2026"/>
    <x v="2"/>
    <n v="7"/>
    <x v="6"/>
  </r>
  <r>
    <n v="2100"/>
    <d v="2026-07-16T00:00:00"/>
    <x v="2"/>
    <x v="2"/>
    <x v="0"/>
    <s v="Business"/>
    <x v="0"/>
    <s v="Trail Bike Light"/>
    <n v="2"/>
    <n v="49.84"/>
    <n v="0.1"/>
    <n v="23.06"/>
    <n v="89.712000000000003"/>
    <n v="46.12"/>
    <n v="43.592000000000006"/>
    <n v="0.48591046905653651"/>
    <n v="2026"/>
    <x v="2"/>
    <n v="7"/>
    <x v="6"/>
  </r>
  <r>
    <n v="2902"/>
    <d v="2026-07-16T00:00:00"/>
    <x v="1"/>
    <x v="12"/>
    <x v="3"/>
    <s v="Business"/>
    <x v="4"/>
    <s v="Recovery Roller"/>
    <n v="1"/>
    <n v="35.799999999999997"/>
    <n v="0"/>
    <n v="14.05"/>
    <n v="35.799999999999997"/>
    <n v="14.05"/>
    <n v="21.749999999999996"/>
    <n v="0.60754189944134074"/>
    <n v="2026"/>
    <x v="2"/>
    <n v="7"/>
    <x v="6"/>
  </r>
  <r>
    <n v="3115"/>
    <d v="2026-07-16T00:00:00"/>
    <x v="3"/>
    <x v="13"/>
    <x v="0"/>
    <s v="New"/>
    <x v="3"/>
    <s v="Trail Tent 2P"/>
    <n v="1"/>
    <n v="195.12"/>
    <n v="0"/>
    <n v="101.14"/>
    <n v="195.12"/>
    <n v="101.14"/>
    <n v="93.98"/>
    <n v="0.48165231652316526"/>
    <n v="2026"/>
    <x v="2"/>
    <n v="7"/>
    <x v="6"/>
  </r>
  <r>
    <n v="3546"/>
    <d v="2026-07-16T00:00:00"/>
    <x v="0"/>
    <x v="15"/>
    <x v="0"/>
    <s v="New"/>
    <x v="0"/>
    <s v="Compact Repair Kit"/>
    <n v="2"/>
    <n v="39.69"/>
    <n v="0.05"/>
    <n v="16.88"/>
    <n v="75.410999999999987"/>
    <n v="33.76"/>
    <n v="41.650999999999989"/>
    <n v="0.55231995332245953"/>
    <n v="2026"/>
    <x v="2"/>
    <n v="7"/>
    <x v="6"/>
  </r>
  <r>
    <n v="4224"/>
    <d v="2026-07-16T00:00:00"/>
    <x v="2"/>
    <x v="3"/>
    <x v="2"/>
    <s v="Returning"/>
    <x v="3"/>
    <s v="Alpine Tent 4P"/>
    <n v="1"/>
    <n v="348.73"/>
    <n v="0.15"/>
    <n v="190.33"/>
    <n v="296.4205"/>
    <n v="190.33"/>
    <n v="106.09049999999999"/>
    <n v="0.35790540802677273"/>
    <n v="2026"/>
    <x v="2"/>
    <n v="7"/>
    <x v="6"/>
  </r>
  <r>
    <n v="4858"/>
    <d v="2026-07-16T00:00:00"/>
    <x v="1"/>
    <x v="12"/>
    <x v="2"/>
    <s v="Returning"/>
    <x v="2"/>
    <s v="Insulated Bottle"/>
    <n v="1"/>
    <n v="35.5"/>
    <n v="0"/>
    <n v="13.26"/>
    <n v="35.5"/>
    <n v="13.26"/>
    <n v="22.240000000000002"/>
    <n v="0.62647887323943663"/>
    <n v="2026"/>
    <x v="2"/>
    <n v="7"/>
    <x v="6"/>
  </r>
  <r>
    <n v="768"/>
    <d v="2026-07-17T00:00:00"/>
    <x v="0"/>
    <x v="9"/>
    <x v="0"/>
    <s v="Business"/>
    <x v="2"/>
    <s v="Packing Cube Set"/>
    <n v="1"/>
    <n v="46.44"/>
    <n v="0"/>
    <n v="18.47"/>
    <n v="46.44"/>
    <n v="18.47"/>
    <n v="27.97"/>
    <n v="0.60228251507321273"/>
    <n v="2026"/>
    <x v="2"/>
    <n v="7"/>
    <x v="6"/>
  </r>
  <r>
    <n v="1901"/>
    <d v="2026-07-17T00:00:00"/>
    <x v="1"/>
    <x v="14"/>
    <x v="0"/>
    <s v="New"/>
    <x v="1"/>
    <s v="Trekking Poles"/>
    <n v="1"/>
    <n v="70.44"/>
    <n v="0.05"/>
    <n v="32.229999999999997"/>
    <n v="66.917999999999992"/>
    <n v="32.229999999999997"/>
    <n v="34.687999999999995"/>
    <n v="0.51836576108072563"/>
    <n v="2026"/>
    <x v="2"/>
    <n v="7"/>
    <x v="6"/>
  </r>
  <r>
    <n v="2226"/>
    <d v="2026-07-17T00:00:00"/>
    <x v="0"/>
    <x v="15"/>
    <x v="2"/>
    <s v="New"/>
    <x v="1"/>
    <s v="Trekking Poles"/>
    <n v="1"/>
    <n v="69.78"/>
    <n v="0.05"/>
    <n v="32.83"/>
    <n v="66.290999999999997"/>
    <n v="32.83"/>
    <n v="33.460999999999999"/>
    <n v="0.50475931876121949"/>
    <n v="2026"/>
    <x v="2"/>
    <n v="7"/>
    <x v="6"/>
  </r>
  <r>
    <n v="2660"/>
    <d v="2026-07-17T00:00:00"/>
    <x v="2"/>
    <x v="5"/>
    <x v="2"/>
    <s v="New"/>
    <x v="2"/>
    <s v="Insulated Bottle"/>
    <n v="4"/>
    <n v="35.450000000000003"/>
    <n v="0.1"/>
    <n v="13.83"/>
    <n v="127.62000000000002"/>
    <n v="55.32"/>
    <n v="72.300000000000011"/>
    <n v="0.56652562294311237"/>
    <n v="2026"/>
    <x v="2"/>
    <n v="7"/>
    <x v="6"/>
  </r>
  <r>
    <n v="3004"/>
    <d v="2026-07-17T00:00:00"/>
    <x v="3"/>
    <x v="8"/>
    <x v="0"/>
    <s v="Returning"/>
    <x v="0"/>
    <s v="Trail Bike Light"/>
    <n v="1"/>
    <n v="50.82"/>
    <n v="0.05"/>
    <n v="22.36"/>
    <n v="48.278999999999996"/>
    <n v="22.36"/>
    <n v="25.918999999999997"/>
    <n v="0.5368586756146565"/>
    <n v="2026"/>
    <x v="2"/>
    <n v="7"/>
    <x v="6"/>
  </r>
  <r>
    <n v="4020"/>
    <d v="2026-07-17T00:00:00"/>
    <x v="2"/>
    <x v="2"/>
    <x v="0"/>
    <s v="Returning"/>
    <x v="3"/>
    <s v="Compact Sleeping Bag"/>
    <n v="1"/>
    <n v="126.13"/>
    <n v="0.15"/>
    <n v="60.43"/>
    <n v="107.2105"/>
    <n v="60.43"/>
    <n v="46.780499999999996"/>
    <n v="0.43634252242084498"/>
    <n v="2026"/>
    <x v="2"/>
    <n v="7"/>
    <x v="6"/>
  </r>
  <r>
    <n v="4154"/>
    <d v="2026-07-17T00:00:00"/>
    <x v="2"/>
    <x v="10"/>
    <x v="0"/>
    <s v="Returning"/>
    <x v="1"/>
    <s v="Trekking Poles"/>
    <n v="3"/>
    <n v="72.150000000000006"/>
    <n v="0"/>
    <n v="33.01"/>
    <n v="216.45000000000002"/>
    <n v="99.03"/>
    <n v="117.42000000000002"/>
    <n v="0.54248094248094247"/>
    <n v="2026"/>
    <x v="2"/>
    <n v="7"/>
    <x v="6"/>
  </r>
  <r>
    <n v="4957"/>
    <d v="2026-07-17T00:00:00"/>
    <x v="1"/>
    <x v="1"/>
    <x v="0"/>
    <s v="Returning"/>
    <x v="4"/>
    <s v="Recovery Roller"/>
    <n v="1"/>
    <n v="35.58"/>
    <n v="0"/>
    <n v="13.68"/>
    <n v="35.58"/>
    <n v="13.68"/>
    <n v="21.9"/>
    <n v="0.61551433389544685"/>
    <n v="2026"/>
    <x v="2"/>
    <n v="7"/>
    <x v="6"/>
  </r>
  <r>
    <n v="945"/>
    <d v="2026-07-18T00:00:00"/>
    <x v="2"/>
    <x v="3"/>
    <x v="0"/>
    <s v="New"/>
    <x v="1"/>
    <s v="Summit Backpack 45L"/>
    <n v="1"/>
    <n v="154.9"/>
    <n v="0.05"/>
    <n v="77.819999999999993"/>
    <n v="147.155"/>
    <n v="77.819999999999993"/>
    <n v="69.335000000000008"/>
    <n v="0.47116985491488572"/>
    <n v="2026"/>
    <x v="2"/>
    <n v="7"/>
    <x v="6"/>
  </r>
  <r>
    <n v="1726"/>
    <d v="2026-07-18T00:00:00"/>
    <x v="1"/>
    <x v="14"/>
    <x v="2"/>
    <s v="Business"/>
    <x v="3"/>
    <s v="Portable Camp Stove"/>
    <n v="2"/>
    <n v="80.98"/>
    <n v="0.05"/>
    <n v="39.85"/>
    <n v="153.86199999999999"/>
    <n v="79.7"/>
    <n v="74.161999999999992"/>
    <n v="0.48200335365457353"/>
    <n v="2026"/>
    <x v="2"/>
    <n v="7"/>
    <x v="6"/>
  </r>
  <r>
    <n v="1790"/>
    <d v="2026-07-18T00:00:00"/>
    <x v="1"/>
    <x v="12"/>
    <x v="0"/>
    <s v="New"/>
    <x v="1"/>
    <s v="Hiking Daypack 20L"/>
    <n v="1"/>
    <n v="91.36"/>
    <n v="0"/>
    <n v="44.86"/>
    <n v="91.36"/>
    <n v="44.86"/>
    <n v="46.5"/>
    <n v="0.50897548161120842"/>
    <n v="2026"/>
    <x v="2"/>
    <n v="7"/>
    <x v="6"/>
  </r>
  <r>
    <n v="2193"/>
    <d v="2026-07-18T00:00:00"/>
    <x v="2"/>
    <x v="2"/>
    <x v="0"/>
    <s v="Returning"/>
    <x v="0"/>
    <s v="Compact Repair Kit"/>
    <n v="2"/>
    <n v="39.409999999999997"/>
    <n v="0"/>
    <n v="16.8"/>
    <n v="78.819999999999993"/>
    <n v="33.6"/>
    <n v="45.219999999999992"/>
    <n v="0.57371225577264651"/>
    <n v="2026"/>
    <x v="2"/>
    <n v="7"/>
    <x v="6"/>
  </r>
  <r>
    <n v="2781"/>
    <d v="2026-07-18T00:00:00"/>
    <x v="0"/>
    <x v="0"/>
    <x v="0"/>
    <s v="Returning"/>
    <x v="2"/>
    <s v="Carry-On Duffel"/>
    <n v="2"/>
    <n v="134.99"/>
    <n v="0"/>
    <n v="68.77"/>
    <n v="269.98"/>
    <n v="137.54"/>
    <n v="132.44000000000003"/>
    <n v="0.49055485591525305"/>
    <n v="2026"/>
    <x v="2"/>
    <n v="7"/>
    <x v="6"/>
  </r>
  <r>
    <n v="3043"/>
    <d v="2026-07-18T00:00:00"/>
    <x v="1"/>
    <x v="12"/>
    <x v="3"/>
    <s v="New"/>
    <x v="0"/>
    <s v="Compact Repair Kit"/>
    <n v="2"/>
    <n v="40.93"/>
    <n v="0.05"/>
    <n v="16.89"/>
    <n v="77.766999999999996"/>
    <n v="33.78"/>
    <n v="43.986999999999995"/>
    <n v="0.56562552239381736"/>
    <n v="2026"/>
    <x v="2"/>
    <n v="7"/>
    <x v="6"/>
  </r>
  <r>
    <n v="3102"/>
    <d v="2026-07-18T00:00:00"/>
    <x v="3"/>
    <x v="13"/>
    <x v="3"/>
    <s v="Returning"/>
    <x v="1"/>
    <s v="Hiking Daypack 20L"/>
    <n v="1"/>
    <n v="90.02"/>
    <n v="0.05"/>
    <n v="45.83"/>
    <n v="85.518999999999991"/>
    <n v="45.83"/>
    <n v="39.688999999999993"/>
    <n v="0.46409569803201622"/>
    <n v="2026"/>
    <x v="2"/>
    <n v="7"/>
    <x v="6"/>
  </r>
  <r>
    <n v="3156"/>
    <d v="2026-07-18T00:00:00"/>
    <x v="0"/>
    <x v="0"/>
    <x v="2"/>
    <s v="Returning"/>
    <x v="4"/>
    <s v="Training Mat"/>
    <n v="2"/>
    <n v="50.73"/>
    <n v="0"/>
    <n v="21.87"/>
    <n v="101.46"/>
    <n v="43.74"/>
    <n v="57.719999999999992"/>
    <n v="0.56889414547604966"/>
    <n v="2026"/>
    <x v="2"/>
    <n v="7"/>
    <x v="6"/>
  </r>
  <r>
    <n v="3308"/>
    <d v="2026-07-18T00:00:00"/>
    <x v="3"/>
    <x v="13"/>
    <x v="2"/>
    <s v="New"/>
    <x v="4"/>
    <s v="Weighted Vest"/>
    <n v="3"/>
    <n v="121.05"/>
    <n v="0.05"/>
    <n v="68.56"/>
    <n v="344.99249999999995"/>
    <n v="205.68"/>
    <n v="139.31249999999994"/>
    <n v="0.40381312637231231"/>
    <n v="2026"/>
    <x v="2"/>
    <n v="7"/>
    <x v="6"/>
  </r>
  <r>
    <n v="3329"/>
    <d v="2026-07-18T00:00:00"/>
    <x v="1"/>
    <x v="11"/>
    <x v="0"/>
    <s v="New"/>
    <x v="0"/>
    <s v="Commuter Helmet"/>
    <n v="2"/>
    <n v="81.739999999999995"/>
    <n v="0"/>
    <n v="42.75"/>
    <n v="163.47999999999999"/>
    <n v="85.5"/>
    <n v="77.97999999999999"/>
    <n v="0.47700024467824809"/>
    <n v="2026"/>
    <x v="2"/>
    <n v="7"/>
    <x v="6"/>
  </r>
  <r>
    <n v="4102"/>
    <d v="2026-07-18T00:00:00"/>
    <x v="1"/>
    <x v="12"/>
    <x v="0"/>
    <s v="Returning"/>
    <x v="1"/>
    <s v="Summit Backpack 45L"/>
    <n v="3"/>
    <n v="154.01"/>
    <n v="0.1"/>
    <n v="78.78"/>
    <n v="415.827"/>
    <n v="236.34"/>
    <n v="179.48699999999999"/>
    <n v="0.43163863818366771"/>
    <n v="2026"/>
    <x v="2"/>
    <n v="7"/>
    <x v="6"/>
  </r>
  <r>
    <n v="4109"/>
    <d v="2026-07-18T00:00:00"/>
    <x v="1"/>
    <x v="12"/>
    <x v="3"/>
    <s v="New"/>
    <x v="0"/>
    <s v="Cycling Pack 12L"/>
    <n v="4"/>
    <n v="101.61"/>
    <n v="0"/>
    <n v="51.68"/>
    <n v="406.44"/>
    <n v="206.72"/>
    <n v="199.72"/>
    <n v="0.49138864285011319"/>
    <n v="2026"/>
    <x v="2"/>
    <n v="7"/>
    <x v="6"/>
  </r>
  <r>
    <n v="4813"/>
    <d v="2026-07-18T00:00:00"/>
    <x v="2"/>
    <x v="10"/>
    <x v="2"/>
    <s v="Returning"/>
    <x v="4"/>
    <s v="Recovery Roller"/>
    <n v="2"/>
    <n v="36.869999999999997"/>
    <n v="0.15"/>
    <n v="13.94"/>
    <n v="62.678999999999995"/>
    <n v="27.88"/>
    <n v="34.798999999999992"/>
    <n v="0.55519392459994565"/>
    <n v="2026"/>
    <x v="2"/>
    <n v="7"/>
    <x v="6"/>
  </r>
  <r>
    <n v="5054"/>
    <d v="2026-07-18T00:00:00"/>
    <x v="3"/>
    <x v="8"/>
    <x v="0"/>
    <s v="New"/>
    <x v="3"/>
    <s v="Compact Sleeping Bag"/>
    <n v="2"/>
    <n v="121.06"/>
    <n v="0"/>
    <n v="59.62"/>
    <n v="242.12"/>
    <n v="119.24"/>
    <n v="122.88000000000001"/>
    <n v="0.50751693375185858"/>
    <n v="2026"/>
    <x v="2"/>
    <n v="7"/>
    <x v="6"/>
  </r>
  <r>
    <n v="138"/>
    <d v="2026-07-19T00:00:00"/>
    <x v="1"/>
    <x v="12"/>
    <x v="0"/>
    <s v="New"/>
    <x v="1"/>
    <s v="Trekking Poles"/>
    <n v="2"/>
    <n v="71.81"/>
    <n v="0"/>
    <n v="32.35"/>
    <n v="143.62"/>
    <n v="64.7"/>
    <n v="78.92"/>
    <n v="0.54950563988302459"/>
    <n v="2026"/>
    <x v="2"/>
    <n v="7"/>
    <x v="6"/>
  </r>
  <r>
    <n v="433"/>
    <d v="2026-07-19T00:00:00"/>
    <x v="1"/>
    <x v="12"/>
    <x v="0"/>
    <s v="New"/>
    <x v="1"/>
    <s v="Trail Boots"/>
    <n v="4"/>
    <n v="145.18"/>
    <n v="0"/>
    <n v="79.540000000000006"/>
    <n v="580.72"/>
    <n v="318.16000000000003"/>
    <n v="262.56"/>
    <n v="0.45212839234054275"/>
    <n v="2026"/>
    <x v="2"/>
    <n v="7"/>
    <x v="6"/>
  </r>
  <r>
    <n v="484"/>
    <d v="2026-07-19T00:00:00"/>
    <x v="1"/>
    <x v="12"/>
    <x v="0"/>
    <s v="New"/>
    <x v="4"/>
    <s v="Recovery Roller"/>
    <n v="2"/>
    <n v="36.07"/>
    <n v="0"/>
    <n v="13.6"/>
    <n v="72.14"/>
    <n v="27.2"/>
    <n v="44.94"/>
    <n v="0.62295536456889378"/>
    <n v="2026"/>
    <x v="2"/>
    <n v="7"/>
    <x v="6"/>
  </r>
  <r>
    <n v="492"/>
    <d v="2026-07-19T00:00:00"/>
    <x v="1"/>
    <x v="14"/>
    <x v="2"/>
    <s v="New"/>
    <x v="1"/>
    <s v="Trekking Poles"/>
    <n v="3"/>
    <n v="72.23"/>
    <n v="0.1"/>
    <n v="31.67"/>
    <n v="195.02100000000002"/>
    <n v="95.01"/>
    <n v="100.01100000000001"/>
    <n v="0.5128216961250327"/>
    <n v="2026"/>
    <x v="2"/>
    <n v="7"/>
    <x v="6"/>
  </r>
  <r>
    <n v="626"/>
    <d v="2026-07-19T00:00:00"/>
    <x v="1"/>
    <x v="14"/>
    <x v="2"/>
    <s v="Returning"/>
    <x v="2"/>
    <s v="Insulated Bottle"/>
    <n v="1"/>
    <n v="36.549999999999997"/>
    <n v="0.1"/>
    <n v="13.2"/>
    <n v="32.894999999999996"/>
    <n v="13.2"/>
    <n v="19.694999999999997"/>
    <n v="0.59872321021431829"/>
    <n v="2026"/>
    <x v="2"/>
    <n v="7"/>
    <x v="6"/>
  </r>
  <r>
    <n v="1409"/>
    <d v="2026-07-19T00:00:00"/>
    <x v="1"/>
    <x v="14"/>
    <x v="0"/>
    <s v="New"/>
    <x v="3"/>
    <s v="Compact Sleeping Bag"/>
    <n v="5"/>
    <n v="124.68"/>
    <n v="0.05"/>
    <n v="60.61"/>
    <n v="592.23"/>
    <n v="303.05"/>
    <n v="289.18"/>
    <n v="0.48829002245749115"/>
    <n v="2026"/>
    <x v="2"/>
    <n v="7"/>
    <x v="6"/>
  </r>
  <r>
    <n v="1486"/>
    <d v="2026-07-19T00:00:00"/>
    <x v="3"/>
    <x v="8"/>
    <x v="0"/>
    <s v="Returning"/>
    <x v="0"/>
    <s v="Cycling Pack 12L"/>
    <n v="1"/>
    <n v="101.7"/>
    <n v="0.05"/>
    <n v="49.92"/>
    <n v="96.614999999999995"/>
    <n v="49.92"/>
    <n v="46.694999999999993"/>
    <n v="0.48331004502406455"/>
    <n v="2026"/>
    <x v="2"/>
    <n v="7"/>
    <x v="6"/>
  </r>
  <r>
    <n v="1940"/>
    <d v="2026-07-19T00:00:00"/>
    <x v="2"/>
    <x v="16"/>
    <x v="0"/>
    <s v="New"/>
    <x v="4"/>
    <s v="Training Mat"/>
    <n v="2"/>
    <n v="50.24"/>
    <n v="0.05"/>
    <n v="21.88"/>
    <n v="95.456000000000003"/>
    <n v="43.76"/>
    <n v="51.696000000000005"/>
    <n v="0.54156889037881328"/>
    <n v="2026"/>
    <x v="2"/>
    <n v="7"/>
    <x v="6"/>
  </r>
  <r>
    <n v="2215"/>
    <d v="2026-07-19T00:00:00"/>
    <x v="3"/>
    <x v="13"/>
    <x v="2"/>
    <s v="Returning"/>
    <x v="4"/>
    <s v="Recovery Roller"/>
    <n v="3"/>
    <n v="35.53"/>
    <n v="0"/>
    <n v="14"/>
    <n v="106.59"/>
    <n v="42"/>
    <n v="64.59"/>
    <n v="0.60596678862932729"/>
    <n v="2026"/>
    <x v="2"/>
    <n v="7"/>
    <x v="6"/>
  </r>
  <r>
    <n v="2555"/>
    <d v="2026-07-19T00:00:00"/>
    <x v="2"/>
    <x v="2"/>
    <x v="3"/>
    <s v="New"/>
    <x v="2"/>
    <s v="Packing Cube Set"/>
    <n v="2"/>
    <n v="46.89"/>
    <n v="0.1"/>
    <n v="18.53"/>
    <n v="84.402000000000001"/>
    <n v="37.06"/>
    <n v="47.341999999999999"/>
    <n v="0.56091087888912583"/>
    <n v="2026"/>
    <x v="2"/>
    <n v="7"/>
    <x v="6"/>
  </r>
  <r>
    <n v="4710"/>
    <d v="2026-07-19T00:00:00"/>
    <x v="0"/>
    <x v="0"/>
    <x v="2"/>
    <s v="Returning"/>
    <x v="3"/>
    <s v="Trail Tent 2P"/>
    <n v="1"/>
    <n v="197.29"/>
    <n v="0.1"/>
    <n v="104.7"/>
    <n v="177.56100000000001"/>
    <n v="104.7"/>
    <n v="72.861000000000004"/>
    <n v="0.4103434875901803"/>
    <n v="2026"/>
    <x v="2"/>
    <n v="7"/>
    <x v="6"/>
  </r>
  <r>
    <n v="4974"/>
    <d v="2026-07-19T00:00:00"/>
    <x v="0"/>
    <x v="9"/>
    <x v="2"/>
    <s v="Business"/>
    <x v="1"/>
    <s v="Trekking Poles"/>
    <n v="1"/>
    <n v="70.52"/>
    <n v="0.1"/>
    <n v="33.28"/>
    <n v="63.467999999999996"/>
    <n v="33.28"/>
    <n v="30.187999999999995"/>
    <n v="0.47564126804058732"/>
    <n v="2026"/>
    <x v="2"/>
    <n v="7"/>
    <x v="6"/>
  </r>
  <r>
    <n v="5048"/>
    <d v="2026-07-19T00:00:00"/>
    <x v="1"/>
    <x v="12"/>
    <x v="3"/>
    <s v="New"/>
    <x v="4"/>
    <s v="Training Mat"/>
    <n v="3"/>
    <n v="49.9"/>
    <n v="0.05"/>
    <n v="22.27"/>
    <n v="142.21499999999997"/>
    <n v="66.81"/>
    <n v="75.404999999999973"/>
    <n v="0.53021833139964125"/>
    <n v="2026"/>
    <x v="2"/>
    <n v="7"/>
    <x v="6"/>
  </r>
  <r>
    <n v="1"/>
    <d v="2026-07-20T00:00:00"/>
    <x v="3"/>
    <x v="7"/>
    <x v="2"/>
    <s v="New"/>
    <x v="1"/>
    <s v="Summit Backpack 45L"/>
    <n v="3"/>
    <n v="156.25"/>
    <n v="0"/>
    <n v="79.900000000000006"/>
    <n v="468.75"/>
    <n v="239.70000000000002"/>
    <n v="229.04999999999998"/>
    <n v="0.48863999999999996"/>
    <n v="2026"/>
    <x v="2"/>
    <n v="7"/>
    <x v="6"/>
  </r>
  <r>
    <n v="270"/>
    <d v="2026-07-20T00:00:00"/>
    <x v="2"/>
    <x v="2"/>
    <x v="3"/>
    <s v="Returning"/>
    <x v="3"/>
    <s v="Compact Sleeping Bag"/>
    <n v="3"/>
    <n v="120.14"/>
    <n v="0"/>
    <n v="58.9"/>
    <n v="360.42"/>
    <n v="176.7"/>
    <n v="183.72000000000003"/>
    <n v="0.5097386382553688"/>
    <n v="2026"/>
    <x v="2"/>
    <n v="7"/>
    <x v="6"/>
  </r>
  <r>
    <n v="2130"/>
    <d v="2026-07-20T00:00:00"/>
    <x v="1"/>
    <x v="14"/>
    <x v="2"/>
    <s v="Returning"/>
    <x v="1"/>
    <s v="Trail Boots"/>
    <n v="1"/>
    <n v="145.21"/>
    <n v="0"/>
    <n v="80.52"/>
    <n v="145.21"/>
    <n v="80.52"/>
    <n v="64.690000000000012"/>
    <n v="0.44549273466014744"/>
    <n v="2026"/>
    <x v="2"/>
    <n v="7"/>
    <x v="6"/>
  </r>
  <r>
    <n v="2474"/>
    <d v="2026-07-20T00:00:00"/>
    <x v="2"/>
    <x v="2"/>
    <x v="2"/>
    <s v="Returning"/>
    <x v="0"/>
    <s v="Compact Repair Kit"/>
    <n v="2"/>
    <n v="39.78"/>
    <n v="0.1"/>
    <n v="16.260000000000002"/>
    <n v="71.603999999999999"/>
    <n v="32.520000000000003"/>
    <n v="39.083999999999996"/>
    <n v="0.54583542818836928"/>
    <n v="2026"/>
    <x v="2"/>
    <n v="7"/>
    <x v="6"/>
  </r>
  <r>
    <n v="2514"/>
    <d v="2026-07-20T00:00:00"/>
    <x v="1"/>
    <x v="6"/>
    <x v="0"/>
    <s v="New"/>
    <x v="2"/>
    <s v="Travel Backpack 35L"/>
    <n v="2"/>
    <n v="161.97"/>
    <n v="0.1"/>
    <n v="88.57"/>
    <n v="291.54599999999999"/>
    <n v="177.14"/>
    <n v="114.40600000000001"/>
    <n v="0.39241148909606033"/>
    <n v="2026"/>
    <x v="2"/>
    <n v="7"/>
    <x v="6"/>
  </r>
  <r>
    <n v="2616"/>
    <d v="2026-07-20T00:00:00"/>
    <x v="2"/>
    <x v="3"/>
    <x v="2"/>
    <s v="New"/>
    <x v="4"/>
    <s v="Weighted Vest"/>
    <n v="2"/>
    <n v="125.37"/>
    <n v="0"/>
    <n v="68.040000000000006"/>
    <n v="250.74"/>
    <n v="136.08000000000001"/>
    <n v="114.66"/>
    <n v="0.457286432160804"/>
    <n v="2026"/>
    <x v="2"/>
    <n v="7"/>
    <x v="6"/>
  </r>
  <r>
    <n v="2632"/>
    <d v="2026-07-20T00:00:00"/>
    <x v="0"/>
    <x v="15"/>
    <x v="0"/>
    <s v="New"/>
    <x v="3"/>
    <s v="Trail Tent 2P"/>
    <n v="1"/>
    <n v="196.57"/>
    <n v="0"/>
    <n v="104.78"/>
    <n v="196.57"/>
    <n v="104.78"/>
    <n v="91.789999999999992"/>
    <n v="0.46695833545301924"/>
    <n v="2026"/>
    <x v="2"/>
    <n v="7"/>
    <x v="6"/>
  </r>
  <r>
    <n v="3725"/>
    <d v="2026-07-20T00:00:00"/>
    <x v="2"/>
    <x v="16"/>
    <x v="0"/>
    <s v="Returning"/>
    <x v="3"/>
    <s v="Trail Tent 2P"/>
    <n v="2"/>
    <n v="195.74"/>
    <n v="0.05"/>
    <n v="107.17"/>
    <n v="371.90600000000001"/>
    <n v="214.34"/>
    <n v="157.566"/>
    <n v="0.4236715729243411"/>
    <n v="2026"/>
    <x v="2"/>
    <n v="7"/>
    <x v="6"/>
  </r>
  <r>
    <n v="3834"/>
    <d v="2026-07-20T00:00:00"/>
    <x v="1"/>
    <x v="14"/>
    <x v="2"/>
    <s v="New"/>
    <x v="3"/>
    <s v="Trail Tent 2P"/>
    <n v="3"/>
    <n v="192.28"/>
    <n v="0"/>
    <n v="104.3"/>
    <n v="576.84"/>
    <n v="312.89999999999998"/>
    <n v="263.94000000000005"/>
    <n v="0.45756188891200339"/>
    <n v="2026"/>
    <x v="2"/>
    <n v="7"/>
    <x v="6"/>
  </r>
  <r>
    <n v="159"/>
    <d v="2026-07-21T00:00:00"/>
    <x v="1"/>
    <x v="1"/>
    <x v="0"/>
    <s v="Returning"/>
    <x v="1"/>
    <s v="Trekking Poles"/>
    <n v="2"/>
    <n v="70.150000000000006"/>
    <n v="0.05"/>
    <n v="32.950000000000003"/>
    <n v="133.285"/>
    <n v="65.900000000000006"/>
    <n v="67.384999999999991"/>
    <n v="0.50557076940390888"/>
    <n v="2026"/>
    <x v="2"/>
    <n v="7"/>
    <x v="6"/>
  </r>
  <r>
    <n v="435"/>
    <d v="2026-07-21T00:00:00"/>
    <x v="2"/>
    <x v="2"/>
    <x v="0"/>
    <s v="Returning"/>
    <x v="3"/>
    <s v="Alpine Tent 4P"/>
    <n v="2"/>
    <n v="342.38"/>
    <n v="0.05"/>
    <n v="192.01"/>
    <n v="650.52199999999993"/>
    <n v="384.02"/>
    <n v="266.50199999999995"/>
    <n v="0.40967407712575438"/>
    <n v="2026"/>
    <x v="2"/>
    <n v="7"/>
    <x v="6"/>
  </r>
  <r>
    <n v="1467"/>
    <d v="2026-07-21T00:00:00"/>
    <x v="1"/>
    <x v="14"/>
    <x v="3"/>
    <s v="New"/>
    <x v="4"/>
    <s v="Training Mat"/>
    <n v="1"/>
    <n v="50.59"/>
    <n v="0.05"/>
    <n v="22.04"/>
    <n v="48.060499999999998"/>
    <n v="22.04"/>
    <n v="26.020499999999998"/>
    <n v="0.54141134611583319"/>
    <n v="2026"/>
    <x v="2"/>
    <n v="7"/>
    <x v="6"/>
  </r>
  <r>
    <n v="1552"/>
    <d v="2026-07-21T00:00:00"/>
    <x v="3"/>
    <x v="4"/>
    <x v="2"/>
    <s v="New"/>
    <x v="2"/>
    <s v="Packing Cube Set"/>
    <n v="2"/>
    <n v="46.34"/>
    <n v="0.1"/>
    <n v="18.41"/>
    <n v="83.412000000000006"/>
    <n v="36.82"/>
    <n v="46.592000000000006"/>
    <n v="0.55857670359180933"/>
    <n v="2026"/>
    <x v="2"/>
    <n v="7"/>
    <x v="6"/>
  </r>
  <r>
    <n v="1745"/>
    <d v="2026-07-21T00:00:00"/>
    <x v="1"/>
    <x v="6"/>
    <x v="3"/>
    <s v="New"/>
    <x v="1"/>
    <s v="Hiking Daypack 20L"/>
    <n v="1"/>
    <n v="91.45"/>
    <n v="0"/>
    <n v="44.16"/>
    <n v="91.45"/>
    <n v="44.16"/>
    <n v="47.290000000000006"/>
    <n v="0.51711317659923461"/>
    <n v="2026"/>
    <x v="2"/>
    <n v="7"/>
    <x v="6"/>
  </r>
  <r>
    <n v="2174"/>
    <d v="2026-07-21T00:00:00"/>
    <x v="3"/>
    <x v="8"/>
    <x v="3"/>
    <s v="Returning"/>
    <x v="0"/>
    <s v="Compact Repair Kit"/>
    <n v="3"/>
    <n v="40.28"/>
    <n v="0"/>
    <n v="17.12"/>
    <n v="120.84"/>
    <n v="51.36"/>
    <n v="69.48"/>
    <n v="0.57497517378351537"/>
    <n v="2026"/>
    <x v="2"/>
    <n v="7"/>
    <x v="6"/>
  </r>
  <r>
    <n v="3444"/>
    <d v="2026-07-21T00:00:00"/>
    <x v="1"/>
    <x v="14"/>
    <x v="0"/>
    <s v="Returning"/>
    <x v="4"/>
    <s v="Recovery Roller"/>
    <n v="2"/>
    <n v="36.93"/>
    <n v="0"/>
    <n v="13.63"/>
    <n v="73.86"/>
    <n v="27.26"/>
    <n v="46.599999999999994"/>
    <n v="0.63092336853506625"/>
    <n v="2026"/>
    <x v="2"/>
    <n v="7"/>
    <x v="6"/>
  </r>
  <r>
    <n v="3646"/>
    <d v="2026-07-21T00:00:00"/>
    <x v="2"/>
    <x v="2"/>
    <x v="3"/>
    <s v="Returning"/>
    <x v="1"/>
    <s v="Trail Boots"/>
    <n v="1"/>
    <n v="143.69"/>
    <n v="0"/>
    <n v="80.87"/>
    <n v="143.69"/>
    <n v="80.87"/>
    <n v="62.819999999999993"/>
    <n v="0.43719117544714309"/>
    <n v="2026"/>
    <x v="2"/>
    <n v="7"/>
    <x v="6"/>
  </r>
  <r>
    <n v="4558"/>
    <d v="2026-07-21T00:00:00"/>
    <x v="1"/>
    <x v="14"/>
    <x v="3"/>
    <s v="New"/>
    <x v="1"/>
    <s v="Trail Boots"/>
    <n v="2"/>
    <n v="147.09"/>
    <n v="0"/>
    <n v="81.58"/>
    <n v="294.18"/>
    <n v="163.16"/>
    <n v="131.02000000000001"/>
    <n v="0.44537358080087025"/>
    <n v="2026"/>
    <x v="2"/>
    <n v="7"/>
    <x v="6"/>
  </r>
  <r>
    <n v="4564"/>
    <d v="2026-07-21T00:00:00"/>
    <x v="2"/>
    <x v="5"/>
    <x v="0"/>
    <s v="New"/>
    <x v="1"/>
    <s v="Summit Backpack 45L"/>
    <n v="1"/>
    <n v="153.88"/>
    <n v="0"/>
    <n v="80.98"/>
    <n v="153.88"/>
    <n v="80.98"/>
    <n v="72.899999999999991"/>
    <n v="0.47374577592929551"/>
    <n v="2026"/>
    <x v="2"/>
    <n v="7"/>
    <x v="6"/>
  </r>
  <r>
    <n v="4616"/>
    <d v="2026-07-21T00:00:00"/>
    <x v="3"/>
    <x v="13"/>
    <x v="3"/>
    <s v="New"/>
    <x v="1"/>
    <s v="Trekking Poles"/>
    <n v="3"/>
    <n v="72.2"/>
    <n v="0"/>
    <n v="31.45"/>
    <n v="216.60000000000002"/>
    <n v="94.35"/>
    <n v="122.25000000000003"/>
    <n v="0.5644044321329641"/>
    <n v="2026"/>
    <x v="2"/>
    <n v="7"/>
    <x v="6"/>
  </r>
  <r>
    <n v="536"/>
    <d v="2026-07-22T00:00:00"/>
    <x v="3"/>
    <x v="13"/>
    <x v="2"/>
    <s v="Business"/>
    <x v="4"/>
    <s v="Resistance Band Set"/>
    <n v="1"/>
    <n v="40.67"/>
    <n v="0"/>
    <n v="14.28"/>
    <n v="40.67"/>
    <n v="14.28"/>
    <n v="26.39"/>
    <n v="0.64888123924268504"/>
    <n v="2026"/>
    <x v="2"/>
    <n v="7"/>
    <x v="6"/>
  </r>
  <r>
    <n v="571"/>
    <d v="2026-07-22T00:00:00"/>
    <x v="0"/>
    <x v="0"/>
    <x v="0"/>
    <s v="New"/>
    <x v="1"/>
    <s v="Summit Backpack 45L"/>
    <n v="3"/>
    <n v="152.53"/>
    <n v="0"/>
    <n v="80.88"/>
    <n v="457.59000000000003"/>
    <n v="242.64"/>
    <n v="214.95000000000005"/>
    <n v="0.46974365698551113"/>
    <n v="2026"/>
    <x v="2"/>
    <n v="7"/>
    <x v="6"/>
  </r>
  <r>
    <n v="965"/>
    <d v="2026-07-22T00:00:00"/>
    <x v="1"/>
    <x v="11"/>
    <x v="2"/>
    <s v="Returning"/>
    <x v="2"/>
    <s v="Insulated Bottle"/>
    <n v="2"/>
    <n v="35.39"/>
    <n v="0.05"/>
    <n v="13.39"/>
    <n v="67.241"/>
    <n v="26.78"/>
    <n v="40.460999999999999"/>
    <n v="0.60173108668818132"/>
    <n v="2026"/>
    <x v="2"/>
    <n v="7"/>
    <x v="6"/>
  </r>
  <r>
    <n v="1504"/>
    <d v="2026-07-22T00:00:00"/>
    <x v="3"/>
    <x v="4"/>
    <x v="0"/>
    <s v="Returning"/>
    <x v="1"/>
    <s v="Hiking Daypack 20L"/>
    <n v="5"/>
    <n v="93.35"/>
    <n v="0"/>
    <n v="46.31"/>
    <n v="466.75"/>
    <n v="231.55"/>
    <n v="235.2"/>
    <n v="0.50391001606855912"/>
    <n v="2026"/>
    <x v="2"/>
    <n v="7"/>
    <x v="6"/>
  </r>
  <r>
    <n v="2560"/>
    <d v="2026-07-22T00:00:00"/>
    <x v="1"/>
    <x v="12"/>
    <x v="0"/>
    <s v="Returning"/>
    <x v="0"/>
    <s v="Trail Bike Light"/>
    <n v="2"/>
    <n v="51.71"/>
    <n v="0"/>
    <n v="22.75"/>
    <n v="103.42"/>
    <n v="45.5"/>
    <n v="57.92"/>
    <n v="0.5600464126861342"/>
    <n v="2026"/>
    <x v="2"/>
    <n v="7"/>
    <x v="6"/>
  </r>
  <r>
    <n v="2758"/>
    <d v="2026-07-22T00:00:00"/>
    <x v="0"/>
    <x v="0"/>
    <x v="0"/>
    <s v="New"/>
    <x v="0"/>
    <s v="Compact Repair Kit"/>
    <n v="1"/>
    <n v="39.86"/>
    <n v="0"/>
    <n v="16.53"/>
    <n v="39.86"/>
    <n v="16.53"/>
    <n v="23.33"/>
    <n v="0.58529854490717503"/>
    <n v="2026"/>
    <x v="2"/>
    <n v="7"/>
    <x v="6"/>
  </r>
  <r>
    <n v="4030"/>
    <d v="2026-07-22T00:00:00"/>
    <x v="3"/>
    <x v="8"/>
    <x v="0"/>
    <s v="New"/>
    <x v="3"/>
    <s v="Portable Camp Stove"/>
    <n v="2"/>
    <n v="83.71"/>
    <n v="0"/>
    <n v="39.29"/>
    <n v="167.42"/>
    <n v="78.58"/>
    <n v="88.839999999999989"/>
    <n v="0.53064150041811009"/>
    <n v="2026"/>
    <x v="2"/>
    <n v="7"/>
    <x v="6"/>
  </r>
  <r>
    <n v="4337"/>
    <d v="2026-07-22T00:00:00"/>
    <x v="1"/>
    <x v="14"/>
    <x v="2"/>
    <s v="New"/>
    <x v="2"/>
    <s v="Packing Cube Set"/>
    <n v="1"/>
    <n v="47.62"/>
    <n v="0"/>
    <n v="17.82"/>
    <n v="47.62"/>
    <n v="17.82"/>
    <n v="29.799999999999997"/>
    <n v="0.62578748425031494"/>
    <n v="2026"/>
    <x v="2"/>
    <n v="7"/>
    <x v="6"/>
  </r>
  <r>
    <n v="5129"/>
    <d v="2026-07-22T00:00:00"/>
    <x v="1"/>
    <x v="12"/>
    <x v="0"/>
    <s v="Returning"/>
    <x v="0"/>
    <s v="Commuter Helmet"/>
    <n v="1"/>
    <n v="80.05"/>
    <n v="0.05"/>
    <n v="43.81"/>
    <n v="76.047499999999999"/>
    <n v="43.81"/>
    <n v="32.237499999999997"/>
    <n v="0.42391268615010352"/>
    <n v="2026"/>
    <x v="2"/>
    <n v="7"/>
    <x v="6"/>
  </r>
  <r>
    <n v="81"/>
    <d v="2026-07-23T00:00:00"/>
    <x v="3"/>
    <x v="8"/>
    <x v="2"/>
    <s v="Returning"/>
    <x v="4"/>
    <s v="Training Mat"/>
    <n v="1"/>
    <n v="51.82"/>
    <n v="0"/>
    <n v="21.43"/>
    <n v="51.82"/>
    <n v="21.43"/>
    <n v="30.39"/>
    <n v="0.58645310690852959"/>
    <n v="2026"/>
    <x v="2"/>
    <n v="7"/>
    <x v="6"/>
  </r>
  <r>
    <n v="493"/>
    <d v="2026-07-23T00:00:00"/>
    <x v="1"/>
    <x v="11"/>
    <x v="0"/>
    <s v="Business"/>
    <x v="2"/>
    <s v="Travel Backpack 35L"/>
    <n v="4"/>
    <n v="161.28"/>
    <n v="0.15"/>
    <n v="89.2"/>
    <n v="548.35199999999998"/>
    <n v="356.8"/>
    <n v="191.55199999999996"/>
    <n v="0.3493230625583566"/>
    <n v="2026"/>
    <x v="2"/>
    <n v="7"/>
    <x v="6"/>
  </r>
  <r>
    <n v="613"/>
    <d v="2026-07-23T00:00:00"/>
    <x v="0"/>
    <x v="0"/>
    <x v="0"/>
    <s v="New"/>
    <x v="0"/>
    <s v="Compact Repair Kit"/>
    <n v="1"/>
    <n v="39.86"/>
    <n v="0.05"/>
    <n v="16.989999999999998"/>
    <n v="37.866999999999997"/>
    <n v="16.989999999999998"/>
    <n v="20.876999999999999"/>
    <n v="0.55132437214461139"/>
    <n v="2026"/>
    <x v="2"/>
    <n v="7"/>
    <x v="6"/>
  </r>
  <r>
    <n v="958"/>
    <d v="2026-07-23T00:00:00"/>
    <x v="3"/>
    <x v="8"/>
    <x v="3"/>
    <s v="New"/>
    <x v="0"/>
    <s v="Cycling Pack 12L"/>
    <n v="6"/>
    <n v="102.96"/>
    <n v="0.05"/>
    <n v="51.74"/>
    <n v="586.87199999999996"/>
    <n v="310.44"/>
    <n v="276.43199999999996"/>
    <n v="0.47102604997341835"/>
    <n v="2026"/>
    <x v="2"/>
    <n v="7"/>
    <x v="6"/>
  </r>
  <r>
    <n v="1270"/>
    <d v="2026-07-23T00:00:00"/>
    <x v="1"/>
    <x v="12"/>
    <x v="3"/>
    <s v="Returning"/>
    <x v="1"/>
    <s v="Hiking Daypack 20L"/>
    <n v="1"/>
    <n v="94.04"/>
    <n v="0"/>
    <n v="44.88"/>
    <n v="94.04"/>
    <n v="44.88"/>
    <n v="49.160000000000004"/>
    <n v="0.52275627392598889"/>
    <n v="2026"/>
    <x v="2"/>
    <n v="7"/>
    <x v="6"/>
  </r>
  <r>
    <n v="1513"/>
    <d v="2026-07-23T00:00:00"/>
    <x v="3"/>
    <x v="8"/>
    <x v="0"/>
    <s v="New"/>
    <x v="1"/>
    <s v="Trekking Poles"/>
    <n v="2"/>
    <n v="70.790000000000006"/>
    <n v="0"/>
    <n v="32.44"/>
    <n v="141.58000000000001"/>
    <n v="64.88"/>
    <n v="76.700000000000017"/>
    <n v="0.541743184065546"/>
    <n v="2026"/>
    <x v="2"/>
    <n v="7"/>
    <x v="6"/>
  </r>
  <r>
    <n v="2009"/>
    <d v="2026-07-23T00:00:00"/>
    <x v="2"/>
    <x v="10"/>
    <x v="0"/>
    <s v="New"/>
    <x v="2"/>
    <s v="Packing Cube Set"/>
    <n v="2"/>
    <n v="46.41"/>
    <n v="0"/>
    <n v="18.600000000000001"/>
    <n v="92.82"/>
    <n v="37.200000000000003"/>
    <n v="55.61999999999999"/>
    <n v="0.59922430510665803"/>
    <n v="2026"/>
    <x v="2"/>
    <n v="7"/>
    <x v="6"/>
  </r>
  <r>
    <n v="2838"/>
    <d v="2026-07-23T00:00:00"/>
    <x v="3"/>
    <x v="13"/>
    <x v="3"/>
    <s v="New"/>
    <x v="1"/>
    <s v="Trekking Poles"/>
    <n v="1"/>
    <n v="69.75"/>
    <n v="0"/>
    <n v="33.299999999999997"/>
    <n v="69.75"/>
    <n v="33.299999999999997"/>
    <n v="36.450000000000003"/>
    <n v="0.52258064516129032"/>
    <n v="2026"/>
    <x v="2"/>
    <n v="7"/>
    <x v="6"/>
  </r>
  <r>
    <n v="3730"/>
    <d v="2026-07-23T00:00:00"/>
    <x v="0"/>
    <x v="15"/>
    <x v="2"/>
    <s v="Business"/>
    <x v="0"/>
    <s v="Compact Repair Kit"/>
    <n v="3"/>
    <n v="40.81"/>
    <n v="0"/>
    <n v="16.86"/>
    <n v="122.43"/>
    <n v="50.58"/>
    <n v="71.850000000000009"/>
    <n v="0.58686596422445481"/>
    <n v="2026"/>
    <x v="2"/>
    <n v="7"/>
    <x v="6"/>
  </r>
  <r>
    <n v="4287"/>
    <d v="2026-07-23T00:00:00"/>
    <x v="3"/>
    <x v="8"/>
    <x v="3"/>
    <s v="Returning"/>
    <x v="1"/>
    <s v="Summit Backpack 45L"/>
    <n v="5"/>
    <n v="156.69"/>
    <n v="0"/>
    <n v="80.489999999999995"/>
    <n v="783.45"/>
    <n v="402.45"/>
    <n v="381.00000000000006"/>
    <n v="0.48631054949262881"/>
    <n v="2026"/>
    <x v="2"/>
    <n v="7"/>
    <x v="6"/>
  </r>
  <r>
    <n v="4297"/>
    <d v="2026-07-23T00:00:00"/>
    <x v="1"/>
    <x v="6"/>
    <x v="3"/>
    <s v="Returning"/>
    <x v="2"/>
    <s v="Travel Backpack 35L"/>
    <n v="1"/>
    <n v="168.59"/>
    <n v="0.1"/>
    <n v="88.8"/>
    <n v="151.73099999999999"/>
    <n v="88.8"/>
    <n v="62.930999999999997"/>
    <n v="0.41475374181940405"/>
    <n v="2026"/>
    <x v="2"/>
    <n v="7"/>
    <x v="6"/>
  </r>
  <r>
    <n v="5118"/>
    <d v="2026-07-23T00:00:00"/>
    <x v="1"/>
    <x v="12"/>
    <x v="0"/>
    <s v="Business"/>
    <x v="2"/>
    <s v="Insulated Bottle"/>
    <n v="5"/>
    <n v="36.880000000000003"/>
    <n v="0.1"/>
    <n v="13.76"/>
    <n v="165.96"/>
    <n v="68.8"/>
    <n v="97.160000000000011"/>
    <n v="0.58544227524704751"/>
    <n v="2026"/>
    <x v="2"/>
    <n v="7"/>
    <x v="6"/>
  </r>
  <r>
    <n v="363"/>
    <d v="2026-07-24T00:00:00"/>
    <x v="0"/>
    <x v="0"/>
    <x v="1"/>
    <s v="Business"/>
    <x v="2"/>
    <s v="Carry-On Duffel"/>
    <n v="8"/>
    <n v="136.13"/>
    <n v="0.1"/>
    <n v="66.55"/>
    <n v="980.13599999999997"/>
    <n v="532.4"/>
    <n v="447.73599999999999"/>
    <n v="0.45681007533648393"/>
    <n v="2026"/>
    <x v="2"/>
    <n v="7"/>
    <x v="6"/>
  </r>
  <r>
    <n v="4243"/>
    <d v="2026-07-24T00:00:00"/>
    <x v="1"/>
    <x v="14"/>
    <x v="3"/>
    <s v="Returning"/>
    <x v="0"/>
    <s v="Compact Repair Kit"/>
    <n v="2"/>
    <n v="40.479999999999997"/>
    <n v="0.05"/>
    <n v="16.93"/>
    <n v="76.911999999999992"/>
    <n v="33.86"/>
    <n v="43.051999999999992"/>
    <n v="0.5597566049511129"/>
    <n v="2026"/>
    <x v="2"/>
    <n v="7"/>
    <x v="6"/>
  </r>
  <r>
    <n v="4348"/>
    <d v="2026-07-24T00:00:00"/>
    <x v="0"/>
    <x v="0"/>
    <x v="0"/>
    <s v="New"/>
    <x v="0"/>
    <s v="Trail Bike Light"/>
    <n v="4"/>
    <n v="50.09"/>
    <n v="0"/>
    <n v="22.11"/>
    <n v="200.36"/>
    <n v="88.44"/>
    <n v="111.92000000000002"/>
    <n v="0.55859452984627678"/>
    <n v="2026"/>
    <x v="2"/>
    <n v="7"/>
    <x v="6"/>
  </r>
  <r>
    <n v="4405"/>
    <d v="2026-07-24T00:00:00"/>
    <x v="3"/>
    <x v="8"/>
    <x v="0"/>
    <s v="Returning"/>
    <x v="1"/>
    <s v="Summit Backpack 45L"/>
    <n v="1"/>
    <n v="156.54"/>
    <n v="0.1"/>
    <n v="77.38"/>
    <n v="140.886"/>
    <n v="77.38"/>
    <n v="63.506"/>
    <n v="0.4507616086765186"/>
    <n v="2026"/>
    <x v="2"/>
    <n v="7"/>
    <x v="6"/>
  </r>
  <r>
    <n v="4857"/>
    <d v="2026-07-24T00:00:00"/>
    <x v="1"/>
    <x v="6"/>
    <x v="2"/>
    <s v="Returning"/>
    <x v="1"/>
    <s v="Summit Backpack 45L"/>
    <n v="1"/>
    <n v="152.1"/>
    <n v="0.1"/>
    <n v="80.459999999999994"/>
    <n v="136.88999999999999"/>
    <n v="80.459999999999994"/>
    <n v="56.429999999999993"/>
    <n v="0.41222879684418146"/>
    <n v="2026"/>
    <x v="2"/>
    <n v="7"/>
    <x v="6"/>
  </r>
  <r>
    <n v="87"/>
    <d v="2026-07-25T00:00:00"/>
    <x v="1"/>
    <x v="11"/>
    <x v="0"/>
    <s v="Returning"/>
    <x v="1"/>
    <s v="Summit Backpack 45L"/>
    <n v="1"/>
    <n v="155.35"/>
    <n v="0"/>
    <n v="80.47"/>
    <n v="155.35"/>
    <n v="80.47"/>
    <n v="74.88"/>
    <n v="0.48200836820083681"/>
    <n v="2026"/>
    <x v="2"/>
    <n v="7"/>
    <x v="6"/>
  </r>
  <r>
    <n v="315"/>
    <d v="2026-07-25T00:00:00"/>
    <x v="2"/>
    <x v="3"/>
    <x v="3"/>
    <s v="New"/>
    <x v="0"/>
    <s v="Commuter Helmet"/>
    <n v="1"/>
    <n v="81.13"/>
    <n v="0.05"/>
    <n v="42.41"/>
    <n v="77.073499999999996"/>
    <n v="42.41"/>
    <n v="34.663499999999999"/>
    <n v="0.44974602165465433"/>
    <n v="2026"/>
    <x v="2"/>
    <n v="7"/>
    <x v="6"/>
  </r>
  <r>
    <n v="970"/>
    <d v="2026-07-25T00:00:00"/>
    <x v="1"/>
    <x v="11"/>
    <x v="0"/>
    <s v="New"/>
    <x v="1"/>
    <s v="Trail Boots"/>
    <n v="1"/>
    <n v="145.87"/>
    <n v="0"/>
    <n v="81.430000000000007"/>
    <n v="145.87"/>
    <n v="81.430000000000007"/>
    <n v="64.44"/>
    <n v="0.44176321382052508"/>
    <n v="2026"/>
    <x v="2"/>
    <n v="7"/>
    <x v="6"/>
  </r>
  <r>
    <n v="1891"/>
    <d v="2026-07-25T00:00:00"/>
    <x v="1"/>
    <x v="12"/>
    <x v="0"/>
    <s v="New"/>
    <x v="1"/>
    <s v="Summit Backpack 45L"/>
    <n v="6"/>
    <n v="151.88999999999999"/>
    <n v="0.15"/>
    <n v="76.83"/>
    <n v="774.6389999999999"/>
    <n v="460.98"/>
    <n v="313.65899999999988"/>
    <n v="0.40490989996630677"/>
    <n v="2026"/>
    <x v="2"/>
    <n v="7"/>
    <x v="6"/>
  </r>
  <r>
    <n v="2148"/>
    <d v="2026-07-25T00:00:00"/>
    <x v="2"/>
    <x v="10"/>
    <x v="0"/>
    <s v="New"/>
    <x v="4"/>
    <s v="Resistance Band Set"/>
    <n v="2"/>
    <n v="41.14"/>
    <n v="0.1"/>
    <n v="14.84"/>
    <n v="74.052000000000007"/>
    <n v="29.68"/>
    <n v="44.372000000000007"/>
    <n v="0.59920056176740677"/>
    <n v="2026"/>
    <x v="2"/>
    <n v="7"/>
    <x v="6"/>
  </r>
  <r>
    <n v="2467"/>
    <d v="2026-07-25T00:00:00"/>
    <x v="3"/>
    <x v="4"/>
    <x v="2"/>
    <s v="Returning"/>
    <x v="0"/>
    <s v="Trail Bike Light"/>
    <n v="1"/>
    <n v="49.5"/>
    <n v="0"/>
    <n v="21.83"/>
    <n v="49.5"/>
    <n v="21.83"/>
    <n v="27.67"/>
    <n v="0.55898989898989904"/>
    <n v="2026"/>
    <x v="2"/>
    <n v="7"/>
    <x v="6"/>
  </r>
  <r>
    <n v="3710"/>
    <d v="2026-07-25T00:00:00"/>
    <x v="3"/>
    <x v="7"/>
    <x v="0"/>
    <s v="New"/>
    <x v="2"/>
    <s v="Packing Cube Set"/>
    <n v="2"/>
    <n v="46.48"/>
    <n v="0.05"/>
    <n v="18.760000000000002"/>
    <n v="88.311999999999983"/>
    <n v="37.520000000000003"/>
    <n v="50.79199999999998"/>
    <n v="0.57514267596702584"/>
    <n v="2026"/>
    <x v="2"/>
    <n v="7"/>
    <x v="6"/>
  </r>
  <r>
    <n v="3714"/>
    <d v="2026-07-25T00:00:00"/>
    <x v="2"/>
    <x v="2"/>
    <x v="3"/>
    <s v="Returning"/>
    <x v="2"/>
    <s v="Insulated Bottle"/>
    <n v="1"/>
    <n v="36.909999999999997"/>
    <n v="0"/>
    <n v="13.56"/>
    <n v="36.909999999999997"/>
    <n v="13.56"/>
    <n v="23.349999999999994"/>
    <n v="0.63261988620969922"/>
    <n v="2026"/>
    <x v="2"/>
    <n v="7"/>
    <x v="6"/>
  </r>
  <r>
    <n v="3893"/>
    <d v="2026-07-25T00:00:00"/>
    <x v="0"/>
    <x v="0"/>
    <x v="0"/>
    <s v="Returning"/>
    <x v="2"/>
    <s v="Insulated Bottle"/>
    <n v="1"/>
    <n v="35.6"/>
    <n v="0"/>
    <n v="13.91"/>
    <n v="35.6"/>
    <n v="13.91"/>
    <n v="21.69"/>
    <n v="0.60926966292134832"/>
    <n v="2026"/>
    <x v="2"/>
    <n v="7"/>
    <x v="6"/>
  </r>
  <r>
    <n v="4136"/>
    <d v="2026-07-25T00:00:00"/>
    <x v="1"/>
    <x v="11"/>
    <x v="2"/>
    <s v="New"/>
    <x v="0"/>
    <s v="Commuter Helmet"/>
    <n v="2"/>
    <n v="80.25"/>
    <n v="0.05"/>
    <n v="42.39"/>
    <n v="152.47499999999999"/>
    <n v="84.78"/>
    <n v="67.694999999999993"/>
    <n v="0.44397442203639936"/>
    <n v="2026"/>
    <x v="2"/>
    <n v="7"/>
    <x v="6"/>
  </r>
  <r>
    <n v="4212"/>
    <d v="2026-07-25T00:00:00"/>
    <x v="0"/>
    <x v="0"/>
    <x v="3"/>
    <s v="Returning"/>
    <x v="2"/>
    <s v="Packing Cube Set"/>
    <n v="2"/>
    <n v="47.52"/>
    <n v="0.1"/>
    <n v="17.86"/>
    <n v="85.536000000000001"/>
    <n v="35.72"/>
    <n v="49.816000000000003"/>
    <n v="0.58239805462027683"/>
    <n v="2026"/>
    <x v="2"/>
    <n v="7"/>
    <x v="6"/>
  </r>
  <r>
    <n v="4332"/>
    <d v="2026-07-25T00:00:00"/>
    <x v="3"/>
    <x v="13"/>
    <x v="0"/>
    <s v="New"/>
    <x v="2"/>
    <s v="Travel Backpack 35L"/>
    <n v="2"/>
    <n v="164.58"/>
    <n v="0.1"/>
    <n v="86.55"/>
    <n v="296.24400000000003"/>
    <n v="173.1"/>
    <n v="123.14400000000003"/>
    <n v="0.41568436829100341"/>
    <n v="2026"/>
    <x v="2"/>
    <n v="7"/>
    <x v="6"/>
  </r>
  <r>
    <n v="702"/>
    <d v="2026-07-26T00:00:00"/>
    <x v="0"/>
    <x v="9"/>
    <x v="0"/>
    <s v="New"/>
    <x v="0"/>
    <s v="Compact Repair Kit"/>
    <n v="1"/>
    <n v="39.99"/>
    <n v="0.05"/>
    <n v="16.739999999999998"/>
    <n v="37.990499999999997"/>
    <n v="16.739999999999998"/>
    <n v="21.250499999999999"/>
    <n v="0.55936352509179932"/>
    <n v="2026"/>
    <x v="2"/>
    <n v="7"/>
    <x v="6"/>
  </r>
  <r>
    <n v="1223"/>
    <d v="2026-07-26T00:00:00"/>
    <x v="1"/>
    <x v="12"/>
    <x v="2"/>
    <s v="New"/>
    <x v="1"/>
    <s v="Trail Boots"/>
    <n v="1"/>
    <n v="140.44"/>
    <n v="0"/>
    <n v="77.08"/>
    <n v="140.44"/>
    <n v="77.08"/>
    <n v="63.36"/>
    <n v="0.45115351751637711"/>
    <n v="2026"/>
    <x v="2"/>
    <n v="7"/>
    <x v="6"/>
  </r>
  <r>
    <n v="1370"/>
    <d v="2026-07-26T00:00:00"/>
    <x v="2"/>
    <x v="10"/>
    <x v="3"/>
    <s v="New"/>
    <x v="4"/>
    <s v="Weighted Vest"/>
    <n v="2"/>
    <n v="123.73"/>
    <n v="0.05"/>
    <n v="68.22"/>
    <n v="235.08699999999999"/>
    <n v="136.44"/>
    <n v="98.646999999999991"/>
    <n v="0.41961911973014243"/>
    <n v="2026"/>
    <x v="2"/>
    <n v="7"/>
    <x v="6"/>
  </r>
  <r>
    <n v="3476"/>
    <d v="2026-07-26T00:00:00"/>
    <x v="3"/>
    <x v="13"/>
    <x v="1"/>
    <s v="New"/>
    <x v="2"/>
    <s v="Carry-On Duffel"/>
    <n v="3"/>
    <n v="132.68"/>
    <n v="0.15"/>
    <n v="67.38"/>
    <n v="338.334"/>
    <n v="202.14"/>
    <n v="136.19400000000002"/>
    <n v="0.40254304917625783"/>
    <n v="2026"/>
    <x v="2"/>
    <n v="7"/>
    <x v="6"/>
  </r>
  <r>
    <n v="4066"/>
    <d v="2026-07-26T00:00:00"/>
    <x v="3"/>
    <x v="7"/>
    <x v="2"/>
    <s v="New"/>
    <x v="4"/>
    <s v="Recovery Roller"/>
    <n v="1"/>
    <n v="35.479999999999997"/>
    <n v="0.05"/>
    <n v="14.15"/>
    <n v="33.705999999999996"/>
    <n v="14.15"/>
    <n v="19.555999999999997"/>
    <n v="0.58019343737020113"/>
    <n v="2026"/>
    <x v="2"/>
    <n v="7"/>
    <x v="6"/>
  </r>
  <r>
    <n v="4153"/>
    <d v="2026-07-26T00:00:00"/>
    <x v="3"/>
    <x v="7"/>
    <x v="0"/>
    <s v="Business"/>
    <x v="2"/>
    <s v="Carry-On Duffel"/>
    <n v="3"/>
    <n v="134.63"/>
    <n v="0"/>
    <n v="67.2"/>
    <n v="403.89"/>
    <n v="201.60000000000002"/>
    <n v="202.28999999999996"/>
    <n v="0.50085419297333422"/>
    <n v="2026"/>
    <x v="2"/>
    <n v="7"/>
    <x v="6"/>
  </r>
  <r>
    <n v="379"/>
    <d v="2026-07-27T00:00:00"/>
    <x v="0"/>
    <x v="9"/>
    <x v="3"/>
    <s v="New"/>
    <x v="1"/>
    <s v="Trekking Poles"/>
    <n v="3"/>
    <n v="72.03"/>
    <n v="0"/>
    <n v="32.46"/>
    <n v="216.09"/>
    <n v="97.38"/>
    <n v="118.71000000000001"/>
    <n v="0.54935443565181175"/>
    <n v="2026"/>
    <x v="2"/>
    <n v="7"/>
    <x v="6"/>
  </r>
  <r>
    <n v="820"/>
    <d v="2026-07-27T00:00:00"/>
    <x v="3"/>
    <x v="7"/>
    <x v="3"/>
    <s v="Returning"/>
    <x v="4"/>
    <s v="Resistance Band Set"/>
    <n v="1"/>
    <n v="40.24"/>
    <n v="0"/>
    <n v="15.05"/>
    <n v="40.24"/>
    <n v="15.05"/>
    <n v="25.19"/>
    <n v="0.62599403578528823"/>
    <n v="2026"/>
    <x v="2"/>
    <n v="7"/>
    <x v="6"/>
  </r>
  <r>
    <n v="2003"/>
    <d v="2026-07-27T00:00:00"/>
    <x v="2"/>
    <x v="5"/>
    <x v="2"/>
    <s v="Returning"/>
    <x v="2"/>
    <s v="Insulated Bottle"/>
    <n v="1"/>
    <n v="36.14"/>
    <n v="0"/>
    <n v="13.52"/>
    <n v="36.14"/>
    <n v="13.52"/>
    <n v="22.62"/>
    <n v="0.62589928057553956"/>
    <n v="2026"/>
    <x v="2"/>
    <n v="7"/>
    <x v="6"/>
  </r>
  <r>
    <n v="2682"/>
    <d v="2026-07-27T00:00:00"/>
    <x v="1"/>
    <x v="11"/>
    <x v="0"/>
    <s v="New"/>
    <x v="4"/>
    <s v="Resistance Band Set"/>
    <n v="2"/>
    <n v="40.22"/>
    <n v="0.05"/>
    <n v="14.72"/>
    <n v="76.417999999999992"/>
    <n v="29.44"/>
    <n v="46.977999999999994"/>
    <n v="0.61475045146431473"/>
    <n v="2026"/>
    <x v="2"/>
    <n v="7"/>
    <x v="6"/>
  </r>
  <r>
    <n v="3860"/>
    <d v="2026-07-27T00:00:00"/>
    <x v="3"/>
    <x v="7"/>
    <x v="0"/>
    <s v="Returning"/>
    <x v="4"/>
    <s v="Recovery Roller"/>
    <n v="3"/>
    <n v="37.130000000000003"/>
    <n v="0.05"/>
    <n v="14.29"/>
    <n v="105.82050000000001"/>
    <n v="42.87"/>
    <n v="62.950500000000012"/>
    <n v="0.59488000907196625"/>
    <n v="2026"/>
    <x v="2"/>
    <n v="7"/>
    <x v="6"/>
  </r>
  <r>
    <n v="4063"/>
    <d v="2026-07-27T00:00:00"/>
    <x v="0"/>
    <x v="9"/>
    <x v="0"/>
    <s v="New"/>
    <x v="3"/>
    <s v="Compact Sleeping Bag"/>
    <n v="4"/>
    <n v="125.07"/>
    <n v="0.05"/>
    <n v="60"/>
    <n v="475.26599999999996"/>
    <n v="240"/>
    <n v="235.26599999999996"/>
    <n v="0.4950196311118405"/>
    <n v="2026"/>
    <x v="2"/>
    <n v="7"/>
    <x v="6"/>
  </r>
  <r>
    <n v="4474"/>
    <d v="2026-07-27T00:00:00"/>
    <x v="3"/>
    <x v="13"/>
    <x v="1"/>
    <s v="Returning"/>
    <x v="4"/>
    <s v="Weighted Vest"/>
    <n v="5"/>
    <n v="122.14"/>
    <n v="0.05"/>
    <n v="70.64"/>
    <n v="580.16499999999996"/>
    <n v="353.2"/>
    <n v="226.96499999999997"/>
    <n v="0.39120767367903958"/>
    <n v="2026"/>
    <x v="2"/>
    <n v="7"/>
    <x v="6"/>
  </r>
  <r>
    <n v="21"/>
    <d v="2026-07-28T00:00:00"/>
    <x v="1"/>
    <x v="11"/>
    <x v="0"/>
    <s v="Business"/>
    <x v="3"/>
    <s v="Compact Sleeping Bag"/>
    <n v="1"/>
    <n v="120.09"/>
    <n v="0"/>
    <n v="62.18"/>
    <n v="120.09"/>
    <n v="62.18"/>
    <n v="57.910000000000004"/>
    <n v="0.48222166708302111"/>
    <n v="2026"/>
    <x v="2"/>
    <n v="7"/>
    <x v="6"/>
  </r>
  <r>
    <n v="368"/>
    <d v="2026-07-28T00:00:00"/>
    <x v="3"/>
    <x v="4"/>
    <x v="3"/>
    <s v="Returning"/>
    <x v="0"/>
    <s v="Cycling Pack 12L"/>
    <n v="6"/>
    <n v="102.75"/>
    <n v="0"/>
    <n v="51.55"/>
    <n v="616.5"/>
    <n v="309.29999999999995"/>
    <n v="307.20000000000005"/>
    <n v="0.49829683698296845"/>
    <n v="2026"/>
    <x v="2"/>
    <n v="7"/>
    <x v="6"/>
  </r>
  <r>
    <n v="457"/>
    <d v="2026-07-28T00:00:00"/>
    <x v="2"/>
    <x v="2"/>
    <x v="0"/>
    <s v="Returning"/>
    <x v="3"/>
    <s v="Trail Tent 2P"/>
    <n v="4"/>
    <n v="191.15"/>
    <n v="0"/>
    <n v="105.01"/>
    <n v="764.6"/>
    <n v="420.04"/>
    <n v="344.56"/>
    <n v="0.45064085796494896"/>
    <n v="2026"/>
    <x v="2"/>
    <n v="7"/>
    <x v="6"/>
  </r>
  <r>
    <n v="1516"/>
    <d v="2026-07-28T00:00:00"/>
    <x v="0"/>
    <x v="9"/>
    <x v="0"/>
    <s v="Business"/>
    <x v="4"/>
    <s v="Resistance Band Set"/>
    <n v="2"/>
    <n v="40.15"/>
    <n v="0.1"/>
    <n v="14.86"/>
    <n v="72.27"/>
    <n v="29.72"/>
    <n v="42.55"/>
    <n v="0.58876435588764353"/>
    <n v="2026"/>
    <x v="2"/>
    <n v="7"/>
    <x v="6"/>
  </r>
  <r>
    <n v="2266"/>
    <d v="2026-07-28T00:00:00"/>
    <x v="1"/>
    <x v="11"/>
    <x v="3"/>
    <s v="Business"/>
    <x v="3"/>
    <s v="Portable Camp Stove"/>
    <n v="1"/>
    <n v="83.05"/>
    <n v="0"/>
    <n v="38.86"/>
    <n v="83.05"/>
    <n v="38.86"/>
    <n v="44.19"/>
    <n v="0.53208910295003009"/>
    <n v="2026"/>
    <x v="2"/>
    <n v="7"/>
    <x v="6"/>
  </r>
  <r>
    <n v="2802"/>
    <d v="2026-07-28T00:00:00"/>
    <x v="0"/>
    <x v="9"/>
    <x v="0"/>
    <s v="Returning"/>
    <x v="1"/>
    <s v="Trail Boots"/>
    <n v="2"/>
    <n v="146.22999999999999"/>
    <n v="0"/>
    <n v="79.040000000000006"/>
    <n v="292.45999999999998"/>
    <n v="158.08000000000001"/>
    <n v="134.37999999999997"/>
    <n v="0.45948163851466861"/>
    <n v="2026"/>
    <x v="2"/>
    <n v="7"/>
    <x v="6"/>
  </r>
  <r>
    <n v="3604"/>
    <d v="2026-07-28T00:00:00"/>
    <x v="1"/>
    <x v="14"/>
    <x v="0"/>
    <s v="Returning"/>
    <x v="1"/>
    <s v="Trail Boots"/>
    <n v="2"/>
    <n v="144.09"/>
    <n v="0"/>
    <n v="77.67"/>
    <n v="288.18"/>
    <n v="155.34"/>
    <n v="132.84"/>
    <n v="0.46096189881324173"/>
    <n v="2026"/>
    <x v="2"/>
    <n v="7"/>
    <x v="6"/>
  </r>
  <r>
    <n v="3644"/>
    <d v="2026-07-28T00:00:00"/>
    <x v="2"/>
    <x v="10"/>
    <x v="2"/>
    <s v="Business"/>
    <x v="1"/>
    <s v="Hiking Daypack 20L"/>
    <n v="3"/>
    <n v="93.01"/>
    <n v="0.15"/>
    <n v="46.68"/>
    <n v="237.17550000000003"/>
    <n v="140.04"/>
    <n v="97.135500000000036"/>
    <n v="0.4095511551572571"/>
    <n v="2026"/>
    <x v="2"/>
    <n v="7"/>
    <x v="6"/>
  </r>
  <r>
    <n v="4271"/>
    <d v="2026-07-28T00:00:00"/>
    <x v="0"/>
    <x v="0"/>
    <x v="2"/>
    <s v="New"/>
    <x v="3"/>
    <s v="Compact Sleeping Bag"/>
    <n v="1"/>
    <n v="121.61"/>
    <n v="0.1"/>
    <n v="60.58"/>
    <n v="109.449"/>
    <n v="60.58"/>
    <n v="48.869"/>
    <n v="0.4465001964385239"/>
    <n v="2026"/>
    <x v="2"/>
    <n v="7"/>
    <x v="6"/>
  </r>
  <r>
    <n v="272"/>
    <d v="2026-07-29T00:00:00"/>
    <x v="3"/>
    <x v="4"/>
    <x v="0"/>
    <s v="Business"/>
    <x v="3"/>
    <s v="Trail Tent 2P"/>
    <n v="2"/>
    <n v="195.09"/>
    <n v="0"/>
    <n v="106.82"/>
    <n v="390.18"/>
    <n v="213.64"/>
    <n v="176.54000000000002"/>
    <n v="0.45245783997129535"/>
    <n v="2026"/>
    <x v="2"/>
    <n v="7"/>
    <x v="6"/>
  </r>
  <r>
    <n v="1469"/>
    <d v="2026-07-29T00:00:00"/>
    <x v="2"/>
    <x v="10"/>
    <x v="2"/>
    <s v="Returning"/>
    <x v="2"/>
    <s v="Travel Backpack 35L"/>
    <n v="3"/>
    <n v="167.52"/>
    <n v="0"/>
    <n v="87.26"/>
    <n v="502.56000000000006"/>
    <n v="261.78000000000003"/>
    <n v="240.78000000000003"/>
    <n v="0.4791069723018147"/>
    <n v="2026"/>
    <x v="2"/>
    <n v="7"/>
    <x v="6"/>
  </r>
  <r>
    <n v="2253"/>
    <d v="2026-07-29T00:00:00"/>
    <x v="1"/>
    <x v="14"/>
    <x v="3"/>
    <s v="New"/>
    <x v="0"/>
    <s v="Trail Bike Light"/>
    <n v="3"/>
    <n v="50.98"/>
    <n v="0"/>
    <n v="22.63"/>
    <n v="152.94"/>
    <n v="67.89"/>
    <n v="85.05"/>
    <n v="0.55610043154178113"/>
    <n v="2026"/>
    <x v="2"/>
    <n v="7"/>
    <x v="6"/>
  </r>
  <r>
    <n v="2554"/>
    <d v="2026-07-29T00:00:00"/>
    <x v="1"/>
    <x v="11"/>
    <x v="3"/>
    <s v="New"/>
    <x v="4"/>
    <s v="Training Mat"/>
    <n v="2"/>
    <n v="49.98"/>
    <n v="0.1"/>
    <n v="21.91"/>
    <n v="89.963999999999999"/>
    <n v="43.82"/>
    <n v="46.143999999999998"/>
    <n v="0.51291627762215997"/>
    <n v="2026"/>
    <x v="2"/>
    <n v="7"/>
    <x v="6"/>
  </r>
  <r>
    <n v="2624"/>
    <d v="2026-07-29T00:00:00"/>
    <x v="3"/>
    <x v="4"/>
    <x v="1"/>
    <s v="Business"/>
    <x v="2"/>
    <s v="Insulated Bottle"/>
    <n v="4"/>
    <n v="36.44"/>
    <n v="0.15"/>
    <n v="13.32"/>
    <n v="123.89599999999999"/>
    <n v="53.28"/>
    <n v="70.615999999999985"/>
    <n v="0.5699619035319945"/>
    <n v="2026"/>
    <x v="2"/>
    <n v="7"/>
    <x v="6"/>
  </r>
  <r>
    <n v="3338"/>
    <d v="2026-07-29T00:00:00"/>
    <x v="0"/>
    <x v="0"/>
    <x v="0"/>
    <s v="Returning"/>
    <x v="3"/>
    <s v="Trail Tent 2P"/>
    <n v="1"/>
    <n v="195.34"/>
    <n v="0.05"/>
    <n v="106.6"/>
    <n v="185.57300000000001"/>
    <n v="106.6"/>
    <n v="78.973000000000013"/>
    <n v="0.42556298599472991"/>
    <n v="2026"/>
    <x v="2"/>
    <n v="7"/>
    <x v="6"/>
  </r>
  <r>
    <n v="4575"/>
    <d v="2026-07-29T00:00:00"/>
    <x v="2"/>
    <x v="5"/>
    <x v="0"/>
    <s v="Business"/>
    <x v="0"/>
    <s v="Cycling Pack 12L"/>
    <n v="1"/>
    <n v="103.31"/>
    <n v="0"/>
    <n v="50.93"/>
    <n v="103.31"/>
    <n v="50.93"/>
    <n v="52.38"/>
    <n v="0.50701771367728199"/>
    <n v="2026"/>
    <x v="2"/>
    <n v="7"/>
    <x v="6"/>
  </r>
  <r>
    <n v="4871"/>
    <d v="2026-07-29T00:00:00"/>
    <x v="0"/>
    <x v="0"/>
    <x v="0"/>
    <s v="New"/>
    <x v="3"/>
    <s v="Compact Sleeping Bag"/>
    <n v="3"/>
    <n v="123.31"/>
    <n v="0"/>
    <n v="59.16"/>
    <n v="369.93"/>
    <n v="177.48"/>
    <n v="192.45000000000002"/>
    <n v="0.52023355770010549"/>
    <n v="2026"/>
    <x v="2"/>
    <n v="7"/>
    <x v="6"/>
  </r>
  <r>
    <n v="4931"/>
    <d v="2026-07-29T00:00:00"/>
    <x v="0"/>
    <x v="15"/>
    <x v="0"/>
    <s v="New"/>
    <x v="4"/>
    <s v="Resistance Band Set"/>
    <n v="1"/>
    <n v="40.36"/>
    <n v="0.1"/>
    <n v="14.82"/>
    <n v="36.323999999999998"/>
    <n v="14.82"/>
    <n v="21.503999999999998"/>
    <n v="0.59200528576148004"/>
    <n v="2026"/>
    <x v="2"/>
    <n v="7"/>
    <x v="6"/>
  </r>
  <r>
    <n v="4962"/>
    <d v="2026-07-29T00:00:00"/>
    <x v="0"/>
    <x v="15"/>
    <x v="2"/>
    <s v="New"/>
    <x v="3"/>
    <s v="Portable Camp Stove"/>
    <n v="2"/>
    <n v="83.06"/>
    <n v="0"/>
    <n v="38.74"/>
    <n v="166.12"/>
    <n v="77.48"/>
    <n v="88.64"/>
    <n v="0.5335901757765471"/>
    <n v="2026"/>
    <x v="2"/>
    <n v="7"/>
    <x v="6"/>
  </r>
  <r>
    <n v="5006"/>
    <d v="2026-07-29T00:00:00"/>
    <x v="2"/>
    <x v="3"/>
    <x v="0"/>
    <s v="Returning"/>
    <x v="1"/>
    <s v="Summit Backpack 45L"/>
    <n v="2"/>
    <n v="151.72999999999999"/>
    <n v="0"/>
    <n v="81.209999999999994"/>
    <n v="303.45999999999998"/>
    <n v="162.41999999999999"/>
    <n v="141.04"/>
    <n v="0.46477295195412904"/>
    <n v="2026"/>
    <x v="2"/>
    <n v="7"/>
    <x v="6"/>
  </r>
  <r>
    <n v="5033"/>
    <d v="2026-07-29T00:00:00"/>
    <x v="3"/>
    <x v="8"/>
    <x v="0"/>
    <s v="New"/>
    <x v="1"/>
    <s v="Trekking Poles"/>
    <n v="4"/>
    <n v="72.010000000000005"/>
    <n v="0.05"/>
    <n v="32.36"/>
    <n v="273.63800000000003"/>
    <n v="129.44"/>
    <n v="144.19800000000004"/>
    <n v="0.52696628392255473"/>
    <n v="2026"/>
    <x v="2"/>
    <n v="7"/>
    <x v="6"/>
  </r>
  <r>
    <n v="5117"/>
    <d v="2026-07-29T00:00:00"/>
    <x v="1"/>
    <x v="11"/>
    <x v="0"/>
    <s v="Business"/>
    <x v="1"/>
    <s v="Summit Backpack 45L"/>
    <n v="1"/>
    <n v="154.87"/>
    <n v="0"/>
    <n v="80.459999999999994"/>
    <n v="154.87"/>
    <n v="80.459999999999994"/>
    <n v="74.410000000000011"/>
    <n v="0.48046748886162594"/>
    <n v="2026"/>
    <x v="2"/>
    <n v="7"/>
    <x v="6"/>
  </r>
  <r>
    <n v="954"/>
    <d v="2026-07-30T00:00:00"/>
    <x v="1"/>
    <x v="1"/>
    <x v="0"/>
    <s v="New"/>
    <x v="2"/>
    <s v="Carry-On Duffel"/>
    <n v="3"/>
    <n v="134.61000000000001"/>
    <n v="0.1"/>
    <n v="65.77"/>
    <n v="363.44700000000006"/>
    <n v="197.31"/>
    <n v="166.13700000000006"/>
    <n v="0.45711479252820914"/>
    <n v="2026"/>
    <x v="2"/>
    <n v="7"/>
    <x v="6"/>
  </r>
  <r>
    <n v="1644"/>
    <d v="2026-07-30T00:00:00"/>
    <x v="3"/>
    <x v="13"/>
    <x v="0"/>
    <s v="Returning"/>
    <x v="0"/>
    <s v="Commuter Helmet"/>
    <n v="3"/>
    <n v="81.5"/>
    <n v="0.05"/>
    <n v="43.85"/>
    <n v="232.27499999999998"/>
    <n v="131.55000000000001"/>
    <n v="100.72499999999997"/>
    <n v="0.43364546335163051"/>
    <n v="2026"/>
    <x v="2"/>
    <n v="7"/>
    <x v="6"/>
  </r>
  <r>
    <n v="2030"/>
    <d v="2026-07-30T00:00:00"/>
    <x v="0"/>
    <x v="0"/>
    <x v="3"/>
    <s v="Business"/>
    <x v="2"/>
    <s v="Carry-On Duffel"/>
    <n v="2"/>
    <n v="135.63"/>
    <n v="0"/>
    <n v="66.63"/>
    <n v="271.26"/>
    <n v="133.26"/>
    <n v="138"/>
    <n v="0.50873700508737008"/>
    <n v="2026"/>
    <x v="2"/>
    <n v="7"/>
    <x v="6"/>
  </r>
  <r>
    <n v="2595"/>
    <d v="2026-07-30T00:00:00"/>
    <x v="0"/>
    <x v="9"/>
    <x v="1"/>
    <s v="Business"/>
    <x v="2"/>
    <s v="Carry-On Duffel"/>
    <n v="15"/>
    <n v="133.44999999999999"/>
    <n v="0.2"/>
    <n v="65.819999999999993"/>
    <n v="1601.3999999999999"/>
    <n v="987.3"/>
    <n v="614.09999999999991"/>
    <n v="0.3834769576620457"/>
    <n v="2026"/>
    <x v="2"/>
    <n v="7"/>
    <x v="6"/>
  </r>
  <r>
    <n v="2763"/>
    <d v="2026-07-30T00:00:00"/>
    <x v="0"/>
    <x v="15"/>
    <x v="0"/>
    <s v="Business"/>
    <x v="3"/>
    <s v="Compact Sleeping Bag"/>
    <n v="1"/>
    <n v="120.94"/>
    <n v="0"/>
    <n v="62.24"/>
    <n v="120.94"/>
    <n v="62.24"/>
    <n v="58.699999999999996"/>
    <n v="0.48536464362493797"/>
    <n v="2026"/>
    <x v="2"/>
    <n v="7"/>
    <x v="6"/>
  </r>
  <r>
    <n v="3537"/>
    <d v="2026-07-30T00:00:00"/>
    <x v="1"/>
    <x v="11"/>
    <x v="0"/>
    <s v="Returning"/>
    <x v="3"/>
    <s v="Alpine Tent 4P"/>
    <n v="2"/>
    <n v="332.99"/>
    <n v="0.15"/>
    <n v="199.09"/>
    <n v="566.08299999999997"/>
    <n v="398.18"/>
    <n v="167.90299999999996"/>
    <n v="0.29660491482697759"/>
    <n v="2026"/>
    <x v="2"/>
    <n v="7"/>
    <x v="6"/>
  </r>
  <r>
    <n v="3550"/>
    <d v="2026-07-30T00:00:00"/>
    <x v="0"/>
    <x v="15"/>
    <x v="0"/>
    <s v="Returning"/>
    <x v="3"/>
    <s v="Compact Sleeping Bag"/>
    <n v="3"/>
    <n v="120.88"/>
    <n v="0"/>
    <n v="60.97"/>
    <n v="362.64"/>
    <n v="182.91"/>
    <n v="179.73"/>
    <n v="0.49561548643282594"/>
    <n v="2026"/>
    <x v="2"/>
    <n v="7"/>
    <x v="6"/>
  </r>
  <r>
    <n v="3875"/>
    <d v="2026-07-30T00:00:00"/>
    <x v="3"/>
    <x v="8"/>
    <x v="0"/>
    <s v="Returning"/>
    <x v="0"/>
    <s v="Cycling Pack 12L"/>
    <n v="1"/>
    <n v="101.73"/>
    <n v="0.05"/>
    <n v="51.63"/>
    <n v="96.643500000000003"/>
    <n v="51.63"/>
    <n v="45.013500000000001"/>
    <n v="0.46576852038678235"/>
    <n v="2026"/>
    <x v="2"/>
    <n v="7"/>
    <x v="6"/>
  </r>
  <r>
    <n v="4467"/>
    <d v="2026-07-30T00:00:00"/>
    <x v="3"/>
    <x v="7"/>
    <x v="0"/>
    <s v="Returning"/>
    <x v="2"/>
    <s v="Insulated Bottle"/>
    <n v="2"/>
    <n v="36.21"/>
    <n v="0"/>
    <n v="13.5"/>
    <n v="72.42"/>
    <n v="27"/>
    <n v="45.42"/>
    <n v="0.62717481358740679"/>
    <n v="2026"/>
    <x v="2"/>
    <n v="7"/>
    <x v="6"/>
  </r>
  <r>
    <n v="739"/>
    <d v="2026-07-31T00:00:00"/>
    <x v="3"/>
    <x v="7"/>
    <x v="0"/>
    <s v="Business"/>
    <x v="0"/>
    <s v="Cycling Pack 12L"/>
    <n v="5"/>
    <n v="104.65"/>
    <n v="0"/>
    <n v="49.2"/>
    <n v="523.25"/>
    <n v="246"/>
    <n v="277.25"/>
    <n v="0.52986144290492121"/>
    <n v="2026"/>
    <x v="2"/>
    <n v="7"/>
    <x v="6"/>
  </r>
  <r>
    <n v="2376"/>
    <d v="2026-07-31T00:00:00"/>
    <x v="2"/>
    <x v="5"/>
    <x v="1"/>
    <s v="Returning"/>
    <x v="3"/>
    <s v="Trail Tent 2P"/>
    <n v="5"/>
    <n v="198.35"/>
    <n v="0.05"/>
    <n v="104.96"/>
    <n v="942.16249999999991"/>
    <n v="524.79999999999995"/>
    <n v="417.36249999999995"/>
    <n v="0.44298356175288234"/>
    <n v="2026"/>
    <x v="2"/>
    <n v="7"/>
    <x v="6"/>
  </r>
  <r>
    <n v="3109"/>
    <d v="2026-07-31T00:00:00"/>
    <x v="0"/>
    <x v="0"/>
    <x v="3"/>
    <s v="Returning"/>
    <x v="4"/>
    <s v="Recovery Roller"/>
    <n v="2"/>
    <n v="36.56"/>
    <n v="0.05"/>
    <n v="13.76"/>
    <n v="69.463999999999999"/>
    <n v="27.52"/>
    <n v="41.944000000000003"/>
    <n v="0.60382356328457909"/>
    <n v="2026"/>
    <x v="2"/>
    <n v="7"/>
    <x v="6"/>
  </r>
  <r>
    <n v="4362"/>
    <d v="2026-07-31T00:00:00"/>
    <x v="1"/>
    <x v="14"/>
    <x v="0"/>
    <s v="Returning"/>
    <x v="1"/>
    <s v="Hiking Daypack 20L"/>
    <n v="5"/>
    <n v="92.41"/>
    <n v="0"/>
    <n v="44.29"/>
    <n v="462.04999999999995"/>
    <n v="221.45"/>
    <n v="240.59999999999997"/>
    <n v="0.52072286549074775"/>
    <n v="2026"/>
    <x v="2"/>
    <n v="7"/>
    <x v="6"/>
  </r>
  <r>
    <n v="777"/>
    <d v="2026-08-01T00:00:00"/>
    <x v="3"/>
    <x v="13"/>
    <x v="0"/>
    <s v="Returning"/>
    <x v="3"/>
    <s v="Compact Sleeping Bag"/>
    <n v="4"/>
    <n v="121.87"/>
    <n v="0"/>
    <n v="59.89"/>
    <n v="487.48"/>
    <n v="239.56"/>
    <n v="247.92000000000002"/>
    <n v="0.50857471075736438"/>
    <n v="2026"/>
    <x v="2"/>
    <n v="8"/>
    <x v="7"/>
  </r>
  <r>
    <n v="831"/>
    <d v="2026-08-01T00:00:00"/>
    <x v="3"/>
    <x v="8"/>
    <x v="0"/>
    <s v="Returning"/>
    <x v="2"/>
    <s v="Carry-On Duffel"/>
    <n v="2"/>
    <n v="130.9"/>
    <n v="0.05"/>
    <n v="67.959999999999994"/>
    <n v="248.71"/>
    <n v="135.91999999999999"/>
    <n v="112.79000000000002"/>
    <n v="0.45350006031120588"/>
    <n v="2026"/>
    <x v="2"/>
    <n v="8"/>
    <x v="7"/>
  </r>
  <r>
    <n v="2059"/>
    <d v="2026-08-01T00:00:00"/>
    <x v="2"/>
    <x v="2"/>
    <x v="2"/>
    <s v="New"/>
    <x v="0"/>
    <s v="Trail Bike Light"/>
    <n v="1"/>
    <n v="50.98"/>
    <n v="0"/>
    <n v="22.92"/>
    <n v="50.98"/>
    <n v="22.92"/>
    <n v="28.059999999999995"/>
    <n v="0.55041192624558644"/>
    <n v="2026"/>
    <x v="2"/>
    <n v="8"/>
    <x v="7"/>
  </r>
  <r>
    <n v="2519"/>
    <d v="2026-08-01T00:00:00"/>
    <x v="2"/>
    <x v="2"/>
    <x v="0"/>
    <s v="Returning"/>
    <x v="1"/>
    <s v="Hiking Daypack 20L"/>
    <n v="2"/>
    <n v="91.11"/>
    <n v="0"/>
    <n v="44.19"/>
    <n v="182.22"/>
    <n v="88.38"/>
    <n v="93.84"/>
    <n v="0.51498189002304906"/>
    <n v="2026"/>
    <x v="2"/>
    <n v="8"/>
    <x v="7"/>
  </r>
  <r>
    <n v="2644"/>
    <d v="2026-08-01T00:00:00"/>
    <x v="0"/>
    <x v="0"/>
    <x v="3"/>
    <s v="Returning"/>
    <x v="2"/>
    <s v="Insulated Bottle"/>
    <n v="3"/>
    <n v="35.619999999999997"/>
    <n v="0.05"/>
    <n v="13.47"/>
    <n v="101.51699999999998"/>
    <n v="40.410000000000004"/>
    <n v="61.106999999999978"/>
    <n v="0.60193859156594454"/>
    <n v="2026"/>
    <x v="2"/>
    <n v="8"/>
    <x v="7"/>
  </r>
  <r>
    <n v="4141"/>
    <d v="2026-08-01T00:00:00"/>
    <x v="3"/>
    <x v="13"/>
    <x v="0"/>
    <s v="New"/>
    <x v="1"/>
    <s v="Hiking Daypack 20L"/>
    <n v="1"/>
    <n v="91.95"/>
    <n v="0.05"/>
    <n v="46.47"/>
    <n v="87.352499999999992"/>
    <n v="46.47"/>
    <n v="40.882499999999993"/>
    <n v="0.46801751523997592"/>
    <n v="2026"/>
    <x v="2"/>
    <n v="8"/>
    <x v="7"/>
  </r>
  <r>
    <n v="4804"/>
    <d v="2026-08-01T00:00:00"/>
    <x v="0"/>
    <x v="9"/>
    <x v="0"/>
    <s v="Returning"/>
    <x v="4"/>
    <s v="Training Mat"/>
    <n v="1"/>
    <n v="49.46"/>
    <n v="0"/>
    <n v="21.47"/>
    <n v="49.46"/>
    <n v="21.47"/>
    <n v="27.990000000000002"/>
    <n v="0.5659118479579458"/>
    <n v="2026"/>
    <x v="2"/>
    <n v="8"/>
    <x v="7"/>
  </r>
  <r>
    <n v="5161"/>
    <d v="2026-08-01T00:00:00"/>
    <x v="0"/>
    <x v="15"/>
    <x v="0"/>
    <s v="New"/>
    <x v="0"/>
    <s v="Compact Repair Kit"/>
    <n v="1"/>
    <n v="41.25"/>
    <n v="0.05"/>
    <n v="16.98"/>
    <n v="39.1875"/>
    <n v="16.98"/>
    <n v="22.2075"/>
    <n v="0.56669856459330148"/>
    <n v="2026"/>
    <x v="2"/>
    <n v="8"/>
    <x v="7"/>
  </r>
  <r>
    <n v="590"/>
    <d v="2026-08-02T00:00:00"/>
    <x v="2"/>
    <x v="5"/>
    <x v="0"/>
    <s v="Returning"/>
    <x v="2"/>
    <s v="Carry-On Duffel"/>
    <n v="4"/>
    <n v="133.65"/>
    <n v="0"/>
    <n v="66"/>
    <n v="534.6"/>
    <n v="264"/>
    <n v="270.60000000000002"/>
    <n v="0.50617283950617287"/>
    <n v="2026"/>
    <x v="2"/>
    <n v="8"/>
    <x v="7"/>
  </r>
  <r>
    <n v="1599"/>
    <d v="2026-08-02T00:00:00"/>
    <x v="3"/>
    <x v="4"/>
    <x v="0"/>
    <s v="Returning"/>
    <x v="3"/>
    <s v="Trail Tent 2P"/>
    <n v="2"/>
    <n v="200.45"/>
    <n v="0.05"/>
    <n v="105.42"/>
    <n v="380.85499999999996"/>
    <n v="210.84"/>
    <n v="170.01499999999996"/>
    <n v="0.44640348689133652"/>
    <n v="2026"/>
    <x v="2"/>
    <n v="8"/>
    <x v="7"/>
  </r>
  <r>
    <n v="1665"/>
    <d v="2026-08-02T00:00:00"/>
    <x v="0"/>
    <x v="0"/>
    <x v="3"/>
    <s v="Returning"/>
    <x v="0"/>
    <s v="Trail Bike Light"/>
    <n v="2"/>
    <n v="51.87"/>
    <n v="0.05"/>
    <n v="21.98"/>
    <n v="98.552999999999997"/>
    <n v="43.96"/>
    <n v="54.592999999999996"/>
    <n v="0.55394559272675614"/>
    <n v="2026"/>
    <x v="2"/>
    <n v="8"/>
    <x v="7"/>
  </r>
  <r>
    <n v="2409"/>
    <d v="2026-08-02T00:00:00"/>
    <x v="3"/>
    <x v="13"/>
    <x v="0"/>
    <s v="Returning"/>
    <x v="3"/>
    <s v="Portable Camp Stove"/>
    <n v="1"/>
    <n v="83.6"/>
    <n v="0.05"/>
    <n v="38.51"/>
    <n v="79.419999999999987"/>
    <n v="38.51"/>
    <n v="40.909999999999989"/>
    <n v="0.51510954419541677"/>
    <n v="2026"/>
    <x v="2"/>
    <n v="8"/>
    <x v="7"/>
  </r>
  <r>
    <n v="2936"/>
    <d v="2026-08-02T00:00:00"/>
    <x v="2"/>
    <x v="16"/>
    <x v="0"/>
    <s v="New"/>
    <x v="2"/>
    <s v="Insulated Bottle"/>
    <n v="1"/>
    <n v="35.74"/>
    <n v="0"/>
    <n v="13.49"/>
    <n v="35.74"/>
    <n v="13.49"/>
    <n v="22.25"/>
    <n v="0.62255176273083379"/>
    <n v="2026"/>
    <x v="2"/>
    <n v="8"/>
    <x v="7"/>
  </r>
  <r>
    <n v="3397"/>
    <d v="2026-08-02T00:00:00"/>
    <x v="3"/>
    <x v="4"/>
    <x v="0"/>
    <s v="Returning"/>
    <x v="0"/>
    <s v="Commuter Helmet"/>
    <n v="1"/>
    <n v="79.849999999999994"/>
    <n v="0.1"/>
    <n v="43.11"/>
    <n v="71.864999999999995"/>
    <n v="43.11"/>
    <n v="28.754999999999995"/>
    <n v="0.40012523481527862"/>
    <n v="2026"/>
    <x v="2"/>
    <n v="8"/>
    <x v="7"/>
  </r>
  <r>
    <n v="4556"/>
    <d v="2026-08-02T00:00:00"/>
    <x v="0"/>
    <x v="15"/>
    <x v="0"/>
    <s v="Returning"/>
    <x v="2"/>
    <s v="Packing Cube Set"/>
    <n v="2"/>
    <n v="46.44"/>
    <n v="0"/>
    <n v="18.489999999999998"/>
    <n v="92.88"/>
    <n v="36.979999999999997"/>
    <n v="55.9"/>
    <n v="0.60185185185185186"/>
    <n v="2026"/>
    <x v="2"/>
    <n v="8"/>
    <x v="7"/>
  </r>
  <r>
    <n v="4614"/>
    <d v="2026-08-02T00:00:00"/>
    <x v="3"/>
    <x v="8"/>
    <x v="2"/>
    <s v="Returning"/>
    <x v="0"/>
    <s v="Trail Bike Light"/>
    <n v="2"/>
    <n v="50.44"/>
    <n v="0"/>
    <n v="22.99"/>
    <n v="100.88"/>
    <n v="45.98"/>
    <n v="54.9"/>
    <n v="0.54421094369547984"/>
    <n v="2026"/>
    <x v="2"/>
    <n v="8"/>
    <x v="7"/>
  </r>
  <r>
    <n v="4999"/>
    <d v="2026-08-02T00:00:00"/>
    <x v="3"/>
    <x v="8"/>
    <x v="0"/>
    <s v="Returning"/>
    <x v="0"/>
    <s v="Commuter Helmet"/>
    <n v="2"/>
    <n v="81.38"/>
    <n v="0"/>
    <n v="42.19"/>
    <n v="162.76"/>
    <n v="84.38"/>
    <n v="78.38"/>
    <n v="0.4815679528139592"/>
    <n v="2026"/>
    <x v="2"/>
    <n v="8"/>
    <x v="7"/>
  </r>
  <r>
    <n v="207"/>
    <d v="2026-08-03T00:00:00"/>
    <x v="2"/>
    <x v="16"/>
    <x v="0"/>
    <s v="Returning"/>
    <x v="4"/>
    <s v="Resistance Band Set"/>
    <n v="1"/>
    <n v="41.3"/>
    <n v="0"/>
    <n v="14.52"/>
    <n v="41.3"/>
    <n v="14.52"/>
    <n v="26.779999999999998"/>
    <n v="0.64842615012106541"/>
    <n v="2026"/>
    <x v="2"/>
    <n v="8"/>
    <x v="7"/>
  </r>
  <r>
    <n v="295"/>
    <d v="2026-08-03T00:00:00"/>
    <x v="3"/>
    <x v="8"/>
    <x v="3"/>
    <s v="Returning"/>
    <x v="2"/>
    <s v="Insulated Bottle"/>
    <n v="2"/>
    <n v="36.15"/>
    <n v="0.1"/>
    <n v="13.19"/>
    <n v="65.069999999999993"/>
    <n v="26.38"/>
    <n v="38.69"/>
    <n v="0.59459044106347014"/>
    <n v="2026"/>
    <x v="2"/>
    <n v="8"/>
    <x v="7"/>
  </r>
  <r>
    <n v="657"/>
    <d v="2026-08-03T00:00:00"/>
    <x v="1"/>
    <x v="12"/>
    <x v="0"/>
    <s v="Returning"/>
    <x v="2"/>
    <s v="Carry-On Duffel"/>
    <n v="3"/>
    <n v="132.59"/>
    <n v="0.1"/>
    <n v="66.040000000000006"/>
    <n v="357.99299999999999"/>
    <n v="198.12"/>
    <n v="159.87299999999999"/>
    <n v="0.44658135773604507"/>
    <n v="2026"/>
    <x v="2"/>
    <n v="8"/>
    <x v="7"/>
  </r>
  <r>
    <n v="694"/>
    <d v="2026-08-03T00:00:00"/>
    <x v="2"/>
    <x v="3"/>
    <x v="0"/>
    <s v="New"/>
    <x v="1"/>
    <s v="Trail Boots"/>
    <n v="3"/>
    <n v="144"/>
    <n v="0"/>
    <n v="78.89"/>
    <n v="432"/>
    <n v="236.67000000000002"/>
    <n v="195.32999999999998"/>
    <n v="0.45215277777777774"/>
    <n v="2026"/>
    <x v="2"/>
    <n v="8"/>
    <x v="7"/>
  </r>
  <r>
    <n v="1187"/>
    <d v="2026-08-03T00:00:00"/>
    <x v="0"/>
    <x v="0"/>
    <x v="0"/>
    <s v="Returning"/>
    <x v="2"/>
    <s v="Packing Cube Set"/>
    <n v="2"/>
    <n v="45.45"/>
    <n v="0.05"/>
    <n v="18.829999999999998"/>
    <n v="86.355000000000004"/>
    <n v="37.659999999999997"/>
    <n v="48.695000000000007"/>
    <n v="0.56389323142840608"/>
    <n v="2026"/>
    <x v="2"/>
    <n v="8"/>
    <x v="7"/>
  </r>
  <r>
    <n v="1915"/>
    <d v="2026-08-03T00:00:00"/>
    <x v="1"/>
    <x v="6"/>
    <x v="0"/>
    <s v="Returning"/>
    <x v="0"/>
    <s v="Compact Repair Kit"/>
    <n v="1"/>
    <n v="41.16"/>
    <n v="0.05"/>
    <n v="16.66"/>
    <n v="39.101999999999997"/>
    <n v="16.66"/>
    <n v="22.441999999999997"/>
    <n v="0.57393483709273174"/>
    <n v="2026"/>
    <x v="2"/>
    <n v="8"/>
    <x v="7"/>
  </r>
  <r>
    <n v="2156"/>
    <d v="2026-08-03T00:00:00"/>
    <x v="0"/>
    <x v="0"/>
    <x v="2"/>
    <s v="Returning"/>
    <x v="2"/>
    <s v="Travel Backpack 35L"/>
    <n v="1"/>
    <n v="162.78"/>
    <n v="0"/>
    <n v="85.08"/>
    <n v="162.78"/>
    <n v="85.08"/>
    <n v="77.7"/>
    <n v="0.47733136748986366"/>
    <n v="2026"/>
    <x v="2"/>
    <n v="8"/>
    <x v="7"/>
  </r>
  <r>
    <n v="2539"/>
    <d v="2026-08-03T00:00:00"/>
    <x v="2"/>
    <x v="16"/>
    <x v="2"/>
    <s v="New"/>
    <x v="0"/>
    <s v="Commuter Helmet"/>
    <n v="1"/>
    <n v="80.040000000000006"/>
    <n v="0.1"/>
    <n v="41.88"/>
    <n v="72.036000000000001"/>
    <n v="41.88"/>
    <n v="30.155999999999999"/>
    <n v="0.41862402132267196"/>
    <n v="2026"/>
    <x v="2"/>
    <n v="8"/>
    <x v="7"/>
  </r>
  <r>
    <n v="3803"/>
    <d v="2026-08-03T00:00:00"/>
    <x v="2"/>
    <x v="5"/>
    <x v="0"/>
    <s v="New"/>
    <x v="1"/>
    <s v="Hiking Daypack 20L"/>
    <n v="1"/>
    <n v="90.21"/>
    <n v="0"/>
    <n v="46.31"/>
    <n v="90.21"/>
    <n v="46.31"/>
    <n v="43.899999999999991"/>
    <n v="0.48664227912648261"/>
    <n v="2026"/>
    <x v="2"/>
    <n v="8"/>
    <x v="7"/>
  </r>
  <r>
    <n v="100"/>
    <d v="2026-08-04T00:00:00"/>
    <x v="0"/>
    <x v="9"/>
    <x v="2"/>
    <s v="Business"/>
    <x v="2"/>
    <s v="Carry-On Duffel"/>
    <n v="1"/>
    <n v="133.6"/>
    <n v="0.1"/>
    <n v="67.3"/>
    <n v="120.24"/>
    <n v="67.3"/>
    <n v="52.94"/>
    <n v="0.44028609447771122"/>
    <n v="2026"/>
    <x v="2"/>
    <n v="8"/>
    <x v="7"/>
  </r>
  <r>
    <n v="118"/>
    <d v="2026-08-04T00:00:00"/>
    <x v="3"/>
    <x v="4"/>
    <x v="0"/>
    <s v="Returning"/>
    <x v="2"/>
    <s v="Packing Cube Set"/>
    <n v="1"/>
    <n v="47.53"/>
    <n v="0"/>
    <n v="18.04"/>
    <n v="47.53"/>
    <n v="18.04"/>
    <n v="29.490000000000002"/>
    <n v="0.62045024195245113"/>
    <n v="2026"/>
    <x v="2"/>
    <n v="8"/>
    <x v="7"/>
  </r>
  <r>
    <n v="220"/>
    <d v="2026-08-04T00:00:00"/>
    <x v="0"/>
    <x v="15"/>
    <x v="0"/>
    <s v="Returning"/>
    <x v="2"/>
    <s v="Packing Cube Set"/>
    <n v="2"/>
    <n v="46.71"/>
    <n v="0"/>
    <n v="18.41"/>
    <n v="93.42"/>
    <n v="36.82"/>
    <n v="56.6"/>
    <n v="0.60586598158852489"/>
    <n v="2026"/>
    <x v="2"/>
    <n v="8"/>
    <x v="7"/>
  </r>
  <r>
    <n v="1145"/>
    <d v="2026-08-04T00:00:00"/>
    <x v="2"/>
    <x v="16"/>
    <x v="3"/>
    <s v="New"/>
    <x v="3"/>
    <s v="Trail Tent 2P"/>
    <n v="1"/>
    <n v="197.26"/>
    <n v="0"/>
    <n v="104.09"/>
    <n v="197.26"/>
    <n v="104.09"/>
    <n v="93.169999999999987"/>
    <n v="0.47232079488999285"/>
    <n v="2026"/>
    <x v="2"/>
    <n v="8"/>
    <x v="7"/>
  </r>
  <r>
    <n v="1289"/>
    <d v="2026-08-04T00:00:00"/>
    <x v="2"/>
    <x v="16"/>
    <x v="3"/>
    <s v="New"/>
    <x v="1"/>
    <s v="Trekking Poles"/>
    <n v="1"/>
    <n v="70.56"/>
    <n v="0"/>
    <n v="32.11"/>
    <n v="70.56"/>
    <n v="32.11"/>
    <n v="38.450000000000003"/>
    <n v="0.54492630385487528"/>
    <n v="2026"/>
    <x v="2"/>
    <n v="8"/>
    <x v="7"/>
  </r>
  <r>
    <n v="1411"/>
    <d v="2026-08-04T00:00:00"/>
    <x v="1"/>
    <x v="12"/>
    <x v="0"/>
    <s v="Business"/>
    <x v="4"/>
    <s v="Recovery Roller"/>
    <n v="1"/>
    <n v="36.58"/>
    <n v="0"/>
    <n v="13.98"/>
    <n v="36.58"/>
    <n v="13.98"/>
    <n v="22.599999999999998"/>
    <n v="0.61782394751230174"/>
    <n v="2026"/>
    <x v="2"/>
    <n v="8"/>
    <x v="7"/>
  </r>
  <r>
    <n v="1799"/>
    <d v="2026-08-04T00:00:00"/>
    <x v="3"/>
    <x v="13"/>
    <x v="1"/>
    <s v="Business"/>
    <x v="0"/>
    <s v="Commuter Helmet"/>
    <n v="4"/>
    <n v="82.98"/>
    <n v="0.05"/>
    <n v="43.79"/>
    <n v="315.32400000000001"/>
    <n v="175.16"/>
    <n v="140.16400000000002"/>
    <n v="0.44450787126891711"/>
    <n v="2026"/>
    <x v="2"/>
    <n v="8"/>
    <x v="7"/>
  </r>
  <r>
    <n v="1871"/>
    <d v="2026-08-04T00:00:00"/>
    <x v="0"/>
    <x v="0"/>
    <x v="0"/>
    <s v="New"/>
    <x v="0"/>
    <s v="Compact Repair Kit"/>
    <n v="1"/>
    <n v="41.25"/>
    <n v="0"/>
    <n v="17.02"/>
    <n v="41.25"/>
    <n v="17.02"/>
    <n v="24.23"/>
    <n v="0.58739393939393936"/>
    <n v="2026"/>
    <x v="2"/>
    <n v="8"/>
    <x v="7"/>
  </r>
  <r>
    <n v="4180"/>
    <d v="2026-08-04T00:00:00"/>
    <x v="2"/>
    <x v="3"/>
    <x v="0"/>
    <s v="Returning"/>
    <x v="0"/>
    <s v="Cycling Pack 12L"/>
    <n v="1"/>
    <n v="101.37"/>
    <n v="0"/>
    <n v="51.56"/>
    <n v="101.37"/>
    <n v="51.56"/>
    <n v="49.81"/>
    <n v="0.49136825490776365"/>
    <n v="2026"/>
    <x v="2"/>
    <n v="8"/>
    <x v="7"/>
  </r>
  <r>
    <n v="4338"/>
    <d v="2026-08-04T00:00:00"/>
    <x v="2"/>
    <x v="16"/>
    <x v="0"/>
    <s v="Returning"/>
    <x v="3"/>
    <s v="Alpine Tent 4P"/>
    <n v="1"/>
    <n v="340.66"/>
    <n v="0.05"/>
    <n v="194.13"/>
    <n v="323.62700000000001"/>
    <n v="194.13"/>
    <n v="129.49700000000001"/>
    <n v="0.40014275693931595"/>
    <n v="2026"/>
    <x v="2"/>
    <n v="8"/>
    <x v="7"/>
  </r>
  <r>
    <n v="4463"/>
    <d v="2026-08-04T00:00:00"/>
    <x v="2"/>
    <x v="2"/>
    <x v="3"/>
    <s v="Business"/>
    <x v="0"/>
    <s v="Trail Bike Light"/>
    <n v="1"/>
    <n v="50.43"/>
    <n v="0.15"/>
    <n v="22.94"/>
    <n v="42.865499999999997"/>
    <n v="22.94"/>
    <n v="19.925499999999996"/>
    <n v="0.46483768998378644"/>
    <n v="2026"/>
    <x v="2"/>
    <n v="8"/>
    <x v="7"/>
  </r>
  <r>
    <n v="382"/>
    <d v="2026-08-05T00:00:00"/>
    <x v="3"/>
    <x v="8"/>
    <x v="0"/>
    <s v="New"/>
    <x v="4"/>
    <s v="Resistance Band Set"/>
    <n v="1"/>
    <n v="40.42"/>
    <n v="0.05"/>
    <n v="14.33"/>
    <n v="38.399000000000001"/>
    <n v="14.33"/>
    <n v="24.069000000000003"/>
    <n v="0.62681319826037141"/>
    <n v="2026"/>
    <x v="2"/>
    <n v="8"/>
    <x v="7"/>
  </r>
  <r>
    <n v="1011"/>
    <d v="2026-08-05T00:00:00"/>
    <x v="0"/>
    <x v="0"/>
    <x v="0"/>
    <s v="New"/>
    <x v="0"/>
    <s v="Trail Bike Light"/>
    <n v="1"/>
    <n v="51.81"/>
    <n v="0.05"/>
    <n v="22.28"/>
    <n v="49.219499999999996"/>
    <n v="22.28"/>
    <n v="26.939499999999995"/>
    <n v="0.54733388189640275"/>
    <n v="2026"/>
    <x v="2"/>
    <n v="8"/>
    <x v="7"/>
  </r>
  <r>
    <n v="1148"/>
    <d v="2026-08-05T00:00:00"/>
    <x v="2"/>
    <x v="2"/>
    <x v="2"/>
    <s v="New"/>
    <x v="4"/>
    <s v="Recovery Roller"/>
    <n v="3"/>
    <n v="35.9"/>
    <n v="0"/>
    <n v="14.11"/>
    <n v="107.69999999999999"/>
    <n v="42.33"/>
    <n v="65.36999999999999"/>
    <n v="0.60696378830083564"/>
    <n v="2026"/>
    <x v="2"/>
    <n v="8"/>
    <x v="7"/>
  </r>
  <r>
    <n v="1397"/>
    <d v="2026-08-05T00:00:00"/>
    <x v="1"/>
    <x v="14"/>
    <x v="2"/>
    <s v="Business"/>
    <x v="1"/>
    <s v="Hiking Daypack 20L"/>
    <n v="2"/>
    <n v="90.27"/>
    <n v="0.05"/>
    <n v="46.38"/>
    <n v="171.51299999999998"/>
    <n v="92.76"/>
    <n v="78.752999999999972"/>
    <n v="0.45916636056742044"/>
    <n v="2026"/>
    <x v="2"/>
    <n v="8"/>
    <x v="7"/>
  </r>
  <r>
    <n v="2252"/>
    <d v="2026-08-05T00:00:00"/>
    <x v="1"/>
    <x v="11"/>
    <x v="0"/>
    <s v="New"/>
    <x v="0"/>
    <s v="Trail Bike Light"/>
    <n v="1"/>
    <n v="49.68"/>
    <n v="0.05"/>
    <n v="22.02"/>
    <n v="47.195999999999998"/>
    <n v="22.02"/>
    <n v="25.175999999999998"/>
    <n v="0.53343503686753113"/>
    <n v="2026"/>
    <x v="2"/>
    <n v="8"/>
    <x v="7"/>
  </r>
  <r>
    <n v="2415"/>
    <d v="2026-08-05T00:00:00"/>
    <x v="1"/>
    <x v="12"/>
    <x v="0"/>
    <s v="New"/>
    <x v="2"/>
    <s v="Carry-On Duffel"/>
    <n v="2"/>
    <n v="131.25"/>
    <n v="0.05"/>
    <n v="65.42"/>
    <n v="249.375"/>
    <n v="130.84"/>
    <n v="118.535"/>
    <n v="0.47532832080200499"/>
    <n v="2026"/>
    <x v="2"/>
    <n v="8"/>
    <x v="7"/>
  </r>
  <r>
    <n v="2525"/>
    <d v="2026-08-05T00:00:00"/>
    <x v="3"/>
    <x v="4"/>
    <x v="2"/>
    <s v="New"/>
    <x v="4"/>
    <s v="Recovery Roller"/>
    <n v="2"/>
    <n v="36.78"/>
    <n v="0.05"/>
    <n v="13.85"/>
    <n v="69.882000000000005"/>
    <n v="27.7"/>
    <n v="42.182000000000002"/>
    <n v="0.60361752668784519"/>
    <n v="2026"/>
    <x v="2"/>
    <n v="8"/>
    <x v="7"/>
  </r>
  <r>
    <n v="2652"/>
    <d v="2026-08-05T00:00:00"/>
    <x v="2"/>
    <x v="2"/>
    <x v="2"/>
    <s v="Returning"/>
    <x v="0"/>
    <s v="Commuter Helmet"/>
    <n v="1"/>
    <n v="80.790000000000006"/>
    <n v="0.1"/>
    <n v="43.65"/>
    <n v="72.711000000000013"/>
    <n v="43.65"/>
    <n v="29.061000000000014"/>
    <n v="0.39967817799232591"/>
    <n v="2026"/>
    <x v="2"/>
    <n v="8"/>
    <x v="7"/>
  </r>
  <r>
    <n v="4035"/>
    <d v="2026-08-05T00:00:00"/>
    <x v="0"/>
    <x v="9"/>
    <x v="0"/>
    <s v="Returning"/>
    <x v="0"/>
    <s v="Compact Repair Kit"/>
    <n v="2"/>
    <n v="40.53"/>
    <n v="0.05"/>
    <n v="17.100000000000001"/>
    <n v="77.007000000000005"/>
    <n v="34.200000000000003"/>
    <n v="42.807000000000002"/>
    <n v="0.55588452997779425"/>
    <n v="2026"/>
    <x v="2"/>
    <n v="8"/>
    <x v="7"/>
  </r>
  <r>
    <n v="4377"/>
    <d v="2026-08-05T00:00:00"/>
    <x v="2"/>
    <x v="2"/>
    <x v="3"/>
    <s v="New"/>
    <x v="0"/>
    <s v="Commuter Helmet"/>
    <n v="2"/>
    <n v="81.66"/>
    <n v="0"/>
    <n v="42.11"/>
    <n v="163.32"/>
    <n v="84.22"/>
    <n v="79.099999999999994"/>
    <n v="0.48432525104090129"/>
    <n v="2026"/>
    <x v="2"/>
    <n v="8"/>
    <x v="7"/>
  </r>
  <r>
    <n v="4734"/>
    <d v="2026-08-05T00:00:00"/>
    <x v="1"/>
    <x v="12"/>
    <x v="3"/>
    <s v="Returning"/>
    <x v="1"/>
    <s v="Trail Boots"/>
    <n v="1"/>
    <n v="146.55000000000001"/>
    <n v="0"/>
    <n v="78.8"/>
    <n v="146.55000000000001"/>
    <n v="78.8"/>
    <n v="67.750000000000014"/>
    <n v="0.46229955646537024"/>
    <n v="2026"/>
    <x v="2"/>
    <n v="8"/>
    <x v="7"/>
  </r>
  <r>
    <n v="4892"/>
    <d v="2026-08-05T00:00:00"/>
    <x v="1"/>
    <x v="1"/>
    <x v="2"/>
    <s v="Returning"/>
    <x v="2"/>
    <s v="Travel Backpack 35L"/>
    <n v="2"/>
    <n v="161.75"/>
    <n v="0.1"/>
    <n v="85.85"/>
    <n v="291.15000000000003"/>
    <n v="171.7"/>
    <n v="119.45000000000005"/>
    <n v="0.41026962047054794"/>
    <n v="2026"/>
    <x v="2"/>
    <n v="8"/>
    <x v="7"/>
  </r>
  <r>
    <n v="5059"/>
    <d v="2026-08-05T00:00:00"/>
    <x v="1"/>
    <x v="1"/>
    <x v="3"/>
    <s v="Returning"/>
    <x v="3"/>
    <s v="Compact Sleeping Bag"/>
    <n v="2"/>
    <n v="122.47"/>
    <n v="0"/>
    <n v="59.73"/>
    <n v="244.94"/>
    <n v="119.46"/>
    <n v="125.48"/>
    <n v="0.5122887237690863"/>
    <n v="2026"/>
    <x v="2"/>
    <n v="8"/>
    <x v="7"/>
  </r>
  <r>
    <n v="835"/>
    <d v="2026-08-06T00:00:00"/>
    <x v="3"/>
    <x v="7"/>
    <x v="3"/>
    <s v="Returning"/>
    <x v="1"/>
    <s v="Trekking Poles"/>
    <n v="3"/>
    <n v="70.930000000000007"/>
    <n v="0"/>
    <n v="32.9"/>
    <n v="212.79000000000002"/>
    <n v="98.699999999999989"/>
    <n v="114.09000000000003"/>
    <n v="0.53616241364725792"/>
    <n v="2026"/>
    <x v="2"/>
    <n v="8"/>
    <x v="7"/>
  </r>
  <r>
    <n v="1104"/>
    <d v="2026-08-06T00:00:00"/>
    <x v="0"/>
    <x v="15"/>
    <x v="0"/>
    <s v="Returning"/>
    <x v="3"/>
    <s v="Trail Tent 2P"/>
    <n v="1"/>
    <n v="191.44"/>
    <n v="0"/>
    <n v="102.13"/>
    <n v="191.44"/>
    <n v="102.13"/>
    <n v="89.31"/>
    <n v="0.46651692436272463"/>
    <n v="2026"/>
    <x v="2"/>
    <n v="8"/>
    <x v="7"/>
  </r>
  <r>
    <n v="1976"/>
    <d v="2026-08-06T00:00:00"/>
    <x v="3"/>
    <x v="8"/>
    <x v="0"/>
    <s v="Returning"/>
    <x v="0"/>
    <s v="Commuter Helmet"/>
    <n v="2"/>
    <n v="82.92"/>
    <n v="0"/>
    <n v="41.64"/>
    <n v="165.84"/>
    <n v="83.28"/>
    <n v="82.56"/>
    <n v="0.49782923299565845"/>
    <n v="2026"/>
    <x v="2"/>
    <n v="8"/>
    <x v="7"/>
  </r>
  <r>
    <n v="2596"/>
    <d v="2026-08-06T00:00:00"/>
    <x v="2"/>
    <x v="3"/>
    <x v="2"/>
    <s v="Returning"/>
    <x v="3"/>
    <s v="Portable Camp Stove"/>
    <n v="1"/>
    <n v="82.82"/>
    <n v="0"/>
    <n v="38.83"/>
    <n v="82.82"/>
    <n v="38.83"/>
    <n v="43.989999999999995"/>
    <n v="0.53115189567737264"/>
    <n v="2026"/>
    <x v="2"/>
    <n v="8"/>
    <x v="7"/>
  </r>
  <r>
    <n v="2693"/>
    <d v="2026-08-06T00:00:00"/>
    <x v="3"/>
    <x v="8"/>
    <x v="0"/>
    <s v="New"/>
    <x v="3"/>
    <s v="Alpine Tent 4P"/>
    <n v="1"/>
    <n v="335.26"/>
    <n v="0.05"/>
    <n v="193.73"/>
    <n v="318.49699999999996"/>
    <n v="193.73"/>
    <n v="124.76699999999997"/>
    <n v="0.39173681384754011"/>
    <n v="2026"/>
    <x v="2"/>
    <n v="8"/>
    <x v="7"/>
  </r>
  <r>
    <n v="3045"/>
    <d v="2026-08-06T00:00:00"/>
    <x v="2"/>
    <x v="16"/>
    <x v="3"/>
    <s v="Business"/>
    <x v="2"/>
    <s v="Packing Cube Set"/>
    <n v="1"/>
    <n v="47.19"/>
    <n v="0.05"/>
    <n v="18.11"/>
    <n v="44.830499999999994"/>
    <n v="18.11"/>
    <n v="26.720499999999994"/>
    <n v="0.59603395010093574"/>
    <n v="2026"/>
    <x v="2"/>
    <n v="8"/>
    <x v="7"/>
  </r>
  <r>
    <n v="3340"/>
    <d v="2026-08-06T00:00:00"/>
    <x v="2"/>
    <x v="16"/>
    <x v="3"/>
    <s v="Returning"/>
    <x v="1"/>
    <s v="Hiking Daypack 20L"/>
    <n v="3"/>
    <n v="91.57"/>
    <n v="0"/>
    <n v="44.52"/>
    <n v="274.70999999999998"/>
    <n v="133.56"/>
    <n v="141.14999999999998"/>
    <n v="0.51381456808998571"/>
    <n v="2026"/>
    <x v="2"/>
    <n v="8"/>
    <x v="7"/>
  </r>
  <r>
    <n v="3553"/>
    <d v="2026-08-06T00:00:00"/>
    <x v="3"/>
    <x v="13"/>
    <x v="0"/>
    <s v="New"/>
    <x v="1"/>
    <s v="Summit Backpack 45L"/>
    <n v="4"/>
    <n v="154.41999999999999"/>
    <n v="0"/>
    <n v="77.86"/>
    <n v="617.67999999999995"/>
    <n v="311.44"/>
    <n v="306.23999999999995"/>
    <n v="0.49579070068643954"/>
    <n v="2026"/>
    <x v="2"/>
    <n v="8"/>
    <x v="7"/>
  </r>
  <r>
    <n v="3807"/>
    <d v="2026-08-06T00:00:00"/>
    <x v="0"/>
    <x v="0"/>
    <x v="3"/>
    <s v="Returning"/>
    <x v="0"/>
    <s v="Trail Bike Light"/>
    <n v="2"/>
    <n v="49.91"/>
    <n v="0.05"/>
    <n v="21.86"/>
    <n v="94.828999999999994"/>
    <n v="43.72"/>
    <n v="51.108999999999995"/>
    <n v="0.53895960096594919"/>
    <n v="2026"/>
    <x v="2"/>
    <n v="8"/>
    <x v="7"/>
  </r>
  <r>
    <n v="4061"/>
    <d v="2026-08-06T00:00:00"/>
    <x v="3"/>
    <x v="8"/>
    <x v="3"/>
    <s v="Returning"/>
    <x v="1"/>
    <s v="Hiking Daypack 20L"/>
    <n v="1"/>
    <n v="91.58"/>
    <n v="0.1"/>
    <n v="44.87"/>
    <n v="82.421999999999997"/>
    <n v="44.87"/>
    <n v="37.552"/>
    <n v="0.45560651282424597"/>
    <n v="2026"/>
    <x v="2"/>
    <n v="8"/>
    <x v="7"/>
  </r>
  <r>
    <n v="4645"/>
    <d v="2026-08-06T00:00:00"/>
    <x v="2"/>
    <x v="10"/>
    <x v="0"/>
    <s v="New"/>
    <x v="4"/>
    <s v="Resistance Band Set"/>
    <n v="3"/>
    <n v="41.11"/>
    <n v="0"/>
    <n v="14.49"/>
    <n v="123.33"/>
    <n v="43.47"/>
    <n v="79.86"/>
    <n v="0.64753101435173921"/>
    <n v="2026"/>
    <x v="2"/>
    <n v="8"/>
    <x v="7"/>
  </r>
  <r>
    <n v="5104"/>
    <d v="2026-08-06T00:00:00"/>
    <x v="1"/>
    <x v="12"/>
    <x v="0"/>
    <s v="Returning"/>
    <x v="2"/>
    <s v="Insulated Bottle"/>
    <n v="4"/>
    <n v="35.9"/>
    <n v="0"/>
    <n v="13.49"/>
    <n v="143.6"/>
    <n v="53.96"/>
    <n v="89.639999999999986"/>
    <n v="0.62423398328690805"/>
    <n v="2026"/>
    <x v="2"/>
    <n v="8"/>
    <x v="7"/>
  </r>
  <r>
    <n v="813"/>
    <d v="2026-08-07T00:00:00"/>
    <x v="2"/>
    <x v="16"/>
    <x v="0"/>
    <s v="Returning"/>
    <x v="4"/>
    <s v="Recovery Roller"/>
    <n v="1"/>
    <n v="36.33"/>
    <n v="0.05"/>
    <n v="13.78"/>
    <n v="34.513499999999993"/>
    <n v="13.78"/>
    <n v="20.733499999999992"/>
    <n v="0.60073594390600771"/>
    <n v="2026"/>
    <x v="2"/>
    <n v="8"/>
    <x v="7"/>
  </r>
  <r>
    <n v="836"/>
    <d v="2026-08-07T00:00:00"/>
    <x v="1"/>
    <x v="14"/>
    <x v="3"/>
    <s v="New"/>
    <x v="2"/>
    <s v="Packing Cube Set"/>
    <n v="5"/>
    <n v="45.94"/>
    <n v="0.05"/>
    <n v="18.059999999999999"/>
    <n v="218.21499999999997"/>
    <n v="90.3"/>
    <n v="127.91499999999998"/>
    <n v="0.5861879339183832"/>
    <n v="2026"/>
    <x v="2"/>
    <n v="8"/>
    <x v="7"/>
  </r>
  <r>
    <n v="1266"/>
    <d v="2026-08-07T00:00:00"/>
    <x v="0"/>
    <x v="15"/>
    <x v="2"/>
    <s v="Returning"/>
    <x v="4"/>
    <s v="Recovery Roller"/>
    <n v="1"/>
    <n v="36.630000000000003"/>
    <n v="0"/>
    <n v="13.7"/>
    <n v="36.630000000000003"/>
    <n v="13.7"/>
    <n v="22.930000000000003"/>
    <n v="0.62598962598962604"/>
    <n v="2026"/>
    <x v="2"/>
    <n v="8"/>
    <x v="7"/>
  </r>
  <r>
    <n v="2201"/>
    <d v="2026-08-07T00:00:00"/>
    <x v="1"/>
    <x v="1"/>
    <x v="0"/>
    <s v="Returning"/>
    <x v="1"/>
    <s v="Trail Boots"/>
    <n v="1"/>
    <n v="141.38"/>
    <n v="0.05"/>
    <n v="77.14"/>
    <n v="134.31099999999998"/>
    <n v="77.14"/>
    <n v="57.170999999999978"/>
    <n v="0.42566133823737434"/>
    <n v="2026"/>
    <x v="2"/>
    <n v="8"/>
    <x v="7"/>
  </r>
  <r>
    <n v="2382"/>
    <d v="2026-08-07T00:00:00"/>
    <x v="1"/>
    <x v="14"/>
    <x v="2"/>
    <s v="Returning"/>
    <x v="3"/>
    <s v="Alpine Tent 4P"/>
    <n v="3"/>
    <n v="343.45"/>
    <n v="0.05"/>
    <n v="195.73"/>
    <n v="978.83249999999987"/>
    <n v="587.18999999999994"/>
    <n v="391.64249999999993"/>
    <n v="0.40011186796515236"/>
    <n v="2026"/>
    <x v="2"/>
    <n v="8"/>
    <x v="7"/>
  </r>
  <r>
    <n v="1227"/>
    <d v="2026-08-08T00:00:00"/>
    <x v="3"/>
    <x v="8"/>
    <x v="0"/>
    <s v="Returning"/>
    <x v="0"/>
    <s v="Cycling Pack 12L"/>
    <n v="1"/>
    <n v="104.69"/>
    <n v="0"/>
    <n v="49.06"/>
    <n v="104.69"/>
    <n v="49.06"/>
    <n v="55.629999999999995"/>
    <n v="0.53137835514375775"/>
    <n v="2026"/>
    <x v="2"/>
    <n v="8"/>
    <x v="7"/>
  </r>
  <r>
    <n v="1843"/>
    <d v="2026-08-08T00:00:00"/>
    <x v="3"/>
    <x v="8"/>
    <x v="0"/>
    <s v="New"/>
    <x v="3"/>
    <s v="Alpine Tent 4P"/>
    <n v="2"/>
    <n v="341.23"/>
    <n v="0.05"/>
    <n v="192.5"/>
    <n v="648.33699999999999"/>
    <n v="385"/>
    <n v="263.33699999999999"/>
    <n v="0.40617302421425894"/>
    <n v="2026"/>
    <x v="2"/>
    <n v="8"/>
    <x v="7"/>
  </r>
  <r>
    <n v="2369"/>
    <d v="2026-08-08T00:00:00"/>
    <x v="3"/>
    <x v="8"/>
    <x v="2"/>
    <s v="New"/>
    <x v="3"/>
    <s v="Compact Sleeping Bag"/>
    <n v="1"/>
    <n v="125.95"/>
    <n v="0.05"/>
    <n v="61.9"/>
    <n v="119.6525"/>
    <n v="61.9"/>
    <n v="57.752500000000005"/>
    <n v="0.48266856104134892"/>
    <n v="2026"/>
    <x v="2"/>
    <n v="8"/>
    <x v="7"/>
  </r>
  <r>
    <n v="2386"/>
    <d v="2026-08-08T00:00:00"/>
    <x v="1"/>
    <x v="1"/>
    <x v="0"/>
    <s v="Returning"/>
    <x v="1"/>
    <s v="Hiking Daypack 20L"/>
    <n v="6"/>
    <n v="91.9"/>
    <n v="0.05"/>
    <n v="44.69"/>
    <n v="523.83000000000004"/>
    <n v="268.14"/>
    <n v="255.69000000000005"/>
    <n v="0.48811637363266713"/>
    <n v="2026"/>
    <x v="2"/>
    <n v="8"/>
    <x v="7"/>
  </r>
  <r>
    <n v="2579"/>
    <d v="2026-08-08T00:00:00"/>
    <x v="3"/>
    <x v="8"/>
    <x v="2"/>
    <s v="Returning"/>
    <x v="3"/>
    <s v="Portable Camp Stove"/>
    <n v="1"/>
    <n v="81.22"/>
    <n v="0"/>
    <n v="39.18"/>
    <n v="81.22"/>
    <n v="39.18"/>
    <n v="42.04"/>
    <n v="0.51760650086185667"/>
    <n v="2026"/>
    <x v="2"/>
    <n v="8"/>
    <x v="7"/>
  </r>
  <r>
    <n v="3075"/>
    <d v="2026-08-08T00:00:00"/>
    <x v="0"/>
    <x v="0"/>
    <x v="0"/>
    <s v="Business"/>
    <x v="1"/>
    <s v="Trekking Poles"/>
    <n v="2"/>
    <n v="72.31"/>
    <n v="0"/>
    <n v="31.75"/>
    <n v="144.62"/>
    <n v="63.5"/>
    <n v="81.12"/>
    <n v="0.56091826856589688"/>
    <n v="2026"/>
    <x v="2"/>
    <n v="8"/>
    <x v="7"/>
  </r>
  <r>
    <n v="3982"/>
    <d v="2026-08-08T00:00:00"/>
    <x v="2"/>
    <x v="2"/>
    <x v="2"/>
    <s v="Returning"/>
    <x v="3"/>
    <s v="Portable Camp Stove"/>
    <n v="1"/>
    <n v="79.989999999999995"/>
    <n v="0.05"/>
    <n v="40.25"/>
    <n v="75.990499999999997"/>
    <n v="40.25"/>
    <n v="35.740499999999997"/>
    <n v="0.47032852790809376"/>
    <n v="2026"/>
    <x v="2"/>
    <n v="8"/>
    <x v="7"/>
  </r>
  <r>
    <n v="4530"/>
    <d v="2026-08-08T00:00:00"/>
    <x v="3"/>
    <x v="13"/>
    <x v="0"/>
    <s v="New"/>
    <x v="1"/>
    <s v="Summit Backpack 45L"/>
    <n v="1"/>
    <n v="151.87"/>
    <n v="0.1"/>
    <n v="76.97"/>
    <n v="136.68300000000002"/>
    <n v="76.97"/>
    <n v="59.713000000000022"/>
    <n v="0.4368721786908395"/>
    <n v="2026"/>
    <x v="2"/>
    <n v="8"/>
    <x v="7"/>
  </r>
  <r>
    <n v="4641"/>
    <d v="2026-08-08T00:00:00"/>
    <x v="3"/>
    <x v="8"/>
    <x v="3"/>
    <s v="New"/>
    <x v="1"/>
    <s v="Summit Backpack 45L"/>
    <n v="1"/>
    <n v="156.55000000000001"/>
    <n v="0"/>
    <n v="80.430000000000007"/>
    <n v="156.55000000000001"/>
    <n v="80.430000000000007"/>
    <n v="76.12"/>
    <n v="0.48623442989460236"/>
    <n v="2026"/>
    <x v="2"/>
    <n v="8"/>
    <x v="7"/>
  </r>
  <r>
    <n v="4778"/>
    <d v="2026-08-08T00:00:00"/>
    <x v="1"/>
    <x v="12"/>
    <x v="2"/>
    <s v="New"/>
    <x v="1"/>
    <s v="Summit Backpack 45L"/>
    <n v="1"/>
    <n v="152.72"/>
    <n v="0"/>
    <n v="77.73"/>
    <n v="152.72"/>
    <n v="77.73"/>
    <n v="74.989999999999995"/>
    <n v="0.4910293347302252"/>
    <n v="2026"/>
    <x v="2"/>
    <n v="8"/>
    <x v="7"/>
  </r>
  <r>
    <n v="5132"/>
    <d v="2026-08-08T00:00:00"/>
    <x v="1"/>
    <x v="12"/>
    <x v="0"/>
    <s v="Business"/>
    <x v="0"/>
    <s v="Compact Repair Kit"/>
    <n v="1"/>
    <n v="40.51"/>
    <n v="0.05"/>
    <n v="16.29"/>
    <n v="38.484499999999997"/>
    <n v="16.29"/>
    <n v="22.194499999999998"/>
    <n v="0.57671270251659756"/>
    <n v="2026"/>
    <x v="2"/>
    <n v="8"/>
    <x v="7"/>
  </r>
  <r>
    <n v="227"/>
    <d v="2026-08-09T00:00:00"/>
    <x v="3"/>
    <x v="7"/>
    <x v="3"/>
    <s v="Returning"/>
    <x v="4"/>
    <s v="Resistance Band Set"/>
    <n v="3"/>
    <n v="40.61"/>
    <n v="0"/>
    <n v="14.72"/>
    <n v="121.83"/>
    <n v="44.160000000000004"/>
    <n v="77.669999999999987"/>
    <n v="0.63752770253632096"/>
    <n v="2026"/>
    <x v="2"/>
    <n v="8"/>
    <x v="7"/>
  </r>
  <r>
    <n v="390"/>
    <d v="2026-08-09T00:00:00"/>
    <x v="2"/>
    <x v="5"/>
    <x v="2"/>
    <s v="New"/>
    <x v="1"/>
    <s v="Hiking Daypack 20L"/>
    <n v="1"/>
    <n v="93.41"/>
    <n v="0.05"/>
    <n v="44.7"/>
    <n v="88.739499999999992"/>
    <n v="44.7"/>
    <n v="44.03949999999999"/>
    <n v="0.49627843294136198"/>
    <n v="2026"/>
    <x v="2"/>
    <n v="8"/>
    <x v="7"/>
  </r>
  <r>
    <n v="859"/>
    <d v="2026-08-09T00:00:00"/>
    <x v="0"/>
    <x v="0"/>
    <x v="2"/>
    <s v="New"/>
    <x v="1"/>
    <s v="Hiking Daypack 20L"/>
    <n v="2"/>
    <n v="90.23"/>
    <n v="0"/>
    <n v="44.22"/>
    <n v="180.46"/>
    <n v="88.44"/>
    <n v="92.02000000000001"/>
    <n v="0.50991909564446414"/>
    <n v="2026"/>
    <x v="2"/>
    <n v="8"/>
    <x v="7"/>
  </r>
  <r>
    <n v="1468"/>
    <d v="2026-08-09T00:00:00"/>
    <x v="1"/>
    <x v="11"/>
    <x v="2"/>
    <s v="Returning"/>
    <x v="0"/>
    <s v="Trail Bike Light"/>
    <n v="1"/>
    <n v="51.75"/>
    <n v="0"/>
    <n v="22.36"/>
    <n v="51.75"/>
    <n v="22.36"/>
    <n v="29.39"/>
    <n v="0.56792270531400968"/>
    <n v="2026"/>
    <x v="2"/>
    <n v="8"/>
    <x v="7"/>
  </r>
  <r>
    <n v="2356"/>
    <d v="2026-08-09T00:00:00"/>
    <x v="3"/>
    <x v="13"/>
    <x v="2"/>
    <s v="New"/>
    <x v="0"/>
    <s v="Cycling Pack 12L"/>
    <n v="3"/>
    <n v="102.91"/>
    <n v="0.1"/>
    <n v="50.23"/>
    <n v="277.85700000000003"/>
    <n v="150.69"/>
    <n v="127.16700000000003"/>
    <n v="0.45767067232425318"/>
    <n v="2026"/>
    <x v="2"/>
    <n v="8"/>
    <x v="7"/>
  </r>
  <r>
    <n v="3556"/>
    <d v="2026-08-09T00:00:00"/>
    <x v="2"/>
    <x v="16"/>
    <x v="0"/>
    <s v="New"/>
    <x v="0"/>
    <s v="Commuter Helmet"/>
    <n v="4"/>
    <n v="82.63"/>
    <n v="0.1"/>
    <n v="43.78"/>
    <n v="297.46800000000002"/>
    <n v="175.12"/>
    <n v="122.34800000000001"/>
    <n v="0.41129802197211129"/>
    <n v="2026"/>
    <x v="2"/>
    <n v="8"/>
    <x v="7"/>
  </r>
  <r>
    <n v="925"/>
    <d v="2026-08-10T00:00:00"/>
    <x v="0"/>
    <x v="0"/>
    <x v="2"/>
    <s v="Returning"/>
    <x v="3"/>
    <s v="Trail Tent 2P"/>
    <n v="1"/>
    <n v="196.39"/>
    <n v="0"/>
    <n v="102.92"/>
    <n v="196.39"/>
    <n v="102.92"/>
    <n v="93.469999999999985"/>
    <n v="0.47594073017974436"/>
    <n v="2026"/>
    <x v="2"/>
    <n v="8"/>
    <x v="7"/>
  </r>
  <r>
    <n v="1563"/>
    <d v="2026-08-10T00:00:00"/>
    <x v="2"/>
    <x v="10"/>
    <x v="3"/>
    <s v="Business"/>
    <x v="2"/>
    <s v="Insulated Bottle"/>
    <n v="2"/>
    <n v="36.25"/>
    <n v="0"/>
    <n v="13.77"/>
    <n v="72.5"/>
    <n v="27.54"/>
    <n v="44.96"/>
    <n v="0.62013793103448278"/>
    <n v="2026"/>
    <x v="2"/>
    <n v="8"/>
    <x v="7"/>
  </r>
  <r>
    <n v="1634"/>
    <d v="2026-08-10T00:00:00"/>
    <x v="1"/>
    <x v="1"/>
    <x v="2"/>
    <s v="Returning"/>
    <x v="3"/>
    <s v="Trail Tent 2P"/>
    <n v="2"/>
    <n v="199.85"/>
    <n v="0.05"/>
    <n v="104.34"/>
    <n v="379.71499999999997"/>
    <n v="208.68"/>
    <n v="171.03499999999997"/>
    <n v="0.45042992770893953"/>
    <n v="2026"/>
    <x v="2"/>
    <n v="8"/>
    <x v="7"/>
  </r>
  <r>
    <n v="2187"/>
    <d v="2026-08-10T00:00:00"/>
    <x v="2"/>
    <x v="2"/>
    <x v="2"/>
    <s v="New"/>
    <x v="2"/>
    <s v="Packing Cube Set"/>
    <n v="1"/>
    <n v="46.32"/>
    <n v="0.05"/>
    <n v="18.34"/>
    <n v="44.003999999999998"/>
    <n v="18.34"/>
    <n v="25.663999999999998"/>
    <n v="0.58321970729933637"/>
    <n v="2026"/>
    <x v="2"/>
    <n v="8"/>
    <x v="7"/>
  </r>
  <r>
    <n v="2773"/>
    <d v="2026-08-10T00:00:00"/>
    <x v="1"/>
    <x v="14"/>
    <x v="0"/>
    <s v="New"/>
    <x v="1"/>
    <s v="Summit Backpack 45L"/>
    <n v="4"/>
    <n v="151.06"/>
    <n v="0"/>
    <n v="77.67"/>
    <n v="604.24"/>
    <n v="310.68"/>
    <n v="293.56"/>
    <n v="0.48583344366476894"/>
    <n v="2026"/>
    <x v="2"/>
    <n v="8"/>
    <x v="7"/>
  </r>
  <r>
    <n v="5040"/>
    <d v="2026-08-10T00:00:00"/>
    <x v="3"/>
    <x v="7"/>
    <x v="0"/>
    <s v="Returning"/>
    <x v="1"/>
    <s v="Trekking Poles"/>
    <n v="1"/>
    <n v="72.39"/>
    <n v="0.1"/>
    <n v="31.64"/>
    <n v="65.150999999999996"/>
    <n v="31.64"/>
    <n v="33.510999999999996"/>
    <n v="0.51435895074519189"/>
    <n v="2026"/>
    <x v="2"/>
    <n v="8"/>
    <x v="7"/>
  </r>
  <r>
    <n v="415"/>
    <d v="2026-08-11T00:00:00"/>
    <x v="0"/>
    <x v="9"/>
    <x v="2"/>
    <s v="Returning"/>
    <x v="1"/>
    <s v="Trekking Poles"/>
    <n v="1"/>
    <n v="72.650000000000006"/>
    <n v="0"/>
    <n v="31.72"/>
    <n v="72.650000000000006"/>
    <n v="31.72"/>
    <n v="40.930000000000007"/>
    <n v="0.56338609772883697"/>
    <n v="2026"/>
    <x v="2"/>
    <n v="8"/>
    <x v="7"/>
  </r>
  <r>
    <n v="1111"/>
    <d v="2026-08-11T00:00:00"/>
    <x v="3"/>
    <x v="13"/>
    <x v="0"/>
    <s v="New"/>
    <x v="3"/>
    <s v="Trail Tent 2P"/>
    <n v="1"/>
    <n v="198.44"/>
    <n v="0"/>
    <n v="106.79"/>
    <n v="198.44"/>
    <n v="106.79"/>
    <n v="91.649999999999991"/>
    <n v="0.46185244910300338"/>
    <n v="2026"/>
    <x v="2"/>
    <n v="8"/>
    <x v="7"/>
  </r>
  <r>
    <n v="1243"/>
    <d v="2026-08-11T00:00:00"/>
    <x v="2"/>
    <x v="16"/>
    <x v="0"/>
    <s v="Returning"/>
    <x v="3"/>
    <s v="Trail Tent 2P"/>
    <n v="1"/>
    <n v="193.67"/>
    <n v="0"/>
    <n v="103.79"/>
    <n v="193.67"/>
    <n v="103.79"/>
    <n v="89.879999999999981"/>
    <n v="0.46408839779005517"/>
    <n v="2026"/>
    <x v="2"/>
    <n v="8"/>
    <x v="7"/>
  </r>
  <r>
    <n v="1326"/>
    <d v="2026-08-11T00:00:00"/>
    <x v="3"/>
    <x v="8"/>
    <x v="0"/>
    <s v="Returning"/>
    <x v="2"/>
    <s v="Travel Backpack 35L"/>
    <n v="5"/>
    <n v="166.03"/>
    <n v="0"/>
    <n v="87.46"/>
    <n v="830.15"/>
    <n v="437.29999999999995"/>
    <n v="392.85"/>
    <n v="0.47322772992832624"/>
    <n v="2026"/>
    <x v="2"/>
    <n v="8"/>
    <x v="7"/>
  </r>
  <r>
    <n v="1682"/>
    <d v="2026-08-11T00:00:00"/>
    <x v="0"/>
    <x v="0"/>
    <x v="0"/>
    <s v="Business"/>
    <x v="3"/>
    <s v="Portable Camp Stove"/>
    <n v="2"/>
    <n v="81.569999999999993"/>
    <n v="0"/>
    <n v="40.36"/>
    <n v="163.13999999999999"/>
    <n v="80.72"/>
    <n v="82.419999999999987"/>
    <n v="0.50521024886600463"/>
    <n v="2026"/>
    <x v="2"/>
    <n v="8"/>
    <x v="7"/>
  </r>
  <r>
    <n v="2618"/>
    <d v="2026-08-11T00:00:00"/>
    <x v="0"/>
    <x v="15"/>
    <x v="2"/>
    <s v="Business"/>
    <x v="1"/>
    <s v="Trail Boots"/>
    <n v="2"/>
    <n v="143.86000000000001"/>
    <n v="0"/>
    <n v="81.23"/>
    <n v="287.72000000000003"/>
    <n v="162.46"/>
    <n v="125.26000000000002"/>
    <n v="0.43535381621020441"/>
    <n v="2026"/>
    <x v="2"/>
    <n v="8"/>
    <x v="7"/>
  </r>
  <r>
    <n v="3319"/>
    <d v="2026-08-11T00:00:00"/>
    <x v="1"/>
    <x v="14"/>
    <x v="0"/>
    <s v="Returning"/>
    <x v="1"/>
    <s v="Hiking Daypack 20L"/>
    <n v="3"/>
    <n v="93.53"/>
    <n v="0"/>
    <n v="46.19"/>
    <n v="280.59000000000003"/>
    <n v="138.57"/>
    <n v="142.02000000000004"/>
    <n v="0.5061477600769807"/>
    <n v="2026"/>
    <x v="2"/>
    <n v="8"/>
    <x v="7"/>
  </r>
  <r>
    <n v="4600"/>
    <d v="2026-08-11T00:00:00"/>
    <x v="3"/>
    <x v="4"/>
    <x v="1"/>
    <s v="Business"/>
    <x v="2"/>
    <s v="Travel Backpack 35L"/>
    <n v="10"/>
    <n v="162.38"/>
    <n v="0.05"/>
    <n v="85.82"/>
    <n v="1542.61"/>
    <n v="858.19999999999993"/>
    <n v="684.41"/>
    <n v="0.44367014345816508"/>
    <n v="2026"/>
    <x v="2"/>
    <n v="8"/>
    <x v="7"/>
  </r>
  <r>
    <n v="5168"/>
    <d v="2026-08-11T00:00:00"/>
    <x v="0"/>
    <x v="15"/>
    <x v="3"/>
    <s v="Business"/>
    <x v="4"/>
    <s v="Weighted Vest"/>
    <n v="1"/>
    <n v="122.52"/>
    <n v="0.05"/>
    <n v="69.66"/>
    <n v="116.39399999999999"/>
    <n v="69.66"/>
    <n v="46.733999999999995"/>
    <n v="0.40151554203824935"/>
    <n v="2026"/>
    <x v="2"/>
    <n v="8"/>
    <x v="7"/>
  </r>
  <r>
    <n v="245"/>
    <d v="2026-08-12T00:00:00"/>
    <x v="3"/>
    <x v="13"/>
    <x v="3"/>
    <s v="Returning"/>
    <x v="1"/>
    <s v="Trail Boots"/>
    <n v="1"/>
    <n v="142.84"/>
    <n v="0"/>
    <n v="77.7"/>
    <n v="142.84"/>
    <n v="77.7"/>
    <n v="65.14"/>
    <n v="0.4560347241669"/>
    <n v="2026"/>
    <x v="2"/>
    <n v="8"/>
    <x v="7"/>
  </r>
  <r>
    <n v="322"/>
    <d v="2026-08-12T00:00:00"/>
    <x v="1"/>
    <x v="14"/>
    <x v="2"/>
    <s v="Returning"/>
    <x v="1"/>
    <s v="Trekking Poles"/>
    <n v="3"/>
    <n v="72.349999999999994"/>
    <n v="0"/>
    <n v="32.119999999999997"/>
    <n v="217.04999999999998"/>
    <n v="96.359999999999985"/>
    <n v="120.69"/>
    <n v="0.55604699378023503"/>
    <n v="2026"/>
    <x v="2"/>
    <n v="8"/>
    <x v="7"/>
  </r>
  <r>
    <n v="1101"/>
    <d v="2026-08-12T00:00:00"/>
    <x v="3"/>
    <x v="4"/>
    <x v="0"/>
    <s v="New"/>
    <x v="4"/>
    <s v="Resistance Band Set"/>
    <n v="3"/>
    <n v="40.14"/>
    <n v="0.05"/>
    <n v="14.53"/>
    <n v="114.399"/>
    <n v="43.589999999999996"/>
    <n v="70.808999999999997"/>
    <n v="0.61896520074476169"/>
    <n v="2026"/>
    <x v="2"/>
    <n v="8"/>
    <x v="7"/>
  </r>
  <r>
    <n v="1564"/>
    <d v="2026-08-12T00:00:00"/>
    <x v="3"/>
    <x v="13"/>
    <x v="0"/>
    <s v="New"/>
    <x v="4"/>
    <s v="Training Mat"/>
    <n v="2"/>
    <n v="51.84"/>
    <n v="0"/>
    <n v="21.62"/>
    <n v="103.68"/>
    <n v="43.24"/>
    <n v="60.440000000000005"/>
    <n v="0.58294753086419759"/>
    <n v="2026"/>
    <x v="2"/>
    <n v="8"/>
    <x v="7"/>
  </r>
  <r>
    <n v="3712"/>
    <d v="2026-08-12T00:00:00"/>
    <x v="3"/>
    <x v="8"/>
    <x v="0"/>
    <s v="New"/>
    <x v="0"/>
    <s v="Commuter Helmet"/>
    <n v="3"/>
    <n v="82.32"/>
    <n v="0.15"/>
    <n v="41.95"/>
    <n v="209.91599999999997"/>
    <n v="125.85000000000001"/>
    <n v="84.06599999999996"/>
    <n v="0.40047447550448739"/>
    <n v="2026"/>
    <x v="2"/>
    <n v="8"/>
    <x v="7"/>
  </r>
  <r>
    <n v="771"/>
    <d v="2026-08-13T00:00:00"/>
    <x v="2"/>
    <x v="5"/>
    <x v="0"/>
    <s v="Returning"/>
    <x v="1"/>
    <s v="Hiking Daypack 20L"/>
    <n v="1"/>
    <n v="91.78"/>
    <n v="0"/>
    <n v="46.15"/>
    <n v="91.78"/>
    <n v="46.15"/>
    <n v="45.63"/>
    <n v="0.49716713881019831"/>
    <n v="2026"/>
    <x v="2"/>
    <n v="8"/>
    <x v="7"/>
  </r>
  <r>
    <n v="2749"/>
    <d v="2026-08-13T00:00:00"/>
    <x v="1"/>
    <x v="14"/>
    <x v="0"/>
    <s v="Business"/>
    <x v="1"/>
    <s v="Hiking Daypack 20L"/>
    <n v="2"/>
    <n v="93.13"/>
    <n v="0"/>
    <n v="45.68"/>
    <n v="186.26"/>
    <n v="91.36"/>
    <n v="94.899999999999991"/>
    <n v="0.50950284548480618"/>
    <n v="2026"/>
    <x v="2"/>
    <n v="8"/>
    <x v="7"/>
  </r>
  <r>
    <n v="4252"/>
    <d v="2026-08-13T00:00:00"/>
    <x v="1"/>
    <x v="12"/>
    <x v="0"/>
    <s v="Returning"/>
    <x v="2"/>
    <s v="Insulated Bottle"/>
    <n v="1"/>
    <n v="36.67"/>
    <n v="0.1"/>
    <n v="13.18"/>
    <n v="33.003"/>
    <n v="13.18"/>
    <n v="19.823"/>
    <n v="0.60064236584552921"/>
    <n v="2026"/>
    <x v="2"/>
    <n v="8"/>
    <x v="7"/>
  </r>
  <r>
    <n v="4665"/>
    <d v="2026-08-13T00:00:00"/>
    <x v="3"/>
    <x v="8"/>
    <x v="1"/>
    <s v="Returning"/>
    <x v="4"/>
    <s v="Training Mat"/>
    <n v="4"/>
    <n v="51.25"/>
    <n v="0.1"/>
    <n v="21.77"/>
    <n v="184.5"/>
    <n v="87.08"/>
    <n v="97.42"/>
    <n v="0.52802168021680218"/>
    <n v="2026"/>
    <x v="2"/>
    <n v="8"/>
    <x v="7"/>
  </r>
  <r>
    <n v="4767"/>
    <d v="2026-08-13T00:00:00"/>
    <x v="3"/>
    <x v="8"/>
    <x v="3"/>
    <s v="Business"/>
    <x v="4"/>
    <s v="Resistance Band Set"/>
    <n v="1"/>
    <n v="39.61"/>
    <n v="0.1"/>
    <n v="14.85"/>
    <n v="35.649000000000001"/>
    <n v="14.85"/>
    <n v="20.798999999999999"/>
    <n v="0.58343852562484222"/>
    <n v="2026"/>
    <x v="2"/>
    <n v="8"/>
    <x v="7"/>
  </r>
  <r>
    <n v="4832"/>
    <d v="2026-08-13T00:00:00"/>
    <x v="0"/>
    <x v="15"/>
    <x v="3"/>
    <s v="Returning"/>
    <x v="0"/>
    <s v="Commuter Helmet"/>
    <n v="2"/>
    <n v="81.59"/>
    <n v="0.15"/>
    <n v="43.9"/>
    <n v="138.703"/>
    <n v="87.8"/>
    <n v="50.903000000000006"/>
    <n v="0.3669927831409559"/>
    <n v="2026"/>
    <x v="2"/>
    <n v="8"/>
    <x v="7"/>
  </r>
  <r>
    <n v="747"/>
    <d v="2026-08-14T00:00:00"/>
    <x v="1"/>
    <x v="1"/>
    <x v="2"/>
    <s v="New"/>
    <x v="4"/>
    <s v="Weighted Vest"/>
    <n v="3"/>
    <n v="122.96"/>
    <n v="0.1"/>
    <n v="67.62"/>
    <n v="331.99200000000002"/>
    <n v="202.86"/>
    <n v="129.13200000000001"/>
    <n v="0.38896117978746475"/>
    <n v="2026"/>
    <x v="2"/>
    <n v="8"/>
    <x v="7"/>
  </r>
  <r>
    <n v="2281"/>
    <d v="2026-08-14T00:00:00"/>
    <x v="1"/>
    <x v="11"/>
    <x v="2"/>
    <s v="Returning"/>
    <x v="1"/>
    <s v="Trekking Poles"/>
    <n v="1"/>
    <n v="70.91"/>
    <n v="0"/>
    <n v="33.11"/>
    <n v="70.91"/>
    <n v="33.11"/>
    <n v="37.799999999999997"/>
    <n v="0.53307008884501483"/>
    <n v="2026"/>
    <x v="2"/>
    <n v="8"/>
    <x v="7"/>
  </r>
  <r>
    <n v="2414"/>
    <d v="2026-08-14T00:00:00"/>
    <x v="1"/>
    <x v="6"/>
    <x v="1"/>
    <s v="Business"/>
    <x v="0"/>
    <s v="Trail Bike Light"/>
    <n v="6"/>
    <n v="50.94"/>
    <n v="0.1"/>
    <n v="22.76"/>
    <n v="275.07600000000002"/>
    <n v="136.56"/>
    <n v="138.51600000000002"/>
    <n v="0.50355538105832576"/>
    <n v="2026"/>
    <x v="2"/>
    <n v="8"/>
    <x v="7"/>
  </r>
  <r>
    <n v="3162"/>
    <d v="2026-08-14T00:00:00"/>
    <x v="1"/>
    <x v="1"/>
    <x v="0"/>
    <s v="New"/>
    <x v="1"/>
    <s v="Trail Boots"/>
    <n v="1"/>
    <n v="144.96"/>
    <n v="0.05"/>
    <n v="77.959999999999994"/>
    <n v="137.71199999999999"/>
    <n v="77.959999999999994"/>
    <n v="59.751999999999995"/>
    <n v="0.43389101893807364"/>
    <n v="2026"/>
    <x v="2"/>
    <n v="8"/>
    <x v="7"/>
  </r>
  <r>
    <n v="3200"/>
    <d v="2026-08-14T00:00:00"/>
    <x v="3"/>
    <x v="8"/>
    <x v="2"/>
    <s v="New"/>
    <x v="1"/>
    <s v="Summit Backpack 45L"/>
    <n v="1"/>
    <n v="152.97"/>
    <n v="0"/>
    <n v="79.66"/>
    <n v="152.97"/>
    <n v="79.66"/>
    <n v="73.31"/>
    <n v="0.47924429626724196"/>
    <n v="2026"/>
    <x v="2"/>
    <n v="8"/>
    <x v="7"/>
  </r>
  <r>
    <n v="3521"/>
    <d v="2026-08-14T00:00:00"/>
    <x v="2"/>
    <x v="16"/>
    <x v="0"/>
    <s v="Business"/>
    <x v="2"/>
    <s v="Packing Cube Set"/>
    <n v="2"/>
    <n v="45.79"/>
    <n v="0"/>
    <n v="18.23"/>
    <n v="91.58"/>
    <n v="36.46"/>
    <n v="55.12"/>
    <n v="0.60187813933173184"/>
    <n v="2026"/>
    <x v="2"/>
    <n v="8"/>
    <x v="7"/>
  </r>
  <r>
    <n v="4447"/>
    <d v="2026-08-14T00:00:00"/>
    <x v="1"/>
    <x v="6"/>
    <x v="0"/>
    <s v="New"/>
    <x v="2"/>
    <s v="Travel Backpack 35L"/>
    <n v="1"/>
    <n v="161.31"/>
    <n v="0"/>
    <n v="87.81"/>
    <n v="161.31"/>
    <n v="87.81"/>
    <n v="73.5"/>
    <n v="0.45564441138181139"/>
    <n v="2026"/>
    <x v="2"/>
    <n v="8"/>
    <x v="7"/>
  </r>
  <r>
    <n v="421"/>
    <d v="2026-08-15T00:00:00"/>
    <x v="3"/>
    <x v="7"/>
    <x v="0"/>
    <s v="New"/>
    <x v="4"/>
    <s v="Recovery Roller"/>
    <n v="2"/>
    <n v="35.97"/>
    <n v="0.05"/>
    <n v="14.28"/>
    <n v="68.342999999999989"/>
    <n v="28.56"/>
    <n v="39.782999999999987"/>
    <n v="0.58210789693165343"/>
    <n v="2026"/>
    <x v="2"/>
    <n v="8"/>
    <x v="7"/>
  </r>
  <r>
    <n v="962"/>
    <d v="2026-08-15T00:00:00"/>
    <x v="0"/>
    <x v="0"/>
    <x v="2"/>
    <s v="New"/>
    <x v="4"/>
    <s v="Resistance Band Set"/>
    <n v="2"/>
    <n v="39.729999999999997"/>
    <n v="0"/>
    <n v="14.95"/>
    <n v="79.459999999999994"/>
    <n v="29.9"/>
    <n v="49.559999999999995"/>
    <n v="0.62371004278882458"/>
    <n v="2026"/>
    <x v="2"/>
    <n v="8"/>
    <x v="7"/>
  </r>
  <r>
    <n v="1386"/>
    <d v="2026-08-15T00:00:00"/>
    <x v="1"/>
    <x v="12"/>
    <x v="0"/>
    <s v="Business"/>
    <x v="2"/>
    <s v="Insulated Bottle"/>
    <n v="2"/>
    <n v="36.049999999999997"/>
    <n v="0"/>
    <n v="13.8"/>
    <n v="72.099999999999994"/>
    <n v="27.6"/>
    <n v="44.499999999999993"/>
    <n v="0.61719833564493753"/>
    <n v="2026"/>
    <x v="2"/>
    <n v="8"/>
    <x v="7"/>
  </r>
  <r>
    <n v="3083"/>
    <d v="2026-08-15T00:00:00"/>
    <x v="3"/>
    <x v="7"/>
    <x v="0"/>
    <s v="New"/>
    <x v="3"/>
    <s v="Trail Tent 2P"/>
    <n v="1"/>
    <n v="194.36"/>
    <n v="0"/>
    <n v="106.01"/>
    <n v="194.36"/>
    <n v="106.01"/>
    <n v="88.350000000000009"/>
    <n v="0.45456884132537562"/>
    <n v="2026"/>
    <x v="2"/>
    <n v="8"/>
    <x v="7"/>
  </r>
  <r>
    <n v="3174"/>
    <d v="2026-08-15T00:00:00"/>
    <x v="3"/>
    <x v="4"/>
    <x v="2"/>
    <s v="Returning"/>
    <x v="3"/>
    <s v="Trail Tent 2P"/>
    <n v="1"/>
    <n v="192.67"/>
    <n v="0.05"/>
    <n v="103.37"/>
    <n v="183.03649999999999"/>
    <n v="103.37"/>
    <n v="79.666499999999985"/>
    <n v="0.43524925356417976"/>
    <n v="2026"/>
    <x v="2"/>
    <n v="8"/>
    <x v="7"/>
  </r>
  <r>
    <n v="4045"/>
    <d v="2026-08-15T00:00:00"/>
    <x v="2"/>
    <x v="16"/>
    <x v="0"/>
    <s v="New"/>
    <x v="1"/>
    <s v="Hiking Daypack 20L"/>
    <n v="3"/>
    <n v="92.12"/>
    <n v="0.1"/>
    <n v="44.1"/>
    <n v="248.72400000000002"/>
    <n v="132.30000000000001"/>
    <n v="116.42400000000001"/>
    <n v="0.46808510638297873"/>
    <n v="2026"/>
    <x v="2"/>
    <n v="8"/>
    <x v="7"/>
  </r>
  <r>
    <n v="4850"/>
    <d v="2026-08-15T00:00:00"/>
    <x v="1"/>
    <x v="1"/>
    <x v="2"/>
    <s v="Business"/>
    <x v="3"/>
    <s v="Trail Tent 2P"/>
    <n v="1"/>
    <n v="192.82"/>
    <n v="0"/>
    <n v="104.98"/>
    <n v="192.82"/>
    <n v="104.98"/>
    <n v="87.839999999999989"/>
    <n v="0.45555440307022088"/>
    <n v="2026"/>
    <x v="2"/>
    <n v="8"/>
    <x v="7"/>
  </r>
  <r>
    <n v="71"/>
    <d v="2026-08-16T00:00:00"/>
    <x v="2"/>
    <x v="16"/>
    <x v="0"/>
    <s v="New"/>
    <x v="0"/>
    <s v="Commuter Helmet"/>
    <n v="3"/>
    <n v="80.099999999999994"/>
    <n v="0"/>
    <n v="42.41"/>
    <n v="240.29999999999998"/>
    <n v="127.22999999999999"/>
    <n v="113.07"/>
    <n v="0.47053682896379528"/>
    <n v="2026"/>
    <x v="2"/>
    <n v="8"/>
    <x v="7"/>
  </r>
  <r>
    <n v="627"/>
    <d v="2026-08-16T00:00:00"/>
    <x v="3"/>
    <x v="7"/>
    <x v="3"/>
    <s v="New"/>
    <x v="0"/>
    <s v="Commuter Helmet"/>
    <n v="6"/>
    <n v="83.26"/>
    <n v="0"/>
    <n v="43.8"/>
    <n v="499.56000000000006"/>
    <n v="262.79999999999995"/>
    <n v="236.7600000000001"/>
    <n v="0.47393706461686297"/>
    <n v="2026"/>
    <x v="2"/>
    <n v="8"/>
    <x v="7"/>
  </r>
  <r>
    <n v="959"/>
    <d v="2026-08-16T00:00:00"/>
    <x v="1"/>
    <x v="1"/>
    <x v="2"/>
    <s v="Returning"/>
    <x v="4"/>
    <s v="Resistance Band Set"/>
    <n v="4"/>
    <n v="40.46"/>
    <n v="0"/>
    <n v="15.12"/>
    <n v="161.84"/>
    <n v="60.48"/>
    <n v="101.36000000000001"/>
    <n v="0.62629757785467133"/>
    <n v="2026"/>
    <x v="2"/>
    <n v="8"/>
    <x v="7"/>
  </r>
  <r>
    <n v="967"/>
    <d v="2026-08-16T00:00:00"/>
    <x v="2"/>
    <x v="16"/>
    <x v="1"/>
    <s v="Returning"/>
    <x v="0"/>
    <s v="Commuter Helmet"/>
    <n v="5"/>
    <n v="81.55"/>
    <n v="0.2"/>
    <n v="42.09"/>
    <n v="326.20000000000005"/>
    <n v="210.45000000000002"/>
    <n v="115.75000000000003"/>
    <n v="0.3548436541998774"/>
    <n v="2026"/>
    <x v="2"/>
    <n v="8"/>
    <x v="7"/>
  </r>
  <r>
    <n v="1267"/>
    <d v="2026-08-16T00:00:00"/>
    <x v="1"/>
    <x v="12"/>
    <x v="2"/>
    <s v="New"/>
    <x v="3"/>
    <s v="Portable Camp Stove"/>
    <n v="2"/>
    <n v="83.56"/>
    <n v="0"/>
    <n v="39.119999999999997"/>
    <n v="167.12"/>
    <n v="78.239999999999995"/>
    <n v="88.88000000000001"/>
    <n v="0.53183341311632359"/>
    <n v="2026"/>
    <x v="2"/>
    <n v="8"/>
    <x v="7"/>
  </r>
  <r>
    <n v="1394"/>
    <d v="2026-08-16T00:00:00"/>
    <x v="2"/>
    <x v="10"/>
    <x v="0"/>
    <s v="Returning"/>
    <x v="3"/>
    <s v="Compact Sleeping Bag"/>
    <n v="3"/>
    <n v="125.75"/>
    <n v="0"/>
    <n v="62.05"/>
    <n v="377.25"/>
    <n v="186.14999999999998"/>
    <n v="191.10000000000002"/>
    <n v="0.50656063618290259"/>
    <n v="2026"/>
    <x v="2"/>
    <n v="8"/>
    <x v="7"/>
  </r>
  <r>
    <n v="1652"/>
    <d v="2026-08-16T00:00:00"/>
    <x v="0"/>
    <x v="0"/>
    <x v="0"/>
    <s v="Returning"/>
    <x v="2"/>
    <s v="Insulated Bottle"/>
    <n v="1"/>
    <n v="35.619999999999997"/>
    <n v="0.1"/>
    <n v="13.55"/>
    <n v="32.058"/>
    <n v="13.55"/>
    <n v="18.507999999999999"/>
    <n v="0.57732859192713204"/>
    <n v="2026"/>
    <x v="2"/>
    <n v="8"/>
    <x v="7"/>
  </r>
  <r>
    <n v="2126"/>
    <d v="2026-08-16T00:00:00"/>
    <x v="1"/>
    <x v="14"/>
    <x v="0"/>
    <s v="Business"/>
    <x v="0"/>
    <s v="Cycling Pack 12L"/>
    <n v="2"/>
    <n v="104.02"/>
    <n v="0"/>
    <n v="50.26"/>
    <n v="208.04"/>
    <n v="100.52"/>
    <n v="107.52"/>
    <n v="0.51682368775235532"/>
    <n v="2026"/>
    <x v="2"/>
    <n v="8"/>
    <x v="7"/>
  </r>
  <r>
    <n v="2282"/>
    <d v="2026-08-16T00:00:00"/>
    <x v="1"/>
    <x v="6"/>
    <x v="1"/>
    <s v="Business"/>
    <x v="1"/>
    <s v="Hiking Daypack 20L"/>
    <n v="8"/>
    <n v="92.71"/>
    <n v="0.1"/>
    <n v="44.83"/>
    <n v="667.51199999999994"/>
    <n v="358.64"/>
    <n v="308.87199999999996"/>
    <n v="0.46272126943036229"/>
    <n v="2026"/>
    <x v="2"/>
    <n v="8"/>
    <x v="7"/>
  </r>
  <r>
    <n v="2426"/>
    <d v="2026-08-16T00:00:00"/>
    <x v="1"/>
    <x v="12"/>
    <x v="0"/>
    <s v="New"/>
    <x v="1"/>
    <s v="Hiking Daypack 20L"/>
    <n v="1"/>
    <n v="90.58"/>
    <n v="0"/>
    <n v="44.53"/>
    <n v="90.58"/>
    <n v="44.53"/>
    <n v="46.05"/>
    <n v="0.50839037315080593"/>
    <n v="2026"/>
    <x v="2"/>
    <n v="8"/>
    <x v="7"/>
  </r>
  <r>
    <n v="2534"/>
    <d v="2026-08-16T00:00:00"/>
    <x v="1"/>
    <x v="14"/>
    <x v="0"/>
    <s v="New"/>
    <x v="3"/>
    <s v="Compact Sleeping Bag"/>
    <n v="1"/>
    <n v="120.22"/>
    <n v="0"/>
    <n v="62.31"/>
    <n v="120.22"/>
    <n v="62.31"/>
    <n v="57.91"/>
    <n v="0.48170021627017134"/>
    <n v="2026"/>
    <x v="2"/>
    <n v="8"/>
    <x v="7"/>
  </r>
  <r>
    <n v="2948"/>
    <d v="2026-08-16T00:00:00"/>
    <x v="2"/>
    <x v="2"/>
    <x v="2"/>
    <s v="New"/>
    <x v="2"/>
    <s v="Insulated Bottle"/>
    <n v="3"/>
    <n v="36.35"/>
    <n v="0"/>
    <n v="13.42"/>
    <n v="109.05000000000001"/>
    <n v="40.26"/>
    <n v="68.79000000000002"/>
    <n v="0.63081155433287495"/>
    <n v="2026"/>
    <x v="2"/>
    <n v="8"/>
    <x v="7"/>
  </r>
  <r>
    <n v="3141"/>
    <d v="2026-08-16T00:00:00"/>
    <x v="1"/>
    <x v="12"/>
    <x v="3"/>
    <s v="Returning"/>
    <x v="3"/>
    <s v="Trail Tent 2P"/>
    <n v="2"/>
    <n v="195.28"/>
    <n v="0"/>
    <n v="102.24"/>
    <n v="390.56"/>
    <n v="204.48"/>
    <n v="186.08"/>
    <n v="0.4764440802949611"/>
    <n v="2026"/>
    <x v="2"/>
    <n v="8"/>
    <x v="7"/>
  </r>
  <r>
    <n v="3935"/>
    <d v="2026-08-16T00:00:00"/>
    <x v="2"/>
    <x v="16"/>
    <x v="3"/>
    <s v="Returning"/>
    <x v="2"/>
    <s v="Packing Cube Set"/>
    <n v="4"/>
    <n v="46.05"/>
    <n v="0"/>
    <n v="18.75"/>
    <n v="184.2"/>
    <n v="75"/>
    <n v="109.19999999999999"/>
    <n v="0.5928338762214983"/>
    <n v="2026"/>
    <x v="2"/>
    <n v="8"/>
    <x v="7"/>
  </r>
  <r>
    <n v="4636"/>
    <d v="2026-08-16T00:00:00"/>
    <x v="0"/>
    <x v="0"/>
    <x v="2"/>
    <s v="Returning"/>
    <x v="3"/>
    <s v="Portable Camp Stove"/>
    <n v="1"/>
    <n v="81.040000000000006"/>
    <n v="0.1"/>
    <n v="39.29"/>
    <n v="72.936000000000007"/>
    <n v="39.29"/>
    <n v="33.646000000000008"/>
    <n v="0.46130854447735009"/>
    <n v="2026"/>
    <x v="2"/>
    <n v="8"/>
    <x v="7"/>
  </r>
  <r>
    <n v="4895"/>
    <d v="2026-08-16T00:00:00"/>
    <x v="0"/>
    <x v="15"/>
    <x v="2"/>
    <s v="Business"/>
    <x v="3"/>
    <s v="Trail Tent 2P"/>
    <n v="1"/>
    <n v="191.12"/>
    <n v="0.05"/>
    <n v="106.14"/>
    <n v="181.56399999999999"/>
    <n v="106.14"/>
    <n v="75.423999999999992"/>
    <n v="0.41541274702033443"/>
    <n v="2026"/>
    <x v="2"/>
    <n v="8"/>
    <x v="7"/>
  </r>
  <r>
    <n v="5029"/>
    <d v="2026-08-16T00:00:00"/>
    <x v="0"/>
    <x v="15"/>
    <x v="0"/>
    <s v="New"/>
    <x v="1"/>
    <s v="Summit Backpack 45L"/>
    <n v="1"/>
    <n v="156.19"/>
    <n v="0"/>
    <n v="79.239999999999995"/>
    <n v="156.19"/>
    <n v="79.239999999999995"/>
    <n v="76.95"/>
    <n v="0.49266918496702738"/>
    <n v="2026"/>
    <x v="2"/>
    <n v="8"/>
    <x v="7"/>
  </r>
  <r>
    <n v="1965"/>
    <d v="2026-08-17T00:00:00"/>
    <x v="1"/>
    <x v="11"/>
    <x v="0"/>
    <s v="Returning"/>
    <x v="2"/>
    <s v="Insulated Bottle"/>
    <n v="4"/>
    <n v="36.93"/>
    <n v="0"/>
    <n v="13.36"/>
    <n v="147.72"/>
    <n v="53.44"/>
    <n v="94.28"/>
    <n v="0.63823449769834828"/>
    <n v="2026"/>
    <x v="2"/>
    <n v="8"/>
    <x v="7"/>
  </r>
  <r>
    <n v="3647"/>
    <d v="2026-08-17T00:00:00"/>
    <x v="1"/>
    <x v="12"/>
    <x v="2"/>
    <s v="Returning"/>
    <x v="0"/>
    <s v="Cycling Pack 12L"/>
    <n v="3"/>
    <n v="104.96"/>
    <n v="0.05"/>
    <n v="51.66"/>
    <n v="299.13599999999997"/>
    <n v="154.97999999999999"/>
    <n v="144.15599999999998"/>
    <n v="0.48190789473684209"/>
    <n v="2026"/>
    <x v="2"/>
    <n v="8"/>
    <x v="7"/>
  </r>
  <r>
    <n v="3918"/>
    <d v="2026-08-17T00:00:00"/>
    <x v="1"/>
    <x v="1"/>
    <x v="3"/>
    <s v="New"/>
    <x v="2"/>
    <s v="Travel Backpack 35L"/>
    <n v="3"/>
    <n v="168.51"/>
    <n v="0"/>
    <n v="85.34"/>
    <n v="505.53"/>
    <n v="256.02"/>
    <n v="249.51"/>
    <n v="0.49356121298439265"/>
    <n v="2026"/>
    <x v="2"/>
    <n v="8"/>
    <x v="7"/>
  </r>
  <r>
    <n v="4256"/>
    <d v="2026-08-17T00:00:00"/>
    <x v="1"/>
    <x v="12"/>
    <x v="2"/>
    <s v="New"/>
    <x v="2"/>
    <s v="Packing Cube Set"/>
    <n v="1"/>
    <n v="46.44"/>
    <n v="0.05"/>
    <n v="18.59"/>
    <n v="44.117999999999995"/>
    <n v="18.59"/>
    <n v="25.527999999999995"/>
    <n v="0.57863003762636556"/>
    <n v="2026"/>
    <x v="2"/>
    <n v="8"/>
    <x v="7"/>
  </r>
  <r>
    <n v="5087"/>
    <d v="2026-08-17T00:00:00"/>
    <x v="0"/>
    <x v="0"/>
    <x v="0"/>
    <s v="New"/>
    <x v="1"/>
    <s v="Trekking Poles"/>
    <n v="1"/>
    <n v="69.900000000000006"/>
    <n v="0.1"/>
    <n v="31.43"/>
    <n v="62.910000000000004"/>
    <n v="31.43"/>
    <n v="31.480000000000004"/>
    <n v="0.50039739310125575"/>
    <n v="2026"/>
    <x v="2"/>
    <n v="8"/>
    <x v="7"/>
  </r>
  <r>
    <n v="1921"/>
    <d v="2026-08-18T00:00:00"/>
    <x v="3"/>
    <x v="13"/>
    <x v="0"/>
    <s v="New"/>
    <x v="0"/>
    <s v="Compact Repair Kit"/>
    <n v="2"/>
    <n v="39.83"/>
    <n v="0"/>
    <n v="17.18"/>
    <n v="79.66"/>
    <n v="34.36"/>
    <n v="45.3"/>
    <n v="0.56866683404468987"/>
    <n v="2026"/>
    <x v="2"/>
    <n v="8"/>
    <x v="7"/>
  </r>
  <r>
    <n v="1966"/>
    <d v="2026-08-18T00:00:00"/>
    <x v="0"/>
    <x v="9"/>
    <x v="0"/>
    <s v="New"/>
    <x v="2"/>
    <s v="Insulated Bottle"/>
    <n v="2"/>
    <n v="36.020000000000003"/>
    <n v="0"/>
    <n v="13.87"/>
    <n v="72.040000000000006"/>
    <n v="27.74"/>
    <n v="44.300000000000011"/>
    <n v="0.61493614658523055"/>
    <n v="2026"/>
    <x v="2"/>
    <n v="8"/>
    <x v="7"/>
  </r>
  <r>
    <n v="2431"/>
    <d v="2026-08-18T00:00:00"/>
    <x v="0"/>
    <x v="15"/>
    <x v="3"/>
    <s v="Business"/>
    <x v="4"/>
    <s v="Weighted Vest"/>
    <n v="3"/>
    <n v="125.31"/>
    <n v="0"/>
    <n v="67.64"/>
    <n v="375.93"/>
    <n v="202.92000000000002"/>
    <n v="173.01"/>
    <n v="0.46021865772883247"/>
    <n v="2026"/>
    <x v="2"/>
    <n v="8"/>
    <x v="7"/>
  </r>
  <r>
    <n v="3676"/>
    <d v="2026-08-18T00:00:00"/>
    <x v="1"/>
    <x v="12"/>
    <x v="0"/>
    <s v="Returning"/>
    <x v="1"/>
    <s v="Hiking Daypack 20L"/>
    <n v="3"/>
    <n v="92.5"/>
    <n v="0.1"/>
    <n v="46.38"/>
    <n v="249.75"/>
    <n v="139.14000000000001"/>
    <n v="110.60999999999999"/>
    <n v="0.4428828828828828"/>
    <n v="2026"/>
    <x v="2"/>
    <n v="8"/>
    <x v="7"/>
  </r>
  <r>
    <n v="3972"/>
    <d v="2026-08-18T00:00:00"/>
    <x v="1"/>
    <x v="1"/>
    <x v="1"/>
    <s v="Business"/>
    <x v="0"/>
    <s v="Cycling Pack 12L"/>
    <n v="5"/>
    <n v="100.48"/>
    <n v="0.1"/>
    <n v="49.67"/>
    <n v="452.16"/>
    <n v="248.35000000000002"/>
    <n v="203.81"/>
    <n v="0.45074752300070769"/>
    <n v="2026"/>
    <x v="2"/>
    <n v="8"/>
    <x v="7"/>
  </r>
  <r>
    <n v="4056"/>
    <d v="2026-08-18T00:00:00"/>
    <x v="0"/>
    <x v="15"/>
    <x v="3"/>
    <s v="New"/>
    <x v="3"/>
    <s v="Portable Camp Stove"/>
    <n v="2"/>
    <n v="79.78"/>
    <n v="0"/>
    <n v="38.770000000000003"/>
    <n v="159.56"/>
    <n v="77.540000000000006"/>
    <n v="82.02"/>
    <n v="0.51403860616695907"/>
    <n v="2026"/>
    <x v="2"/>
    <n v="8"/>
    <x v="7"/>
  </r>
  <r>
    <n v="4471"/>
    <d v="2026-08-18T00:00:00"/>
    <x v="2"/>
    <x v="10"/>
    <x v="1"/>
    <s v="Business"/>
    <x v="1"/>
    <s v="Trail Boots"/>
    <n v="4"/>
    <n v="144.44"/>
    <n v="0.1"/>
    <n v="77.66"/>
    <n v="519.98400000000004"/>
    <n v="310.64"/>
    <n v="209.34400000000005"/>
    <n v="0.4025970029847073"/>
    <n v="2026"/>
    <x v="2"/>
    <n v="8"/>
    <x v="7"/>
  </r>
  <r>
    <n v="1054"/>
    <d v="2026-08-19T00:00:00"/>
    <x v="1"/>
    <x v="1"/>
    <x v="0"/>
    <s v="Returning"/>
    <x v="1"/>
    <s v="Summit Backpack 45L"/>
    <n v="3"/>
    <n v="157.41999999999999"/>
    <n v="0"/>
    <n v="77.989999999999995"/>
    <n v="472.26"/>
    <n v="233.96999999999997"/>
    <n v="238.29000000000002"/>
    <n v="0.5045737517469191"/>
    <n v="2026"/>
    <x v="2"/>
    <n v="8"/>
    <x v="7"/>
  </r>
  <r>
    <n v="1854"/>
    <d v="2026-08-19T00:00:00"/>
    <x v="1"/>
    <x v="14"/>
    <x v="3"/>
    <s v="Business"/>
    <x v="1"/>
    <s v="Hiking Daypack 20L"/>
    <n v="1"/>
    <n v="90.37"/>
    <n v="0.05"/>
    <n v="45.89"/>
    <n v="85.851500000000001"/>
    <n v="45.89"/>
    <n v="39.961500000000001"/>
    <n v="0.46547235633623174"/>
    <n v="2026"/>
    <x v="2"/>
    <n v="8"/>
    <x v="7"/>
  </r>
  <r>
    <n v="2140"/>
    <d v="2026-08-19T00:00:00"/>
    <x v="1"/>
    <x v="6"/>
    <x v="1"/>
    <s v="Business"/>
    <x v="0"/>
    <s v="Cycling Pack 12L"/>
    <n v="15"/>
    <n v="104.79"/>
    <n v="0.15"/>
    <n v="49.67"/>
    <n v="1336.0725"/>
    <n v="745.05000000000007"/>
    <n v="591.02249999999992"/>
    <n v="0.44235810556687599"/>
    <n v="2026"/>
    <x v="2"/>
    <n v="8"/>
    <x v="7"/>
  </r>
  <r>
    <n v="2328"/>
    <d v="2026-08-19T00:00:00"/>
    <x v="2"/>
    <x v="2"/>
    <x v="0"/>
    <s v="Returning"/>
    <x v="2"/>
    <s v="Carry-On Duffel"/>
    <n v="1"/>
    <n v="130.94"/>
    <n v="0"/>
    <n v="66.06"/>
    <n v="130.94"/>
    <n v="66.06"/>
    <n v="64.88"/>
    <n v="0.49549411944402011"/>
    <n v="2026"/>
    <x v="2"/>
    <n v="8"/>
    <x v="7"/>
  </r>
  <r>
    <n v="4215"/>
    <d v="2026-08-19T00:00:00"/>
    <x v="1"/>
    <x v="6"/>
    <x v="0"/>
    <s v="Returning"/>
    <x v="0"/>
    <s v="Compact Repair Kit"/>
    <n v="1"/>
    <n v="40.42"/>
    <n v="0.05"/>
    <n v="16.62"/>
    <n v="38.399000000000001"/>
    <n v="16.62"/>
    <n v="21.779"/>
    <n v="0.5671762285476184"/>
    <n v="2026"/>
    <x v="2"/>
    <n v="8"/>
    <x v="7"/>
  </r>
  <r>
    <n v="4563"/>
    <d v="2026-08-19T00:00:00"/>
    <x v="1"/>
    <x v="11"/>
    <x v="3"/>
    <s v="Returning"/>
    <x v="3"/>
    <s v="Alpine Tent 4P"/>
    <n v="1"/>
    <n v="338.45"/>
    <n v="0.15"/>
    <n v="197.2"/>
    <n v="287.6825"/>
    <n v="197.2"/>
    <n v="90.482500000000016"/>
    <n v="0.31452208598020392"/>
    <n v="2026"/>
    <x v="2"/>
    <n v="8"/>
    <x v="7"/>
  </r>
  <r>
    <n v="4775"/>
    <d v="2026-08-19T00:00:00"/>
    <x v="2"/>
    <x v="10"/>
    <x v="3"/>
    <s v="Returning"/>
    <x v="0"/>
    <s v="Cycling Pack 12L"/>
    <n v="1"/>
    <n v="103.92"/>
    <n v="0.05"/>
    <n v="50.71"/>
    <n v="98.724000000000004"/>
    <n v="50.71"/>
    <n v="48.014000000000003"/>
    <n v="0.48634577205137558"/>
    <n v="2026"/>
    <x v="2"/>
    <n v="8"/>
    <x v="7"/>
  </r>
  <r>
    <n v="247"/>
    <d v="2026-08-20T00:00:00"/>
    <x v="0"/>
    <x v="9"/>
    <x v="0"/>
    <s v="New"/>
    <x v="0"/>
    <s v="Trail Bike Light"/>
    <n v="6"/>
    <n v="51.67"/>
    <n v="0.1"/>
    <n v="23.1"/>
    <n v="279.01799999999997"/>
    <n v="138.60000000000002"/>
    <n v="140.41799999999995"/>
    <n v="0.50325785433197845"/>
    <n v="2026"/>
    <x v="2"/>
    <n v="8"/>
    <x v="7"/>
  </r>
  <r>
    <n v="827"/>
    <d v="2026-08-20T00:00:00"/>
    <x v="1"/>
    <x v="12"/>
    <x v="1"/>
    <s v="Returning"/>
    <x v="2"/>
    <s v="Travel Backpack 35L"/>
    <n v="4"/>
    <n v="166.02"/>
    <n v="0.1"/>
    <n v="87.99"/>
    <n v="597.67200000000003"/>
    <n v="351.96"/>
    <n v="245.71200000000005"/>
    <n v="0.4111151266915633"/>
    <n v="2026"/>
    <x v="2"/>
    <n v="8"/>
    <x v="7"/>
  </r>
  <r>
    <n v="1156"/>
    <d v="2026-08-20T00:00:00"/>
    <x v="2"/>
    <x v="5"/>
    <x v="2"/>
    <s v="New"/>
    <x v="0"/>
    <s v="Trail Bike Light"/>
    <n v="2"/>
    <n v="50.59"/>
    <n v="0.1"/>
    <n v="22.68"/>
    <n v="91.062000000000012"/>
    <n v="45.36"/>
    <n v="45.702000000000012"/>
    <n v="0.5018778414706464"/>
    <n v="2026"/>
    <x v="2"/>
    <n v="8"/>
    <x v="7"/>
  </r>
  <r>
    <n v="1543"/>
    <d v="2026-08-20T00:00:00"/>
    <x v="3"/>
    <x v="7"/>
    <x v="2"/>
    <s v="Returning"/>
    <x v="1"/>
    <s v="Summit Backpack 45L"/>
    <n v="1"/>
    <n v="155.83000000000001"/>
    <n v="0"/>
    <n v="77.260000000000005"/>
    <n v="155.83000000000001"/>
    <n v="77.260000000000005"/>
    <n v="78.570000000000007"/>
    <n v="0.50420329846627732"/>
    <n v="2026"/>
    <x v="2"/>
    <n v="8"/>
    <x v="7"/>
  </r>
  <r>
    <n v="2613"/>
    <d v="2026-08-20T00:00:00"/>
    <x v="3"/>
    <x v="4"/>
    <x v="0"/>
    <s v="New"/>
    <x v="4"/>
    <s v="Recovery Roller"/>
    <n v="1"/>
    <n v="36.380000000000003"/>
    <n v="0.05"/>
    <n v="14.2"/>
    <n v="34.561"/>
    <n v="14.2"/>
    <n v="20.361000000000001"/>
    <n v="0.58913225890454557"/>
    <n v="2026"/>
    <x v="2"/>
    <n v="8"/>
    <x v="7"/>
  </r>
  <r>
    <n v="3002"/>
    <d v="2026-08-20T00:00:00"/>
    <x v="1"/>
    <x v="12"/>
    <x v="2"/>
    <s v="New"/>
    <x v="3"/>
    <s v="Compact Sleeping Bag"/>
    <n v="2"/>
    <n v="124.09"/>
    <n v="0"/>
    <n v="60.39"/>
    <n v="248.18"/>
    <n v="120.78"/>
    <n v="127.4"/>
    <n v="0.513337094044645"/>
    <n v="2026"/>
    <x v="2"/>
    <n v="8"/>
    <x v="7"/>
  </r>
  <r>
    <n v="3103"/>
    <d v="2026-08-20T00:00:00"/>
    <x v="3"/>
    <x v="8"/>
    <x v="0"/>
    <s v="New"/>
    <x v="1"/>
    <s v="Trail Boots"/>
    <n v="1"/>
    <n v="141.97999999999999"/>
    <n v="0.05"/>
    <n v="79.510000000000005"/>
    <n v="134.88099999999997"/>
    <n v="79.510000000000005"/>
    <n v="55.370999999999967"/>
    <n v="0.41051741905828082"/>
    <n v="2026"/>
    <x v="2"/>
    <n v="8"/>
    <x v="7"/>
  </r>
  <r>
    <n v="3234"/>
    <d v="2026-08-20T00:00:00"/>
    <x v="3"/>
    <x v="13"/>
    <x v="2"/>
    <s v="New"/>
    <x v="3"/>
    <s v="Compact Sleeping Bag"/>
    <n v="5"/>
    <n v="121.93"/>
    <n v="0.15"/>
    <n v="62.28"/>
    <n v="518.2025000000001"/>
    <n v="311.39999999999998"/>
    <n v="206.80250000000012"/>
    <n v="0.39907661580173792"/>
    <n v="2026"/>
    <x v="2"/>
    <n v="8"/>
    <x v="7"/>
  </r>
  <r>
    <n v="3281"/>
    <d v="2026-08-20T00:00:00"/>
    <x v="3"/>
    <x v="4"/>
    <x v="0"/>
    <s v="New"/>
    <x v="2"/>
    <s v="Insulated Bottle"/>
    <n v="1"/>
    <n v="35.58"/>
    <n v="0.15"/>
    <n v="13.94"/>
    <n v="30.242999999999999"/>
    <n v="13.94"/>
    <n v="16.302999999999997"/>
    <n v="0.53906689151208542"/>
    <n v="2026"/>
    <x v="2"/>
    <n v="8"/>
    <x v="7"/>
  </r>
  <r>
    <n v="3870"/>
    <d v="2026-08-20T00:00:00"/>
    <x v="2"/>
    <x v="5"/>
    <x v="3"/>
    <s v="Returning"/>
    <x v="1"/>
    <s v="Summit Backpack 45L"/>
    <n v="1"/>
    <n v="157.84"/>
    <n v="0"/>
    <n v="77.87"/>
    <n v="157.84"/>
    <n v="77.87"/>
    <n v="79.97"/>
    <n v="0.50665230613279266"/>
    <n v="2026"/>
    <x v="2"/>
    <n v="8"/>
    <x v="7"/>
  </r>
  <r>
    <n v="3938"/>
    <d v="2026-08-20T00:00:00"/>
    <x v="1"/>
    <x v="12"/>
    <x v="0"/>
    <s v="New"/>
    <x v="3"/>
    <s v="Alpine Tent 4P"/>
    <n v="1"/>
    <n v="336.35"/>
    <n v="0"/>
    <n v="195.07"/>
    <n v="336.35"/>
    <n v="195.07"/>
    <n v="141.28000000000003"/>
    <n v="0.42003865021554931"/>
    <n v="2026"/>
    <x v="2"/>
    <n v="8"/>
    <x v="7"/>
  </r>
  <r>
    <n v="4237"/>
    <d v="2026-08-20T00:00:00"/>
    <x v="3"/>
    <x v="13"/>
    <x v="1"/>
    <s v="Returning"/>
    <x v="1"/>
    <s v="Summit Backpack 45L"/>
    <n v="3"/>
    <n v="153.03"/>
    <n v="0.15"/>
    <n v="78.239999999999995"/>
    <n v="390.22650000000004"/>
    <n v="234.71999999999997"/>
    <n v="155.50650000000007"/>
    <n v="0.39850317700104954"/>
    <n v="2026"/>
    <x v="2"/>
    <n v="8"/>
    <x v="7"/>
  </r>
  <r>
    <n v="4970"/>
    <d v="2026-08-20T00:00:00"/>
    <x v="1"/>
    <x v="14"/>
    <x v="0"/>
    <s v="Returning"/>
    <x v="0"/>
    <s v="Cycling Pack 12L"/>
    <n v="2"/>
    <n v="105.01"/>
    <n v="0.15"/>
    <n v="50.56"/>
    <n v="178.517"/>
    <n v="101.12"/>
    <n v="77.396999999999991"/>
    <n v="0.43355534766996978"/>
    <n v="2026"/>
    <x v="2"/>
    <n v="8"/>
    <x v="7"/>
  </r>
  <r>
    <n v="515"/>
    <d v="2026-08-21T00:00:00"/>
    <x v="0"/>
    <x v="0"/>
    <x v="2"/>
    <s v="Returning"/>
    <x v="2"/>
    <s v="Packing Cube Set"/>
    <n v="2"/>
    <n v="45.47"/>
    <n v="0"/>
    <n v="18.27"/>
    <n v="90.94"/>
    <n v="36.54"/>
    <n v="54.4"/>
    <n v="0.5981966131515285"/>
    <n v="2026"/>
    <x v="2"/>
    <n v="8"/>
    <x v="7"/>
  </r>
  <r>
    <n v="661"/>
    <d v="2026-08-21T00:00:00"/>
    <x v="0"/>
    <x v="15"/>
    <x v="2"/>
    <s v="New"/>
    <x v="2"/>
    <s v="Packing Cube Set"/>
    <n v="2"/>
    <n v="47.58"/>
    <n v="0.1"/>
    <n v="18.47"/>
    <n v="85.644000000000005"/>
    <n v="36.94"/>
    <n v="48.704000000000008"/>
    <n v="0.56867965064686377"/>
    <n v="2026"/>
    <x v="2"/>
    <n v="8"/>
    <x v="7"/>
  </r>
  <r>
    <n v="1443"/>
    <d v="2026-08-21T00:00:00"/>
    <x v="3"/>
    <x v="4"/>
    <x v="0"/>
    <s v="New"/>
    <x v="1"/>
    <s v="Summit Backpack 45L"/>
    <n v="5"/>
    <n v="155.65"/>
    <n v="0"/>
    <n v="79.13"/>
    <n v="778.25"/>
    <n v="395.65"/>
    <n v="382.6"/>
    <n v="0.49161580469000965"/>
    <n v="2026"/>
    <x v="2"/>
    <n v="8"/>
    <x v="7"/>
  </r>
  <r>
    <n v="1446"/>
    <d v="2026-08-21T00:00:00"/>
    <x v="3"/>
    <x v="13"/>
    <x v="2"/>
    <s v="Returning"/>
    <x v="3"/>
    <s v="Trail Tent 2P"/>
    <n v="1"/>
    <n v="195.15"/>
    <n v="0"/>
    <n v="101.99"/>
    <n v="195.15"/>
    <n v="101.99"/>
    <n v="93.160000000000011"/>
    <n v="0.47737637714578535"/>
    <n v="2026"/>
    <x v="2"/>
    <n v="8"/>
    <x v="7"/>
  </r>
  <r>
    <n v="1524"/>
    <d v="2026-08-21T00:00:00"/>
    <x v="1"/>
    <x v="6"/>
    <x v="3"/>
    <s v="New"/>
    <x v="0"/>
    <s v="Commuter Helmet"/>
    <n v="1"/>
    <n v="81.569999999999993"/>
    <n v="0"/>
    <n v="43.79"/>
    <n v="81.569999999999993"/>
    <n v="43.79"/>
    <n v="37.779999999999994"/>
    <n v="0.4631604756650729"/>
    <n v="2026"/>
    <x v="2"/>
    <n v="8"/>
    <x v="7"/>
  </r>
  <r>
    <n v="1946"/>
    <d v="2026-08-21T00:00:00"/>
    <x v="0"/>
    <x v="15"/>
    <x v="2"/>
    <s v="New"/>
    <x v="3"/>
    <s v="Compact Sleeping Bag"/>
    <n v="5"/>
    <n v="125.44"/>
    <n v="0"/>
    <n v="59.58"/>
    <n v="627.20000000000005"/>
    <n v="297.89999999999998"/>
    <n v="329.30000000000007"/>
    <n v="0.52503188775510212"/>
    <n v="2026"/>
    <x v="2"/>
    <n v="8"/>
    <x v="7"/>
  </r>
  <r>
    <n v="2285"/>
    <d v="2026-08-21T00:00:00"/>
    <x v="1"/>
    <x v="11"/>
    <x v="0"/>
    <s v="Business"/>
    <x v="1"/>
    <s v="Summit Backpack 45L"/>
    <n v="2"/>
    <n v="155.11000000000001"/>
    <n v="0.05"/>
    <n v="80.13"/>
    <n v="294.709"/>
    <n v="160.26"/>
    <n v="134.44900000000001"/>
    <n v="0.45620934548995795"/>
    <n v="2026"/>
    <x v="2"/>
    <n v="8"/>
    <x v="7"/>
  </r>
  <r>
    <n v="2978"/>
    <d v="2026-08-21T00:00:00"/>
    <x v="2"/>
    <x v="10"/>
    <x v="2"/>
    <s v="New"/>
    <x v="0"/>
    <s v="Commuter Helmet"/>
    <n v="1"/>
    <n v="80.7"/>
    <n v="0"/>
    <n v="41.98"/>
    <n v="80.7"/>
    <n v="41.98"/>
    <n v="38.720000000000006"/>
    <n v="0.47980173482032223"/>
    <n v="2026"/>
    <x v="2"/>
    <n v="8"/>
    <x v="7"/>
  </r>
  <r>
    <n v="3842"/>
    <d v="2026-08-21T00:00:00"/>
    <x v="3"/>
    <x v="8"/>
    <x v="1"/>
    <s v="Returning"/>
    <x v="1"/>
    <s v="Summit Backpack 45L"/>
    <n v="10"/>
    <n v="156.72"/>
    <n v="0.15"/>
    <n v="78.12"/>
    <n v="1332.12"/>
    <n v="781.2"/>
    <n v="550.91999999999985"/>
    <n v="0.41356634537429054"/>
    <n v="2026"/>
    <x v="2"/>
    <n v="8"/>
    <x v="7"/>
  </r>
  <r>
    <n v="4220"/>
    <d v="2026-08-21T00:00:00"/>
    <x v="1"/>
    <x v="14"/>
    <x v="1"/>
    <s v="Business"/>
    <x v="2"/>
    <s v="Travel Backpack 35L"/>
    <n v="5"/>
    <n v="162.76"/>
    <n v="0.15"/>
    <n v="85.32"/>
    <n v="691.7299999999999"/>
    <n v="426.59999999999997"/>
    <n v="265.12999999999994"/>
    <n v="0.38328538591647027"/>
    <n v="2026"/>
    <x v="2"/>
    <n v="8"/>
    <x v="7"/>
  </r>
  <r>
    <n v="478"/>
    <d v="2026-08-22T00:00:00"/>
    <x v="3"/>
    <x v="8"/>
    <x v="2"/>
    <s v="Business"/>
    <x v="4"/>
    <s v="Resistance Band Set"/>
    <n v="2"/>
    <n v="40.22"/>
    <n v="0"/>
    <n v="14.45"/>
    <n v="80.44"/>
    <n v="28.9"/>
    <n v="51.54"/>
    <n v="0.64072600696171056"/>
    <n v="2026"/>
    <x v="2"/>
    <n v="8"/>
    <x v="7"/>
  </r>
  <r>
    <n v="491"/>
    <d v="2026-08-22T00:00:00"/>
    <x v="0"/>
    <x v="9"/>
    <x v="3"/>
    <s v="New"/>
    <x v="2"/>
    <s v="Packing Cube Set"/>
    <n v="1"/>
    <n v="45.42"/>
    <n v="0.15"/>
    <n v="18.079999999999998"/>
    <n v="38.606999999999999"/>
    <n v="18.079999999999998"/>
    <n v="20.527000000000001"/>
    <n v="0.53169114409304019"/>
    <n v="2026"/>
    <x v="2"/>
    <n v="8"/>
    <x v="7"/>
  </r>
  <r>
    <n v="862"/>
    <d v="2026-08-22T00:00:00"/>
    <x v="0"/>
    <x v="9"/>
    <x v="0"/>
    <s v="Returning"/>
    <x v="1"/>
    <s v="Hiking Daypack 20L"/>
    <n v="1"/>
    <n v="93.55"/>
    <n v="0"/>
    <n v="44.89"/>
    <n v="93.55"/>
    <n v="44.89"/>
    <n v="48.66"/>
    <n v="0.5201496525921967"/>
    <n v="2026"/>
    <x v="2"/>
    <n v="8"/>
    <x v="7"/>
  </r>
  <r>
    <n v="957"/>
    <d v="2026-08-22T00:00:00"/>
    <x v="2"/>
    <x v="2"/>
    <x v="0"/>
    <s v="Returning"/>
    <x v="1"/>
    <s v="Trail Boots"/>
    <n v="2"/>
    <n v="146.85"/>
    <n v="0"/>
    <n v="81.010000000000005"/>
    <n v="293.7"/>
    <n v="162.02000000000001"/>
    <n v="131.67999999999998"/>
    <n v="0.44834865509022809"/>
    <n v="2026"/>
    <x v="2"/>
    <n v="8"/>
    <x v="7"/>
  </r>
  <r>
    <n v="1728"/>
    <d v="2026-08-22T00:00:00"/>
    <x v="0"/>
    <x v="9"/>
    <x v="1"/>
    <s v="Business"/>
    <x v="0"/>
    <s v="Cycling Pack 12L"/>
    <n v="6"/>
    <n v="101.54"/>
    <n v="0.1"/>
    <n v="50"/>
    <n v="548.31600000000003"/>
    <n v="300"/>
    <n v="248.31600000000003"/>
    <n v="0.45287024270676035"/>
    <n v="2026"/>
    <x v="2"/>
    <n v="8"/>
    <x v="7"/>
  </r>
  <r>
    <n v="2743"/>
    <d v="2026-08-22T00:00:00"/>
    <x v="3"/>
    <x v="7"/>
    <x v="0"/>
    <s v="Business"/>
    <x v="4"/>
    <s v="Weighted Vest"/>
    <n v="1"/>
    <n v="125.14"/>
    <n v="0"/>
    <n v="69.44"/>
    <n v="125.14"/>
    <n v="69.44"/>
    <n v="55.7"/>
    <n v="0.4451014863353045"/>
    <n v="2026"/>
    <x v="2"/>
    <n v="8"/>
    <x v="7"/>
  </r>
  <r>
    <n v="3098"/>
    <d v="2026-08-22T00:00:00"/>
    <x v="1"/>
    <x v="6"/>
    <x v="0"/>
    <s v="New"/>
    <x v="0"/>
    <s v="Commuter Helmet"/>
    <n v="2"/>
    <n v="80.239999999999995"/>
    <n v="0.1"/>
    <n v="42.09"/>
    <n v="144.43199999999999"/>
    <n v="84.18"/>
    <n v="60.251999999999981"/>
    <n v="0.41716517115320695"/>
    <n v="2026"/>
    <x v="2"/>
    <n v="8"/>
    <x v="7"/>
  </r>
  <r>
    <n v="3606"/>
    <d v="2026-08-22T00:00:00"/>
    <x v="3"/>
    <x v="4"/>
    <x v="0"/>
    <s v="Business"/>
    <x v="1"/>
    <s v="Trail Boots"/>
    <n v="1"/>
    <n v="147.24"/>
    <n v="0"/>
    <n v="79.11"/>
    <n v="147.24"/>
    <n v="79.11"/>
    <n v="68.13000000000001"/>
    <n v="0.46271393643031788"/>
    <n v="2026"/>
    <x v="2"/>
    <n v="8"/>
    <x v="7"/>
  </r>
  <r>
    <n v="3815"/>
    <d v="2026-08-22T00:00:00"/>
    <x v="2"/>
    <x v="2"/>
    <x v="0"/>
    <s v="Returning"/>
    <x v="3"/>
    <s v="Trail Tent 2P"/>
    <n v="2"/>
    <n v="199.53"/>
    <n v="0.05"/>
    <n v="105.87"/>
    <n v="379.10699999999997"/>
    <n v="211.74"/>
    <n v="167.36699999999996"/>
    <n v="0.44147694450379438"/>
    <n v="2026"/>
    <x v="2"/>
    <n v="8"/>
    <x v="7"/>
  </r>
  <r>
    <n v="3979"/>
    <d v="2026-08-22T00:00:00"/>
    <x v="2"/>
    <x v="5"/>
    <x v="0"/>
    <s v="Business"/>
    <x v="4"/>
    <s v="Resistance Band Set"/>
    <n v="1"/>
    <n v="40.19"/>
    <n v="0.05"/>
    <n v="14.73"/>
    <n v="38.180499999999995"/>
    <n v="14.73"/>
    <n v="23.450499999999995"/>
    <n v="0.61420096646193734"/>
    <n v="2026"/>
    <x v="2"/>
    <n v="8"/>
    <x v="7"/>
  </r>
  <r>
    <n v="4160"/>
    <d v="2026-08-22T00:00:00"/>
    <x v="3"/>
    <x v="7"/>
    <x v="3"/>
    <s v="Business"/>
    <x v="4"/>
    <s v="Weighted Vest"/>
    <n v="4"/>
    <n v="123.31"/>
    <n v="0"/>
    <n v="69.02"/>
    <n v="493.24"/>
    <n v="276.08"/>
    <n v="217.16000000000003"/>
    <n v="0.44027248398345636"/>
    <n v="2026"/>
    <x v="2"/>
    <n v="8"/>
    <x v="7"/>
  </r>
  <r>
    <n v="4172"/>
    <d v="2026-08-22T00:00:00"/>
    <x v="3"/>
    <x v="8"/>
    <x v="3"/>
    <s v="New"/>
    <x v="0"/>
    <s v="Compact Repair Kit"/>
    <n v="1"/>
    <n v="40.19"/>
    <n v="0.05"/>
    <n v="16.78"/>
    <n v="38.180499999999995"/>
    <n v="16.78"/>
    <n v="21.400499999999994"/>
    <n v="0.56050863660769235"/>
    <n v="2026"/>
    <x v="2"/>
    <n v="8"/>
    <x v="7"/>
  </r>
  <r>
    <n v="4265"/>
    <d v="2026-08-22T00:00:00"/>
    <x v="2"/>
    <x v="16"/>
    <x v="0"/>
    <s v="Returning"/>
    <x v="0"/>
    <s v="Compact Repair Kit"/>
    <n v="1"/>
    <n v="40.98"/>
    <n v="0.05"/>
    <n v="16.600000000000001"/>
    <n v="38.930999999999997"/>
    <n v="16.600000000000001"/>
    <n v="22.330999999999996"/>
    <n v="0.57360458246641488"/>
    <n v="2026"/>
    <x v="2"/>
    <n v="8"/>
    <x v="7"/>
  </r>
  <r>
    <n v="4321"/>
    <d v="2026-08-22T00:00:00"/>
    <x v="3"/>
    <x v="13"/>
    <x v="0"/>
    <s v="New"/>
    <x v="2"/>
    <s v="Insulated Bottle"/>
    <n v="3"/>
    <n v="35.380000000000003"/>
    <n v="0"/>
    <n v="13.91"/>
    <n v="106.14000000000001"/>
    <n v="41.730000000000004"/>
    <n v="64.410000000000011"/>
    <n v="0.60684002261164505"/>
    <n v="2026"/>
    <x v="2"/>
    <n v="8"/>
    <x v="7"/>
  </r>
  <r>
    <n v="4975"/>
    <d v="2026-08-22T00:00:00"/>
    <x v="2"/>
    <x v="10"/>
    <x v="2"/>
    <s v="New"/>
    <x v="2"/>
    <s v="Carry-On Duffel"/>
    <n v="4"/>
    <n v="134.49"/>
    <n v="0"/>
    <n v="68.17"/>
    <n v="537.96"/>
    <n v="272.68"/>
    <n v="265.28000000000003"/>
    <n v="0.49312216521674473"/>
    <n v="2026"/>
    <x v="2"/>
    <n v="8"/>
    <x v="7"/>
  </r>
  <r>
    <n v="991"/>
    <d v="2026-08-23T00:00:00"/>
    <x v="2"/>
    <x v="3"/>
    <x v="1"/>
    <s v="Business"/>
    <x v="1"/>
    <s v="Trail Boots"/>
    <n v="4"/>
    <n v="145.30000000000001"/>
    <n v="0.15"/>
    <n v="77.040000000000006"/>
    <n v="494.02000000000004"/>
    <n v="308.16000000000003"/>
    <n v="185.86"/>
    <n v="0.37621958625156876"/>
    <n v="2026"/>
    <x v="2"/>
    <n v="8"/>
    <x v="7"/>
  </r>
  <r>
    <n v="1008"/>
    <d v="2026-08-23T00:00:00"/>
    <x v="3"/>
    <x v="4"/>
    <x v="1"/>
    <s v="Business"/>
    <x v="2"/>
    <s v="Travel Backpack 35L"/>
    <n v="10"/>
    <n v="164.55"/>
    <n v="0.1"/>
    <n v="88.23"/>
    <n v="1480.95"/>
    <n v="882.30000000000007"/>
    <n v="598.65"/>
    <n v="0.40423376886458012"/>
    <n v="2026"/>
    <x v="2"/>
    <n v="8"/>
    <x v="7"/>
  </r>
  <r>
    <n v="1083"/>
    <d v="2026-08-23T00:00:00"/>
    <x v="0"/>
    <x v="15"/>
    <x v="2"/>
    <s v="New"/>
    <x v="0"/>
    <s v="Compact Repair Kit"/>
    <n v="1"/>
    <n v="39.590000000000003"/>
    <n v="0"/>
    <n v="16.899999999999999"/>
    <n v="39.590000000000003"/>
    <n v="16.899999999999999"/>
    <n v="22.690000000000005"/>
    <n v="0.57312452639555456"/>
    <n v="2026"/>
    <x v="2"/>
    <n v="8"/>
    <x v="7"/>
  </r>
  <r>
    <n v="1553"/>
    <d v="2026-08-23T00:00:00"/>
    <x v="2"/>
    <x v="2"/>
    <x v="1"/>
    <s v="Business"/>
    <x v="4"/>
    <s v="Training Mat"/>
    <n v="5"/>
    <n v="51.62"/>
    <n v="0.15"/>
    <n v="22.6"/>
    <n v="219.38499999999996"/>
    <n v="113"/>
    <n v="106.38499999999996"/>
    <n v="0.48492376415889865"/>
    <n v="2026"/>
    <x v="2"/>
    <n v="8"/>
    <x v="7"/>
  </r>
  <r>
    <n v="1579"/>
    <d v="2026-08-23T00:00:00"/>
    <x v="3"/>
    <x v="7"/>
    <x v="2"/>
    <s v="Returning"/>
    <x v="1"/>
    <s v="Hiking Daypack 20L"/>
    <n v="3"/>
    <n v="90.71"/>
    <n v="0"/>
    <n v="45.57"/>
    <n v="272.13"/>
    <n v="136.71"/>
    <n v="135.41999999999999"/>
    <n v="0.49762980928232825"/>
    <n v="2026"/>
    <x v="2"/>
    <n v="8"/>
    <x v="7"/>
  </r>
  <r>
    <n v="1732"/>
    <d v="2026-08-23T00:00:00"/>
    <x v="1"/>
    <x v="1"/>
    <x v="2"/>
    <s v="New"/>
    <x v="0"/>
    <s v="Compact Repair Kit"/>
    <n v="4"/>
    <n v="41.09"/>
    <n v="0"/>
    <n v="17"/>
    <n v="164.36"/>
    <n v="68"/>
    <n v="96.360000000000014"/>
    <n v="0.58627403261134103"/>
    <n v="2026"/>
    <x v="2"/>
    <n v="8"/>
    <x v="7"/>
  </r>
  <r>
    <n v="2083"/>
    <d v="2026-08-23T00:00:00"/>
    <x v="1"/>
    <x v="14"/>
    <x v="0"/>
    <s v="New"/>
    <x v="1"/>
    <s v="Hiking Daypack 20L"/>
    <n v="1"/>
    <n v="91.37"/>
    <n v="0"/>
    <n v="46.73"/>
    <n v="91.37"/>
    <n v="46.73"/>
    <n v="44.640000000000008"/>
    <n v="0.48856298566269024"/>
    <n v="2026"/>
    <x v="2"/>
    <n v="8"/>
    <x v="7"/>
  </r>
  <r>
    <n v="2176"/>
    <d v="2026-08-23T00:00:00"/>
    <x v="1"/>
    <x v="11"/>
    <x v="0"/>
    <s v="New"/>
    <x v="2"/>
    <s v="Packing Cube Set"/>
    <n v="1"/>
    <n v="46.92"/>
    <n v="0"/>
    <n v="18.3"/>
    <n v="46.92"/>
    <n v="18.3"/>
    <n v="28.62"/>
    <n v="0.60997442455242967"/>
    <n v="2026"/>
    <x v="2"/>
    <n v="8"/>
    <x v="7"/>
  </r>
  <r>
    <n v="2723"/>
    <d v="2026-08-23T00:00:00"/>
    <x v="0"/>
    <x v="0"/>
    <x v="0"/>
    <s v="New"/>
    <x v="0"/>
    <s v="Cycling Pack 12L"/>
    <n v="1"/>
    <n v="100.29"/>
    <n v="0.05"/>
    <n v="49.82"/>
    <n v="95.275500000000008"/>
    <n v="49.82"/>
    <n v="45.455500000000008"/>
    <n v="0.47709537079312103"/>
    <n v="2026"/>
    <x v="2"/>
    <n v="8"/>
    <x v="7"/>
  </r>
  <r>
    <n v="3299"/>
    <d v="2026-08-23T00:00:00"/>
    <x v="0"/>
    <x v="9"/>
    <x v="0"/>
    <s v="New"/>
    <x v="1"/>
    <s v="Trail Boots"/>
    <n v="1"/>
    <n v="147.11000000000001"/>
    <n v="0.15"/>
    <n v="79.599999999999994"/>
    <n v="125.04350000000001"/>
    <n v="79.599999999999994"/>
    <n v="45.443500000000014"/>
    <n v="0.36342152930780097"/>
    <n v="2026"/>
    <x v="2"/>
    <n v="8"/>
    <x v="7"/>
  </r>
  <r>
    <n v="3398"/>
    <d v="2026-08-23T00:00:00"/>
    <x v="1"/>
    <x v="12"/>
    <x v="0"/>
    <s v="New"/>
    <x v="1"/>
    <s v="Summit Backpack 45L"/>
    <n v="2"/>
    <n v="156.44999999999999"/>
    <n v="0"/>
    <n v="80.13"/>
    <n v="312.89999999999998"/>
    <n v="160.26"/>
    <n v="152.63999999999999"/>
    <n v="0.487823585810163"/>
    <n v="2026"/>
    <x v="2"/>
    <n v="8"/>
    <x v="7"/>
  </r>
  <r>
    <n v="4012"/>
    <d v="2026-08-23T00:00:00"/>
    <x v="1"/>
    <x v="14"/>
    <x v="0"/>
    <s v="New"/>
    <x v="1"/>
    <s v="Trekking Poles"/>
    <n v="2"/>
    <n v="72.97"/>
    <n v="0"/>
    <n v="33.25"/>
    <n v="145.94"/>
    <n v="66.5"/>
    <n v="79.44"/>
    <n v="0.54433328765245992"/>
    <n v="2026"/>
    <x v="2"/>
    <n v="8"/>
    <x v="7"/>
  </r>
  <r>
    <n v="4064"/>
    <d v="2026-08-23T00:00:00"/>
    <x v="3"/>
    <x v="7"/>
    <x v="3"/>
    <s v="Returning"/>
    <x v="4"/>
    <s v="Training Mat"/>
    <n v="2"/>
    <n v="51.63"/>
    <n v="0"/>
    <n v="21.39"/>
    <n v="103.26"/>
    <n v="42.78"/>
    <n v="60.480000000000004"/>
    <n v="0.58570598489250436"/>
    <n v="2026"/>
    <x v="2"/>
    <n v="8"/>
    <x v="7"/>
  </r>
  <r>
    <n v="4671"/>
    <d v="2026-08-23T00:00:00"/>
    <x v="1"/>
    <x v="12"/>
    <x v="1"/>
    <s v="Returning"/>
    <x v="0"/>
    <s v="Cycling Pack 12L"/>
    <n v="8"/>
    <n v="100.06"/>
    <n v="0.05"/>
    <n v="49.39"/>
    <n v="760.45600000000002"/>
    <n v="395.12"/>
    <n v="365.33600000000001"/>
    <n v="0.48041701295012468"/>
    <n v="2026"/>
    <x v="2"/>
    <n v="8"/>
    <x v="7"/>
  </r>
  <r>
    <n v="1914"/>
    <d v="2026-08-24T00:00:00"/>
    <x v="3"/>
    <x v="8"/>
    <x v="2"/>
    <s v="Returning"/>
    <x v="3"/>
    <s v="Portable Camp Stove"/>
    <n v="4"/>
    <n v="83.2"/>
    <n v="0"/>
    <n v="39.99"/>
    <n v="332.8"/>
    <n v="159.96"/>
    <n v="172.84"/>
    <n v="0.5193509615384615"/>
    <n v="2026"/>
    <x v="2"/>
    <n v="8"/>
    <x v="7"/>
  </r>
  <r>
    <n v="1973"/>
    <d v="2026-08-24T00:00:00"/>
    <x v="0"/>
    <x v="0"/>
    <x v="0"/>
    <s v="New"/>
    <x v="4"/>
    <s v="Training Mat"/>
    <n v="3"/>
    <n v="51.29"/>
    <n v="0"/>
    <n v="22.08"/>
    <n v="153.87"/>
    <n v="66.239999999999995"/>
    <n v="87.63000000000001"/>
    <n v="0.56950672645739919"/>
    <n v="2026"/>
    <x v="2"/>
    <n v="8"/>
    <x v="7"/>
  </r>
  <r>
    <n v="2564"/>
    <d v="2026-08-24T00:00:00"/>
    <x v="2"/>
    <x v="3"/>
    <x v="0"/>
    <s v="Returning"/>
    <x v="3"/>
    <s v="Trail Tent 2P"/>
    <n v="1"/>
    <n v="200.2"/>
    <n v="0"/>
    <n v="103.38"/>
    <n v="200.2"/>
    <n v="103.38"/>
    <n v="96.82"/>
    <n v="0.48361638361638359"/>
    <n v="2026"/>
    <x v="2"/>
    <n v="8"/>
    <x v="7"/>
  </r>
  <r>
    <n v="2791"/>
    <d v="2026-08-24T00:00:00"/>
    <x v="0"/>
    <x v="15"/>
    <x v="2"/>
    <s v="Business"/>
    <x v="4"/>
    <s v="Recovery Roller"/>
    <n v="2"/>
    <n v="36.869999999999997"/>
    <n v="0"/>
    <n v="13.71"/>
    <n v="73.739999999999995"/>
    <n v="27.42"/>
    <n v="46.319999999999993"/>
    <n v="0.62815296989422287"/>
    <n v="2026"/>
    <x v="2"/>
    <n v="8"/>
    <x v="7"/>
  </r>
  <r>
    <n v="3559"/>
    <d v="2026-08-24T00:00:00"/>
    <x v="3"/>
    <x v="8"/>
    <x v="0"/>
    <s v="Returning"/>
    <x v="4"/>
    <s v="Recovery Roller"/>
    <n v="1"/>
    <n v="36.28"/>
    <n v="0.1"/>
    <n v="14.16"/>
    <n v="32.652000000000001"/>
    <n v="14.16"/>
    <n v="18.492000000000001"/>
    <n v="0.56633590591694227"/>
    <n v="2026"/>
    <x v="2"/>
    <n v="8"/>
    <x v="7"/>
  </r>
  <r>
    <n v="3839"/>
    <d v="2026-08-24T00:00:00"/>
    <x v="0"/>
    <x v="15"/>
    <x v="3"/>
    <s v="Returning"/>
    <x v="1"/>
    <s v="Hiking Daypack 20L"/>
    <n v="2"/>
    <n v="93.88"/>
    <n v="0.05"/>
    <n v="46.57"/>
    <n v="178.37199999999999"/>
    <n v="93.14"/>
    <n v="85.231999999999985"/>
    <n v="0.47783284371986628"/>
    <n v="2026"/>
    <x v="2"/>
    <n v="8"/>
    <x v="7"/>
  </r>
  <r>
    <n v="4133"/>
    <d v="2026-08-24T00:00:00"/>
    <x v="3"/>
    <x v="4"/>
    <x v="0"/>
    <s v="New"/>
    <x v="3"/>
    <s v="Trail Tent 2P"/>
    <n v="1"/>
    <n v="192.67"/>
    <n v="0.05"/>
    <n v="101.04"/>
    <n v="183.03649999999999"/>
    <n v="101.04"/>
    <n v="81.996499999999983"/>
    <n v="0.44797895501716867"/>
    <n v="2026"/>
    <x v="2"/>
    <n v="8"/>
    <x v="7"/>
  </r>
  <r>
    <n v="4765"/>
    <d v="2026-08-24T00:00:00"/>
    <x v="0"/>
    <x v="15"/>
    <x v="0"/>
    <s v="New"/>
    <x v="0"/>
    <s v="Commuter Helmet"/>
    <n v="1"/>
    <n v="80.099999999999994"/>
    <n v="0.05"/>
    <n v="43.49"/>
    <n v="76.094999999999985"/>
    <n v="43.49"/>
    <n v="32.604999999999983"/>
    <n v="0.42847756094355727"/>
    <n v="2026"/>
    <x v="2"/>
    <n v="8"/>
    <x v="7"/>
  </r>
  <r>
    <n v="1868"/>
    <d v="2026-08-25T00:00:00"/>
    <x v="3"/>
    <x v="8"/>
    <x v="3"/>
    <s v="Returning"/>
    <x v="1"/>
    <s v="Trail Boots"/>
    <n v="1"/>
    <n v="145.02000000000001"/>
    <n v="0"/>
    <n v="78.959999999999994"/>
    <n v="145.02000000000001"/>
    <n v="78.959999999999994"/>
    <n v="66.060000000000016"/>
    <n v="0.4555233760860572"/>
    <n v="2026"/>
    <x v="2"/>
    <n v="8"/>
    <x v="7"/>
  </r>
  <r>
    <n v="987"/>
    <d v="2026-08-26T00:00:00"/>
    <x v="1"/>
    <x v="11"/>
    <x v="3"/>
    <s v="Returning"/>
    <x v="2"/>
    <s v="Insulated Bottle"/>
    <n v="1"/>
    <n v="37"/>
    <n v="0.15"/>
    <n v="13.68"/>
    <n v="31.45"/>
    <n v="13.68"/>
    <n v="17.77"/>
    <n v="0.56502384737678857"/>
    <n v="2026"/>
    <x v="2"/>
    <n v="8"/>
    <x v="7"/>
  </r>
  <r>
    <n v="2503"/>
    <d v="2026-08-26T00:00:00"/>
    <x v="1"/>
    <x v="6"/>
    <x v="0"/>
    <s v="Returning"/>
    <x v="0"/>
    <s v="Trail Bike Light"/>
    <n v="2"/>
    <n v="50.02"/>
    <n v="0"/>
    <n v="21.99"/>
    <n v="100.04"/>
    <n v="43.98"/>
    <n v="56.060000000000009"/>
    <n v="0.56037584966013598"/>
    <n v="2026"/>
    <x v="2"/>
    <n v="8"/>
    <x v="7"/>
  </r>
  <r>
    <n v="4928"/>
    <d v="2026-08-26T00:00:00"/>
    <x v="1"/>
    <x v="11"/>
    <x v="2"/>
    <s v="Returning"/>
    <x v="4"/>
    <s v="Recovery Roller"/>
    <n v="2"/>
    <n v="35.950000000000003"/>
    <n v="0.05"/>
    <n v="13.93"/>
    <n v="68.305000000000007"/>
    <n v="27.86"/>
    <n v="40.445000000000007"/>
    <n v="0.59212356342873884"/>
    <n v="2026"/>
    <x v="2"/>
    <n v="8"/>
    <x v="7"/>
  </r>
  <r>
    <n v="852"/>
    <d v="2026-08-27T00:00:00"/>
    <x v="0"/>
    <x v="9"/>
    <x v="0"/>
    <s v="New"/>
    <x v="2"/>
    <s v="Packing Cube Set"/>
    <n v="3"/>
    <n v="45.84"/>
    <n v="0.15"/>
    <n v="17.899999999999999"/>
    <n v="116.89200000000001"/>
    <n v="53.699999999999996"/>
    <n v="63.192000000000014"/>
    <n v="0.54060158094651478"/>
    <n v="2026"/>
    <x v="2"/>
    <n v="8"/>
    <x v="7"/>
  </r>
  <r>
    <n v="2188"/>
    <d v="2026-08-27T00:00:00"/>
    <x v="1"/>
    <x v="6"/>
    <x v="0"/>
    <s v="New"/>
    <x v="3"/>
    <s v="Portable Camp Stove"/>
    <n v="1"/>
    <n v="83.23"/>
    <n v="0.1"/>
    <n v="40.229999999999997"/>
    <n v="74.907000000000011"/>
    <n v="40.229999999999997"/>
    <n v="34.677000000000014"/>
    <n v="0.46293403820737727"/>
    <n v="2026"/>
    <x v="2"/>
    <n v="8"/>
    <x v="7"/>
  </r>
  <r>
    <n v="2574"/>
    <d v="2026-08-27T00:00:00"/>
    <x v="0"/>
    <x v="9"/>
    <x v="2"/>
    <s v="New"/>
    <x v="0"/>
    <s v="Cycling Pack 12L"/>
    <n v="1"/>
    <n v="104.33"/>
    <n v="0.1"/>
    <n v="49.86"/>
    <n v="93.897000000000006"/>
    <n v="49.86"/>
    <n v="44.037000000000006"/>
    <n v="0.46899261957251032"/>
    <n v="2026"/>
    <x v="2"/>
    <n v="8"/>
    <x v="7"/>
  </r>
  <r>
    <n v="2942"/>
    <d v="2026-08-27T00:00:00"/>
    <x v="1"/>
    <x v="6"/>
    <x v="0"/>
    <s v="New"/>
    <x v="1"/>
    <s v="Summit Backpack 45L"/>
    <n v="1"/>
    <n v="156.94999999999999"/>
    <n v="0"/>
    <n v="80.41"/>
    <n v="156.94999999999999"/>
    <n v="80.41"/>
    <n v="76.539999999999992"/>
    <n v="0.48767123287671232"/>
    <n v="2026"/>
    <x v="2"/>
    <n v="8"/>
    <x v="7"/>
  </r>
  <r>
    <n v="3211"/>
    <d v="2026-08-27T00:00:00"/>
    <x v="1"/>
    <x v="14"/>
    <x v="2"/>
    <s v="Business"/>
    <x v="0"/>
    <s v="Compact Repair Kit"/>
    <n v="3"/>
    <n v="41.33"/>
    <n v="0.05"/>
    <n v="17"/>
    <n v="117.79049999999999"/>
    <n v="51"/>
    <n v="66.790499999999994"/>
    <n v="0.56702790123142355"/>
    <n v="2026"/>
    <x v="2"/>
    <n v="8"/>
    <x v="7"/>
  </r>
  <r>
    <n v="3306"/>
    <d v="2026-08-27T00:00:00"/>
    <x v="0"/>
    <x v="15"/>
    <x v="0"/>
    <s v="Business"/>
    <x v="2"/>
    <s v="Insulated Bottle"/>
    <n v="1"/>
    <n v="35.590000000000003"/>
    <n v="0"/>
    <n v="13.66"/>
    <n v="35.590000000000003"/>
    <n v="13.66"/>
    <n v="21.930000000000003"/>
    <n v="0.61618432143860635"/>
    <n v="2026"/>
    <x v="2"/>
    <n v="8"/>
    <x v="7"/>
  </r>
  <r>
    <n v="3837"/>
    <d v="2026-08-27T00:00:00"/>
    <x v="3"/>
    <x v="8"/>
    <x v="0"/>
    <s v="Returning"/>
    <x v="3"/>
    <s v="Alpine Tent 4P"/>
    <n v="2"/>
    <n v="335.87"/>
    <n v="0.1"/>
    <n v="196.54"/>
    <n v="604.56600000000003"/>
    <n v="393.08"/>
    <n v="211.48600000000005"/>
    <n v="0.34981457773014035"/>
    <n v="2026"/>
    <x v="2"/>
    <n v="8"/>
    <x v="7"/>
  </r>
  <r>
    <n v="4169"/>
    <d v="2026-08-27T00:00:00"/>
    <x v="3"/>
    <x v="13"/>
    <x v="0"/>
    <s v="New"/>
    <x v="4"/>
    <s v="Training Mat"/>
    <n v="1"/>
    <n v="50.7"/>
    <n v="0.05"/>
    <n v="21.65"/>
    <n v="48.164999999999999"/>
    <n v="21.65"/>
    <n v="26.515000000000001"/>
    <n v="0.55050347762898377"/>
    <n v="2026"/>
    <x v="2"/>
    <n v="8"/>
    <x v="7"/>
  </r>
  <r>
    <n v="4452"/>
    <d v="2026-08-27T00:00:00"/>
    <x v="2"/>
    <x v="2"/>
    <x v="3"/>
    <s v="New"/>
    <x v="1"/>
    <s v="Summit Backpack 45L"/>
    <n v="3"/>
    <n v="152.76"/>
    <n v="0.1"/>
    <n v="77.36"/>
    <n v="412.452"/>
    <n v="232.07999999999998"/>
    <n v="180.37200000000001"/>
    <n v="0.43731634226528182"/>
    <n v="2026"/>
    <x v="2"/>
    <n v="8"/>
    <x v="7"/>
  </r>
  <r>
    <n v="4740"/>
    <d v="2026-08-27T00:00:00"/>
    <x v="0"/>
    <x v="15"/>
    <x v="1"/>
    <s v="Returning"/>
    <x v="1"/>
    <s v="Trekking Poles"/>
    <n v="5"/>
    <n v="72.78"/>
    <n v="0.1"/>
    <n v="33.25"/>
    <n v="327.51"/>
    <n v="166.25"/>
    <n v="161.26"/>
    <n v="0.49238191200268694"/>
    <n v="2026"/>
    <x v="2"/>
    <n v="8"/>
    <x v="7"/>
  </r>
  <r>
    <n v="5000"/>
    <d v="2026-08-27T00:00:00"/>
    <x v="1"/>
    <x v="12"/>
    <x v="3"/>
    <s v="New"/>
    <x v="2"/>
    <s v="Insulated Bottle"/>
    <n v="2"/>
    <n v="37"/>
    <n v="0"/>
    <n v="13.83"/>
    <n v="74"/>
    <n v="27.66"/>
    <n v="46.34"/>
    <n v="0.62621621621621626"/>
    <n v="2026"/>
    <x v="2"/>
    <n v="8"/>
    <x v="7"/>
  </r>
  <r>
    <n v="5058"/>
    <d v="2026-08-27T00:00:00"/>
    <x v="1"/>
    <x v="11"/>
    <x v="1"/>
    <s v="Business"/>
    <x v="0"/>
    <s v="Compact Repair Kit"/>
    <n v="6"/>
    <n v="41.33"/>
    <n v="0.2"/>
    <n v="17.02"/>
    <n v="198.38400000000001"/>
    <n v="102.12"/>
    <n v="96.26400000000001"/>
    <n v="0.48524074522138883"/>
    <n v="2026"/>
    <x v="2"/>
    <n v="8"/>
    <x v="7"/>
  </r>
  <r>
    <n v="496"/>
    <d v="2026-08-28T00:00:00"/>
    <x v="0"/>
    <x v="15"/>
    <x v="2"/>
    <s v="Returning"/>
    <x v="4"/>
    <s v="Recovery Roller"/>
    <n v="1"/>
    <n v="37.020000000000003"/>
    <n v="0"/>
    <n v="13.64"/>
    <n v="37.020000000000003"/>
    <n v="13.64"/>
    <n v="23.380000000000003"/>
    <n v="0.63155051323608857"/>
    <n v="2026"/>
    <x v="2"/>
    <n v="8"/>
    <x v="7"/>
  </r>
  <r>
    <n v="1343"/>
    <d v="2026-08-28T00:00:00"/>
    <x v="3"/>
    <x v="8"/>
    <x v="0"/>
    <s v="New"/>
    <x v="3"/>
    <s v="Portable Camp Stove"/>
    <n v="1"/>
    <n v="81.06"/>
    <n v="0"/>
    <n v="38.43"/>
    <n v="81.06"/>
    <n v="38.43"/>
    <n v="42.63"/>
    <n v="0.52590673575129532"/>
    <n v="2026"/>
    <x v="2"/>
    <n v="8"/>
    <x v="7"/>
  </r>
  <r>
    <n v="1455"/>
    <d v="2026-08-28T00:00:00"/>
    <x v="2"/>
    <x v="2"/>
    <x v="0"/>
    <s v="New"/>
    <x v="0"/>
    <s v="Trail Bike Light"/>
    <n v="2"/>
    <n v="51.91"/>
    <n v="0"/>
    <n v="21.94"/>
    <n v="103.82"/>
    <n v="43.88"/>
    <n v="59.939999999999991"/>
    <n v="0.57734540550953573"/>
    <n v="2026"/>
    <x v="2"/>
    <n v="8"/>
    <x v="7"/>
  </r>
  <r>
    <n v="1632"/>
    <d v="2026-08-28T00:00:00"/>
    <x v="3"/>
    <x v="7"/>
    <x v="3"/>
    <s v="New"/>
    <x v="2"/>
    <s v="Insulated Bottle"/>
    <n v="1"/>
    <n v="35.700000000000003"/>
    <n v="0.05"/>
    <n v="13.45"/>
    <n v="33.914999999999999"/>
    <n v="13.45"/>
    <n v="20.465"/>
    <n v="0.60342031549461894"/>
    <n v="2026"/>
    <x v="2"/>
    <n v="8"/>
    <x v="7"/>
  </r>
  <r>
    <n v="1817"/>
    <d v="2026-08-28T00:00:00"/>
    <x v="0"/>
    <x v="9"/>
    <x v="2"/>
    <s v="New"/>
    <x v="4"/>
    <s v="Recovery Roller"/>
    <n v="1"/>
    <n v="36.590000000000003"/>
    <n v="0.05"/>
    <n v="14.15"/>
    <n v="34.7605"/>
    <n v="14.15"/>
    <n v="20.610500000000002"/>
    <n v="0.59292875534011313"/>
    <n v="2026"/>
    <x v="2"/>
    <n v="8"/>
    <x v="7"/>
  </r>
  <r>
    <n v="2993"/>
    <d v="2026-08-28T00:00:00"/>
    <x v="1"/>
    <x v="12"/>
    <x v="1"/>
    <s v="Business"/>
    <x v="2"/>
    <s v="Insulated Bottle"/>
    <n v="3"/>
    <n v="35.520000000000003"/>
    <n v="0.1"/>
    <n v="13.78"/>
    <n v="95.904000000000011"/>
    <n v="41.339999999999996"/>
    <n v="54.564000000000014"/>
    <n v="0.56894394394394399"/>
    <n v="2026"/>
    <x v="2"/>
    <n v="8"/>
    <x v="7"/>
  </r>
  <r>
    <n v="4676"/>
    <d v="2026-08-28T00:00:00"/>
    <x v="3"/>
    <x v="13"/>
    <x v="2"/>
    <s v="New"/>
    <x v="0"/>
    <s v="Commuter Helmet"/>
    <n v="2"/>
    <n v="81.88"/>
    <n v="0.1"/>
    <n v="42.87"/>
    <n v="147.38399999999999"/>
    <n v="85.74"/>
    <n v="61.643999999999991"/>
    <n v="0.41825435596808336"/>
    <n v="2026"/>
    <x v="2"/>
    <n v="8"/>
    <x v="7"/>
  </r>
  <r>
    <n v="5105"/>
    <d v="2026-08-28T00:00:00"/>
    <x v="3"/>
    <x v="7"/>
    <x v="0"/>
    <s v="Business"/>
    <x v="2"/>
    <s v="Packing Cube Set"/>
    <n v="4"/>
    <n v="46.54"/>
    <n v="0"/>
    <n v="18.86"/>
    <n v="186.16"/>
    <n v="75.44"/>
    <n v="110.72"/>
    <n v="0.5947571981091534"/>
    <n v="2026"/>
    <x v="2"/>
    <n v="8"/>
    <x v="7"/>
  </r>
  <r>
    <n v="223"/>
    <d v="2026-08-29T00:00:00"/>
    <x v="2"/>
    <x v="2"/>
    <x v="2"/>
    <s v="Returning"/>
    <x v="4"/>
    <s v="Training Mat"/>
    <n v="1"/>
    <n v="49.79"/>
    <n v="0"/>
    <n v="21.43"/>
    <n v="49.79"/>
    <n v="21.43"/>
    <n v="28.36"/>
    <n v="0.56959228760795344"/>
    <n v="2026"/>
    <x v="2"/>
    <n v="8"/>
    <x v="7"/>
  </r>
  <r>
    <n v="1023"/>
    <d v="2026-08-29T00:00:00"/>
    <x v="2"/>
    <x v="3"/>
    <x v="0"/>
    <s v="New"/>
    <x v="1"/>
    <s v="Hiking Daypack 20L"/>
    <n v="6"/>
    <n v="90.19"/>
    <n v="0"/>
    <n v="45.61"/>
    <n v="541.14"/>
    <n v="273.65999999999997"/>
    <n v="267.48"/>
    <n v="0.4942898325756736"/>
    <n v="2026"/>
    <x v="2"/>
    <n v="8"/>
    <x v="7"/>
  </r>
  <r>
    <n v="1694"/>
    <d v="2026-08-29T00:00:00"/>
    <x v="1"/>
    <x v="12"/>
    <x v="0"/>
    <s v="New"/>
    <x v="1"/>
    <s v="Trekking Poles"/>
    <n v="1"/>
    <n v="70.38"/>
    <n v="0.15"/>
    <n v="32.64"/>
    <n v="59.822999999999993"/>
    <n v="32.64"/>
    <n v="27.182999999999993"/>
    <n v="0.45439045183290699"/>
    <n v="2026"/>
    <x v="2"/>
    <n v="8"/>
    <x v="7"/>
  </r>
  <r>
    <n v="2006"/>
    <d v="2026-08-29T00:00:00"/>
    <x v="3"/>
    <x v="13"/>
    <x v="0"/>
    <s v="New"/>
    <x v="2"/>
    <s v="Packing Cube Set"/>
    <n v="1"/>
    <n v="46.43"/>
    <n v="0"/>
    <n v="18.2"/>
    <n v="46.43"/>
    <n v="18.2"/>
    <n v="28.23"/>
    <n v="0.60801206116734874"/>
    <n v="2026"/>
    <x v="2"/>
    <n v="8"/>
    <x v="7"/>
  </r>
  <r>
    <n v="3026"/>
    <d v="2026-08-29T00:00:00"/>
    <x v="0"/>
    <x v="0"/>
    <x v="0"/>
    <s v="New"/>
    <x v="3"/>
    <s v="Trail Tent 2P"/>
    <n v="1"/>
    <n v="194.75"/>
    <n v="0.05"/>
    <n v="105.94"/>
    <n v="185.01249999999999"/>
    <n v="105.94"/>
    <n v="79.072499999999991"/>
    <n v="0.42739004121343149"/>
    <n v="2026"/>
    <x v="2"/>
    <n v="8"/>
    <x v="7"/>
  </r>
  <r>
    <n v="3057"/>
    <d v="2026-08-29T00:00:00"/>
    <x v="1"/>
    <x v="14"/>
    <x v="2"/>
    <s v="Returning"/>
    <x v="1"/>
    <s v="Trail Boots"/>
    <n v="2"/>
    <n v="142.16"/>
    <n v="0"/>
    <n v="79.36"/>
    <n v="284.32"/>
    <n v="158.72"/>
    <n v="125.6"/>
    <n v="0.44175576814856499"/>
    <n v="2026"/>
    <x v="2"/>
    <n v="8"/>
    <x v="7"/>
  </r>
  <r>
    <n v="3112"/>
    <d v="2026-08-29T00:00:00"/>
    <x v="3"/>
    <x v="8"/>
    <x v="0"/>
    <s v="Business"/>
    <x v="2"/>
    <s v="Packing Cube Set"/>
    <n v="2"/>
    <n v="47.69"/>
    <n v="0.05"/>
    <n v="18.8"/>
    <n v="90.61099999999999"/>
    <n v="37.6"/>
    <n v="53.010999999999989"/>
    <n v="0.58503934400900548"/>
    <n v="2026"/>
    <x v="2"/>
    <n v="8"/>
    <x v="7"/>
  </r>
  <r>
    <n v="3137"/>
    <d v="2026-08-29T00:00:00"/>
    <x v="2"/>
    <x v="5"/>
    <x v="2"/>
    <s v="New"/>
    <x v="2"/>
    <s v="Travel Backpack 35L"/>
    <n v="3"/>
    <n v="164.51"/>
    <n v="0"/>
    <n v="86.76"/>
    <n v="493.53"/>
    <n v="260.28000000000003"/>
    <n v="233.24999999999994"/>
    <n v="0.47261564646526039"/>
    <n v="2026"/>
    <x v="2"/>
    <n v="8"/>
    <x v="7"/>
  </r>
  <r>
    <n v="3983"/>
    <d v="2026-08-29T00:00:00"/>
    <x v="2"/>
    <x v="2"/>
    <x v="3"/>
    <s v="Business"/>
    <x v="3"/>
    <s v="Trail Tent 2P"/>
    <n v="2"/>
    <n v="194.71"/>
    <n v="0.1"/>
    <n v="105.57"/>
    <n v="350.47800000000001"/>
    <n v="211.14"/>
    <n v="139.33800000000002"/>
    <n v="0.39756561039494637"/>
    <n v="2026"/>
    <x v="2"/>
    <n v="8"/>
    <x v="7"/>
  </r>
  <r>
    <n v="4016"/>
    <d v="2026-08-29T00:00:00"/>
    <x v="3"/>
    <x v="13"/>
    <x v="1"/>
    <s v="Business"/>
    <x v="1"/>
    <s v="Trail Boots"/>
    <n v="5"/>
    <n v="145.24"/>
    <n v="0.15"/>
    <n v="77.69"/>
    <n v="617.27"/>
    <n v="388.45"/>
    <n v="228.82"/>
    <n v="0.37069677774717708"/>
    <n v="2026"/>
    <x v="2"/>
    <n v="8"/>
    <x v="7"/>
  </r>
  <r>
    <n v="4340"/>
    <d v="2026-08-29T00:00:00"/>
    <x v="3"/>
    <x v="8"/>
    <x v="0"/>
    <s v="New"/>
    <x v="2"/>
    <s v="Insulated Bottle"/>
    <n v="2"/>
    <n v="35.6"/>
    <n v="0.15"/>
    <n v="13.67"/>
    <n v="60.52"/>
    <n v="27.34"/>
    <n v="33.180000000000007"/>
    <n v="0.54824851288830145"/>
    <n v="2026"/>
    <x v="2"/>
    <n v="8"/>
    <x v="7"/>
  </r>
  <r>
    <n v="4640"/>
    <d v="2026-08-29T00:00:00"/>
    <x v="0"/>
    <x v="15"/>
    <x v="0"/>
    <s v="New"/>
    <x v="4"/>
    <s v="Resistance Band Set"/>
    <n v="2"/>
    <n v="41.05"/>
    <n v="0.05"/>
    <n v="14.47"/>
    <n v="77.99499999999999"/>
    <n v="28.94"/>
    <n v="49.054999999999993"/>
    <n v="0.62895057375472785"/>
    <n v="2026"/>
    <x v="2"/>
    <n v="8"/>
    <x v="7"/>
  </r>
  <r>
    <n v="4733"/>
    <d v="2026-08-29T00:00:00"/>
    <x v="2"/>
    <x v="2"/>
    <x v="0"/>
    <s v="New"/>
    <x v="1"/>
    <s v="Summit Backpack 45L"/>
    <n v="2"/>
    <n v="153.63999999999999"/>
    <n v="0.05"/>
    <n v="77.709999999999994"/>
    <n v="291.91599999999994"/>
    <n v="155.41999999999999"/>
    <n v="136.49599999999995"/>
    <n v="0.46758656599843784"/>
    <n v="2026"/>
    <x v="2"/>
    <n v="8"/>
    <x v="7"/>
  </r>
  <r>
    <n v="4827"/>
    <d v="2026-08-29T00:00:00"/>
    <x v="2"/>
    <x v="2"/>
    <x v="0"/>
    <s v="Returning"/>
    <x v="2"/>
    <s v="Insulated Bottle"/>
    <n v="5"/>
    <n v="36.700000000000003"/>
    <n v="0"/>
    <n v="13.45"/>
    <n v="183.5"/>
    <n v="67.25"/>
    <n v="116.25"/>
    <n v="0.63351498637602177"/>
    <n v="2026"/>
    <x v="2"/>
    <n v="8"/>
    <x v="7"/>
  </r>
  <r>
    <n v="5180"/>
    <d v="2026-08-29T00:00:00"/>
    <x v="0"/>
    <x v="15"/>
    <x v="1"/>
    <s v="Business"/>
    <x v="3"/>
    <s v="Compact Sleeping Bag"/>
    <n v="8"/>
    <n v="124"/>
    <n v="0.1"/>
    <n v="61.85"/>
    <n v="892.80000000000007"/>
    <n v="494.8"/>
    <n v="398.00000000000006"/>
    <n v="0.44578853046594985"/>
    <n v="2026"/>
    <x v="2"/>
    <n v="8"/>
    <x v="7"/>
  </r>
  <r>
    <n v="121"/>
    <d v="2026-08-30T00:00:00"/>
    <x v="1"/>
    <x v="1"/>
    <x v="3"/>
    <s v="New"/>
    <x v="0"/>
    <s v="Commuter Helmet"/>
    <n v="1"/>
    <n v="81.23"/>
    <n v="0.1"/>
    <n v="42.65"/>
    <n v="73.106999999999999"/>
    <n v="42.65"/>
    <n v="30.457000000000001"/>
    <n v="0.41660853269864723"/>
    <n v="2026"/>
    <x v="2"/>
    <n v="8"/>
    <x v="7"/>
  </r>
  <r>
    <n v="618"/>
    <d v="2026-08-30T00:00:00"/>
    <x v="1"/>
    <x v="12"/>
    <x v="0"/>
    <s v="Business"/>
    <x v="0"/>
    <s v="Compact Repair Kit"/>
    <n v="2"/>
    <n v="41.06"/>
    <n v="0.05"/>
    <n v="16.559999999999999"/>
    <n v="78.013999999999996"/>
    <n v="33.119999999999997"/>
    <n v="44.893999999999998"/>
    <n v="0.5754608147255621"/>
    <n v="2026"/>
    <x v="2"/>
    <n v="8"/>
    <x v="7"/>
  </r>
  <r>
    <n v="2860"/>
    <d v="2026-08-30T00:00:00"/>
    <x v="3"/>
    <x v="7"/>
    <x v="3"/>
    <s v="Returning"/>
    <x v="1"/>
    <s v="Trail Boots"/>
    <n v="1"/>
    <n v="143.49"/>
    <n v="0.1"/>
    <n v="80.72"/>
    <n v="129.14100000000002"/>
    <n v="80.72"/>
    <n v="48.421000000000021"/>
    <n v="0.3749467636149636"/>
    <n v="2026"/>
    <x v="2"/>
    <n v="8"/>
    <x v="7"/>
  </r>
  <r>
    <n v="3768"/>
    <d v="2026-08-30T00:00:00"/>
    <x v="2"/>
    <x v="3"/>
    <x v="2"/>
    <s v="New"/>
    <x v="1"/>
    <s v="Trail Boots"/>
    <n v="1"/>
    <n v="143.38"/>
    <n v="0"/>
    <n v="78.37"/>
    <n v="143.38"/>
    <n v="78.37"/>
    <n v="65.009999999999991"/>
    <n v="0.45341051750592826"/>
    <n v="2026"/>
    <x v="2"/>
    <n v="8"/>
    <x v="7"/>
  </r>
  <r>
    <n v="3987"/>
    <d v="2026-08-30T00:00:00"/>
    <x v="1"/>
    <x v="12"/>
    <x v="3"/>
    <s v="Business"/>
    <x v="1"/>
    <s v="Trail Boots"/>
    <n v="1"/>
    <n v="144.54"/>
    <n v="0"/>
    <n v="78.77"/>
    <n v="144.54"/>
    <n v="78.77"/>
    <n v="65.77"/>
    <n v="0.45502974955029751"/>
    <n v="2026"/>
    <x v="2"/>
    <n v="8"/>
    <x v="7"/>
  </r>
  <r>
    <n v="4990"/>
    <d v="2026-08-30T00:00:00"/>
    <x v="3"/>
    <x v="8"/>
    <x v="3"/>
    <s v="Returning"/>
    <x v="4"/>
    <s v="Resistance Band Set"/>
    <n v="1"/>
    <n v="40.92"/>
    <n v="0.1"/>
    <n v="14.94"/>
    <n v="36.828000000000003"/>
    <n v="14.94"/>
    <n v="21.888000000000005"/>
    <n v="0.59433040078201382"/>
    <n v="2026"/>
    <x v="2"/>
    <n v="8"/>
    <x v="7"/>
  </r>
  <r>
    <n v="348"/>
    <d v="2026-08-31T00:00:00"/>
    <x v="1"/>
    <x v="12"/>
    <x v="1"/>
    <s v="Business"/>
    <x v="1"/>
    <s v="Summit Backpack 45L"/>
    <n v="5"/>
    <n v="151.21"/>
    <n v="0.15"/>
    <n v="77.12"/>
    <n v="642.64250000000004"/>
    <n v="385.6"/>
    <n v="257.04250000000002"/>
    <n v="0.39997743691087967"/>
    <n v="2026"/>
    <x v="2"/>
    <n v="8"/>
    <x v="7"/>
  </r>
  <r>
    <n v="1642"/>
    <d v="2026-08-31T00:00:00"/>
    <x v="3"/>
    <x v="8"/>
    <x v="3"/>
    <s v="New"/>
    <x v="4"/>
    <s v="Resistance Band Set"/>
    <n v="1"/>
    <n v="40.770000000000003"/>
    <n v="0"/>
    <n v="15.13"/>
    <n v="40.770000000000003"/>
    <n v="15.13"/>
    <n v="25.64"/>
    <n v="0.62889379445670834"/>
    <n v="2026"/>
    <x v="2"/>
    <n v="8"/>
    <x v="7"/>
  </r>
  <r>
    <n v="2146"/>
    <d v="2026-08-31T00:00:00"/>
    <x v="0"/>
    <x v="0"/>
    <x v="3"/>
    <s v="New"/>
    <x v="4"/>
    <s v="Recovery Roller"/>
    <n v="1"/>
    <n v="35.47"/>
    <n v="0.05"/>
    <n v="14.1"/>
    <n v="33.6965"/>
    <n v="14.1"/>
    <n v="19.596499999999999"/>
    <n v="0.58155891561438122"/>
    <n v="2026"/>
    <x v="2"/>
    <n v="8"/>
    <x v="7"/>
  </r>
  <r>
    <n v="2629"/>
    <d v="2026-08-31T00:00:00"/>
    <x v="3"/>
    <x v="8"/>
    <x v="0"/>
    <s v="Returning"/>
    <x v="0"/>
    <s v="Commuter Helmet"/>
    <n v="1"/>
    <n v="81.72"/>
    <n v="0"/>
    <n v="42.38"/>
    <n v="81.72"/>
    <n v="42.38"/>
    <n v="39.339999999999996"/>
    <n v="0.48139990210474787"/>
    <n v="2026"/>
    <x v="2"/>
    <n v="8"/>
    <x v="7"/>
  </r>
  <r>
    <n v="2870"/>
    <d v="2026-08-31T00:00:00"/>
    <x v="3"/>
    <x v="7"/>
    <x v="0"/>
    <s v="New"/>
    <x v="2"/>
    <s v="Packing Cube Set"/>
    <n v="1"/>
    <n v="45.84"/>
    <n v="0"/>
    <n v="17.84"/>
    <n v="45.84"/>
    <n v="17.84"/>
    <n v="28.000000000000004"/>
    <n v="0.61082024432809778"/>
    <n v="2026"/>
    <x v="2"/>
    <n v="8"/>
    <x v="7"/>
  </r>
  <r>
    <n v="2975"/>
    <d v="2026-08-31T00:00:00"/>
    <x v="1"/>
    <x v="12"/>
    <x v="0"/>
    <s v="New"/>
    <x v="2"/>
    <s v="Packing Cube Set"/>
    <n v="1"/>
    <n v="46.59"/>
    <n v="0"/>
    <n v="18.47"/>
    <n v="46.59"/>
    <n v="18.47"/>
    <n v="28.120000000000005"/>
    <n v="0.60356299635114841"/>
    <n v="2026"/>
    <x v="2"/>
    <n v="8"/>
    <x v="7"/>
  </r>
  <r>
    <n v="3163"/>
    <d v="2026-08-31T00:00:00"/>
    <x v="0"/>
    <x v="15"/>
    <x v="2"/>
    <s v="Business"/>
    <x v="1"/>
    <s v="Trekking Poles"/>
    <n v="1"/>
    <n v="69.959999999999994"/>
    <n v="0"/>
    <n v="32.340000000000003"/>
    <n v="69.959999999999994"/>
    <n v="32.340000000000003"/>
    <n v="37.61999999999999"/>
    <n v="0.53773584905660365"/>
    <n v="2026"/>
    <x v="2"/>
    <n v="8"/>
    <x v="7"/>
  </r>
  <r>
    <n v="94"/>
    <d v="2026-09-01T00:00:00"/>
    <x v="1"/>
    <x v="6"/>
    <x v="2"/>
    <s v="Returning"/>
    <x v="0"/>
    <s v="Trail Bike Light"/>
    <n v="5"/>
    <n v="50.76"/>
    <n v="0"/>
    <n v="22.89"/>
    <n v="253.79999999999998"/>
    <n v="114.45"/>
    <n v="139.34999999999997"/>
    <n v="0.54905437352245856"/>
    <n v="2026"/>
    <x v="2"/>
    <n v="9"/>
    <x v="8"/>
  </r>
  <r>
    <n v="271"/>
    <d v="2026-09-01T00:00:00"/>
    <x v="1"/>
    <x v="12"/>
    <x v="3"/>
    <s v="Returning"/>
    <x v="1"/>
    <s v="Hiking Daypack 20L"/>
    <n v="1"/>
    <n v="94.29"/>
    <n v="0.1"/>
    <n v="45.12"/>
    <n v="84.861000000000004"/>
    <n v="45.12"/>
    <n v="39.741000000000007"/>
    <n v="0.46830699614663984"/>
    <n v="2026"/>
    <x v="2"/>
    <n v="9"/>
    <x v="8"/>
  </r>
  <r>
    <n v="1481"/>
    <d v="2026-09-01T00:00:00"/>
    <x v="1"/>
    <x v="12"/>
    <x v="1"/>
    <s v="Business"/>
    <x v="0"/>
    <s v="Commuter Helmet"/>
    <n v="6"/>
    <n v="81.430000000000007"/>
    <n v="0.05"/>
    <n v="42.24"/>
    <n v="464.15100000000001"/>
    <n v="253.44"/>
    <n v="210.71100000000001"/>
    <n v="0.45397079829624415"/>
    <n v="2026"/>
    <x v="2"/>
    <n v="9"/>
    <x v="8"/>
  </r>
  <r>
    <n v="1663"/>
    <d v="2026-09-01T00:00:00"/>
    <x v="2"/>
    <x v="5"/>
    <x v="0"/>
    <s v="Returning"/>
    <x v="2"/>
    <s v="Packing Cube Set"/>
    <n v="1"/>
    <n v="45.54"/>
    <n v="0.1"/>
    <n v="18.440000000000001"/>
    <n v="40.985999999999997"/>
    <n v="18.440000000000001"/>
    <n v="22.545999999999996"/>
    <n v="0.5500902747279558"/>
    <n v="2026"/>
    <x v="2"/>
    <n v="9"/>
    <x v="8"/>
  </r>
  <r>
    <n v="2866"/>
    <d v="2026-09-01T00:00:00"/>
    <x v="0"/>
    <x v="15"/>
    <x v="3"/>
    <s v="Returning"/>
    <x v="1"/>
    <s v="Summit Backpack 45L"/>
    <n v="2"/>
    <n v="156.63999999999999"/>
    <n v="0.1"/>
    <n v="80.09"/>
    <n v="281.952"/>
    <n v="160.18"/>
    <n v="121.77199999999999"/>
    <n v="0.43188911587787987"/>
    <n v="2026"/>
    <x v="2"/>
    <n v="9"/>
    <x v="8"/>
  </r>
  <r>
    <n v="3288"/>
    <d v="2026-09-01T00:00:00"/>
    <x v="3"/>
    <x v="7"/>
    <x v="3"/>
    <s v="Business"/>
    <x v="1"/>
    <s v="Trekking Poles"/>
    <n v="1"/>
    <n v="72.81"/>
    <n v="0"/>
    <n v="32.299999999999997"/>
    <n v="72.81"/>
    <n v="32.299999999999997"/>
    <n v="40.510000000000005"/>
    <n v="0.55637961818431536"/>
    <n v="2026"/>
    <x v="2"/>
    <n v="9"/>
    <x v="8"/>
  </r>
  <r>
    <n v="3426"/>
    <d v="2026-09-01T00:00:00"/>
    <x v="1"/>
    <x v="11"/>
    <x v="2"/>
    <s v="New"/>
    <x v="3"/>
    <s v="Portable Camp Stove"/>
    <n v="6"/>
    <n v="80.319999999999993"/>
    <n v="0"/>
    <n v="38.42"/>
    <n v="481.91999999999996"/>
    <n v="230.52"/>
    <n v="251.39999999999995"/>
    <n v="0.52166334661354574"/>
    <n v="2026"/>
    <x v="2"/>
    <n v="9"/>
    <x v="8"/>
  </r>
  <r>
    <n v="4826"/>
    <d v="2026-09-01T00:00:00"/>
    <x v="3"/>
    <x v="13"/>
    <x v="2"/>
    <s v="Returning"/>
    <x v="2"/>
    <s v="Travel Backpack 35L"/>
    <n v="5"/>
    <n v="166.81"/>
    <n v="0.05"/>
    <n v="89.24"/>
    <n v="792.34749999999997"/>
    <n v="446.2"/>
    <n v="346.14749999999998"/>
    <n v="0.43686324497774021"/>
    <n v="2026"/>
    <x v="2"/>
    <n v="9"/>
    <x v="8"/>
  </r>
  <r>
    <n v="662"/>
    <d v="2026-09-02T00:00:00"/>
    <x v="3"/>
    <x v="13"/>
    <x v="0"/>
    <s v="New"/>
    <x v="4"/>
    <s v="Resistance Band Set"/>
    <n v="1"/>
    <n v="40.56"/>
    <n v="0.15"/>
    <n v="14.28"/>
    <n v="34.475999999999999"/>
    <n v="14.28"/>
    <n v="20.195999999999998"/>
    <n v="0.58579881656804733"/>
    <n v="2026"/>
    <x v="2"/>
    <n v="9"/>
    <x v="8"/>
  </r>
  <r>
    <n v="1393"/>
    <d v="2026-09-02T00:00:00"/>
    <x v="2"/>
    <x v="16"/>
    <x v="0"/>
    <s v="Returning"/>
    <x v="2"/>
    <s v="Travel Backpack 35L"/>
    <n v="2"/>
    <n v="162.4"/>
    <n v="0.1"/>
    <n v="88.04"/>
    <n v="292.32"/>
    <n v="176.08"/>
    <n v="116.23999999999998"/>
    <n v="0.39764641488779412"/>
    <n v="2026"/>
    <x v="2"/>
    <n v="9"/>
    <x v="8"/>
  </r>
  <r>
    <n v="1568"/>
    <d v="2026-09-02T00:00:00"/>
    <x v="0"/>
    <x v="15"/>
    <x v="2"/>
    <s v="Returning"/>
    <x v="4"/>
    <s v="Weighted Vest"/>
    <n v="5"/>
    <n v="123.09"/>
    <n v="0"/>
    <n v="70.3"/>
    <n v="615.45000000000005"/>
    <n v="351.5"/>
    <n v="263.95000000000005"/>
    <n v="0.42887318222438869"/>
    <n v="2026"/>
    <x v="2"/>
    <n v="9"/>
    <x v="8"/>
  </r>
  <r>
    <n v="2428"/>
    <d v="2026-09-02T00:00:00"/>
    <x v="1"/>
    <x v="6"/>
    <x v="3"/>
    <s v="New"/>
    <x v="2"/>
    <s v="Insulated Bottle"/>
    <n v="1"/>
    <n v="36.69"/>
    <n v="0"/>
    <n v="13.92"/>
    <n v="36.69"/>
    <n v="13.92"/>
    <n v="22.769999999999996"/>
    <n v="0.6206050695012264"/>
    <n v="2026"/>
    <x v="2"/>
    <n v="9"/>
    <x v="8"/>
  </r>
  <r>
    <n v="2890"/>
    <d v="2026-09-02T00:00:00"/>
    <x v="2"/>
    <x v="3"/>
    <x v="0"/>
    <s v="Business"/>
    <x v="2"/>
    <s v="Carry-On Duffel"/>
    <n v="4"/>
    <n v="130.43"/>
    <n v="0"/>
    <n v="66.849999999999994"/>
    <n v="521.72"/>
    <n v="267.39999999999998"/>
    <n v="254.32000000000005"/>
    <n v="0.48746454036648018"/>
    <n v="2026"/>
    <x v="2"/>
    <n v="9"/>
    <x v="8"/>
  </r>
  <r>
    <n v="2108"/>
    <d v="2026-09-03T00:00:00"/>
    <x v="1"/>
    <x v="11"/>
    <x v="0"/>
    <s v="Returning"/>
    <x v="1"/>
    <s v="Trail Boots"/>
    <n v="1"/>
    <n v="146.13999999999999"/>
    <n v="0"/>
    <n v="81.040000000000006"/>
    <n v="146.13999999999999"/>
    <n v="81.040000000000006"/>
    <n v="65.09999999999998"/>
    <n v="0.44546325441357593"/>
    <n v="2026"/>
    <x v="2"/>
    <n v="9"/>
    <x v="8"/>
  </r>
  <r>
    <n v="2340"/>
    <d v="2026-09-03T00:00:00"/>
    <x v="1"/>
    <x v="14"/>
    <x v="2"/>
    <s v="New"/>
    <x v="3"/>
    <s v="Alpine Tent 4P"/>
    <n v="4"/>
    <n v="332.93"/>
    <n v="0"/>
    <n v="193.56"/>
    <n v="1331.72"/>
    <n v="774.24"/>
    <n v="557.48"/>
    <n v="0.41861652599645571"/>
    <n v="2026"/>
    <x v="2"/>
    <n v="9"/>
    <x v="8"/>
  </r>
  <r>
    <n v="3078"/>
    <d v="2026-09-03T00:00:00"/>
    <x v="1"/>
    <x v="14"/>
    <x v="2"/>
    <s v="Business"/>
    <x v="3"/>
    <s v="Compact Sleeping Bag"/>
    <n v="4"/>
    <n v="122.43"/>
    <n v="0"/>
    <n v="61.5"/>
    <n v="489.72"/>
    <n v="246"/>
    <n v="243.72000000000003"/>
    <n v="0.49767213918157316"/>
    <n v="2026"/>
    <x v="2"/>
    <n v="9"/>
    <x v="8"/>
  </r>
  <r>
    <n v="3575"/>
    <d v="2026-09-03T00:00:00"/>
    <x v="2"/>
    <x v="2"/>
    <x v="3"/>
    <s v="Returning"/>
    <x v="0"/>
    <s v="Commuter Helmet"/>
    <n v="3"/>
    <n v="81.12"/>
    <n v="0.1"/>
    <n v="41.78"/>
    <n v="219.02400000000003"/>
    <n v="125.34"/>
    <n v="93.684000000000026"/>
    <n v="0.42773394696471628"/>
    <n v="2026"/>
    <x v="2"/>
    <n v="9"/>
    <x v="8"/>
  </r>
  <r>
    <n v="3700"/>
    <d v="2026-09-03T00:00:00"/>
    <x v="1"/>
    <x v="14"/>
    <x v="0"/>
    <s v="Returning"/>
    <x v="2"/>
    <s v="Travel Backpack 35L"/>
    <n v="1"/>
    <n v="168.54"/>
    <n v="0.05"/>
    <n v="87.82"/>
    <n v="160.11299999999997"/>
    <n v="87.82"/>
    <n v="72.292999999999978"/>
    <n v="0.45151236938911887"/>
    <n v="2026"/>
    <x v="2"/>
    <n v="9"/>
    <x v="8"/>
  </r>
  <r>
    <n v="3762"/>
    <d v="2026-09-03T00:00:00"/>
    <x v="0"/>
    <x v="0"/>
    <x v="2"/>
    <s v="New"/>
    <x v="0"/>
    <s v="Compact Repair Kit"/>
    <n v="4"/>
    <n v="39.61"/>
    <n v="0.1"/>
    <n v="16.829999999999998"/>
    <n v="142.596"/>
    <n v="67.319999999999993"/>
    <n v="75.27600000000001"/>
    <n v="0.52789699570815452"/>
    <n v="2026"/>
    <x v="2"/>
    <n v="9"/>
    <x v="8"/>
  </r>
  <r>
    <n v="2790"/>
    <d v="2026-09-04T00:00:00"/>
    <x v="3"/>
    <x v="8"/>
    <x v="0"/>
    <s v="Returning"/>
    <x v="4"/>
    <s v="Resistance Band Set"/>
    <n v="1"/>
    <n v="39.85"/>
    <n v="0.1"/>
    <n v="14.96"/>
    <n v="35.865000000000002"/>
    <n v="14.96"/>
    <n v="20.905000000000001"/>
    <n v="0.58288024536456151"/>
    <n v="2026"/>
    <x v="2"/>
    <n v="9"/>
    <x v="8"/>
  </r>
  <r>
    <n v="4149"/>
    <d v="2026-09-04T00:00:00"/>
    <x v="3"/>
    <x v="8"/>
    <x v="0"/>
    <s v="New"/>
    <x v="4"/>
    <s v="Resistance Band Set"/>
    <n v="1"/>
    <n v="40.51"/>
    <n v="0.05"/>
    <n v="14.7"/>
    <n v="38.484499999999997"/>
    <n v="14.7"/>
    <n v="23.784499999999998"/>
    <n v="0.6180280372617547"/>
    <n v="2026"/>
    <x v="2"/>
    <n v="9"/>
    <x v="8"/>
  </r>
  <r>
    <n v="1955"/>
    <d v="2026-09-05T00:00:00"/>
    <x v="1"/>
    <x v="12"/>
    <x v="0"/>
    <s v="Returning"/>
    <x v="3"/>
    <s v="Compact Sleeping Bag"/>
    <n v="1"/>
    <n v="121.59"/>
    <n v="0"/>
    <n v="62.44"/>
    <n v="121.59"/>
    <n v="62.44"/>
    <n v="59.150000000000006"/>
    <n v="0.4864709268854347"/>
    <n v="2026"/>
    <x v="2"/>
    <n v="9"/>
    <x v="8"/>
  </r>
  <r>
    <n v="2077"/>
    <d v="2026-09-05T00:00:00"/>
    <x v="3"/>
    <x v="8"/>
    <x v="1"/>
    <s v="Business"/>
    <x v="1"/>
    <s v="Summit Backpack 45L"/>
    <n v="4"/>
    <n v="152.99"/>
    <n v="0.15"/>
    <n v="77.12"/>
    <n v="520.16600000000005"/>
    <n v="308.48"/>
    <n v="211.68600000000004"/>
    <n v="0.40695854784818697"/>
    <n v="2026"/>
    <x v="2"/>
    <n v="9"/>
    <x v="8"/>
  </r>
  <r>
    <n v="2879"/>
    <d v="2026-09-05T00:00:00"/>
    <x v="2"/>
    <x v="10"/>
    <x v="0"/>
    <s v="Business"/>
    <x v="2"/>
    <s v="Insulated Bottle"/>
    <n v="3"/>
    <n v="36.19"/>
    <n v="0.1"/>
    <n v="13.97"/>
    <n v="97.712999999999994"/>
    <n v="41.910000000000004"/>
    <n v="55.80299999999999"/>
    <n v="0.57109084768659235"/>
    <n v="2026"/>
    <x v="2"/>
    <n v="9"/>
    <x v="8"/>
  </r>
  <r>
    <n v="3353"/>
    <d v="2026-09-05T00:00:00"/>
    <x v="2"/>
    <x v="16"/>
    <x v="2"/>
    <s v="New"/>
    <x v="1"/>
    <s v="Trail Boots"/>
    <n v="2"/>
    <n v="142.44"/>
    <n v="0"/>
    <n v="77.33"/>
    <n v="284.88"/>
    <n v="154.66"/>
    <n v="130.22"/>
    <n v="0.45710474585790506"/>
    <n v="2026"/>
    <x v="2"/>
    <n v="9"/>
    <x v="8"/>
  </r>
  <r>
    <n v="3514"/>
    <d v="2026-09-05T00:00:00"/>
    <x v="1"/>
    <x v="6"/>
    <x v="0"/>
    <s v="New"/>
    <x v="2"/>
    <s v="Carry-On Duffel"/>
    <n v="2"/>
    <n v="133.81"/>
    <n v="0"/>
    <n v="66.78"/>
    <n v="267.62"/>
    <n v="133.56"/>
    <n v="134.06"/>
    <n v="0.5009341603766535"/>
    <n v="2026"/>
    <x v="2"/>
    <n v="9"/>
    <x v="8"/>
  </r>
  <r>
    <n v="3964"/>
    <d v="2026-09-05T00:00:00"/>
    <x v="1"/>
    <x v="12"/>
    <x v="2"/>
    <s v="New"/>
    <x v="4"/>
    <s v="Resistance Band Set"/>
    <n v="2"/>
    <n v="40.49"/>
    <n v="0.15"/>
    <n v="14.32"/>
    <n v="68.832999999999998"/>
    <n v="28.64"/>
    <n v="40.192999999999998"/>
    <n v="0.58392050324698908"/>
    <n v="2026"/>
    <x v="2"/>
    <n v="9"/>
    <x v="8"/>
  </r>
  <r>
    <n v="4599"/>
    <d v="2026-09-05T00:00:00"/>
    <x v="2"/>
    <x v="2"/>
    <x v="0"/>
    <s v="Business"/>
    <x v="3"/>
    <s v="Trail Tent 2P"/>
    <n v="4"/>
    <n v="198.1"/>
    <n v="0"/>
    <n v="101.61"/>
    <n v="792.4"/>
    <n v="406.44"/>
    <n v="385.96"/>
    <n v="0.48707723372034323"/>
    <n v="2026"/>
    <x v="2"/>
    <n v="9"/>
    <x v="8"/>
  </r>
  <r>
    <n v="5030"/>
    <d v="2026-09-05T00:00:00"/>
    <x v="1"/>
    <x v="12"/>
    <x v="2"/>
    <s v="New"/>
    <x v="0"/>
    <s v="Commuter Helmet"/>
    <n v="1"/>
    <n v="83.73"/>
    <n v="0.15"/>
    <n v="43.34"/>
    <n v="71.170500000000004"/>
    <n v="43.34"/>
    <n v="27.830500000000001"/>
    <n v="0.39103982689457006"/>
    <n v="2026"/>
    <x v="2"/>
    <n v="9"/>
    <x v="8"/>
  </r>
  <r>
    <n v="1593"/>
    <d v="2026-09-06T00:00:00"/>
    <x v="1"/>
    <x v="14"/>
    <x v="2"/>
    <s v="New"/>
    <x v="3"/>
    <s v="Trail Tent 2P"/>
    <n v="2"/>
    <n v="194.92"/>
    <n v="0"/>
    <n v="102.66"/>
    <n v="389.84"/>
    <n v="205.32"/>
    <n v="184.51999999999998"/>
    <n v="0.47332238867227577"/>
    <n v="2026"/>
    <x v="2"/>
    <n v="9"/>
    <x v="8"/>
  </r>
  <r>
    <n v="1818"/>
    <d v="2026-09-06T00:00:00"/>
    <x v="1"/>
    <x v="12"/>
    <x v="2"/>
    <s v="New"/>
    <x v="2"/>
    <s v="Travel Backpack 35L"/>
    <n v="1"/>
    <n v="161.03"/>
    <n v="0"/>
    <n v="89.86"/>
    <n v="161.03"/>
    <n v="89.86"/>
    <n v="71.17"/>
    <n v="0.44196733527914056"/>
    <n v="2026"/>
    <x v="2"/>
    <n v="9"/>
    <x v="8"/>
  </r>
  <r>
    <n v="2370"/>
    <d v="2026-09-06T00:00:00"/>
    <x v="3"/>
    <x v="4"/>
    <x v="3"/>
    <s v="New"/>
    <x v="4"/>
    <s v="Recovery Roller"/>
    <n v="1"/>
    <n v="35.68"/>
    <n v="0.05"/>
    <n v="13.76"/>
    <n v="33.896000000000001"/>
    <n v="13.76"/>
    <n v="20.136000000000003"/>
    <n v="0.59405239556289835"/>
    <n v="2026"/>
    <x v="2"/>
    <n v="9"/>
    <x v="8"/>
  </r>
  <r>
    <n v="2726"/>
    <d v="2026-09-06T00:00:00"/>
    <x v="1"/>
    <x v="6"/>
    <x v="0"/>
    <s v="New"/>
    <x v="0"/>
    <s v="Compact Repair Kit"/>
    <n v="1"/>
    <n v="39.68"/>
    <n v="0.05"/>
    <n v="16.63"/>
    <n v="37.695999999999998"/>
    <n v="16.63"/>
    <n v="21.065999999999999"/>
    <n v="0.55883913412563668"/>
    <n v="2026"/>
    <x v="2"/>
    <n v="9"/>
    <x v="8"/>
  </r>
  <r>
    <n v="2755"/>
    <d v="2026-09-06T00:00:00"/>
    <x v="2"/>
    <x v="10"/>
    <x v="0"/>
    <s v="New"/>
    <x v="1"/>
    <s v="Trail Boots"/>
    <n v="3"/>
    <n v="146.22"/>
    <n v="0"/>
    <n v="80.13"/>
    <n v="438.65999999999997"/>
    <n v="240.39"/>
    <n v="198.26999999999998"/>
    <n v="0.4519901518260156"/>
    <n v="2026"/>
    <x v="2"/>
    <n v="9"/>
    <x v="8"/>
  </r>
  <r>
    <n v="3187"/>
    <d v="2026-09-06T00:00:00"/>
    <x v="3"/>
    <x v="7"/>
    <x v="2"/>
    <s v="Returning"/>
    <x v="1"/>
    <s v="Trekking Poles"/>
    <n v="1"/>
    <n v="71.680000000000007"/>
    <n v="0"/>
    <n v="31.87"/>
    <n v="71.680000000000007"/>
    <n v="31.87"/>
    <n v="39.81"/>
    <n v="0.5553850446428571"/>
    <n v="2026"/>
    <x v="2"/>
    <n v="9"/>
    <x v="8"/>
  </r>
  <r>
    <n v="3471"/>
    <d v="2026-09-06T00:00:00"/>
    <x v="2"/>
    <x v="10"/>
    <x v="3"/>
    <s v="New"/>
    <x v="4"/>
    <s v="Training Mat"/>
    <n v="2"/>
    <n v="51.77"/>
    <n v="0"/>
    <n v="21.46"/>
    <n v="103.54"/>
    <n v="42.92"/>
    <n v="60.620000000000005"/>
    <n v="0.58547421286459345"/>
    <n v="2026"/>
    <x v="2"/>
    <n v="9"/>
    <x v="8"/>
  </r>
  <r>
    <n v="3529"/>
    <d v="2026-09-06T00:00:00"/>
    <x v="2"/>
    <x v="5"/>
    <x v="1"/>
    <s v="Returning"/>
    <x v="4"/>
    <s v="Resistance Band Set"/>
    <n v="4"/>
    <n v="39.4"/>
    <n v="0.15"/>
    <n v="14.95"/>
    <n v="133.95999999999998"/>
    <n v="59.8"/>
    <n v="74.159999999999982"/>
    <n v="0.55359808898178553"/>
    <n v="2026"/>
    <x v="2"/>
    <n v="9"/>
    <x v="8"/>
  </r>
  <r>
    <n v="3549"/>
    <d v="2026-09-06T00:00:00"/>
    <x v="3"/>
    <x v="8"/>
    <x v="0"/>
    <s v="New"/>
    <x v="2"/>
    <s v="Packing Cube Set"/>
    <n v="1"/>
    <n v="47.17"/>
    <n v="0"/>
    <n v="18.64"/>
    <n v="47.17"/>
    <n v="18.64"/>
    <n v="28.53"/>
    <n v="0.60483358066567738"/>
    <n v="2026"/>
    <x v="2"/>
    <n v="9"/>
    <x v="8"/>
  </r>
  <r>
    <n v="4003"/>
    <d v="2026-09-06T00:00:00"/>
    <x v="3"/>
    <x v="4"/>
    <x v="3"/>
    <s v="Returning"/>
    <x v="4"/>
    <s v="Training Mat"/>
    <n v="2"/>
    <n v="50.41"/>
    <n v="0.1"/>
    <n v="22.05"/>
    <n v="90.738"/>
    <n v="44.1"/>
    <n v="46.637999999999998"/>
    <n v="0.51398532037294187"/>
    <n v="2026"/>
    <x v="2"/>
    <n v="9"/>
    <x v="8"/>
  </r>
  <r>
    <n v="4613"/>
    <d v="2026-09-06T00:00:00"/>
    <x v="3"/>
    <x v="13"/>
    <x v="0"/>
    <s v="Business"/>
    <x v="0"/>
    <s v="Commuter Helmet"/>
    <n v="4"/>
    <n v="80.38"/>
    <n v="0.1"/>
    <n v="42.55"/>
    <n v="289.36799999999999"/>
    <n v="170.2"/>
    <n v="119.16800000000001"/>
    <n v="0.41182162505874875"/>
    <n v="2026"/>
    <x v="2"/>
    <n v="9"/>
    <x v="8"/>
  </r>
  <r>
    <n v="75"/>
    <d v="2026-09-07T00:00:00"/>
    <x v="0"/>
    <x v="0"/>
    <x v="0"/>
    <s v="Business"/>
    <x v="4"/>
    <s v="Resistance Band Set"/>
    <n v="2"/>
    <n v="40.78"/>
    <n v="0"/>
    <n v="15.04"/>
    <n v="81.56"/>
    <n v="30.08"/>
    <n v="51.480000000000004"/>
    <n v="0.63119176066699367"/>
    <n v="2026"/>
    <x v="2"/>
    <n v="9"/>
    <x v="8"/>
  </r>
  <r>
    <n v="601"/>
    <d v="2026-09-07T00:00:00"/>
    <x v="1"/>
    <x v="12"/>
    <x v="0"/>
    <s v="Returning"/>
    <x v="1"/>
    <s v="Trail Boots"/>
    <n v="1"/>
    <n v="141.69"/>
    <n v="0"/>
    <n v="80.34"/>
    <n v="141.69"/>
    <n v="80.34"/>
    <n v="61.349999999999994"/>
    <n v="0.43298750793986868"/>
    <n v="2026"/>
    <x v="2"/>
    <n v="9"/>
    <x v="8"/>
  </r>
  <r>
    <n v="1617"/>
    <d v="2026-09-07T00:00:00"/>
    <x v="3"/>
    <x v="8"/>
    <x v="0"/>
    <s v="New"/>
    <x v="3"/>
    <s v="Portable Camp Stove"/>
    <n v="1"/>
    <n v="83.28"/>
    <n v="0.1"/>
    <n v="39.75"/>
    <n v="74.951999999999998"/>
    <n v="39.75"/>
    <n v="35.201999999999998"/>
    <n v="0.46966058277297468"/>
    <n v="2026"/>
    <x v="2"/>
    <n v="9"/>
    <x v="8"/>
  </r>
  <r>
    <n v="2305"/>
    <d v="2026-09-07T00:00:00"/>
    <x v="3"/>
    <x v="7"/>
    <x v="3"/>
    <s v="Returning"/>
    <x v="3"/>
    <s v="Portable Camp Stove"/>
    <n v="2"/>
    <n v="82.43"/>
    <n v="0"/>
    <n v="40.51"/>
    <n v="164.86"/>
    <n v="81.02"/>
    <n v="83.840000000000018"/>
    <n v="0.50855271139148372"/>
    <n v="2026"/>
    <x v="2"/>
    <n v="9"/>
    <x v="8"/>
  </r>
  <r>
    <n v="2344"/>
    <d v="2026-09-07T00:00:00"/>
    <x v="0"/>
    <x v="15"/>
    <x v="3"/>
    <s v="New"/>
    <x v="4"/>
    <s v="Recovery Roller"/>
    <n v="4"/>
    <n v="36.380000000000003"/>
    <n v="0"/>
    <n v="14.16"/>
    <n v="145.52000000000001"/>
    <n v="56.64"/>
    <n v="88.88000000000001"/>
    <n v="0.61077515118196812"/>
    <n v="2026"/>
    <x v="2"/>
    <n v="9"/>
    <x v="8"/>
  </r>
  <r>
    <n v="2601"/>
    <d v="2026-09-07T00:00:00"/>
    <x v="1"/>
    <x v="11"/>
    <x v="0"/>
    <s v="New"/>
    <x v="0"/>
    <s v="Commuter Helmet"/>
    <n v="1"/>
    <n v="82.86"/>
    <n v="0"/>
    <n v="43.33"/>
    <n v="82.86"/>
    <n v="43.33"/>
    <n v="39.53"/>
    <n v="0.47706975621530295"/>
    <n v="2026"/>
    <x v="2"/>
    <n v="9"/>
    <x v="8"/>
  </r>
  <r>
    <n v="2831"/>
    <d v="2026-09-07T00:00:00"/>
    <x v="0"/>
    <x v="9"/>
    <x v="0"/>
    <s v="New"/>
    <x v="2"/>
    <s v="Packing Cube Set"/>
    <n v="1"/>
    <n v="46.44"/>
    <n v="0.05"/>
    <n v="17.88"/>
    <n v="44.117999999999995"/>
    <n v="17.88"/>
    <n v="26.237999999999996"/>
    <n v="0.59472324221406225"/>
    <n v="2026"/>
    <x v="2"/>
    <n v="9"/>
    <x v="8"/>
  </r>
  <r>
    <n v="2845"/>
    <d v="2026-09-07T00:00:00"/>
    <x v="0"/>
    <x v="0"/>
    <x v="1"/>
    <s v="Business"/>
    <x v="2"/>
    <s v="Carry-On Duffel"/>
    <n v="4"/>
    <n v="133.26"/>
    <n v="0.1"/>
    <n v="68.77"/>
    <n v="479.73599999999999"/>
    <n v="275.08"/>
    <n v="204.65600000000001"/>
    <n v="0.42660129738022579"/>
    <n v="2026"/>
    <x v="2"/>
    <n v="9"/>
    <x v="8"/>
  </r>
  <r>
    <n v="3679"/>
    <d v="2026-09-07T00:00:00"/>
    <x v="1"/>
    <x v="12"/>
    <x v="3"/>
    <s v="New"/>
    <x v="1"/>
    <s v="Trail Boots"/>
    <n v="1"/>
    <n v="147.36000000000001"/>
    <n v="0"/>
    <n v="81.599999999999994"/>
    <n v="147.36000000000001"/>
    <n v="81.599999999999994"/>
    <n v="65.760000000000019"/>
    <n v="0.44625407166123787"/>
    <n v="2026"/>
    <x v="2"/>
    <n v="9"/>
    <x v="8"/>
  </r>
  <r>
    <n v="3828"/>
    <d v="2026-09-07T00:00:00"/>
    <x v="0"/>
    <x v="0"/>
    <x v="0"/>
    <s v="New"/>
    <x v="2"/>
    <s v="Travel Backpack 35L"/>
    <n v="2"/>
    <n v="166.13"/>
    <n v="0.15"/>
    <n v="86.71"/>
    <n v="282.42099999999999"/>
    <n v="173.42"/>
    <n v="109.001"/>
    <n v="0.38595217777714835"/>
    <n v="2026"/>
    <x v="2"/>
    <n v="9"/>
    <x v="8"/>
  </r>
  <r>
    <n v="4226"/>
    <d v="2026-09-07T00:00:00"/>
    <x v="2"/>
    <x v="3"/>
    <x v="0"/>
    <s v="New"/>
    <x v="4"/>
    <s v="Training Mat"/>
    <n v="1"/>
    <n v="51.74"/>
    <n v="0"/>
    <n v="22.45"/>
    <n v="51.74"/>
    <n v="22.45"/>
    <n v="29.290000000000003"/>
    <n v="0.56609972941631237"/>
    <n v="2026"/>
    <x v="2"/>
    <n v="9"/>
    <x v="8"/>
  </r>
  <r>
    <n v="58"/>
    <d v="2026-09-08T00:00:00"/>
    <x v="0"/>
    <x v="0"/>
    <x v="2"/>
    <s v="Returning"/>
    <x v="1"/>
    <s v="Trekking Poles"/>
    <n v="1"/>
    <n v="71.7"/>
    <n v="0"/>
    <n v="32"/>
    <n v="71.7"/>
    <n v="32"/>
    <n v="39.700000000000003"/>
    <n v="0.55369595536959559"/>
    <n v="2026"/>
    <x v="2"/>
    <n v="9"/>
    <x v="8"/>
  </r>
  <r>
    <n v="1224"/>
    <d v="2026-09-08T00:00:00"/>
    <x v="2"/>
    <x v="2"/>
    <x v="0"/>
    <s v="Returning"/>
    <x v="0"/>
    <s v="Compact Repair Kit"/>
    <n v="2"/>
    <n v="39.409999999999997"/>
    <n v="0.05"/>
    <n v="17.12"/>
    <n v="74.878999999999991"/>
    <n v="34.24"/>
    <n v="40.638999999999989"/>
    <n v="0.54272893601677363"/>
    <n v="2026"/>
    <x v="2"/>
    <n v="9"/>
    <x v="8"/>
  </r>
  <r>
    <n v="4345"/>
    <d v="2026-09-08T00:00:00"/>
    <x v="0"/>
    <x v="9"/>
    <x v="0"/>
    <s v="New"/>
    <x v="3"/>
    <s v="Alpine Tent 4P"/>
    <n v="2"/>
    <n v="345.33"/>
    <n v="0"/>
    <n v="198.22"/>
    <n v="690.66"/>
    <n v="396.44"/>
    <n v="294.21999999999997"/>
    <n v="0.42599832044710856"/>
    <n v="2026"/>
    <x v="2"/>
    <n v="9"/>
    <x v="8"/>
  </r>
  <r>
    <n v="1069"/>
    <d v="2026-09-09T00:00:00"/>
    <x v="3"/>
    <x v="13"/>
    <x v="0"/>
    <s v="Returning"/>
    <x v="1"/>
    <s v="Trail Boots"/>
    <n v="1"/>
    <n v="145.33000000000001"/>
    <n v="0.1"/>
    <n v="80.97"/>
    <n v="130.79700000000003"/>
    <n v="80.97"/>
    <n v="49.827000000000027"/>
    <n v="0.3809491043372556"/>
    <n v="2026"/>
    <x v="2"/>
    <n v="9"/>
    <x v="8"/>
  </r>
  <r>
    <n v="1489"/>
    <d v="2026-09-09T00:00:00"/>
    <x v="0"/>
    <x v="0"/>
    <x v="0"/>
    <s v="Returning"/>
    <x v="0"/>
    <s v="Trail Bike Light"/>
    <n v="3"/>
    <n v="50.03"/>
    <n v="0.1"/>
    <n v="22.89"/>
    <n v="135.08100000000002"/>
    <n v="68.67"/>
    <n v="66.411000000000016"/>
    <n v="0.49163835032313952"/>
    <n v="2026"/>
    <x v="2"/>
    <n v="9"/>
    <x v="8"/>
  </r>
  <r>
    <n v="2045"/>
    <d v="2026-09-09T00:00:00"/>
    <x v="1"/>
    <x v="1"/>
    <x v="3"/>
    <s v="Returning"/>
    <x v="2"/>
    <s v="Insulated Bottle"/>
    <n v="1"/>
    <n v="35.68"/>
    <n v="0.05"/>
    <n v="13.37"/>
    <n v="33.896000000000001"/>
    <n v="13.37"/>
    <n v="20.526000000000003"/>
    <n v="0.60555817795610112"/>
    <n v="2026"/>
    <x v="2"/>
    <n v="9"/>
    <x v="8"/>
  </r>
  <r>
    <n v="2610"/>
    <d v="2026-09-09T00:00:00"/>
    <x v="3"/>
    <x v="8"/>
    <x v="0"/>
    <s v="Returning"/>
    <x v="3"/>
    <s v="Alpine Tent 4P"/>
    <n v="1"/>
    <n v="341.87"/>
    <n v="0.1"/>
    <n v="190.66"/>
    <n v="307.68299999999999"/>
    <n v="190.66"/>
    <n v="117.023"/>
    <n v="0.38033625517171893"/>
    <n v="2026"/>
    <x v="2"/>
    <n v="9"/>
    <x v="8"/>
  </r>
  <r>
    <n v="4210"/>
    <d v="2026-09-09T00:00:00"/>
    <x v="1"/>
    <x v="6"/>
    <x v="0"/>
    <s v="Returning"/>
    <x v="2"/>
    <s v="Travel Backpack 35L"/>
    <n v="1"/>
    <n v="164.6"/>
    <n v="0"/>
    <n v="87.21"/>
    <n v="164.6"/>
    <n v="87.21"/>
    <n v="77.39"/>
    <n v="0.47017010935601461"/>
    <n v="2026"/>
    <x v="2"/>
    <n v="9"/>
    <x v="8"/>
  </r>
  <r>
    <n v="4584"/>
    <d v="2026-09-09T00:00:00"/>
    <x v="3"/>
    <x v="8"/>
    <x v="0"/>
    <s v="Returning"/>
    <x v="4"/>
    <s v="Resistance Band Set"/>
    <n v="2"/>
    <n v="41.24"/>
    <n v="0"/>
    <n v="14.46"/>
    <n v="82.48"/>
    <n v="28.92"/>
    <n v="53.56"/>
    <n v="0.64936954413191073"/>
    <n v="2026"/>
    <x v="2"/>
    <n v="9"/>
    <x v="8"/>
  </r>
  <r>
    <n v="44"/>
    <d v="2026-09-10T00:00:00"/>
    <x v="2"/>
    <x v="10"/>
    <x v="2"/>
    <s v="New"/>
    <x v="0"/>
    <s v="Compact Repair Kit"/>
    <n v="1"/>
    <n v="40.1"/>
    <n v="0"/>
    <n v="16.920000000000002"/>
    <n v="40.1"/>
    <n v="16.920000000000002"/>
    <n v="23.18"/>
    <n v="0.57805486284289276"/>
    <n v="2026"/>
    <x v="2"/>
    <n v="9"/>
    <x v="8"/>
  </r>
  <r>
    <n v="97"/>
    <d v="2026-09-10T00:00:00"/>
    <x v="1"/>
    <x v="6"/>
    <x v="0"/>
    <s v="New"/>
    <x v="3"/>
    <s v="Portable Camp Stove"/>
    <n v="2"/>
    <n v="80.239999999999995"/>
    <n v="0"/>
    <n v="40.5"/>
    <n v="160.47999999999999"/>
    <n v="81"/>
    <n v="79.47999999999999"/>
    <n v="0.49526420737786636"/>
    <n v="2026"/>
    <x v="2"/>
    <n v="9"/>
    <x v="8"/>
  </r>
  <r>
    <n v="1015"/>
    <d v="2026-09-10T00:00:00"/>
    <x v="2"/>
    <x v="3"/>
    <x v="0"/>
    <s v="New"/>
    <x v="1"/>
    <s v="Summit Backpack 45L"/>
    <n v="4"/>
    <n v="151.01"/>
    <n v="0"/>
    <n v="80.569999999999993"/>
    <n v="604.04"/>
    <n v="322.27999999999997"/>
    <n v="281.76"/>
    <n v="0.46645917488908023"/>
    <n v="2026"/>
    <x v="2"/>
    <n v="9"/>
    <x v="8"/>
  </r>
  <r>
    <n v="1128"/>
    <d v="2026-09-10T00:00:00"/>
    <x v="0"/>
    <x v="15"/>
    <x v="3"/>
    <s v="Returning"/>
    <x v="0"/>
    <s v="Trail Bike Light"/>
    <n v="1"/>
    <n v="51.32"/>
    <n v="0.1"/>
    <n v="22.67"/>
    <n v="46.188000000000002"/>
    <n v="22.67"/>
    <n v="23.518000000000001"/>
    <n v="0.50917987356023209"/>
    <n v="2026"/>
    <x v="2"/>
    <n v="9"/>
    <x v="8"/>
  </r>
  <r>
    <n v="3548"/>
    <d v="2026-09-10T00:00:00"/>
    <x v="3"/>
    <x v="7"/>
    <x v="2"/>
    <s v="Returning"/>
    <x v="1"/>
    <s v="Trekking Poles"/>
    <n v="2"/>
    <n v="72.61"/>
    <n v="0"/>
    <n v="32.68"/>
    <n v="145.22"/>
    <n v="65.36"/>
    <n v="79.86"/>
    <n v="0.54992425285773305"/>
    <n v="2026"/>
    <x v="2"/>
    <n v="9"/>
    <x v="8"/>
  </r>
  <r>
    <n v="242"/>
    <d v="2026-09-11T00:00:00"/>
    <x v="3"/>
    <x v="13"/>
    <x v="3"/>
    <s v="Business"/>
    <x v="4"/>
    <s v="Resistance Band Set"/>
    <n v="5"/>
    <n v="40.94"/>
    <n v="0"/>
    <n v="14.78"/>
    <n v="204.7"/>
    <n v="73.899999999999991"/>
    <n v="130.80000000000001"/>
    <n v="0.6389838788470934"/>
    <n v="2026"/>
    <x v="2"/>
    <n v="9"/>
    <x v="8"/>
  </r>
  <r>
    <n v="784"/>
    <d v="2026-09-11T00:00:00"/>
    <x v="2"/>
    <x v="16"/>
    <x v="3"/>
    <s v="New"/>
    <x v="0"/>
    <s v="Commuter Helmet"/>
    <n v="4"/>
    <n v="81.69"/>
    <n v="0"/>
    <n v="42.23"/>
    <n v="326.76"/>
    <n v="168.92"/>
    <n v="157.84"/>
    <n v="0.48304566042355246"/>
    <n v="2026"/>
    <x v="2"/>
    <n v="9"/>
    <x v="8"/>
  </r>
  <r>
    <n v="1535"/>
    <d v="2026-09-11T00:00:00"/>
    <x v="0"/>
    <x v="15"/>
    <x v="2"/>
    <s v="New"/>
    <x v="0"/>
    <s v="Trail Bike Light"/>
    <n v="1"/>
    <n v="51.25"/>
    <n v="0.05"/>
    <n v="21.99"/>
    <n v="48.6875"/>
    <n v="21.99"/>
    <n v="26.697500000000002"/>
    <n v="0.54834403080872918"/>
    <n v="2026"/>
    <x v="2"/>
    <n v="9"/>
    <x v="8"/>
  </r>
  <r>
    <n v="1687"/>
    <d v="2026-09-11T00:00:00"/>
    <x v="2"/>
    <x v="16"/>
    <x v="0"/>
    <s v="Returning"/>
    <x v="4"/>
    <s v="Training Mat"/>
    <n v="1"/>
    <n v="50.78"/>
    <n v="0.05"/>
    <n v="22.52"/>
    <n v="48.241"/>
    <n v="22.52"/>
    <n v="25.721"/>
    <n v="0.5331771729441761"/>
    <n v="2026"/>
    <x v="2"/>
    <n v="9"/>
    <x v="8"/>
  </r>
  <r>
    <n v="2162"/>
    <d v="2026-09-11T00:00:00"/>
    <x v="1"/>
    <x v="1"/>
    <x v="0"/>
    <s v="New"/>
    <x v="2"/>
    <s v="Carry-On Duffel"/>
    <n v="1"/>
    <n v="133.31"/>
    <n v="0.05"/>
    <n v="67.790000000000006"/>
    <n v="126.64449999999999"/>
    <n v="67.790000000000006"/>
    <n v="58.854499999999987"/>
    <n v="0.46472211584395684"/>
    <n v="2026"/>
    <x v="2"/>
    <n v="9"/>
    <x v="8"/>
  </r>
  <r>
    <n v="2307"/>
    <d v="2026-09-11T00:00:00"/>
    <x v="2"/>
    <x v="2"/>
    <x v="0"/>
    <s v="Returning"/>
    <x v="2"/>
    <s v="Travel Backpack 35L"/>
    <n v="1"/>
    <n v="162.06"/>
    <n v="0"/>
    <n v="86.95"/>
    <n v="162.06"/>
    <n v="86.95"/>
    <n v="75.11"/>
    <n v="0.4634703196347032"/>
    <n v="2026"/>
    <x v="2"/>
    <n v="9"/>
    <x v="8"/>
  </r>
  <r>
    <n v="3976"/>
    <d v="2026-09-11T00:00:00"/>
    <x v="2"/>
    <x v="5"/>
    <x v="2"/>
    <s v="Returning"/>
    <x v="2"/>
    <s v="Insulated Bottle"/>
    <n v="2"/>
    <n v="37.03"/>
    <n v="0.1"/>
    <n v="13.46"/>
    <n v="66.654000000000011"/>
    <n v="26.92"/>
    <n v="39.734000000000009"/>
    <n v="0.59612326342004984"/>
    <n v="2026"/>
    <x v="2"/>
    <n v="9"/>
    <x v="8"/>
  </r>
  <r>
    <n v="5066"/>
    <d v="2026-09-11T00:00:00"/>
    <x v="1"/>
    <x v="11"/>
    <x v="0"/>
    <s v="New"/>
    <x v="3"/>
    <s v="Alpine Tent 4P"/>
    <n v="1"/>
    <n v="338.01"/>
    <n v="0"/>
    <n v="190.89"/>
    <n v="338.01"/>
    <n v="190.89"/>
    <n v="147.12"/>
    <n v="0.43525339486997427"/>
    <n v="2026"/>
    <x v="2"/>
    <n v="9"/>
    <x v="8"/>
  </r>
  <r>
    <n v="78"/>
    <d v="2026-09-12T00:00:00"/>
    <x v="3"/>
    <x v="13"/>
    <x v="0"/>
    <s v="New"/>
    <x v="4"/>
    <s v="Resistance Band Set"/>
    <n v="5"/>
    <n v="40.78"/>
    <n v="0.05"/>
    <n v="14.94"/>
    <n v="193.70499999999998"/>
    <n v="74.7"/>
    <n v="119.00499999999998"/>
    <n v="0.61436204537828132"/>
    <n v="2026"/>
    <x v="2"/>
    <n v="9"/>
    <x v="8"/>
  </r>
  <r>
    <n v="354"/>
    <d v="2026-09-12T00:00:00"/>
    <x v="2"/>
    <x v="16"/>
    <x v="0"/>
    <s v="Returning"/>
    <x v="0"/>
    <s v="Trail Bike Light"/>
    <n v="4"/>
    <n v="51.47"/>
    <n v="0"/>
    <n v="21.9"/>
    <n v="205.88"/>
    <n v="87.6"/>
    <n v="118.28"/>
    <n v="0.57450942296483387"/>
    <n v="2026"/>
    <x v="2"/>
    <n v="9"/>
    <x v="8"/>
  </r>
  <r>
    <n v="1738"/>
    <d v="2026-09-12T00:00:00"/>
    <x v="0"/>
    <x v="15"/>
    <x v="1"/>
    <s v="Business"/>
    <x v="1"/>
    <s v="Trail Boots"/>
    <n v="10"/>
    <n v="144.4"/>
    <n v="0.1"/>
    <n v="81.069999999999993"/>
    <n v="1299.6000000000001"/>
    <n v="810.69999999999993"/>
    <n v="488.9000000000002"/>
    <n v="0.37619267466912909"/>
    <n v="2026"/>
    <x v="2"/>
    <n v="9"/>
    <x v="8"/>
  </r>
  <r>
    <n v="1900"/>
    <d v="2026-09-12T00:00:00"/>
    <x v="1"/>
    <x v="6"/>
    <x v="2"/>
    <s v="New"/>
    <x v="4"/>
    <s v="Training Mat"/>
    <n v="1"/>
    <n v="51.34"/>
    <n v="0.1"/>
    <n v="22.63"/>
    <n v="46.206000000000003"/>
    <n v="22.63"/>
    <n v="23.576000000000004"/>
    <n v="0.51023676578799293"/>
    <n v="2026"/>
    <x v="2"/>
    <n v="9"/>
    <x v="8"/>
  </r>
  <r>
    <n v="3375"/>
    <d v="2026-09-12T00:00:00"/>
    <x v="1"/>
    <x v="1"/>
    <x v="1"/>
    <s v="Returning"/>
    <x v="2"/>
    <s v="Packing Cube Set"/>
    <n v="6"/>
    <n v="47.72"/>
    <n v="0.1"/>
    <n v="18.41"/>
    <n v="257.68799999999999"/>
    <n v="110.46000000000001"/>
    <n v="147.22799999999998"/>
    <n v="0.57134208810654741"/>
    <n v="2026"/>
    <x v="2"/>
    <n v="9"/>
    <x v="8"/>
  </r>
  <r>
    <n v="3567"/>
    <d v="2026-09-12T00:00:00"/>
    <x v="1"/>
    <x v="11"/>
    <x v="0"/>
    <s v="Business"/>
    <x v="3"/>
    <s v="Portable Camp Stove"/>
    <n v="1"/>
    <n v="81.489999999999995"/>
    <n v="0.1"/>
    <n v="38.83"/>
    <n v="73.340999999999994"/>
    <n v="38.83"/>
    <n v="34.510999999999996"/>
    <n v="0.47055535103148305"/>
    <n v="2026"/>
    <x v="2"/>
    <n v="9"/>
    <x v="8"/>
  </r>
  <r>
    <n v="4106"/>
    <d v="2026-09-12T00:00:00"/>
    <x v="1"/>
    <x v="6"/>
    <x v="2"/>
    <s v="Returning"/>
    <x v="0"/>
    <s v="Compact Repair Kit"/>
    <n v="2"/>
    <n v="39.700000000000003"/>
    <n v="0"/>
    <n v="16.32"/>
    <n v="79.400000000000006"/>
    <n v="32.64"/>
    <n v="46.760000000000005"/>
    <n v="0.58891687657430736"/>
    <n v="2026"/>
    <x v="2"/>
    <n v="9"/>
    <x v="8"/>
  </r>
  <r>
    <n v="4293"/>
    <d v="2026-09-12T00:00:00"/>
    <x v="1"/>
    <x v="12"/>
    <x v="1"/>
    <s v="New"/>
    <x v="3"/>
    <s v="Alpine Tent 4P"/>
    <n v="4"/>
    <n v="344.67"/>
    <n v="0.1"/>
    <n v="195.35"/>
    <n v="1240.8120000000001"/>
    <n v="781.4"/>
    <n v="459.41200000000015"/>
    <n v="0.37025109363868186"/>
    <n v="2026"/>
    <x v="2"/>
    <n v="9"/>
    <x v="8"/>
  </r>
  <r>
    <n v="4859"/>
    <d v="2026-09-12T00:00:00"/>
    <x v="0"/>
    <x v="0"/>
    <x v="0"/>
    <s v="Returning"/>
    <x v="0"/>
    <s v="Commuter Helmet"/>
    <n v="1"/>
    <n v="80.39"/>
    <n v="0"/>
    <n v="42.85"/>
    <n v="80.39"/>
    <n v="42.85"/>
    <n v="37.54"/>
    <n v="0.46697350416718497"/>
    <n v="2026"/>
    <x v="2"/>
    <n v="9"/>
    <x v="8"/>
  </r>
  <r>
    <n v="770"/>
    <d v="2026-09-13T00:00:00"/>
    <x v="2"/>
    <x v="3"/>
    <x v="2"/>
    <s v="Returning"/>
    <x v="1"/>
    <s v="Trail Boots"/>
    <n v="1"/>
    <n v="143.66999999999999"/>
    <n v="0.1"/>
    <n v="79.89"/>
    <n v="129.303"/>
    <n v="79.89"/>
    <n v="49.412999999999997"/>
    <n v="0.38214890605786406"/>
    <n v="2026"/>
    <x v="2"/>
    <n v="9"/>
    <x v="8"/>
  </r>
  <r>
    <n v="1375"/>
    <d v="2026-09-13T00:00:00"/>
    <x v="1"/>
    <x v="12"/>
    <x v="2"/>
    <s v="Returning"/>
    <x v="2"/>
    <s v="Insulated Bottle"/>
    <n v="1"/>
    <n v="35.86"/>
    <n v="0"/>
    <n v="13.33"/>
    <n v="35.86"/>
    <n v="13.33"/>
    <n v="22.53"/>
    <n v="0.62827663134411604"/>
    <n v="2026"/>
    <x v="2"/>
    <n v="9"/>
    <x v="8"/>
  </r>
  <r>
    <n v="2063"/>
    <d v="2026-09-13T00:00:00"/>
    <x v="1"/>
    <x v="14"/>
    <x v="2"/>
    <s v="Returning"/>
    <x v="2"/>
    <s v="Carry-On Duffel"/>
    <n v="3"/>
    <n v="130.28"/>
    <n v="0.1"/>
    <n v="65.33"/>
    <n v="351.75600000000003"/>
    <n v="195.99"/>
    <n v="155.76600000000002"/>
    <n v="0.44282400300208102"/>
    <n v="2026"/>
    <x v="2"/>
    <n v="9"/>
    <x v="8"/>
  </r>
  <r>
    <n v="2563"/>
    <d v="2026-09-13T00:00:00"/>
    <x v="1"/>
    <x v="6"/>
    <x v="3"/>
    <s v="Returning"/>
    <x v="1"/>
    <s v="Summit Backpack 45L"/>
    <n v="1"/>
    <n v="157.88999999999999"/>
    <n v="0.1"/>
    <n v="78.209999999999994"/>
    <n v="142.101"/>
    <n v="78.209999999999994"/>
    <n v="63.891000000000005"/>
    <n v="0.44961682183798851"/>
    <n v="2026"/>
    <x v="2"/>
    <n v="9"/>
    <x v="8"/>
  </r>
  <r>
    <n v="2786"/>
    <d v="2026-09-13T00:00:00"/>
    <x v="3"/>
    <x v="8"/>
    <x v="0"/>
    <s v="New"/>
    <x v="4"/>
    <s v="Resistance Band Set"/>
    <n v="2"/>
    <n v="40.83"/>
    <n v="0"/>
    <n v="14.56"/>
    <n v="81.66"/>
    <n v="29.12"/>
    <n v="52.539999999999992"/>
    <n v="0.64339946118050451"/>
    <n v="2026"/>
    <x v="2"/>
    <n v="9"/>
    <x v="8"/>
  </r>
  <r>
    <n v="3269"/>
    <d v="2026-09-13T00:00:00"/>
    <x v="2"/>
    <x v="16"/>
    <x v="2"/>
    <s v="New"/>
    <x v="4"/>
    <s v="Recovery Roller"/>
    <n v="2"/>
    <n v="37.119999999999997"/>
    <n v="0"/>
    <n v="14.26"/>
    <n v="74.239999999999995"/>
    <n v="28.52"/>
    <n v="45.72"/>
    <n v="0.61584051724137934"/>
    <n v="2026"/>
    <x v="2"/>
    <n v="9"/>
    <x v="8"/>
  </r>
  <r>
    <n v="3346"/>
    <d v="2026-09-13T00:00:00"/>
    <x v="3"/>
    <x v="8"/>
    <x v="0"/>
    <s v="Returning"/>
    <x v="3"/>
    <s v="Compact Sleeping Bag"/>
    <n v="2"/>
    <n v="124.04"/>
    <n v="0.05"/>
    <n v="59.29"/>
    <n v="235.67599999999999"/>
    <n v="118.58"/>
    <n v="117.09599999999999"/>
    <n v="0.49685160983723414"/>
    <n v="2026"/>
    <x v="2"/>
    <n v="9"/>
    <x v="8"/>
  </r>
  <r>
    <n v="4097"/>
    <d v="2026-09-13T00:00:00"/>
    <x v="1"/>
    <x v="12"/>
    <x v="0"/>
    <s v="Returning"/>
    <x v="1"/>
    <s v="Trail Boots"/>
    <n v="1"/>
    <n v="142.36000000000001"/>
    <n v="0"/>
    <n v="78.3"/>
    <n v="142.36000000000001"/>
    <n v="78.3"/>
    <n v="64.060000000000016"/>
    <n v="0.44998595110986239"/>
    <n v="2026"/>
    <x v="2"/>
    <n v="9"/>
    <x v="8"/>
  </r>
  <r>
    <n v="4208"/>
    <d v="2026-09-13T00:00:00"/>
    <x v="1"/>
    <x v="12"/>
    <x v="1"/>
    <s v="Business"/>
    <x v="0"/>
    <s v="Cycling Pack 12L"/>
    <n v="6"/>
    <n v="104.11"/>
    <n v="0.1"/>
    <n v="49"/>
    <n v="562.19399999999996"/>
    <n v="294"/>
    <n v="268.19399999999996"/>
    <n v="0.47704884790659446"/>
    <n v="2026"/>
    <x v="2"/>
    <n v="9"/>
    <x v="8"/>
  </r>
  <r>
    <n v="4606"/>
    <d v="2026-09-13T00:00:00"/>
    <x v="3"/>
    <x v="8"/>
    <x v="0"/>
    <s v="Business"/>
    <x v="3"/>
    <s v="Alpine Tent 4P"/>
    <n v="1"/>
    <n v="335.02"/>
    <n v="0.05"/>
    <n v="198.44"/>
    <n v="318.26899999999995"/>
    <n v="198.44"/>
    <n v="119.82899999999995"/>
    <n v="0.3765022669502841"/>
    <n v="2026"/>
    <x v="2"/>
    <n v="9"/>
    <x v="8"/>
  </r>
  <r>
    <n v="222"/>
    <d v="2026-09-14T00:00:00"/>
    <x v="1"/>
    <x v="12"/>
    <x v="0"/>
    <s v="Returning"/>
    <x v="0"/>
    <s v="Trail Bike Light"/>
    <n v="2"/>
    <n v="49.69"/>
    <n v="0.05"/>
    <n v="22.55"/>
    <n v="94.410999999999987"/>
    <n v="45.1"/>
    <n v="49.310999999999986"/>
    <n v="0.52230142674052804"/>
    <n v="2026"/>
    <x v="2"/>
    <n v="9"/>
    <x v="8"/>
  </r>
  <r>
    <n v="241"/>
    <d v="2026-09-14T00:00:00"/>
    <x v="2"/>
    <x v="5"/>
    <x v="0"/>
    <s v="Returning"/>
    <x v="0"/>
    <s v="Trail Bike Light"/>
    <n v="4"/>
    <n v="50.5"/>
    <n v="0"/>
    <n v="23.02"/>
    <n v="202"/>
    <n v="92.08"/>
    <n v="109.92"/>
    <n v="0.5441584158415842"/>
    <n v="2026"/>
    <x v="2"/>
    <n v="9"/>
    <x v="8"/>
  </r>
  <r>
    <n v="753"/>
    <d v="2026-09-14T00:00:00"/>
    <x v="3"/>
    <x v="4"/>
    <x v="2"/>
    <s v="Returning"/>
    <x v="2"/>
    <s v="Packing Cube Set"/>
    <n v="1"/>
    <n v="47.55"/>
    <n v="0.05"/>
    <n v="18.350000000000001"/>
    <n v="45.172499999999992"/>
    <n v="18.350000000000001"/>
    <n v="26.822499999999991"/>
    <n v="0.5937794011843488"/>
    <n v="2026"/>
    <x v="2"/>
    <n v="9"/>
    <x v="8"/>
  </r>
  <r>
    <n v="2530"/>
    <d v="2026-09-14T00:00:00"/>
    <x v="3"/>
    <x v="7"/>
    <x v="0"/>
    <s v="New"/>
    <x v="2"/>
    <s v="Packing Cube Set"/>
    <n v="6"/>
    <n v="46.16"/>
    <n v="0.1"/>
    <n v="18.39"/>
    <n v="249.26399999999998"/>
    <n v="110.34"/>
    <n v="138.92399999999998"/>
    <n v="0.55733679953783932"/>
    <n v="2026"/>
    <x v="2"/>
    <n v="9"/>
    <x v="8"/>
  </r>
  <r>
    <n v="572"/>
    <d v="2026-09-15T00:00:00"/>
    <x v="0"/>
    <x v="15"/>
    <x v="2"/>
    <s v="Returning"/>
    <x v="2"/>
    <s v="Carry-On Duffel"/>
    <n v="2"/>
    <n v="135.79"/>
    <n v="0.05"/>
    <n v="66.53"/>
    <n v="258.00099999999998"/>
    <n v="133.06"/>
    <n v="124.94099999999997"/>
    <n v="0.48426556486215167"/>
    <n v="2026"/>
    <x v="2"/>
    <n v="9"/>
    <x v="8"/>
  </r>
  <r>
    <n v="874"/>
    <d v="2026-09-15T00:00:00"/>
    <x v="0"/>
    <x v="15"/>
    <x v="0"/>
    <s v="Returning"/>
    <x v="1"/>
    <s v="Trail Boots"/>
    <n v="2"/>
    <n v="141.91999999999999"/>
    <n v="0"/>
    <n v="79.900000000000006"/>
    <n v="283.83999999999997"/>
    <n v="159.80000000000001"/>
    <n v="124.03999999999996"/>
    <n v="0.43700676437429531"/>
    <n v="2026"/>
    <x v="2"/>
    <n v="9"/>
    <x v="8"/>
  </r>
  <r>
    <n v="937"/>
    <d v="2026-09-15T00:00:00"/>
    <x v="3"/>
    <x v="4"/>
    <x v="3"/>
    <s v="Business"/>
    <x v="1"/>
    <s v="Trail Boots"/>
    <n v="1"/>
    <n v="146.41"/>
    <n v="0.15"/>
    <n v="80.87"/>
    <n v="124.4485"/>
    <n v="80.87"/>
    <n v="43.578499999999991"/>
    <n v="0.35017296311325563"/>
    <n v="2026"/>
    <x v="2"/>
    <n v="9"/>
    <x v="8"/>
  </r>
  <r>
    <n v="1229"/>
    <d v="2026-09-15T00:00:00"/>
    <x v="1"/>
    <x v="1"/>
    <x v="3"/>
    <s v="New"/>
    <x v="0"/>
    <s v="Compact Repair Kit"/>
    <n v="5"/>
    <n v="40.17"/>
    <n v="0"/>
    <n v="16.27"/>
    <n v="200.85000000000002"/>
    <n v="81.349999999999994"/>
    <n v="119.50000000000003"/>
    <n v="0.59497137167040082"/>
    <n v="2026"/>
    <x v="2"/>
    <n v="9"/>
    <x v="8"/>
  </r>
  <r>
    <n v="2186"/>
    <d v="2026-09-15T00:00:00"/>
    <x v="2"/>
    <x v="2"/>
    <x v="0"/>
    <s v="Returning"/>
    <x v="1"/>
    <s v="Hiking Daypack 20L"/>
    <n v="2"/>
    <n v="91.6"/>
    <n v="0"/>
    <n v="46.54"/>
    <n v="183.2"/>
    <n v="93.08"/>
    <n v="90.11999999999999"/>
    <n v="0.49192139737991264"/>
    <n v="2026"/>
    <x v="2"/>
    <n v="9"/>
    <x v="8"/>
  </r>
  <r>
    <n v="2922"/>
    <d v="2026-09-15T00:00:00"/>
    <x v="2"/>
    <x v="2"/>
    <x v="0"/>
    <s v="New"/>
    <x v="4"/>
    <s v="Weighted Vest"/>
    <n v="4"/>
    <n v="121.47"/>
    <n v="0.05"/>
    <n v="67.650000000000006"/>
    <n v="461.58599999999996"/>
    <n v="270.60000000000002"/>
    <n v="190.98599999999993"/>
    <n v="0.41376038268058379"/>
    <n v="2026"/>
    <x v="2"/>
    <n v="9"/>
    <x v="8"/>
  </r>
  <r>
    <n v="3140"/>
    <d v="2026-09-15T00:00:00"/>
    <x v="1"/>
    <x v="12"/>
    <x v="3"/>
    <s v="New"/>
    <x v="3"/>
    <s v="Compact Sleeping Bag"/>
    <n v="2"/>
    <n v="122.69"/>
    <n v="0"/>
    <n v="61.4"/>
    <n v="245.38"/>
    <n v="122.8"/>
    <n v="122.58"/>
    <n v="0.49955171570625151"/>
    <n v="2026"/>
    <x v="2"/>
    <n v="9"/>
    <x v="8"/>
  </r>
  <r>
    <n v="3369"/>
    <d v="2026-09-15T00:00:00"/>
    <x v="1"/>
    <x v="12"/>
    <x v="3"/>
    <s v="New"/>
    <x v="2"/>
    <s v="Packing Cube Set"/>
    <n v="1"/>
    <n v="45.59"/>
    <n v="0"/>
    <n v="18.28"/>
    <n v="45.59"/>
    <n v="18.28"/>
    <n v="27.310000000000002"/>
    <n v="0.59903487606931349"/>
    <n v="2026"/>
    <x v="2"/>
    <n v="9"/>
    <x v="8"/>
  </r>
  <r>
    <n v="4865"/>
    <d v="2026-09-15T00:00:00"/>
    <x v="3"/>
    <x v="4"/>
    <x v="0"/>
    <s v="Returning"/>
    <x v="0"/>
    <s v="Commuter Helmet"/>
    <n v="1"/>
    <n v="83.8"/>
    <n v="0"/>
    <n v="42.23"/>
    <n v="83.8"/>
    <n v="42.23"/>
    <n v="41.57"/>
    <n v="0.49606205250596663"/>
    <n v="2026"/>
    <x v="2"/>
    <n v="9"/>
    <x v="8"/>
  </r>
  <r>
    <n v="103"/>
    <d v="2026-09-16T00:00:00"/>
    <x v="2"/>
    <x v="3"/>
    <x v="0"/>
    <s v="New"/>
    <x v="2"/>
    <s v="Carry-On Duffel"/>
    <n v="1"/>
    <n v="132.58000000000001"/>
    <n v="0.15"/>
    <n v="67.62"/>
    <n v="112.69300000000001"/>
    <n v="67.62"/>
    <n v="45.073000000000008"/>
    <n v="0.39996273060438536"/>
    <n v="2026"/>
    <x v="2"/>
    <n v="9"/>
    <x v="8"/>
  </r>
  <r>
    <n v="4500"/>
    <d v="2026-09-16T00:00:00"/>
    <x v="3"/>
    <x v="8"/>
    <x v="0"/>
    <s v="New"/>
    <x v="3"/>
    <s v="Compact Sleeping Bag"/>
    <n v="2"/>
    <n v="122.12"/>
    <n v="0.05"/>
    <n v="61.76"/>
    <n v="232.02799999999999"/>
    <n v="123.52"/>
    <n v="108.508"/>
    <n v="0.46765045597945076"/>
    <n v="2026"/>
    <x v="2"/>
    <n v="9"/>
    <x v="8"/>
  </r>
  <r>
    <n v="5093"/>
    <d v="2026-09-16T00:00:00"/>
    <x v="0"/>
    <x v="0"/>
    <x v="1"/>
    <s v="Business"/>
    <x v="1"/>
    <s v="Trail Boots"/>
    <n v="3"/>
    <n v="140.47"/>
    <n v="0.15"/>
    <n v="81.739999999999995"/>
    <n v="358.19849999999997"/>
    <n v="245.21999999999997"/>
    <n v="112.9785"/>
    <n v="0.31540751845694498"/>
    <n v="2026"/>
    <x v="2"/>
    <n v="9"/>
    <x v="8"/>
  </r>
  <r>
    <n v="5147"/>
    <d v="2026-09-16T00:00:00"/>
    <x v="3"/>
    <x v="13"/>
    <x v="0"/>
    <s v="New"/>
    <x v="1"/>
    <s v="Trail Boots"/>
    <n v="2"/>
    <n v="145.35"/>
    <n v="0.05"/>
    <n v="78.39"/>
    <n v="276.16499999999996"/>
    <n v="156.78"/>
    <n v="119.38499999999996"/>
    <n v="0.4322959100537721"/>
    <n v="2026"/>
    <x v="2"/>
    <n v="9"/>
    <x v="8"/>
  </r>
  <r>
    <n v="365"/>
    <d v="2026-09-17T00:00:00"/>
    <x v="3"/>
    <x v="8"/>
    <x v="3"/>
    <s v="Returning"/>
    <x v="3"/>
    <s v="Compact Sleeping Bag"/>
    <n v="2"/>
    <n v="121.25"/>
    <n v="0"/>
    <n v="61.5"/>
    <n v="242.5"/>
    <n v="123"/>
    <n v="119.5"/>
    <n v="0.4927835051546392"/>
    <n v="2026"/>
    <x v="2"/>
    <n v="9"/>
    <x v="8"/>
  </r>
  <r>
    <n v="494"/>
    <d v="2026-09-17T00:00:00"/>
    <x v="3"/>
    <x v="4"/>
    <x v="0"/>
    <s v="New"/>
    <x v="2"/>
    <s v="Insulated Bottle"/>
    <n v="1"/>
    <n v="35.94"/>
    <n v="0.1"/>
    <n v="13.19"/>
    <n v="32.345999999999997"/>
    <n v="13.19"/>
    <n v="19.155999999999999"/>
    <n v="0.59222160390774747"/>
    <n v="2026"/>
    <x v="2"/>
    <n v="9"/>
    <x v="8"/>
  </r>
  <r>
    <n v="665"/>
    <d v="2026-09-17T00:00:00"/>
    <x v="1"/>
    <x v="14"/>
    <x v="0"/>
    <s v="New"/>
    <x v="0"/>
    <s v="Cycling Pack 12L"/>
    <n v="1"/>
    <n v="101.18"/>
    <n v="0.1"/>
    <n v="49.38"/>
    <n v="91.062000000000012"/>
    <n v="49.38"/>
    <n v="41.682000000000009"/>
    <n v="0.45773209461685449"/>
    <n v="2026"/>
    <x v="2"/>
    <n v="9"/>
    <x v="8"/>
  </r>
  <r>
    <n v="2067"/>
    <d v="2026-09-17T00:00:00"/>
    <x v="3"/>
    <x v="7"/>
    <x v="2"/>
    <s v="New"/>
    <x v="0"/>
    <s v="Commuter Helmet"/>
    <n v="2"/>
    <n v="82.47"/>
    <n v="0"/>
    <n v="42.49"/>
    <n v="164.94"/>
    <n v="84.98"/>
    <n v="79.959999999999994"/>
    <n v="0.48478234509518608"/>
    <n v="2026"/>
    <x v="2"/>
    <n v="9"/>
    <x v="8"/>
  </r>
  <r>
    <n v="2648"/>
    <d v="2026-09-17T00:00:00"/>
    <x v="2"/>
    <x v="16"/>
    <x v="3"/>
    <s v="New"/>
    <x v="4"/>
    <s v="Training Mat"/>
    <n v="1"/>
    <n v="50.47"/>
    <n v="0.05"/>
    <n v="22.27"/>
    <n v="47.946499999999993"/>
    <n v="22.27"/>
    <n v="25.676499999999994"/>
    <n v="0.53552396942425406"/>
    <n v="2026"/>
    <x v="2"/>
    <n v="9"/>
    <x v="8"/>
  </r>
  <r>
    <n v="3074"/>
    <d v="2026-09-17T00:00:00"/>
    <x v="3"/>
    <x v="8"/>
    <x v="1"/>
    <s v="Business"/>
    <x v="3"/>
    <s v="Portable Camp Stove"/>
    <n v="5"/>
    <n v="82.63"/>
    <n v="0.15"/>
    <n v="38.630000000000003"/>
    <n v="351.17749999999995"/>
    <n v="193.15"/>
    <n v="158.02749999999995"/>
    <n v="0.44999323703824978"/>
    <n v="2026"/>
    <x v="2"/>
    <n v="9"/>
    <x v="8"/>
  </r>
  <r>
    <n v="259"/>
    <d v="2026-09-18T00:00:00"/>
    <x v="3"/>
    <x v="8"/>
    <x v="2"/>
    <s v="Business"/>
    <x v="2"/>
    <s v="Travel Backpack 35L"/>
    <n v="4"/>
    <n v="168.48"/>
    <n v="0.1"/>
    <n v="89.85"/>
    <n v="606.52800000000002"/>
    <n v="359.4"/>
    <n v="247.12800000000004"/>
    <n v="0.4074469768914214"/>
    <n v="2026"/>
    <x v="2"/>
    <n v="9"/>
    <x v="8"/>
  </r>
  <r>
    <n v="997"/>
    <d v="2026-09-18T00:00:00"/>
    <x v="1"/>
    <x v="11"/>
    <x v="3"/>
    <s v="Returning"/>
    <x v="3"/>
    <s v="Compact Sleeping Bag"/>
    <n v="2"/>
    <n v="121.82"/>
    <n v="0"/>
    <n v="61.92"/>
    <n v="243.64"/>
    <n v="123.84"/>
    <n v="119.79999999999998"/>
    <n v="0.49170907896897059"/>
    <n v="2026"/>
    <x v="2"/>
    <n v="9"/>
    <x v="8"/>
  </r>
  <r>
    <n v="2102"/>
    <d v="2026-09-18T00:00:00"/>
    <x v="0"/>
    <x v="15"/>
    <x v="2"/>
    <s v="Returning"/>
    <x v="0"/>
    <s v="Trail Bike Light"/>
    <n v="1"/>
    <n v="50.02"/>
    <n v="0.1"/>
    <n v="22.47"/>
    <n v="45.018000000000001"/>
    <n v="22.47"/>
    <n v="22.548000000000002"/>
    <n v="0.50086632013861121"/>
    <n v="2026"/>
    <x v="2"/>
    <n v="9"/>
    <x v="8"/>
  </r>
  <r>
    <n v="2452"/>
    <d v="2026-09-18T00:00:00"/>
    <x v="2"/>
    <x v="5"/>
    <x v="0"/>
    <s v="New"/>
    <x v="4"/>
    <s v="Training Mat"/>
    <n v="1"/>
    <n v="50.17"/>
    <n v="0.1"/>
    <n v="21.99"/>
    <n v="45.153000000000006"/>
    <n v="21.99"/>
    <n v="23.163000000000007"/>
    <n v="0.51298917015480705"/>
    <n v="2026"/>
    <x v="2"/>
    <n v="9"/>
    <x v="8"/>
  </r>
  <r>
    <n v="2761"/>
    <d v="2026-09-18T00:00:00"/>
    <x v="0"/>
    <x v="15"/>
    <x v="1"/>
    <s v="Business"/>
    <x v="3"/>
    <s v="Compact Sleeping Bag"/>
    <n v="5"/>
    <n v="124.51"/>
    <n v="0.1"/>
    <n v="60.29"/>
    <n v="560.29500000000007"/>
    <n v="301.45"/>
    <n v="258.84500000000008"/>
    <n v="0.46197984990049895"/>
    <n v="2026"/>
    <x v="2"/>
    <n v="9"/>
    <x v="8"/>
  </r>
  <r>
    <n v="3993"/>
    <d v="2026-09-18T00:00:00"/>
    <x v="1"/>
    <x v="12"/>
    <x v="3"/>
    <s v="Returning"/>
    <x v="1"/>
    <s v="Summit Backpack 45L"/>
    <n v="1"/>
    <n v="153.68"/>
    <n v="0.05"/>
    <n v="77.42"/>
    <n v="145.99600000000001"/>
    <n v="77.42"/>
    <n v="68.576000000000008"/>
    <n v="0.46971149894517661"/>
    <n v="2026"/>
    <x v="2"/>
    <n v="9"/>
    <x v="8"/>
  </r>
  <r>
    <n v="4343"/>
    <d v="2026-09-18T00:00:00"/>
    <x v="1"/>
    <x v="12"/>
    <x v="3"/>
    <s v="New"/>
    <x v="3"/>
    <s v="Compact Sleeping Bag"/>
    <n v="2"/>
    <n v="121.37"/>
    <n v="0.05"/>
    <n v="60.13"/>
    <n v="230.60300000000001"/>
    <n v="120.26"/>
    <n v="110.343"/>
    <n v="0.47849767782726155"/>
    <n v="2026"/>
    <x v="2"/>
    <n v="9"/>
    <x v="8"/>
  </r>
  <r>
    <n v="4429"/>
    <d v="2026-09-18T00:00:00"/>
    <x v="0"/>
    <x v="15"/>
    <x v="0"/>
    <s v="Business"/>
    <x v="1"/>
    <s v="Trail Boots"/>
    <n v="2"/>
    <n v="145.1"/>
    <n v="0.1"/>
    <n v="77.62"/>
    <n v="261.18"/>
    <n v="155.24"/>
    <n v="105.94"/>
    <n v="0.40562064476606169"/>
    <n v="2026"/>
    <x v="2"/>
    <n v="9"/>
    <x v="8"/>
  </r>
  <r>
    <n v="4824"/>
    <d v="2026-09-18T00:00:00"/>
    <x v="3"/>
    <x v="8"/>
    <x v="0"/>
    <s v="Returning"/>
    <x v="4"/>
    <s v="Recovery Roller"/>
    <n v="1"/>
    <n v="36.729999999999997"/>
    <n v="0.05"/>
    <n v="14.11"/>
    <n v="34.893499999999996"/>
    <n v="14.11"/>
    <n v="20.783499999999997"/>
    <n v="0.59562669265049362"/>
    <n v="2026"/>
    <x v="2"/>
    <n v="9"/>
    <x v="8"/>
  </r>
  <r>
    <n v="4881"/>
    <d v="2026-09-18T00:00:00"/>
    <x v="2"/>
    <x v="2"/>
    <x v="0"/>
    <s v="Business"/>
    <x v="2"/>
    <s v="Carry-On Duffel"/>
    <n v="4"/>
    <n v="134.15"/>
    <n v="0.05"/>
    <n v="65.58"/>
    <n v="509.77"/>
    <n v="262.32"/>
    <n v="247.45"/>
    <n v="0.48541499107440611"/>
    <n v="2026"/>
    <x v="2"/>
    <n v="9"/>
    <x v="8"/>
  </r>
  <r>
    <n v="5138"/>
    <d v="2026-09-18T00:00:00"/>
    <x v="0"/>
    <x v="0"/>
    <x v="1"/>
    <s v="Business"/>
    <x v="1"/>
    <s v="Hiking Daypack 20L"/>
    <n v="8"/>
    <n v="94.21"/>
    <n v="0.1"/>
    <n v="45.05"/>
    <n v="678.31200000000001"/>
    <n v="360.4"/>
    <n v="317.91200000000003"/>
    <n v="0.46868107891353833"/>
    <n v="2026"/>
    <x v="2"/>
    <n v="9"/>
    <x v="8"/>
  </r>
  <r>
    <n v="1214"/>
    <d v="2026-09-19T00:00:00"/>
    <x v="0"/>
    <x v="15"/>
    <x v="2"/>
    <s v="Returning"/>
    <x v="3"/>
    <s v="Trail Tent 2P"/>
    <n v="1"/>
    <n v="198.29"/>
    <n v="0.05"/>
    <n v="106.24"/>
    <n v="188.37549999999999"/>
    <n v="106.24"/>
    <n v="82.135499999999993"/>
    <n v="0.436020076920831"/>
    <n v="2026"/>
    <x v="2"/>
    <n v="9"/>
    <x v="8"/>
  </r>
  <r>
    <n v="1346"/>
    <d v="2026-09-19T00:00:00"/>
    <x v="1"/>
    <x v="14"/>
    <x v="3"/>
    <s v="Returning"/>
    <x v="2"/>
    <s v="Travel Backpack 35L"/>
    <n v="3"/>
    <n v="166.21"/>
    <n v="0.05"/>
    <n v="85.03"/>
    <n v="473.69849999999997"/>
    <n v="255.09"/>
    <n v="218.60849999999996"/>
    <n v="0.4614929116304991"/>
    <n v="2026"/>
    <x v="2"/>
    <n v="9"/>
    <x v="8"/>
  </r>
  <r>
    <n v="1361"/>
    <d v="2026-09-19T00:00:00"/>
    <x v="1"/>
    <x v="6"/>
    <x v="3"/>
    <s v="New"/>
    <x v="0"/>
    <s v="Compact Repair Kit"/>
    <n v="1"/>
    <n v="40.700000000000003"/>
    <n v="0.05"/>
    <n v="16.43"/>
    <n v="38.664999999999999"/>
    <n v="16.43"/>
    <n v="22.234999999999999"/>
    <n v="0.57506789085736454"/>
    <n v="2026"/>
    <x v="2"/>
    <n v="9"/>
    <x v="8"/>
  </r>
  <r>
    <n v="2728"/>
    <d v="2026-09-19T00:00:00"/>
    <x v="0"/>
    <x v="15"/>
    <x v="0"/>
    <s v="New"/>
    <x v="1"/>
    <s v="Summit Backpack 45L"/>
    <n v="3"/>
    <n v="153.5"/>
    <n v="0"/>
    <n v="80.819999999999993"/>
    <n v="460.5"/>
    <n v="242.45999999999998"/>
    <n v="218.04000000000002"/>
    <n v="0.47348534201954401"/>
    <n v="2026"/>
    <x v="2"/>
    <n v="9"/>
    <x v="8"/>
  </r>
  <r>
    <n v="2788"/>
    <d v="2026-09-19T00:00:00"/>
    <x v="1"/>
    <x v="12"/>
    <x v="3"/>
    <s v="New"/>
    <x v="1"/>
    <s v="Trekking Poles"/>
    <n v="1"/>
    <n v="70.430000000000007"/>
    <n v="0"/>
    <n v="31.51"/>
    <n v="70.430000000000007"/>
    <n v="31.51"/>
    <n v="38.92"/>
    <n v="0.55260542382507449"/>
    <n v="2026"/>
    <x v="2"/>
    <n v="9"/>
    <x v="8"/>
  </r>
  <r>
    <n v="2932"/>
    <d v="2026-09-19T00:00:00"/>
    <x v="0"/>
    <x v="15"/>
    <x v="2"/>
    <s v="Business"/>
    <x v="0"/>
    <s v="Trail Bike Light"/>
    <n v="4"/>
    <n v="49.93"/>
    <n v="0"/>
    <n v="22.99"/>
    <n v="199.72"/>
    <n v="91.96"/>
    <n v="107.76"/>
    <n v="0.53955537752853999"/>
    <n v="2026"/>
    <x v="2"/>
    <n v="9"/>
    <x v="8"/>
  </r>
  <r>
    <n v="3399"/>
    <d v="2026-09-19T00:00:00"/>
    <x v="1"/>
    <x v="12"/>
    <x v="2"/>
    <s v="Returning"/>
    <x v="0"/>
    <s v="Trail Bike Light"/>
    <n v="1"/>
    <n v="50.18"/>
    <n v="0"/>
    <n v="22.92"/>
    <n v="50.18"/>
    <n v="22.92"/>
    <n v="27.259999999999998"/>
    <n v="0.54324432044639293"/>
    <n v="2026"/>
    <x v="2"/>
    <n v="9"/>
    <x v="8"/>
  </r>
  <r>
    <n v="3588"/>
    <d v="2026-09-19T00:00:00"/>
    <x v="3"/>
    <x v="13"/>
    <x v="2"/>
    <s v="New"/>
    <x v="2"/>
    <s v="Travel Backpack 35L"/>
    <n v="2"/>
    <n v="164.01"/>
    <n v="0.15"/>
    <n v="87.14"/>
    <n v="278.81699999999995"/>
    <n v="174.28"/>
    <n v="104.53699999999995"/>
    <n v="0.37493050997607741"/>
    <n v="2026"/>
    <x v="2"/>
    <n v="9"/>
    <x v="8"/>
  </r>
  <r>
    <n v="3603"/>
    <d v="2026-09-19T00:00:00"/>
    <x v="1"/>
    <x v="14"/>
    <x v="3"/>
    <s v="Returning"/>
    <x v="0"/>
    <s v="Commuter Helmet"/>
    <n v="2"/>
    <n v="83.77"/>
    <n v="0"/>
    <n v="43.32"/>
    <n v="167.54"/>
    <n v="86.64"/>
    <n v="80.899999999999991"/>
    <n v="0.4828697624447893"/>
    <n v="2026"/>
    <x v="2"/>
    <n v="9"/>
    <x v="8"/>
  </r>
  <r>
    <n v="3845"/>
    <d v="2026-09-19T00:00:00"/>
    <x v="3"/>
    <x v="8"/>
    <x v="0"/>
    <s v="New"/>
    <x v="3"/>
    <s v="Portable Camp Stove"/>
    <n v="1"/>
    <n v="81.84"/>
    <n v="0"/>
    <n v="38.5"/>
    <n v="81.84"/>
    <n v="38.5"/>
    <n v="43.34"/>
    <n v="0.52956989247311825"/>
    <n v="2026"/>
    <x v="2"/>
    <n v="9"/>
    <x v="8"/>
  </r>
  <r>
    <n v="4191"/>
    <d v="2026-09-19T00:00:00"/>
    <x v="2"/>
    <x v="5"/>
    <x v="3"/>
    <s v="Returning"/>
    <x v="4"/>
    <s v="Resistance Band Set"/>
    <n v="1"/>
    <n v="40.32"/>
    <n v="0.15"/>
    <n v="14.39"/>
    <n v="34.271999999999998"/>
    <n v="14.39"/>
    <n v="19.881999999999998"/>
    <n v="0.58012371615312786"/>
    <n v="2026"/>
    <x v="2"/>
    <n v="9"/>
    <x v="8"/>
  </r>
  <r>
    <n v="4269"/>
    <d v="2026-09-19T00:00:00"/>
    <x v="2"/>
    <x v="16"/>
    <x v="1"/>
    <s v="Business"/>
    <x v="1"/>
    <s v="Summit Backpack 45L"/>
    <n v="4"/>
    <n v="155.84"/>
    <n v="0.05"/>
    <n v="80.790000000000006"/>
    <n v="592.19200000000001"/>
    <n v="323.16000000000003"/>
    <n v="269.03199999999998"/>
    <n v="0.45429860585755966"/>
    <n v="2026"/>
    <x v="2"/>
    <n v="9"/>
    <x v="8"/>
  </r>
  <r>
    <n v="5"/>
    <d v="2026-09-20T00:00:00"/>
    <x v="1"/>
    <x v="6"/>
    <x v="0"/>
    <s v="Business"/>
    <x v="4"/>
    <s v="Training Mat"/>
    <n v="1"/>
    <n v="51.83"/>
    <n v="0"/>
    <n v="21.9"/>
    <n v="51.83"/>
    <n v="21.9"/>
    <n v="29.93"/>
    <n v="0.57746478873239437"/>
    <n v="2026"/>
    <x v="2"/>
    <n v="9"/>
    <x v="8"/>
  </r>
  <r>
    <n v="210"/>
    <d v="2026-09-20T00:00:00"/>
    <x v="2"/>
    <x v="3"/>
    <x v="2"/>
    <s v="Returning"/>
    <x v="3"/>
    <s v="Trail Tent 2P"/>
    <n v="1"/>
    <n v="190.77"/>
    <n v="0.05"/>
    <n v="104.69"/>
    <n v="181.23150000000001"/>
    <n v="104.69"/>
    <n v="76.541500000000013"/>
    <n v="0.42234103894742364"/>
    <n v="2026"/>
    <x v="2"/>
    <n v="9"/>
    <x v="8"/>
  </r>
  <r>
    <n v="462"/>
    <d v="2026-09-20T00:00:00"/>
    <x v="1"/>
    <x v="12"/>
    <x v="2"/>
    <s v="New"/>
    <x v="0"/>
    <s v="Compact Repair Kit"/>
    <n v="2"/>
    <n v="40.049999999999997"/>
    <n v="0.05"/>
    <n v="16.97"/>
    <n v="76.094999999999985"/>
    <n v="33.94"/>
    <n v="42.154999999999987"/>
    <n v="0.55397857940731976"/>
    <n v="2026"/>
    <x v="2"/>
    <n v="9"/>
    <x v="8"/>
  </r>
  <r>
    <n v="725"/>
    <d v="2026-09-20T00:00:00"/>
    <x v="1"/>
    <x v="12"/>
    <x v="0"/>
    <s v="New"/>
    <x v="0"/>
    <s v="Commuter Helmet"/>
    <n v="1"/>
    <n v="82.08"/>
    <n v="0.05"/>
    <n v="43.18"/>
    <n v="77.975999999999999"/>
    <n v="43.18"/>
    <n v="34.795999999999999"/>
    <n v="0.44623986867754178"/>
    <n v="2026"/>
    <x v="2"/>
    <n v="9"/>
    <x v="8"/>
  </r>
  <r>
    <n v="918"/>
    <d v="2026-09-20T00:00:00"/>
    <x v="0"/>
    <x v="15"/>
    <x v="0"/>
    <s v="Returning"/>
    <x v="0"/>
    <s v="Trail Bike Light"/>
    <n v="1"/>
    <n v="50.3"/>
    <n v="0.05"/>
    <n v="22.14"/>
    <n v="47.784999999999997"/>
    <n v="22.14"/>
    <n v="25.644999999999996"/>
    <n v="0.53667468870984614"/>
    <n v="2026"/>
    <x v="2"/>
    <n v="9"/>
    <x v="8"/>
  </r>
  <r>
    <n v="1442"/>
    <d v="2026-09-20T00:00:00"/>
    <x v="2"/>
    <x v="16"/>
    <x v="0"/>
    <s v="New"/>
    <x v="2"/>
    <s v="Packing Cube Set"/>
    <n v="1"/>
    <n v="47.68"/>
    <n v="0.1"/>
    <n v="18.03"/>
    <n v="42.911999999999999"/>
    <n v="18.03"/>
    <n v="24.881999999999998"/>
    <n v="0.57983780760626391"/>
    <n v="2026"/>
    <x v="2"/>
    <n v="9"/>
    <x v="8"/>
  </r>
  <r>
    <n v="4290"/>
    <d v="2026-09-20T00:00:00"/>
    <x v="2"/>
    <x v="2"/>
    <x v="2"/>
    <s v="Returning"/>
    <x v="0"/>
    <s v="Trail Bike Light"/>
    <n v="2"/>
    <n v="51.48"/>
    <n v="0.05"/>
    <n v="22.38"/>
    <n v="97.811999999999983"/>
    <n v="44.76"/>
    <n v="53.051999999999985"/>
    <n v="0.54238743712427917"/>
    <n v="2026"/>
    <x v="2"/>
    <n v="9"/>
    <x v="8"/>
  </r>
  <r>
    <n v="4666"/>
    <d v="2026-09-20T00:00:00"/>
    <x v="2"/>
    <x v="3"/>
    <x v="0"/>
    <s v="Business"/>
    <x v="4"/>
    <s v="Weighted Vest"/>
    <n v="2"/>
    <n v="123.73"/>
    <n v="0"/>
    <n v="68.459999999999994"/>
    <n v="247.46"/>
    <n v="136.91999999999999"/>
    <n v="110.54000000000002"/>
    <n v="0.44669845631617239"/>
    <n v="2026"/>
    <x v="2"/>
    <n v="9"/>
    <x v="8"/>
  </r>
  <r>
    <n v="234"/>
    <d v="2026-09-21T00:00:00"/>
    <x v="2"/>
    <x v="5"/>
    <x v="0"/>
    <s v="Business"/>
    <x v="1"/>
    <s v="Trail Boots"/>
    <n v="2"/>
    <n v="146.81"/>
    <n v="0"/>
    <n v="79.72"/>
    <n v="293.62"/>
    <n v="159.44"/>
    <n v="134.18"/>
    <n v="0.45698521899053202"/>
    <n v="2026"/>
    <x v="2"/>
    <n v="9"/>
    <x v="8"/>
  </r>
  <r>
    <n v="802"/>
    <d v="2026-09-21T00:00:00"/>
    <x v="1"/>
    <x v="12"/>
    <x v="2"/>
    <s v="Returning"/>
    <x v="2"/>
    <s v="Travel Backpack 35L"/>
    <n v="2"/>
    <n v="167.16"/>
    <n v="0"/>
    <n v="88.51"/>
    <n v="334.32"/>
    <n v="177.02"/>
    <n v="157.29999999999998"/>
    <n v="0.4705072983967456"/>
    <n v="2026"/>
    <x v="2"/>
    <n v="9"/>
    <x v="8"/>
  </r>
  <r>
    <n v="1942"/>
    <d v="2026-09-21T00:00:00"/>
    <x v="2"/>
    <x v="2"/>
    <x v="0"/>
    <s v="New"/>
    <x v="0"/>
    <s v="Commuter Helmet"/>
    <n v="1"/>
    <n v="83.69"/>
    <n v="0"/>
    <n v="42.76"/>
    <n v="83.69"/>
    <n v="42.76"/>
    <n v="40.93"/>
    <n v="0.48906679412116144"/>
    <n v="2026"/>
    <x v="2"/>
    <n v="9"/>
    <x v="8"/>
  </r>
  <r>
    <n v="2200"/>
    <d v="2026-09-21T00:00:00"/>
    <x v="0"/>
    <x v="0"/>
    <x v="0"/>
    <s v="New"/>
    <x v="0"/>
    <s v="Compact Repair Kit"/>
    <n v="1"/>
    <n v="40.4"/>
    <n v="0.15"/>
    <n v="16.47"/>
    <n v="34.339999999999996"/>
    <n v="16.47"/>
    <n v="17.869999999999997"/>
    <n v="0.52038439138031445"/>
    <n v="2026"/>
    <x v="2"/>
    <n v="9"/>
    <x v="8"/>
  </r>
  <r>
    <n v="2236"/>
    <d v="2026-09-21T00:00:00"/>
    <x v="1"/>
    <x v="11"/>
    <x v="0"/>
    <s v="Returning"/>
    <x v="1"/>
    <s v="Trail Boots"/>
    <n v="3"/>
    <n v="143.31"/>
    <n v="0"/>
    <n v="81.36"/>
    <n v="429.93"/>
    <n v="244.07999999999998"/>
    <n v="185.85000000000002"/>
    <n v="0.43227967343521045"/>
    <n v="2026"/>
    <x v="2"/>
    <n v="9"/>
    <x v="8"/>
  </r>
  <r>
    <n v="4041"/>
    <d v="2026-09-21T00:00:00"/>
    <x v="1"/>
    <x v="11"/>
    <x v="1"/>
    <s v="Returning"/>
    <x v="4"/>
    <s v="Training Mat"/>
    <n v="15"/>
    <n v="51.1"/>
    <n v="0.1"/>
    <n v="21.9"/>
    <n v="689.85"/>
    <n v="328.5"/>
    <n v="361.35"/>
    <n v="0.52380952380952384"/>
    <n v="2026"/>
    <x v="2"/>
    <n v="9"/>
    <x v="8"/>
  </r>
  <r>
    <n v="4435"/>
    <d v="2026-09-21T00:00:00"/>
    <x v="3"/>
    <x v="13"/>
    <x v="3"/>
    <s v="New"/>
    <x v="1"/>
    <s v="Trail Boots"/>
    <n v="1"/>
    <n v="146.33000000000001"/>
    <n v="0"/>
    <n v="80.05"/>
    <n v="146.33000000000001"/>
    <n v="80.05"/>
    <n v="66.280000000000015"/>
    <n v="0.45294881432378875"/>
    <n v="2026"/>
    <x v="2"/>
    <n v="9"/>
    <x v="8"/>
  </r>
  <r>
    <n v="305"/>
    <d v="2026-09-22T00:00:00"/>
    <x v="3"/>
    <x v="8"/>
    <x v="0"/>
    <s v="Returning"/>
    <x v="2"/>
    <s v="Carry-On Duffel"/>
    <n v="1"/>
    <n v="130.69999999999999"/>
    <n v="0.05"/>
    <n v="68.23"/>
    <n v="124.16499999999998"/>
    <n v="68.23"/>
    <n v="55.934999999999974"/>
    <n v="0.45048926831232622"/>
    <n v="2026"/>
    <x v="2"/>
    <n v="9"/>
    <x v="8"/>
  </r>
  <r>
    <n v="808"/>
    <d v="2026-09-22T00:00:00"/>
    <x v="1"/>
    <x v="12"/>
    <x v="1"/>
    <s v="Business"/>
    <x v="4"/>
    <s v="Resistance Band Set"/>
    <n v="8"/>
    <n v="39.630000000000003"/>
    <n v="0.15"/>
    <n v="14.61"/>
    <n v="269.48400000000004"/>
    <n v="116.88"/>
    <n v="152.60400000000004"/>
    <n v="0.56628222825844954"/>
    <n v="2026"/>
    <x v="2"/>
    <n v="9"/>
    <x v="8"/>
  </r>
  <r>
    <n v="1029"/>
    <d v="2026-09-22T00:00:00"/>
    <x v="1"/>
    <x v="6"/>
    <x v="0"/>
    <s v="Returning"/>
    <x v="2"/>
    <s v="Carry-On Duffel"/>
    <n v="1"/>
    <n v="132.36000000000001"/>
    <n v="0.05"/>
    <n v="66.63"/>
    <n v="125.742"/>
    <n v="66.63"/>
    <n v="59.112000000000009"/>
    <n v="0.47010545402490822"/>
    <n v="2026"/>
    <x v="2"/>
    <n v="9"/>
    <x v="8"/>
  </r>
  <r>
    <n v="1721"/>
    <d v="2026-09-22T00:00:00"/>
    <x v="3"/>
    <x v="7"/>
    <x v="0"/>
    <s v="Business"/>
    <x v="1"/>
    <s v="Summit Backpack 45L"/>
    <n v="1"/>
    <n v="156.81"/>
    <n v="0"/>
    <n v="78.2"/>
    <n v="156.81"/>
    <n v="78.2"/>
    <n v="78.61"/>
    <n v="0.50130731458452904"/>
    <n v="2026"/>
    <x v="2"/>
    <n v="9"/>
    <x v="8"/>
  </r>
  <r>
    <n v="2425"/>
    <d v="2026-09-22T00:00:00"/>
    <x v="3"/>
    <x v="8"/>
    <x v="3"/>
    <s v="New"/>
    <x v="2"/>
    <s v="Carry-On Duffel"/>
    <n v="3"/>
    <n v="134.52000000000001"/>
    <n v="0.05"/>
    <n v="65.19"/>
    <n v="383.38200000000006"/>
    <n v="195.57"/>
    <n v="187.81200000000007"/>
    <n v="0.48988215409174152"/>
    <n v="2026"/>
    <x v="2"/>
    <n v="9"/>
    <x v="8"/>
  </r>
  <r>
    <n v="3322"/>
    <d v="2026-09-22T00:00:00"/>
    <x v="3"/>
    <x v="8"/>
    <x v="0"/>
    <s v="Returning"/>
    <x v="3"/>
    <s v="Compact Sleeping Bag"/>
    <n v="1"/>
    <n v="124.51"/>
    <n v="0"/>
    <n v="59.97"/>
    <n v="124.51"/>
    <n v="59.97"/>
    <n v="64.540000000000006"/>
    <n v="0.51835193960324477"/>
    <n v="2026"/>
    <x v="2"/>
    <n v="9"/>
    <x v="8"/>
  </r>
  <r>
    <n v="3821"/>
    <d v="2026-09-22T00:00:00"/>
    <x v="2"/>
    <x v="3"/>
    <x v="0"/>
    <s v="Returning"/>
    <x v="1"/>
    <s v="Trail Boots"/>
    <n v="1"/>
    <n v="141"/>
    <n v="0"/>
    <n v="79.010000000000005"/>
    <n v="141"/>
    <n v="79.010000000000005"/>
    <n v="61.989999999999995"/>
    <n v="0.43964539007092196"/>
    <n v="2026"/>
    <x v="2"/>
    <n v="9"/>
    <x v="8"/>
  </r>
  <r>
    <n v="3899"/>
    <d v="2026-09-22T00:00:00"/>
    <x v="3"/>
    <x v="4"/>
    <x v="1"/>
    <s v="Returning"/>
    <x v="3"/>
    <s v="Compact Sleeping Bag"/>
    <n v="6"/>
    <n v="121.7"/>
    <n v="0.15"/>
    <n v="61.26"/>
    <n v="620.67000000000007"/>
    <n v="367.56"/>
    <n v="253.11000000000007"/>
    <n v="0.40780124703948967"/>
    <n v="2026"/>
    <x v="2"/>
    <n v="9"/>
    <x v="8"/>
  </r>
  <r>
    <n v="4807"/>
    <d v="2026-09-22T00:00:00"/>
    <x v="3"/>
    <x v="7"/>
    <x v="1"/>
    <s v="Business"/>
    <x v="0"/>
    <s v="Cycling Pack 12L"/>
    <n v="4"/>
    <n v="103.86"/>
    <n v="0.1"/>
    <n v="50.12"/>
    <n v="373.89600000000002"/>
    <n v="200.48"/>
    <n v="173.41600000000003"/>
    <n v="0.46380811776536796"/>
    <n v="2026"/>
    <x v="2"/>
    <n v="9"/>
    <x v="8"/>
  </r>
  <r>
    <n v="30"/>
    <d v="2026-09-23T00:00:00"/>
    <x v="2"/>
    <x v="5"/>
    <x v="3"/>
    <s v="Returning"/>
    <x v="1"/>
    <s v="Hiking Daypack 20L"/>
    <n v="2"/>
    <n v="93.82"/>
    <n v="0.05"/>
    <n v="45.57"/>
    <n v="178.25799999999998"/>
    <n v="91.14"/>
    <n v="87.117999999999981"/>
    <n v="0.48871859888476249"/>
    <n v="2026"/>
    <x v="2"/>
    <n v="9"/>
    <x v="8"/>
  </r>
  <r>
    <n v="3027"/>
    <d v="2026-09-23T00:00:00"/>
    <x v="3"/>
    <x v="8"/>
    <x v="1"/>
    <s v="Business"/>
    <x v="1"/>
    <s v="Summit Backpack 45L"/>
    <n v="8"/>
    <n v="155.13999999999999"/>
    <n v="0.1"/>
    <n v="76.87"/>
    <n v="1117.008"/>
    <n v="614.96"/>
    <n v="502.048"/>
    <n v="0.44945783736553363"/>
    <n v="2026"/>
    <x v="2"/>
    <n v="9"/>
    <x v="8"/>
  </r>
  <r>
    <n v="3690"/>
    <d v="2026-09-23T00:00:00"/>
    <x v="3"/>
    <x v="8"/>
    <x v="0"/>
    <s v="Returning"/>
    <x v="1"/>
    <s v="Hiking Daypack 20L"/>
    <n v="3"/>
    <n v="92.14"/>
    <n v="0.05"/>
    <n v="45.25"/>
    <n v="262.59899999999999"/>
    <n v="135.75"/>
    <n v="126.84899999999999"/>
    <n v="0.48305210606285626"/>
    <n v="2026"/>
    <x v="2"/>
    <n v="9"/>
    <x v="8"/>
  </r>
  <r>
    <n v="600"/>
    <d v="2026-09-24T00:00:00"/>
    <x v="1"/>
    <x v="12"/>
    <x v="2"/>
    <s v="Returning"/>
    <x v="0"/>
    <s v="Compact Repair Kit"/>
    <n v="6"/>
    <n v="39.880000000000003"/>
    <n v="0.05"/>
    <n v="16.79"/>
    <n v="227.31600000000003"/>
    <n v="100.74"/>
    <n v="126.57600000000004"/>
    <n v="0.5568283798764716"/>
    <n v="2026"/>
    <x v="2"/>
    <n v="9"/>
    <x v="8"/>
  </r>
  <r>
    <n v="1931"/>
    <d v="2026-09-24T00:00:00"/>
    <x v="2"/>
    <x v="16"/>
    <x v="0"/>
    <s v="Returning"/>
    <x v="2"/>
    <s v="Insulated Bottle"/>
    <n v="4"/>
    <n v="35.700000000000003"/>
    <n v="0"/>
    <n v="13.91"/>
    <n v="142.80000000000001"/>
    <n v="55.64"/>
    <n v="87.160000000000011"/>
    <n v="0.61036414565826336"/>
    <n v="2026"/>
    <x v="2"/>
    <n v="9"/>
    <x v="8"/>
  </r>
  <r>
    <n v="2124"/>
    <d v="2026-09-24T00:00:00"/>
    <x v="3"/>
    <x v="8"/>
    <x v="2"/>
    <s v="New"/>
    <x v="0"/>
    <s v="Cycling Pack 12L"/>
    <n v="6"/>
    <n v="104.16"/>
    <n v="0"/>
    <n v="51.76"/>
    <n v="624.96"/>
    <n v="310.56"/>
    <n v="314.40000000000003"/>
    <n v="0.50307219662058378"/>
    <n v="2026"/>
    <x v="2"/>
    <n v="9"/>
    <x v="8"/>
  </r>
  <r>
    <n v="2789"/>
    <d v="2026-09-24T00:00:00"/>
    <x v="2"/>
    <x v="16"/>
    <x v="0"/>
    <s v="New"/>
    <x v="1"/>
    <s v="Trail Boots"/>
    <n v="5"/>
    <n v="147.21"/>
    <n v="0.05"/>
    <n v="79.14"/>
    <n v="699.24750000000006"/>
    <n v="395.7"/>
    <n v="303.54750000000007"/>
    <n v="0.43410594961011667"/>
    <n v="2026"/>
    <x v="2"/>
    <n v="9"/>
    <x v="8"/>
  </r>
  <r>
    <n v="2921"/>
    <d v="2026-09-24T00:00:00"/>
    <x v="0"/>
    <x v="0"/>
    <x v="0"/>
    <s v="New"/>
    <x v="3"/>
    <s v="Trail Tent 2P"/>
    <n v="3"/>
    <n v="195.68"/>
    <n v="0.05"/>
    <n v="102.16"/>
    <n v="557.68799999999999"/>
    <n v="306.48"/>
    <n v="251.20799999999997"/>
    <n v="0.45044541033696256"/>
    <n v="2026"/>
    <x v="2"/>
    <n v="9"/>
    <x v="8"/>
  </r>
  <r>
    <n v="3108"/>
    <d v="2026-09-24T00:00:00"/>
    <x v="1"/>
    <x v="11"/>
    <x v="1"/>
    <s v="Business"/>
    <x v="1"/>
    <s v="Hiking Daypack 20L"/>
    <n v="5"/>
    <n v="90.05"/>
    <n v="0.15"/>
    <n v="44.12"/>
    <n v="382.71249999999998"/>
    <n v="220.6"/>
    <n v="162.11249999999998"/>
    <n v="0.42358820263252439"/>
    <n v="2026"/>
    <x v="2"/>
    <n v="9"/>
    <x v="8"/>
  </r>
  <r>
    <n v="3226"/>
    <d v="2026-09-24T00:00:00"/>
    <x v="3"/>
    <x v="13"/>
    <x v="3"/>
    <s v="Returning"/>
    <x v="3"/>
    <s v="Alpine Tent 4P"/>
    <n v="1"/>
    <n v="345.48"/>
    <n v="0"/>
    <n v="196.31"/>
    <n v="345.48"/>
    <n v="196.31"/>
    <n v="149.17000000000002"/>
    <n v="0.43177607965728843"/>
    <n v="2026"/>
    <x v="2"/>
    <n v="9"/>
    <x v="8"/>
  </r>
  <r>
    <n v="3286"/>
    <d v="2026-09-24T00:00:00"/>
    <x v="3"/>
    <x v="4"/>
    <x v="0"/>
    <s v="New"/>
    <x v="2"/>
    <s v="Packing Cube Set"/>
    <n v="1"/>
    <n v="46.23"/>
    <n v="0.1"/>
    <n v="18.34"/>
    <n v="41.606999999999999"/>
    <n v="18.34"/>
    <n v="23.266999999999999"/>
    <n v="0.55920878698295962"/>
    <n v="2026"/>
    <x v="2"/>
    <n v="9"/>
    <x v="8"/>
  </r>
  <r>
    <n v="4510"/>
    <d v="2026-09-24T00:00:00"/>
    <x v="0"/>
    <x v="0"/>
    <x v="3"/>
    <s v="Returning"/>
    <x v="3"/>
    <s v="Portable Camp Stove"/>
    <n v="3"/>
    <n v="82.38"/>
    <n v="0.15"/>
    <n v="39.020000000000003"/>
    <n v="210.06899999999999"/>
    <n v="117.06"/>
    <n v="93.008999999999986"/>
    <n v="0.44275452351370259"/>
    <n v="2026"/>
    <x v="2"/>
    <n v="9"/>
    <x v="8"/>
  </r>
  <r>
    <n v="2069"/>
    <d v="2026-09-25T00:00:00"/>
    <x v="3"/>
    <x v="7"/>
    <x v="0"/>
    <s v="New"/>
    <x v="3"/>
    <s v="Alpine Tent 4P"/>
    <n v="1"/>
    <n v="344.79"/>
    <n v="0"/>
    <n v="189.63"/>
    <n v="344.79"/>
    <n v="189.63"/>
    <n v="155.16000000000003"/>
    <n v="0.45001305142260511"/>
    <n v="2026"/>
    <x v="2"/>
    <n v="9"/>
    <x v="8"/>
  </r>
  <r>
    <n v="95"/>
    <d v="2026-09-26T00:00:00"/>
    <x v="0"/>
    <x v="0"/>
    <x v="3"/>
    <s v="Returning"/>
    <x v="1"/>
    <s v="Trekking Poles"/>
    <n v="1"/>
    <n v="73.06"/>
    <n v="0.05"/>
    <n v="31.42"/>
    <n v="69.406999999999996"/>
    <n v="31.42"/>
    <n v="37.986999999999995"/>
    <n v="0.54730790842422228"/>
    <n v="2026"/>
    <x v="2"/>
    <n v="9"/>
    <x v="8"/>
  </r>
  <r>
    <n v="160"/>
    <d v="2026-09-26T00:00:00"/>
    <x v="3"/>
    <x v="8"/>
    <x v="0"/>
    <s v="Returning"/>
    <x v="3"/>
    <s v="Portable Camp Stove"/>
    <n v="1"/>
    <n v="81.58"/>
    <n v="0.1"/>
    <n v="38.89"/>
    <n v="73.421999999999997"/>
    <n v="38.89"/>
    <n v="34.531999999999996"/>
    <n v="0.47032224673803491"/>
    <n v="2026"/>
    <x v="2"/>
    <n v="9"/>
    <x v="8"/>
  </r>
  <r>
    <n v="407"/>
    <d v="2026-09-26T00:00:00"/>
    <x v="1"/>
    <x v="12"/>
    <x v="1"/>
    <s v="Returning"/>
    <x v="4"/>
    <s v="Training Mat"/>
    <n v="6"/>
    <n v="49.87"/>
    <n v="0.1"/>
    <n v="21.75"/>
    <n v="269.298"/>
    <n v="130.5"/>
    <n v="138.798"/>
    <n v="0.51540672414945521"/>
    <n v="2026"/>
    <x v="2"/>
    <n v="9"/>
    <x v="8"/>
  </r>
  <r>
    <n v="1395"/>
    <d v="2026-09-26T00:00:00"/>
    <x v="2"/>
    <x v="3"/>
    <x v="0"/>
    <s v="New"/>
    <x v="0"/>
    <s v="Compact Repair Kit"/>
    <n v="2"/>
    <n v="39.81"/>
    <n v="0.05"/>
    <n v="16.87"/>
    <n v="75.638999999999996"/>
    <n v="33.74"/>
    <n v="41.898999999999994"/>
    <n v="0.55393381721069812"/>
    <n v="2026"/>
    <x v="2"/>
    <n v="9"/>
    <x v="8"/>
  </r>
  <r>
    <n v="2085"/>
    <d v="2026-09-26T00:00:00"/>
    <x v="2"/>
    <x v="2"/>
    <x v="0"/>
    <s v="Returning"/>
    <x v="3"/>
    <s v="Trail Tent 2P"/>
    <n v="3"/>
    <n v="191.46"/>
    <n v="0"/>
    <n v="104.06"/>
    <n v="574.38"/>
    <n v="312.18"/>
    <n v="262.2"/>
    <n v="0.45649221769560222"/>
    <n v="2026"/>
    <x v="2"/>
    <n v="9"/>
    <x v="8"/>
  </r>
  <r>
    <n v="3124"/>
    <d v="2026-09-26T00:00:00"/>
    <x v="2"/>
    <x v="5"/>
    <x v="0"/>
    <s v="Returning"/>
    <x v="2"/>
    <s v="Packing Cube Set"/>
    <n v="3"/>
    <n v="46.48"/>
    <n v="0.05"/>
    <n v="18.82"/>
    <n v="132.46799999999999"/>
    <n v="56.46"/>
    <n v="76.007999999999981"/>
    <n v="0.57378385723344494"/>
    <n v="2026"/>
    <x v="2"/>
    <n v="9"/>
    <x v="8"/>
  </r>
  <r>
    <n v="3216"/>
    <d v="2026-09-26T00:00:00"/>
    <x v="1"/>
    <x v="12"/>
    <x v="2"/>
    <s v="Returning"/>
    <x v="2"/>
    <s v="Insulated Bottle"/>
    <n v="2"/>
    <n v="35.44"/>
    <n v="0.1"/>
    <n v="13.2"/>
    <n v="63.791999999999994"/>
    <n v="26.4"/>
    <n v="37.391999999999996"/>
    <n v="0.58615500376222718"/>
    <n v="2026"/>
    <x v="2"/>
    <n v="9"/>
    <x v="8"/>
  </r>
  <r>
    <n v="3743"/>
    <d v="2026-09-26T00:00:00"/>
    <x v="2"/>
    <x v="2"/>
    <x v="0"/>
    <s v="New"/>
    <x v="4"/>
    <s v="Recovery Roller"/>
    <n v="4"/>
    <n v="36.159999999999997"/>
    <n v="0.05"/>
    <n v="13.68"/>
    <n v="137.40799999999999"/>
    <n v="54.72"/>
    <n v="82.687999999999988"/>
    <n v="0.60176991150442471"/>
    <n v="2026"/>
    <x v="2"/>
    <n v="9"/>
    <x v="8"/>
  </r>
  <r>
    <n v="3788"/>
    <d v="2026-09-26T00:00:00"/>
    <x v="3"/>
    <x v="8"/>
    <x v="0"/>
    <s v="Returning"/>
    <x v="4"/>
    <s v="Recovery Roller"/>
    <n v="2"/>
    <n v="35.93"/>
    <n v="0"/>
    <n v="13.91"/>
    <n v="71.86"/>
    <n v="27.82"/>
    <n v="44.04"/>
    <n v="0.6128583356526579"/>
    <n v="2026"/>
    <x v="2"/>
    <n v="9"/>
    <x v="8"/>
  </r>
  <r>
    <n v="4883"/>
    <d v="2026-09-26T00:00:00"/>
    <x v="3"/>
    <x v="8"/>
    <x v="0"/>
    <s v="Business"/>
    <x v="3"/>
    <s v="Trail Tent 2P"/>
    <n v="1"/>
    <n v="199.7"/>
    <n v="0"/>
    <n v="103.77"/>
    <n v="199.7"/>
    <n v="103.77"/>
    <n v="95.929999999999993"/>
    <n v="0.4803705558337506"/>
    <n v="2026"/>
    <x v="2"/>
    <n v="9"/>
    <x v="8"/>
  </r>
  <r>
    <n v="1577"/>
    <d v="2026-09-27T00:00:00"/>
    <x v="3"/>
    <x v="4"/>
    <x v="0"/>
    <s v="New"/>
    <x v="1"/>
    <s v="Summit Backpack 45L"/>
    <n v="4"/>
    <n v="154.28"/>
    <n v="0.05"/>
    <n v="78.180000000000007"/>
    <n v="586.26400000000001"/>
    <n v="312.72000000000003"/>
    <n v="273.54399999999998"/>
    <n v="0.46658843115047144"/>
    <n v="2026"/>
    <x v="2"/>
    <n v="9"/>
    <x v="8"/>
  </r>
  <r>
    <n v="2310"/>
    <d v="2026-09-27T00:00:00"/>
    <x v="0"/>
    <x v="15"/>
    <x v="0"/>
    <s v="Returning"/>
    <x v="2"/>
    <s v="Travel Backpack 35L"/>
    <n v="1"/>
    <n v="165.44"/>
    <n v="0"/>
    <n v="88.25"/>
    <n v="165.44"/>
    <n v="88.25"/>
    <n v="77.19"/>
    <n v="0.46657398452611215"/>
    <n v="2026"/>
    <x v="2"/>
    <n v="9"/>
    <x v="8"/>
  </r>
  <r>
    <n v="2383"/>
    <d v="2026-09-27T00:00:00"/>
    <x v="3"/>
    <x v="7"/>
    <x v="0"/>
    <s v="Returning"/>
    <x v="2"/>
    <s v="Carry-On Duffel"/>
    <n v="2"/>
    <n v="130.29"/>
    <n v="0.1"/>
    <n v="67.97"/>
    <n v="234.52199999999999"/>
    <n v="135.94"/>
    <n v="98.581999999999994"/>
    <n v="0.42035288800197845"/>
    <n v="2026"/>
    <x v="2"/>
    <n v="9"/>
    <x v="8"/>
  </r>
  <r>
    <n v="2803"/>
    <d v="2026-09-27T00:00:00"/>
    <x v="1"/>
    <x v="12"/>
    <x v="0"/>
    <s v="Returning"/>
    <x v="4"/>
    <s v="Recovery Roller"/>
    <n v="3"/>
    <n v="36.909999999999997"/>
    <n v="0.05"/>
    <n v="13.7"/>
    <n v="105.19349999999999"/>
    <n v="41.099999999999994"/>
    <n v="64.093499999999992"/>
    <n v="0.60929144861612172"/>
    <n v="2026"/>
    <x v="2"/>
    <n v="9"/>
    <x v="8"/>
  </r>
  <r>
    <n v="4199"/>
    <d v="2026-09-27T00:00:00"/>
    <x v="2"/>
    <x v="5"/>
    <x v="3"/>
    <s v="Business"/>
    <x v="0"/>
    <s v="Trail Bike Light"/>
    <n v="1"/>
    <n v="50.02"/>
    <n v="0"/>
    <n v="22.65"/>
    <n v="50.02"/>
    <n v="22.65"/>
    <n v="27.370000000000005"/>
    <n v="0.54718112754898052"/>
    <n v="2026"/>
    <x v="2"/>
    <n v="9"/>
    <x v="8"/>
  </r>
  <r>
    <n v="4517"/>
    <d v="2026-09-27T00:00:00"/>
    <x v="1"/>
    <x v="12"/>
    <x v="0"/>
    <s v="Returning"/>
    <x v="3"/>
    <s v="Portable Camp Stove"/>
    <n v="1"/>
    <n v="83.32"/>
    <n v="0.05"/>
    <n v="38.93"/>
    <n v="79.153999999999996"/>
    <n v="38.93"/>
    <n v="40.223999999999997"/>
    <n v="0.50817393940925282"/>
    <n v="2026"/>
    <x v="2"/>
    <n v="9"/>
    <x v="8"/>
  </r>
  <r>
    <n v="80"/>
    <d v="2026-09-28T00:00:00"/>
    <x v="0"/>
    <x v="15"/>
    <x v="1"/>
    <s v="Business"/>
    <x v="1"/>
    <s v="Trekking Poles"/>
    <n v="10"/>
    <n v="71.040000000000006"/>
    <n v="0.2"/>
    <n v="31.7"/>
    <n v="568.32000000000005"/>
    <n v="317"/>
    <n v="251.32000000000005"/>
    <n v="0.4422156531531532"/>
    <n v="2026"/>
    <x v="2"/>
    <n v="9"/>
    <x v="8"/>
  </r>
  <r>
    <n v="370"/>
    <d v="2026-09-28T00:00:00"/>
    <x v="3"/>
    <x v="7"/>
    <x v="2"/>
    <s v="Returning"/>
    <x v="0"/>
    <s v="Compact Repair Kit"/>
    <n v="2"/>
    <n v="40.83"/>
    <n v="0"/>
    <n v="16.850000000000001"/>
    <n v="81.66"/>
    <n v="33.700000000000003"/>
    <n v="47.959999999999994"/>
    <n v="0.58731325006122947"/>
    <n v="2026"/>
    <x v="2"/>
    <n v="9"/>
    <x v="8"/>
  </r>
  <r>
    <n v="417"/>
    <d v="2026-09-28T00:00:00"/>
    <x v="1"/>
    <x v="14"/>
    <x v="3"/>
    <s v="Returning"/>
    <x v="3"/>
    <s v="Compact Sleeping Bag"/>
    <n v="1"/>
    <n v="121.64"/>
    <n v="0.15"/>
    <n v="61.56"/>
    <n v="103.39399999999999"/>
    <n v="61.56"/>
    <n v="41.833999999999989"/>
    <n v="0.40460761746329565"/>
    <n v="2026"/>
    <x v="2"/>
    <n v="9"/>
    <x v="8"/>
  </r>
  <r>
    <n v="437"/>
    <d v="2026-09-28T00:00:00"/>
    <x v="1"/>
    <x v="1"/>
    <x v="2"/>
    <s v="New"/>
    <x v="2"/>
    <s v="Travel Backpack 35L"/>
    <n v="1"/>
    <n v="164.7"/>
    <n v="0"/>
    <n v="86.02"/>
    <n v="164.7"/>
    <n v="86.02"/>
    <n v="78.679999999999993"/>
    <n v="0.47771706132361869"/>
    <n v="2026"/>
    <x v="2"/>
    <n v="9"/>
    <x v="8"/>
  </r>
  <r>
    <n v="790"/>
    <d v="2026-09-28T00:00:00"/>
    <x v="3"/>
    <x v="7"/>
    <x v="3"/>
    <s v="New"/>
    <x v="3"/>
    <s v="Trail Tent 2P"/>
    <n v="1"/>
    <n v="199.09"/>
    <n v="0.05"/>
    <n v="106.57"/>
    <n v="189.13550000000001"/>
    <n v="106.57"/>
    <n v="82.565500000000014"/>
    <n v="0.43654152710622812"/>
    <n v="2026"/>
    <x v="2"/>
    <n v="9"/>
    <x v="8"/>
  </r>
  <r>
    <n v="1151"/>
    <d v="2026-09-28T00:00:00"/>
    <x v="0"/>
    <x v="0"/>
    <x v="3"/>
    <s v="Returning"/>
    <x v="0"/>
    <s v="Commuter Helmet"/>
    <n v="1"/>
    <n v="81.48"/>
    <n v="0"/>
    <n v="41.47"/>
    <n v="81.48"/>
    <n v="41.47"/>
    <n v="40.010000000000005"/>
    <n v="0.4910407461953854"/>
    <n v="2026"/>
    <x v="2"/>
    <n v="9"/>
    <x v="8"/>
  </r>
  <r>
    <n v="1331"/>
    <d v="2026-09-28T00:00:00"/>
    <x v="0"/>
    <x v="0"/>
    <x v="0"/>
    <s v="New"/>
    <x v="4"/>
    <s v="Resistance Band Set"/>
    <n v="3"/>
    <n v="39.450000000000003"/>
    <n v="0.05"/>
    <n v="15.1"/>
    <n v="112.4325"/>
    <n v="45.3"/>
    <n v="67.132500000000007"/>
    <n v="0.59709158828630515"/>
    <n v="2026"/>
    <x v="2"/>
    <n v="9"/>
    <x v="8"/>
  </r>
  <r>
    <n v="2388"/>
    <d v="2026-09-28T00:00:00"/>
    <x v="3"/>
    <x v="8"/>
    <x v="0"/>
    <s v="Returning"/>
    <x v="1"/>
    <s v="Hiking Daypack 20L"/>
    <n v="3"/>
    <n v="93.22"/>
    <n v="0"/>
    <n v="46.75"/>
    <n v="279.65999999999997"/>
    <n v="140.25"/>
    <n v="139.40999999999997"/>
    <n v="0.49849817635700489"/>
    <n v="2026"/>
    <x v="2"/>
    <n v="9"/>
    <x v="8"/>
  </r>
  <r>
    <n v="2795"/>
    <d v="2026-09-28T00:00:00"/>
    <x v="1"/>
    <x v="12"/>
    <x v="0"/>
    <s v="New"/>
    <x v="1"/>
    <s v="Trail Boots"/>
    <n v="3"/>
    <n v="142.19"/>
    <n v="0.05"/>
    <n v="78.37"/>
    <n v="405.24149999999997"/>
    <n v="235.11"/>
    <n v="170.13149999999996"/>
    <n v="0.41982743623246871"/>
    <n v="2026"/>
    <x v="2"/>
    <n v="9"/>
    <x v="8"/>
  </r>
  <r>
    <n v="2840"/>
    <d v="2026-09-28T00:00:00"/>
    <x v="0"/>
    <x v="0"/>
    <x v="0"/>
    <s v="Returning"/>
    <x v="1"/>
    <s v="Summit Backpack 45L"/>
    <n v="2"/>
    <n v="151.69999999999999"/>
    <n v="0"/>
    <n v="77.19"/>
    <n v="303.39999999999998"/>
    <n v="154.38"/>
    <n v="149.01999999999998"/>
    <n v="0.49116677653263019"/>
    <n v="2026"/>
    <x v="2"/>
    <n v="9"/>
    <x v="8"/>
  </r>
  <r>
    <n v="2863"/>
    <d v="2026-09-28T00:00:00"/>
    <x v="2"/>
    <x v="2"/>
    <x v="2"/>
    <s v="New"/>
    <x v="2"/>
    <s v="Carry-On Duffel"/>
    <n v="1"/>
    <n v="133.85"/>
    <n v="0.05"/>
    <n v="66.41"/>
    <n v="127.15749999999998"/>
    <n v="66.41"/>
    <n v="60.747499999999988"/>
    <n v="0.47773430588050247"/>
    <n v="2026"/>
    <x v="2"/>
    <n v="9"/>
    <x v="8"/>
  </r>
  <r>
    <n v="4522"/>
    <d v="2026-09-28T00:00:00"/>
    <x v="3"/>
    <x v="13"/>
    <x v="3"/>
    <s v="Business"/>
    <x v="3"/>
    <s v="Compact Sleeping Bag"/>
    <n v="6"/>
    <n v="125.62"/>
    <n v="0"/>
    <n v="61.34"/>
    <n v="753.72"/>
    <n v="368.04"/>
    <n v="385.68"/>
    <n v="0.51170195828689702"/>
    <n v="2026"/>
    <x v="2"/>
    <n v="9"/>
    <x v="8"/>
  </r>
  <r>
    <n v="5200"/>
    <d v="2026-09-28T00:00:00"/>
    <x v="1"/>
    <x v="12"/>
    <x v="0"/>
    <s v="New"/>
    <x v="3"/>
    <s v="Trail Tent 2P"/>
    <n v="3"/>
    <n v="196.87"/>
    <n v="0.1"/>
    <n v="105.93"/>
    <n v="531.54899999999998"/>
    <n v="317.79000000000002"/>
    <n v="213.75899999999996"/>
    <n v="0.40214354650276823"/>
    <n v="2026"/>
    <x v="2"/>
    <n v="9"/>
    <x v="8"/>
  </r>
  <r>
    <n v="452"/>
    <d v="2026-09-29T00:00:00"/>
    <x v="1"/>
    <x v="1"/>
    <x v="0"/>
    <s v="Returning"/>
    <x v="2"/>
    <s v="Insulated Bottle"/>
    <n v="4"/>
    <n v="36.869999999999997"/>
    <n v="0"/>
    <n v="13.43"/>
    <n v="147.47999999999999"/>
    <n v="53.72"/>
    <n v="93.759999999999991"/>
    <n v="0.63574721996202876"/>
    <n v="2026"/>
    <x v="2"/>
    <n v="9"/>
    <x v="8"/>
  </r>
  <r>
    <n v="871"/>
    <d v="2026-09-29T00:00:00"/>
    <x v="1"/>
    <x v="12"/>
    <x v="0"/>
    <s v="New"/>
    <x v="2"/>
    <s v="Packing Cube Set"/>
    <n v="1"/>
    <n v="47.37"/>
    <n v="0"/>
    <n v="18.2"/>
    <n v="47.37"/>
    <n v="18.2"/>
    <n v="29.169999999999998"/>
    <n v="0.61579058475828585"/>
    <n v="2026"/>
    <x v="2"/>
    <n v="9"/>
    <x v="8"/>
  </r>
  <r>
    <n v="922"/>
    <d v="2026-09-29T00:00:00"/>
    <x v="3"/>
    <x v="8"/>
    <x v="3"/>
    <s v="Business"/>
    <x v="1"/>
    <s v="Trail Boots"/>
    <n v="1"/>
    <n v="145.62"/>
    <n v="0.05"/>
    <n v="80.25"/>
    <n v="138.339"/>
    <n v="80.25"/>
    <n v="58.088999999999999"/>
    <n v="0.41990328107041397"/>
    <n v="2026"/>
    <x v="2"/>
    <n v="9"/>
    <x v="8"/>
  </r>
  <r>
    <n v="1491"/>
    <d v="2026-09-29T00:00:00"/>
    <x v="3"/>
    <x v="8"/>
    <x v="2"/>
    <s v="New"/>
    <x v="4"/>
    <s v="Recovery Roller"/>
    <n v="2"/>
    <n v="36.1"/>
    <n v="0.05"/>
    <n v="13.71"/>
    <n v="68.59"/>
    <n v="27.42"/>
    <n v="41.17"/>
    <n v="0.60023327015599937"/>
    <n v="2026"/>
    <x v="2"/>
    <n v="9"/>
    <x v="8"/>
  </r>
  <r>
    <n v="1548"/>
    <d v="2026-09-29T00:00:00"/>
    <x v="0"/>
    <x v="9"/>
    <x v="2"/>
    <s v="Returning"/>
    <x v="1"/>
    <s v="Trekking Poles"/>
    <n v="2"/>
    <n v="73"/>
    <n v="0.05"/>
    <n v="31.41"/>
    <n v="138.69999999999999"/>
    <n v="62.82"/>
    <n v="75.88"/>
    <n v="0.54708002883922136"/>
    <n v="2026"/>
    <x v="2"/>
    <n v="9"/>
    <x v="8"/>
  </r>
  <r>
    <n v="2299"/>
    <d v="2026-09-29T00:00:00"/>
    <x v="1"/>
    <x v="11"/>
    <x v="0"/>
    <s v="New"/>
    <x v="2"/>
    <s v="Insulated Bottle"/>
    <n v="2"/>
    <n v="36.93"/>
    <n v="0.1"/>
    <n v="13.4"/>
    <n v="66.474000000000004"/>
    <n v="26.8"/>
    <n v="39.674000000000007"/>
    <n v="0.59683485272437353"/>
    <n v="2026"/>
    <x v="2"/>
    <n v="9"/>
    <x v="8"/>
  </r>
  <r>
    <n v="3051"/>
    <d v="2026-09-29T00:00:00"/>
    <x v="1"/>
    <x v="14"/>
    <x v="0"/>
    <s v="New"/>
    <x v="4"/>
    <s v="Training Mat"/>
    <n v="2"/>
    <n v="51.52"/>
    <n v="0"/>
    <n v="21.47"/>
    <n v="103.04"/>
    <n v="42.94"/>
    <n v="60.100000000000009"/>
    <n v="0.58326863354037273"/>
    <n v="2026"/>
    <x v="2"/>
    <n v="9"/>
    <x v="8"/>
  </r>
  <r>
    <n v="4018"/>
    <d v="2026-09-29T00:00:00"/>
    <x v="1"/>
    <x v="6"/>
    <x v="0"/>
    <s v="New"/>
    <x v="4"/>
    <s v="Training Mat"/>
    <n v="1"/>
    <n v="50.42"/>
    <n v="0"/>
    <n v="21.68"/>
    <n v="50.42"/>
    <n v="21.68"/>
    <n v="28.740000000000002"/>
    <n v="0.57001190003966684"/>
    <n v="2026"/>
    <x v="2"/>
    <n v="9"/>
    <x v="8"/>
  </r>
  <r>
    <n v="4118"/>
    <d v="2026-09-29T00:00:00"/>
    <x v="1"/>
    <x v="14"/>
    <x v="1"/>
    <s v="Returning"/>
    <x v="1"/>
    <s v="Summit Backpack 45L"/>
    <n v="10"/>
    <n v="157.79"/>
    <n v="0.1"/>
    <n v="77.900000000000006"/>
    <n v="1420.11"/>
    <n v="779"/>
    <n v="641.1099999999999"/>
    <n v="0.4514509439409623"/>
    <n v="2026"/>
    <x v="2"/>
    <n v="9"/>
    <x v="8"/>
  </r>
  <r>
    <n v="4251"/>
    <d v="2026-09-29T00:00:00"/>
    <x v="1"/>
    <x v="11"/>
    <x v="0"/>
    <s v="Returning"/>
    <x v="0"/>
    <s v="Compact Repair Kit"/>
    <n v="1"/>
    <n v="40.409999999999997"/>
    <n v="0.15"/>
    <n v="16.3"/>
    <n v="34.348499999999994"/>
    <n v="16.3"/>
    <n v="18.048499999999994"/>
    <n v="0.52545234871974023"/>
    <n v="2026"/>
    <x v="2"/>
    <n v="9"/>
    <x v="8"/>
  </r>
  <r>
    <n v="4557"/>
    <d v="2026-09-29T00:00:00"/>
    <x v="3"/>
    <x v="8"/>
    <x v="0"/>
    <s v="New"/>
    <x v="0"/>
    <s v="Trail Bike Light"/>
    <n v="2"/>
    <n v="50.17"/>
    <n v="0.05"/>
    <n v="22.83"/>
    <n v="95.322999999999993"/>
    <n v="45.66"/>
    <n v="49.662999999999997"/>
    <n v="0.52099703114673268"/>
    <n v="2026"/>
    <x v="2"/>
    <n v="9"/>
    <x v="8"/>
  </r>
  <r>
    <n v="4811"/>
    <d v="2026-09-29T00:00:00"/>
    <x v="1"/>
    <x v="14"/>
    <x v="0"/>
    <s v="New"/>
    <x v="1"/>
    <s v="Summit Backpack 45L"/>
    <n v="1"/>
    <n v="155.55000000000001"/>
    <n v="0.1"/>
    <n v="79.2"/>
    <n v="139.995"/>
    <n v="79.2"/>
    <n v="60.795000000000002"/>
    <n v="0.43426550948248149"/>
    <n v="2026"/>
    <x v="2"/>
    <n v="9"/>
    <x v="8"/>
  </r>
  <r>
    <n v="306"/>
    <d v="2026-09-30T00:00:00"/>
    <x v="2"/>
    <x v="10"/>
    <x v="2"/>
    <s v="Business"/>
    <x v="0"/>
    <s v="Trail Bike Light"/>
    <n v="1"/>
    <n v="51.81"/>
    <n v="0.1"/>
    <n v="22.65"/>
    <n v="46.629000000000005"/>
    <n v="22.65"/>
    <n v="23.979000000000006"/>
    <n v="0.51425078813613856"/>
    <n v="2026"/>
    <x v="2"/>
    <n v="9"/>
    <x v="8"/>
  </r>
  <r>
    <n v="1158"/>
    <d v="2026-09-30T00:00:00"/>
    <x v="0"/>
    <x v="9"/>
    <x v="2"/>
    <s v="Returning"/>
    <x v="4"/>
    <s v="Resistance Band Set"/>
    <n v="1"/>
    <n v="40.61"/>
    <n v="0.1"/>
    <n v="14.28"/>
    <n v="36.548999999999999"/>
    <n v="14.28"/>
    <n v="22.268999999999998"/>
    <n v="0.60929163588607071"/>
    <n v="2026"/>
    <x v="2"/>
    <n v="9"/>
    <x v="8"/>
  </r>
  <r>
    <n v="1639"/>
    <d v="2026-09-30T00:00:00"/>
    <x v="2"/>
    <x v="2"/>
    <x v="2"/>
    <s v="Business"/>
    <x v="1"/>
    <s v="Trail Boots"/>
    <n v="1"/>
    <n v="140.78"/>
    <n v="0.05"/>
    <n v="80.8"/>
    <n v="133.74099999999999"/>
    <n v="80.8"/>
    <n v="52.940999999999988"/>
    <n v="0.39584719719457756"/>
    <n v="2026"/>
    <x v="2"/>
    <n v="9"/>
    <x v="8"/>
  </r>
  <r>
    <n v="2247"/>
    <d v="2026-09-30T00:00:00"/>
    <x v="1"/>
    <x v="6"/>
    <x v="2"/>
    <s v="Business"/>
    <x v="2"/>
    <s v="Travel Backpack 35L"/>
    <n v="1"/>
    <n v="163.13999999999999"/>
    <n v="0"/>
    <n v="87.53"/>
    <n v="163.13999999999999"/>
    <n v="87.53"/>
    <n v="75.609999999999985"/>
    <n v="0.4634669608924849"/>
    <n v="2026"/>
    <x v="2"/>
    <n v="9"/>
    <x v="8"/>
  </r>
  <r>
    <n v="3119"/>
    <d v="2026-09-30T00:00:00"/>
    <x v="3"/>
    <x v="4"/>
    <x v="2"/>
    <s v="Returning"/>
    <x v="1"/>
    <s v="Trekking Poles"/>
    <n v="1"/>
    <n v="70.91"/>
    <n v="0"/>
    <n v="31.73"/>
    <n v="70.91"/>
    <n v="31.73"/>
    <n v="39.179999999999993"/>
    <n v="0.55253137780284856"/>
    <n v="2026"/>
    <x v="2"/>
    <n v="9"/>
    <x v="8"/>
  </r>
  <r>
    <n v="3267"/>
    <d v="2026-09-30T00:00:00"/>
    <x v="3"/>
    <x v="13"/>
    <x v="3"/>
    <s v="Returning"/>
    <x v="0"/>
    <s v="Commuter Helmet"/>
    <n v="2"/>
    <n v="81.99"/>
    <n v="0"/>
    <n v="43.95"/>
    <n v="163.98"/>
    <n v="87.9"/>
    <n v="76.079999999999984"/>
    <n v="0.46395901939260881"/>
    <n v="2026"/>
    <x v="2"/>
    <n v="9"/>
    <x v="8"/>
  </r>
  <r>
    <n v="3382"/>
    <d v="2026-09-30T00:00:00"/>
    <x v="3"/>
    <x v="4"/>
    <x v="3"/>
    <s v="New"/>
    <x v="0"/>
    <s v="Commuter Helmet"/>
    <n v="2"/>
    <n v="81.13"/>
    <n v="0"/>
    <n v="43.7"/>
    <n v="162.26"/>
    <n v="87.4"/>
    <n v="74.859999999999985"/>
    <n v="0.46135831381733017"/>
    <n v="2026"/>
    <x v="2"/>
    <n v="9"/>
    <x v="8"/>
  </r>
  <r>
    <n v="3814"/>
    <d v="2026-09-30T00:00:00"/>
    <x v="1"/>
    <x v="12"/>
    <x v="1"/>
    <s v="Returning"/>
    <x v="1"/>
    <s v="Trail Boots"/>
    <n v="5"/>
    <n v="141.08000000000001"/>
    <n v="0.05"/>
    <n v="78.23"/>
    <n v="670.13000000000011"/>
    <n v="391.15000000000003"/>
    <n v="278.98000000000008"/>
    <n v="0.4163072836613792"/>
    <n v="2026"/>
    <x v="2"/>
    <n v="9"/>
    <x v="8"/>
  </r>
  <r>
    <n v="3818"/>
    <d v="2026-09-30T00:00:00"/>
    <x v="0"/>
    <x v="15"/>
    <x v="0"/>
    <s v="Returning"/>
    <x v="2"/>
    <s v="Insulated Bottle"/>
    <n v="5"/>
    <n v="36.18"/>
    <n v="0"/>
    <n v="13.66"/>
    <n v="180.9"/>
    <n v="68.3"/>
    <n v="112.60000000000001"/>
    <n v="0.62244333886124936"/>
    <n v="2026"/>
    <x v="2"/>
    <n v="9"/>
    <x v="8"/>
  </r>
  <r>
    <n v="4347"/>
    <d v="2026-09-30T00:00:00"/>
    <x v="3"/>
    <x v="13"/>
    <x v="3"/>
    <s v="New"/>
    <x v="0"/>
    <s v="Commuter Helmet"/>
    <n v="1"/>
    <n v="81.06"/>
    <n v="0.05"/>
    <n v="43.54"/>
    <n v="77.007000000000005"/>
    <n v="43.54"/>
    <n v="33.467000000000006"/>
    <n v="0.434596854831379"/>
    <n v="2026"/>
    <x v="2"/>
    <n v="9"/>
    <x v="8"/>
  </r>
  <r>
    <n v="4646"/>
    <d v="2026-09-30T00:00:00"/>
    <x v="2"/>
    <x v="3"/>
    <x v="0"/>
    <s v="Business"/>
    <x v="4"/>
    <s v="Training Mat"/>
    <n v="1"/>
    <n v="49.51"/>
    <n v="0.15"/>
    <n v="21.4"/>
    <n v="42.083499999999994"/>
    <n v="21.4"/>
    <n v="20.683499999999995"/>
    <n v="0.49148716242707946"/>
    <n v="2026"/>
    <x v="2"/>
    <n v="9"/>
    <x v="8"/>
  </r>
  <r>
    <n v="5102"/>
    <d v="2026-09-30T00:00:00"/>
    <x v="1"/>
    <x v="14"/>
    <x v="0"/>
    <s v="New"/>
    <x v="3"/>
    <s v="Trail Tent 2P"/>
    <n v="1"/>
    <n v="196.74"/>
    <n v="0.15"/>
    <n v="102.01"/>
    <n v="167.22900000000001"/>
    <n v="102.01"/>
    <n v="65.219000000000008"/>
    <n v="0.38999814625453721"/>
    <n v="2026"/>
    <x v="2"/>
    <n v="9"/>
    <x v="8"/>
  </r>
  <r>
    <n v="5152"/>
    <d v="2026-09-30T00:00:00"/>
    <x v="3"/>
    <x v="13"/>
    <x v="0"/>
    <s v="New"/>
    <x v="1"/>
    <s v="Hiking Daypack 20L"/>
    <n v="2"/>
    <n v="91.78"/>
    <n v="0.1"/>
    <n v="45.51"/>
    <n v="165.20400000000001"/>
    <n v="91.02"/>
    <n v="74.184000000000012"/>
    <n v="0.44904481731677204"/>
    <n v="2026"/>
    <x v="2"/>
    <n v="9"/>
    <x v="8"/>
  </r>
  <r>
    <n v="151"/>
    <d v="2026-10-01T00:00:00"/>
    <x v="2"/>
    <x v="10"/>
    <x v="0"/>
    <s v="New"/>
    <x v="1"/>
    <s v="Trail Boots"/>
    <n v="5"/>
    <n v="146.69"/>
    <n v="0"/>
    <n v="79"/>
    <n v="733.45"/>
    <n v="395"/>
    <n v="338.45000000000005"/>
    <n v="0.46144931488172342"/>
    <n v="2026"/>
    <x v="3"/>
    <n v="10"/>
    <x v="9"/>
  </r>
  <r>
    <n v="1292"/>
    <d v="2026-10-01T00:00:00"/>
    <x v="0"/>
    <x v="9"/>
    <x v="2"/>
    <s v="New"/>
    <x v="3"/>
    <s v="Portable Camp Stove"/>
    <n v="1"/>
    <n v="79.81"/>
    <n v="0"/>
    <n v="39.08"/>
    <n v="79.81"/>
    <n v="39.08"/>
    <n v="40.730000000000004"/>
    <n v="0.5103370504949255"/>
    <n v="2026"/>
    <x v="3"/>
    <n v="10"/>
    <x v="9"/>
  </r>
  <r>
    <n v="1862"/>
    <d v="2026-10-01T00:00:00"/>
    <x v="3"/>
    <x v="8"/>
    <x v="0"/>
    <s v="New"/>
    <x v="3"/>
    <s v="Compact Sleeping Bag"/>
    <n v="5"/>
    <n v="121.63"/>
    <n v="0.05"/>
    <n v="61.7"/>
    <n v="577.74249999999995"/>
    <n v="308.5"/>
    <n v="269.24249999999995"/>
    <n v="0.46602508903187834"/>
    <n v="2026"/>
    <x v="3"/>
    <n v="10"/>
    <x v="9"/>
  </r>
  <r>
    <n v="2569"/>
    <d v="2026-10-01T00:00:00"/>
    <x v="3"/>
    <x v="13"/>
    <x v="1"/>
    <s v="Business"/>
    <x v="0"/>
    <s v="Trail Bike Light"/>
    <n v="10"/>
    <n v="50.42"/>
    <n v="0.05"/>
    <n v="22.5"/>
    <n v="478.99"/>
    <n v="225"/>
    <n v="253.99"/>
    <n v="0.53026159210004387"/>
    <n v="2026"/>
    <x v="3"/>
    <n v="10"/>
    <x v="9"/>
  </r>
  <r>
    <n v="3333"/>
    <d v="2026-10-01T00:00:00"/>
    <x v="2"/>
    <x v="5"/>
    <x v="0"/>
    <s v="New"/>
    <x v="3"/>
    <s v="Portable Camp Stove"/>
    <n v="3"/>
    <n v="80.67"/>
    <n v="0"/>
    <n v="39.94"/>
    <n v="242.01"/>
    <n v="119.82"/>
    <n v="122.19"/>
    <n v="0.50489649188050079"/>
    <n v="2026"/>
    <x v="3"/>
    <n v="10"/>
    <x v="9"/>
  </r>
  <r>
    <n v="3830"/>
    <d v="2026-10-01T00:00:00"/>
    <x v="3"/>
    <x v="13"/>
    <x v="0"/>
    <s v="Business"/>
    <x v="1"/>
    <s v="Summit Backpack 45L"/>
    <n v="2"/>
    <n v="152.12"/>
    <n v="0"/>
    <n v="79.53"/>
    <n v="304.24"/>
    <n v="159.06"/>
    <n v="145.18"/>
    <n v="0.47718906126742044"/>
    <n v="2026"/>
    <x v="3"/>
    <n v="10"/>
    <x v="9"/>
  </r>
  <r>
    <n v="4868"/>
    <d v="2026-10-01T00:00:00"/>
    <x v="2"/>
    <x v="5"/>
    <x v="1"/>
    <s v="New"/>
    <x v="3"/>
    <s v="Portable Camp Stove"/>
    <n v="4"/>
    <n v="82.54"/>
    <n v="0.15"/>
    <n v="39.74"/>
    <n v="280.63600000000002"/>
    <n v="158.96"/>
    <n v="121.67600000000002"/>
    <n v="0.43357231431462823"/>
    <n v="2026"/>
    <x v="3"/>
    <n v="10"/>
    <x v="9"/>
  </r>
  <r>
    <n v="2250"/>
    <d v="2026-10-02T00:00:00"/>
    <x v="3"/>
    <x v="13"/>
    <x v="2"/>
    <s v="Returning"/>
    <x v="0"/>
    <s v="Trail Bike Light"/>
    <n v="2"/>
    <n v="50.43"/>
    <n v="0"/>
    <n v="23.04"/>
    <n v="100.86"/>
    <n v="46.08"/>
    <n v="54.78"/>
    <n v="0.54312908982748365"/>
    <n v="2026"/>
    <x v="3"/>
    <n v="10"/>
    <x v="9"/>
  </r>
  <r>
    <n v="2516"/>
    <d v="2026-10-02T00:00:00"/>
    <x v="2"/>
    <x v="10"/>
    <x v="0"/>
    <s v="New"/>
    <x v="3"/>
    <s v="Trail Tent 2P"/>
    <n v="2"/>
    <n v="198.57"/>
    <n v="0.15"/>
    <n v="101.08"/>
    <n v="337.56899999999996"/>
    <n v="202.16"/>
    <n v="135.40899999999996"/>
    <n v="0.4011298430839324"/>
    <n v="2026"/>
    <x v="3"/>
    <n v="10"/>
    <x v="9"/>
  </r>
  <r>
    <n v="809"/>
    <d v="2026-10-03T00:00:00"/>
    <x v="3"/>
    <x v="8"/>
    <x v="0"/>
    <s v="New"/>
    <x v="4"/>
    <s v="Resistance Band Set"/>
    <n v="2"/>
    <n v="41.06"/>
    <n v="0.05"/>
    <n v="14.54"/>
    <n v="78.013999999999996"/>
    <n v="29.08"/>
    <n v="48.933999999999997"/>
    <n v="0.62724639167328944"/>
    <n v="2026"/>
    <x v="3"/>
    <n v="10"/>
    <x v="9"/>
  </r>
  <r>
    <n v="1852"/>
    <d v="2026-10-03T00:00:00"/>
    <x v="1"/>
    <x v="12"/>
    <x v="1"/>
    <s v="Business"/>
    <x v="2"/>
    <s v="Travel Backpack 35L"/>
    <n v="4"/>
    <n v="162.19"/>
    <n v="0.15"/>
    <n v="89.81"/>
    <n v="551.44600000000003"/>
    <n v="359.24"/>
    <n v="192.20600000000002"/>
    <n v="0.34854908730863948"/>
    <n v="2026"/>
    <x v="3"/>
    <n v="10"/>
    <x v="9"/>
  </r>
  <r>
    <n v="3627"/>
    <d v="2026-10-03T00:00:00"/>
    <x v="3"/>
    <x v="4"/>
    <x v="2"/>
    <s v="New"/>
    <x v="3"/>
    <s v="Trail Tent 2P"/>
    <n v="2"/>
    <n v="192.99"/>
    <n v="0"/>
    <n v="101.73"/>
    <n v="385.98"/>
    <n v="203.46"/>
    <n v="182.52"/>
    <n v="0.47287424218871443"/>
    <n v="2026"/>
    <x v="3"/>
    <n v="10"/>
    <x v="9"/>
  </r>
  <r>
    <n v="4135"/>
    <d v="2026-10-03T00:00:00"/>
    <x v="0"/>
    <x v="15"/>
    <x v="0"/>
    <s v="New"/>
    <x v="1"/>
    <s v="Trail Boots"/>
    <n v="3"/>
    <n v="142.33000000000001"/>
    <n v="0.1"/>
    <n v="79.19"/>
    <n v="384.291"/>
    <n v="237.57"/>
    <n v="146.721"/>
    <n v="0.3817966072585619"/>
    <n v="2026"/>
    <x v="3"/>
    <n v="10"/>
    <x v="9"/>
  </r>
  <r>
    <n v="4138"/>
    <d v="2026-10-03T00:00:00"/>
    <x v="1"/>
    <x v="11"/>
    <x v="2"/>
    <s v="Business"/>
    <x v="1"/>
    <s v="Trail Boots"/>
    <n v="4"/>
    <n v="143.63"/>
    <n v="0"/>
    <n v="80.510000000000005"/>
    <n v="574.52"/>
    <n v="322.04000000000002"/>
    <n v="252.47999999999996"/>
    <n v="0.43946250783262542"/>
    <n v="2026"/>
    <x v="3"/>
    <n v="10"/>
    <x v="9"/>
  </r>
  <r>
    <n v="4286"/>
    <d v="2026-10-03T00:00:00"/>
    <x v="1"/>
    <x v="6"/>
    <x v="2"/>
    <s v="Returning"/>
    <x v="3"/>
    <s v="Alpine Tent 4P"/>
    <n v="4"/>
    <n v="341.95"/>
    <n v="0.05"/>
    <n v="199.9"/>
    <n v="1299.4099999999999"/>
    <n v="799.6"/>
    <n v="499.80999999999983"/>
    <n v="0.38464379987840625"/>
    <n v="2026"/>
    <x v="3"/>
    <n v="10"/>
    <x v="9"/>
  </r>
  <r>
    <n v="4371"/>
    <d v="2026-10-03T00:00:00"/>
    <x v="1"/>
    <x v="6"/>
    <x v="0"/>
    <s v="Returning"/>
    <x v="4"/>
    <s v="Weighted Vest"/>
    <n v="1"/>
    <n v="123.81"/>
    <n v="0"/>
    <n v="68.72"/>
    <n v="123.81"/>
    <n v="68.72"/>
    <n v="55.09"/>
    <n v="0.44495598093853489"/>
    <n v="2026"/>
    <x v="3"/>
    <n v="10"/>
    <x v="9"/>
  </r>
  <r>
    <n v="905"/>
    <d v="2026-10-04T00:00:00"/>
    <x v="2"/>
    <x v="3"/>
    <x v="0"/>
    <s v="New"/>
    <x v="1"/>
    <s v="Trail Boots"/>
    <n v="1"/>
    <n v="146.1"/>
    <n v="0"/>
    <n v="79.739999999999995"/>
    <n v="146.1"/>
    <n v="79.739999999999995"/>
    <n v="66.36"/>
    <n v="0.45420944558521564"/>
    <n v="2026"/>
    <x v="3"/>
    <n v="10"/>
    <x v="9"/>
  </r>
  <r>
    <n v="1415"/>
    <d v="2026-10-04T00:00:00"/>
    <x v="1"/>
    <x v="11"/>
    <x v="3"/>
    <s v="Returning"/>
    <x v="2"/>
    <s v="Travel Backpack 35L"/>
    <n v="1"/>
    <n v="161.07"/>
    <n v="0.05"/>
    <n v="89.81"/>
    <n v="153.01649999999998"/>
    <n v="89.81"/>
    <n v="63.206499999999977"/>
    <n v="0.41306983233834249"/>
    <n v="2026"/>
    <x v="3"/>
    <n v="10"/>
    <x v="9"/>
  </r>
  <r>
    <n v="2205"/>
    <d v="2026-10-04T00:00:00"/>
    <x v="3"/>
    <x v="13"/>
    <x v="0"/>
    <s v="New"/>
    <x v="1"/>
    <s v="Hiking Daypack 20L"/>
    <n v="5"/>
    <n v="90.12"/>
    <n v="0"/>
    <n v="46.67"/>
    <n v="450.6"/>
    <n v="233.35000000000002"/>
    <n v="217.25"/>
    <n v="0.48213493120284062"/>
    <n v="2026"/>
    <x v="3"/>
    <n v="10"/>
    <x v="9"/>
  </r>
  <r>
    <n v="2374"/>
    <d v="2026-10-04T00:00:00"/>
    <x v="3"/>
    <x v="13"/>
    <x v="3"/>
    <s v="Returning"/>
    <x v="1"/>
    <s v="Trekking Poles"/>
    <n v="1"/>
    <n v="70.400000000000006"/>
    <n v="0"/>
    <n v="32.43"/>
    <n v="70.400000000000006"/>
    <n v="32.43"/>
    <n v="37.970000000000006"/>
    <n v="0.53934659090909098"/>
    <n v="2026"/>
    <x v="3"/>
    <n v="10"/>
    <x v="9"/>
  </r>
  <r>
    <n v="4840"/>
    <d v="2026-10-04T00:00:00"/>
    <x v="1"/>
    <x v="12"/>
    <x v="1"/>
    <s v="Business"/>
    <x v="3"/>
    <s v="Trail Tent 2P"/>
    <n v="6"/>
    <n v="191.08"/>
    <n v="0.1"/>
    <n v="102.93"/>
    <n v="1031.8320000000001"/>
    <n v="617.58000000000004"/>
    <n v="414.25200000000007"/>
    <n v="0.40147233270532412"/>
    <n v="2026"/>
    <x v="3"/>
    <n v="10"/>
    <x v="9"/>
  </r>
  <r>
    <n v="4984"/>
    <d v="2026-10-04T00:00:00"/>
    <x v="2"/>
    <x v="16"/>
    <x v="0"/>
    <s v="Returning"/>
    <x v="4"/>
    <s v="Recovery Roller"/>
    <n v="1"/>
    <n v="36.590000000000003"/>
    <n v="0"/>
    <n v="13.62"/>
    <n v="36.590000000000003"/>
    <n v="13.62"/>
    <n v="22.970000000000006"/>
    <n v="0.62776714949439749"/>
    <n v="2026"/>
    <x v="3"/>
    <n v="10"/>
    <x v="9"/>
  </r>
  <r>
    <n v="641"/>
    <d v="2026-10-05T00:00:00"/>
    <x v="1"/>
    <x v="11"/>
    <x v="2"/>
    <s v="Returning"/>
    <x v="3"/>
    <s v="Compact Sleeping Bag"/>
    <n v="2"/>
    <n v="125.38"/>
    <n v="0.05"/>
    <n v="59.12"/>
    <n v="238.22199999999998"/>
    <n v="118.24"/>
    <n v="119.98199999999999"/>
    <n v="0.5036562534106841"/>
    <n v="2026"/>
    <x v="3"/>
    <n v="10"/>
    <x v="9"/>
  </r>
  <r>
    <n v="1358"/>
    <d v="2026-10-05T00:00:00"/>
    <x v="0"/>
    <x v="0"/>
    <x v="0"/>
    <s v="New"/>
    <x v="2"/>
    <s v="Insulated Bottle"/>
    <n v="1"/>
    <n v="35.71"/>
    <n v="0"/>
    <n v="13.3"/>
    <n v="35.71"/>
    <n v="13.3"/>
    <n v="22.41"/>
    <n v="0.62755530663679637"/>
    <n v="2026"/>
    <x v="3"/>
    <n v="10"/>
    <x v="9"/>
  </r>
  <r>
    <n v="3904"/>
    <d v="2026-10-05T00:00:00"/>
    <x v="1"/>
    <x v="6"/>
    <x v="0"/>
    <s v="Returning"/>
    <x v="2"/>
    <s v="Packing Cube Set"/>
    <n v="2"/>
    <n v="46.72"/>
    <n v="0"/>
    <n v="18.39"/>
    <n v="93.44"/>
    <n v="36.78"/>
    <n v="56.66"/>
    <n v="0.60637842465753422"/>
    <n v="2026"/>
    <x v="3"/>
    <n v="10"/>
    <x v="9"/>
  </r>
  <r>
    <n v="4336"/>
    <d v="2026-10-05T00:00:00"/>
    <x v="0"/>
    <x v="15"/>
    <x v="3"/>
    <s v="Returning"/>
    <x v="1"/>
    <s v="Trail Boots"/>
    <n v="1"/>
    <n v="143.16999999999999"/>
    <n v="0.05"/>
    <n v="81.290000000000006"/>
    <n v="136.01149999999998"/>
    <n v="81.290000000000006"/>
    <n v="54.721499999999978"/>
    <n v="0.40232995004098904"/>
    <n v="2026"/>
    <x v="3"/>
    <n v="10"/>
    <x v="9"/>
  </r>
  <r>
    <n v="4705"/>
    <d v="2026-10-05T00:00:00"/>
    <x v="0"/>
    <x v="0"/>
    <x v="2"/>
    <s v="Returning"/>
    <x v="3"/>
    <s v="Compact Sleeping Bag"/>
    <n v="1"/>
    <n v="125.88"/>
    <n v="0"/>
    <n v="62.46"/>
    <n v="125.88"/>
    <n v="62.46"/>
    <n v="63.419999999999995"/>
    <n v="0.50381315538608196"/>
    <n v="2026"/>
    <x v="3"/>
    <n v="10"/>
    <x v="9"/>
  </r>
  <r>
    <n v="1094"/>
    <d v="2026-10-06T00:00:00"/>
    <x v="3"/>
    <x v="4"/>
    <x v="0"/>
    <s v="New"/>
    <x v="4"/>
    <s v="Weighted Vest"/>
    <n v="2"/>
    <n v="121.81"/>
    <n v="0.05"/>
    <n v="67.72"/>
    <n v="231.43899999999999"/>
    <n v="135.44"/>
    <n v="95.998999999999995"/>
    <n v="0.41479180259161158"/>
    <n v="2026"/>
    <x v="3"/>
    <n v="10"/>
    <x v="9"/>
  </r>
  <r>
    <n v="3926"/>
    <d v="2026-10-06T00:00:00"/>
    <x v="2"/>
    <x v="5"/>
    <x v="0"/>
    <s v="Business"/>
    <x v="1"/>
    <s v="Summit Backpack 45L"/>
    <n v="6"/>
    <n v="154.93"/>
    <n v="0.05"/>
    <n v="79.430000000000007"/>
    <n v="883.101"/>
    <n v="476.58000000000004"/>
    <n v="406.52099999999996"/>
    <n v="0.46033352923391546"/>
    <n v="2026"/>
    <x v="3"/>
    <n v="10"/>
    <x v="9"/>
  </r>
  <r>
    <n v="524"/>
    <d v="2026-10-07T00:00:00"/>
    <x v="3"/>
    <x v="8"/>
    <x v="2"/>
    <s v="New"/>
    <x v="0"/>
    <s v="Cycling Pack 12L"/>
    <n v="2"/>
    <n v="101.1"/>
    <n v="0.15"/>
    <n v="51.61"/>
    <n v="171.86999999999998"/>
    <n v="103.22"/>
    <n v="68.649999999999977"/>
    <n v="0.39942980159422814"/>
    <n v="2026"/>
    <x v="3"/>
    <n v="10"/>
    <x v="9"/>
  </r>
  <r>
    <n v="2277"/>
    <d v="2026-10-07T00:00:00"/>
    <x v="0"/>
    <x v="0"/>
    <x v="0"/>
    <s v="New"/>
    <x v="0"/>
    <s v="Cycling Pack 12L"/>
    <n v="2"/>
    <n v="105"/>
    <n v="0"/>
    <n v="50.3"/>
    <n v="210"/>
    <n v="100.6"/>
    <n v="109.4"/>
    <n v="0.52095238095238094"/>
    <n v="2026"/>
    <x v="3"/>
    <n v="10"/>
    <x v="9"/>
  </r>
  <r>
    <n v="2442"/>
    <d v="2026-10-07T00:00:00"/>
    <x v="2"/>
    <x v="2"/>
    <x v="1"/>
    <s v="Business"/>
    <x v="1"/>
    <s v="Summit Backpack 45L"/>
    <n v="4"/>
    <n v="157.12"/>
    <n v="0.15"/>
    <n v="77.98"/>
    <n v="534.20799999999997"/>
    <n v="311.92"/>
    <n v="222.28799999999995"/>
    <n v="0.41610758356295668"/>
    <n v="2026"/>
    <x v="3"/>
    <n v="10"/>
    <x v="9"/>
  </r>
  <r>
    <n v="2809"/>
    <d v="2026-10-07T00:00:00"/>
    <x v="3"/>
    <x v="8"/>
    <x v="0"/>
    <s v="Returning"/>
    <x v="1"/>
    <s v="Trekking Poles"/>
    <n v="3"/>
    <n v="70.239999999999995"/>
    <n v="0.05"/>
    <n v="31.96"/>
    <n v="200.18399999999997"/>
    <n v="95.88"/>
    <n v="104.30399999999997"/>
    <n v="0.5210406426087999"/>
    <n v="2026"/>
    <x v="3"/>
    <n v="10"/>
    <x v="9"/>
  </r>
  <r>
    <n v="2946"/>
    <d v="2026-10-07T00:00:00"/>
    <x v="2"/>
    <x v="16"/>
    <x v="0"/>
    <s v="Returning"/>
    <x v="0"/>
    <s v="Cycling Pack 12L"/>
    <n v="1"/>
    <n v="103.48"/>
    <n v="0.1"/>
    <n v="51.33"/>
    <n v="93.132000000000005"/>
    <n v="51.33"/>
    <n v="41.802000000000007"/>
    <n v="0.4488467980930293"/>
    <n v="2026"/>
    <x v="3"/>
    <n v="10"/>
    <x v="9"/>
  </r>
  <r>
    <n v="4147"/>
    <d v="2026-10-07T00:00:00"/>
    <x v="1"/>
    <x v="12"/>
    <x v="2"/>
    <s v="Returning"/>
    <x v="0"/>
    <s v="Compact Repair Kit"/>
    <n v="3"/>
    <n v="40.770000000000003"/>
    <n v="0.05"/>
    <n v="16.68"/>
    <n v="116.19449999999999"/>
    <n v="50.04"/>
    <n v="66.154499999999985"/>
    <n v="0.56934278300608021"/>
    <n v="2026"/>
    <x v="3"/>
    <n v="10"/>
    <x v="9"/>
  </r>
  <r>
    <n v="4164"/>
    <d v="2026-10-07T00:00:00"/>
    <x v="0"/>
    <x v="9"/>
    <x v="2"/>
    <s v="New"/>
    <x v="1"/>
    <s v="Trail Boots"/>
    <n v="2"/>
    <n v="143.41999999999999"/>
    <n v="0"/>
    <n v="81.44"/>
    <n v="286.83999999999997"/>
    <n v="162.88"/>
    <n v="123.95999999999998"/>
    <n v="0.43215730023706594"/>
    <n v="2026"/>
    <x v="3"/>
    <n v="10"/>
    <x v="9"/>
  </r>
  <r>
    <n v="4275"/>
    <d v="2026-10-07T00:00:00"/>
    <x v="3"/>
    <x v="7"/>
    <x v="3"/>
    <s v="Returning"/>
    <x v="0"/>
    <s v="Trail Bike Light"/>
    <n v="1"/>
    <n v="49.56"/>
    <n v="0.05"/>
    <n v="22.88"/>
    <n v="47.082000000000001"/>
    <n v="22.88"/>
    <n v="24.202000000000002"/>
    <n v="0.51403933562720361"/>
    <n v="2026"/>
    <x v="3"/>
    <n v="10"/>
    <x v="9"/>
  </r>
  <r>
    <n v="5062"/>
    <d v="2026-10-07T00:00:00"/>
    <x v="1"/>
    <x v="12"/>
    <x v="0"/>
    <s v="Returning"/>
    <x v="2"/>
    <s v="Carry-On Duffel"/>
    <n v="4"/>
    <n v="131.05000000000001"/>
    <n v="0"/>
    <n v="67.37"/>
    <n v="524.20000000000005"/>
    <n v="269.48"/>
    <n v="254.72000000000003"/>
    <n v="0.48592140404425793"/>
    <n v="2026"/>
    <x v="3"/>
    <n v="10"/>
    <x v="9"/>
  </r>
  <r>
    <n v="1126"/>
    <d v="2026-10-08T00:00:00"/>
    <x v="0"/>
    <x v="9"/>
    <x v="0"/>
    <s v="Business"/>
    <x v="0"/>
    <s v="Trail Bike Light"/>
    <n v="1"/>
    <n v="51.35"/>
    <n v="0"/>
    <n v="22.98"/>
    <n v="51.35"/>
    <n v="22.98"/>
    <n v="28.37"/>
    <n v="0.55248296007789677"/>
    <n v="2026"/>
    <x v="3"/>
    <n v="10"/>
    <x v="9"/>
  </r>
  <r>
    <n v="1865"/>
    <d v="2026-10-08T00:00:00"/>
    <x v="3"/>
    <x v="8"/>
    <x v="0"/>
    <s v="Returning"/>
    <x v="4"/>
    <s v="Resistance Band Set"/>
    <n v="1"/>
    <n v="39.659999999999997"/>
    <n v="0"/>
    <n v="14.39"/>
    <n v="39.659999999999997"/>
    <n v="14.39"/>
    <n v="25.269999999999996"/>
    <n v="0.63716591023701463"/>
    <n v="2026"/>
    <x v="3"/>
    <n v="10"/>
    <x v="9"/>
  </r>
  <r>
    <n v="2471"/>
    <d v="2026-10-08T00:00:00"/>
    <x v="3"/>
    <x v="13"/>
    <x v="2"/>
    <s v="New"/>
    <x v="4"/>
    <s v="Resistance Band Set"/>
    <n v="1"/>
    <n v="39.79"/>
    <n v="0"/>
    <n v="14.76"/>
    <n v="39.79"/>
    <n v="14.76"/>
    <n v="25.03"/>
    <n v="0.62905252576024129"/>
    <n v="2026"/>
    <x v="3"/>
    <n v="10"/>
    <x v="9"/>
  </r>
  <r>
    <n v="3208"/>
    <d v="2026-10-08T00:00:00"/>
    <x v="2"/>
    <x v="10"/>
    <x v="1"/>
    <s v="New"/>
    <x v="0"/>
    <s v="Compact Repair Kit"/>
    <n v="6"/>
    <n v="41.27"/>
    <n v="0.1"/>
    <n v="16.61"/>
    <n v="222.858"/>
    <n v="99.66"/>
    <n v="123.19800000000001"/>
    <n v="0.55280941227149127"/>
    <n v="2026"/>
    <x v="3"/>
    <n v="10"/>
    <x v="9"/>
  </r>
  <r>
    <n v="4285"/>
    <d v="2026-10-08T00:00:00"/>
    <x v="3"/>
    <x v="4"/>
    <x v="0"/>
    <s v="Returning"/>
    <x v="1"/>
    <s v="Hiking Daypack 20L"/>
    <n v="1"/>
    <n v="93.39"/>
    <n v="0"/>
    <n v="45.98"/>
    <n v="93.39"/>
    <n v="45.98"/>
    <n v="47.410000000000004"/>
    <n v="0.50765606595995294"/>
    <n v="2026"/>
    <x v="3"/>
    <n v="10"/>
    <x v="9"/>
  </r>
  <r>
    <n v="261"/>
    <d v="2026-10-09T00:00:00"/>
    <x v="2"/>
    <x v="3"/>
    <x v="0"/>
    <s v="Business"/>
    <x v="3"/>
    <s v="Alpine Tent 4P"/>
    <n v="1"/>
    <n v="336.56"/>
    <n v="0"/>
    <n v="189.74"/>
    <n v="336.56"/>
    <n v="189.74"/>
    <n v="146.82"/>
    <n v="0.43623722367482765"/>
    <n v="2026"/>
    <x v="3"/>
    <n v="10"/>
    <x v="9"/>
  </r>
  <r>
    <n v="291"/>
    <d v="2026-10-09T00:00:00"/>
    <x v="2"/>
    <x v="2"/>
    <x v="0"/>
    <s v="New"/>
    <x v="2"/>
    <s v="Carry-On Duffel"/>
    <n v="2"/>
    <n v="132.47999999999999"/>
    <n v="0.1"/>
    <n v="67.48"/>
    <n v="238.464"/>
    <n v="134.96"/>
    <n v="103.50399999999999"/>
    <n v="0.43404455179817497"/>
    <n v="2026"/>
    <x v="3"/>
    <n v="10"/>
    <x v="9"/>
  </r>
  <r>
    <n v="670"/>
    <d v="2026-10-09T00:00:00"/>
    <x v="1"/>
    <x v="14"/>
    <x v="2"/>
    <s v="Returning"/>
    <x v="1"/>
    <s v="Hiking Daypack 20L"/>
    <n v="1"/>
    <n v="92.59"/>
    <n v="0"/>
    <n v="44.46"/>
    <n v="92.59"/>
    <n v="44.46"/>
    <n v="48.13"/>
    <n v="0.51981855491953777"/>
    <n v="2026"/>
    <x v="3"/>
    <n v="10"/>
    <x v="9"/>
  </r>
  <r>
    <n v="1306"/>
    <d v="2026-10-09T00:00:00"/>
    <x v="3"/>
    <x v="8"/>
    <x v="2"/>
    <s v="Business"/>
    <x v="4"/>
    <s v="Recovery Roller"/>
    <n v="1"/>
    <n v="35.450000000000003"/>
    <n v="0.05"/>
    <n v="14.23"/>
    <n v="33.677500000000002"/>
    <n v="14.23"/>
    <n v="19.447500000000002"/>
    <n v="0.57746269764679681"/>
    <n v="2026"/>
    <x v="3"/>
    <n v="10"/>
    <x v="9"/>
  </r>
  <r>
    <n v="2400"/>
    <d v="2026-10-09T00:00:00"/>
    <x v="2"/>
    <x v="2"/>
    <x v="0"/>
    <s v="New"/>
    <x v="1"/>
    <s v="Hiking Daypack 20L"/>
    <n v="2"/>
    <n v="93.83"/>
    <n v="0.1"/>
    <n v="44.27"/>
    <n v="168.89400000000001"/>
    <n v="88.54"/>
    <n v="80.353999999999999"/>
    <n v="0.47576586498040191"/>
    <n v="2026"/>
    <x v="3"/>
    <n v="10"/>
    <x v="9"/>
  </r>
  <r>
    <n v="3816"/>
    <d v="2026-10-09T00:00:00"/>
    <x v="1"/>
    <x v="12"/>
    <x v="0"/>
    <s v="New"/>
    <x v="4"/>
    <s v="Recovery Roller"/>
    <n v="1"/>
    <n v="36.32"/>
    <n v="0"/>
    <n v="13.6"/>
    <n v="36.32"/>
    <n v="13.6"/>
    <n v="22.72"/>
    <n v="0.62555066079295152"/>
    <n v="2026"/>
    <x v="3"/>
    <n v="10"/>
    <x v="9"/>
  </r>
  <r>
    <n v="4038"/>
    <d v="2026-10-09T00:00:00"/>
    <x v="0"/>
    <x v="15"/>
    <x v="0"/>
    <s v="Returning"/>
    <x v="4"/>
    <s v="Weighted Vest"/>
    <n v="2"/>
    <n v="125.56"/>
    <n v="0.1"/>
    <n v="67.260000000000005"/>
    <n v="226.00800000000001"/>
    <n v="134.52000000000001"/>
    <n v="91.488"/>
    <n v="0.40479983009450993"/>
    <n v="2026"/>
    <x v="3"/>
    <n v="10"/>
    <x v="9"/>
  </r>
  <r>
    <n v="4686"/>
    <d v="2026-10-09T00:00:00"/>
    <x v="0"/>
    <x v="15"/>
    <x v="3"/>
    <s v="New"/>
    <x v="3"/>
    <s v="Compact Sleeping Bag"/>
    <n v="2"/>
    <n v="124.91"/>
    <n v="0"/>
    <n v="60.33"/>
    <n v="249.82"/>
    <n v="120.66"/>
    <n v="129.16"/>
    <n v="0.51701224881914976"/>
    <n v="2026"/>
    <x v="3"/>
    <n v="10"/>
    <x v="9"/>
  </r>
  <r>
    <n v="5076"/>
    <d v="2026-10-09T00:00:00"/>
    <x v="1"/>
    <x v="12"/>
    <x v="0"/>
    <s v="New"/>
    <x v="3"/>
    <s v="Trail Tent 2P"/>
    <n v="1"/>
    <n v="199.32"/>
    <n v="0"/>
    <n v="103.83"/>
    <n v="199.32"/>
    <n v="103.83"/>
    <n v="95.49"/>
    <n v="0.4790788681517158"/>
    <n v="2026"/>
    <x v="3"/>
    <n v="10"/>
    <x v="9"/>
  </r>
  <r>
    <n v="1339"/>
    <d v="2026-10-10T00:00:00"/>
    <x v="1"/>
    <x v="11"/>
    <x v="0"/>
    <s v="Returning"/>
    <x v="3"/>
    <s v="Alpine Tent 4P"/>
    <n v="4"/>
    <n v="337.38"/>
    <n v="0.05"/>
    <n v="194.94"/>
    <n v="1282.0439999999999"/>
    <n v="779.76"/>
    <n v="502.28399999999988"/>
    <n v="0.39178374533167343"/>
    <n v="2026"/>
    <x v="3"/>
    <n v="10"/>
    <x v="9"/>
  </r>
  <r>
    <n v="1884"/>
    <d v="2026-10-10T00:00:00"/>
    <x v="2"/>
    <x v="2"/>
    <x v="0"/>
    <s v="Business"/>
    <x v="3"/>
    <s v="Portable Camp Stove"/>
    <n v="3"/>
    <n v="82.18"/>
    <n v="0.1"/>
    <n v="39.82"/>
    <n v="221.88600000000002"/>
    <n v="119.46000000000001"/>
    <n v="102.42600000000002"/>
    <n v="0.46161542413671885"/>
    <n v="2026"/>
    <x v="3"/>
    <n v="10"/>
    <x v="9"/>
  </r>
  <r>
    <n v="3568"/>
    <d v="2026-10-10T00:00:00"/>
    <x v="0"/>
    <x v="15"/>
    <x v="1"/>
    <s v="New"/>
    <x v="1"/>
    <s v="Trekking Poles"/>
    <n v="15"/>
    <n v="70.25"/>
    <n v="0.1"/>
    <n v="32.19"/>
    <n v="948.375"/>
    <n v="482.84999999999997"/>
    <n v="465.52500000000003"/>
    <n v="0.49086595492289448"/>
    <n v="2026"/>
    <x v="3"/>
    <n v="10"/>
    <x v="9"/>
  </r>
  <r>
    <n v="4171"/>
    <d v="2026-10-10T00:00:00"/>
    <x v="3"/>
    <x v="7"/>
    <x v="2"/>
    <s v="New"/>
    <x v="2"/>
    <s v="Insulated Bottle"/>
    <n v="2"/>
    <n v="35.36"/>
    <n v="0"/>
    <n v="13.49"/>
    <n v="70.72"/>
    <n v="26.98"/>
    <n v="43.739999999999995"/>
    <n v="0.61849547511312208"/>
    <n v="2026"/>
    <x v="3"/>
    <n v="10"/>
    <x v="9"/>
  </r>
  <r>
    <n v="4477"/>
    <d v="2026-10-10T00:00:00"/>
    <x v="2"/>
    <x v="5"/>
    <x v="2"/>
    <s v="New"/>
    <x v="2"/>
    <s v="Packing Cube Set"/>
    <n v="1"/>
    <n v="46.01"/>
    <n v="0"/>
    <n v="18.239999999999998"/>
    <n v="46.01"/>
    <n v="18.239999999999998"/>
    <n v="27.77"/>
    <n v="0.6035644425124973"/>
    <n v="2026"/>
    <x v="3"/>
    <n v="10"/>
    <x v="9"/>
  </r>
  <r>
    <n v="3368"/>
    <d v="2026-10-11T00:00:00"/>
    <x v="0"/>
    <x v="9"/>
    <x v="0"/>
    <s v="Returning"/>
    <x v="1"/>
    <s v="Hiking Daypack 20L"/>
    <n v="1"/>
    <n v="89.88"/>
    <n v="0"/>
    <n v="46.15"/>
    <n v="89.88"/>
    <n v="46.15"/>
    <n v="43.73"/>
    <n v="0.48653760569648419"/>
    <n v="2026"/>
    <x v="3"/>
    <n v="10"/>
    <x v="9"/>
  </r>
  <r>
    <n v="3566"/>
    <d v="2026-10-11T00:00:00"/>
    <x v="1"/>
    <x v="12"/>
    <x v="0"/>
    <s v="New"/>
    <x v="4"/>
    <s v="Resistance Band Set"/>
    <n v="1"/>
    <n v="41.33"/>
    <n v="0"/>
    <n v="14.47"/>
    <n v="41.33"/>
    <n v="14.47"/>
    <n v="26.86"/>
    <n v="0.6498911202516332"/>
    <n v="2026"/>
    <x v="3"/>
    <n v="10"/>
    <x v="9"/>
  </r>
  <r>
    <n v="4420"/>
    <d v="2026-10-11T00:00:00"/>
    <x v="2"/>
    <x v="5"/>
    <x v="1"/>
    <s v="Business"/>
    <x v="0"/>
    <s v="Compact Repair Kit"/>
    <n v="15"/>
    <n v="40.78"/>
    <n v="0.15"/>
    <n v="17.07"/>
    <n v="519.94500000000005"/>
    <n v="256.05"/>
    <n v="263.89500000000004"/>
    <n v="0.5075440671609498"/>
    <n v="2026"/>
    <x v="3"/>
    <n v="10"/>
    <x v="9"/>
  </r>
  <r>
    <n v="513"/>
    <d v="2026-10-12T00:00:00"/>
    <x v="3"/>
    <x v="7"/>
    <x v="0"/>
    <s v="Business"/>
    <x v="2"/>
    <s v="Travel Backpack 35L"/>
    <n v="1"/>
    <n v="163.87"/>
    <n v="0"/>
    <n v="85.76"/>
    <n v="163.87"/>
    <n v="85.76"/>
    <n v="78.11"/>
    <n v="0.47665832672240188"/>
    <n v="2026"/>
    <x v="3"/>
    <n v="10"/>
    <x v="9"/>
  </r>
  <r>
    <n v="786"/>
    <d v="2026-10-12T00:00:00"/>
    <x v="2"/>
    <x v="3"/>
    <x v="0"/>
    <s v="New"/>
    <x v="4"/>
    <s v="Recovery Roller"/>
    <n v="1"/>
    <n v="35.39"/>
    <n v="0.05"/>
    <n v="13.68"/>
    <n v="33.6205"/>
    <n v="13.68"/>
    <n v="19.9405"/>
    <n v="0.59310539700480358"/>
    <n v="2026"/>
    <x v="3"/>
    <n v="10"/>
    <x v="9"/>
  </r>
  <r>
    <n v="3771"/>
    <d v="2026-10-12T00:00:00"/>
    <x v="2"/>
    <x v="3"/>
    <x v="0"/>
    <s v="Business"/>
    <x v="3"/>
    <s v="Portable Camp Stove"/>
    <n v="2"/>
    <n v="80.2"/>
    <n v="0"/>
    <n v="39.590000000000003"/>
    <n v="160.4"/>
    <n v="79.180000000000007"/>
    <n v="81.22"/>
    <n v="0.50635910224438896"/>
    <n v="2026"/>
    <x v="3"/>
    <n v="10"/>
    <x v="9"/>
  </r>
  <r>
    <n v="3910"/>
    <d v="2026-10-12T00:00:00"/>
    <x v="2"/>
    <x v="2"/>
    <x v="0"/>
    <s v="Business"/>
    <x v="0"/>
    <s v="Compact Repair Kit"/>
    <n v="3"/>
    <n v="41.09"/>
    <n v="0"/>
    <n v="17.18"/>
    <n v="123.27000000000001"/>
    <n v="51.54"/>
    <n v="71.730000000000018"/>
    <n v="0.58189340472134354"/>
    <n v="2026"/>
    <x v="3"/>
    <n v="10"/>
    <x v="9"/>
  </r>
  <r>
    <n v="330"/>
    <d v="2026-10-13T00:00:00"/>
    <x v="1"/>
    <x v="12"/>
    <x v="1"/>
    <s v="Business"/>
    <x v="2"/>
    <s v="Insulated Bottle"/>
    <n v="5"/>
    <n v="36.97"/>
    <n v="0.15"/>
    <n v="13.93"/>
    <n v="157.1225"/>
    <n v="69.650000000000006"/>
    <n v="87.472499999999997"/>
    <n v="0.55671530175500006"/>
    <n v="2026"/>
    <x v="3"/>
    <n v="10"/>
    <x v="9"/>
  </r>
  <r>
    <n v="707"/>
    <d v="2026-10-13T00:00:00"/>
    <x v="2"/>
    <x v="5"/>
    <x v="2"/>
    <s v="New"/>
    <x v="2"/>
    <s v="Insulated Bottle"/>
    <n v="4"/>
    <n v="35.880000000000003"/>
    <n v="0.05"/>
    <n v="13.45"/>
    <n v="136.34399999999999"/>
    <n v="53.8"/>
    <n v="82.543999999999997"/>
    <n v="0.60540984568444522"/>
    <n v="2026"/>
    <x v="3"/>
    <n v="10"/>
    <x v="9"/>
  </r>
  <r>
    <n v="989"/>
    <d v="2026-10-13T00:00:00"/>
    <x v="1"/>
    <x v="11"/>
    <x v="0"/>
    <s v="Returning"/>
    <x v="0"/>
    <s v="Compact Repair Kit"/>
    <n v="3"/>
    <n v="40.42"/>
    <n v="0"/>
    <n v="16.79"/>
    <n v="121.26"/>
    <n v="50.37"/>
    <n v="70.890000000000015"/>
    <n v="0.58461157842652167"/>
    <n v="2026"/>
    <x v="3"/>
    <n v="10"/>
    <x v="9"/>
  </r>
  <r>
    <n v="1904"/>
    <d v="2026-10-13T00:00:00"/>
    <x v="3"/>
    <x v="8"/>
    <x v="2"/>
    <s v="Returning"/>
    <x v="0"/>
    <s v="Trail Bike Light"/>
    <n v="1"/>
    <n v="50.34"/>
    <n v="0.15"/>
    <n v="22.56"/>
    <n v="42.789000000000001"/>
    <n v="22.56"/>
    <n v="20.229000000000003"/>
    <n v="0.47276169108883132"/>
    <n v="2026"/>
    <x v="3"/>
    <n v="10"/>
    <x v="9"/>
  </r>
  <r>
    <n v="2854"/>
    <d v="2026-10-13T00:00:00"/>
    <x v="0"/>
    <x v="15"/>
    <x v="2"/>
    <s v="New"/>
    <x v="2"/>
    <s v="Insulated Bottle"/>
    <n v="3"/>
    <n v="36.049999999999997"/>
    <n v="0.1"/>
    <n v="13.87"/>
    <n v="97.334999999999994"/>
    <n v="41.61"/>
    <n v="55.724999999999994"/>
    <n v="0.57250732008013561"/>
    <n v="2026"/>
    <x v="3"/>
    <n v="10"/>
    <x v="9"/>
  </r>
  <r>
    <n v="3212"/>
    <d v="2026-10-13T00:00:00"/>
    <x v="2"/>
    <x v="2"/>
    <x v="1"/>
    <s v="Returning"/>
    <x v="0"/>
    <s v="Compact Repair Kit"/>
    <n v="15"/>
    <n v="40"/>
    <n v="0.1"/>
    <n v="16.420000000000002"/>
    <n v="540"/>
    <n v="246.3"/>
    <n v="293.7"/>
    <n v="0.54388888888888887"/>
    <n v="2026"/>
    <x v="3"/>
    <n v="10"/>
    <x v="9"/>
  </r>
  <r>
    <n v="4479"/>
    <d v="2026-10-13T00:00:00"/>
    <x v="3"/>
    <x v="7"/>
    <x v="2"/>
    <s v="Returning"/>
    <x v="1"/>
    <s v="Summit Backpack 45L"/>
    <n v="1"/>
    <n v="151.68"/>
    <n v="0.05"/>
    <n v="78.98"/>
    <n v="144.096"/>
    <n v="78.98"/>
    <n v="65.116"/>
    <n v="0.45189318232289583"/>
    <n v="2026"/>
    <x v="3"/>
    <n v="10"/>
    <x v="9"/>
  </r>
  <r>
    <n v="4574"/>
    <d v="2026-10-13T00:00:00"/>
    <x v="1"/>
    <x v="14"/>
    <x v="0"/>
    <s v="Business"/>
    <x v="4"/>
    <s v="Recovery Roller"/>
    <n v="1"/>
    <n v="36.53"/>
    <n v="0"/>
    <n v="14.01"/>
    <n v="36.53"/>
    <n v="14.01"/>
    <n v="22.520000000000003"/>
    <n v="0.61647960580344929"/>
    <n v="2026"/>
    <x v="3"/>
    <n v="10"/>
    <x v="9"/>
  </r>
  <r>
    <n v="4815"/>
    <d v="2026-10-13T00:00:00"/>
    <x v="0"/>
    <x v="0"/>
    <x v="2"/>
    <s v="Business"/>
    <x v="0"/>
    <s v="Compact Repair Kit"/>
    <n v="1"/>
    <n v="39.89"/>
    <n v="0.05"/>
    <n v="16.91"/>
    <n v="37.895499999999998"/>
    <n v="16.91"/>
    <n v="20.985499999999998"/>
    <n v="0.55377287540737019"/>
    <n v="2026"/>
    <x v="3"/>
    <n v="10"/>
    <x v="9"/>
  </r>
  <r>
    <n v="5027"/>
    <d v="2026-10-13T00:00:00"/>
    <x v="2"/>
    <x v="10"/>
    <x v="0"/>
    <s v="New"/>
    <x v="1"/>
    <s v="Summit Backpack 45L"/>
    <n v="1"/>
    <n v="154.53"/>
    <n v="0"/>
    <n v="77.930000000000007"/>
    <n v="154.53"/>
    <n v="77.930000000000007"/>
    <n v="76.599999999999994"/>
    <n v="0.49569662848637802"/>
    <n v="2026"/>
    <x v="3"/>
    <n v="10"/>
    <x v="9"/>
  </r>
  <r>
    <n v="1794"/>
    <d v="2026-10-14T00:00:00"/>
    <x v="3"/>
    <x v="8"/>
    <x v="3"/>
    <s v="Business"/>
    <x v="0"/>
    <s v="Trail Bike Light"/>
    <n v="2"/>
    <n v="50.64"/>
    <n v="0.05"/>
    <n v="22.28"/>
    <n v="96.215999999999994"/>
    <n v="44.56"/>
    <n v="51.655999999999992"/>
    <n v="0.53687536376486233"/>
    <n v="2026"/>
    <x v="3"/>
    <n v="10"/>
    <x v="9"/>
  </r>
  <r>
    <n v="1867"/>
    <d v="2026-10-14T00:00:00"/>
    <x v="0"/>
    <x v="0"/>
    <x v="0"/>
    <s v="New"/>
    <x v="4"/>
    <s v="Resistance Band Set"/>
    <n v="3"/>
    <n v="40.880000000000003"/>
    <n v="0.05"/>
    <n v="14.59"/>
    <n v="116.50800000000001"/>
    <n v="43.769999999999996"/>
    <n v="72.738000000000014"/>
    <n v="0.62431764342362761"/>
    <n v="2026"/>
    <x v="3"/>
    <n v="10"/>
    <x v="9"/>
  </r>
  <r>
    <n v="2088"/>
    <d v="2026-10-14T00:00:00"/>
    <x v="3"/>
    <x v="4"/>
    <x v="2"/>
    <s v="Returning"/>
    <x v="1"/>
    <s v="Trail Boots"/>
    <n v="1"/>
    <n v="141.77000000000001"/>
    <n v="0"/>
    <n v="78.48"/>
    <n v="141.77000000000001"/>
    <n v="78.48"/>
    <n v="63.290000000000006"/>
    <n v="0.44642731184312623"/>
    <n v="2026"/>
    <x v="3"/>
    <n v="10"/>
    <x v="9"/>
  </r>
  <r>
    <n v="2270"/>
    <d v="2026-10-14T00:00:00"/>
    <x v="3"/>
    <x v="7"/>
    <x v="0"/>
    <s v="New"/>
    <x v="3"/>
    <s v="Trail Tent 2P"/>
    <n v="3"/>
    <n v="199.99"/>
    <n v="0.15"/>
    <n v="101.86"/>
    <n v="509.97450000000003"/>
    <n v="305.58"/>
    <n v="204.39450000000005"/>
    <n v="0.40079356909021929"/>
    <n v="2026"/>
    <x v="3"/>
    <n v="10"/>
    <x v="9"/>
  </r>
  <r>
    <n v="3789"/>
    <d v="2026-10-14T00:00:00"/>
    <x v="3"/>
    <x v="4"/>
    <x v="3"/>
    <s v="New"/>
    <x v="0"/>
    <s v="Trail Bike Light"/>
    <n v="2"/>
    <n v="50.56"/>
    <n v="0"/>
    <n v="23.04"/>
    <n v="101.12"/>
    <n v="46.08"/>
    <n v="55.040000000000006"/>
    <n v="0.54430379746835444"/>
    <n v="2026"/>
    <x v="3"/>
    <n v="10"/>
    <x v="9"/>
  </r>
  <r>
    <n v="4323"/>
    <d v="2026-10-14T00:00:00"/>
    <x v="3"/>
    <x v="7"/>
    <x v="0"/>
    <s v="New"/>
    <x v="2"/>
    <s v="Packing Cube Set"/>
    <n v="1"/>
    <n v="47.38"/>
    <n v="0"/>
    <n v="17.86"/>
    <n v="47.38"/>
    <n v="17.86"/>
    <n v="29.520000000000003"/>
    <n v="0.62304769945124527"/>
    <n v="2026"/>
    <x v="3"/>
    <n v="10"/>
    <x v="9"/>
  </r>
  <r>
    <n v="276"/>
    <d v="2026-10-15T00:00:00"/>
    <x v="2"/>
    <x v="2"/>
    <x v="0"/>
    <s v="Business"/>
    <x v="1"/>
    <s v="Hiking Daypack 20L"/>
    <n v="1"/>
    <n v="92.74"/>
    <n v="0.15"/>
    <n v="44.52"/>
    <n v="78.828999999999994"/>
    <n v="44.52"/>
    <n v="34.30899999999999"/>
    <n v="0.43523322635070844"/>
    <n v="2026"/>
    <x v="3"/>
    <n v="10"/>
    <x v="9"/>
  </r>
  <r>
    <n v="791"/>
    <d v="2026-10-15T00:00:00"/>
    <x v="3"/>
    <x v="13"/>
    <x v="2"/>
    <s v="Returning"/>
    <x v="0"/>
    <s v="Trail Bike Light"/>
    <n v="3"/>
    <n v="51.57"/>
    <n v="0.1"/>
    <n v="21.82"/>
    <n v="139.239"/>
    <n v="65.460000000000008"/>
    <n v="73.778999999999996"/>
    <n v="0.52987309589985565"/>
    <n v="2026"/>
    <x v="3"/>
    <n v="10"/>
    <x v="9"/>
  </r>
  <r>
    <n v="1033"/>
    <d v="2026-10-15T00:00:00"/>
    <x v="1"/>
    <x v="12"/>
    <x v="0"/>
    <s v="New"/>
    <x v="1"/>
    <s v="Trekking Poles"/>
    <n v="1"/>
    <n v="70.47"/>
    <n v="0.1"/>
    <n v="31.52"/>
    <n v="63.423000000000002"/>
    <n v="31.52"/>
    <n v="31.903000000000002"/>
    <n v="0.50301940936253409"/>
    <n v="2026"/>
    <x v="3"/>
    <n v="10"/>
    <x v="9"/>
  </r>
  <r>
    <n v="1247"/>
    <d v="2026-10-15T00:00:00"/>
    <x v="0"/>
    <x v="0"/>
    <x v="0"/>
    <s v="New"/>
    <x v="1"/>
    <s v="Trekking Poles"/>
    <n v="1"/>
    <n v="71.05"/>
    <n v="0"/>
    <n v="33.32"/>
    <n v="71.05"/>
    <n v="33.32"/>
    <n v="37.729999999999997"/>
    <n v="0.53103448275862064"/>
    <n v="2026"/>
    <x v="3"/>
    <n v="10"/>
    <x v="9"/>
  </r>
  <r>
    <n v="1321"/>
    <d v="2026-10-15T00:00:00"/>
    <x v="3"/>
    <x v="13"/>
    <x v="2"/>
    <s v="Returning"/>
    <x v="0"/>
    <s v="Compact Repair Kit"/>
    <n v="3"/>
    <n v="39.83"/>
    <n v="0.1"/>
    <n v="16.93"/>
    <n v="107.541"/>
    <n v="50.79"/>
    <n v="56.750999999999998"/>
    <n v="0.52771501101905316"/>
    <n v="2026"/>
    <x v="3"/>
    <n v="10"/>
    <x v="9"/>
  </r>
  <r>
    <n v="2048"/>
    <d v="2026-10-15T00:00:00"/>
    <x v="3"/>
    <x v="7"/>
    <x v="0"/>
    <s v="New"/>
    <x v="4"/>
    <s v="Training Mat"/>
    <n v="3"/>
    <n v="49.5"/>
    <n v="0.05"/>
    <n v="22"/>
    <n v="141.07499999999999"/>
    <n v="66"/>
    <n v="75.074999999999989"/>
    <n v="0.53216374269005839"/>
    <n v="2026"/>
    <x v="3"/>
    <n v="10"/>
    <x v="9"/>
  </r>
  <r>
    <n v="2082"/>
    <d v="2026-10-15T00:00:00"/>
    <x v="1"/>
    <x v="6"/>
    <x v="3"/>
    <s v="New"/>
    <x v="1"/>
    <s v="Hiking Daypack 20L"/>
    <n v="1"/>
    <n v="91.99"/>
    <n v="0"/>
    <n v="44.86"/>
    <n v="91.99"/>
    <n v="44.86"/>
    <n v="47.129999999999995"/>
    <n v="0.51233829764104788"/>
    <n v="2026"/>
    <x v="3"/>
    <n v="10"/>
    <x v="9"/>
  </r>
  <r>
    <n v="2177"/>
    <d v="2026-10-15T00:00:00"/>
    <x v="0"/>
    <x v="15"/>
    <x v="3"/>
    <s v="Returning"/>
    <x v="0"/>
    <s v="Commuter Helmet"/>
    <n v="1"/>
    <n v="79.78"/>
    <n v="0.05"/>
    <n v="41.59"/>
    <n v="75.790999999999997"/>
    <n v="41.59"/>
    <n v="34.200999999999993"/>
    <n v="0.45125410668812915"/>
    <n v="2026"/>
    <x v="3"/>
    <n v="10"/>
    <x v="9"/>
  </r>
  <r>
    <n v="3776"/>
    <d v="2026-10-15T00:00:00"/>
    <x v="3"/>
    <x v="8"/>
    <x v="0"/>
    <s v="Returning"/>
    <x v="0"/>
    <s v="Commuter Helmet"/>
    <n v="1"/>
    <n v="82.97"/>
    <n v="0"/>
    <n v="43.09"/>
    <n v="82.97"/>
    <n v="43.09"/>
    <n v="39.879999999999995"/>
    <n v="0.48065565867180904"/>
    <n v="2026"/>
    <x v="3"/>
    <n v="10"/>
    <x v="9"/>
  </r>
  <r>
    <n v="4542"/>
    <d v="2026-10-15T00:00:00"/>
    <x v="0"/>
    <x v="9"/>
    <x v="0"/>
    <s v="Business"/>
    <x v="0"/>
    <s v="Cycling Pack 12L"/>
    <n v="1"/>
    <n v="103.33"/>
    <n v="0"/>
    <n v="50.85"/>
    <n v="103.33"/>
    <n v="50.85"/>
    <n v="52.48"/>
    <n v="0.5078873512048776"/>
    <n v="2026"/>
    <x v="3"/>
    <n v="10"/>
    <x v="9"/>
  </r>
  <r>
    <n v="36"/>
    <d v="2026-10-16T00:00:00"/>
    <x v="0"/>
    <x v="9"/>
    <x v="0"/>
    <s v="New"/>
    <x v="1"/>
    <s v="Trail Boots"/>
    <n v="3"/>
    <n v="142.54"/>
    <n v="0.05"/>
    <n v="81.599999999999994"/>
    <n v="406.23899999999998"/>
    <n v="244.79999999999998"/>
    <n v="161.43899999999999"/>
    <n v="0.39739906803630376"/>
    <n v="2026"/>
    <x v="3"/>
    <n v="10"/>
    <x v="9"/>
  </r>
  <r>
    <n v="64"/>
    <d v="2026-10-16T00:00:00"/>
    <x v="2"/>
    <x v="16"/>
    <x v="0"/>
    <s v="New"/>
    <x v="1"/>
    <s v="Hiking Daypack 20L"/>
    <n v="3"/>
    <n v="92.14"/>
    <n v="0.1"/>
    <n v="46.43"/>
    <n v="248.77800000000002"/>
    <n v="139.29"/>
    <n v="109.48800000000003"/>
    <n v="0.44010322456165746"/>
    <n v="2026"/>
    <x v="3"/>
    <n v="10"/>
    <x v="9"/>
  </r>
  <r>
    <n v="529"/>
    <d v="2026-10-16T00:00:00"/>
    <x v="3"/>
    <x v="7"/>
    <x v="2"/>
    <s v="Business"/>
    <x v="2"/>
    <s v="Travel Backpack 35L"/>
    <n v="2"/>
    <n v="165.23"/>
    <n v="0"/>
    <n v="88.87"/>
    <n v="330.46"/>
    <n v="177.74"/>
    <n v="152.71999999999997"/>
    <n v="0.46214367850874533"/>
    <n v="2026"/>
    <x v="3"/>
    <n v="10"/>
    <x v="9"/>
  </r>
  <r>
    <n v="1815"/>
    <d v="2026-10-16T00:00:00"/>
    <x v="3"/>
    <x v="4"/>
    <x v="0"/>
    <s v="Business"/>
    <x v="4"/>
    <s v="Weighted Vest"/>
    <n v="1"/>
    <n v="121.92"/>
    <n v="0"/>
    <n v="71.02"/>
    <n v="121.92"/>
    <n v="71.02"/>
    <n v="50.900000000000006"/>
    <n v="0.41748687664042"/>
    <n v="2026"/>
    <x v="3"/>
    <n v="10"/>
    <x v="9"/>
  </r>
  <r>
    <n v="1820"/>
    <d v="2026-10-16T00:00:00"/>
    <x v="1"/>
    <x v="1"/>
    <x v="0"/>
    <s v="Returning"/>
    <x v="2"/>
    <s v="Insulated Bottle"/>
    <n v="3"/>
    <n v="36.46"/>
    <n v="0.05"/>
    <n v="13.9"/>
    <n v="103.91099999999999"/>
    <n v="41.7"/>
    <n v="62.210999999999984"/>
    <n v="0.5986950370990558"/>
    <n v="2026"/>
    <x v="3"/>
    <n v="10"/>
    <x v="9"/>
  </r>
  <r>
    <n v="2028"/>
    <d v="2026-10-16T00:00:00"/>
    <x v="3"/>
    <x v="4"/>
    <x v="2"/>
    <s v="Business"/>
    <x v="4"/>
    <s v="Training Mat"/>
    <n v="3"/>
    <n v="51.89"/>
    <n v="0.1"/>
    <n v="21.56"/>
    <n v="140.10300000000001"/>
    <n v="64.679999999999993"/>
    <n v="75.423000000000016"/>
    <n v="0.53833965011455864"/>
    <n v="2026"/>
    <x v="3"/>
    <n v="10"/>
    <x v="9"/>
  </r>
  <r>
    <n v="2741"/>
    <d v="2026-10-16T00:00:00"/>
    <x v="3"/>
    <x v="4"/>
    <x v="0"/>
    <s v="Returning"/>
    <x v="4"/>
    <s v="Resistance Band Set"/>
    <n v="1"/>
    <n v="40.75"/>
    <n v="0"/>
    <n v="14.7"/>
    <n v="40.75"/>
    <n v="14.7"/>
    <n v="26.05"/>
    <n v="0.63926380368098157"/>
    <n v="2026"/>
    <x v="3"/>
    <n v="10"/>
    <x v="9"/>
  </r>
  <r>
    <n v="3602"/>
    <d v="2026-10-16T00:00:00"/>
    <x v="2"/>
    <x v="5"/>
    <x v="1"/>
    <s v="Business"/>
    <x v="3"/>
    <s v="Alpine Tent 4P"/>
    <n v="4"/>
    <n v="345.13"/>
    <n v="0.05"/>
    <n v="200.02"/>
    <n v="1311.4939999999999"/>
    <n v="800.08"/>
    <n v="511.41399999999987"/>
    <n v="0.38994764749209671"/>
    <n v="2026"/>
    <x v="3"/>
    <n v="10"/>
    <x v="9"/>
  </r>
  <r>
    <n v="4116"/>
    <d v="2026-10-16T00:00:00"/>
    <x v="1"/>
    <x v="6"/>
    <x v="2"/>
    <s v="New"/>
    <x v="2"/>
    <s v="Insulated Bottle"/>
    <n v="2"/>
    <n v="37.1"/>
    <n v="0"/>
    <n v="13.31"/>
    <n v="74.2"/>
    <n v="26.62"/>
    <n v="47.58"/>
    <n v="0.64123989218328836"/>
    <n v="2026"/>
    <x v="3"/>
    <n v="10"/>
    <x v="9"/>
  </r>
  <r>
    <n v="4197"/>
    <d v="2026-10-16T00:00:00"/>
    <x v="3"/>
    <x v="7"/>
    <x v="3"/>
    <s v="New"/>
    <x v="1"/>
    <s v="Hiking Daypack 20L"/>
    <n v="3"/>
    <n v="94.19"/>
    <n v="0"/>
    <n v="44.89"/>
    <n v="282.57"/>
    <n v="134.67000000000002"/>
    <n v="147.89999999999998"/>
    <n v="0.52341012846374346"/>
    <n v="2026"/>
    <x v="3"/>
    <n v="10"/>
    <x v="9"/>
  </r>
  <r>
    <n v="360"/>
    <d v="2026-10-17T00:00:00"/>
    <x v="3"/>
    <x v="8"/>
    <x v="0"/>
    <s v="Returning"/>
    <x v="3"/>
    <s v="Portable Camp Stove"/>
    <n v="2"/>
    <n v="82.52"/>
    <n v="0.05"/>
    <n v="38.61"/>
    <n v="156.78799999999998"/>
    <n v="77.22"/>
    <n v="79.567999999999984"/>
    <n v="0.50748781794525089"/>
    <n v="2026"/>
    <x v="3"/>
    <n v="10"/>
    <x v="9"/>
  </r>
  <r>
    <n v="427"/>
    <d v="2026-10-17T00:00:00"/>
    <x v="3"/>
    <x v="13"/>
    <x v="0"/>
    <s v="Business"/>
    <x v="1"/>
    <s v="Summit Backpack 45L"/>
    <n v="1"/>
    <n v="155.16"/>
    <n v="0"/>
    <n v="78.84"/>
    <n v="155.16"/>
    <n v="78.84"/>
    <n v="76.319999999999993"/>
    <n v="0.49187935034802782"/>
    <n v="2026"/>
    <x v="3"/>
    <n v="10"/>
    <x v="9"/>
  </r>
  <r>
    <n v="1018"/>
    <d v="2026-10-17T00:00:00"/>
    <x v="3"/>
    <x v="13"/>
    <x v="3"/>
    <s v="Returning"/>
    <x v="2"/>
    <s v="Packing Cube Set"/>
    <n v="1"/>
    <n v="46.36"/>
    <n v="0.05"/>
    <n v="18.399999999999999"/>
    <n v="44.041999999999994"/>
    <n v="18.399999999999999"/>
    <n v="25.641999999999996"/>
    <n v="0.58221697470596245"/>
    <n v="2026"/>
    <x v="3"/>
    <n v="10"/>
    <x v="9"/>
  </r>
  <r>
    <n v="1179"/>
    <d v="2026-10-17T00:00:00"/>
    <x v="2"/>
    <x v="16"/>
    <x v="0"/>
    <s v="Business"/>
    <x v="0"/>
    <s v="Commuter Helmet"/>
    <n v="1"/>
    <n v="81.47"/>
    <n v="0"/>
    <n v="43.67"/>
    <n v="81.47"/>
    <n v="43.67"/>
    <n v="37.799999999999997"/>
    <n v="0.463974469129741"/>
    <n v="2026"/>
    <x v="3"/>
    <n v="10"/>
    <x v="9"/>
  </r>
  <r>
    <n v="2267"/>
    <d v="2026-10-17T00:00:00"/>
    <x v="0"/>
    <x v="15"/>
    <x v="0"/>
    <s v="Returning"/>
    <x v="2"/>
    <s v="Carry-On Duffel"/>
    <n v="1"/>
    <n v="134.31"/>
    <n v="0.05"/>
    <n v="67.239999999999995"/>
    <n v="127.5945"/>
    <n v="67.239999999999995"/>
    <n v="60.354500000000002"/>
    <n v="0.47301803761133909"/>
    <n v="2026"/>
    <x v="3"/>
    <n v="10"/>
    <x v="9"/>
  </r>
  <r>
    <n v="2656"/>
    <d v="2026-10-17T00:00:00"/>
    <x v="2"/>
    <x v="16"/>
    <x v="0"/>
    <s v="New"/>
    <x v="3"/>
    <s v="Compact Sleeping Bag"/>
    <n v="1"/>
    <n v="123.11"/>
    <n v="0"/>
    <n v="58.99"/>
    <n v="123.11"/>
    <n v="58.99"/>
    <n v="64.12"/>
    <n v="0.52083502558687356"/>
    <n v="2026"/>
    <x v="3"/>
    <n v="10"/>
    <x v="9"/>
  </r>
  <r>
    <n v="2867"/>
    <d v="2026-10-17T00:00:00"/>
    <x v="1"/>
    <x v="6"/>
    <x v="0"/>
    <s v="New"/>
    <x v="3"/>
    <s v="Portable Camp Stove"/>
    <n v="1"/>
    <n v="81.239999999999995"/>
    <n v="0"/>
    <n v="38.65"/>
    <n v="81.239999999999995"/>
    <n v="38.65"/>
    <n v="42.589999999999996"/>
    <n v="0.52424913835548992"/>
    <n v="2026"/>
    <x v="3"/>
    <n v="10"/>
    <x v="9"/>
  </r>
  <r>
    <n v="3335"/>
    <d v="2026-10-17T00:00:00"/>
    <x v="0"/>
    <x v="9"/>
    <x v="3"/>
    <s v="Returning"/>
    <x v="1"/>
    <s v="Trekking Poles"/>
    <n v="1"/>
    <n v="70.81"/>
    <n v="0.15"/>
    <n v="32.93"/>
    <n v="60.188499999999998"/>
    <n v="32.93"/>
    <n v="27.258499999999998"/>
    <n v="0.45288551799762411"/>
    <n v="2026"/>
    <x v="3"/>
    <n v="10"/>
    <x v="9"/>
  </r>
  <r>
    <n v="3770"/>
    <d v="2026-10-17T00:00:00"/>
    <x v="3"/>
    <x v="13"/>
    <x v="0"/>
    <s v="Business"/>
    <x v="3"/>
    <s v="Trail Tent 2P"/>
    <n v="6"/>
    <n v="200.26"/>
    <n v="0"/>
    <n v="106.71"/>
    <n v="1201.56"/>
    <n v="640.26"/>
    <n v="561.29999999999995"/>
    <n v="0.46714271447118744"/>
    <n v="2026"/>
    <x v="3"/>
    <n v="10"/>
    <x v="9"/>
  </r>
  <r>
    <n v="4065"/>
    <d v="2026-10-17T00:00:00"/>
    <x v="3"/>
    <x v="4"/>
    <x v="0"/>
    <s v="New"/>
    <x v="4"/>
    <s v="Recovery Roller"/>
    <n v="3"/>
    <n v="36.75"/>
    <n v="0.05"/>
    <n v="13.71"/>
    <n v="104.7375"/>
    <n v="41.13"/>
    <n v="63.607499999999995"/>
    <n v="0.60730397422126747"/>
    <n v="2026"/>
    <x v="3"/>
    <n v="10"/>
    <x v="9"/>
  </r>
  <r>
    <n v="4222"/>
    <d v="2026-10-17T00:00:00"/>
    <x v="2"/>
    <x v="16"/>
    <x v="0"/>
    <s v="Returning"/>
    <x v="1"/>
    <s v="Hiking Daypack 20L"/>
    <n v="2"/>
    <n v="92.41"/>
    <n v="0.1"/>
    <n v="45.42"/>
    <n v="166.33799999999999"/>
    <n v="90.84"/>
    <n v="75.49799999999999"/>
    <n v="0.4538830573891714"/>
    <n v="2026"/>
    <x v="3"/>
    <n v="10"/>
    <x v="9"/>
  </r>
  <r>
    <n v="4304"/>
    <d v="2026-10-17T00:00:00"/>
    <x v="1"/>
    <x v="14"/>
    <x v="2"/>
    <s v="New"/>
    <x v="4"/>
    <s v="Resistance Band Set"/>
    <n v="1"/>
    <n v="40.67"/>
    <n v="0"/>
    <n v="15.09"/>
    <n v="40.67"/>
    <n v="15.09"/>
    <n v="25.580000000000002"/>
    <n v="0.62896483894762722"/>
    <n v="2026"/>
    <x v="3"/>
    <n v="10"/>
    <x v="9"/>
  </r>
  <r>
    <n v="109"/>
    <d v="2026-10-18T00:00:00"/>
    <x v="1"/>
    <x v="1"/>
    <x v="0"/>
    <s v="Returning"/>
    <x v="1"/>
    <s v="Hiking Daypack 20L"/>
    <n v="1"/>
    <n v="90.09"/>
    <n v="0"/>
    <n v="45.17"/>
    <n v="90.09"/>
    <n v="45.17"/>
    <n v="44.92"/>
    <n v="0.49861249861249862"/>
    <n v="2026"/>
    <x v="3"/>
    <n v="10"/>
    <x v="9"/>
  </r>
  <r>
    <n v="744"/>
    <d v="2026-10-18T00:00:00"/>
    <x v="2"/>
    <x v="10"/>
    <x v="0"/>
    <s v="Returning"/>
    <x v="2"/>
    <s v="Insulated Bottle"/>
    <n v="1"/>
    <n v="36.83"/>
    <n v="0"/>
    <n v="13.64"/>
    <n v="36.83"/>
    <n v="13.64"/>
    <n v="23.189999999999998"/>
    <n v="0.62964974205810476"/>
    <n v="2026"/>
    <x v="3"/>
    <n v="10"/>
    <x v="9"/>
  </r>
  <r>
    <n v="960"/>
    <d v="2026-10-18T00:00:00"/>
    <x v="1"/>
    <x v="12"/>
    <x v="3"/>
    <s v="Returning"/>
    <x v="3"/>
    <s v="Trail Tent 2P"/>
    <n v="5"/>
    <n v="196.37"/>
    <n v="0.05"/>
    <n v="103.51"/>
    <n v="932.75749999999994"/>
    <n v="517.55000000000007"/>
    <n v="415.20749999999987"/>
    <n v="0.44513981393877816"/>
    <n v="2026"/>
    <x v="3"/>
    <n v="10"/>
    <x v="9"/>
  </r>
  <r>
    <n v="1389"/>
    <d v="2026-10-18T00:00:00"/>
    <x v="0"/>
    <x v="15"/>
    <x v="0"/>
    <s v="New"/>
    <x v="1"/>
    <s v="Hiking Daypack 20L"/>
    <n v="2"/>
    <n v="93.73"/>
    <n v="0"/>
    <n v="44.79"/>
    <n v="187.46"/>
    <n v="89.58"/>
    <n v="97.88000000000001"/>
    <n v="0.52213805611863873"/>
    <n v="2026"/>
    <x v="3"/>
    <n v="10"/>
    <x v="9"/>
  </r>
  <r>
    <n v="1493"/>
    <d v="2026-10-18T00:00:00"/>
    <x v="2"/>
    <x v="10"/>
    <x v="0"/>
    <s v="Business"/>
    <x v="2"/>
    <s v="Insulated Bottle"/>
    <n v="1"/>
    <n v="36.46"/>
    <n v="0.05"/>
    <n v="13.35"/>
    <n v="34.637"/>
    <n v="13.35"/>
    <n v="21.286999999999999"/>
    <n v="0.61457401045125148"/>
    <n v="2026"/>
    <x v="3"/>
    <n v="10"/>
    <x v="9"/>
  </r>
  <r>
    <n v="1967"/>
    <d v="2026-10-18T00:00:00"/>
    <x v="1"/>
    <x v="14"/>
    <x v="0"/>
    <s v="Returning"/>
    <x v="3"/>
    <s v="Compact Sleeping Bag"/>
    <n v="2"/>
    <n v="125.91"/>
    <n v="0"/>
    <n v="61.95"/>
    <n v="251.82"/>
    <n v="123.9"/>
    <n v="127.91999999999999"/>
    <n v="0.50798189182749576"/>
    <n v="2026"/>
    <x v="3"/>
    <n v="10"/>
    <x v="9"/>
  </r>
  <r>
    <n v="2132"/>
    <d v="2026-10-18T00:00:00"/>
    <x v="3"/>
    <x v="8"/>
    <x v="2"/>
    <s v="New"/>
    <x v="1"/>
    <s v="Hiking Daypack 20L"/>
    <n v="1"/>
    <n v="92.56"/>
    <n v="0.1"/>
    <n v="44.23"/>
    <n v="83.304000000000002"/>
    <n v="44.23"/>
    <n v="39.074000000000005"/>
    <n v="0.46905310669355621"/>
    <n v="2026"/>
    <x v="3"/>
    <n v="10"/>
    <x v="9"/>
  </r>
  <r>
    <n v="2882"/>
    <d v="2026-10-18T00:00:00"/>
    <x v="3"/>
    <x v="8"/>
    <x v="3"/>
    <s v="New"/>
    <x v="1"/>
    <s v="Trekking Poles"/>
    <n v="4"/>
    <n v="70.02"/>
    <n v="0"/>
    <n v="32.86"/>
    <n v="280.08"/>
    <n v="131.44"/>
    <n v="148.63999999999999"/>
    <n v="0.53070551271065403"/>
    <n v="2026"/>
    <x v="3"/>
    <n v="10"/>
    <x v="9"/>
  </r>
  <r>
    <n v="3345"/>
    <d v="2026-10-18T00:00:00"/>
    <x v="0"/>
    <x v="15"/>
    <x v="0"/>
    <s v="Returning"/>
    <x v="0"/>
    <s v="Trail Bike Light"/>
    <n v="3"/>
    <n v="51.62"/>
    <n v="0.1"/>
    <n v="22.94"/>
    <n v="139.374"/>
    <n v="68.820000000000007"/>
    <n v="70.553999999999988"/>
    <n v="0.50622067243531788"/>
    <n v="2026"/>
    <x v="3"/>
    <n v="10"/>
    <x v="9"/>
  </r>
  <r>
    <n v="4089"/>
    <d v="2026-10-18T00:00:00"/>
    <x v="2"/>
    <x v="2"/>
    <x v="0"/>
    <s v="New"/>
    <x v="3"/>
    <s v="Trail Tent 2P"/>
    <n v="1"/>
    <n v="196.39"/>
    <n v="0"/>
    <n v="104.66"/>
    <n v="196.39"/>
    <n v="104.66"/>
    <n v="91.72999999999999"/>
    <n v="0.46708080859514228"/>
    <n v="2026"/>
    <x v="3"/>
    <n v="10"/>
    <x v="9"/>
  </r>
  <r>
    <n v="4119"/>
    <d v="2026-10-18T00:00:00"/>
    <x v="3"/>
    <x v="8"/>
    <x v="1"/>
    <s v="Business"/>
    <x v="4"/>
    <s v="Resistance Band Set"/>
    <n v="10"/>
    <n v="41.26"/>
    <n v="0.1"/>
    <n v="15.06"/>
    <n v="371.34"/>
    <n v="150.6"/>
    <n v="220.73999999999998"/>
    <n v="0.59444175149458711"/>
    <n v="2026"/>
    <x v="3"/>
    <n v="10"/>
    <x v="9"/>
  </r>
  <r>
    <n v="4968"/>
    <d v="2026-10-18T00:00:00"/>
    <x v="2"/>
    <x v="3"/>
    <x v="3"/>
    <s v="New"/>
    <x v="2"/>
    <s v="Insulated Bottle"/>
    <n v="1"/>
    <n v="35.549999999999997"/>
    <n v="0.05"/>
    <n v="13.44"/>
    <n v="33.772499999999994"/>
    <n v="13.44"/>
    <n v="20.332499999999996"/>
    <n v="0.60204308238951809"/>
    <n v="2026"/>
    <x v="3"/>
    <n v="10"/>
    <x v="9"/>
  </r>
  <r>
    <n v="5197"/>
    <d v="2026-10-18T00:00:00"/>
    <x v="3"/>
    <x v="8"/>
    <x v="0"/>
    <s v="New"/>
    <x v="0"/>
    <s v="Trail Bike Light"/>
    <n v="1"/>
    <n v="49.5"/>
    <n v="0"/>
    <n v="22.36"/>
    <n v="49.5"/>
    <n v="22.36"/>
    <n v="27.14"/>
    <n v="0.54828282828282826"/>
    <n v="2026"/>
    <x v="3"/>
    <n v="10"/>
    <x v="9"/>
  </r>
  <r>
    <n v="66"/>
    <d v="2026-10-19T00:00:00"/>
    <x v="0"/>
    <x v="15"/>
    <x v="0"/>
    <s v="Business"/>
    <x v="3"/>
    <s v="Portable Camp Stove"/>
    <n v="1"/>
    <n v="80.58"/>
    <n v="0"/>
    <n v="40.43"/>
    <n v="80.58"/>
    <n v="40.43"/>
    <n v="40.15"/>
    <n v="0.49826259617771157"/>
    <n v="2026"/>
    <x v="3"/>
    <n v="10"/>
    <x v="9"/>
  </r>
  <r>
    <n v="585"/>
    <d v="2026-10-19T00:00:00"/>
    <x v="2"/>
    <x v="5"/>
    <x v="2"/>
    <s v="Business"/>
    <x v="2"/>
    <s v="Travel Backpack 35L"/>
    <n v="2"/>
    <n v="161.59"/>
    <n v="0.05"/>
    <n v="89.57"/>
    <n v="307.02100000000002"/>
    <n v="179.14"/>
    <n v="127.88100000000003"/>
    <n v="0.41652199686666391"/>
    <n v="2026"/>
    <x v="3"/>
    <n v="10"/>
    <x v="9"/>
  </r>
  <r>
    <n v="856"/>
    <d v="2026-10-19T00:00:00"/>
    <x v="3"/>
    <x v="8"/>
    <x v="0"/>
    <s v="Business"/>
    <x v="3"/>
    <s v="Portable Camp Stove"/>
    <n v="1"/>
    <n v="80.319999999999993"/>
    <n v="0"/>
    <n v="39.729999999999997"/>
    <n v="80.319999999999993"/>
    <n v="39.729999999999997"/>
    <n v="40.589999999999996"/>
    <n v="0.50535358565737054"/>
    <n v="2026"/>
    <x v="3"/>
    <n v="10"/>
    <x v="9"/>
  </r>
  <r>
    <n v="1793"/>
    <d v="2026-10-19T00:00:00"/>
    <x v="0"/>
    <x v="9"/>
    <x v="3"/>
    <s v="New"/>
    <x v="2"/>
    <s v="Travel Backpack 35L"/>
    <n v="1"/>
    <n v="164.25"/>
    <n v="0"/>
    <n v="86.6"/>
    <n v="164.25"/>
    <n v="86.6"/>
    <n v="77.650000000000006"/>
    <n v="0.47275494672754947"/>
    <n v="2026"/>
    <x v="3"/>
    <n v="10"/>
    <x v="9"/>
  </r>
  <r>
    <n v="4763"/>
    <d v="2026-10-19T00:00:00"/>
    <x v="3"/>
    <x v="8"/>
    <x v="3"/>
    <s v="New"/>
    <x v="0"/>
    <s v="Cycling Pack 12L"/>
    <n v="6"/>
    <n v="101.6"/>
    <n v="0"/>
    <n v="50.17"/>
    <n v="609.59999999999991"/>
    <n v="301.02"/>
    <n v="308.57999999999993"/>
    <n v="0.50620078740157481"/>
    <n v="2026"/>
    <x v="3"/>
    <n v="10"/>
    <x v="9"/>
  </r>
  <r>
    <n v="1716"/>
    <d v="2026-10-20T00:00:00"/>
    <x v="0"/>
    <x v="0"/>
    <x v="2"/>
    <s v="Returning"/>
    <x v="4"/>
    <s v="Recovery Roller"/>
    <n v="5"/>
    <n v="35.99"/>
    <n v="0"/>
    <n v="14.19"/>
    <n v="179.95000000000002"/>
    <n v="70.95"/>
    <n v="109.00000000000001"/>
    <n v="0.60572381217004723"/>
    <n v="2026"/>
    <x v="3"/>
    <n v="10"/>
    <x v="9"/>
  </r>
  <r>
    <n v="1759"/>
    <d v="2026-10-20T00:00:00"/>
    <x v="3"/>
    <x v="8"/>
    <x v="0"/>
    <s v="Returning"/>
    <x v="4"/>
    <s v="Recovery Roller"/>
    <n v="2"/>
    <n v="36.57"/>
    <n v="0.1"/>
    <n v="13.79"/>
    <n v="65.826000000000008"/>
    <n v="27.58"/>
    <n v="38.246000000000009"/>
    <n v="0.58101661957281325"/>
    <n v="2026"/>
    <x v="3"/>
    <n v="10"/>
    <x v="9"/>
  </r>
  <r>
    <n v="1811"/>
    <d v="2026-10-20T00:00:00"/>
    <x v="1"/>
    <x v="6"/>
    <x v="0"/>
    <s v="New"/>
    <x v="0"/>
    <s v="Compact Repair Kit"/>
    <n v="1"/>
    <n v="40.99"/>
    <n v="0.1"/>
    <n v="17.16"/>
    <n v="36.891000000000005"/>
    <n v="17.16"/>
    <n v="19.731000000000005"/>
    <n v="0.5348458973733432"/>
    <n v="2026"/>
    <x v="3"/>
    <n v="10"/>
    <x v="9"/>
  </r>
  <r>
    <n v="2918"/>
    <d v="2026-10-20T00:00:00"/>
    <x v="3"/>
    <x v="8"/>
    <x v="2"/>
    <s v="Returning"/>
    <x v="3"/>
    <s v="Portable Camp Stove"/>
    <n v="3"/>
    <n v="80.47"/>
    <n v="0"/>
    <n v="40.090000000000003"/>
    <n v="241.41"/>
    <n v="120.27000000000001"/>
    <n v="121.13999999999999"/>
    <n v="0.50180191375667949"/>
    <n v="2026"/>
    <x v="3"/>
    <n v="10"/>
    <x v="9"/>
  </r>
  <r>
    <n v="4150"/>
    <d v="2026-10-20T00:00:00"/>
    <x v="3"/>
    <x v="13"/>
    <x v="2"/>
    <s v="Business"/>
    <x v="1"/>
    <s v="Trail Boots"/>
    <n v="5"/>
    <n v="140.32"/>
    <n v="0"/>
    <n v="80.08"/>
    <n v="701.59999999999991"/>
    <n v="400.4"/>
    <n v="301.19999999999993"/>
    <n v="0.4293044469783352"/>
    <n v="2026"/>
    <x v="3"/>
    <n v="10"/>
    <x v="9"/>
  </r>
  <r>
    <n v="4830"/>
    <d v="2026-10-20T00:00:00"/>
    <x v="1"/>
    <x v="11"/>
    <x v="0"/>
    <s v="New"/>
    <x v="4"/>
    <s v="Weighted Vest"/>
    <n v="3"/>
    <n v="125.93"/>
    <n v="0.1"/>
    <n v="68.45"/>
    <n v="340.01100000000002"/>
    <n v="205.35000000000002"/>
    <n v="134.661"/>
    <n v="0.39604895135745605"/>
    <n v="2026"/>
    <x v="3"/>
    <n v="10"/>
    <x v="9"/>
  </r>
  <r>
    <n v="4698"/>
    <d v="2026-10-21T00:00:00"/>
    <x v="3"/>
    <x v="8"/>
    <x v="0"/>
    <s v="Returning"/>
    <x v="1"/>
    <s v="Trail Boots"/>
    <n v="2"/>
    <n v="141.4"/>
    <n v="0.05"/>
    <n v="77.48"/>
    <n v="268.66000000000003"/>
    <n v="154.96"/>
    <n v="113.70000000000002"/>
    <n v="0.42321149408173903"/>
    <n v="2026"/>
    <x v="3"/>
    <n v="10"/>
    <x v="9"/>
  </r>
  <r>
    <n v="4846"/>
    <d v="2026-10-21T00:00:00"/>
    <x v="0"/>
    <x v="0"/>
    <x v="1"/>
    <s v="Business"/>
    <x v="0"/>
    <s v="Trail Bike Light"/>
    <n v="8"/>
    <n v="51.91"/>
    <n v="0.05"/>
    <n v="22.99"/>
    <n v="394.51599999999996"/>
    <n v="183.92"/>
    <n v="210.59599999999998"/>
    <n v="0.53380851473704483"/>
    <n v="2026"/>
    <x v="3"/>
    <n v="10"/>
    <x v="9"/>
  </r>
  <r>
    <n v="5024"/>
    <d v="2026-10-21T00:00:00"/>
    <x v="3"/>
    <x v="7"/>
    <x v="3"/>
    <s v="Returning"/>
    <x v="3"/>
    <s v="Trail Tent 2P"/>
    <n v="1"/>
    <n v="192.62"/>
    <n v="0"/>
    <n v="102.51"/>
    <n v="192.62"/>
    <n v="102.51"/>
    <n v="90.11"/>
    <n v="0.46781227286886096"/>
    <n v="2026"/>
    <x v="3"/>
    <n v="10"/>
    <x v="9"/>
  </r>
  <r>
    <n v="1157"/>
    <d v="2026-10-22T00:00:00"/>
    <x v="3"/>
    <x v="4"/>
    <x v="0"/>
    <s v="New"/>
    <x v="0"/>
    <s v="Trail Bike Light"/>
    <n v="1"/>
    <n v="51.25"/>
    <n v="0"/>
    <n v="22.58"/>
    <n v="51.25"/>
    <n v="22.58"/>
    <n v="28.67"/>
    <n v="0.55941463414634152"/>
    <n v="2026"/>
    <x v="3"/>
    <n v="10"/>
    <x v="9"/>
  </r>
  <r>
    <n v="1427"/>
    <d v="2026-10-22T00:00:00"/>
    <x v="3"/>
    <x v="4"/>
    <x v="2"/>
    <s v="New"/>
    <x v="2"/>
    <s v="Packing Cube Set"/>
    <n v="1"/>
    <n v="45.97"/>
    <n v="0.05"/>
    <n v="18.760000000000002"/>
    <n v="43.671499999999995"/>
    <n v="18.760000000000002"/>
    <n v="24.911499999999993"/>
    <n v="0.57042922729926826"/>
    <n v="2026"/>
    <x v="3"/>
    <n v="10"/>
    <x v="9"/>
  </r>
  <r>
    <n v="1622"/>
    <d v="2026-10-22T00:00:00"/>
    <x v="2"/>
    <x v="2"/>
    <x v="3"/>
    <s v="Returning"/>
    <x v="3"/>
    <s v="Compact Sleeping Bag"/>
    <n v="1"/>
    <n v="123.29"/>
    <n v="0"/>
    <n v="59.48"/>
    <n v="123.29"/>
    <n v="59.48"/>
    <n v="63.810000000000009"/>
    <n v="0.51756022386243816"/>
    <n v="2026"/>
    <x v="3"/>
    <n v="10"/>
    <x v="9"/>
  </r>
  <r>
    <n v="1879"/>
    <d v="2026-10-22T00:00:00"/>
    <x v="3"/>
    <x v="8"/>
    <x v="1"/>
    <s v="Business"/>
    <x v="2"/>
    <s v="Insulated Bottle"/>
    <n v="8"/>
    <n v="35.83"/>
    <n v="0.05"/>
    <n v="13.89"/>
    <n v="272.30799999999999"/>
    <n v="111.12"/>
    <n v="161.18799999999999"/>
    <n v="0.59193266448286497"/>
    <n v="2026"/>
    <x v="3"/>
    <n v="10"/>
    <x v="9"/>
  </r>
  <r>
    <n v="2483"/>
    <d v="2026-10-22T00:00:00"/>
    <x v="0"/>
    <x v="0"/>
    <x v="0"/>
    <s v="New"/>
    <x v="3"/>
    <s v="Portable Camp Stove"/>
    <n v="1"/>
    <n v="80.56"/>
    <n v="0"/>
    <n v="39.53"/>
    <n v="80.56"/>
    <n v="39.53"/>
    <n v="41.03"/>
    <n v="0.5093098311817279"/>
    <n v="2026"/>
    <x v="3"/>
    <n v="10"/>
    <x v="9"/>
  </r>
  <r>
    <n v="4451"/>
    <d v="2026-10-22T00:00:00"/>
    <x v="3"/>
    <x v="7"/>
    <x v="0"/>
    <s v="New"/>
    <x v="0"/>
    <s v="Compact Repair Kit"/>
    <n v="1"/>
    <n v="40.47"/>
    <n v="0.05"/>
    <n v="16.73"/>
    <n v="38.4465"/>
    <n v="16.73"/>
    <n v="21.7165"/>
    <n v="0.5648498562938109"/>
    <n v="2026"/>
    <x v="3"/>
    <n v="10"/>
    <x v="9"/>
  </r>
  <r>
    <n v="93"/>
    <d v="2026-10-23T00:00:00"/>
    <x v="1"/>
    <x v="12"/>
    <x v="1"/>
    <s v="Business"/>
    <x v="2"/>
    <s v="Carry-On Duffel"/>
    <n v="15"/>
    <n v="133.52000000000001"/>
    <n v="0.2"/>
    <n v="66"/>
    <n v="1602.2400000000002"/>
    <n v="990"/>
    <n v="612.24000000000024"/>
    <n v="0.38211503894547644"/>
    <n v="2026"/>
    <x v="3"/>
    <n v="10"/>
    <x v="9"/>
  </r>
  <r>
    <n v="265"/>
    <d v="2026-10-23T00:00:00"/>
    <x v="1"/>
    <x v="6"/>
    <x v="0"/>
    <s v="Returning"/>
    <x v="0"/>
    <s v="Commuter Helmet"/>
    <n v="1"/>
    <n v="82.28"/>
    <n v="0"/>
    <n v="42.08"/>
    <n v="82.28"/>
    <n v="42.08"/>
    <n v="40.200000000000003"/>
    <n v="0.48857559552746721"/>
    <n v="2026"/>
    <x v="3"/>
    <n v="10"/>
    <x v="9"/>
  </r>
  <r>
    <n v="555"/>
    <d v="2026-10-23T00:00:00"/>
    <x v="1"/>
    <x v="11"/>
    <x v="0"/>
    <s v="New"/>
    <x v="2"/>
    <s v="Insulated Bottle"/>
    <n v="6"/>
    <n v="35.479999999999997"/>
    <n v="0"/>
    <n v="13.37"/>
    <n v="212.88"/>
    <n v="80.22"/>
    <n v="132.66"/>
    <n v="0.62316798196166856"/>
    <n v="2026"/>
    <x v="3"/>
    <n v="10"/>
    <x v="9"/>
  </r>
  <r>
    <n v="1993"/>
    <d v="2026-10-23T00:00:00"/>
    <x v="2"/>
    <x v="3"/>
    <x v="2"/>
    <s v="New"/>
    <x v="1"/>
    <s v="Summit Backpack 45L"/>
    <n v="1"/>
    <n v="152.38"/>
    <n v="0.15"/>
    <n v="78.92"/>
    <n v="129.523"/>
    <n v="78.92"/>
    <n v="50.602999999999994"/>
    <n v="0.39068736826663986"/>
    <n v="2026"/>
    <x v="3"/>
    <n v="10"/>
    <x v="9"/>
  </r>
  <r>
    <n v="3116"/>
    <d v="2026-10-23T00:00:00"/>
    <x v="1"/>
    <x v="1"/>
    <x v="3"/>
    <s v="New"/>
    <x v="1"/>
    <s v="Hiking Daypack 20L"/>
    <n v="1"/>
    <n v="93.64"/>
    <n v="0"/>
    <n v="44.34"/>
    <n v="93.64"/>
    <n v="44.34"/>
    <n v="49.3"/>
    <n v="0.52648440837249033"/>
    <n v="2026"/>
    <x v="3"/>
    <n v="10"/>
    <x v="9"/>
  </r>
  <r>
    <n v="3631"/>
    <d v="2026-10-23T00:00:00"/>
    <x v="3"/>
    <x v="7"/>
    <x v="2"/>
    <s v="Returning"/>
    <x v="4"/>
    <s v="Weighted Vest"/>
    <n v="1"/>
    <n v="123.6"/>
    <n v="0"/>
    <n v="67.3"/>
    <n v="123.6"/>
    <n v="67.3"/>
    <n v="56.3"/>
    <n v="0.45550161812297735"/>
    <n v="2026"/>
    <x v="3"/>
    <n v="10"/>
    <x v="9"/>
  </r>
  <r>
    <n v="4216"/>
    <d v="2026-10-23T00:00:00"/>
    <x v="1"/>
    <x v="1"/>
    <x v="0"/>
    <s v="New"/>
    <x v="4"/>
    <s v="Weighted Vest"/>
    <n v="3"/>
    <n v="124.6"/>
    <n v="0.05"/>
    <n v="69.12"/>
    <n v="355.10999999999996"/>
    <n v="207.36"/>
    <n v="147.74999999999994"/>
    <n v="0.41606826053898782"/>
    <n v="2026"/>
    <x v="3"/>
    <n v="10"/>
    <x v="9"/>
  </r>
  <r>
    <n v="4956"/>
    <d v="2026-10-23T00:00:00"/>
    <x v="3"/>
    <x v="13"/>
    <x v="2"/>
    <s v="Business"/>
    <x v="1"/>
    <s v="Summit Backpack 45L"/>
    <n v="2"/>
    <n v="151.66"/>
    <n v="0"/>
    <n v="77.17"/>
    <n v="303.32"/>
    <n v="154.34"/>
    <n v="148.97999999999999"/>
    <n v="0.49116444678886984"/>
    <n v="2026"/>
    <x v="3"/>
    <n v="10"/>
    <x v="9"/>
  </r>
  <r>
    <n v="439"/>
    <d v="2026-10-24T00:00:00"/>
    <x v="2"/>
    <x v="5"/>
    <x v="2"/>
    <s v="New"/>
    <x v="2"/>
    <s v="Insulated Bottle"/>
    <n v="1"/>
    <n v="36.76"/>
    <n v="0"/>
    <n v="13.18"/>
    <n v="36.76"/>
    <n v="13.18"/>
    <n v="23.58"/>
    <n v="0.64145810663764957"/>
    <n v="2026"/>
    <x v="3"/>
    <n v="10"/>
    <x v="9"/>
  </r>
  <r>
    <n v="1076"/>
    <d v="2026-10-24T00:00:00"/>
    <x v="0"/>
    <x v="9"/>
    <x v="3"/>
    <s v="Returning"/>
    <x v="3"/>
    <s v="Trail Tent 2P"/>
    <n v="1"/>
    <n v="195.67"/>
    <n v="0"/>
    <n v="105.88"/>
    <n v="195.67"/>
    <n v="105.88"/>
    <n v="89.789999999999992"/>
    <n v="0.45888485715745897"/>
    <n v="2026"/>
    <x v="3"/>
    <n v="10"/>
    <x v="9"/>
  </r>
  <r>
    <n v="1130"/>
    <d v="2026-10-24T00:00:00"/>
    <x v="0"/>
    <x v="15"/>
    <x v="2"/>
    <s v="Returning"/>
    <x v="0"/>
    <s v="Compact Repair Kit"/>
    <n v="1"/>
    <n v="40.83"/>
    <n v="0.1"/>
    <n v="16.54"/>
    <n v="36.747"/>
    <n v="16.54"/>
    <n v="20.207000000000001"/>
    <n v="0.54989522954254766"/>
    <n v="2026"/>
    <x v="3"/>
    <n v="10"/>
    <x v="9"/>
  </r>
  <r>
    <n v="2820"/>
    <d v="2026-10-24T00:00:00"/>
    <x v="3"/>
    <x v="7"/>
    <x v="1"/>
    <s v="Business"/>
    <x v="1"/>
    <s v="Trekking Poles"/>
    <n v="6"/>
    <n v="72.73"/>
    <n v="0.05"/>
    <n v="32.700000000000003"/>
    <n v="414.56099999999998"/>
    <n v="196.20000000000002"/>
    <n v="218.36099999999996"/>
    <n v="0.52672827400551425"/>
    <n v="2026"/>
    <x v="3"/>
    <n v="10"/>
    <x v="9"/>
  </r>
  <r>
    <n v="4213"/>
    <d v="2026-10-24T00:00:00"/>
    <x v="1"/>
    <x v="14"/>
    <x v="1"/>
    <s v="Business"/>
    <x v="3"/>
    <s v="Portable Camp Stove"/>
    <n v="4"/>
    <n v="81.23"/>
    <n v="0.1"/>
    <n v="38.96"/>
    <n v="292.428"/>
    <n v="155.84"/>
    <n v="136.58799999999999"/>
    <n v="0.46708249552026482"/>
    <n v="2026"/>
    <x v="3"/>
    <n v="10"/>
    <x v="9"/>
  </r>
  <r>
    <n v="4375"/>
    <d v="2026-10-24T00:00:00"/>
    <x v="1"/>
    <x v="1"/>
    <x v="0"/>
    <s v="Business"/>
    <x v="2"/>
    <s v="Packing Cube Set"/>
    <n v="1"/>
    <n v="46.38"/>
    <n v="0.15"/>
    <n v="17.87"/>
    <n v="39.423000000000002"/>
    <n v="17.87"/>
    <n v="21.553000000000001"/>
    <n v="0.54671131065621592"/>
    <n v="2026"/>
    <x v="3"/>
    <n v="10"/>
    <x v="9"/>
  </r>
  <r>
    <n v="5072"/>
    <d v="2026-10-24T00:00:00"/>
    <x v="3"/>
    <x v="7"/>
    <x v="1"/>
    <s v="Business"/>
    <x v="2"/>
    <s v="Packing Cube Set"/>
    <n v="5"/>
    <n v="45.9"/>
    <n v="0.1"/>
    <n v="17.940000000000001"/>
    <n v="206.55"/>
    <n v="89.7"/>
    <n v="116.85000000000001"/>
    <n v="0.56572258533042852"/>
    <n v="2026"/>
    <x v="3"/>
    <n v="10"/>
    <x v="9"/>
  </r>
  <r>
    <n v="310"/>
    <d v="2026-10-25T00:00:00"/>
    <x v="1"/>
    <x v="12"/>
    <x v="0"/>
    <s v="Business"/>
    <x v="1"/>
    <s v="Trail Boots"/>
    <n v="5"/>
    <n v="144.04"/>
    <n v="0.1"/>
    <n v="78.069999999999993"/>
    <n v="648.17999999999995"/>
    <n v="390.34999999999997"/>
    <n v="257.83"/>
    <n v="0.39777530932765592"/>
    <n v="2026"/>
    <x v="3"/>
    <n v="10"/>
    <x v="9"/>
  </r>
  <r>
    <n v="317"/>
    <d v="2026-10-25T00:00:00"/>
    <x v="2"/>
    <x v="10"/>
    <x v="3"/>
    <s v="New"/>
    <x v="0"/>
    <s v="Commuter Helmet"/>
    <n v="2"/>
    <n v="80.69"/>
    <n v="0.05"/>
    <n v="43.81"/>
    <n v="153.31099999999998"/>
    <n v="87.62"/>
    <n v="65.690999999999974"/>
    <n v="0.42848197454846676"/>
    <n v="2026"/>
    <x v="3"/>
    <n v="10"/>
    <x v="9"/>
  </r>
  <r>
    <n v="684"/>
    <d v="2026-10-25T00:00:00"/>
    <x v="3"/>
    <x v="4"/>
    <x v="0"/>
    <s v="Business"/>
    <x v="3"/>
    <s v="Trail Tent 2P"/>
    <n v="1"/>
    <n v="191.91"/>
    <n v="0"/>
    <n v="101.89"/>
    <n v="191.91"/>
    <n v="101.89"/>
    <n v="90.02"/>
    <n v="0.46907404512531914"/>
    <n v="2026"/>
    <x v="3"/>
    <n v="10"/>
    <x v="9"/>
  </r>
  <r>
    <n v="1430"/>
    <d v="2026-10-25T00:00:00"/>
    <x v="3"/>
    <x v="13"/>
    <x v="2"/>
    <s v="New"/>
    <x v="4"/>
    <s v="Recovery Roller"/>
    <n v="1"/>
    <n v="36.630000000000003"/>
    <n v="0.05"/>
    <n v="13.97"/>
    <n v="34.798500000000004"/>
    <n v="13.97"/>
    <n v="20.828500000000005"/>
    <n v="0.59854591433538806"/>
    <n v="2026"/>
    <x v="3"/>
    <n v="10"/>
    <x v="9"/>
  </r>
  <r>
    <n v="2049"/>
    <d v="2026-10-25T00:00:00"/>
    <x v="3"/>
    <x v="4"/>
    <x v="1"/>
    <s v="Business"/>
    <x v="2"/>
    <s v="Insulated Bottle"/>
    <n v="6"/>
    <n v="35.380000000000003"/>
    <n v="0.05"/>
    <n v="13.9"/>
    <n v="201.66600000000003"/>
    <n v="83.4"/>
    <n v="118.26600000000002"/>
    <n v="0.58644491386748387"/>
    <n v="2026"/>
    <x v="3"/>
    <n v="10"/>
    <x v="9"/>
  </r>
  <r>
    <n v="2199"/>
    <d v="2026-10-25T00:00:00"/>
    <x v="1"/>
    <x v="12"/>
    <x v="3"/>
    <s v="Returning"/>
    <x v="2"/>
    <s v="Carry-On Duffel"/>
    <n v="1"/>
    <n v="132.63"/>
    <n v="0.05"/>
    <n v="67.489999999999995"/>
    <n v="125.99849999999999"/>
    <n v="67.489999999999995"/>
    <n v="58.508499999999998"/>
    <n v="0.46435870268296847"/>
    <n v="2026"/>
    <x v="3"/>
    <n v="10"/>
    <x v="9"/>
  </r>
  <r>
    <n v="2954"/>
    <d v="2026-10-25T00:00:00"/>
    <x v="3"/>
    <x v="4"/>
    <x v="0"/>
    <s v="New"/>
    <x v="1"/>
    <s v="Trekking Poles"/>
    <n v="1"/>
    <n v="71.17"/>
    <n v="0"/>
    <n v="32.57"/>
    <n v="71.17"/>
    <n v="32.57"/>
    <n v="38.6"/>
    <n v="0.54236335534635383"/>
    <n v="2026"/>
    <x v="3"/>
    <n v="10"/>
    <x v="9"/>
  </r>
  <r>
    <n v="3218"/>
    <d v="2026-10-25T00:00:00"/>
    <x v="0"/>
    <x v="15"/>
    <x v="1"/>
    <s v="Business"/>
    <x v="2"/>
    <s v="Carry-On Duffel"/>
    <n v="6"/>
    <n v="132.08000000000001"/>
    <n v="0.1"/>
    <n v="67.61"/>
    <n v="713.23200000000008"/>
    <n v="405.65999999999997"/>
    <n v="307.57200000000012"/>
    <n v="0.43123696076451995"/>
    <n v="2026"/>
    <x v="3"/>
    <n v="10"/>
    <x v="9"/>
  </r>
  <r>
    <n v="3965"/>
    <d v="2026-10-25T00:00:00"/>
    <x v="1"/>
    <x v="11"/>
    <x v="2"/>
    <s v="Returning"/>
    <x v="3"/>
    <s v="Portable Camp Stove"/>
    <n v="3"/>
    <n v="82.75"/>
    <n v="0.05"/>
    <n v="38.53"/>
    <n v="235.83749999999998"/>
    <n v="115.59"/>
    <n v="120.24749999999997"/>
    <n v="0.50987438384480832"/>
    <n v="2026"/>
    <x v="3"/>
    <n v="10"/>
    <x v="9"/>
  </r>
  <r>
    <n v="2278"/>
    <d v="2026-10-26T00:00:00"/>
    <x v="0"/>
    <x v="15"/>
    <x v="0"/>
    <s v="Returning"/>
    <x v="4"/>
    <s v="Training Mat"/>
    <n v="5"/>
    <n v="51.5"/>
    <n v="0.1"/>
    <n v="21.38"/>
    <n v="231.75"/>
    <n v="106.89999999999999"/>
    <n v="124.85000000000001"/>
    <n v="0.53872707659115426"/>
    <n v="2026"/>
    <x v="3"/>
    <n v="10"/>
    <x v="9"/>
  </r>
  <r>
    <n v="3132"/>
    <d v="2026-10-26T00:00:00"/>
    <x v="2"/>
    <x v="5"/>
    <x v="0"/>
    <s v="New"/>
    <x v="1"/>
    <s v="Trail Boots"/>
    <n v="3"/>
    <n v="140.49"/>
    <n v="0.05"/>
    <n v="77.45"/>
    <n v="400.3965"/>
    <n v="232.35000000000002"/>
    <n v="168.04649999999998"/>
    <n v="0.41970022215478903"/>
    <n v="2026"/>
    <x v="3"/>
    <n v="10"/>
    <x v="9"/>
  </r>
  <r>
    <n v="3144"/>
    <d v="2026-10-26T00:00:00"/>
    <x v="2"/>
    <x v="2"/>
    <x v="3"/>
    <s v="New"/>
    <x v="4"/>
    <s v="Recovery Roller"/>
    <n v="4"/>
    <n v="36.200000000000003"/>
    <n v="0.15"/>
    <n v="13.53"/>
    <n v="123.08000000000001"/>
    <n v="54.12"/>
    <n v="68.960000000000008"/>
    <n v="0.56028599285017877"/>
    <n v="2026"/>
    <x v="3"/>
    <n v="10"/>
    <x v="9"/>
  </r>
  <r>
    <n v="3501"/>
    <d v="2026-10-26T00:00:00"/>
    <x v="3"/>
    <x v="7"/>
    <x v="2"/>
    <s v="New"/>
    <x v="3"/>
    <s v="Compact Sleeping Bag"/>
    <n v="1"/>
    <n v="120.5"/>
    <n v="0.05"/>
    <n v="61.71"/>
    <n v="114.47499999999999"/>
    <n v="61.71"/>
    <n v="52.764999999999993"/>
    <n v="0.4609303341340904"/>
    <n v="2026"/>
    <x v="3"/>
    <n v="10"/>
    <x v="9"/>
  </r>
  <r>
    <n v="458"/>
    <d v="2026-10-27T00:00:00"/>
    <x v="2"/>
    <x v="2"/>
    <x v="2"/>
    <s v="Business"/>
    <x v="0"/>
    <s v="Cycling Pack 12L"/>
    <n v="1"/>
    <n v="102.44"/>
    <n v="0.05"/>
    <n v="49.14"/>
    <n v="97.317999999999998"/>
    <n v="49.14"/>
    <n v="48.177999999999997"/>
    <n v="0.49505744055570394"/>
    <n v="2026"/>
    <x v="3"/>
    <n v="10"/>
    <x v="9"/>
  </r>
  <r>
    <n v="1065"/>
    <d v="2026-10-27T00:00:00"/>
    <x v="2"/>
    <x v="5"/>
    <x v="0"/>
    <s v="New"/>
    <x v="4"/>
    <s v="Weighted Vest"/>
    <n v="6"/>
    <n v="121.58"/>
    <n v="0.15"/>
    <n v="68.86"/>
    <n v="620.05799999999999"/>
    <n v="413.15999999999997"/>
    <n v="206.89800000000002"/>
    <n v="0.33367523683268346"/>
    <n v="2026"/>
    <x v="3"/>
    <n v="10"/>
    <x v="9"/>
  </r>
  <r>
    <n v="1707"/>
    <d v="2026-10-27T00:00:00"/>
    <x v="2"/>
    <x v="16"/>
    <x v="0"/>
    <s v="New"/>
    <x v="2"/>
    <s v="Insulated Bottle"/>
    <n v="2"/>
    <n v="35.36"/>
    <n v="0"/>
    <n v="13.33"/>
    <n v="70.72"/>
    <n v="26.66"/>
    <n v="44.06"/>
    <n v="0.62302036199095023"/>
    <n v="2026"/>
    <x v="3"/>
    <n v="10"/>
    <x v="9"/>
  </r>
  <r>
    <n v="1989"/>
    <d v="2026-10-27T00:00:00"/>
    <x v="3"/>
    <x v="4"/>
    <x v="0"/>
    <s v="New"/>
    <x v="3"/>
    <s v="Alpine Tent 4P"/>
    <n v="2"/>
    <n v="335.73"/>
    <n v="0"/>
    <n v="199.44"/>
    <n v="671.46"/>
    <n v="398.88"/>
    <n v="272.58000000000004"/>
    <n v="0.4059512107943884"/>
    <n v="2026"/>
    <x v="3"/>
    <n v="10"/>
    <x v="9"/>
  </r>
  <r>
    <n v="2852"/>
    <d v="2026-10-27T00:00:00"/>
    <x v="1"/>
    <x v="12"/>
    <x v="1"/>
    <s v="Business"/>
    <x v="1"/>
    <s v="Trail Boots"/>
    <n v="3"/>
    <n v="141.96"/>
    <n v="0.1"/>
    <n v="77.42"/>
    <n v="383.29200000000003"/>
    <n v="232.26"/>
    <n v="151.03200000000004"/>
    <n v="0.39403900942362485"/>
    <n v="2026"/>
    <x v="3"/>
    <n v="10"/>
    <x v="9"/>
  </r>
  <r>
    <n v="4762"/>
    <d v="2026-10-27T00:00:00"/>
    <x v="1"/>
    <x v="12"/>
    <x v="3"/>
    <s v="New"/>
    <x v="4"/>
    <s v="Training Mat"/>
    <n v="2"/>
    <n v="51.76"/>
    <n v="0"/>
    <n v="21.64"/>
    <n v="103.52"/>
    <n v="43.28"/>
    <n v="60.239999999999995"/>
    <n v="0.58191653786707875"/>
    <n v="2026"/>
    <x v="3"/>
    <n v="10"/>
    <x v="9"/>
  </r>
  <r>
    <n v="4997"/>
    <d v="2026-10-27T00:00:00"/>
    <x v="3"/>
    <x v="7"/>
    <x v="0"/>
    <s v="Returning"/>
    <x v="3"/>
    <s v="Trail Tent 2P"/>
    <n v="3"/>
    <n v="194.09"/>
    <n v="0.1"/>
    <n v="105.84"/>
    <n v="524.04300000000001"/>
    <n v="317.52"/>
    <n v="206.52300000000002"/>
    <n v="0.39409552269565667"/>
    <n v="2026"/>
    <x v="3"/>
    <n v="10"/>
    <x v="9"/>
  </r>
  <r>
    <n v="1238"/>
    <d v="2026-10-28T00:00:00"/>
    <x v="1"/>
    <x v="12"/>
    <x v="0"/>
    <s v="Returning"/>
    <x v="3"/>
    <s v="Compact Sleeping Bag"/>
    <n v="1"/>
    <n v="125.39"/>
    <n v="0.05"/>
    <n v="61.19"/>
    <n v="119.12049999999999"/>
    <n v="61.19"/>
    <n v="57.930499999999995"/>
    <n v="0.48631847582909743"/>
    <n v="2026"/>
    <x v="3"/>
    <n v="10"/>
    <x v="9"/>
  </r>
  <r>
    <n v="2622"/>
    <d v="2026-10-28T00:00:00"/>
    <x v="0"/>
    <x v="15"/>
    <x v="3"/>
    <s v="New"/>
    <x v="3"/>
    <s v="Portable Camp Stove"/>
    <n v="3"/>
    <n v="83.73"/>
    <n v="0.15"/>
    <n v="39.43"/>
    <n v="213.51149999999998"/>
    <n v="118.28999999999999"/>
    <n v="95.221499999999992"/>
    <n v="0.44597831966896395"/>
    <n v="2026"/>
    <x v="3"/>
    <n v="10"/>
    <x v="9"/>
  </r>
  <r>
    <n v="3106"/>
    <d v="2026-10-28T00:00:00"/>
    <x v="3"/>
    <x v="8"/>
    <x v="3"/>
    <s v="Business"/>
    <x v="4"/>
    <s v="Recovery Roller"/>
    <n v="3"/>
    <n v="36.99"/>
    <n v="0.05"/>
    <n v="14.14"/>
    <n v="105.42149999999999"/>
    <n v="42.42"/>
    <n v="63.001499999999993"/>
    <n v="0.59761528720422297"/>
    <n v="2026"/>
    <x v="3"/>
    <n v="10"/>
    <x v="9"/>
  </r>
  <r>
    <n v="3274"/>
    <d v="2026-10-28T00:00:00"/>
    <x v="3"/>
    <x v="7"/>
    <x v="3"/>
    <s v="New"/>
    <x v="4"/>
    <s v="Resistance Band Set"/>
    <n v="1"/>
    <n v="39.42"/>
    <n v="0"/>
    <n v="14.58"/>
    <n v="39.42"/>
    <n v="14.58"/>
    <n v="24.840000000000003"/>
    <n v="0.63013698630136994"/>
    <n v="2026"/>
    <x v="3"/>
    <n v="10"/>
    <x v="9"/>
  </r>
  <r>
    <n v="3542"/>
    <d v="2026-10-28T00:00:00"/>
    <x v="3"/>
    <x v="4"/>
    <x v="0"/>
    <s v="New"/>
    <x v="0"/>
    <s v="Trail Bike Light"/>
    <n v="2"/>
    <n v="50.66"/>
    <n v="0"/>
    <n v="22.02"/>
    <n v="101.32"/>
    <n v="44.04"/>
    <n v="57.279999999999994"/>
    <n v="0.56533754441373862"/>
    <n v="2026"/>
    <x v="3"/>
    <n v="10"/>
    <x v="9"/>
  </r>
  <r>
    <n v="3704"/>
    <d v="2026-10-28T00:00:00"/>
    <x v="1"/>
    <x v="12"/>
    <x v="0"/>
    <s v="Returning"/>
    <x v="1"/>
    <s v="Trekking Poles"/>
    <n v="4"/>
    <n v="71.959999999999994"/>
    <n v="0.1"/>
    <n v="31.51"/>
    <n v="259.05599999999998"/>
    <n v="126.04"/>
    <n v="133.01599999999996"/>
    <n v="0.51346427027360864"/>
    <n v="2026"/>
    <x v="3"/>
    <n v="10"/>
    <x v="9"/>
  </r>
  <r>
    <n v="4699"/>
    <d v="2026-10-28T00:00:00"/>
    <x v="2"/>
    <x v="5"/>
    <x v="2"/>
    <s v="Returning"/>
    <x v="0"/>
    <s v="Trail Bike Light"/>
    <n v="1"/>
    <n v="49.72"/>
    <n v="0.05"/>
    <n v="22.5"/>
    <n v="47.233999999999995"/>
    <n v="22.5"/>
    <n v="24.733999999999995"/>
    <n v="0.52364821950290041"/>
    <n v="2026"/>
    <x v="3"/>
    <n v="10"/>
    <x v="9"/>
  </r>
  <r>
    <n v="1226"/>
    <d v="2026-10-29T00:00:00"/>
    <x v="0"/>
    <x v="0"/>
    <x v="3"/>
    <s v="Returning"/>
    <x v="2"/>
    <s v="Insulated Bottle"/>
    <n v="1"/>
    <n v="36.58"/>
    <n v="0"/>
    <n v="13.5"/>
    <n v="36.58"/>
    <n v="13.5"/>
    <n v="23.08"/>
    <n v="0.63094587206123565"/>
    <n v="2026"/>
    <x v="3"/>
    <n v="10"/>
    <x v="9"/>
  </r>
  <r>
    <n v="1245"/>
    <d v="2026-10-29T00:00:00"/>
    <x v="1"/>
    <x v="6"/>
    <x v="3"/>
    <s v="Returning"/>
    <x v="4"/>
    <s v="Resistance Band Set"/>
    <n v="2"/>
    <n v="41.06"/>
    <n v="0.05"/>
    <n v="15.07"/>
    <n v="78.013999999999996"/>
    <n v="30.14"/>
    <n v="47.873999999999995"/>
    <n v="0.6136590868305688"/>
    <n v="2026"/>
    <x v="3"/>
    <n v="10"/>
    <x v="9"/>
  </r>
  <r>
    <n v="1477"/>
    <d v="2026-10-29T00:00:00"/>
    <x v="1"/>
    <x v="14"/>
    <x v="3"/>
    <s v="Returning"/>
    <x v="3"/>
    <s v="Compact Sleeping Bag"/>
    <n v="1"/>
    <n v="121.78"/>
    <n v="0.15"/>
    <n v="61.55"/>
    <n v="103.51300000000001"/>
    <n v="61.55"/>
    <n v="41.963000000000008"/>
    <n v="0.40538869513974096"/>
    <n v="2026"/>
    <x v="3"/>
    <n v="10"/>
    <x v="9"/>
  </r>
  <r>
    <n v="1575"/>
    <d v="2026-10-29T00:00:00"/>
    <x v="3"/>
    <x v="7"/>
    <x v="1"/>
    <s v="Returning"/>
    <x v="2"/>
    <s v="Carry-On Duffel"/>
    <n v="5"/>
    <n v="130.68"/>
    <n v="0.2"/>
    <n v="67.209999999999994"/>
    <n v="522.72000000000014"/>
    <n v="336.04999999999995"/>
    <n v="186.67000000000019"/>
    <n v="0.35711279461279488"/>
    <n v="2026"/>
    <x v="3"/>
    <n v="10"/>
    <x v="9"/>
  </r>
  <r>
    <n v="2830"/>
    <d v="2026-10-29T00:00:00"/>
    <x v="2"/>
    <x v="2"/>
    <x v="0"/>
    <s v="New"/>
    <x v="2"/>
    <s v="Travel Backpack 35L"/>
    <n v="1"/>
    <n v="161.94999999999999"/>
    <n v="0"/>
    <n v="86.61"/>
    <n v="161.94999999999999"/>
    <n v="86.61"/>
    <n v="75.339999999999989"/>
    <n v="0.46520531028095086"/>
    <n v="2026"/>
    <x v="3"/>
    <n v="10"/>
    <x v="9"/>
  </r>
  <r>
    <n v="2884"/>
    <d v="2026-10-29T00:00:00"/>
    <x v="0"/>
    <x v="15"/>
    <x v="2"/>
    <s v="Returning"/>
    <x v="0"/>
    <s v="Commuter Helmet"/>
    <n v="2"/>
    <n v="83.6"/>
    <n v="0"/>
    <n v="43.01"/>
    <n v="167.2"/>
    <n v="86.02"/>
    <n v="81.179999999999993"/>
    <n v="0.48552631578947369"/>
    <n v="2026"/>
    <x v="3"/>
    <n v="10"/>
    <x v="9"/>
  </r>
  <r>
    <n v="3093"/>
    <d v="2026-10-29T00:00:00"/>
    <x v="3"/>
    <x v="4"/>
    <x v="1"/>
    <s v="Business"/>
    <x v="3"/>
    <s v="Trail Tent 2P"/>
    <n v="3"/>
    <n v="194.19"/>
    <n v="0.15"/>
    <n v="104.22"/>
    <n v="495.18449999999996"/>
    <n v="312.65999999999997"/>
    <n v="182.52449999999999"/>
    <n v="0.36859897674503139"/>
    <n v="2026"/>
    <x v="3"/>
    <n v="10"/>
    <x v="9"/>
  </r>
  <r>
    <n v="3613"/>
    <d v="2026-10-29T00:00:00"/>
    <x v="1"/>
    <x v="12"/>
    <x v="0"/>
    <s v="Returning"/>
    <x v="2"/>
    <s v="Travel Backpack 35L"/>
    <n v="3"/>
    <n v="167.41"/>
    <n v="0"/>
    <n v="85.33"/>
    <n v="502.23"/>
    <n v="255.99"/>
    <n v="246.24"/>
    <n v="0.49029329191804549"/>
    <n v="2026"/>
    <x v="3"/>
    <n v="10"/>
    <x v="9"/>
  </r>
  <r>
    <n v="4496"/>
    <d v="2026-10-29T00:00:00"/>
    <x v="3"/>
    <x v="8"/>
    <x v="0"/>
    <s v="Returning"/>
    <x v="4"/>
    <s v="Resistance Band Set"/>
    <n v="2"/>
    <n v="40.83"/>
    <n v="0.1"/>
    <n v="14.91"/>
    <n v="73.494"/>
    <n v="29.82"/>
    <n v="43.673999999999999"/>
    <n v="0.59425259204833047"/>
    <n v="2026"/>
    <x v="3"/>
    <n v="10"/>
    <x v="9"/>
  </r>
  <r>
    <n v="5194"/>
    <d v="2026-10-29T00:00:00"/>
    <x v="0"/>
    <x v="9"/>
    <x v="1"/>
    <s v="Business"/>
    <x v="3"/>
    <s v="Portable Camp Stove"/>
    <n v="12"/>
    <n v="80.84"/>
    <n v="0.1"/>
    <n v="38.39"/>
    <n v="873.072"/>
    <n v="460.68"/>
    <n v="412.392"/>
    <n v="0.4723459233602727"/>
    <n v="2026"/>
    <x v="3"/>
    <n v="10"/>
    <x v="9"/>
  </r>
  <r>
    <n v="339"/>
    <d v="2026-10-30T00:00:00"/>
    <x v="3"/>
    <x v="13"/>
    <x v="0"/>
    <s v="Returning"/>
    <x v="0"/>
    <s v="Compact Repair Kit"/>
    <n v="1"/>
    <n v="39.65"/>
    <n v="0"/>
    <n v="16.38"/>
    <n v="39.65"/>
    <n v="16.38"/>
    <n v="23.27"/>
    <n v="0.58688524590163937"/>
    <n v="2026"/>
    <x v="3"/>
    <n v="10"/>
    <x v="9"/>
  </r>
  <r>
    <n v="1199"/>
    <d v="2026-10-30T00:00:00"/>
    <x v="1"/>
    <x v="12"/>
    <x v="0"/>
    <s v="New"/>
    <x v="0"/>
    <s v="Cycling Pack 12L"/>
    <n v="1"/>
    <n v="102.47"/>
    <n v="0.1"/>
    <n v="49.75"/>
    <n v="92.222999999999999"/>
    <n v="49.75"/>
    <n v="42.472999999999999"/>
    <n v="0.46054671828068922"/>
    <n v="2026"/>
    <x v="3"/>
    <n v="10"/>
    <x v="9"/>
  </r>
  <r>
    <n v="1253"/>
    <d v="2026-10-30T00:00:00"/>
    <x v="3"/>
    <x v="13"/>
    <x v="2"/>
    <s v="Business"/>
    <x v="4"/>
    <s v="Resistance Band Set"/>
    <n v="2"/>
    <n v="40.43"/>
    <n v="0"/>
    <n v="14.88"/>
    <n v="80.86"/>
    <n v="29.76"/>
    <n v="51.099999999999994"/>
    <n v="0.63195646796932969"/>
    <n v="2026"/>
    <x v="3"/>
    <n v="10"/>
    <x v="9"/>
  </r>
  <r>
    <n v="1407"/>
    <d v="2026-10-30T00:00:00"/>
    <x v="3"/>
    <x v="8"/>
    <x v="2"/>
    <s v="Business"/>
    <x v="2"/>
    <s v="Insulated Bottle"/>
    <n v="2"/>
    <n v="35.880000000000003"/>
    <n v="0.05"/>
    <n v="13.52"/>
    <n v="68.171999999999997"/>
    <n v="27.04"/>
    <n v="41.131999999999998"/>
    <n v="0.60335621662852779"/>
    <n v="2026"/>
    <x v="3"/>
    <n v="10"/>
    <x v="9"/>
  </r>
  <r>
    <n v="2532"/>
    <d v="2026-10-30T00:00:00"/>
    <x v="0"/>
    <x v="15"/>
    <x v="3"/>
    <s v="New"/>
    <x v="0"/>
    <s v="Commuter Helmet"/>
    <n v="1"/>
    <n v="80.400000000000006"/>
    <n v="0"/>
    <n v="43.34"/>
    <n v="80.400000000000006"/>
    <n v="43.34"/>
    <n v="37.06"/>
    <n v="0.46094527363184079"/>
    <n v="2026"/>
    <x v="3"/>
    <n v="10"/>
    <x v="9"/>
  </r>
  <r>
    <n v="307"/>
    <d v="2026-10-31T00:00:00"/>
    <x v="3"/>
    <x v="8"/>
    <x v="0"/>
    <s v="Returning"/>
    <x v="4"/>
    <s v="Recovery Roller"/>
    <n v="1"/>
    <n v="37.08"/>
    <n v="0"/>
    <n v="13.62"/>
    <n v="37.08"/>
    <n v="13.62"/>
    <n v="23.46"/>
    <n v="0.63268608414239491"/>
    <n v="2026"/>
    <x v="3"/>
    <n v="10"/>
    <x v="9"/>
  </r>
  <r>
    <n v="3257"/>
    <d v="2026-10-31T00:00:00"/>
    <x v="3"/>
    <x v="4"/>
    <x v="2"/>
    <s v="New"/>
    <x v="2"/>
    <s v="Travel Backpack 35L"/>
    <n v="6"/>
    <n v="165.92"/>
    <n v="0"/>
    <n v="87.55"/>
    <n v="995.52"/>
    <n v="525.29999999999995"/>
    <n v="470.22"/>
    <n v="0.4723360655737705"/>
    <n v="2026"/>
    <x v="3"/>
    <n v="10"/>
    <x v="9"/>
  </r>
  <r>
    <n v="3739"/>
    <d v="2026-10-31T00:00:00"/>
    <x v="1"/>
    <x v="12"/>
    <x v="3"/>
    <s v="New"/>
    <x v="2"/>
    <s v="Carry-On Duffel"/>
    <n v="1"/>
    <n v="135.19"/>
    <n v="0"/>
    <n v="68.319999999999993"/>
    <n v="135.19"/>
    <n v="68.319999999999993"/>
    <n v="66.87"/>
    <n v="0.49463717730601381"/>
    <n v="2026"/>
    <x v="3"/>
    <n v="10"/>
    <x v="9"/>
  </r>
  <r>
    <n v="77"/>
    <d v="2026-11-01T00:00:00"/>
    <x v="1"/>
    <x v="11"/>
    <x v="0"/>
    <s v="New"/>
    <x v="2"/>
    <s v="Carry-On Duffel"/>
    <n v="2"/>
    <n v="133.96"/>
    <n v="0.1"/>
    <n v="65.44"/>
    <n v="241.12800000000001"/>
    <n v="130.88"/>
    <n v="110.24800000000002"/>
    <n v="0.4572177432732823"/>
    <n v="2026"/>
    <x v="3"/>
    <n v="11"/>
    <x v="10"/>
  </r>
  <r>
    <n v="461"/>
    <d v="2026-11-01T00:00:00"/>
    <x v="1"/>
    <x v="11"/>
    <x v="3"/>
    <s v="Business"/>
    <x v="0"/>
    <s v="Trail Bike Light"/>
    <n v="3"/>
    <n v="51.67"/>
    <n v="0.05"/>
    <n v="22.8"/>
    <n v="147.25949999999997"/>
    <n v="68.400000000000006"/>
    <n v="78.859499999999969"/>
    <n v="0.53551383781691497"/>
    <n v="2026"/>
    <x v="3"/>
    <n v="11"/>
    <x v="10"/>
  </r>
  <r>
    <n v="732"/>
    <d v="2026-11-01T00:00:00"/>
    <x v="1"/>
    <x v="1"/>
    <x v="3"/>
    <s v="Returning"/>
    <x v="1"/>
    <s v="Summit Backpack 45L"/>
    <n v="1"/>
    <n v="150.46"/>
    <n v="0.15"/>
    <n v="78.39"/>
    <n v="127.89100000000001"/>
    <n v="78.39"/>
    <n v="49.501000000000005"/>
    <n v="0.38705616501552104"/>
    <n v="2026"/>
    <x v="3"/>
    <n v="11"/>
    <x v="10"/>
  </r>
  <r>
    <n v="919"/>
    <d v="2026-11-01T00:00:00"/>
    <x v="3"/>
    <x v="13"/>
    <x v="0"/>
    <s v="New"/>
    <x v="0"/>
    <s v="Cycling Pack 12L"/>
    <n v="1"/>
    <n v="103.53"/>
    <n v="0.1"/>
    <n v="51.75"/>
    <n v="93.177000000000007"/>
    <n v="51.75"/>
    <n v="41.427000000000007"/>
    <n v="0.4446054283782479"/>
    <n v="2026"/>
    <x v="3"/>
    <n v="11"/>
    <x v="10"/>
  </r>
  <r>
    <n v="949"/>
    <d v="2026-11-01T00:00:00"/>
    <x v="2"/>
    <x v="2"/>
    <x v="0"/>
    <s v="Returning"/>
    <x v="0"/>
    <s v="Cycling Pack 12L"/>
    <n v="4"/>
    <n v="103.33"/>
    <n v="0"/>
    <n v="49.15"/>
    <n v="413.32"/>
    <n v="196.6"/>
    <n v="216.72"/>
    <n v="0.5243394948224136"/>
    <n v="2026"/>
    <x v="3"/>
    <n v="11"/>
    <x v="10"/>
  </r>
  <r>
    <n v="1185"/>
    <d v="2026-11-01T00:00:00"/>
    <x v="3"/>
    <x v="8"/>
    <x v="1"/>
    <s v="Business"/>
    <x v="2"/>
    <s v="Insulated Bottle"/>
    <n v="5"/>
    <n v="37.08"/>
    <n v="0.15"/>
    <n v="13.27"/>
    <n v="157.58999999999997"/>
    <n v="66.349999999999994"/>
    <n v="91.239999999999981"/>
    <n v="0.57897074687480166"/>
    <n v="2026"/>
    <x v="3"/>
    <n v="11"/>
    <x v="10"/>
  </r>
  <r>
    <n v="1248"/>
    <d v="2026-11-01T00:00:00"/>
    <x v="0"/>
    <x v="0"/>
    <x v="1"/>
    <s v="Business"/>
    <x v="2"/>
    <s v="Carry-On Duffel"/>
    <n v="5"/>
    <n v="132.33000000000001"/>
    <n v="0.2"/>
    <n v="65.2"/>
    <n v="529.32000000000005"/>
    <n v="326"/>
    <n v="203.32000000000005"/>
    <n v="0.3841154689034989"/>
    <n v="2026"/>
    <x v="3"/>
    <n v="11"/>
    <x v="10"/>
  </r>
  <r>
    <n v="2129"/>
    <d v="2026-11-01T00:00:00"/>
    <x v="3"/>
    <x v="13"/>
    <x v="2"/>
    <s v="New"/>
    <x v="0"/>
    <s v="Trail Bike Light"/>
    <n v="2"/>
    <n v="50.43"/>
    <n v="0"/>
    <n v="22.54"/>
    <n v="100.86"/>
    <n v="45.08"/>
    <n v="55.78"/>
    <n v="0.55304382312115807"/>
    <n v="2026"/>
    <x v="3"/>
    <n v="11"/>
    <x v="10"/>
  </r>
  <r>
    <n v="2850"/>
    <d v="2026-11-01T00:00:00"/>
    <x v="2"/>
    <x v="2"/>
    <x v="1"/>
    <s v="Returning"/>
    <x v="4"/>
    <s v="Training Mat"/>
    <n v="3"/>
    <n v="50.05"/>
    <n v="0.15"/>
    <n v="22.36"/>
    <n v="127.62749999999998"/>
    <n v="67.08"/>
    <n v="60.547499999999985"/>
    <n v="0.47440794499618022"/>
    <n v="2026"/>
    <x v="3"/>
    <n v="11"/>
    <x v="10"/>
  </r>
  <r>
    <n v="3477"/>
    <d v="2026-11-01T00:00:00"/>
    <x v="3"/>
    <x v="13"/>
    <x v="0"/>
    <s v="Returning"/>
    <x v="3"/>
    <s v="Trail Tent 2P"/>
    <n v="1"/>
    <n v="197.14"/>
    <n v="0.05"/>
    <n v="102.87"/>
    <n v="187.28299999999999"/>
    <n v="102.87"/>
    <n v="84.412999999999982"/>
    <n v="0.45072430492890431"/>
    <n v="2026"/>
    <x v="3"/>
    <n v="11"/>
    <x v="10"/>
  </r>
  <r>
    <n v="4673"/>
    <d v="2026-11-01T00:00:00"/>
    <x v="0"/>
    <x v="0"/>
    <x v="1"/>
    <s v="Business"/>
    <x v="1"/>
    <s v="Trekking Poles"/>
    <n v="5"/>
    <n v="72.13"/>
    <n v="0.1"/>
    <n v="31.41"/>
    <n v="324.58499999999998"/>
    <n v="157.05000000000001"/>
    <n v="167.53499999999997"/>
    <n v="0.51615139331762094"/>
    <n v="2026"/>
    <x v="3"/>
    <n v="11"/>
    <x v="10"/>
  </r>
  <r>
    <n v="4679"/>
    <d v="2026-11-01T00:00:00"/>
    <x v="1"/>
    <x v="12"/>
    <x v="1"/>
    <s v="Returning"/>
    <x v="3"/>
    <s v="Alpine Tent 4P"/>
    <n v="8"/>
    <n v="341.51"/>
    <n v="0.1"/>
    <n v="200.1"/>
    <n v="2458.8719999999998"/>
    <n v="1600.8"/>
    <n v="858.07199999999989"/>
    <n v="0.34896977150498276"/>
    <n v="2026"/>
    <x v="3"/>
    <n v="11"/>
    <x v="10"/>
  </r>
  <r>
    <n v="4809"/>
    <d v="2026-11-01T00:00:00"/>
    <x v="1"/>
    <x v="11"/>
    <x v="0"/>
    <s v="New"/>
    <x v="2"/>
    <s v="Insulated Bottle"/>
    <n v="1"/>
    <n v="36.47"/>
    <n v="0.05"/>
    <n v="13.88"/>
    <n v="34.646499999999996"/>
    <n v="13.88"/>
    <n v="20.766499999999994"/>
    <n v="0.59938233299178834"/>
    <n v="2026"/>
    <x v="3"/>
    <n v="11"/>
    <x v="10"/>
  </r>
  <r>
    <n v="4849"/>
    <d v="2026-11-01T00:00:00"/>
    <x v="0"/>
    <x v="0"/>
    <x v="0"/>
    <s v="New"/>
    <x v="2"/>
    <s v="Insulated Bottle"/>
    <n v="4"/>
    <n v="35.69"/>
    <n v="0.15"/>
    <n v="13.52"/>
    <n v="121.34599999999999"/>
    <n v="54.08"/>
    <n v="67.265999999999991"/>
    <n v="0.55433224004087478"/>
    <n v="2026"/>
    <x v="3"/>
    <n v="11"/>
    <x v="10"/>
  </r>
  <r>
    <n v="436"/>
    <d v="2026-11-02T00:00:00"/>
    <x v="2"/>
    <x v="10"/>
    <x v="0"/>
    <s v="New"/>
    <x v="2"/>
    <s v="Insulated Bottle"/>
    <n v="2"/>
    <n v="35.340000000000003"/>
    <n v="0.1"/>
    <n v="13.82"/>
    <n v="63.612000000000009"/>
    <n v="27.64"/>
    <n v="35.972000000000008"/>
    <n v="0.56549078790165386"/>
    <n v="2026"/>
    <x v="3"/>
    <n v="11"/>
    <x v="10"/>
  </r>
  <r>
    <n v="879"/>
    <d v="2026-11-02T00:00:00"/>
    <x v="2"/>
    <x v="10"/>
    <x v="0"/>
    <s v="New"/>
    <x v="2"/>
    <s v="Packing Cube Set"/>
    <n v="4"/>
    <n v="46.8"/>
    <n v="0.05"/>
    <n v="18.52"/>
    <n v="177.83999999999997"/>
    <n v="74.08"/>
    <n v="103.75999999999998"/>
    <n v="0.58344579397210972"/>
    <n v="2026"/>
    <x v="3"/>
    <n v="11"/>
    <x v="10"/>
  </r>
  <r>
    <n v="955"/>
    <d v="2026-11-02T00:00:00"/>
    <x v="3"/>
    <x v="13"/>
    <x v="2"/>
    <s v="New"/>
    <x v="3"/>
    <s v="Trail Tent 2P"/>
    <n v="1"/>
    <n v="198.34"/>
    <n v="0.05"/>
    <n v="103.2"/>
    <n v="188.423"/>
    <n v="103.2"/>
    <n v="85.222999999999999"/>
    <n v="0.45229616341954004"/>
    <n v="2026"/>
    <x v="3"/>
    <n v="11"/>
    <x v="10"/>
  </r>
  <r>
    <n v="1068"/>
    <d v="2026-11-02T00:00:00"/>
    <x v="1"/>
    <x v="6"/>
    <x v="0"/>
    <s v="Returning"/>
    <x v="4"/>
    <s v="Weighted Vest"/>
    <n v="5"/>
    <n v="122.26"/>
    <n v="0.1"/>
    <n v="68.3"/>
    <n v="550.17000000000007"/>
    <n v="341.5"/>
    <n v="208.67000000000007"/>
    <n v="0.37928276714470083"/>
    <n v="2026"/>
    <x v="3"/>
    <n v="11"/>
    <x v="10"/>
  </r>
  <r>
    <n v="1733"/>
    <d v="2026-11-02T00:00:00"/>
    <x v="0"/>
    <x v="9"/>
    <x v="1"/>
    <s v="Returning"/>
    <x v="1"/>
    <s v="Trekking Poles"/>
    <n v="3"/>
    <n v="71.12"/>
    <n v="0.15"/>
    <n v="33.090000000000003"/>
    <n v="181.35599999999999"/>
    <n v="99.27000000000001"/>
    <n v="82.085999999999984"/>
    <n v="0.45262356911268437"/>
    <n v="2026"/>
    <x v="3"/>
    <n v="11"/>
    <x v="10"/>
  </r>
  <r>
    <n v="3270"/>
    <d v="2026-11-02T00:00:00"/>
    <x v="1"/>
    <x v="12"/>
    <x v="2"/>
    <s v="Returning"/>
    <x v="0"/>
    <s v="Commuter Helmet"/>
    <n v="2"/>
    <n v="81.900000000000006"/>
    <n v="0.15"/>
    <n v="41.91"/>
    <n v="139.23000000000002"/>
    <n v="83.82"/>
    <n v="55.410000000000025"/>
    <n v="0.39797457444516282"/>
    <n v="2026"/>
    <x v="3"/>
    <n v="11"/>
    <x v="10"/>
  </r>
  <r>
    <n v="3484"/>
    <d v="2026-11-02T00:00:00"/>
    <x v="2"/>
    <x v="2"/>
    <x v="3"/>
    <s v="Returning"/>
    <x v="2"/>
    <s v="Travel Backpack 35L"/>
    <n v="4"/>
    <n v="165.12"/>
    <n v="0.05"/>
    <n v="89.65"/>
    <n v="627.45600000000002"/>
    <n v="358.6"/>
    <n v="268.85599999999999"/>
    <n v="0.42848582211342306"/>
    <n v="2026"/>
    <x v="3"/>
    <n v="11"/>
    <x v="10"/>
  </r>
  <r>
    <n v="3608"/>
    <d v="2026-11-02T00:00:00"/>
    <x v="3"/>
    <x v="8"/>
    <x v="2"/>
    <s v="New"/>
    <x v="1"/>
    <s v="Hiking Daypack 20L"/>
    <n v="1"/>
    <n v="91.35"/>
    <n v="0"/>
    <n v="45.5"/>
    <n v="91.35"/>
    <n v="45.5"/>
    <n v="45.849999999999994"/>
    <n v="0.50191570881226055"/>
    <n v="2026"/>
    <x v="3"/>
    <n v="11"/>
    <x v="10"/>
  </r>
  <r>
    <n v="4036"/>
    <d v="2026-11-02T00:00:00"/>
    <x v="2"/>
    <x v="3"/>
    <x v="0"/>
    <s v="Business"/>
    <x v="4"/>
    <s v="Recovery Roller"/>
    <n v="1"/>
    <n v="36.96"/>
    <n v="0.1"/>
    <n v="14.18"/>
    <n v="33.264000000000003"/>
    <n v="14.18"/>
    <n v="19.084000000000003"/>
    <n v="0.57371332371332373"/>
    <n v="2026"/>
    <x v="3"/>
    <n v="11"/>
    <x v="10"/>
  </r>
  <r>
    <n v="408"/>
    <d v="2026-11-03T00:00:00"/>
    <x v="3"/>
    <x v="13"/>
    <x v="0"/>
    <s v="Returning"/>
    <x v="0"/>
    <s v="Trail Bike Light"/>
    <n v="1"/>
    <n v="49.61"/>
    <n v="0"/>
    <n v="22.8"/>
    <n v="49.61"/>
    <n v="22.8"/>
    <n v="26.81"/>
    <n v="0.54041523886313236"/>
    <n v="2026"/>
    <x v="3"/>
    <n v="11"/>
    <x v="10"/>
  </r>
  <r>
    <n v="939"/>
    <d v="2026-11-03T00:00:00"/>
    <x v="1"/>
    <x v="11"/>
    <x v="2"/>
    <s v="Returning"/>
    <x v="0"/>
    <s v="Trail Bike Light"/>
    <n v="1"/>
    <n v="49.76"/>
    <n v="0.1"/>
    <n v="21.94"/>
    <n v="44.783999999999999"/>
    <n v="21.94"/>
    <n v="22.843999999999998"/>
    <n v="0.51009289031797067"/>
    <n v="2026"/>
    <x v="3"/>
    <n v="11"/>
    <x v="10"/>
  </r>
  <r>
    <n v="1022"/>
    <d v="2026-11-03T00:00:00"/>
    <x v="3"/>
    <x v="7"/>
    <x v="0"/>
    <s v="Returning"/>
    <x v="0"/>
    <s v="Compact Repair Kit"/>
    <n v="1"/>
    <n v="39.97"/>
    <n v="0.1"/>
    <n v="16.93"/>
    <n v="35.972999999999999"/>
    <n v="16.93"/>
    <n v="19.042999999999999"/>
    <n v="0.52936924915909156"/>
    <n v="2026"/>
    <x v="3"/>
    <n v="11"/>
    <x v="10"/>
  </r>
  <r>
    <n v="1997"/>
    <d v="2026-11-03T00:00:00"/>
    <x v="1"/>
    <x v="12"/>
    <x v="3"/>
    <s v="Returning"/>
    <x v="3"/>
    <s v="Alpine Tent 4P"/>
    <n v="2"/>
    <n v="335.46"/>
    <n v="0.1"/>
    <n v="199.87"/>
    <n v="603.82799999999997"/>
    <n v="399.74"/>
    <n v="204.08799999999997"/>
    <n v="0.33799028862523761"/>
    <n v="2026"/>
    <x v="3"/>
    <n v="11"/>
    <x v="10"/>
  </r>
  <r>
    <n v="3978"/>
    <d v="2026-11-03T00:00:00"/>
    <x v="1"/>
    <x v="12"/>
    <x v="0"/>
    <s v="New"/>
    <x v="1"/>
    <s v="Summit Backpack 45L"/>
    <n v="4"/>
    <n v="154.46"/>
    <n v="0.05"/>
    <n v="80.48"/>
    <n v="586.94799999999998"/>
    <n v="321.92"/>
    <n v="265.02799999999996"/>
    <n v="0.45153574081519993"/>
    <n v="2026"/>
    <x v="3"/>
    <n v="11"/>
    <x v="10"/>
  </r>
  <r>
    <n v="4715"/>
    <d v="2026-11-03T00:00:00"/>
    <x v="0"/>
    <x v="0"/>
    <x v="1"/>
    <s v="Business"/>
    <x v="4"/>
    <s v="Resistance Band Set"/>
    <n v="10"/>
    <n v="39.869999999999997"/>
    <n v="0.15"/>
    <n v="14.31"/>
    <n v="338.89499999999998"/>
    <n v="143.1"/>
    <n v="195.79499999999999"/>
    <n v="0.57774531934670026"/>
    <n v="2026"/>
    <x v="3"/>
    <n v="11"/>
    <x v="10"/>
  </r>
  <r>
    <n v="145"/>
    <d v="2026-11-04T00:00:00"/>
    <x v="0"/>
    <x v="15"/>
    <x v="0"/>
    <s v="Business"/>
    <x v="1"/>
    <s v="Hiking Daypack 20L"/>
    <n v="2"/>
    <n v="93.19"/>
    <n v="0.2"/>
    <n v="45.7"/>
    <n v="149.10400000000001"/>
    <n v="91.4"/>
    <n v="57.704000000000008"/>
    <n v="0.38700504345959869"/>
    <n v="2026"/>
    <x v="3"/>
    <n v="11"/>
    <x v="10"/>
  </r>
  <r>
    <n v="465"/>
    <d v="2026-11-04T00:00:00"/>
    <x v="1"/>
    <x v="12"/>
    <x v="0"/>
    <s v="Returning"/>
    <x v="4"/>
    <s v="Resistance Band Set"/>
    <n v="3"/>
    <n v="41.29"/>
    <n v="0.05"/>
    <n v="14.43"/>
    <n v="117.6765"/>
    <n v="43.29"/>
    <n v="74.386500000000012"/>
    <n v="0.63212706020318421"/>
    <n v="2026"/>
    <x v="3"/>
    <n v="11"/>
    <x v="10"/>
  </r>
  <r>
    <n v="1449"/>
    <d v="2026-11-04T00:00:00"/>
    <x v="3"/>
    <x v="8"/>
    <x v="0"/>
    <s v="Returning"/>
    <x v="0"/>
    <s v="Trail Bike Light"/>
    <n v="1"/>
    <n v="50.76"/>
    <n v="0.1"/>
    <n v="22.72"/>
    <n v="45.683999999999997"/>
    <n v="22.72"/>
    <n v="22.963999999999999"/>
    <n v="0.50267051921898254"/>
    <n v="2026"/>
    <x v="3"/>
    <n v="11"/>
    <x v="10"/>
  </r>
  <r>
    <n v="1802"/>
    <d v="2026-11-04T00:00:00"/>
    <x v="2"/>
    <x v="16"/>
    <x v="2"/>
    <s v="Business"/>
    <x v="2"/>
    <s v="Insulated Bottle"/>
    <n v="1"/>
    <n v="35.94"/>
    <n v="0.05"/>
    <n v="13.39"/>
    <n v="34.142999999999994"/>
    <n v="13.39"/>
    <n v="20.752999999999993"/>
    <n v="0.60782590867820629"/>
    <n v="2026"/>
    <x v="3"/>
    <n v="11"/>
    <x v="10"/>
  </r>
  <r>
    <n v="2645"/>
    <d v="2026-11-04T00:00:00"/>
    <x v="0"/>
    <x v="15"/>
    <x v="2"/>
    <s v="New"/>
    <x v="1"/>
    <s v="Trekking Poles"/>
    <n v="4"/>
    <n v="70.010000000000005"/>
    <n v="0.05"/>
    <n v="31.43"/>
    <n v="266.03800000000001"/>
    <n v="125.72"/>
    <n v="140.31800000000001"/>
    <n v="0.52743593020545942"/>
    <n v="2026"/>
    <x v="3"/>
    <n v="11"/>
    <x v="10"/>
  </r>
  <r>
    <n v="3539"/>
    <d v="2026-11-04T00:00:00"/>
    <x v="0"/>
    <x v="15"/>
    <x v="3"/>
    <s v="Returning"/>
    <x v="1"/>
    <s v="Summit Backpack 45L"/>
    <n v="3"/>
    <n v="152.32"/>
    <n v="0.1"/>
    <n v="79.36"/>
    <n v="411.26400000000001"/>
    <n v="238.07999999999998"/>
    <n v="173.18400000000003"/>
    <n v="0.42110177404295057"/>
    <n v="2026"/>
    <x v="3"/>
    <n v="11"/>
    <x v="10"/>
  </r>
  <r>
    <n v="4309"/>
    <d v="2026-11-04T00:00:00"/>
    <x v="3"/>
    <x v="8"/>
    <x v="0"/>
    <s v="Business"/>
    <x v="0"/>
    <s v="Trail Bike Light"/>
    <n v="1"/>
    <n v="50.32"/>
    <n v="0.05"/>
    <n v="22.46"/>
    <n v="47.803999999999995"/>
    <n v="22.46"/>
    <n v="25.343999999999994"/>
    <n v="0.53016483976236295"/>
    <n v="2026"/>
    <x v="3"/>
    <n v="11"/>
    <x v="10"/>
  </r>
  <r>
    <n v="4355"/>
    <d v="2026-11-04T00:00:00"/>
    <x v="2"/>
    <x v="2"/>
    <x v="2"/>
    <s v="Returning"/>
    <x v="1"/>
    <s v="Summit Backpack 45L"/>
    <n v="2"/>
    <n v="151.04"/>
    <n v="0.15"/>
    <n v="76.97"/>
    <n v="256.76799999999997"/>
    <n v="153.94"/>
    <n v="102.82799999999997"/>
    <n v="0.40047046360917243"/>
    <n v="2026"/>
    <x v="3"/>
    <n v="11"/>
    <x v="10"/>
  </r>
  <r>
    <n v="5052"/>
    <d v="2026-11-04T00:00:00"/>
    <x v="0"/>
    <x v="15"/>
    <x v="3"/>
    <s v="Returning"/>
    <x v="0"/>
    <s v="Compact Repair Kit"/>
    <n v="3"/>
    <n v="41.12"/>
    <n v="0.1"/>
    <n v="16.670000000000002"/>
    <n v="111.02399999999999"/>
    <n v="50.010000000000005"/>
    <n v="61.013999999999982"/>
    <n v="0.54955685257241671"/>
    <n v="2026"/>
    <x v="3"/>
    <n v="11"/>
    <x v="10"/>
  </r>
  <r>
    <n v="9"/>
    <d v="2026-11-05T00:00:00"/>
    <x v="0"/>
    <x v="15"/>
    <x v="0"/>
    <s v="New"/>
    <x v="1"/>
    <s v="Trail Boots"/>
    <n v="1"/>
    <n v="140.59"/>
    <n v="0.1"/>
    <n v="79.510000000000005"/>
    <n v="126.53100000000001"/>
    <n v="79.510000000000005"/>
    <n v="47.021000000000001"/>
    <n v="0.37161644182058151"/>
    <n v="2026"/>
    <x v="3"/>
    <n v="11"/>
    <x v="10"/>
  </r>
  <r>
    <n v="703"/>
    <d v="2026-11-05T00:00:00"/>
    <x v="1"/>
    <x v="14"/>
    <x v="0"/>
    <s v="Returning"/>
    <x v="2"/>
    <s v="Travel Backpack 35L"/>
    <n v="2"/>
    <n v="160.68"/>
    <n v="0"/>
    <n v="89.49"/>
    <n v="321.36"/>
    <n v="178.98"/>
    <n v="142.38000000000002"/>
    <n v="0.4430545182972368"/>
    <n v="2026"/>
    <x v="3"/>
    <n v="11"/>
    <x v="10"/>
  </r>
  <r>
    <n v="1627"/>
    <d v="2026-11-05T00:00:00"/>
    <x v="3"/>
    <x v="4"/>
    <x v="0"/>
    <s v="Returning"/>
    <x v="4"/>
    <s v="Training Mat"/>
    <n v="6"/>
    <n v="49.7"/>
    <n v="0"/>
    <n v="22.34"/>
    <n v="298.20000000000005"/>
    <n v="134.04"/>
    <n v="164.16000000000005"/>
    <n v="0.55050301810865199"/>
    <n v="2026"/>
    <x v="3"/>
    <n v="11"/>
    <x v="10"/>
  </r>
  <r>
    <n v="1760"/>
    <d v="2026-11-05T00:00:00"/>
    <x v="1"/>
    <x v="11"/>
    <x v="2"/>
    <s v="Returning"/>
    <x v="0"/>
    <s v="Commuter Helmet"/>
    <n v="3"/>
    <n v="80.400000000000006"/>
    <n v="0.05"/>
    <n v="42.82"/>
    <n v="229.14000000000001"/>
    <n v="128.46"/>
    <n v="100.68"/>
    <n v="0.43938203718250851"/>
    <n v="2026"/>
    <x v="3"/>
    <n v="11"/>
    <x v="10"/>
  </r>
  <r>
    <n v="2268"/>
    <d v="2026-11-05T00:00:00"/>
    <x v="1"/>
    <x v="1"/>
    <x v="2"/>
    <s v="New"/>
    <x v="1"/>
    <s v="Summit Backpack 45L"/>
    <n v="4"/>
    <n v="151.38999999999999"/>
    <n v="0.05"/>
    <n v="80.66"/>
    <n v="575.28199999999993"/>
    <n v="322.64"/>
    <n v="252.64199999999994"/>
    <n v="0.43916201097896329"/>
    <n v="2026"/>
    <x v="3"/>
    <n v="11"/>
    <x v="10"/>
  </r>
  <r>
    <n v="2636"/>
    <d v="2026-11-05T00:00:00"/>
    <x v="1"/>
    <x v="14"/>
    <x v="2"/>
    <s v="Business"/>
    <x v="2"/>
    <s v="Packing Cube Set"/>
    <n v="2"/>
    <n v="45.44"/>
    <n v="0.05"/>
    <n v="18.2"/>
    <n v="86.335999999999999"/>
    <n v="36.4"/>
    <n v="49.936"/>
    <n v="0.57839140103780584"/>
    <n v="2026"/>
    <x v="3"/>
    <n v="11"/>
    <x v="10"/>
  </r>
  <r>
    <n v="3255"/>
    <d v="2026-11-05T00:00:00"/>
    <x v="3"/>
    <x v="13"/>
    <x v="0"/>
    <s v="New"/>
    <x v="1"/>
    <s v="Trekking Poles"/>
    <n v="2"/>
    <n v="70.790000000000006"/>
    <n v="0.15"/>
    <n v="33.32"/>
    <n v="120.343"/>
    <n v="66.64"/>
    <n v="53.703000000000003"/>
    <n v="0.44624947026416162"/>
    <n v="2026"/>
    <x v="3"/>
    <n v="11"/>
    <x v="10"/>
  </r>
  <r>
    <n v="4326"/>
    <d v="2026-11-05T00:00:00"/>
    <x v="2"/>
    <x v="5"/>
    <x v="2"/>
    <s v="Returning"/>
    <x v="2"/>
    <s v="Insulated Bottle"/>
    <n v="1"/>
    <n v="35.630000000000003"/>
    <n v="0"/>
    <n v="13.47"/>
    <n v="35.630000000000003"/>
    <n v="13.47"/>
    <n v="22.160000000000004"/>
    <n v="0.62194779680044909"/>
    <n v="2026"/>
    <x v="3"/>
    <n v="11"/>
    <x v="10"/>
  </r>
  <r>
    <n v="4346"/>
    <d v="2026-11-05T00:00:00"/>
    <x v="0"/>
    <x v="15"/>
    <x v="0"/>
    <s v="Business"/>
    <x v="1"/>
    <s v="Trekking Poles"/>
    <n v="3"/>
    <n v="73.010000000000005"/>
    <n v="0.15"/>
    <n v="32.49"/>
    <n v="186.17550000000003"/>
    <n v="97.47"/>
    <n v="88.705500000000029"/>
    <n v="0.47646172562984934"/>
    <n v="2026"/>
    <x v="3"/>
    <n v="11"/>
    <x v="10"/>
  </r>
  <r>
    <n v="266"/>
    <d v="2026-11-06T00:00:00"/>
    <x v="1"/>
    <x v="1"/>
    <x v="3"/>
    <s v="Business"/>
    <x v="1"/>
    <s v="Hiking Daypack 20L"/>
    <n v="1"/>
    <n v="93.48"/>
    <n v="0.05"/>
    <n v="46.34"/>
    <n v="88.805999999999997"/>
    <n v="46.34"/>
    <n v="42.465999999999994"/>
    <n v="0.47818841069297113"/>
    <n v="2026"/>
    <x v="3"/>
    <n v="11"/>
    <x v="10"/>
  </r>
  <r>
    <n v="274"/>
    <d v="2026-11-06T00:00:00"/>
    <x v="1"/>
    <x v="1"/>
    <x v="0"/>
    <s v="Business"/>
    <x v="0"/>
    <s v="Commuter Helmet"/>
    <n v="1"/>
    <n v="82.89"/>
    <n v="0"/>
    <n v="41.44"/>
    <n v="82.89"/>
    <n v="41.44"/>
    <n v="41.45"/>
    <n v="0.50006032090722652"/>
    <n v="2026"/>
    <x v="3"/>
    <n v="11"/>
    <x v="10"/>
  </r>
  <r>
    <n v="1135"/>
    <d v="2026-11-06T00:00:00"/>
    <x v="3"/>
    <x v="7"/>
    <x v="0"/>
    <s v="New"/>
    <x v="2"/>
    <s v="Insulated Bottle"/>
    <n v="2"/>
    <n v="35.71"/>
    <n v="0.2"/>
    <n v="13.48"/>
    <n v="57.136000000000003"/>
    <n v="26.96"/>
    <n v="30.176000000000002"/>
    <n v="0.52814337720526461"/>
    <n v="2026"/>
    <x v="3"/>
    <n v="11"/>
    <x v="10"/>
  </r>
  <r>
    <n v="2166"/>
    <d v="2026-11-06T00:00:00"/>
    <x v="3"/>
    <x v="13"/>
    <x v="2"/>
    <s v="New"/>
    <x v="4"/>
    <s v="Resistance Band Set"/>
    <n v="1"/>
    <n v="40.380000000000003"/>
    <n v="0.15"/>
    <n v="14.53"/>
    <n v="34.323"/>
    <n v="14.53"/>
    <n v="19.792999999999999"/>
    <n v="0.57666870611543275"/>
    <n v="2026"/>
    <x v="3"/>
    <n v="11"/>
    <x v="10"/>
  </r>
  <r>
    <n v="3620"/>
    <d v="2026-11-06T00:00:00"/>
    <x v="1"/>
    <x v="12"/>
    <x v="3"/>
    <s v="New"/>
    <x v="1"/>
    <s v="Trail Boots"/>
    <n v="1"/>
    <n v="142"/>
    <n v="0.05"/>
    <n v="81.099999999999994"/>
    <n v="134.9"/>
    <n v="81.099999999999994"/>
    <n v="53.800000000000011"/>
    <n v="0.39881393624907346"/>
    <n v="2026"/>
    <x v="3"/>
    <n v="11"/>
    <x v="10"/>
  </r>
  <r>
    <n v="3986"/>
    <d v="2026-11-06T00:00:00"/>
    <x v="0"/>
    <x v="15"/>
    <x v="3"/>
    <s v="New"/>
    <x v="2"/>
    <s v="Insulated Bottle"/>
    <n v="2"/>
    <n v="36.29"/>
    <n v="0.15"/>
    <n v="13.93"/>
    <n v="61.692999999999998"/>
    <n v="27.86"/>
    <n v="33.832999999999998"/>
    <n v="0.54840905775371596"/>
    <n v="2026"/>
    <x v="3"/>
    <n v="11"/>
    <x v="10"/>
  </r>
  <r>
    <n v="4384"/>
    <d v="2026-11-06T00:00:00"/>
    <x v="3"/>
    <x v="8"/>
    <x v="0"/>
    <s v="New"/>
    <x v="3"/>
    <s v="Compact Sleeping Bag"/>
    <n v="1"/>
    <n v="121.66"/>
    <n v="0"/>
    <n v="61.66"/>
    <n v="121.66"/>
    <n v="61.66"/>
    <n v="60"/>
    <n v="0.49317770836758179"/>
    <n v="2026"/>
    <x v="3"/>
    <n v="11"/>
    <x v="10"/>
  </r>
  <r>
    <n v="4565"/>
    <d v="2026-11-06T00:00:00"/>
    <x v="1"/>
    <x v="14"/>
    <x v="0"/>
    <s v="Returning"/>
    <x v="3"/>
    <s v="Compact Sleeping Bag"/>
    <n v="3"/>
    <n v="124.65"/>
    <n v="0.05"/>
    <n v="62.27"/>
    <n v="355.25250000000005"/>
    <n v="186.81"/>
    <n v="168.44250000000005"/>
    <n v="0.47414866890451163"/>
    <n v="2026"/>
    <x v="3"/>
    <n v="11"/>
    <x v="10"/>
  </r>
  <r>
    <n v="4634"/>
    <d v="2026-11-06T00:00:00"/>
    <x v="0"/>
    <x v="15"/>
    <x v="0"/>
    <s v="New"/>
    <x v="0"/>
    <s v="Commuter Helmet"/>
    <n v="2"/>
    <n v="80.61"/>
    <n v="0"/>
    <n v="43.72"/>
    <n v="161.22"/>
    <n v="87.44"/>
    <n v="73.78"/>
    <n v="0.45763552909068356"/>
    <n v="2026"/>
    <x v="3"/>
    <n v="11"/>
    <x v="10"/>
  </r>
  <r>
    <n v="104"/>
    <d v="2026-11-07T00:00:00"/>
    <x v="1"/>
    <x v="11"/>
    <x v="0"/>
    <s v="New"/>
    <x v="1"/>
    <s v="Summit Backpack 45L"/>
    <n v="1"/>
    <n v="153.96"/>
    <n v="0"/>
    <n v="80.62"/>
    <n v="153.96"/>
    <n v="80.62"/>
    <n v="73.34"/>
    <n v="0.47635749545336453"/>
    <n v="2026"/>
    <x v="3"/>
    <n v="11"/>
    <x v="10"/>
  </r>
  <r>
    <n v="181"/>
    <d v="2026-11-07T00:00:00"/>
    <x v="1"/>
    <x v="1"/>
    <x v="2"/>
    <s v="Returning"/>
    <x v="2"/>
    <s v="Insulated Bottle"/>
    <n v="1"/>
    <n v="35.58"/>
    <n v="0"/>
    <n v="13.4"/>
    <n v="35.58"/>
    <n v="13.4"/>
    <n v="22.18"/>
    <n v="0.62338392355255767"/>
    <n v="2026"/>
    <x v="3"/>
    <n v="11"/>
    <x v="10"/>
  </r>
  <r>
    <n v="823"/>
    <d v="2026-11-07T00:00:00"/>
    <x v="0"/>
    <x v="0"/>
    <x v="3"/>
    <s v="New"/>
    <x v="4"/>
    <s v="Recovery Roller"/>
    <n v="5"/>
    <n v="36.369999999999997"/>
    <n v="0.15"/>
    <n v="13.65"/>
    <n v="154.57249999999999"/>
    <n v="68.25"/>
    <n v="86.322499999999991"/>
    <n v="0.55845962250723769"/>
    <n v="2026"/>
    <x v="3"/>
    <n v="11"/>
    <x v="10"/>
  </r>
  <r>
    <n v="1730"/>
    <d v="2026-11-07T00:00:00"/>
    <x v="3"/>
    <x v="4"/>
    <x v="3"/>
    <s v="Returning"/>
    <x v="1"/>
    <s v="Summit Backpack 45L"/>
    <n v="2"/>
    <n v="151.55000000000001"/>
    <n v="0.1"/>
    <n v="80.48"/>
    <n v="272.79000000000002"/>
    <n v="160.96"/>
    <n v="111.83000000000001"/>
    <n v="0.40994904505297114"/>
    <n v="2026"/>
    <x v="3"/>
    <n v="11"/>
    <x v="10"/>
  </r>
  <r>
    <n v="2710"/>
    <d v="2026-11-07T00:00:00"/>
    <x v="0"/>
    <x v="9"/>
    <x v="2"/>
    <s v="New"/>
    <x v="3"/>
    <s v="Portable Camp Stove"/>
    <n v="2"/>
    <n v="80.67"/>
    <n v="0"/>
    <n v="40.5"/>
    <n v="161.34"/>
    <n v="81"/>
    <n v="80.34"/>
    <n v="0.49795462997396805"/>
    <n v="2026"/>
    <x v="3"/>
    <n v="11"/>
    <x v="10"/>
  </r>
  <r>
    <n v="3018"/>
    <d v="2026-11-07T00:00:00"/>
    <x v="3"/>
    <x v="7"/>
    <x v="1"/>
    <s v="Business"/>
    <x v="0"/>
    <s v="Commuter Helmet"/>
    <n v="10"/>
    <n v="81.48"/>
    <n v="0.05"/>
    <n v="43.7"/>
    <n v="774.06000000000006"/>
    <n v="437"/>
    <n v="337.06000000000006"/>
    <n v="0.43544428080510561"/>
    <n v="2026"/>
    <x v="3"/>
    <n v="11"/>
    <x v="10"/>
  </r>
  <r>
    <n v="3735"/>
    <d v="2026-11-07T00:00:00"/>
    <x v="3"/>
    <x v="8"/>
    <x v="2"/>
    <s v="Returning"/>
    <x v="2"/>
    <s v="Travel Backpack 35L"/>
    <n v="2"/>
    <n v="163.58000000000001"/>
    <n v="0.1"/>
    <n v="88.14"/>
    <n v="294.44400000000002"/>
    <n v="176.28"/>
    <n v="118.16400000000002"/>
    <n v="0.40131230386762851"/>
    <n v="2026"/>
    <x v="3"/>
    <n v="11"/>
    <x v="10"/>
  </r>
  <r>
    <n v="4460"/>
    <d v="2026-11-07T00:00:00"/>
    <x v="0"/>
    <x v="9"/>
    <x v="2"/>
    <s v="Returning"/>
    <x v="1"/>
    <s v="Trekking Poles"/>
    <n v="2"/>
    <n v="71.88"/>
    <n v="0.15"/>
    <n v="31.65"/>
    <n v="122.19599999999998"/>
    <n v="63.3"/>
    <n v="58.895999999999987"/>
    <n v="0.48197977020524396"/>
    <n v="2026"/>
    <x v="3"/>
    <n v="11"/>
    <x v="10"/>
  </r>
  <r>
    <n v="319"/>
    <d v="2026-11-08T00:00:00"/>
    <x v="3"/>
    <x v="8"/>
    <x v="0"/>
    <s v="Returning"/>
    <x v="2"/>
    <s v="Insulated Bottle"/>
    <n v="2"/>
    <n v="36.299999999999997"/>
    <n v="0.15"/>
    <n v="13.38"/>
    <n v="61.709999999999994"/>
    <n v="26.76"/>
    <n v="34.949999999999989"/>
    <n v="0.56635877491492448"/>
    <n v="2026"/>
    <x v="3"/>
    <n v="11"/>
    <x v="10"/>
  </r>
  <r>
    <n v="595"/>
    <d v="2026-11-08T00:00:00"/>
    <x v="1"/>
    <x v="12"/>
    <x v="0"/>
    <s v="New"/>
    <x v="4"/>
    <s v="Recovery Roller"/>
    <n v="2"/>
    <n v="36.159999999999997"/>
    <n v="0.1"/>
    <n v="13.79"/>
    <n v="65.087999999999994"/>
    <n v="27.58"/>
    <n v="37.507999999999996"/>
    <n v="0.57626597836774829"/>
    <n v="2026"/>
    <x v="3"/>
    <n v="11"/>
    <x v="10"/>
  </r>
  <r>
    <n v="1623"/>
    <d v="2026-11-08T00:00:00"/>
    <x v="2"/>
    <x v="5"/>
    <x v="0"/>
    <s v="Returning"/>
    <x v="2"/>
    <s v="Insulated Bottle"/>
    <n v="2"/>
    <n v="35.49"/>
    <n v="0.1"/>
    <n v="13.78"/>
    <n v="63.882000000000005"/>
    <n v="27.56"/>
    <n v="36.322000000000003"/>
    <n v="0.56857956857956859"/>
    <n v="2026"/>
    <x v="3"/>
    <n v="11"/>
    <x v="10"/>
  </r>
  <r>
    <n v="2638"/>
    <d v="2026-11-08T00:00:00"/>
    <x v="0"/>
    <x v="9"/>
    <x v="0"/>
    <s v="New"/>
    <x v="1"/>
    <s v="Trekking Poles"/>
    <n v="1"/>
    <n v="69.760000000000005"/>
    <n v="0.15"/>
    <n v="32.39"/>
    <n v="59.295999999999999"/>
    <n v="32.39"/>
    <n v="26.905999999999999"/>
    <n v="0.45375742039935241"/>
    <n v="2026"/>
    <x v="3"/>
    <n v="11"/>
    <x v="10"/>
  </r>
  <r>
    <n v="2666"/>
    <d v="2026-11-08T00:00:00"/>
    <x v="1"/>
    <x v="12"/>
    <x v="2"/>
    <s v="Business"/>
    <x v="3"/>
    <s v="Portable Camp Stove"/>
    <n v="6"/>
    <n v="81.37"/>
    <n v="0"/>
    <n v="39.5"/>
    <n v="488.22"/>
    <n v="237"/>
    <n v="251.22000000000003"/>
    <n v="0.5145631067961165"/>
    <n v="2026"/>
    <x v="3"/>
    <n v="11"/>
    <x v="10"/>
  </r>
  <r>
    <n v="3505"/>
    <d v="2026-11-08T00:00:00"/>
    <x v="1"/>
    <x v="12"/>
    <x v="1"/>
    <s v="Returning"/>
    <x v="0"/>
    <s v="Commuter Helmet"/>
    <n v="5"/>
    <n v="82.82"/>
    <n v="0.15"/>
    <n v="43.8"/>
    <n v="351.98499999999996"/>
    <n v="219"/>
    <n v="132.98499999999996"/>
    <n v="0.37781439549980816"/>
    <n v="2026"/>
    <x v="3"/>
    <n v="11"/>
    <x v="10"/>
  </r>
  <r>
    <n v="3626"/>
    <d v="2026-11-08T00:00:00"/>
    <x v="3"/>
    <x v="13"/>
    <x v="1"/>
    <s v="Business"/>
    <x v="0"/>
    <s v="Trail Bike Light"/>
    <n v="15"/>
    <n v="51.05"/>
    <n v="0.1"/>
    <n v="21.95"/>
    <n v="689.17500000000007"/>
    <n v="329.25"/>
    <n v="359.92500000000007"/>
    <n v="0.52225486995320491"/>
    <n v="2026"/>
    <x v="3"/>
    <n v="11"/>
    <x v="10"/>
  </r>
  <r>
    <n v="3801"/>
    <d v="2026-11-08T00:00:00"/>
    <x v="0"/>
    <x v="15"/>
    <x v="0"/>
    <s v="Returning"/>
    <x v="0"/>
    <s v="Cycling Pack 12L"/>
    <n v="3"/>
    <n v="101.68"/>
    <n v="0.1"/>
    <n v="51.9"/>
    <n v="274.536"/>
    <n v="155.69999999999999"/>
    <n v="118.83600000000001"/>
    <n v="0.43286126409651199"/>
    <n v="2026"/>
    <x v="3"/>
    <n v="11"/>
    <x v="10"/>
  </r>
  <r>
    <n v="4685"/>
    <d v="2026-11-08T00:00:00"/>
    <x v="3"/>
    <x v="13"/>
    <x v="1"/>
    <s v="Business"/>
    <x v="3"/>
    <s v="Portable Camp Stove"/>
    <n v="6"/>
    <n v="80.83"/>
    <n v="0.15"/>
    <n v="39.32"/>
    <n v="412.233"/>
    <n v="235.92000000000002"/>
    <n v="176.31299999999999"/>
    <n v="0.42770229457612563"/>
    <n v="2026"/>
    <x v="3"/>
    <n v="11"/>
    <x v="10"/>
  </r>
  <r>
    <n v="4843"/>
    <d v="2026-11-08T00:00:00"/>
    <x v="1"/>
    <x v="12"/>
    <x v="0"/>
    <s v="New"/>
    <x v="3"/>
    <s v="Compact Sleeping Bag"/>
    <n v="6"/>
    <n v="123.67"/>
    <n v="0.15"/>
    <n v="60.55"/>
    <n v="630.71699999999998"/>
    <n v="363.29999999999995"/>
    <n v="267.41700000000003"/>
    <n v="0.42398888883603902"/>
    <n v="2026"/>
    <x v="3"/>
    <n v="11"/>
    <x v="10"/>
  </r>
  <r>
    <n v="4890"/>
    <d v="2026-11-08T00:00:00"/>
    <x v="0"/>
    <x v="15"/>
    <x v="0"/>
    <s v="New"/>
    <x v="1"/>
    <s v="Hiking Daypack 20L"/>
    <n v="2"/>
    <n v="93.16"/>
    <n v="0.1"/>
    <n v="44.19"/>
    <n v="167.68799999999999"/>
    <n v="88.38"/>
    <n v="79.307999999999993"/>
    <n v="0.47294976384714471"/>
    <n v="2026"/>
    <x v="3"/>
    <n v="11"/>
    <x v="10"/>
  </r>
  <r>
    <n v="4913"/>
    <d v="2026-11-08T00:00:00"/>
    <x v="2"/>
    <x v="2"/>
    <x v="3"/>
    <s v="New"/>
    <x v="0"/>
    <s v="Commuter Helmet"/>
    <n v="1"/>
    <n v="83.79"/>
    <n v="0.1"/>
    <n v="42.8"/>
    <n v="75.411000000000001"/>
    <n v="42.8"/>
    <n v="32.611000000000004"/>
    <n v="0.43244354271923197"/>
    <n v="2026"/>
    <x v="3"/>
    <n v="11"/>
    <x v="10"/>
  </r>
  <r>
    <n v="5079"/>
    <d v="2026-11-08T00:00:00"/>
    <x v="2"/>
    <x v="16"/>
    <x v="0"/>
    <s v="New"/>
    <x v="4"/>
    <s v="Weighted Vest"/>
    <n v="1"/>
    <n v="120.98"/>
    <n v="0.1"/>
    <n v="70.59"/>
    <n v="108.88200000000001"/>
    <n v="70.59"/>
    <n v="38.292000000000002"/>
    <n v="0.35168347385242738"/>
    <n v="2026"/>
    <x v="3"/>
    <n v="11"/>
    <x v="10"/>
  </r>
  <r>
    <n v="366"/>
    <d v="2026-11-09T00:00:00"/>
    <x v="3"/>
    <x v="13"/>
    <x v="2"/>
    <s v="Returning"/>
    <x v="1"/>
    <s v="Summit Backpack 45L"/>
    <n v="1"/>
    <n v="152.05000000000001"/>
    <n v="0.15"/>
    <n v="80.56"/>
    <n v="129.24250000000001"/>
    <n v="80.56"/>
    <n v="48.682500000000005"/>
    <n v="0.37667562914675901"/>
    <n v="2026"/>
    <x v="3"/>
    <n v="11"/>
    <x v="10"/>
  </r>
  <r>
    <n v="567"/>
    <d v="2026-11-09T00:00:00"/>
    <x v="0"/>
    <x v="9"/>
    <x v="2"/>
    <s v="New"/>
    <x v="2"/>
    <s v="Insulated Bottle"/>
    <n v="3"/>
    <n v="36.14"/>
    <n v="0.1"/>
    <n v="13.23"/>
    <n v="97.578000000000003"/>
    <n v="39.69"/>
    <n v="57.888000000000005"/>
    <n v="0.59324847814056447"/>
    <n v="2026"/>
    <x v="3"/>
    <n v="11"/>
    <x v="10"/>
  </r>
  <r>
    <n v="1051"/>
    <d v="2026-11-09T00:00:00"/>
    <x v="3"/>
    <x v="13"/>
    <x v="1"/>
    <s v="Business"/>
    <x v="1"/>
    <s v="Hiking Daypack 20L"/>
    <n v="12"/>
    <n v="90.99"/>
    <n v="0.2"/>
    <n v="45.51"/>
    <n v="873.50399999999991"/>
    <n v="546.12"/>
    <n v="327.3839999999999"/>
    <n v="0.37479393339927458"/>
    <n v="2026"/>
    <x v="3"/>
    <n v="11"/>
    <x v="10"/>
  </r>
  <r>
    <n v="1934"/>
    <d v="2026-11-09T00:00:00"/>
    <x v="3"/>
    <x v="13"/>
    <x v="3"/>
    <s v="Business"/>
    <x v="0"/>
    <s v="Trail Bike Light"/>
    <n v="1"/>
    <n v="50.55"/>
    <n v="0.05"/>
    <n v="22.09"/>
    <n v="48.022499999999994"/>
    <n v="22.09"/>
    <n v="25.932499999999994"/>
    <n v="0.54000728825029931"/>
    <n v="2026"/>
    <x v="3"/>
    <n v="11"/>
    <x v="10"/>
  </r>
  <r>
    <n v="2056"/>
    <d v="2026-11-09T00:00:00"/>
    <x v="0"/>
    <x v="0"/>
    <x v="2"/>
    <s v="New"/>
    <x v="4"/>
    <s v="Training Mat"/>
    <n v="1"/>
    <n v="51.65"/>
    <n v="0.15"/>
    <n v="21.86"/>
    <n v="43.902499999999996"/>
    <n v="21.86"/>
    <n v="22.042499999999997"/>
    <n v="0.50207846933545919"/>
    <n v="2026"/>
    <x v="3"/>
    <n v="11"/>
    <x v="10"/>
  </r>
  <r>
    <n v="2115"/>
    <d v="2026-11-09T00:00:00"/>
    <x v="1"/>
    <x v="12"/>
    <x v="0"/>
    <s v="New"/>
    <x v="0"/>
    <s v="Commuter Helmet"/>
    <n v="5"/>
    <n v="82.96"/>
    <n v="0"/>
    <n v="43.55"/>
    <n v="414.79999999999995"/>
    <n v="217.75"/>
    <n v="197.04999999999995"/>
    <n v="0.47504821600771452"/>
    <n v="2026"/>
    <x v="3"/>
    <n v="11"/>
    <x v="10"/>
  </r>
  <r>
    <n v="2437"/>
    <d v="2026-11-09T00:00:00"/>
    <x v="3"/>
    <x v="4"/>
    <x v="3"/>
    <s v="Business"/>
    <x v="1"/>
    <s v="Trekking Poles"/>
    <n v="1"/>
    <n v="70.3"/>
    <n v="0.05"/>
    <n v="33.31"/>
    <n v="66.784999999999997"/>
    <n v="33.31"/>
    <n v="33.474999999999994"/>
    <n v="0.50123530732949007"/>
    <n v="2026"/>
    <x v="3"/>
    <n v="11"/>
    <x v="10"/>
  </r>
  <r>
    <n v="3380"/>
    <d v="2026-11-09T00:00:00"/>
    <x v="2"/>
    <x v="2"/>
    <x v="2"/>
    <s v="Returning"/>
    <x v="2"/>
    <s v="Packing Cube Set"/>
    <n v="2"/>
    <n v="47.12"/>
    <n v="0.15"/>
    <n v="18.64"/>
    <n v="80.103999999999999"/>
    <n v="37.28"/>
    <n v="42.823999999999998"/>
    <n v="0.5346050134824728"/>
    <n v="2026"/>
    <x v="3"/>
    <n v="11"/>
    <x v="10"/>
  </r>
  <r>
    <n v="3648"/>
    <d v="2026-11-09T00:00:00"/>
    <x v="0"/>
    <x v="15"/>
    <x v="3"/>
    <s v="New"/>
    <x v="4"/>
    <s v="Resistance Band Set"/>
    <n v="4"/>
    <n v="39.82"/>
    <n v="0.2"/>
    <n v="14.98"/>
    <n v="127.42400000000001"/>
    <n v="59.92"/>
    <n v="67.504000000000005"/>
    <n v="0.52975891511803119"/>
    <n v="2026"/>
    <x v="3"/>
    <n v="11"/>
    <x v="10"/>
  </r>
  <r>
    <n v="3692"/>
    <d v="2026-11-09T00:00:00"/>
    <x v="1"/>
    <x v="14"/>
    <x v="0"/>
    <s v="Returning"/>
    <x v="1"/>
    <s v="Summit Backpack 45L"/>
    <n v="4"/>
    <n v="154.27000000000001"/>
    <n v="0.05"/>
    <n v="78.36"/>
    <n v="586.226"/>
    <n v="313.44"/>
    <n v="272.786"/>
    <n v="0.46532565938733528"/>
    <n v="2026"/>
    <x v="3"/>
    <n v="11"/>
    <x v="10"/>
  </r>
  <r>
    <n v="4406"/>
    <d v="2026-11-09T00:00:00"/>
    <x v="0"/>
    <x v="0"/>
    <x v="0"/>
    <s v="New"/>
    <x v="1"/>
    <s v="Trail Boots"/>
    <n v="1"/>
    <n v="143.02000000000001"/>
    <n v="0.1"/>
    <n v="79.25"/>
    <n v="128.71800000000002"/>
    <n v="79.25"/>
    <n v="49.468000000000018"/>
    <n v="0.3843129942976119"/>
    <n v="2026"/>
    <x v="3"/>
    <n v="11"/>
    <x v="10"/>
  </r>
  <r>
    <n v="4550"/>
    <d v="2026-11-09T00:00:00"/>
    <x v="2"/>
    <x v="10"/>
    <x v="2"/>
    <s v="Returning"/>
    <x v="4"/>
    <s v="Recovery Roller"/>
    <n v="1"/>
    <n v="35.36"/>
    <n v="0"/>
    <n v="13.74"/>
    <n v="35.36"/>
    <n v="13.74"/>
    <n v="21.619999999999997"/>
    <n v="0.61142533936651577"/>
    <n v="2026"/>
    <x v="3"/>
    <n v="11"/>
    <x v="10"/>
  </r>
  <r>
    <n v="4855"/>
    <d v="2026-11-09T00:00:00"/>
    <x v="1"/>
    <x v="6"/>
    <x v="0"/>
    <s v="Returning"/>
    <x v="1"/>
    <s v="Summit Backpack 45L"/>
    <n v="1"/>
    <n v="156.82"/>
    <n v="0.1"/>
    <n v="77.12"/>
    <n v="141.13800000000001"/>
    <n v="77.12"/>
    <n v="64.018000000000001"/>
    <n v="0.45358443509189589"/>
    <n v="2026"/>
    <x v="3"/>
    <n v="11"/>
    <x v="10"/>
  </r>
  <r>
    <n v="5151"/>
    <d v="2026-11-09T00:00:00"/>
    <x v="2"/>
    <x v="16"/>
    <x v="1"/>
    <s v="Business"/>
    <x v="4"/>
    <s v="Resistance Band Set"/>
    <n v="10"/>
    <n v="40.98"/>
    <n v="0.1"/>
    <n v="14.6"/>
    <n v="368.82"/>
    <n v="146"/>
    <n v="222.82"/>
    <n v="0.60414294235670518"/>
    <n v="2026"/>
    <x v="3"/>
    <n v="11"/>
    <x v="10"/>
  </r>
  <r>
    <n v="5189"/>
    <d v="2026-11-09T00:00:00"/>
    <x v="3"/>
    <x v="8"/>
    <x v="2"/>
    <s v="New"/>
    <x v="1"/>
    <s v="Trail Boots"/>
    <n v="3"/>
    <n v="144.22999999999999"/>
    <n v="0"/>
    <n v="80.959999999999994"/>
    <n v="432.68999999999994"/>
    <n v="242.88"/>
    <n v="189.80999999999995"/>
    <n v="0.43867433959647778"/>
    <n v="2026"/>
    <x v="3"/>
    <n v="11"/>
    <x v="10"/>
  </r>
  <r>
    <n v="726"/>
    <d v="2026-11-10T00:00:00"/>
    <x v="3"/>
    <x v="7"/>
    <x v="0"/>
    <s v="New"/>
    <x v="1"/>
    <s v="Hiking Daypack 20L"/>
    <n v="1"/>
    <n v="90.23"/>
    <n v="0"/>
    <n v="44.06"/>
    <n v="90.23"/>
    <n v="44.06"/>
    <n v="46.17"/>
    <n v="0.51169234179319512"/>
    <n v="2026"/>
    <x v="3"/>
    <n v="11"/>
    <x v="10"/>
  </r>
  <r>
    <n v="2154"/>
    <d v="2026-11-10T00:00:00"/>
    <x v="3"/>
    <x v="7"/>
    <x v="0"/>
    <s v="New"/>
    <x v="1"/>
    <s v="Summit Backpack 45L"/>
    <n v="5"/>
    <n v="152.82"/>
    <n v="0.1"/>
    <n v="80.09"/>
    <n v="687.68999999999994"/>
    <n v="400.45000000000005"/>
    <n v="287.2399999999999"/>
    <n v="0.417688202533118"/>
    <n v="2026"/>
    <x v="3"/>
    <n v="11"/>
    <x v="10"/>
  </r>
  <r>
    <n v="4403"/>
    <d v="2026-11-10T00:00:00"/>
    <x v="0"/>
    <x v="0"/>
    <x v="0"/>
    <s v="Business"/>
    <x v="2"/>
    <s v="Insulated Bottle"/>
    <n v="2"/>
    <n v="36.61"/>
    <n v="0.05"/>
    <n v="13.31"/>
    <n v="69.558999999999997"/>
    <n v="26.62"/>
    <n v="42.938999999999993"/>
    <n v="0.61730329648212301"/>
    <n v="2026"/>
    <x v="3"/>
    <n v="11"/>
    <x v="10"/>
  </r>
  <r>
    <n v="4924"/>
    <d v="2026-11-10T00:00:00"/>
    <x v="3"/>
    <x v="8"/>
    <x v="1"/>
    <s v="Business"/>
    <x v="1"/>
    <s v="Summit Backpack 45L"/>
    <n v="12"/>
    <n v="150.75"/>
    <n v="0.1"/>
    <n v="80.569999999999993"/>
    <n v="1628.1000000000001"/>
    <n v="966.83999999999992"/>
    <n v="661.26000000000022"/>
    <n v="0.40615441311958733"/>
    <n v="2026"/>
    <x v="3"/>
    <n v="11"/>
    <x v="10"/>
  </r>
  <r>
    <n v="25"/>
    <d v="2026-11-11T00:00:00"/>
    <x v="0"/>
    <x v="0"/>
    <x v="0"/>
    <s v="Returning"/>
    <x v="1"/>
    <s v="Trail Boots"/>
    <n v="1"/>
    <n v="145.83000000000001"/>
    <n v="0.1"/>
    <n v="79.14"/>
    <n v="131.24700000000001"/>
    <n v="79.14"/>
    <n v="52.107000000000014"/>
    <n v="0.39701478890946085"/>
    <n v="2026"/>
    <x v="3"/>
    <n v="11"/>
    <x v="10"/>
  </r>
  <r>
    <n v="252"/>
    <d v="2026-11-11T00:00:00"/>
    <x v="0"/>
    <x v="0"/>
    <x v="0"/>
    <s v="Returning"/>
    <x v="2"/>
    <s v="Travel Backpack 35L"/>
    <n v="4"/>
    <n v="162.04"/>
    <n v="0"/>
    <n v="85.77"/>
    <n v="648.16"/>
    <n v="343.08"/>
    <n v="305.08"/>
    <n v="0.47068625030856581"/>
    <n v="2026"/>
    <x v="3"/>
    <n v="11"/>
    <x v="10"/>
  </r>
  <r>
    <n v="1203"/>
    <d v="2026-11-11T00:00:00"/>
    <x v="3"/>
    <x v="8"/>
    <x v="2"/>
    <s v="Returning"/>
    <x v="1"/>
    <s v="Trail Boots"/>
    <n v="2"/>
    <n v="141.33000000000001"/>
    <n v="0.05"/>
    <n v="79.739999999999995"/>
    <n v="268.52699999999999"/>
    <n v="159.47999999999999"/>
    <n v="109.047"/>
    <n v="0.40609324202035552"/>
    <n v="2026"/>
    <x v="3"/>
    <n v="11"/>
    <x v="10"/>
  </r>
  <r>
    <n v="1567"/>
    <d v="2026-11-11T00:00:00"/>
    <x v="2"/>
    <x v="16"/>
    <x v="0"/>
    <s v="Returning"/>
    <x v="3"/>
    <s v="Compact Sleeping Bag"/>
    <n v="1"/>
    <n v="125.11"/>
    <n v="0.1"/>
    <n v="61.65"/>
    <n v="112.599"/>
    <n v="61.65"/>
    <n v="50.949000000000005"/>
    <n v="0.45248181600191834"/>
    <n v="2026"/>
    <x v="3"/>
    <n v="11"/>
    <x v="10"/>
  </r>
  <r>
    <n v="2060"/>
    <d v="2026-11-11T00:00:00"/>
    <x v="2"/>
    <x v="5"/>
    <x v="0"/>
    <s v="Business"/>
    <x v="3"/>
    <s v="Compact Sleeping Bag"/>
    <n v="3"/>
    <n v="124.55"/>
    <n v="0.15"/>
    <n v="60.68"/>
    <n v="317.60249999999996"/>
    <n v="182.04"/>
    <n v="135.56249999999997"/>
    <n v="0.42683070819656643"/>
    <n v="2026"/>
    <x v="3"/>
    <n v="11"/>
    <x v="10"/>
  </r>
  <r>
    <n v="2485"/>
    <d v="2026-11-11T00:00:00"/>
    <x v="2"/>
    <x v="10"/>
    <x v="2"/>
    <s v="Returning"/>
    <x v="1"/>
    <s v="Trail Boots"/>
    <n v="1"/>
    <n v="143.77000000000001"/>
    <n v="0.1"/>
    <n v="81.02"/>
    <n v="129.393"/>
    <n v="81.02"/>
    <n v="48.373000000000005"/>
    <n v="0.3738455712441941"/>
    <n v="2026"/>
    <x v="3"/>
    <n v="11"/>
    <x v="10"/>
  </r>
  <r>
    <n v="3101"/>
    <d v="2026-11-11T00:00:00"/>
    <x v="3"/>
    <x v="8"/>
    <x v="0"/>
    <s v="New"/>
    <x v="3"/>
    <s v="Compact Sleeping Bag"/>
    <n v="3"/>
    <n v="124.72"/>
    <n v="0.15"/>
    <n v="60.35"/>
    <n v="318.03599999999994"/>
    <n v="181.05"/>
    <n v="136.98599999999993"/>
    <n v="0.4307248236048748"/>
    <n v="2026"/>
    <x v="3"/>
    <n v="11"/>
    <x v="10"/>
  </r>
  <r>
    <n v="3165"/>
    <d v="2026-11-11T00:00:00"/>
    <x v="2"/>
    <x v="2"/>
    <x v="2"/>
    <s v="Returning"/>
    <x v="4"/>
    <s v="Recovery Roller"/>
    <n v="1"/>
    <n v="35.729999999999997"/>
    <n v="0.1"/>
    <n v="14.15"/>
    <n v="32.156999999999996"/>
    <n v="14.15"/>
    <n v="18.006999999999998"/>
    <n v="0.55997139036601673"/>
    <n v="2026"/>
    <x v="3"/>
    <n v="11"/>
    <x v="10"/>
  </r>
  <r>
    <n v="4179"/>
    <d v="2026-11-11T00:00:00"/>
    <x v="2"/>
    <x v="3"/>
    <x v="2"/>
    <s v="Business"/>
    <x v="2"/>
    <s v="Travel Backpack 35L"/>
    <n v="2"/>
    <n v="166.1"/>
    <n v="0.05"/>
    <n v="88.2"/>
    <n v="315.58999999999997"/>
    <n v="176.4"/>
    <n v="139.18999999999997"/>
    <n v="0.44104692797617157"/>
    <n v="2026"/>
    <x v="3"/>
    <n v="11"/>
    <x v="10"/>
  </r>
  <r>
    <n v="4829"/>
    <d v="2026-11-11T00:00:00"/>
    <x v="2"/>
    <x v="16"/>
    <x v="3"/>
    <s v="New"/>
    <x v="0"/>
    <s v="Commuter Helmet"/>
    <n v="2"/>
    <n v="81.27"/>
    <n v="0.05"/>
    <n v="43.04"/>
    <n v="154.41299999999998"/>
    <n v="86.08"/>
    <n v="68.332999999999984"/>
    <n v="0.44253398353765544"/>
    <n v="2026"/>
    <x v="3"/>
    <n v="11"/>
    <x v="10"/>
  </r>
  <r>
    <n v="4943"/>
    <d v="2026-11-11T00:00:00"/>
    <x v="0"/>
    <x v="9"/>
    <x v="1"/>
    <s v="Returning"/>
    <x v="3"/>
    <s v="Trail Tent 2P"/>
    <n v="10"/>
    <n v="191.98"/>
    <n v="0.1"/>
    <n v="102.73"/>
    <n v="1727.82"/>
    <n v="1027.3"/>
    <n v="700.52"/>
    <n v="0.40543575140929033"/>
    <n v="2026"/>
    <x v="3"/>
    <n v="11"/>
    <x v="10"/>
  </r>
  <r>
    <n v="887"/>
    <d v="2026-11-12T00:00:00"/>
    <x v="3"/>
    <x v="8"/>
    <x v="2"/>
    <s v="Returning"/>
    <x v="1"/>
    <s v="Hiking Daypack 20L"/>
    <n v="6"/>
    <n v="89.87"/>
    <n v="0.2"/>
    <n v="44.47"/>
    <n v="431.37600000000003"/>
    <n v="266.82"/>
    <n v="164.55600000000004"/>
    <n v="0.3814676755313231"/>
    <n v="2026"/>
    <x v="3"/>
    <n v="11"/>
    <x v="10"/>
  </r>
  <r>
    <n v="1090"/>
    <d v="2026-11-12T00:00:00"/>
    <x v="1"/>
    <x v="14"/>
    <x v="3"/>
    <s v="New"/>
    <x v="0"/>
    <s v="Trail Bike Light"/>
    <n v="3"/>
    <n v="51.44"/>
    <n v="0.1"/>
    <n v="23.11"/>
    <n v="138.88800000000001"/>
    <n v="69.33"/>
    <n v="69.558000000000007"/>
    <n v="0.50082080525315364"/>
    <n v="2026"/>
    <x v="3"/>
    <n v="11"/>
    <x v="10"/>
  </r>
  <r>
    <n v="2090"/>
    <d v="2026-11-12T00:00:00"/>
    <x v="3"/>
    <x v="4"/>
    <x v="3"/>
    <s v="New"/>
    <x v="2"/>
    <s v="Packing Cube Set"/>
    <n v="4"/>
    <n v="46.68"/>
    <n v="0.05"/>
    <n v="17.96"/>
    <n v="177.38399999999999"/>
    <n v="71.84"/>
    <n v="105.54399999999998"/>
    <n v="0.59500293149325756"/>
    <n v="2026"/>
    <x v="3"/>
    <n v="11"/>
    <x v="10"/>
  </r>
  <r>
    <n v="2561"/>
    <d v="2026-11-12T00:00:00"/>
    <x v="1"/>
    <x v="12"/>
    <x v="2"/>
    <s v="New"/>
    <x v="1"/>
    <s v="Trekking Poles"/>
    <n v="4"/>
    <n v="73.05"/>
    <n v="0.2"/>
    <n v="32.82"/>
    <n v="233.76"/>
    <n v="131.28"/>
    <n v="102.47999999999999"/>
    <n v="0.4383983572895277"/>
    <n v="2026"/>
    <x v="3"/>
    <n v="11"/>
    <x v="10"/>
  </r>
  <r>
    <n v="2855"/>
    <d v="2026-11-12T00:00:00"/>
    <x v="2"/>
    <x v="10"/>
    <x v="3"/>
    <s v="New"/>
    <x v="3"/>
    <s v="Compact Sleeping Bag"/>
    <n v="1"/>
    <n v="125.32"/>
    <n v="0.15"/>
    <n v="59.49"/>
    <n v="106.52199999999999"/>
    <n v="59.49"/>
    <n v="47.031999999999989"/>
    <n v="0.44152381667636725"/>
    <n v="2026"/>
    <x v="3"/>
    <n v="11"/>
    <x v="10"/>
  </r>
  <r>
    <n v="4421"/>
    <d v="2026-11-12T00:00:00"/>
    <x v="1"/>
    <x v="11"/>
    <x v="3"/>
    <s v="Business"/>
    <x v="4"/>
    <s v="Weighted Vest"/>
    <n v="2"/>
    <n v="123.49"/>
    <n v="0.15"/>
    <n v="68.08"/>
    <n v="209.93299999999999"/>
    <n v="136.16"/>
    <n v="73.772999999999996"/>
    <n v="0.35141211719929694"/>
    <n v="2026"/>
    <x v="3"/>
    <n v="11"/>
    <x v="10"/>
  </r>
  <r>
    <n v="195"/>
    <d v="2026-11-13T00:00:00"/>
    <x v="1"/>
    <x v="12"/>
    <x v="2"/>
    <s v="Returning"/>
    <x v="2"/>
    <s v="Packing Cube Set"/>
    <n v="1"/>
    <n v="47.37"/>
    <n v="0.2"/>
    <n v="18.739999999999998"/>
    <n v="37.896000000000001"/>
    <n v="18.739999999999998"/>
    <n v="19.156000000000002"/>
    <n v="0.50548870593202455"/>
    <n v="2026"/>
    <x v="3"/>
    <n v="11"/>
    <x v="10"/>
  </r>
  <r>
    <n v="520"/>
    <d v="2026-11-13T00:00:00"/>
    <x v="1"/>
    <x v="12"/>
    <x v="1"/>
    <s v="Business"/>
    <x v="1"/>
    <s v="Hiking Daypack 20L"/>
    <n v="6"/>
    <n v="92.31"/>
    <n v="0.05"/>
    <n v="46.12"/>
    <n v="526.16700000000003"/>
    <n v="276.71999999999997"/>
    <n v="249.44700000000006"/>
    <n v="0.47408332335551268"/>
    <n v="2026"/>
    <x v="3"/>
    <n v="11"/>
    <x v="10"/>
  </r>
  <r>
    <n v="646"/>
    <d v="2026-11-13T00:00:00"/>
    <x v="2"/>
    <x v="16"/>
    <x v="2"/>
    <s v="Returning"/>
    <x v="0"/>
    <s v="Trail Bike Light"/>
    <n v="1"/>
    <n v="49.53"/>
    <n v="0.1"/>
    <n v="22.18"/>
    <n v="44.577000000000005"/>
    <n v="22.18"/>
    <n v="22.397000000000006"/>
    <n v="0.50243399062296712"/>
    <n v="2026"/>
    <x v="3"/>
    <n v="11"/>
    <x v="10"/>
  </r>
  <r>
    <n v="893"/>
    <d v="2026-11-13T00:00:00"/>
    <x v="3"/>
    <x v="8"/>
    <x v="0"/>
    <s v="New"/>
    <x v="2"/>
    <s v="Packing Cube Set"/>
    <n v="4"/>
    <n v="47.62"/>
    <n v="0.2"/>
    <n v="18.100000000000001"/>
    <n v="152.38399999999999"/>
    <n v="72.400000000000006"/>
    <n v="79.98399999999998"/>
    <n v="0.52488450230995376"/>
    <n v="2026"/>
    <x v="3"/>
    <n v="11"/>
    <x v="10"/>
  </r>
  <r>
    <n v="916"/>
    <d v="2026-11-13T00:00:00"/>
    <x v="1"/>
    <x v="6"/>
    <x v="0"/>
    <s v="New"/>
    <x v="0"/>
    <s v="Trail Bike Light"/>
    <n v="4"/>
    <n v="51.93"/>
    <n v="0.05"/>
    <n v="22.62"/>
    <n v="197.334"/>
    <n v="90.48"/>
    <n v="106.854"/>
    <n v="0.54148803551339353"/>
    <n v="2026"/>
    <x v="3"/>
    <n v="11"/>
    <x v="10"/>
  </r>
  <r>
    <n v="1295"/>
    <d v="2026-11-13T00:00:00"/>
    <x v="1"/>
    <x v="11"/>
    <x v="3"/>
    <s v="New"/>
    <x v="1"/>
    <s v="Summit Backpack 45L"/>
    <n v="1"/>
    <n v="155.44999999999999"/>
    <n v="0.05"/>
    <n v="77.25"/>
    <n v="147.67749999999998"/>
    <n v="77.25"/>
    <n v="70.427499999999981"/>
    <n v="0.47690067884410281"/>
    <n v="2026"/>
    <x v="3"/>
    <n v="11"/>
    <x v="10"/>
  </r>
  <r>
    <n v="3438"/>
    <d v="2026-11-13T00:00:00"/>
    <x v="0"/>
    <x v="0"/>
    <x v="0"/>
    <s v="Returning"/>
    <x v="0"/>
    <s v="Compact Repair Kit"/>
    <n v="4"/>
    <n v="40.03"/>
    <n v="0.05"/>
    <n v="16.78"/>
    <n v="152.114"/>
    <n v="67.12"/>
    <n v="84.994"/>
    <n v="0.5587519886400989"/>
    <n v="2026"/>
    <x v="3"/>
    <n v="11"/>
    <x v="10"/>
  </r>
  <r>
    <n v="3573"/>
    <d v="2026-11-13T00:00:00"/>
    <x v="0"/>
    <x v="9"/>
    <x v="0"/>
    <s v="Returning"/>
    <x v="1"/>
    <s v="Summit Backpack 45L"/>
    <n v="2"/>
    <n v="152.96"/>
    <n v="0.1"/>
    <n v="79.12"/>
    <n v="275.32800000000003"/>
    <n v="158.24"/>
    <n v="117.08800000000002"/>
    <n v="0.4252673175267318"/>
    <n v="2026"/>
    <x v="3"/>
    <n v="11"/>
    <x v="10"/>
  </r>
  <r>
    <n v="4257"/>
    <d v="2026-11-13T00:00:00"/>
    <x v="3"/>
    <x v="13"/>
    <x v="2"/>
    <s v="New"/>
    <x v="4"/>
    <s v="Weighted Vest"/>
    <n v="2"/>
    <n v="124.06"/>
    <n v="0.05"/>
    <n v="69.98"/>
    <n v="235.714"/>
    <n v="139.96"/>
    <n v="95.753999999999991"/>
    <n v="0.40622958330858577"/>
    <n v="2026"/>
    <x v="3"/>
    <n v="11"/>
    <x v="10"/>
  </r>
  <r>
    <n v="4389"/>
    <d v="2026-11-13T00:00:00"/>
    <x v="2"/>
    <x v="10"/>
    <x v="3"/>
    <s v="New"/>
    <x v="1"/>
    <s v="Summit Backpack 45L"/>
    <n v="1"/>
    <n v="151.66"/>
    <n v="0.1"/>
    <n v="80.209999999999994"/>
    <n v="136.494"/>
    <n v="80.209999999999994"/>
    <n v="56.284000000000006"/>
    <n v="0.41235512183685735"/>
    <n v="2026"/>
    <x v="3"/>
    <n v="11"/>
    <x v="10"/>
  </r>
  <r>
    <n v="4887"/>
    <d v="2026-11-13T00:00:00"/>
    <x v="3"/>
    <x v="8"/>
    <x v="0"/>
    <s v="New"/>
    <x v="1"/>
    <s v="Trail Boots"/>
    <n v="2"/>
    <n v="142.30000000000001"/>
    <n v="0.15"/>
    <n v="77.760000000000005"/>
    <n v="241.91000000000003"/>
    <n v="155.52000000000001"/>
    <n v="86.390000000000015"/>
    <n v="0.35711628291513375"/>
    <n v="2026"/>
    <x v="3"/>
    <n v="11"/>
    <x v="10"/>
  </r>
  <r>
    <n v="5007"/>
    <d v="2026-11-13T00:00:00"/>
    <x v="1"/>
    <x v="14"/>
    <x v="0"/>
    <s v="Business"/>
    <x v="2"/>
    <s v="Travel Backpack 35L"/>
    <n v="4"/>
    <n v="161.97"/>
    <n v="0.05"/>
    <n v="87.2"/>
    <n v="615.48599999999999"/>
    <n v="348.8"/>
    <n v="266.68599999999998"/>
    <n v="0.4332933649181297"/>
    <n v="2026"/>
    <x v="3"/>
    <n v="11"/>
    <x v="10"/>
  </r>
  <r>
    <n v="5111"/>
    <d v="2026-11-13T00:00:00"/>
    <x v="1"/>
    <x v="14"/>
    <x v="1"/>
    <s v="Business"/>
    <x v="2"/>
    <s v="Carry-On Duffel"/>
    <n v="5"/>
    <n v="133.99"/>
    <n v="0.15"/>
    <n v="65.55"/>
    <n v="569.45749999999998"/>
    <n v="327.75"/>
    <n v="241.70749999999998"/>
    <n v="0.42445221987593451"/>
    <n v="2026"/>
    <x v="3"/>
    <n v="11"/>
    <x v="10"/>
  </r>
  <r>
    <n v="5177"/>
    <d v="2026-11-13T00:00:00"/>
    <x v="1"/>
    <x v="6"/>
    <x v="2"/>
    <s v="Returning"/>
    <x v="3"/>
    <s v="Portable Camp Stove"/>
    <n v="2"/>
    <n v="83.18"/>
    <n v="0.1"/>
    <n v="40.479999999999997"/>
    <n v="149.72400000000002"/>
    <n v="80.959999999999994"/>
    <n v="68.764000000000024"/>
    <n v="0.45927172664369115"/>
    <n v="2026"/>
    <x v="3"/>
    <n v="11"/>
    <x v="10"/>
  </r>
  <r>
    <n v="584"/>
    <d v="2026-11-14T00:00:00"/>
    <x v="1"/>
    <x v="12"/>
    <x v="0"/>
    <s v="New"/>
    <x v="1"/>
    <s v="Hiking Daypack 20L"/>
    <n v="1"/>
    <n v="91.95"/>
    <n v="0"/>
    <n v="46.64"/>
    <n v="91.95"/>
    <n v="46.64"/>
    <n v="45.31"/>
    <n v="0.49276780859162589"/>
    <n v="2026"/>
    <x v="3"/>
    <n v="11"/>
    <x v="10"/>
  </r>
  <r>
    <n v="621"/>
    <d v="2026-11-14T00:00:00"/>
    <x v="3"/>
    <x v="13"/>
    <x v="1"/>
    <s v="Business"/>
    <x v="2"/>
    <s v="Insulated Bottle"/>
    <n v="5"/>
    <n v="35.68"/>
    <n v="0.15"/>
    <n v="13.48"/>
    <n v="151.64000000000001"/>
    <n v="67.400000000000006"/>
    <n v="84.240000000000009"/>
    <n v="0.55552624637298864"/>
    <n v="2026"/>
    <x v="3"/>
    <n v="11"/>
    <x v="10"/>
  </r>
  <r>
    <n v="623"/>
    <d v="2026-11-14T00:00:00"/>
    <x v="2"/>
    <x v="16"/>
    <x v="0"/>
    <s v="Returning"/>
    <x v="3"/>
    <s v="Alpine Tent 4P"/>
    <n v="3"/>
    <n v="336.58"/>
    <n v="0.15"/>
    <n v="198.99"/>
    <n v="858.279"/>
    <n v="596.97"/>
    <n v="261.30899999999997"/>
    <n v="0.3044569423229509"/>
    <n v="2026"/>
    <x v="3"/>
    <n v="11"/>
    <x v="10"/>
  </r>
  <r>
    <n v="1431"/>
    <d v="2026-11-14T00:00:00"/>
    <x v="2"/>
    <x v="2"/>
    <x v="0"/>
    <s v="New"/>
    <x v="4"/>
    <s v="Recovery Roller"/>
    <n v="2"/>
    <n v="36.979999999999997"/>
    <n v="0.15"/>
    <n v="14.13"/>
    <n v="62.865999999999993"/>
    <n v="28.26"/>
    <n v="34.605999999999995"/>
    <n v="0.55047243342983487"/>
    <n v="2026"/>
    <x v="3"/>
    <n v="11"/>
    <x v="10"/>
  </r>
  <r>
    <n v="1520"/>
    <d v="2026-11-14T00:00:00"/>
    <x v="3"/>
    <x v="13"/>
    <x v="3"/>
    <s v="New"/>
    <x v="4"/>
    <s v="Recovery Roller"/>
    <n v="2"/>
    <n v="36.15"/>
    <n v="0"/>
    <n v="13.51"/>
    <n v="72.3"/>
    <n v="27.02"/>
    <n v="45.28"/>
    <n v="0.62627939142461964"/>
    <n v="2026"/>
    <x v="3"/>
    <n v="11"/>
    <x v="10"/>
  </r>
  <r>
    <n v="1791"/>
    <d v="2026-11-14T00:00:00"/>
    <x v="2"/>
    <x v="2"/>
    <x v="0"/>
    <s v="Business"/>
    <x v="4"/>
    <s v="Weighted Vest"/>
    <n v="1"/>
    <n v="121.86"/>
    <n v="0.05"/>
    <n v="69.900000000000006"/>
    <n v="115.767"/>
    <n v="69.900000000000006"/>
    <n v="45.86699999999999"/>
    <n v="0.396200989919407"/>
    <n v="2026"/>
    <x v="3"/>
    <n v="11"/>
    <x v="10"/>
  </r>
  <r>
    <n v="2191"/>
    <d v="2026-11-14T00:00:00"/>
    <x v="2"/>
    <x v="5"/>
    <x v="2"/>
    <s v="Returning"/>
    <x v="0"/>
    <s v="Trail Bike Light"/>
    <n v="6"/>
    <n v="49.85"/>
    <n v="0.05"/>
    <n v="22.68"/>
    <n v="284.14499999999998"/>
    <n v="136.07999999999998"/>
    <n v="148.065"/>
    <n v="0.52108958454310306"/>
    <n v="2026"/>
    <x v="3"/>
    <n v="11"/>
    <x v="10"/>
  </r>
  <r>
    <n v="2365"/>
    <d v="2026-11-14T00:00:00"/>
    <x v="2"/>
    <x v="5"/>
    <x v="2"/>
    <s v="Business"/>
    <x v="1"/>
    <s v="Hiking Daypack 20L"/>
    <n v="2"/>
    <n v="91.95"/>
    <n v="0.05"/>
    <n v="46.45"/>
    <n v="174.70499999999998"/>
    <n v="92.9"/>
    <n v="81.804999999999978"/>
    <n v="0.46824647262528252"/>
    <n v="2026"/>
    <x v="3"/>
    <n v="11"/>
    <x v="10"/>
  </r>
  <r>
    <n v="2603"/>
    <d v="2026-11-14T00:00:00"/>
    <x v="3"/>
    <x v="8"/>
    <x v="3"/>
    <s v="Returning"/>
    <x v="0"/>
    <s v="Trail Bike Light"/>
    <n v="2"/>
    <n v="51.71"/>
    <n v="0.15"/>
    <n v="22.93"/>
    <n v="87.906999999999996"/>
    <n v="45.86"/>
    <n v="42.046999999999997"/>
    <n v="0.47831230732478641"/>
    <n v="2026"/>
    <x v="3"/>
    <n v="11"/>
    <x v="10"/>
  </r>
  <r>
    <n v="4098"/>
    <d v="2026-11-14T00:00:00"/>
    <x v="1"/>
    <x v="1"/>
    <x v="2"/>
    <s v="Returning"/>
    <x v="4"/>
    <s v="Resistance Band Set"/>
    <n v="1"/>
    <n v="41.05"/>
    <n v="0.05"/>
    <n v="14.6"/>
    <n v="38.997499999999995"/>
    <n v="14.6"/>
    <n v="24.397499999999994"/>
    <n v="0.62561702673248276"/>
    <n v="2026"/>
    <x v="3"/>
    <n v="11"/>
    <x v="10"/>
  </r>
  <r>
    <n v="1176"/>
    <d v="2026-11-15T00:00:00"/>
    <x v="1"/>
    <x v="6"/>
    <x v="1"/>
    <s v="Business"/>
    <x v="3"/>
    <s v="Alpine Tent 4P"/>
    <n v="10"/>
    <n v="333.09"/>
    <n v="0.15"/>
    <n v="197.95"/>
    <n v="2831.2649999999994"/>
    <n v="1979.5"/>
    <n v="851.76499999999942"/>
    <n v="0.30084255624252748"/>
    <n v="2026"/>
    <x v="3"/>
    <n v="11"/>
    <x v="10"/>
  </r>
  <r>
    <n v="1895"/>
    <d v="2026-11-15T00:00:00"/>
    <x v="3"/>
    <x v="4"/>
    <x v="0"/>
    <s v="Business"/>
    <x v="0"/>
    <s v="Trail Bike Light"/>
    <n v="3"/>
    <n v="51.79"/>
    <n v="0.2"/>
    <n v="22.23"/>
    <n v="124.29600000000001"/>
    <n v="66.69"/>
    <n v="57.606000000000009"/>
    <n v="0.4634581965630431"/>
    <n v="2026"/>
    <x v="3"/>
    <n v="11"/>
    <x v="10"/>
  </r>
  <r>
    <n v="3385"/>
    <d v="2026-11-15T00:00:00"/>
    <x v="1"/>
    <x v="11"/>
    <x v="3"/>
    <s v="New"/>
    <x v="1"/>
    <s v="Trekking Poles"/>
    <n v="1"/>
    <n v="71.040000000000006"/>
    <n v="0.1"/>
    <n v="31.59"/>
    <n v="63.936000000000007"/>
    <n v="31.59"/>
    <n v="32.346000000000004"/>
    <n v="0.50591216216216217"/>
    <n v="2026"/>
    <x v="3"/>
    <n v="11"/>
    <x v="10"/>
  </r>
  <r>
    <n v="3581"/>
    <d v="2026-11-15T00:00:00"/>
    <x v="3"/>
    <x v="4"/>
    <x v="3"/>
    <s v="Business"/>
    <x v="1"/>
    <s v="Trail Boots"/>
    <n v="2"/>
    <n v="141.21"/>
    <n v="0.1"/>
    <n v="78.31"/>
    <n v="254.17800000000003"/>
    <n v="156.62"/>
    <n v="97.558000000000021"/>
    <n v="0.38381763960688969"/>
    <n v="2026"/>
    <x v="3"/>
    <n v="11"/>
    <x v="10"/>
  </r>
  <r>
    <n v="4528"/>
    <d v="2026-11-15T00:00:00"/>
    <x v="0"/>
    <x v="15"/>
    <x v="3"/>
    <s v="New"/>
    <x v="1"/>
    <s v="Trail Boots"/>
    <n v="2"/>
    <n v="141.63999999999999"/>
    <n v="0.15"/>
    <n v="80.349999999999994"/>
    <n v="240.78799999999998"/>
    <n v="160.69999999999999"/>
    <n v="80.087999999999994"/>
    <n v="0.33260793727262156"/>
    <n v="2026"/>
    <x v="3"/>
    <n v="11"/>
    <x v="10"/>
  </r>
  <r>
    <n v="4633"/>
    <d v="2026-11-15T00:00:00"/>
    <x v="2"/>
    <x v="10"/>
    <x v="0"/>
    <s v="Returning"/>
    <x v="1"/>
    <s v="Trekking Poles"/>
    <n v="1"/>
    <n v="71.78"/>
    <n v="0.15"/>
    <n v="32.869999999999997"/>
    <n v="61.012999999999998"/>
    <n v="32.869999999999997"/>
    <n v="28.143000000000001"/>
    <n v="0.46126235392457349"/>
    <n v="2026"/>
    <x v="3"/>
    <n v="11"/>
    <x v="10"/>
  </r>
  <r>
    <n v="5195"/>
    <d v="2026-11-15T00:00:00"/>
    <x v="2"/>
    <x v="16"/>
    <x v="0"/>
    <s v="Business"/>
    <x v="1"/>
    <s v="Summit Backpack 45L"/>
    <n v="3"/>
    <n v="153.88999999999999"/>
    <n v="0.1"/>
    <n v="80.36"/>
    <n v="415.50299999999999"/>
    <n v="241.07999999999998"/>
    <n v="174.423"/>
    <n v="0.41978758276113531"/>
    <n v="2026"/>
    <x v="3"/>
    <n v="11"/>
    <x v="10"/>
  </r>
  <r>
    <n v="2778"/>
    <d v="2026-11-16T00:00:00"/>
    <x v="3"/>
    <x v="4"/>
    <x v="3"/>
    <s v="Returning"/>
    <x v="1"/>
    <s v="Trail Boots"/>
    <n v="1"/>
    <n v="145.4"/>
    <n v="0.1"/>
    <n v="77.66"/>
    <n v="130.86000000000001"/>
    <n v="77.66"/>
    <n v="53.200000000000017"/>
    <n v="0.40654134189209851"/>
    <n v="2026"/>
    <x v="3"/>
    <n v="11"/>
    <x v="10"/>
  </r>
  <r>
    <n v="341"/>
    <d v="2026-11-17T00:00:00"/>
    <x v="3"/>
    <x v="8"/>
    <x v="0"/>
    <s v="Returning"/>
    <x v="2"/>
    <s v="Carry-On Duffel"/>
    <n v="1"/>
    <n v="132.94999999999999"/>
    <n v="0.05"/>
    <n v="65.36"/>
    <n v="126.30249999999998"/>
    <n v="65.36"/>
    <n v="60.942499999999981"/>
    <n v="0.48251222264009019"/>
    <n v="2026"/>
    <x v="3"/>
    <n v="11"/>
    <x v="10"/>
  </r>
  <r>
    <n v="374"/>
    <d v="2026-11-17T00:00:00"/>
    <x v="3"/>
    <x v="7"/>
    <x v="2"/>
    <s v="Returning"/>
    <x v="4"/>
    <s v="Training Mat"/>
    <n v="1"/>
    <n v="51.34"/>
    <n v="0.15"/>
    <n v="21.37"/>
    <n v="43.639000000000003"/>
    <n v="21.37"/>
    <n v="22.269000000000002"/>
    <n v="0.5103004193496643"/>
    <n v="2026"/>
    <x v="3"/>
    <n v="11"/>
    <x v="10"/>
  </r>
  <r>
    <n v="598"/>
    <d v="2026-11-17T00:00:00"/>
    <x v="0"/>
    <x v="0"/>
    <x v="0"/>
    <s v="New"/>
    <x v="0"/>
    <s v="Trail Bike Light"/>
    <n v="1"/>
    <n v="49.98"/>
    <n v="0.1"/>
    <n v="22.25"/>
    <n v="44.981999999999999"/>
    <n v="22.25"/>
    <n v="22.731999999999999"/>
    <n v="0.50535769863500957"/>
    <n v="2026"/>
    <x v="3"/>
    <n v="11"/>
    <x v="10"/>
  </r>
  <r>
    <n v="690"/>
    <d v="2026-11-17T00:00:00"/>
    <x v="3"/>
    <x v="8"/>
    <x v="0"/>
    <s v="Returning"/>
    <x v="2"/>
    <s v="Travel Backpack 35L"/>
    <n v="2"/>
    <n v="168.08"/>
    <n v="0.1"/>
    <n v="87.63"/>
    <n v="302.54400000000004"/>
    <n v="175.26"/>
    <n v="127.28400000000005"/>
    <n v="0.42071235919403471"/>
    <n v="2026"/>
    <x v="3"/>
    <n v="11"/>
    <x v="10"/>
  </r>
  <r>
    <n v="1296"/>
    <d v="2026-11-17T00:00:00"/>
    <x v="3"/>
    <x v="13"/>
    <x v="0"/>
    <s v="New"/>
    <x v="3"/>
    <s v="Trail Tent 2P"/>
    <n v="1"/>
    <n v="191.85"/>
    <n v="0.15"/>
    <n v="104.41"/>
    <n v="163.07249999999999"/>
    <n v="104.41"/>
    <n v="58.662499999999994"/>
    <n v="0.35973263425776875"/>
    <n v="2026"/>
    <x v="3"/>
    <n v="11"/>
    <x v="10"/>
  </r>
  <r>
    <n v="1585"/>
    <d v="2026-11-17T00:00:00"/>
    <x v="1"/>
    <x v="14"/>
    <x v="2"/>
    <s v="Returning"/>
    <x v="1"/>
    <s v="Hiking Daypack 20L"/>
    <n v="4"/>
    <n v="93.99"/>
    <n v="0.1"/>
    <n v="44.07"/>
    <n v="338.36399999999998"/>
    <n v="176.28"/>
    <n v="162.08399999999997"/>
    <n v="0.47902259105578604"/>
    <n v="2026"/>
    <x v="3"/>
    <n v="11"/>
    <x v="10"/>
  </r>
  <r>
    <n v="2194"/>
    <d v="2026-11-17T00:00:00"/>
    <x v="3"/>
    <x v="13"/>
    <x v="0"/>
    <s v="Returning"/>
    <x v="2"/>
    <s v="Insulated Bottle"/>
    <n v="4"/>
    <n v="36.57"/>
    <n v="0.05"/>
    <n v="13.35"/>
    <n v="138.96600000000001"/>
    <n v="53.4"/>
    <n v="85.566000000000003"/>
    <n v="0.61573334484694098"/>
    <n v="2026"/>
    <x v="3"/>
    <n v="11"/>
    <x v="10"/>
  </r>
  <r>
    <n v="2221"/>
    <d v="2026-11-17T00:00:00"/>
    <x v="1"/>
    <x v="12"/>
    <x v="3"/>
    <s v="Returning"/>
    <x v="0"/>
    <s v="Compact Repair Kit"/>
    <n v="1"/>
    <n v="39.81"/>
    <n v="0.05"/>
    <n v="16.25"/>
    <n v="37.819499999999998"/>
    <n v="16.25"/>
    <n v="21.569499999999998"/>
    <n v="0.57032747656632155"/>
    <n v="2026"/>
    <x v="3"/>
    <n v="11"/>
    <x v="10"/>
  </r>
  <r>
    <n v="3836"/>
    <d v="2026-11-17T00:00:00"/>
    <x v="3"/>
    <x v="4"/>
    <x v="2"/>
    <s v="Returning"/>
    <x v="1"/>
    <s v="Hiking Daypack 20L"/>
    <n v="1"/>
    <n v="91.43"/>
    <n v="0.1"/>
    <n v="45.06"/>
    <n v="82.287000000000006"/>
    <n v="45.06"/>
    <n v="37.227000000000004"/>
    <n v="0.45240438951474715"/>
    <n v="2026"/>
    <x v="3"/>
    <n v="11"/>
    <x v="10"/>
  </r>
  <r>
    <n v="4437"/>
    <d v="2026-11-17T00:00:00"/>
    <x v="2"/>
    <x v="2"/>
    <x v="0"/>
    <s v="Returning"/>
    <x v="4"/>
    <s v="Weighted Vest"/>
    <n v="1"/>
    <n v="122.64"/>
    <n v="0"/>
    <n v="68.58"/>
    <n v="122.64"/>
    <n v="68.58"/>
    <n v="54.06"/>
    <n v="0.44080234833659493"/>
    <n v="2026"/>
    <x v="3"/>
    <n v="11"/>
    <x v="10"/>
  </r>
  <r>
    <n v="4735"/>
    <d v="2026-11-17T00:00:00"/>
    <x v="1"/>
    <x v="12"/>
    <x v="0"/>
    <s v="Business"/>
    <x v="0"/>
    <s v="Commuter Helmet"/>
    <n v="1"/>
    <n v="80.959999999999994"/>
    <n v="0.1"/>
    <n v="43.86"/>
    <n v="72.86399999999999"/>
    <n v="43.86"/>
    <n v="29.003999999999991"/>
    <n v="0.39805665349143604"/>
    <n v="2026"/>
    <x v="3"/>
    <n v="11"/>
    <x v="10"/>
  </r>
  <r>
    <n v="554"/>
    <d v="2026-11-18T00:00:00"/>
    <x v="2"/>
    <x v="5"/>
    <x v="3"/>
    <s v="Business"/>
    <x v="4"/>
    <s v="Recovery Roller"/>
    <n v="1"/>
    <n v="36.380000000000003"/>
    <n v="0.05"/>
    <n v="14.06"/>
    <n v="34.561"/>
    <n v="14.06"/>
    <n v="20.500999999999998"/>
    <n v="0.59318306761957118"/>
    <n v="2026"/>
    <x v="3"/>
    <n v="11"/>
    <x v="10"/>
  </r>
  <r>
    <n v="1205"/>
    <d v="2026-11-18T00:00:00"/>
    <x v="3"/>
    <x v="13"/>
    <x v="0"/>
    <s v="Returning"/>
    <x v="0"/>
    <s v="Cycling Pack 12L"/>
    <n v="2"/>
    <n v="100.72"/>
    <n v="0.1"/>
    <n v="51.68"/>
    <n v="181.29599999999999"/>
    <n v="103.36"/>
    <n v="77.935999999999993"/>
    <n v="0.42988262289294854"/>
    <n v="2026"/>
    <x v="3"/>
    <n v="11"/>
    <x v="10"/>
  </r>
  <r>
    <n v="1979"/>
    <d v="2026-11-18T00:00:00"/>
    <x v="1"/>
    <x v="11"/>
    <x v="2"/>
    <s v="Returning"/>
    <x v="3"/>
    <s v="Compact Sleeping Bag"/>
    <n v="3"/>
    <n v="120.29"/>
    <n v="0"/>
    <n v="62.04"/>
    <n v="360.87"/>
    <n v="186.12"/>
    <n v="174.75"/>
    <n v="0.48424640452240419"/>
    <n v="2026"/>
    <x v="3"/>
    <n v="11"/>
    <x v="10"/>
  </r>
  <r>
    <n v="2151"/>
    <d v="2026-11-18T00:00:00"/>
    <x v="1"/>
    <x v="1"/>
    <x v="0"/>
    <s v="New"/>
    <x v="3"/>
    <s v="Compact Sleeping Bag"/>
    <n v="2"/>
    <n v="124.18"/>
    <n v="0.15"/>
    <n v="60.72"/>
    <n v="211.10599999999999"/>
    <n v="121.44"/>
    <n v="89.665999999999997"/>
    <n v="0.42474396748552862"/>
    <n v="2026"/>
    <x v="3"/>
    <n v="11"/>
    <x v="10"/>
  </r>
  <r>
    <n v="2730"/>
    <d v="2026-11-18T00:00:00"/>
    <x v="0"/>
    <x v="0"/>
    <x v="0"/>
    <s v="Returning"/>
    <x v="1"/>
    <s v="Summit Backpack 45L"/>
    <n v="3"/>
    <n v="154.07"/>
    <n v="0.05"/>
    <n v="77.73"/>
    <n v="439.09949999999998"/>
    <n v="233.19"/>
    <n v="205.90949999999998"/>
    <n v="0.46893585622393102"/>
    <n v="2026"/>
    <x v="3"/>
    <n v="11"/>
    <x v="10"/>
  </r>
  <r>
    <n v="2779"/>
    <d v="2026-11-18T00:00:00"/>
    <x v="0"/>
    <x v="15"/>
    <x v="1"/>
    <s v="Business"/>
    <x v="4"/>
    <s v="Weighted Vest"/>
    <n v="4"/>
    <n v="123.4"/>
    <n v="0.05"/>
    <n v="70.930000000000007"/>
    <n v="468.92"/>
    <n v="283.72000000000003"/>
    <n v="185.2"/>
    <n v="0.3949500980977565"/>
    <n v="2026"/>
    <x v="3"/>
    <n v="11"/>
    <x v="10"/>
  </r>
  <r>
    <n v="2853"/>
    <d v="2026-11-18T00:00:00"/>
    <x v="2"/>
    <x v="3"/>
    <x v="0"/>
    <s v="New"/>
    <x v="0"/>
    <s v="Cycling Pack 12L"/>
    <n v="1"/>
    <n v="104.64"/>
    <n v="0"/>
    <n v="50.79"/>
    <n v="104.64"/>
    <n v="50.79"/>
    <n v="53.85"/>
    <n v="0.51462155963302758"/>
    <n v="2026"/>
    <x v="3"/>
    <n v="11"/>
    <x v="10"/>
  </r>
  <r>
    <n v="3825"/>
    <d v="2026-11-18T00:00:00"/>
    <x v="3"/>
    <x v="8"/>
    <x v="0"/>
    <s v="New"/>
    <x v="2"/>
    <s v="Packing Cube Set"/>
    <n v="2"/>
    <n v="46.44"/>
    <n v="0.1"/>
    <n v="18.190000000000001"/>
    <n v="83.591999999999999"/>
    <n v="36.380000000000003"/>
    <n v="47.211999999999996"/>
    <n v="0.56479088908029473"/>
    <n v="2026"/>
    <x v="3"/>
    <n v="11"/>
    <x v="10"/>
  </r>
  <r>
    <n v="4808"/>
    <d v="2026-11-18T00:00:00"/>
    <x v="2"/>
    <x v="16"/>
    <x v="0"/>
    <s v="New"/>
    <x v="3"/>
    <s v="Portable Camp Stove"/>
    <n v="2"/>
    <n v="81.67"/>
    <n v="0.05"/>
    <n v="40.43"/>
    <n v="155.173"/>
    <n v="80.86"/>
    <n v="74.313000000000002"/>
    <n v="0.4789041908063903"/>
    <n v="2026"/>
    <x v="3"/>
    <n v="11"/>
    <x v="10"/>
  </r>
  <r>
    <n v="5131"/>
    <d v="2026-11-18T00:00:00"/>
    <x v="3"/>
    <x v="8"/>
    <x v="2"/>
    <s v="New"/>
    <x v="1"/>
    <s v="Trekking Poles"/>
    <n v="3"/>
    <n v="70.599999999999994"/>
    <n v="0.05"/>
    <n v="32.68"/>
    <n v="201.20999999999998"/>
    <n v="98.039999999999992"/>
    <n v="103.16999999999999"/>
    <n v="0.5127478753541076"/>
    <n v="2026"/>
    <x v="3"/>
    <n v="11"/>
    <x v="10"/>
  </r>
  <r>
    <n v="1502"/>
    <d v="2026-11-19T00:00:00"/>
    <x v="3"/>
    <x v="7"/>
    <x v="3"/>
    <s v="New"/>
    <x v="4"/>
    <s v="Recovery Roller"/>
    <n v="1"/>
    <n v="35.770000000000003"/>
    <n v="0.15"/>
    <n v="13.69"/>
    <n v="30.404500000000002"/>
    <n v="13.69"/>
    <n v="16.714500000000001"/>
    <n v="0.54973770330049831"/>
    <n v="2026"/>
    <x v="3"/>
    <n v="11"/>
    <x v="10"/>
  </r>
  <r>
    <n v="2470"/>
    <d v="2026-11-19T00:00:00"/>
    <x v="1"/>
    <x v="6"/>
    <x v="2"/>
    <s v="Business"/>
    <x v="1"/>
    <s v="Hiking Daypack 20L"/>
    <n v="1"/>
    <n v="92.13"/>
    <n v="0.15"/>
    <n v="45.85"/>
    <n v="78.31049999999999"/>
    <n v="45.85"/>
    <n v="32.460499999999989"/>
    <n v="0.41451018701195874"/>
    <n v="2026"/>
    <x v="3"/>
    <n v="11"/>
    <x v="10"/>
  </r>
  <r>
    <n v="3452"/>
    <d v="2026-11-19T00:00:00"/>
    <x v="1"/>
    <x v="12"/>
    <x v="0"/>
    <s v="Returning"/>
    <x v="1"/>
    <s v="Summit Backpack 45L"/>
    <n v="5"/>
    <n v="151.09"/>
    <n v="0.05"/>
    <n v="79.33"/>
    <n v="717.67750000000001"/>
    <n v="396.65"/>
    <n v="321.02750000000003"/>
    <n v="0.44731442744129507"/>
    <n v="2026"/>
    <x v="3"/>
    <n v="11"/>
    <x v="10"/>
  </r>
  <r>
    <n v="4207"/>
    <d v="2026-11-19T00:00:00"/>
    <x v="1"/>
    <x v="12"/>
    <x v="0"/>
    <s v="New"/>
    <x v="0"/>
    <s v="Cycling Pack 12L"/>
    <n v="2"/>
    <n v="103.99"/>
    <n v="0"/>
    <n v="50.36"/>
    <n v="207.98"/>
    <n v="100.72"/>
    <n v="107.25999999999999"/>
    <n v="0.51572266564092695"/>
    <n v="2026"/>
    <x v="3"/>
    <n v="11"/>
    <x v="10"/>
  </r>
  <r>
    <n v="695"/>
    <d v="2026-11-20T00:00:00"/>
    <x v="2"/>
    <x v="3"/>
    <x v="0"/>
    <s v="Returning"/>
    <x v="2"/>
    <s v="Insulated Bottle"/>
    <n v="1"/>
    <n v="36.909999999999997"/>
    <n v="0.1"/>
    <n v="13.43"/>
    <n v="33.219000000000001"/>
    <n v="13.43"/>
    <n v="19.789000000000001"/>
    <n v="0.59571329660736327"/>
    <n v="2026"/>
    <x v="3"/>
    <n v="11"/>
    <x v="10"/>
  </r>
  <r>
    <n v="1127"/>
    <d v="2026-11-20T00:00:00"/>
    <x v="0"/>
    <x v="0"/>
    <x v="3"/>
    <s v="New"/>
    <x v="0"/>
    <s v="Commuter Helmet"/>
    <n v="2"/>
    <n v="81.02"/>
    <n v="0"/>
    <n v="43.22"/>
    <n v="162.04"/>
    <n v="86.44"/>
    <n v="75.599999999999994"/>
    <n v="0.46655146877314241"/>
    <n v="2026"/>
    <x v="3"/>
    <n v="11"/>
    <x v="10"/>
  </r>
  <r>
    <n v="1174"/>
    <d v="2026-11-20T00:00:00"/>
    <x v="0"/>
    <x v="0"/>
    <x v="3"/>
    <s v="New"/>
    <x v="2"/>
    <s v="Travel Backpack 35L"/>
    <n v="3"/>
    <n v="164.36"/>
    <n v="0.05"/>
    <n v="88.7"/>
    <n v="468.42600000000004"/>
    <n v="266.10000000000002"/>
    <n v="202.32600000000002"/>
    <n v="0.43192734818306416"/>
    <n v="2026"/>
    <x v="3"/>
    <n v="11"/>
    <x v="10"/>
  </r>
  <r>
    <n v="3968"/>
    <d v="2026-11-20T00:00:00"/>
    <x v="1"/>
    <x v="11"/>
    <x v="1"/>
    <s v="Business"/>
    <x v="4"/>
    <s v="Training Mat"/>
    <n v="5"/>
    <n v="51.36"/>
    <n v="0.1"/>
    <n v="22.45"/>
    <n v="231.12"/>
    <n v="112.25"/>
    <n v="118.87"/>
    <n v="0.51432156455520939"/>
    <n v="2026"/>
    <x v="3"/>
    <n v="11"/>
    <x v="10"/>
  </r>
  <r>
    <n v="4049"/>
    <d v="2026-11-20T00:00:00"/>
    <x v="2"/>
    <x v="16"/>
    <x v="3"/>
    <s v="Returning"/>
    <x v="2"/>
    <s v="Insulated Bottle"/>
    <n v="1"/>
    <n v="36.590000000000003"/>
    <n v="0"/>
    <n v="13.73"/>
    <n v="36.590000000000003"/>
    <n v="13.73"/>
    <n v="22.860000000000003"/>
    <n v="0.62476086362394101"/>
    <n v="2026"/>
    <x v="3"/>
    <n v="11"/>
    <x v="10"/>
  </r>
  <r>
    <n v="3"/>
    <d v="2026-11-21T00:00:00"/>
    <x v="3"/>
    <x v="7"/>
    <x v="2"/>
    <s v="Returning"/>
    <x v="3"/>
    <s v="Compact Sleeping Bag"/>
    <n v="5"/>
    <n v="122.33"/>
    <n v="0.15"/>
    <n v="58.98"/>
    <n v="519.90249999999992"/>
    <n v="294.89999999999998"/>
    <n v="225.00249999999994"/>
    <n v="0.43277826130861069"/>
    <n v="2026"/>
    <x v="3"/>
    <n v="11"/>
    <x v="10"/>
  </r>
  <r>
    <n v="1603"/>
    <d v="2026-11-21T00:00:00"/>
    <x v="3"/>
    <x v="8"/>
    <x v="0"/>
    <s v="Returning"/>
    <x v="3"/>
    <s v="Portable Camp Stove"/>
    <n v="1"/>
    <n v="83.49"/>
    <n v="0.05"/>
    <n v="39.659999999999997"/>
    <n v="79.315499999999986"/>
    <n v="39.659999999999997"/>
    <n v="39.655499999999989"/>
    <n v="0.49997163227868446"/>
    <n v="2026"/>
    <x v="3"/>
    <n v="11"/>
    <x v="10"/>
  </r>
  <r>
    <n v="2073"/>
    <d v="2026-11-21T00:00:00"/>
    <x v="1"/>
    <x v="12"/>
    <x v="0"/>
    <s v="New"/>
    <x v="0"/>
    <s v="Trail Bike Light"/>
    <n v="2"/>
    <n v="51.48"/>
    <n v="0.1"/>
    <n v="22.51"/>
    <n v="92.664000000000001"/>
    <n v="45.02"/>
    <n v="47.643999999999998"/>
    <n v="0.51415868082534744"/>
    <n v="2026"/>
    <x v="3"/>
    <n v="11"/>
    <x v="10"/>
  </r>
  <r>
    <n v="2487"/>
    <d v="2026-11-21T00:00:00"/>
    <x v="2"/>
    <x v="2"/>
    <x v="3"/>
    <s v="New"/>
    <x v="3"/>
    <s v="Compact Sleeping Bag"/>
    <n v="1"/>
    <n v="123.43"/>
    <n v="0.15"/>
    <n v="60.8"/>
    <n v="104.91550000000001"/>
    <n v="60.8"/>
    <n v="44.115500000000011"/>
    <n v="0.42048601017008935"/>
    <n v="2026"/>
    <x v="3"/>
    <n v="11"/>
    <x v="10"/>
  </r>
  <r>
    <n v="3407"/>
    <d v="2026-11-21T00:00:00"/>
    <x v="3"/>
    <x v="7"/>
    <x v="0"/>
    <s v="New"/>
    <x v="2"/>
    <s v="Travel Backpack 35L"/>
    <n v="1"/>
    <n v="164.85"/>
    <n v="0.1"/>
    <n v="89.4"/>
    <n v="148.36500000000001"/>
    <n v="89.4"/>
    <n v="58.965000000000003"/>
    <n v="0.39743200889697705"/>
    <n v="2026"/>
    <x v="3"/>
    <n v="11"/>
    <x v="10"/>
  </r>
  <r>
    <n v="4052"/>
    <d v="2026-11-21T00:00:00"/>
    <x v="0"/>
    <x v="0"/>
    <x v="0"/>
    <s v="New"/>
    <x v="2"/>
    <s v="Packing Cube Set"/>
    <n v="1"/>
    <n v="46.82"/>
    <n v="0.2"/>
    <n v="18.27"/>
    <n v="37.456000000000003"/>
    <n v="18.27"/>
    <n v="19.186000000000003"/>
    <n v="0.51222768047842804"/>
    <n v="2026"/>
    <x v="3"/>
    <n v="11"/>
    <x v="10"/>
  </r>
  <r>
    <n v="119"/>
    <d v="2026-11-22T00:00:00"/>
    <x v="0"/>
    <x v="9"/>
    <x v="0"/>
    <s v="New"/>
    <x v="4"/>
    <s v="Resistance Band Set"/>
    <n v="1"/>
    <n v="41.16"/>
    <n v="0.1"/>
    <n v="14.82"/>
    <n v="37.043999999999997"/>
    <n v="14.82"/>
    <n v="22.223999999999997"/>
    <n v="0.59993521218011014"/>
    <n v="2026"/>
    <x v="3"/>
    <n v="11"/>
    <x v="10"/>
  </r>
  <r>
    <n v="298"/>
    <d v="2026-11-22T00:00:00"/>
    <x v="1"/>
    <x v="12"/>
    <x v="3"/>
    <s v="New"/>
    <x v="3"/>
    <s v="Trail Tent 2P"/>
    <n v="1"/>
    <n v="196.08"/>
    <n v="0.1"/>
    <n v="104.19"/>
    <n v="176.47200000000001"/>
    <n v="104.19"/>
    <n v="72.282000000000011"/>
    <n v="0.40959472324221408"/>
    <n v="2026"/>
    <x v="3"/>
    <n v="11"/>
    <x v="10"/>
  </r>
  <r>
    <n v="419"/>
    <d v="2026-11-22T00:00:00"/>
    <x v="3"/>
    <x v="8"/>
    <x v="2"/>
    <s v="New"/>
    <x v="3"/>
    <s v="Trail Tent 2P"/>
    <n v="1"/>
    <n v="192.62"/>
    <n v="0.1"/>
    <n v="105.97"/>
    <n v="173.358"/>
    <n v="105.97"/>
    <n v="67.388000000000005"/>
    <n v="0.38872160500236508"/>
    <n v="2026"/>
    <x v="3"/>
    <n v="11"/>
    <x v="10"/>
  </r>
  <r>
    <n v="1181"/>
    <d v="2026-11-22T00:00:00"/>
    <x v="1"/>
    <x v="12"/>
    <x v="3"/>
    <s v="New"/>
    <x v="0"/>
    <s v="Cycling Pack 12L"/>
    <n v="2"/>
    <n v="102.87"/>
    <n v="0.05"/>
    <n v="51.69"/>
    <n v="195.453"/>
    <n v="103.38"/>
    <n v="92.073000000000008"/>
    <n v="0.4710748875688785"/>
    <n v="2026"/>
    <x v="3"/>
    <n v="11"/>
    <x v="10"/>
  </r>
  <r>
    <n v="1924"/>
    <d v="2026-11-22T00:00:00"/>
    <x v="0"/>
    <x v="15"/>
    <x v="0"/>
    <s v="New"/>
    <x v="0"/>
    <s v="Trail Bike Light"/>
    <n v="3"/>
    <n v="50.99"/>
    <n v="0.2"/>
    <n v="22.53"/>
    <n v="122.376"/>
    <n v="67.59"/>
    <n v="54.786000000000001"/>
    <n v="0.44768582074916652"/>
    <n v="2026"/>
    <x v="3"/>
    <n v="11"/>
    <x v="10"/>
  </r>
  <r>
    <n v="3829"/>
    <d v="2026-11-22T00:00:00"/>
    <x v="1"/>
    <x v="12"/>
    <x v="2"/>
    <s v="New"/>
    <x v="0"/>
    <s v="Compact Repair Kit"/>
    <n v="1"/>
    <n v="39.94"/>
    <n v="0.1"/>
    <n v="16.89"/>
    <n v="35.945999999999998"/>
    <n v="16.89"/>
    <n v="19.055999999999997"/>
    <n v="0.53012852612251704"/>
    <n v="2026"/>
    <x v="3"/>
    <n v="11"/>
    <x v="10"/>
  </r>
  <r>
    <n v="5065"/>
    <d v="2026-11-22T00:00:00"/>
    <x v="3"/>
    <x v="8"/>
    <x v="0"/>
    <s v="New"/>
    <x v="2"/>
    <s v="Travel Backpack 35L"/>
    <n v="2"/>
    <n v="166.15"/>
    <n v="0"/>
    <n v="86.42"/>
    <n v="332.3"/>
    <n v="172.84"/>
    <n v="159.46"/>
    <n v="0.47986758952753539"/>
    <n v="2026"/>
    <x v="3"/>
    <n v="11"/>
    <x v="10"/>
  </r>
  <r>
    <n v="5146"/>
    <d v="2026-11-22T00:00:00"/>
    <x v="1"/>
    <x v="6"/>
    <x v="0"/>
    <s v="New"/>
    <x v="4"/>
    <s v="Recovery Roller"/>
    <n v="1"/>
    <n v="35.79"/>
    <n v="0.1"/>
    <n v="14.17"/>
    <n v="32.210999999999999"/>
    <n v="14.17"/>
    <n v="18.040999999999997"/>
    <n v="0.56008816863804278"/>
    <n v="2026"/>
    <x v="3"/>
    <n v="11"/>
    <x v="10"/>
  </r>
  <r>
    <n v="320"/>
    <d v="2026-11-23T00:00:00"/>
    <x v="2"/>
    <x v="2"/>
    <x v="0"/>
    <s v="New"/>
    <x v="3"/>
    <s v="Trail Tent 2P"/>
    <n v="5"/>
    <n v="196.53"/>
    <n v="0.15"/>
    <n v="105.01"/>
    <n v="835.25249999999994"/>
    <n v="525.05000000000007"/>
    <n v="310.20249999999987"/>
    <n v="0.37138769414039452"/>
    <n v="2026"/>
    <x v="3"/>
    <n v="11"/>
    <x v="10"/>
  </r>
  <r>
    <n v="1250"/>
    <d v="2026-11-23T00:00:00"/>
    <x v="1"/>
    <x v="12"/>
    <x v="0"/>
    <s v="New"/>
    <x v="2"/>
    <s v="Insulated Bottle"/>
    <n v="6"/>
    <n v="36.35"/>
    <n v="0"/>
    <n v="13.24"/>
    <n v="218.10000000000002"/>
    <n v="79.44"/>
    <n v="138.66000000000003"/>
    <n v="0.63576341127922975"/>
    <n v="2026"/>
    <x v="3"/>
    <n v="11"/>
    <x v="10"/>
  </r>
  <r>
    <n v="2584"/>
    <d v="2026-11-23T00:00:00"/>
    <x v="1"/>
    <x v="6"/>
    <x v="1"/>
    <s v="Returning"/>
    <x v="3"/>
    <s v="Trail Tent 2P"/>
    <n v="15"/>
    <n v="192.23"/>
    <n v="0.15"/>
    <n v="106.34"/>
    <n v="2450.9324999999999"/>
    <n v="1595.1000000000001"/>
    <n v="855.83249999999975"/>
    <n v="0.34918648310387979"/>
    <n v="2026"/>
    <x v="3"/>
    <n v="11"/>
    <x v="10"/>
  </r>
  <r>
    <n v="2717"/>
    <d v="2026-11-23T00:00:00"/>
    <x v="1"/>
    <x v="12"/>
    <x v="0"/>
    <s v="New"/>
    <x v="2"/>
    <s v="Travel Backpack 35L"/>
    <n v="2"/>
    <n v="167.9"/>
    <n v="0.15"/>
    <n v="89.55"/>
    <n v="285.43"/>
    <n v="179.1"/>
    <n v="106.33000000000001"/>
    <n v="0.37252566303471957"/>
    <n v="2026"/>
    <x v="3"/>
    <n v="11"/>
    <x v="10"/>
  </r>
  <r>
    <n v="2737"/>
    <d v="2026-11-23T00:00:00"/>
    <x v="1"/>
    <x v="6"/>
    <x v="0"/>
    <s v="Business"/>
    <x v="3"/>
    <s v="Portable Camp Stove"/>
    <n v="2"/>
    <n v="80.709999999999994"/>
    <n v="0.1"/>
    <n v="39.33"/>
    <n v="145.27799999999999"/>
    <n v="78.66"/>
    <n v="66.617999999999995"/>
    <n v="0.45855532152149669"/>
    <n v="2026"/>
    <x v="3"/>
    <n v="11"/>
    <x v="10"/>
  </r>
  <r>
    <n v="3021"/>
    <d v="2026-11-23T00:00:00"/>
    <x v="0"/>
    <x v="15"/>
    <x v="0"/>
    <s v="Business"/>
    <x v="1"/>
    <s v="Trekking Poles"/>
    <n v="1"/>
    <n v="71.66"/>
    <n v="0.2"/>
    <n v="31.83"/>
    <n v="57.328000000000003"/>
    <n v="31.83"/>
    <n v="25.498000000000005"/>
    <n v="0.44477393245883345"/>
    <n v="2026"/>
    <x v="3"/>
    <n v="11"/>
    <x v="10"/>
  </r>
  <r>
    <n v="5199"/>
    <d v="2026-11-23T00:00:00"/>
    <x v="2"/>
    <x v="3"/>
    <x v="0"/>
    <s v="Returning"/>
    <x v="3"/>
    <s v="Compact Sleeping Bag"/>
    <n v="5"/>
    <n v="125.23"/>
    <n v="0.05"/>
    <n v="59.84"/>
    <n v="594.84249999999997"/>
    <n v="299.20000000000005"/>
    <n v="295.64249999999993"/>
    <n v="0.49700971265503041"/>
    <n v="2026"/>
    <x v="3"/>
    <n v="11"/>
    <x v="10"/>
  </r>
  <r>
    <n v="1202"/>
    <d v="2026-11-24T00:00:00"/>
    <x v="0"/>
    <x v="15"/>
    <x v="3"/>
    <s v="Returning"/>
    <x v="1"/>
    <s v="Hiking Daypack 20L"/>
    <n v="2"/>
    <n v="91.33"/>
    <n v="0.15"/>
    <n v="45.45"/>
    <n v="155.261"/>
    <n v="90.9"/>
    <n v="64.36099999999999"/>
    <n v="0.41453423589954974"/>
    <n v="2026"/>
    <x v="3"/>
    <n v="11"/>
    <x v="10"/>
  </r>
  <r>
    <n v="1365"/>
    <d v="2026-11-24T00:00:00"/>
    <x v="0"/>
    <x v="0"/>
    <x v="3"/>
    <s v="New"/>
    <x v="1"/>
    <s v="Summit Backpack 45L"/>
    <n v="4"/>
    <n v="155.91"/>
    <n v="0"/>
    <n v="79.91"/>
    <n v="623.64"/>
    <n v="319.64"/>
    <n v="304"/>
    <n v="0.48746071451478418"/>
    <n v="2026"/>
    <x v="3"/>
    <n v="11"/>
    <x v="10"/>
  </r>
  <r>
    <n v="2575"/>
    <d v="2026-11-24T00:00:00"/>
    <x v="2"/>
    <x v="10"/>
    <x v="2"/>
    <s v="Returning"/>
    <x v="4"/>
    <s v="Resistance Band Set"/>
    <n v="1"/>
    <n v="39.42"/>
    <n v="0"/>
    <n v="14.63"/>
    <n v="39.42"/>
    <n v="14.63"/>
    <n v="24.79"/>
    <n v="0.62886859462201927"/>
    <n v="2026"/>
    <x v="3"/>
    <n v="11"/>
    <x v="10"/>
  </r>
  <r>
    <n v="2673"/>
    <d v="2026-11-24T00:00:00"/>
    <x v="2"/>
    <x v="2"/>
    <x v="0"/>
    <s v="Returning"/>
    <x v="0"/>
    <s v="Trail Bike Light"/>
    <n v="2"/>
    <n v="51.56"/>
    <n v="0.05"/>
    <n v="22.7"/>
    <n v="97.963999999999999"/>
    <n v="45.4"/>
    <n v="52.564"/>
    <n v="0.5365644522477645"/>
    <n v="2026"/>
    <x v="3"/>
    <n v="11"/>
    <x v="10"/>
  </r>
  <r>
    <n v="4145"/>
    <d v="2026-11-24T00:00:00"/>
    <x v="0"/>
    <x v="0"/>
    <x v="0"/>
    <s v="Returning"/>
    <x v="3"/>
    <s v="Compact Sleeping Bag"/>
    <n v="1"/>
    <n v="120.49"/>
    <n v="0.15"/>
    <n v="61.22"/>
    <n v="102.4165"/>
    <n v="61.22"/>
    <n v="41.1965"/>
    <n v="0.40224475548373556"/>
    <n v="2026"/>
    <x v="3"/>
    <n v="11"/>
    <x v="10"/>
  </r>
  <r>
    <n v="4610"/>
    <d v="2026-11-24T00:00:00"/>
    <x v="2"/>
    <x v="16"/>
    <x v="2"/>
    <s v="Returning"/>
    <x v="1"/>
    <s v="Summit Backpack 45L"/>
    <n v="2"/>
    <n v="153.96"/>
    <n v="0"/>
    <n v="79.33"/>
    <n v="307.92"/>
    <n v="158.66"/>
    <n v="149.26000000000002"/>
    <n v="0.48473629514159527"/>
    <n v="2026"/>
    <x v="3"/>
    <n v="11"/>
    <x v="10"/>
  </r>
  <r>
    <n v="4721"/>
    <d v="2026-11-24T00:00:00"/>
    <x v="2"/>
    <x v="16"/>
    <x v="2"/>
    <s v="New"/>
    <x v="0"/>
    <s v="Compact Repair Kit"/>
    <n v="1"/>
    <n v="39.85"/>
    <n v="0"/>
    <n v="16.3"/>
    <n v="39.85"/>
    <n v="16.3"/>
    <n v="23.55"/>
    <n v="0.59096612296110418"/>
    <n v="2026"/>
    <x v="3"/>
    <n v="11"/>
    <x v="10"/>
  </r>
  <r>
    <n v="324"/>
    <d v="2026-11-25T00:00:00"/>
    <x v="3"/>
    <x v="13"/>
    <x v="3"/>
    <s v="Returning"/>
    <x v="0"/>
    <s v="Cycling Pack 12L"/>
    <n v="2"/>
    <n v="103.88"/>
    <n v="0.15"/>
    <n v="49.26"/>
    <n v="176.59599999999998"/>
    <n v="98.52"/>
    <n v="78.075999999999979"/>
    <n v="0.44211646922920106"/>
    <n v="2026"/>
    <x v="3"/>
    <n v="11"/>
    <x v="10"/>
  </r>
  <r>
    <n v="559"/>
    <d v="2026-11-25T00:00:00"/>
    <x v="3"/>
    <x v="7"/>
    <x v="0"/>
    <s v="Returning"/>
    <x v="2"/>
    <s v="Carry-On Duffel"/>
    <n v="2"/>
    <n v="134.19"/>
    <n v="0.1"/>
    <n v="65.39"/>
    <n v="241.542"/>
    <n v="130.78"/>
    <n v="110.762"/>
    <n v="0.45856207202060095"/>
    <n v="2026"/>
    <x v="3"/>
    <n v="11"/>
    <x v="10"/>
  </r>
  <r>
    <n v="1108"/>
    <d v="2026-11-25T00:00:00"/>
    <x v="1"/>
    <x v="1"/>
    <x v="3"/>
    <s v="New"/>
    <x v="2"/>
    <s v="Insulated Bottle"/>
    <n v="1"/>
    <n v="37.06"/>
    <n v="0.1"/>
    <n v="13.18"/>
    <n v="33.354000000000006"/>
    <n v="13.18"/>
    <n v="20.174000000000007"/>
    <n v="0.6048449961024166"/>
    <n v="2026"/>
    <x v="3"/>
    <n v="11"/>
    <x v="10"/>
  </r>
  <r>
    <n v="1344"/>
    <d v="2026-11-25T00:00:00"/>
    <x v="2"/>
    <x v="10"/>
    <x v="0"/>
    <s v="New"/>
    <x v="2"/>
    <s v="Carry-On Duffel"/>
    <n v="4"/>
    <n v="135.21"/>
    <n v="0.05"/>
    <n v="68.64"/>
    <n v="513.798"/>
    <n v="274.56"/>
    <n v="239.238"/>
    <n v="0.46562656919645462"/>
    <n v="2026"/>
    <x v="3"/>
    <n v="11"/>
    <x v="10"/>
  </r>
  <r>
    <n v="1922"/>
    <d v="2026-11-25T00:00:00"/>
    <x v="0"/>
    <x v="9"/>
    <x v="3"/>
    <s v="Returning"/>
    <x v="1"/>
    <s v="Trail Boots"/>
    <n v="2"/>
    <n v="145.77000000000001"/>
    <n v="0.1"/>
    <n v="78.14"/>
    <n v="262.38600000000002"/>
    <n v="156.28"/>
    <n v="106.10600000000002"/>
    <n v="0.40438895367893107"/>
    <n v="2026"/>
    <x v="3"/>
    <n v="11"/>
    <x v="10"/>
  </r>
  <r>
    <n v="2343"/>
    <d v="2026-11-25T00:00:00"/>
    <x v="0"/>
    <x v="15"/>
    <x v="2"/>
    <s v="New"/>
    <x v="3"/>
    <s v="Compact Sleeping Bag"/>
    <n v="1"/>
    <n v="121.53"/>
    <n v="0.15"/>
    <n v="62.14"/>
    <n v="103.3005"/>
    <n v="62.14"/>
    <n v="41.160499999999999"/>
    <n v="0.39845402490791426"/>
    <n v="2026"/>
    <x v="3"/>
    <n v="11"/>
    <x v="10"/>
  </r>
  <r>
    <n v="2466"/>
    <d v="2026-11-25T00:00:00"/>
    <x v="2"/>
    <x v="2"/>
    <x v="0"/>
    <s v="Business"/>
    <x v="0"/>
    <s v="Compact Repair Kit"/>
    <n v="2"/>
    <n v="40.51"/>
    <n v="0.05"/>
    <n v="16.45"/>
    <n v="76.968999999999994"/>
    <n v="32.9"/>
    <n v="44.068999999999996"/>
    <n v="0.5725551845548208"/>
    <n v="2026"/>
    <x v="3"/>
    <n v="11"/>
    <x v="10"/>
  </r>
  <r>
    <n v="2647"/>
    <d v="2026-11-25T00:00:00"/>
    <x v="2"/>
    <x v="5"/>
    <x v="0"/>
    <s v="New"/>
    <x v="1"/>
    <s v="Trekking Poles"/>
    <n v="1"/>
    <n v="70.099999999999994"/>
    <n v="0.15"/>
    <n v="32.28"/>
    <n v="59.584999999999994"/>
    <n v="32.28"/>
    <n v="27.304999999999993"/>
    <n v="0.45825291600234952"/>
    <n v="2026"/>
    <x v="3"/>
    <n v="11"/>
    <x v="10"/>
  </r>
  <r>
    <n v="2958"/>
    <d v="2026-11-25T00:00:00"/>
    <x v="1"/>
    <x v="12"/>
    <x v="3"/>
    <s v="New"/>
    <x v="1"/>
    <s v="Trail Boots"/>
    <n v="1"/>
    <n v="144.25"/>
    <n v="0.1"/>
    <n v="79.55"/>
    <n v="129.82500000000002"/>
    <n v="79.55"/>
    <n v="50.27500000000002"/>
    <n v="0.38725207009435791"/>
    <n v="2026"/>
    <x v="3"/>
    <n v="11"/>
    <x v="10"/>
  </r>
  <r>
    <n v="3527"/>
    <d v="2026-11-25T00:00:00"/>
    <x v="1"/>
    <x v="6"/>
    <x v="3"/>
    <s v="Returning"/>
    <x v="1"/>
    <s v="Trail Boots"/>
    <n v="4"/>
    <n v="146.19"/>
    <n v="0.1"/>
    <n v="79.569999999999993"/>
    <n v="526.28399999999999"/>
    <n v="318.27999999999997"/>
    <n v="208.00400000000002"/>
    <n v="0.39523147198090769"/>
    <n v="2026"/>
    <x v="3"/>
    <n v="11"/>
    <x v="10"/>
  </r>
  <r>
    <n v="3729"/>
    <d v="2026-11-25T00:00:00"/>
    <x v="0"/>
    <x v="9"/>
    <x v="0"/>
    <s v="New"/>
    <x v="3"/>
    <s v="Portable Camp Stove"/>
    <n v="1"/>
    <n v="81.89"/>
    <n v="0.05"/>
    <n v="38.33"/>
    <n v="77.79549999999999"/>
    <n v="38.33"/>
    <n v="39.465499999999992"/>
    <n v="0.50729797996028048"/>
    <n v="2026"/>
    <x v="3"/>
    <n v="11"/>
    <x v="10"/>
  </r>
  <r>
    <n v="4961"/>
    <d v="2026-11-25T00:00:00"/>
    <x v="2"/>
    <x v="2"/>
    <x v="2"/>
    <s v="New"/>
    <x v="3"/>
    <s v="Trail Tent 2P"/>
    <n v="2"/>
    <n v="194.78"/>
    <n v="0.15"/>
    <n v="102.51"/>
    <n v="331.12599999999998"/>
    <n v="205.02"/>
    <n v="126.10599999999997"/>
    <n v="0.38083992196324051"/>
    <n v="2026"/>
    <x v="3"/>
    <n v="11"/>
    <x v="10"/>
  </r>
  <r>
    <n v="5034"/>
    <d v="2026-11-25T00:00:00"/>
    <x v="1"/>
    <x v="14"/>
    <x v="0"/>
    <s v="Returning"/>
    <x v="1"/>
    <s v="Trail Boots"/>
    <n v="1"/>
    <n v="141.63"/>
    <n v="0.05"/>
    <n v="77.17"/>
    <n v="134.54849999999999"/>
    <n v="77.17"/>
    <n v="57.378499999999988"/>
    <n v="0.42645217152179321"/>
    <n v="2026"/>
    <x v="3"/>
    <n v="11"/>
    <x v="10"/>
  </r>
  <r>
    <n v="343"/>
    <d v="2026-11-26T00:00:00"/>
    <x v="2"/>
    <x v="16"/>
    <x v="0"/>
    <s v="Returning"/>
    <x v="0"/>
    <s v="Compact Repair Kit"/>
    <n v="1"/>
    <n v="40.86"/>
    <n v="0.05"/>
    <n v="17.14"/>
    <n v="38.817"/>
    <n v="17.14"/>
    <n v="21.677"/>
    <n v="0.55844088930107938"/>
    <n v="2026"/>
    <x v="3"/>
    <n v="11"/>
    <x v="10"/>
  </r>
  <r>
    <n v="405"/>
    <d v="2026-11-26T00:00:00"/>
    <x v="3"/>
    <x v="8"/>
    <x v="0"/>
    <s v="New"/>
    <x v="1"/>
    <s v="Trail Boots"/>
    <n v="1"/>
    <n v="141.61000000000001"/>
    <n v="0.05"/>
    <n v="77.7"/>
    <n v="134.52950000000001"/>
    <n v="77.7"/>
    <n v="56.82950000000001"/>
    <n v="0.42243151130421214"/>
    <n v="2026"/>
    <x v="3"/>
    <n v="11"/>
    <x v="10"/>
  </r>
  <r>
    <n v="485"/>
    <d v="2026-11-26T00:00:00"/>
    <x v="3"/>
    <x v="7"/>
    <x v="0"/>
    <s v="New"/>
    <x v="3"/>
    <s v="Compact Sleeping Bag"/>
    <n v="2"/>
    <n v="122.15"/>
    <n v="0.1"/>
    <n v="61.15"/>
    <n v="219.87"/>
    <n v="122.3"/>
    <n v="97.570000000000007"/>
    <n v="0.44376222313185065"/>
    <n v="2026"/>
    <x v="3"/>
    <n v="11"/>
    <x v="10"/>
  </r>
  <r>
    <n v="807"/>
    <d v="2026-11-26T00:00:00"/>
    <x v="2"/>
    <x v="5"/>
    <x v="2"/>
    <s v="Returning"/>
    <x v="2"/>
    <s v="Carry-On Duffel"/>
    <n v="5"/>
    <n v="130.24"/>
    <n v="0.1"/>
    <n v="66.75"/>
    <n v="586.08000000000004"/>
    <n v="333.75"/>
    <n v="252.33000000000004"/>
    <n v="0.43053849303849306"/>
    <n v="2026"/>
    <x v="3"/>
    <n v="11"/>
    <x v="10"/>
  </r>
  <r>
    <n v="1666"/>
    <d v="2026-11-26T00:00:00"/>
    <x v="0"/>
    <x v="15"/>
    <x v="1"/>
    <s v="Returning"/>
    <x v="0"/>
    <s v="Trail Bike Light"/>
    <n v="3"/>
    <n v="50.18"/>
    <n v="0.1"/>
    <n v="23.12"/>
    <n v="135.48599999999999"/>
    <n v="69.36"/>
    <n v="66.125999999999991"/>
    <n v="0.4880651875470528"/>
    <n v="2026"/>
    <x v="3"/>
    <n v="11"/>
    <x v="10"/>
  </r>
  <r>
    <n v="3442"/>
    <d v="2026-11-26T00:00:00"/>
    <x v="0"/>
    <x v="9"/>
    <x v="2"/>
    <s v="New"/>
    <x v="4"/>
    <s v="Training Mat"/>
    <n v="2"/>
    <n v="50.93"/>
    <n v="0.15"/>
    <n v="22.35"/>
    <n v="86.581000000000003"/>
    <n v="44.7"/>
    <n v="41.881"/>
    <n v="0.48372044674928677"/>
    <n v="2026"/>
    <x v="3"/>
    <n v="11"/>
    <x v="10"/>
  </r>
  <r>
    <n v="4177"/>
    <d v="2026-11-26T00:00:00"/>
    <x v="2"/>
    <x v="10"/>
    <x v="0"/>
    <s v="Business"/>
    <x v="0"/>
    <s v="Trail Bike Light"/>
    <n v="1"/>
    <n v="49.6"/>
    <n v="0"/>
    <n v="22.62"/>
    <n v="49.6"/>
    <n v="22.62"/>
    <n v="26.98"/>
    <n v="0.5439516129032258"/>
    <n v="2026"/>
    <x v="3"/>
    <n v="11"/>
    <x v="10"/>
  </r>
  <r>
    <n v="4659"/>
    <d v="2026-11-26T00:00:00"/>
    <x v="1"/>
    <x v="11"/>
    <x v="1"/>
    <s v="Business"/>
    <x v="3"/>
    <s v="Portable Camp Stove"/>
    <n v="3"/>
    <n v="83.3"/>
    <n v="0.15"/>
    <n v="38.74"/>
    <n v="212.41499999999996"/>
    <n v="116.22"/>
    <n v="96.194999999999965"/>
    <n v="0.45286349834051259"/>
    <n v="2026"/>
    <x v="3"/>
    <n v="11"/>
    <x v="10"/>
  </r>
  <r>
    <n v="4667"/>
    <d v="2026-11-26T00:00:00"/>
    <x v="1"/>
    <x v="14"/>
    <x v="3"/>
    <s v="Business"/>
    <x v="2"/>
    <s v="Insulated Bottle"/>
    <n v="1"/>
    <n v="35.89"/>
    <n v="0.05"/>
    <n v="13.53"/>
    <n v="34.095500000000001"/>
    <n v="13.53"/>
    <n v="20.5655"/>
    <n v="0.60317343931017287"/>
    <n v="2026"/>
    <x v="3"/>
    <n v="11"/>
    <x v="10"/>
  </r>
  <r>
    <n v="197"/>
    <d v="2026-11-27T00:00:00"/>
    <x v="3"/>
    <x v="4"/>
    <x v="2"/>
    <s v="New"/>
    <x v="3"/>
    <s v="Trail Tent 2P"/>
    <n v="1"/>
    <n v="195.32"/>
    <n v="0"/>
    <n v="103.21"/>
    <n v="195.32"/>
    <n v="103.21"/>
    <n v="92.11"/>
    <n v="0.47158509113250052"/>
    <n v="2026"/>
    <x v="3"/>
    <n v="11"/>
    <x v="10"/>
  </r>
  <r>
    <n v="361"/>
    <d v="2026-11-27T00:00:00"/>
    <x v="1"/>
    <x v="6"/>
    <x v="0"/>
    <s v="Returning"/>
    <x v="2"/>
    <s v="Insulated Bottle"/>
    <n v="1"/>
    <n v="36.36"/>
    <n v="0.05"/>
    <n v="13.33"/>
    <n v="34.541999999999994"/>
    <n v="13.33"/>
    <n v="21.211999999999996"/>
    <n v="0.61409298824619307"/>
    <n v="2026"/>
    <x v="3"/>
    <n v="11"/>
    <x v="10"/>
  </r>
  <r>
    <n v="841"/>
    <d v="2026-11-27T00:00:00"/>
    <x v="1"/>
    <x v="12"/>
    <x v="0"/>
    <s v="Returning"/>
    <x v="2"/>
    <s v="Insulated Bottle"/>
    <n v="2"/>
    <n v="35.85"/>
    <n v="0.05"/>
    <n v="13.69"/>
    <n v="68.114999999999995"/>
    <n v="27.38"/>
    <n v="40.734999999999999"/>
    <n v="0.59803273875064233"/>
    <n v="2026"/>
    <x v="3"/>
    <n v="11"/>
    <x v="10"/>
  </r>
  <r>
    <n v="903"/>
    <d v="2026-11-27T00:00:00"/>
    <x v="3"/>
    <x v="8"/>
    <x v="0"/>
    <s v="New"/>
    <x v="2"/>
    <s v="Packing Cube Set"/>
    <n v="4"/>
    <n v="46.73"/>
    <n v="0"/>
    <n v="17.989999999999998"/>
    <n v="186.92"/>
    <n v="71.959999999999994"/>
    <n v="114.96"/>
    <n v="0.61502246950567085"/>
    <n v="2026"/>
    <x v="3"/>
    <n v="11"/>
    <x v="10"/>
  </r>
  <r>
    <n v="1278"/>
    <d v="2026-11-27T00:00:00"/>
    <x v="3"/>
    <x v="13"/>
    <x v="2"/>
    <s v="Returning"/>
    <x v="1"/>
    <s v="Trail Boots"/>
    <n v="3"/>
    <n v="143.72"/>
    <n v="0.15"/>
    <n v="78.56"/>
    <n v="366.48599999999999"/>
    <n v="235.68"/>
    <n v="130.80599999999998"/>
    <n v="0.35691950033561987"/>
    <n v="2026"/>
    <x v="3"/>
    <n v="11"/>
    <x v="10"/>
  </r>
  <r>
    <n v="2091"/>
    <d v="2026-11-27T00:00:00"/>
    <x v="1"/>
    <x v="12"/>
    <x v="3"/>
    <s v="New"/>
    <x v="4"/>
    <s v="Recovery Roller"/>
    <n v="1"/>
    <n v="35.590000000000003"/>
    <n v="0"/>
    <n v="13.57"/>
    <n v="35.590000000000003"/>
    <n v="13.57"/>
    <n v="22.020000000000003"/>
    <n v="0.61871312166338865"/>
    <n v="2026"/>
    <x v="3"/>
    <n v="11"/>
    <x v="10"/>
  </r>
  <r>
    <n v="3070"/>
    <d v="2026-11-27T00:00:00"/>
    <x v="3"/>
    <x v="13"/>
    <x v="3"/>
    <s v="Returning"/>
    <x v="1"/>
    <s v="Trekking Poles"/>
    <n v="4"/>
    <n v="71.11"/>
    <n v="0.05"/>
    <n v="32.25"/>
    <n v="270.21799999999996"/>
    <n v="129"/>
    <n v="141.21799999999996"/>
    <n v="0.52260767232382732"/>
    <n v="2026"/>
    <x v="3"/>
    <n v="11"/>
    <x v="10"/>
  </r>
  <r>
    <n v="4007"/>
    <d v="2026-11-27T00:00:00"/>
    <x v="0"/>
    <x v="9"/>
    <x v="3"/>
    <s v="Business"/>
    <x v="0"/>
    <s v="Trail Bike Light"/>
    <n v="5"/>
    <n v="51.04"/>
    <n v="0"/>
    <n v="22.69"/>
    <n v="255.2"/>
    <n v="113.45"/>
    <n v="141.75"/>
    <n v="0.55544670846394983"/>
    <n v="2026"/>
    <x v="3"/>
    <n v="11"/>
    <x v="10"/>
  </r>
  <r>
    <n v="4488"/>
    <d v="2026-11-27T00:00:00"/>
    <x v="1"/>
    <x v="14"/>
    <x v="2"/>
    <s v="Returning"/>
    <x v="2"/>
    <s v="Travel Backpack 35L"/>
    <n v="3"/>
    <n v="161.66"/>
    <n v="0.05"/>
    <n v="88.3"/>
    <n v="460.73099999999999"/>
    <n v="264.89999999999998"/>
    <n v="195.83100000000002"/>
    <n v="0.42504411467863029"/>
    <n v="2026"/>
    <x v="3"/>
    <n v="11"/>
    <x v="10"/>
  </r>
  <r>
    <n v="5159"/>
    <d v="2026-11-27T00:00:00"/>
    <x v="3"/>
    <x v="13"/>
    <x v="0"/>
    <s v="Business"/>
    <x v="3"/>
    <s v="Portable Camp Stove"/>
    <n v="2"/>
    <n v="80.400000000000006"/>
    <n v="0.15"/>
    <n v="38.869999999999997"/>
    <n v="136.68"/>
    <n v="77.739999999999995"/>
    <n v="58.940000000000012"/>
    <n v="0.43122622183201648"/>
    <n v="2026"/>
    <x v="3"/>
    <n v="11"/>
    <x v="10"/>
  </r>
  <r>
    <n v="669"/>
    <d v="2026-11-28T00:00:00"/>
    <x v="2"/>
    <x v="3"/>
    <x v="0"/>
    <s v="Returning"/>
    <x v="4"/>
    <s v="Recovery Roller"/>
    <n v="3"/>
    <n v="36.81"/>
    <n v="0.05"/>
    <n v="13.82"/>
    <n v="104.9085"/>
    <n v="41.46"/>
    <n v="63.448500000000003"/>
    <n v="0.60479846723573405"/>
    <n v="2026"/>
    <x v="3"/>
    <n v="11"/>
    <x v="10"/>
  </r>
  <r>
    <n v="686"/>
    <d v="2026-11-28T00:00:00"/>
    <x v="1"/>
    <x v="12"/>
    <x v="3"/>
    <s v="Returning"/>
    <x v="2"/>
    <s v="Carry-On Duffel"/>
    <n v="2"/>
    <n v="132.61000000000001"/>
    <n v="0.1"/>
    <n v="67.3"/>
    <n v="238.69800000000004"/>
    <n v="134.6"/>
    <n v="104.09800000000004"/>
    <n v="0.43610755012610086"/>
    <n v="2026"/>
    <x v="3"/>
    <n v="11"/>
    <x v="10"/>
  </r>
  <r>
    <n v="990"/>
    <d v="2026-11-28T00:00:00"/>
    <x v="0"/>
    <x v="15"/>
    <x v="0"/>
    <s v="Returning"/>
    <x v="0"/>
    <s v="Compact Repair Kit"/>
    <n v="5"/>
    <n v="39.79"/>
    <n v="0.1"/>
    <n v="17.09"/>
    <n v="179.05500000000001"/>
    <n v="85.45"/>
    <n v="93.605000000000004"/>
    <n v="0.52277233252352628"/>
    <n v="2026"/>
    <x v="3"/>
    <n v="11"/>
    <x v="10"/>
  </r>
  <r>
    <n v="1134"/>
    <d v="2026-11-28T00:00:00"/>
    <x v="3"/>
    <x v="4"/>
    <x v="0"/>
    <s v="Returning"/>
    <x v="2"/>
    <s v="Insulated Bottle"/>
    <n v="2"/>
    <n v="36.119999999999997"/>
    <n v="0.1"/>
    <n v="13.61"/>
    <n v="65.015999999999991"/>
    <n v="27.22"/>
    <n v="37.795999999999992"/>
    <n v="0.58133382551987201"/>
    <n v="2026"/>
    <x v="3"/>
    <n v="11"/>
    <x v="10"/>
  </r>
  <r>
    <n v="1770"/>
    <d v="2026-11-28T00:00:00"/>
    <x v="3"/>
    <x v="7"/>
    <x v="2"/>
    <s v="Returning"/>
    <x v="1"/>
    <s v="Summit Backpack 45L"/>
    <n v="5"/>
    <n v="153.93"/>
    <n v="0.05"/>
    <n v="77.27"/>
    <n v="731.16750000000002"/>
    <n v="386.34999999999997"/>
    <n v="344.81750000000005"/>
    <n v="0.4715985051304934"/>
    <n v="2026"/>
    <x v="3"/>
    <n v="11"/>
    <x v="10"/>
  </r>
  <r>
    <n v="3396"/>
    <d v="2026-11-28T00:00:00"/>
    <x v="2"/>
    <x v="3"/>
    <x v="2"/>
    <s v="New"/>
    <x v="4"/>
    <s v="Training Mat"/>
    <n v="3"/>
    <n v="50.67"/>
    <n v="0.05"/>
    <n v="22.25"/>
    <n v="144.40949999999998"/>
    <n v="66.75"/>
    <n v="77.65949999999998"/>
    <n v="0.53777279195620775"/>
    <n v="2026"/>
    <x v="3"/>
    <n v="11"/>
    <x v="10"/>
  </r>
  <r>
    <n v="4259"/>
    <d v="2026-11-28T00:00:00"/>
    <x v="2"/>
    <x v="3"/>
    <x v="0"/>
    <s v="Returning"/>
    <x v="1"/>
    <s v="Trekking Poles"/>
    <n v="4"/>
    <n v="72.77"/>
    <n v="0"/>
    <n v="32.090000000000003"/>
    <n v="291.08"/>
    <n v="128.36000000000001"/>
    <n v="162.71999999999997"/>
    <n v="0.55902157482479031"/>
    <n v="2026"/>
    <x v="3"/>
    <n v="11"/>
    <x v="10"/>
  </r>
  <r>
    <n v="4440"/>
    <d v="2026-11-28T00:00:00"/>
    <x v="2"/>
    <x v="10"/>
    <x v="3"/>
    <s v="New"/>
    <x v="2"/>
    <s v="Packing Cube Set"/>
    <n v="1"/>
    <n v="46.45"/>
    <n v="0.1"/>
    <n v="17.96"/>
    <n v="41.805000000000007"/>
    <n v="17.96"/>
    <n v="23.845000000000006"/>
    <n v="0.57038631742614521"/>
    <n v="2026"/>
    <x v="3"/>
    <n v="11"/>
    <x v="10"/>
  </r>
  <r>
    <n v="5115"/>
    <d v="2026-11-28T00:00:00"/>
    <x v="0"/>
    <x v="15"/>
    <x v="0"/>
    <s v="New"/>
    <x v="2"/>
    <s v="Travel Backpack 35L"/>
    <n v="1"/>
    <n v="165.75"/>
    <n v="0.2"/>
    <n v="89.16"/>
    <n v="132.6"/>
    <n v="89.16"/>
    <n v="43.44"/>
    <n v="0.32760180995475113"/>
    <n v="2026"/>
    <x v="3"/>
    <n v="11"/>
    <x v="10"/>
  </r>
  <r>
    <n v="5136"/>
    <d v="2026-11-28T00:00:00"/>
    <x v="2"/>
    <x v="2"/>
    <x v="3"/>
    <s v="New"/>
    <x v="3"/>
    <s v="Trail Tent 2P"/>
    <n v="4"/>
    <n v="198.02"/>
    <n v="0.05"/>
    <n v="103.82"/>
    <n v="752.476"/>
    <n v="415.28"/>
    <n v="337.19600000000003"/>
    <n v="0.44811528872681655"/>
    <n v="2026"/>
    <x v="3"/>
    <n v="11"/>
    <x v="10"/>
  </r>
  <r>
    <n v="562"/>
    <d v="2026-11-29T00:00:00"/>
    <x v="1"/>
    <x v="12"/>
    <x v="0"/>
    <s v="New"/>
    <x v="2"/>
    <s v="Packing Cube Set"/>
    <n v="1"/>
    <n v="46.3"/>
    <n v="0.2"/>
    <n v="18.78"/>
    <n v="37.04"/>
    <n v="18.78"/>
    <n v="18.259999999999998"/>
    <n v="0.49298056155507552"/>
    <n v="2026"/>
    <x v="3"/>
    <n v="11"/>
    <x v="10"/>
  </r>
  <r>
    <n v="806"/>
    <d v="2026-11-29T00:00:00"/>
    <x v="0"/>
    <x v="15"/>
    <x v="3"/>
    <s v="Returning"/>
    <x v="4"/>
    <s v="Resistance Band Set"/>
    <n v="1"/>
    <n v="39.659999999999997"/>
    <n v="0"/>
    <n v="14.76"/>
    <n v="39.659999999999997"/>
    <n v="14.76"/>
    <n v="24.9"/>
    <n v="0.62783661119515888"/>
    <n v="2026"/>
    <x v="3"/>
    <n v="11"/>
    <x v="10"/>
  </r>
  <r>
    <n v="3150"/>
    <d v="2026-11-29T00:00:00"/>
    <x v="1"/>
    <x v="6"/>
    <x v="0"/>
    <s v="New"/>
    <x v="3"/>
    <s v="Portable Camp Stove"/>
    <n v="3"/>
    <n v="80.72"/>
    <n v="0.05"/>
    <n v="39.130000000000003"/>
    <n v="230.05199999999999"/>
    <n v="117.39000000000001"/>
    <n v="112.66199999999998"/>
    <n v="0.48972406238589528"/>
    <n v="2026"/>
    <x v="3"/>
    <n v="11"/>
    <x v="10"/>
  </r>
  <r>
    <n v="4847"/>
    <d v="2026-11-29T00:00:00"/>
    <x v="1"/>
    <x v="14"/>
    <x v="3"/>
    <s v="New"/>
    <x v="2"/>
    <s v="Insulated Bottle"/>
    <n v="2"/>
    <n v="35.51"/>
    <n v="0.05"/>
    <n v="13.24"/>
    <n v="67.468999999999994"/>
    <n v="26.48"/>
    <n v="40.98899999999999"/>
    <n v="0.60752345521646967"/>
    <n v="2026"/>
    <x v="3"/>
    <n v="11"/>
    <x v="10"/>
  </r>
  <r>
    <n v="221"/>
    <d v="2026-11-30T00:00:00"/>
    <x v="3"/>
    <x v="8"/>
    <x v="2"/>
    <s v="Business"/>
    <x v="2"/>
    <s v="Carry-On Duffel"/>
    <n v="1"/>
    <n v="132.06"/>
    <n v="0.15"/>
    <n v="67.53"/>
    <n v="112.251"/>
    <n v="67.53"/>
    <n v="44.721000000000004"/>
    <n v="0.39840179597509157"/>
    <n v="2026"/>
    <x v="3"/>
    <n v="11"/>
    <x v="10"/>
  </r>
  <r>
    <n v="630"/>
    <d v="2026-11-30T00:00:00"/>
    <x v="3"/>
    <x v="8"/>
    <x v="0"/>
    <s v="Business"/>
    <x v="0"/>
    <s v="Compact Repair Kit"/>
    <n v="3"/>
    <n v="41.07"/>
    <n v="0.1"/>
    <n v="16.86"/>
    <n v="110.88900000000001"/>
    <n v="50.58"/>
    <n v="60.309000000000012"/>
    <n v="0.54386819251684126"/>
    <n v="2026"/>
    <x v="3"/>
    <n v="11"/>
    <x v="10"/>
  </r>
  <r>
    <n v="1789"/>
    <d v="2026-11-30T00:00:00"/>
    <x v="1"/>
    <x v="12"/>
    <x v="0"/>
    <s v="New"/>
    <x v="1"/>
    <s v="Summit Backpack 45L"/>
    <n v="2"/>
    <n v="151.49"/>
    <n v="0.1"/>
    <n v="81.39"/>
    <n v="272.68200000000002"/>
    <n v="162.78"/>
    <n v="109.90200000000002"/>
    <n v="0.40304090479019522"/>
    <n v="2026"/>
    <x v="3"/>
    <n v="11"/>
    <x v="10"/>
  </r>
  <r>
    <n v="1947"/>
    <d v="2026-11-30T00:00:00"/>
    <x v="0"/>
    <x v="0"/>
    <x v="2"/>
    <s v="Business"/>
    <x v="4"/>
    <s v="Recovery Roller"/>
    <n v="1"/>
    <n v="35.729999999999997"/>
    <n v="0.2"/>
    <n v="14.33"/>
    <n v="28.584"/>
    <n v="14.33"/>
    <n v="14.254"/>
    <n v="0.49867058494262523"/>
    <n v="2026"/>
    <x v="3"/>
    <n v="11"/>
    <x v="10"/>
  </r>
  <r>
    <n v="2279"/>
    <d v="2026-11-30T00:00:00"/>
    <x v="0"/>
    <x v="0"/>
    <x v="2"/>
    <s v="Returning"/>
    <x v="0"/>
    <s v="Trail Bike Light"/>
    <n v="2"/>
    <n v="50.38"/>
    <n v="0.1"/>
    <n v="22.41"/>
    <n v="90.684000000000012"/>
    <n v="44.82"/>
    <n v="45.864000000000011"/>
    <n v="0.50575625248114342"/>
    <n v="2026"/>
    <x v="3"/>
    <n v="11"/>
    <x v="10"/>
  </r>
  <r>
    <n v="2439"/>
    <d v="2026-11-30T00:00:00"/>
    <x v="0"/>
    <x v="9"/>
    <x v="0"/>
    <s v="Business"/>
    <x v="4"/>
    <s v="Recovery Roller"/>
    <n v="1"/>
    <n v="35.67"/>
    <n v="0.1"/>
    <n v="13.81"/>
    <n v="32.103000000000002"/>
    <n v="13.81"/>
    <n v="18.292999999999999"/>
    <n v="0.5698221350029592"/>
    <n v="2026"/>
    <x v="3"/>
    <n v="11"/>
    <x v="10"/>
  </r>
  <r>
    <n v="2540"/>
    <d v="2026-11-30T00:00:00"/>
    <x v="1"/>
    <x v="14"/>
    <x v="1"/>
    <s v="Business"/>
    <x v="3"/>
    <s v="Portable Camp Stove"/>
    <n v="12"/>
    <n v="81.150000000000006"/>
    <n v="0.15"/>
    <n v="39.590000000000003"/>
    <n v="827.73"/>
    <n v="475.08000000000004"/>
    <n v="352.65"/>
    <n v="0.42604472472907828"/>
    <n v="2026"/>
    <x v="3"/>
    <n v="11"/>
    <x v="10"/>
  </r>
  <r>
    <n v="2747"/>
    <d v="2026-11-30T00:00:00"/>
    <x v="0"/>
    <x v="15"/>
    <x v="2"/>
    <s v="Returning"/>
    <x v="3"/>
    <s v="Trail Tent 2P"/>
    <n v="1"/>
    <n v="194.73"/>
    <n v="0"/>
    <n v="104.48"/>
    <n v="194.73"/>
    <n v="104.48"/>
    <n v="90.249999999999986"/>
    <n v="0.46346222975401835"/>
    <n v="2026"/>
    <x v="3"/>
    <n v="11"/>
    <x v="10"/>
  </r>
  <r>
    <n v="3094"/>
    <d v="2026-11-30T00:00:00"/>
    <x v="1"/>
    <x v="1"/>
    <x v="3"/>
    <s v="Business"/>
    <x v="3"/>
    <s v="Compact Sleeping Bag"/>
    <n v="2"/>
    <n v="122.18"/>
    <n v="0.15"/>
    <n v="61.3"/>
    <n v="207.70600000000002"/>
    <n v="122.6"/>
    <n v="85.106000000000023"/>
    <n v="0.40974261696821479"/>
    <n v="2026"/>
    <x v="3"/>
    <n v="11"/>
    <x v="10"/>
  </r>
  <r>
    <n v="3359"/>
    <d v="2026-11-30T00:00:00"/>
    <x v="3"/>
    <x v="13"/>
    <x v="0"/>
    <s v="Returning"/>
    <x v="3"/>
    <s v="Portable Camp Stove"/>
    <n v="1"/>
    <n v="83.14"/>
    <n v="0"/>
    <n v="39.369999999999997"/>
    <n v="83.14"/>
    <n v="39.369999999999997"/>
    <n v="43.77"/>
    <n v="0.52646139042578788"/>
    <n v="2026"/>
    <x v="3"/>
    <n v="11"/>
    <x v="10"/>
  </r>
  <r>
    <n v="3473"/>
    <d v="2026-11-30T00:00:00"/>
    <x v="2"/>
    <x v="5"/>
    <x v="0"/>
    <s v="Returning"/>
    <x v="0"/>
    <s v="Commuter Helmet"/>
    <n v="1"/>
    <n v="80.97"/>
    <n v="0"/>
    <n v="43.64"/>
    <n v="80.97"/>
    <n v="43.64"/>
    <n v="37.33"/>
    <n v="0.4610349512164999"/>
    <n v="2026"/>
    <x v="3"/>
    <n v="11"/>
    <x v="10"/>
  </r>
  <r>
    <n v="3589"/>
    <d v="2026-11-30T00:00:00"/>
    <x v="0"/>
    <x v="9"/>
    <x v="0"/>
    <s v="New"/>
    <x v="1"/>
    <s v="Trekking Poles"/>
    <n v="1"/>
    <n v="73.03"/>
    <n v="0"/>
    <n v="32.71"/>
    <n v="73.03"/>
    <n v="32.71"/>
    <n v="40.32"/>
    <n v="0.55210187594139393"/>
    <n v="2026"/>
    <x v="3"/>
    <n v="11"/>
    <x v="10"/>
  </r>
  <r>
    <n v="4689"/>
    <d v="2026-11-30T00:00:00"/>
    <x v="2"/>
    <x v="3"/>
    <x v="0"/>
    <s v="Returning"/>
    <x v="2"/>
    <s v="Packing Cube Set"/>
    <n v="1"/>
    <n v="46.81"/>
    <n v="0.05"/>
    <n v="17.87"/>
    <n v="44.469500000000004"/>
    <n v="17.87"/>
    <n v="26.599500000000003"/>
    <n v="0.59815154206815913"/>
    <n v="2026"/>
    <x v="3"/>
    <n v="11"/>
    <x v="10"/>
  </r>
  <r>
    <n v="4819"/>
    <d v="2026-11-30T00:00:00"/>
    <x v="3"/>
    <x v="7"/>
    <x v="3"/>
    <s v="New"/>
    <x v="1"/>
    <s v="Summit Backpack 45L"/>
    <n v="2"/>
    <n v="153.51"/>
    <n v="0.15"/>
    <n v="81.290000000000006"/>
    <n v="260.96699999999998"/>
    <n v="162.58000000000001"/>
    <n v="98.386999999999972"/>
    <n v="0.3770093536730697"/>
    <n v="2026"/>
    <x v="3"/>
    <n v="11"/>
    <x v="10"/>
  </r>
  <r>
    <n v="5167"/>
    <d v="2026-11-30T00:00:00"/>
    <x v="2"/>
    <x v="5"/>
    <x v="3"/>
    <s v="New"/>
    <x v="3"/>
    <s v="Trail Tent 2P"/>
    <n v="2"/>
    <n v="197.5"/>
    <n v="0"/>
    <n v="104.47"/>
    <n v="395"/>
    <n v="208.94"/>
    <n v="186.06"/>
    <n v="0.4710379746835443"/>
    <n v="2026"/>
    <x v="3"/>
    <n v="11"/>
    <x v="10"/>
  </r>
  <r>
    <n v="38"/>
    <d v="2026-12-01T00:00:00"/>
    <x v="3"/>
    <x v="8"/>
    <x v="1"/>
    <s v="Business"/>
    <x v="1"/>
    <s v="Trail Boots"/>
    <n v="8"/>
    <n v="146.55000000000001"/>
    <n v="0.1"/>
    <n v="78.03"/>
    <n v="1055.1600000000001"/>
    <n v="624.24"/>
    <n v="430.92000000000007"/>
    <n v="0.40839303991811671"/>
    <n v="2026"/>
    <x v="3"/>
    <n v="12"/>
    <x v="11"/>
  </r>
  <r>
    <n v="364"/>
    <d v="2026-12-01T00:00:00"/>
    <x v="3"/>
    <x v="13"/>
    <x v="0"/>
    <s v="Business"/>
    <x v="0"/>
    <s v="Trail Bike Light"/>
    <n v="2"/>
    <n v="51.83"/>
    <n v="0.15"/>
    <n v="22.02"/>
    <n v="88.11099999999999"/>
    <n v="44.04"/>
    <n v="44.070999999999991"/>
    <n v="0.50017591447151888"/>
    <n v="2026"/>
    <x v="3"/>
    <n v="12"/>
    <x v="11"/>
  </r>
  <r>
    <n v="2040"/>
    <d v="2026-12-01T00:00:00"/>
    <x v="1"/>
    <x v="12"/>
    <x v="0"/>
    <s v="New"/>
    <x v="1"/>
    <s v="Trail Boots"/>
    <n v="1"/>
    <n v="140.34"/>
    <n v="0.15"/>
    <n v="79.92"/>
    <n v="119.289"/>
    <n v="79.92"/>
    <n v="39.369"/>
    <n v="0.33003043029952467"/>
    <n v="2026"/>
    <x v="3"/>
    <n v="12"/>
    <x v="11"/>
  </r>
  <r>
    <n v="2899"/>
    <d v="2026-12-01T00:00:00"/>
    <x v="0"/>
    <x v="0"/>
    <x v="0"/>
    <s v="New"/>
    <x v="1"/>
    <s v="Summit Backpack 45L"/>
    <n v="1"/>
    <n v="156.44999999999999"/>
    <n v="0"/>
    <n v="80.56"/>
    <n v="156.44999999999999"/>
    <n v="80.56"/>
    <n v="75.889999999999986"/>
    <n v="0.48507510386705011"/>
    <n v="2026"/>
    <x v="3"/>
    <n v="12"/>
    <x v="11"/>
  </r>
  <r>
    <n v="3199"/>
    <d v="2026-12-01T00:00:00"/>
    <x v="2"/>
    <x v="16"/>
    <x v="3"/>
    <s v="Returning"/>
    <x v="4"/>
    <s v="Resistance Band Set"/>
    <n v="1"/>
    <n v="41.33"/>
    <n v="0"/>
    <n v="15.03"/>
    <n v="41.33"/>
    <n v="15.03"/>
    <n v="26.299999999999997"/>
    <n v="0.6363416404548754"/>
    <n v="2026"/>
    <x v="3"/>
    <n v="12"/>
    <x v="11"/>
  </r>
  <r>
    <n v="4722"/>
    <d v="2026-12-01T00:00:00"/>
    <x v="1"/>
    <x v="11"/>
    <x v="2"/>
    <s v="New"/>
    <x v="0"/>
    <s v="Compact Repair Kit"/>
    <n v="1"/>
    <n v="39.479999999999997"/>
    <n v="0.05"/>
    <n v="16.78"/>
    <n v="37.505999999999993"/>
    <n v="16.78"/>
    <n v="20.725999999999992"/>
    <n v="0.55260491654668575"/>
    <n v="2026"/>
    <x v="3"/>
    <n v="12"/>
    <x v="11"/>
  </r>
  <r>
    <n v="1423"/>
    <d v="2026-12-02T00:00:00"/>
    <x v="2"/>
    <x v="3"/>
    <x v="0"/>
    <s v="Business"/>
    <x v="1"/>
    <s v="Trekking Poles"/>
    <n v="1"/>
    <n v="73.010000000000005"/>
    <n v="0.1"/>
    <n v="31.51"/>
    <n v="65.709000000000003"/>
    <n v="31.51"/>
    <n v="34.198999999999998"/>
    <n v="0.52046142841924237"/>
    <n v="2026"/>
    <x v="3"/>
    <n v="12"/>
    <x v="11"/>
  </r>
  <r>
    <n v="1505"/>
    <d v="2026-12-02T00:00:00"/>
    <x v="0"/>
    <x v="15"/>
    <x v="0"/>
    <s v="Business"/>
    <x v="4"/>
    <s v="Resistance Band Set"/>
    <n v="2"/>
    <n v="40.86"/>
    <n v="0.05"/>
    <n v="15.06"/>
    <n v="77.634"/>
    <n v="30.12"/>
    <n v="47.513999999999996"/>
    <n v="0.6120256588608084"/>
    <n v="2026"/>
    <x v="3"/>
    <n v="12"/>
    <x v="11"/>
  </r>
  <r>
    <n v="1664"/>
    <d v="2026-12-02T00:00:00"/>
    <x v="2"/>
    <x v="5"/>
    <x v="3"/>
    <s v="Returning"/>
    <x v="3"/>
    <s v="Trail Tent 2P"/>
    <n v="6"/>
    <n v="194.79"/>
    <n v="0"/>
    <n v="105.73"/>
    <n v="1168.74"/>
    <n v="634.38"/>
    <n v="534.36"/>
    <n v="0.45721032907233433"/>
    <n v="2026"/>
    <x v="3"/>
    <n v="12"/>
    <x v="11"/>
  </r>
  <r>
    <n v="2035"/>
    <d v="2026-12-02T00:00:00"/>
    <x v="3"/>
    <x v="13"/>
    <x v="0"/>
    <s v="New"/>
    <x v="3"/>
    <s v="Portable Camp Stove"/>
    <n v="4"/>
    <n v="80.98"/>
    <n v="0.2"/>
    <n v="38.6"/>
    <n v="259.13600000000002"/>
    <n v="154.4"/>
    <n v="104.73600000000002"/>
    <n v="0.40417387009138062"/>
    <n v="2026"/>
    <x v="3"/>
    <n v="12"/>
    <x v="11"/>
  </r>
  <r>
    <n v="2094"/>
    <d v="2026-12-02T00:00:00"/>
    <x v="0"/>
    <x v="15"/>
    <x v="0"/>
    <s v="New"/>
    <x v="3"/>
    <s v="Trail Tent 2P"/>
    <n v="3"/>
    <n v="196.48"/>
    <n v="0.05"/>
    <n v="107.2"/>
    <n v="559.96799999999996"/>
    <n v="321.60000000000002"/>
    <n v="238.36799999999994"/>
    <n v="0.42568146751242919"/>
    <n v="2026"/>
    <x v="3"/>
    <n v="12"/>
    <x v="11"/>
  </r>
  <r>
    <n v="2204"/>
    <d v="2026-12-02T00:00:00"/>
    <x v="0"/>
    <x v="9"/>
    <x v="2"/>
    <s v="New"/>
    <x v="2"/>
    <s v="Packing Cube Set"/>
    <n v="2"/>
    <n v="46.63"/>
    <n v="0"/>
    <n v="18.68"/>
    <n v="93.26"/>
    <n v="37.36"/>
    <n v="55.900000000000006"/>
    <n v="0.59939952820072917"/>
    <n v="2026"/>
    <x v="3"/>
    <n v="12"/>
    <x v="11"/>
  </r>
  <r>
    <n v="3921"/>
    <d v="2026-12-02T00:00:00"/>
    <x v="2"/>
    <x v="5"/>
    <x v="1"/>
    <s v="Business"/>
    <x v="1"/>
    <s v="Trail Boots"/>
    <n v="12"/>
    <n v="142.93"/>
    <n v="0.1"/>
    <n v="79.81"/>
    <n v="1543.644"/>
    <n v="957.72"/>
    <n v="585.92399999999998"/>
    <n v="0.37957197384889263"/>
    <n v="2026"/>
    <x v="3"/>
    <n v="12"/>
    <x v="11"/>
  </r>
  <r>
    <n v="3999"/>
    <d v="2026-12-02T00:00:00"/>
    <x v="1"/>
    <x v="12"/>
    <x v="2"/>
    <s v="Returning"/>
    <x v="1"/>
    <s v="Summit Backpack 45L"/>
    <n v="2"/>
    <n v="153.97"/>
    <n v="0"/>
    <n v="79.45"/>
    <n v="307.94"/>
    <n v="158.9"/>
    <n v="149.04"/>
    <n v="0.48399038773787101"/>
    <n v="2026"/>
    <x v="3"/>
    <n v="12"/>
    <x v="11"/>
  </r>
  <r>
    <n v="4546"/>
    <d v="2026-12-02T00:00:00"/>
    <x v="3"/>
    <x v="13"/>
    <x v="0"/>
    <s v="Returning"/>
    <x v="3"/>
    <s v="Alpine Tent 4P"/>
    <n v="1"/>
    <n v="344.63"/>
    <n v="0.05"/>
    <n v="189.22"/>
    <n v="327.39849999999996"/>
    <n v="189.22"/>
    <n v="138.17849999999996"/>
    <n v="0.42204988721695419"/>
    <n v="2026"/>
    <x v="3"/>
    <n v="12"/>
    <x v="11"/>
  </r>
  <r>
    <n v="158"/>
    <d v="2026-12-03T00:00:00"/>
    <x v="3"/>
    <x v="13"/>
    <x v="0"/>
    <s v="New"/>
    <x v="2"/>
    <s v="Packing Cube Set"/>
    <n v="2"/>
    <n v="46.51"/>
    <n v="0.05"/>
    <n v="18.73"/>
    <n v="88.368999999999986"/>
    <n v="37.46"/>
    <n v="50.908999999999985"/>
    <n v="0.57609568966492763"/>
    <n v="2026"/>
    <x v="3"/>
    <n v="12"/>
    <x v="11"/>
  </r>
  <r>
    <n v="1972"/>
    <d v="2026-12-03T00:00:00"/>
    <x v="0"/>
    <x v="9"/>
    <x v="1"/>
    <s v="Business"/>
    <x v="0"/>
    <s v="Commuter Helmet"/>
    <n v="6"/>
    <n v="80.17"/>
    <n v="0.1"/>
    <n v="42.67"/>
    <n v="432.91800000000001"/>
    <n v="256.02"/>
    <n v="176.89800000000002"/>
    <n v="0.40861779828974543"/>
    <n v="2026"/>
    <x v="3"/>
    <n v="12"/>
    <x v="11"/>
  </r>
  <r>
    <n v="3196"/>
    <d v="2026-12-03T00:00:00"/>
    <x v="3"/>
    <x v="13"/>
    <x v="0"/>
    <s v="New"/>
    <x v="3"/>
    <s v="Compact Sleeping Bag"/>
    <n v="2"/>
    <n v="124.62"/>
    <n v="0.1"/>
    <n v="58.91"/>
    <n v="224.316"/>
    <n v="117.82"/>
    <n v="106.49600000000001"/>
    <n v="0.47475882237557737"/>
    <n v="2026"/>
    <x v="3"/>
    <n v="12"/>
    <x v="11"/>
  </r>
  <r>
    <n v="3722"/>
    <d v="2026-12-03T00:00:00"/>
    <x v="2"/>
    <x v="3"/>
    <x v="0"/>
    <s v="Returning"/>
    <x v="1"/>
    <s v="Trail Boots"/>
    <n v="1"/>
    <n v="144.78"/>
    <n v="0.15"/>
    <n v="81.53"/>
    <n v="123.063"/>
    <n v="81.53"/>
    <n v="41.533000000000001"/>
    <n v="0.33749380398657597"/>
    <n v="2026"/>
    <x v="3"/>
    <n v="12"/>
    <x v="11"/>
  </r>
  <r>
    <n v="4201"/>
    <d v="2026-12-03T00:00:00"/>
    <x v="3"/>
    <x v="7"/>
    <x v="0"/>
    <s v="Business"/>
    <x v="2"/>
    <s v="Carry-On Duffel"/>
    <n v="1"/>
    <n v="133.80000000000001"/>
    <n v="0"/>
    <n v="66.349999999999994"/>
    <n v="133.80000000000001"/>
    <n v="66.349999999999994"/>
    <n v="67.450000000000017"/>
    <n v="0.50411061285500758"/>
    <n v="2026"/>
    <x v="3"/>
    <n v="12"/>
    <x v="11"/>
  </r>
  <r>
    <n v="4498"/>
    <d v="2026-12-03T00:00:00"/>
    <x v="3"/>
    <x v="7"/>
    <x v="2"/>
    <s v="New"/>
    <x v="3"/>
    <s v="Compact Sleeping Bag"/>
    <n v="1"/>
    <n v="124.93"/>
    <n v="0"/>
    <n v="59.41"/>
    <n v="124.93"/>
    <n v="59.41"/>
    <n v="65.52000000000001"/>
    <n v="0.52445369406867848"/>
    <n v="2026"/>
    <x v="3"/>
    <n v="12"/>
    <x v="11"/>
  </r>
  <r>
    <n v="4791"/>
    <d v="2026-12-03T00:00:00"/>
    <x v="1"/>
    <x v="12"/>
    <x v="0"/>
    <s v="New"/>
    <x v="1"/>
    <s v="Trekking Poles"/>
    <n v="2"/>
    <n v="70.59"/>
    <n v="0.1"/>
    <n v="32.68"/>
    <n v="127.06200000000001"/>
    <n v="65.36"/>
    <n v="61.702000000000012"/>
    <n v="0.48560545245628123"/>
    <n v="2026"/>
    <x v="3"/>
    <n v="12"/>
    <x v="11"/>
  </r>
  <r>
    <n v="614"/>
    <d v="2026-12-04T00:00:00"/>
    <x v="3"/>
    <x v="7"/>
    <x v="0"/>
    <s v="Returning"/>
    <x v="1"/>
    <s v="Summit Backpack 45L"/>
    <n v="2"/>
    <n v="151.05000000000001"/>
    <n v="0.15"/>
    <n v="80.36"/>
    <n v="256.78500000000003"/>
    <n v="160.72"/>
    <n v="96.065000000000026"/>
    <n v="0.37410674299511271"/>
    <n v="2026"/>
    <x v="3"/>
    <n v="12"/>
    <x v="11"/>
  </r>
  <r>
    <n v="2301"/>
    <d v="2026-12-04T00:00:00"/>
    <x v="3"/>
    <x v="7"/>
    <x v="0"/>
    <s v="Returning"/>
    <x v="3"/>
    <s v="Compact Sleeping Bag"/>
    <n v="2"/>
    <n v="120.37"/>
    <n v="0.2"/>
    <n v="59.39"/>
    <n v="192.59200000000001"/>
    <n v="118.78"/>
    <n v="73.812000000000012"/>
    <n v="0.3832557946332143"/>
    <n v="2026"/>
    <x v="3"/>
    <n v="12"/>
    <x v="11"/>
  </r>
  <r>
    <n v="4430"/>
    <d v="2026-12-04T00:00:00"/>
    <x v="1"/>
    <x v="1"/>
    <x v="0"/>
    <s v="Returning"/>
    <x v="3"/>
    <s v="Trail Tent 2P"/>
    <n v="3"/>
    <n v="193.8"/>
    <n v="0"/>
    <n v="104.55"/>
    <n v="581.40000000000009"/>
    <n v="313.64999999999998"/>
    <n v="267.75000000000011"/>
    <n v="0.46052631578947378"/>
    <n v="2026"/>
    <x v="3"/>
    <n v="12"/>
    <x v="11"/>
  </r>
  <r>
    <n v="318"/>
    <d v="2026-12-05T00:00:00"/>
    <x v="3"/>
    <x v="13"/>
    <x v="0"/>
    <s v="Business"/>
    <x v="1"/>
    <s v="Trail Boots"/>
    <n v="1"/>
    <n v="146.08000000000001"/>
    <n v="0.1"/>
    <n v="81.540000000000006"/>
    <n v="131.47200000000001"/>
    <n v="81.540000000000006"/>
    <n v="49.932000000000002"/>
    <n v="0.37979189485213583"/>
    <n v="2026"/>
    <x v="3"/>
    <n v="12"/>
    <x v="11"/>
  </r>
  <r>
    <n v="782"/>
    <d v="2026-12-05T00:00:00"/>
    <x v="3"/>
    <x v="7"/>
    <x v="1"/>
    <s v="Business"/>
    <x v="0"/>
    <s v="Cycling Pack 12L"/>
    <n v="4"/>
    <n v="101.17"/>
    <n v="0.15"/>
    <n v="50.48"/>
    <n v="343.97800000000001"/>
    <n v="201.92"/>
    <n v="142.05800000000002"/>
    <n v="0.41298571420265257"/>
    <n v="2026"/>
    <x v="3"/>
    <n v="12"/>
    <x v="11"/>
  </r>
  <r>
    <n v="1402"/>
    <d v="2026-12-05T00:00:00"/>
    <x v="1"/>
    <x v="6"/>
    <x v="2"/>
    <s v="New"/>
    <x v="3"/>
    <s v="Compact Sleeping Bag"/>
    <n v="2"/>
    <n v="121.64"/>
    <n v="0"/>
    <n v="61.94"/>
    <n v="243.28"/>
    <n v="123.88"/>
    <n v="119.4"/>
    <n v="0.49079250246629402"/>
    <n v="2026"/>
    <x v="3"/>
    <n v="12"/>
    <x v="11"/>
  </r>
  <r>
    <n v="1824"/>
    <d v="2026-12-05T00:00:00"/>
    <x v="1"/>
    <x v="1"/>
    <x v="0"/>
    <s v="Returning"/>
    <x v="2"/>
    <s v="Travel Backpack 35L"/>
    <n v="1"/>
    <n v="165.1"/>
    <n v="0.05"/>
    <n v="85.23"/>
    <n v="156.845"/>
    <n v="85.23"/>
    <n v="71.614999999999995"/>
    <n v="0.45659727756702473"/>
    <n v="2026"/>
    <x v="3"/>
    <n v="12"/>
    <x v="11"/>
  </r>
  <r>
    <n v="2141"/>
    <d v="2026-12-05T00:00:00"/>
    <x v="3"/>
    <x v="13"/>
    <x v="0"/>
    <s v="New"/>
    <x v="3"/>
    <s v="Trail Tent 2P"/>
    <n v="3"/>
    <n v="194.07"/>
    <n v="0.1"/>
    <n v="102.37"/>
    <n v="523.98900000000003"/>
    <n v="307.11"/>
    <n v="216.87900000000002"/>
    <n v="0.4138999101126169"/>
    <n v="2026"/>
    <x v="3"/>
    <n v="12"/>
    <x v="11"/>
  </r>
  <r>
    <n v="3517"/>
    <d v="2026-12-05T00:00:00"/>
    <x v="3"/>
    <x v="13"/>
    <x v="3"/>
    <s v="New"/>
    <x v="1"/>
    <s v="Summit Backpack 45L"/>
    <n v="1"/>
    <n v="152.44"/>
    <n v="0.1"/>
    <n v="76.91"/>
    <n v="137.196"/>
    <n v="76.91"/>
    <n v="60.286000000000001"/>
    <n v="0.43941514329863846"/>
    <n v="2026"/>
    <x v="3"/>
    <n v="12"/>
    <x v="11"/>
  </r>
  <r>
    <n v="4055"/>
    <d v="2026-12-05T00:00:00"/>
    <x v="1"/>
    <x v="12"/>
    <x v="0"/>
    <s v="Returning"/>
    <x v="3"/>
    <s v="Compact Sleeping Bag"/>
    <n v="1"/>
    <n v="123.82"/>
    <n v="0.05"/>
    <n v="59.19"/>
    <n v="117.62899999999999"/>
    <n v="59.19"/>
    <n v="58.438999999999993"/>
    <n v="0.49680775999115862"/>
    <n v="2026"/>
    <x v="3"/>
    <n v="12"/>
    <x v="11"/>
  </r>
  <r>
    <n v="4168"/>
    <d v="2026-12-05T00:00:00"/>
    <x v="0"/>
    <x v="0"/>
    <x v="0"/>
    <s v="New"/>
    <x v="1"/>
    <s v="Trekking Poles"/>
    <n v="4"/>
    <n v="71.12"/>
    <n v="0.05"/>
    <n v="31.93"/>
    <n v="270.25600000000003"/>
    <n v="127.72"/>
    <n v="142.53600000000003"/>
    <n v="0.52741104730329769"/>
    <n v="2026"/>
    <x v="3"/>
    <n v="12"/>
    <x v="11"/>
  </r>
  <r>
    <n v="4317"/>
    <d v="2026-12-05T00:00:00"/>
    <x v="2"/>
    <x v="16"/>
    <x v="3"/>
    <s v="Returning"/>
    <x v="1"/>
    <s v="Trekking Poles"/>
    <n v="1"/>
    <n v="71.55"/>
    <n v="0.1"/>
    <n v="32.07"/>
    <n v="64.394999999999996"/>
    <n v="32.07"/>
    <n v="32.324999999999996"/>
    <n v="0.50197996738877237"/>
    <n v="2026"/>
    <x v="3"/>
    <n v="12"/>
    <x v="11"/>
  </r>
  <r>
    <n v="4879"/>
    <d v="2026-12-05T00:00:00"/>
    <x v="2"/>
    <x v="2"/>
    <x v="3"/>
    <s v="Returning"/>
    <x v="1"/>
    <s v="Trekking Poles"/>
    <n v="2"/>
    <n v="70.239999999999995"/>
    <n v="0.1"/>
    <n v="33.29"/>
    <n v="126.43199999999999"/>
    <n v="66.58"/>
    <n v="59.85199999999999"/>
    <n v="0.47339281194634264"/>
    <n v="2026"/>
    <x v="3"/>
    <n v="12"/>
    <x v="11"/>
  </r>
  <r>
    <n v="467"/>
    <d v="2026-12-06T00:00:00"/>
    <x v="0"/>
    <x v="0"/>
    <x v="3"/>
    <s v="Returning"/>
    <x v="0"/>
    <s v="Trail Bike Light"/>
    <n v="2"/>
    <n v="50.68"/>
    <n v="0.15"/>
    <n v="22.41"/>
    <n v="86.155999999999992"/>
    <n v="44.82"/>
    <n v="41.335999999999991"/>
    <n v="0.47978086262129155"/>
    <n v="2026"/>
    <x v="3"/>
    <n v="12"/>
    <x v="11"/>
  </r>
  <r>
    <n v="825"/>
    <d v="2026-12-06T00:00:00"/>
    <x v="3"/>
    <x v="7"/>
    <x v="0"/>
    <s v="New"/>
    <x v="0"/>
    <s v="Cycling Pack 12L"/>
    <n v="1"/>
    <n v="101.26"/>
    <n v="0"/>
    <n v="51.7"/>
    <n v="101.26"/>
    <n v="51.7"/>
    <n v="49.56"/>
    <n v="0.4894331424056883"/>
    <n v="2026"/>
    <x v="3"/>
    <n v="12"/>
    <x v="11"/>
  </r>
  <r>
    <n v="2346"/>
    <d v="2026-12-06T00:00:00"/>
    <x v="0"/>
    <x v="0"/>
    <x v="3"/>
    <s v="Business"/>
    <x v="2"/>
    <s v="Packing Cube Set"/>
    <n v="2"/>
    <n v="46.01"/>
    <n v="0.05"/>
    <n v="18.399999999999999"/>
    <n v="87.418999999999997"/>
    <n v="36.799999999999997"/>
    <n v="50.619"/>
    <n v="0.57903888170763795"/>
    <n v="2026"/>
    <x v="3"/>
    <n v="12"/>
    <x v="11"/>
  </r>
  <r>
    <n v="3095"/>
    <d v="2026-12-06T00:00:00"/>
    <x v="1"/>
    <x v="12"/>
    <x v="0"/>
    <s v="New"/>
    <x v="2"/>
    <s v="Carry-On Duffel"/>
    <n v="2"/>
    <n v="131.97999999999999"/>
    <n v="0.1"/>
    <n v="68.02"/>
    <n v="237.56399999999999"/>
    <n v="136.04"/>
    <n v="101.524"/>
    <n v="0.42735431294303855"/>
    <n v="2026"/>
    <x v="3"/>
    <n v="12"/>
    <x v="11"/>
  </r>
  <r>
    <n v="3580"/>
    <d v="2026-12-06T00:00:00"/>
    <x v="3"/>
    <x v="7"/>
    <x v="2"/>
    <s v="New"/>
    <x v="1"/>
    <s v="Trekking Poles"/>
    <n v="2"/>
    <n v="73.16"/>
    <n v="0.15"/>
    <n v="32.64"/>
    <n v="124.37199999999999"/>
    <n v="65.28"/>
    <n v="59.091999999999985"/>
    <n v="0.47512301804264617"/>
    <n v="2026"/>
    <x v="3"/>
    <n v="12"/>
    <x v="11"/>
  </r>
  <r>
    <n v="4672"/>
    <d v="2026-12-06T00:00:00"/>
    <x v="1"/>
    <x v="6"/>
    <x v="0"/>
    <s v="Business"/>
    <x v="2"/>
    <s v="Packing Cube Set"/>
    <n v="2"/>
    <n v="47.43"/>
    <n v="0.05"/>
    <n v="18.63"/>
    <n v="90.11699999999999"/>
    <n v="37.26"/>
    <n v="52.856999999999992"/>
    <n v="0.58653750124837711"/>
    <n v="2026"/>
    <x v="3"/>
    <n v="12"/>
    <x v="11"/>
  </r>
  <r>
    <n v="533"/>
    <d v="2026-12-07T00:00:00"/>
    <x v="0"/>
    <x v="9"/>
    <x v="0"/>
    <s v="New"/>
    <x v="2"/>
    <s v="Insulated Bottle"/>
    <n v="1"/>
    <n v="35.93"/>
    <n v="0.05"/>
    <n v="13.23"/>
    <n v="34.133499999999998"/>
    <n v="13.23"/>
    <n v="20.903499999999998"/>
    <n v="0.6124042363074399"/>
    <n v="2026"/>
    <x v="3"/>
    <n v="12"/>
    <x v="11"/>
  </r>
  <r>
    <n v="2160"/>
    <d v="2026-12-07T00:00:00"/>
    <x v="0"/>
    <x v="15"/>
    <x v="3"/>
    <s v="Returning"/>
    <x v="2"/>
    <s v="Insulated Bottle"/>
    <n v="1"/>
    <n v="35.53"/>
    <n v="0.05"/>
    <n v="13.28"/>
    <n v="33.753500000000003"/>
    <n v="13.28"/>
    <n v="20.473500000000001"/>
    <n v="0.6065593197742456"/>
    <n v="2026"/>
    <x v="3"/>
    <n v="12"/>
    <x v="11"/>
  </r>
  <r>
    <n v="2841"/>
    <d v="2026-12-07T00:00:00"/>
    <x v="1"/>
    <x v="14"/>
    <x v="0"/>
    <s v="New"/>
    <x v="3"/>
    <s v="Trail Tent 2P"/>
    <n v="3"/>
    <n v="196.97"/>
    <n v="0.15"/>
    <n v="101.88"/>
    <n v="502.27349999999996"/>
    <n v="305.64"/>
    <n v="196.63349999999997"/>
    <n v="0.39148690902466482"/>
    <n v="2026"/>
    <x v="3"/>
    <n v="12"/>
    <x v="11"/>
  </r>
  <r>
    <n v="3433"/>
    <d v="2026-12-07T00:00:00"/>
    <x v="0"/>
    <x v="0"/>
    <x v="0"/>
    <s v="New"/>
    <x v="2"/>
    <s v="Insulated Bottle"/>
    <n v="2"/>
    <n v="37.020000000000003"/>
    <n v="0.2"/>
    <n v="13.39"/>
    <n v="59.232000000000006"/>
    <n v="26.78"/>
    <n v="32.452000000000005"/>
    <n v="0.5478795245813074"/>
    <n v="2026"/>
    <x v="3"/>
    <n v="12"/>
    <x v="11"/>
  </r>
  <r>
    <n v="3763"/>
    <d v="2026-12-07T00:00:00"/>
    <x v="1"/>
    <x v="14"/>
    <x v="0"/>
    <s v="New"/>
    <x v="2"/>
    <s v="Packing Cube Set"/>
    <n v="4"/>
    <n v="47.22"/>
    <n v="0"/>
    <n v="18.420000000000002"/>
    <n v="188.88"/>
    <n v="73.680000000000007"/>
    <n v="115.19999999999999"/>
    <n v="0.60991105463786521"/>
    <n v="2026"/>
    <x v="3"/>
    <n v="12"/>
    <x v="11"/>
  </r>
  <r>
    <n v="706"/>
    <d v="2026-12-08T00:00:00"/>
    <x v="1"/>
    <x v="12"/>
    <x v="2"/>
    <s v="Returning"/>
    <x v="2"/>
    <s v="Packing Cube Set"/>
    <n v="4"/>
    <n v="46.48"/>
    <n v="0.1"/>
    <n v="18.66"/>
    <n v="167.328"/>
    <n v="74.64"/>
    <n v="92.688000000000002"/>
    <n v="0.55393000573723461"/>
    <n v="2026"/>
    <x v="3"/>
    <n v="12"/>
    <x v="11"/>
  </r>
  <r>
    <n v="1086"/>
    <d v="2026-12-08T00:00:00"/>
    <x v="3"/>
    <x v="13"/>
    <x v="1"/>
    <s v="Business"/>
    <x v="1"/>
    <s v="Trail Boots"/>
    <n v="12"/>
    <n v="146.99"/>
    <n v="0.15"/>
    <n v="79.239999999999995"/>
    <n v="1499.298"/>
    <n v="950.87999999999988"/>
    <n v="548.41800000000012"/>
    <n v="0.36578318653129671"/>
    <n v="2026"/>
    <x v="3"/>
    <n v="12"/>
    <x v="11"/>
  </r>
  <r>
    <n v="1204"/>
    <d v="2026-12-08T00:00:00"/>
    <x v="2"/>
    <x v="10"/>
    <x v="0"/>
    <s v="New"/>
    <x v="4"/>
    <s v="Resistance Band Set"/>
    <n v="1"/>
    <n v="40.29"/>
    <n v="0"/>
    <n v="15.07"/>
    <n v="40.29"/>
    <n v="15.07"/>
    <n v="25.22"/>
    <n v="0.62596177711590961"/>
    <n v="2026"/>
    <x v="3"/>
    <n v="12"/>
    <x v="11"/>
  </r>
  <r>
    <n v="1451"/>
    <d v="2026-12-08T00:00:00"/>
    <x v="0"/>
    <x v="0"/>
    <x v="1"/>
    <s v="Business"/>
    <x v="3"/>
    <s v="Compact Sleeping Bag"/>
    <n v="4"/>
    <n v="125.82"/>
    <n v="0.15"/>
    <n v="61.39"/>
    <n v="427.78799999999995"/>
    <n v="245.56"/>
    <n v="182.22799999999995"/>
    <n v="0.42597735326844133"/>
    <n v="2026"/>
    <x v="3"/>
    <n v="12"/>
    <x v="11"/>
  </r>
  <r>
    <n v="1650"/>
    <d v="2026-12-08T00:00:00"/>
    <x v="1"/>
    <x v="1"/>
    <x v="0"/>
    <s v="New"/>
    <x v="2"/>
    <s v="Insulated Bottle"/>
    <n v="3"/>
    <n v="36.25"/>
    <n v="0"/>
    <n v="13.67"/>
    <n v="108.75"/>
    <n v="41.01"/>
    <n v="67.740000000000009"/>
    <n v="0.62289655172413805"/>
    <n v="2026"/>
    <x v="3"/>
    <n v="12"/>
    <x v="11"/>
  </r>
  <r>
    <n v="1740"/>
    <d v="2026-12-08T00:00:00"/>
    <x v="2"/>
    <x v="10"/>
    <x v="3"/>
    <s v="Returning"/>
    <x v="2"/>
    <s v="Travel Backpack 35L"/>
    <n v="1"/>
    <n v="165.29"/>
    <n v="0.05"/>
    <n v="89.92"/>
    <n v="157.02549999999999"/>
    <n v="89.92"/>
    <n v="67.105499999999992"/>
    <n v="0.42735415585366704"/>
    <n v="2026"/>
    <x v="3"/>
    <n v="12"/>
    <x v="11"/>
  </r>
  <r>
    <n v="3191"/>
    <d v="2026-12-08T00:00:00"/>
    <x v="3"/>
    <x v="8"/>
    <x v="0"/>
    <s v="New"/>
    <x v="3"/>
    <s v="Portable Camp Stove"/>
    <n v="1"/>
    <n v="82.89"/>
    <n v="0.15"/>
    <n v="38.51"/>
    <n v="70.456500000000005"/>
    <n v="38.51"/>
    <n v="31.946500000000007"/>
    <n v="0.45342161475520365"/>
    <n v="2026"/>
    <x v="3"/>
    <n v="12"/>
    <x v="11"/>
  </r>
  <r>
    <n v="3662"/>
    <d v="2026-12-08T00:00:00"/>
    <x v="1"/>
    <x v="6"/>
    <x v="0"/>
    <s v="Business"/>
    <x v="3"/>
    <s v="Trail Tent 2P"/>
    <n v="1"/>
    <n v="199.66"/>
    <n v="0"/>
    <n v="103.15"/>
    <n v="199.66"/>
    <n v="103.15"/>
    <n v="96.509999999999991"/>
    <n v="0.48337173194430527"/>
    <n v="2026"/>
    <x v="3"/>
    <n v="12"/>
    <x v="11"/>
  </r>
  <r>
    <n v="3922"/>
    <d v="2026-12-08T00:00:00"/>
    <x v="3"/>
    <x v="8"/>
    <x v="2"/>
    <s v="New"/>
    <x v="1"/>
    <s v="Trail Boots"/>
    <n v="2"/>
    <n v="146.25"/>
    <n v="0.05"/>
    <n v="77.3"/>
    <n v="277.875"/>
    <n v="154.6"/>
    <n v="123.27500000000001"/>
    <n v="0.44363472784525421"/>
    <n v="2026"/>
    <x v="3"/>
    <n v="12"/>
    <x v="11"/>
  </r>
  <r>
    <n v="4022"/>
    <d v="2026-12-08T00:00:00"/>
    <x v="0"/>
    <x v="9"/>
    <x v="3"/>
    <s v="Returning"/>
    <x v="3"/>
    <s v="Alpine Tent 4P"/>
    <n v="1"/>
    <n v="333.51"/>
    <n v="0.2"/>
    <n v="199.91"/>
    <n v="266.80799999999999"/>
    <n v="199.91"/>
    <n v="66.897999999999996"/>
    <n v="0.25073461065635211"/>
    <n v="2026"/>
    <x v="3"/>
    <n v="12"/>
    <x v="11"/>
  </r>
  <r>
    <n v="4366"/>
    <d v="2026-12-08T00:00:00"/>
    <x v="1"/>
    <x v="12"/>
    <x v="2"/>
    <s v="New"/>
    <x v="1"/>
    <s v="Summit Backpack 45L"/>
    <n v="1"/>
    <n v="151.97"/>
    <n v="0.05"/>
    <n v="80.239999999999995"/>
    <n v="144.3715"/>
    <n v="80.239999999999995"/>
    <n v="64.131500000000003"/>
    <n v="0.44421163456776441"/>
    <n v="2026"/>
    <x v="3"/>
    <n v="12"/>
    <x v="11"/>
  </r>
  <r>
    <n v="4880"/>
    <d v="2026-12-08T00:00:00"/>
    <x v="3"/>
    <x v="13"/>
    <x v="2"/>
    <s v="New"/>
    <x v="0"/>
    <s v="Compact Repair Kit"/>
    <n v="1"/>
    <n v="41.07"/>
    <n v="0"/>
    <n v="16.600000000000001"/>
    <n v="41.07"/>
    <n v="16.600000000000001"/>
    <n v="24.47"/>
    <n v="0.59581202824446067"/>
    <n v="2026"/>
    <x v="3"/>
    <n v="12"/>
    <x v="11"/>
  </r>
  <r>
    <n v="5127"/>
    <d v="2026-12-08T00:00:00"/>
    <x v="1"/>
    <x v="11"/>
    <x v="3"/>
    <s v="Returning"/>
    <x v="3"/>
    <s v="Compact Sleeping Bag"/>
    <n v="1"/>
    <n v="122.65"/>
    <n v="0"/>
    <n v="58.9"/>
    <n v="122.65"/>
    <n v="58.9"/>
    <n v="63.750000000000007"/>
    <n v="0.51977170811251527"/>
    <n v="2026"/>
    <x v="3"/>
    <n v="12"/>
    <x v="11"/>
  </r>
  <r>
    <n v="13"/>
    <d v="2026-12-09T00:00:00"/>
    <x v="1"/>
    <x v="6"/>
    <x v="0"/>
    <s v="Returning"/>
    <x v="1"/>
    <s v="Trail Boots"/>
    <n v="6"/>
    <n v="143.16"/>
    <n v="0.15"/>
    <n v="80.349999999999994"/>
    <n v="730.11599999999999"/>
    <n v="482.09999999999997"/>
    <n v="248.01600000000002"/>
    <n v="0.33969396643820987"/>
    <n v="2026"/>
    <x v="3"/>
    <n v="12"/>
    <x v="11"/>
  </r>
  <r>
    <n v="102"/>
    <d v="2026-12-09T00:00:00"/>
    <x v="2"/>
    <x v="5"/>
    <x v="2"/>
    <s v="New"/>
    <x v="1"/>
    <s v="Trail Boots"/>
    <n v="3"/>
    <n v="142.75"/>
    <n v="0.1"/>
    <n v="81.739999999999995"/>
    <n v="385.42500000000001"/>
    <n v="245.21999999999997"/>
    <n v="140.20500000000004"/>
    <n v="0.3637672698968672"/>
    <n v="2026"/>
    <x v="3"/>
    <n v="12"/>
    <x v="11"/>
  </r>
  <r>
    <n v="519"/>
    <d v="2026-12-09T00:00:00"/>
    <x v="1"/>
    <x v="12"/>
    <x v="2"/>
    <s v="Returning"/>
    <x v="4"/>
    <s v="Recovery Roller"/>
    <n v="2"/>
    <n v="36.03"/>
    <n v="0.1"/>
    <n v="13.54"/>
    <n v="64.853999999999999"/>
    <n v="27.08"/>
    <n v="37.774000000000001"/>
    <n v="0.58244672649335427"/>
    <n v="2026"/>
    <x v="3"/>
    <n v="12"/>
    <x v="11"/>
  </r>
  <r>
    <n v="522"/>
    <d v="2026-12-09T00:00:00"/>
    <x v="0"/>
    <x v="15"/>
    <x v="2"/>
    <s v="Returning"/>
    <x v="2"/>
    <s v="Carry-On Duffel"/>
    <n v="2"/>
    <n v="133.4"/>
    <n v="0"/>
    <n v="67.69"/>
    <n v="266.8"/>
    <n v="135.38"/>
    <n v="131.42000000000002"/>
    <n v="0.49257871064467768"/>
    <n v="2026"/>
    <x v="3"/>
    <n v="12"/>
    <x v="11"/>
  </r>
  <r>
    <n v="798"/>
    <d v="2026-12-09T00:00:00"/>
    <x v="2"/>
    <x v="2"/>
    <x v="2"/>
    <s v="Returning"/>
    <x v="3"/>
    <s v="Trail Tent 2P"/>
    <n v="3"/>
    <n v="199.31"/>
    <n v="0.05"/>
    <n v="101.19"/>
    <n v="568.0335"/>
    <n v="303.57"/>
    <n v="264.46350000000001"/>
    <n v="0.46557729429690325"/>
    <n v="2026"/>
    <x v="3"/>
    <n v="12"/>
    <x v="11"/>
  </r>
  <r>
    <n v="1746"/>
    <d v="2026-12-09T00:00:00"/>
    <x v="1"/>
    <x v="11"/>
    <x v="0"/>
    <s v="Business"/>
    <x v="2"/>
    <s v="Packing Cube Set"/>
    <n v="1"/>
    <n v="47.44"/>
    <n v="0.15"/>
    <n v="17.899999999999999"/>
    <n v="40.323999999999998"/>
    <n v="17.899999999999999"/>
    <n v="22.423999999999999"/>
    <n v="0.55609562543398472"/>
    <n v="2026"/>
    <x v="3"/>
    <n v="12"/>
    <x v="11"/>
  </r>
  <r>
    <n v="3412"/>
    <d v="2026-12-09T00:00:00"/>
    <x v="0"/>
    <x v="0"/>
    <x v="1"/>
    <s v="Business"/>
    <x v="1"/>
    <s v="Trail Boots"/>
    <n v="10"/>
    <n v="145.30000000000001"/>
    <n v="0.1"/>
    <n v="79.7"/>
    <n v="1307.7"/>
    <n v="797"/>
    <n v="510.70000000000005"/>
    <n v="0.39053299686472437"/>
    <n v="2026"/>
    <x v="3"/>
    <n v="12"/>
    <x v="11"/>
  </r>
  <r>
    <n v="175"/>
    <d v="2026-12-10T00:00:00"/>
    <x v="0"/>
    <x v="0"/>
    <x v="3"/>
    <s v="New"/>
    <x v="0"/>
    <s v="Commuter Helmet"/>
    <n v="1"/>
    <n v="81.010000000000005"/>
    <n v="0.2"/>
    <n v="41.51"/>
    <n v="64.808000000000007"/>
    <n v="41.51"/>
    <n v="23.298000000000009"/>
    <n v="0.35949265522774976"/>
    <n v="2026"/>
    <x v="3"/>
    <n v="12"/>
    <x v="11"/>
  </r>
  <r>
    <n v="1014"/>
    <d v="2026-12-10T00:00:00"/>
    <x v="3"/>
    <x v="7"/>
    <x v="3"/>
    <s v="New"/>
    <x v="2"/>
    <s v="Insulated Bottle"/>
    <n v="2"/>
    <n v="35.619999999999997"/>
    <n v="0"/>
    <n v="13.62"/>
    <n v="71.239999999999995"/>
    <n v="27.24"/>
    <n v="44"/>
    <n v="0.61763054463784395"/>
    <n v="2026"/>
    <x v="3"/>
    <n v="12"/>
    <x v="11"/>
  </r>
  <r>
    <n v="1763"/>
    <d v="2026-12-10T00:00:00"/>
    <x v="0"/>
    <x v="0"/>
    <x v="0"/>
    <s v="New"/>
    <x v="0"/>
    <s v="Trail Bike Light"/>
    <n v="2"/>
    <n v="49.88"/>
    <n v="0.05"/>
    <n v="22.31"/>
    <n v="94.772000000000006"/>
    <n v="44.62"/>
    <n v="50.152000000000008"/>
    <n v="0.52918583547883347"/>
    <n v="2026"/>
    <x v="3"/>
    <n v="12"/>
    <x v="11"/>
  </r>
  <r>
    <n v="1863"/>
    <d v="2026-12-10T00:00:00"/>
    <x v="3"/>
    <x v="7"/>
    <x v="3"/>
    <s v="Returning"/>
    <x v="0"/>
    <s v="Cycling Pack 12L"/>
    <n v="1"/>
    <n v="101.18"/>
    <n v="0.05"/>
    <n v="49.12"/>
    <n v="96.120999999999995"/>
    <n v="49.12"/>
    <n v="47.000999999999998"/>
    <n v="0.48897743469169069"/>
    <n v="2026"/>
    <x v="3"/>
    <n v="12"/>
    <x v="11"/>
  </r>
  <r>
    <n v="3466"/>
    <d v="2026-12-10T00:00:00"/>
    <x v="1"/>
    <x v="12"/>
    <x v="2"/>
    <s v="Business"/>
    <x v="4"/>
    <s v="Recovery Roller"/>
    <n v="2"/>
    <n v="36.64"/>
    <n v="0"/>
    <n v="13.7"/>
    <n v="73.28"/>
    <n v="27.4"/>
    <n v="45.88"/>
    <n v="0.62609170305676853"/>
    <n v="2026"/>
    <x v="3"/>
    <n v="12"/>
    <x v="11"/>
  </r>
  <r>
    <n v="3630"/>
    <d v="2026-12-10T00:00:00"/>
    <x v="1"/>
    <x v="12"/>
    <x v="2"/>
    <s v="Returning"/>
    <x v="0"/>
    <s v="Compact Repair Kit"/>
    <n v="3"/>
    <n v="39.979999999999997"/>
    <n v="0.1"/>
    <n v="16.989999999999998"/>
    <n v="107.946"/>
    <n v="50.97"/>
    <n v="56.975999999999999"/>
    <n v="0.52781946528819967"/>
    <n v="2026"/>
    <x v="3"/>
    <n v="12"/>
    <x v="11"/>
  </r>
  <r>
    <n v="3633"/>
    <d v="2026-12-10T00:00:00"/>
    <x v="3"/>
    <x v="4"/>
    <x v="3"/>
    <s v="Business"/>
    <x v="1"/>
    <s v="Trail Boots"/>
    <n v="3"/>
    <n v="144.16"/>
    <n v="0"/>
    <n v="77.36"/>
    <n v="432.48"/>
    <n v="232.07999999999998"/>
    <n v="200.40000000000003"/>
    <n v="0.46337402885682583"/>
    <n v="2026"/>
    <x v="3"/>
    <n v="12"/>
    <x v="11"/>
  </r>
  <r>
    <n v="4"/>
    <d v="2026-12-11T00:00:00"/>
    <x v="3"/>
    <x v="4"/>
    <x v="0"/>
    <s v="New"/>
    <x v="0"/>
    <s v="Cycling Pack 12L"/>
    <n v="1"/>
    <n v="102.98"/>
    <n v="0.1"/>
    <n v="51.45"/>
    <n v="92.682000000000002"/>
    <n v="51.45"/>
    <n v="41.231999999999999"/>
    <n v="0.4448760277076455"/>
    <n v="2026"/>
    <x v="3"/>
    <n v="12"/>
    <x v="11"/>
  </r>
  <r>
    <n v="70"/>
    <d v="2026-12-11T00:00:00"/>
    <x v="3"/>
    <x v="13"/>
    <x v="0"/>
    <s v="New"/>
    <x v="4"/>
    <s v="Weighted Vest"/>
    <n v="2"/>
    <n v="122.49"/>
    <n v="0.15"/>
    <n v="70.930000000000007"/>
    <n v="208.23299999999998"/>
    <n v="141.86000000000001"/>
    <n v="66.372999999999962"/>
    <n v="0.31874390706564265"/>
    <n v="2026"/>
    <x v="3"/>
    <n v="12"/>
    <x v="11"/>
  </r>
  <r>
    <n v="948"/>
    <d v="2026-12-11T00:00:00"/>
    <x v="1"/>
    <x v="11"/>
    <x v="3"/>
    <s v="New"/>
    <x v="1"/>
    <s v="Trail Boots"/>
    <n v="1"/>
    <n v="141.74"/>
    <n v="0.15"/>
    <n v="78.97"/>
    <n v="120.479"/>
    <n v="78.97"/>
    <n v="41.509"/>
    <n v="0.34453307215365336"/>
    <n v="2026"/>
    <x v="3"/>
    <n v="12"/>
    <x v="11"/>
  </r>
  <r>
    <n v="1957"/>
    <d v="2026-12-11T00:00:00"/>
    <x v="3"/>
    <x v="7"/>
    <x v="0"/>
    <s v="Returning"/>
    <x v="0"/>
    <s v="Compact Repair Kit"/>
    <n v="6"/>
    <n v="39.44"/>
    <n v="0.1"/>
    <n v="16.89"/>
    <n v="212.976"/>
    <n v="101.34"/>
    <n v="111.636"/>
    <n v="0.52417173766058145"/>
    <n v="2026"/>
    <x v="3"/>
    <n v="12"/>
    <x v="11"/>
  </r>
  <r>
    <n v="3097"/>
    <d v="2026-12-11T00:00:00"/>
    <x v="2"/>
    <x v="3"/>
    <x v="2"/>
    <s v="Returning"/>
    <x v="0"/>
    <s v="Trail Bike Light"/>
    <n v="1"/>
    <n v="49.64"/>
    <n v="0.1"/>
    <n v="22"/>
    <n v="44.676000000000002"/>
    <n v="22"/>
    <n v="22.676000000000002"/>
    <n v="0.50756558331094992"/>
    <n v="2026"/>
    <x v="3"/>
    <n v="12"/>
    <x v="11"/>
  </r>
  <r>
    <n v="3649"/>
    <d v="2026-12-11T00:00:00"/>
    <x v="2"/>
    <x v="2"/>
    <x v="0"/>
    <s v="New"/>
    <x v="2"/>
    <s v="Travel Backpack 35L"/>
    <n v="1"/>
    <n v="164.29"/>
    <n v="0.05"/>
    <n v="88.66"/>
    <n v="156.07549999999998"/>
    <n v="88.66"/>
    <n v="67.41549999999998"/>
    <n v="0.43194159237035917"/>
    <n v="2026"/>
    <x v="3"/>
    <n v="12"/>
    <x v="11"/>
  </r>
  <r>
    <n v="3963"/>
    <d v="2026-12-11T00:00:00"/>
    <x v="3"/>
    <x v="8"/>
    <x v="0"/>
    <s v="Returning"/>
    <x v="2"/>
    <s v="Insulated Bottle"/>
    <n v="1"/>
    <n v="35.81"/>
    <n v="0"/>
    <n v="13.28"/>
    <n v="35.81"/>
    <n v="13.28"/>
    <n v="22.53"/>
    <n v="0.62915386763473891"/>
    <n v="2026"/>
    <x v="3"/>
    <n v="12"/>
    <x v="11"/>
  </r>
  <r>
    <n v="4305"/>
    <d v="2026-12-11T00:00:00"/>
    <x v="0"/>
    <x v="9"/>
    <x v="2"/>
    <s v="New"/>
    <x v="4"/>
    <s v="Resistance Band Set"/>
    <n v="1"/>
    <n v="41.31"/>
    <n v="0.05"/>
    <n v="14.56"/>
    <n v="39.244500000000002"/>
    <n v="14.56"/>
    <n v="24.6845"/>
    <n v="0.62899259768884808"/>
    <n v="2026"/>
    <x v="3"/>
    <n v="12"/>
    <x v="11"/>
  </r>
  <r>
    <n v="4942"/>
    <d v="2026-12-11T00:00:00"/>
    <x v="3"/>
    <x v="13"/>
    <x v="3"/>
    <s v="New"/>
    <x v="2"/>
    <s v="Insulated Bottle"/>
    <n v="3"/>
    <n v="36.6"/>
    <n v="0.15"/>
    <n v="13.95"/>
    <n v="93.330000000000013"/>
    <n v="41.849999999999994"/>
    <n v="51.480000000000018"/>
    <n v="0.55159112825458068"/>
    <n v="2026"/>
    <x v="3"/>
    <n v="12"/>
    <x v="11"/>
  </r>
  <r>
    <n v="19"/>
    <d v="2026-12-12T00:00:00"/>
    <x v="1"/>
    <x v="1"/>
    <x v="0"/>
    <s v="New"/>
    <x v="0"/>
    <s v="Trail Bike Light"/>
    <n v="5"/>
    <n v="49.59"/>
    <n v="0"/>
    <n v="22.63"/>
    <n v="247.95000000000002"/>
    <n v="113.14999999999999"/>
    <n v="134.80000000000001"/>
    <n v="0.54365799556362171"/>
    <n v="2026"/>
    <x v="3"/>
    <n v="12"/>
    <x v="11"/>
  </r>
  <r>
    <n v="4963"/>
    <d v="2026-12-12T00:00:00"/>
    <x v="0"/>
    <x v="0"/>
    <x v="0"/>
    <s v="New"/>
    <x v="1"/>
    <s v="Trekking Poles"/>
    <n v="5"/>
    <n v="72.3"/>
    <n v="0.05"/>
    <n v="31.73"/>
    <n v="343.42500000000001"/>
    <n v="158.65"/>
    <n v="184.77500000000001"/>
    <n v="0.53803596127247577"/>
    <n v="2026"/>
    <x v="3"/>
    <n v="12"/>
    <x v="11"/>
  </r>
  <r>
    <n v="5110"/>
    <d v="2026-12-12T00:00:00"/>
    <x v="3"/>
    <x v="4"/>
    <x v="0"/>
    <s v="New"/>
    <x v="0"/>
    <s v="Trail Bike Light"/>
    <n v="1"/>
    <n v="51.57"/>
    <n v="0.1"/>
    <n v="23.11"/>
    <n v="46.413000000000004"/>
    <n v="23.11"/>
    <n v="23.303000000000004"/>
    <n v="0.5020791588563549"/>
    <n v="2026"/>
    <x v="3"/>
    <n v="12"/>
    <x v="11"/>
  </r>
  <r>
    <n v="10"/>
    <d v="2026-12-13T00:00:00"/>
    <x v="0"/>
    <x v="0"/>
    <x v="0"/>
    <s v="Returning"/>
    <x v="2"/>
    <s v="Insulated Bottle"/>
    <n v="3"/>
    <n v="35.380000000000003"/>
    <n v="0"/>
    <n v="13.51"/>
    <n v="106.14000000000001"/>
    <n v="40.53"/>
    <n v="65.610000000000014"/>
    <n v="0.61814584511023185"/>
    <n v="2026"/>
    <x v="3"/>
    <n v="12"/>
    <x v="11"/>
  </r>
  <r>
    <n v="216"/>
    <d v="2026-12-13T00:00:00"/>
    <x v="2"/>
    <x v="2"/>
    <x v="0"/>
    <s v="Business"/>
    <x v="0"/>
    <s v="Commuter Helmet"/>
    <n v="1"/>
    <n v="83.08"/>
    <n v="0.15"/>
    <n v="42.91"/>
    <n v="70.617999999999995"/>
    <n v="42.91"/>
    <n v="27.707999999999998"/>
    <n v="0.39236455294684075"/>
    <n v="2026"/>
    <x v="3"/>
    <n v="12"/>
    <x v="11"/>
  </r>
  <r>
    <n v="1937"/>
    <d v="2026-12-13T00:00:00"/>
    <x v="1"/>
    <x v="12"/>
    <x v="1"/>
    <s v="Business"/>
    <x v="3"/>
    <s v="Compact Sleeping Bag"/>
    <n v="3"/>
    <n v="120.5"/>
    <n v="0.15"/>
    <n v="61.44"/>
    <n v="307.27499999999998"/>
    <n v="184.32"/>
    <n v="122.95499999999998"/>
    <n v="0.40014644862094212"/>
    <n v="2026"/>
    <x v="3"/>
    <n v="12"/>
    <x v="11"/>
  </r>
  <r>
    <n v="4720"/>
    <d v="2026-12-13T00:00:00"/>
    <x v="0"/>
    <x v="0"/>
    <x v="0"/>
    <s v="New"/>
    <x v="1"/>
    <s v="Trekking Poles"/>
    <n v="3"/>
    <n v="73.040000000000006"/>
    <n v="0.1"/>
    <n v="31.78"/>
    <n v="197.208"/>
    <n v="95.34"/>
    <n v="101.86799999999999"/>
    <n v="0.51655105269563095"/>
    <n v="2026"/>
    <x v="3"/>
    <n v="12"/>
    <x v="11"/>
  </r>
  <r>
    <n v="91"/>
    <d v="2026-12-14T00:00:00"/>
    <x v="1"/>
    <x v="1"/>
    <x v="0"/>
    <s v="Returning"/>
    <x v="3"/>
    <s v="Alpine Tent 4P"/>
    <n v="2"/>
    <n v="339.95"/>
    <n v="0"/>
    <n v="195.78"/>
    <n v="679.9"/>
    <n v="391.56"/>
    <n v="288.33999999999997"/>
    <n v="0.42409177820267685"/>
    <n v="2026"/>
    <x v="3"/>
    <n v="12"/>
    <x v="11"/>
  </r>
  <r>
    <n v="505"/>
    <d v="2026-12-14T00:00:00"/>
    <x v="0"/>
    <x v="15"/>
    <x v="3"/>
    <s v="Returning"/>
    <x v="3"/>
    <s v="Trail Tent 2P"/>
    <n v="2"/>
    <n v="199.43"/>
    <n v="0.05"/>
    <n v="106.58"/>
    <n v="378.91699999999997"/>
    <n v="213.16"/>
    <n v="165.75699999999998"/>
    <n v="0.4374493622613923"/>
    <n v="2026"/>
    <x v="3"/>
    <n v="12"/>
    <x v="11"/>
  </r>
  <r>
    <n v="640"/>
    <d v="2026-12-14T00:00:00"/>
    <x v="0"/>
    <x v="15"/>
    <x v="0"/>
    <s v="Returning"/>
    <x v="4"/>
    <s v="Training Mat"/>
    <n v="2"/>
    <n v="51.77"/>
    <n v="0.05"/>
    <n v="21.76"/>
    <n v="98.363"/>
    <n v="43.52"/>
    <n v="54.842999999999996"/>
    <n v="0.55755721155312465"/>
    <n v="2026"/>
    <x v="3"/>
    <n v="12"/>
    <x v="11"/>
  </r>
  <r>
    <n v="1408"/>
    <d v="2026-12-14T00:00:00"/>
    <x v="1"/>
    <x v="1"/>
    <x v="0"/>
    <s v="New"/>
    <x v="2"/>
    <s v="Travel Backpack 35L"/>
    <n v="1"/>
    <n v="161.53"/>
    <n v="0"/>
    <n v="87.43"/>
    <n v="161.53"/>
    <n v="87.43"/>
    <n v="74.099999999999994"/>
    <n v="0.45873831486411187"/>
    <n v="2026"/>
    <x v="3"/>
    <n v="12"/>
    <x v="11"/>
  </r>
  <r>
    <n v="2074"/>
    <d v="2026-12-14T00:00:00"/>
    <x v="1"/>
    <x v="12"/>
    <x v="1"/>
    <s v="Business"/>
    <x v="1"/>
    <s v="Trail Boots"/>
    <n v="4"/>
    <n v="145.85"/>
    <n v="0.1"/>
    <n v="79.47"/>
    <n v="525.05999999999995"/>
    <n v="317.88"/>
    <n v="207.17999999999995"/>
    <n v="0.39458347617415146"/>
    <n v="2026"/>
    <x v="3"/>
    <n v="12"/>
    <x v="11"/>
  </r>
  <r>
    <n v="2639"/>
    <d v="2026-12-14T00:00:00"/>
    <x v="3"/>
    <x v="13"/>
    <x v="0"/>
    <s v="Returning"/>
    <x v="3"/>
    <s v="Trail Tent 2P"/>
    <n v="1"/>
    <n v="197.18"/>
    <n v="0"/>
    <n v="105.28"/>
    <n v="197.18"/>
    <n v="105.28"/>
    <n v="91.9"/>
    <n v="0.46607160969672384"/>
    <n v="2026"/>
    <x v="3"/>
    <n v="12"/>
    <x v="11"/>
  </r>
  <r>
    <n v="2694"/>
    <d v="2026-12-14T00:00:00"/>
    <x v="3"/>
    <x v="7"/>
    <x v="0"/>
    <s v="New"/>
    <x v="3"/>
    <s v="Compact Sleeping Bag"/>
    <n v="1"/>
    <n v="124.9"/>
    <n v="0"/>
    <n v="62.16"/>
    <n v="124.9"/>
    <n v="62.16"/>
    <n v="62.740000000000009"/>
    <n v="0.50232185748598879"/>
    <n v="2026"/>
    <x v="3"/>
    <n v="12"/>
    <x v="11"/>
  </r>
  <r>
    <n v="2797"/>
    <d v="2026-12-14T00:00:00"/>
    <x v="2"/>
    <x v="16"/>
    <x v="2"/>
    <s v="New"/>
    <x v="1"/>
    <s v="Trekking Poles"/>
    <n v="2"/>
    <n v="70.239999999999995"/>
    <n v="0.1"/>
    <n v="32.130000000000003"/>
    <n v="126.43199999999999"/>
    <n v="64.260000000000005"/>
    <n v="62.171999999999983"/>
    <n v="0.49174259681093385"/>
    <n v="2026"/>
    <x v="3"/>
    <n v="12"/>
    <x v="11"/>
  </r>
  <r>
    <n v="2811"/>
    <d v="2026-12-14T00:00:00"/>
    <x v="1"/>
    <x v="11"/>
    <x v="2"/>
    <s v="Business"/>
    <x v="1"/>
    <s v="Trail Boots"/>
    <n v="5"/>
    <n v="145.6"/>
    <n v="0.15"/>
    <n v="81.180000000000007"/>
    <n v="618.79999999999995"/>
    <n v="405.90000000000003"/>
    <n v="212.89999999999992"/>
    <n v="0.34405300581771159"/>
    <n v="2026"/>
    <x v="3"/>
    <n v="12"/>
    <x v="11"/>
  </r>
  <r>
    <n v="4037"/>
    <d v="2026-12-14T00:00:00"/>
    <x v="3"/>
    <x v="8"/>
    <x v="2"/>
    <s v="Returning"/>
    <x v="1"/>
    <s v="Summit Backpack 45L"/>
    <n v="1"/>
    <n v="152.4"/>
    <n v="0.05"/>
    <n v="77.98"/>
    <n v="144.78"/>
    <n v="77.98"/>
    <n v="66.8"/>
    <n v="0.46138969470921398"/>
    <n v="2026"/>
    <x v="3"/>
    <n v="12"/>
    <x v="11"/>
  </r>
  <r>
    <n v="4629"/>
    <d v="2026-12-14T00:00:00"/>
    <x v="2"/>
    <x v="2"/>
    <x v="0"/>
    <s v="New"/>
    <x v="2"/>
    <s v="Insulated Bottle"/>
    <n v="1"/>
    <n v="36.17"/>
    <n v="0.05"/>
    <n v="13.87"/>
    <n v="34.361499999999999"/>
    <n v="13.87"/>
    <n v="20.491500000000002"/>
    <n v="0.59635056676803988"/>
    <n v="2026"/>
    <x v="3"/>
    <n v="12"/>
    <x v="11"/>
  </r>
  <r>
    <n v="2455"/>
    <d v="2026-12-15T00:00:00"/>
    <x v="1"/>
    <x v="12"/>
    <x v="0"/>
    <s v="Returning"/>
    <x v="3"/>
    <s v="Compact Sleeping Bag"/>
    <n v="3"/>
    <n v="126.21"/>
    <n v="0.1"/>
    <n v="60.65"/>
    <n v="340.767"/>
    <n v="181.95"/>
    <n v="158.81700000000001"/>
    <n v="0.46605745274630467"/>
    <n v="2026"/>
    <x v="3"/>
    <n v="12"/>
    <x v="11"/>
  </r>
  <r>
    <n v="3184"/>
    <d v="2026-12-15T00:00:00"/>
    <x v="3"/>
    <x v="13"/>
    <x v="1"/>
    <s v="Returning"/>
    <x v="1"/>
    <s v="Trail Boots"/>
    <n v="6"/>
    <n v="143.72999999999999"/>
    <n v="0.15"/>
    <n v="77.27"/>
    <n v="733.02299999999991"/>
    <n v="463.62"/>
    <n v="269.40299999999991"/>
    <n v="0.36752325643260847"/>
    <n v="2026"/>
    <x v="3"/>
    <n v="12"/>
    <x v="11"/>
  </r>
  <r>
    <n v="3363"/>
    <d v="2026-12-15T00:00:00"/>
    <x v="1"/>
    <x v="12"/>
    <x v="3"/>
    <s v="New"/>
    <x v="1"/>
    <s v="Trail Boots"/>
    <n v="4"/>
    <n v="146.38999999999999"/>
    <n v="0"/>
    <n v="78.95"/>
    <n v="585.55999999999995"/>
    <n v="315.8"/>
    <n v="269.75999999999993"/>
    <n v="0.46068720541020552"/>
    <n v="2026"/>
    <x v="3"/>
    <n v="12"/>
    <x v="11"/>
  </r>
  <r>
    <n v="3373"/>
    <d v="2026-12-15T00:00:00"/>
    <x v="1"/>
    <x v="12"/>
    <x v="3"/>
    <s v="Returning"/>
    <x v="1"/>
    <s v="Hiking Daypack 20L"/>
    <n v="2"/>
    <n v="89.84"/>
    <n v="0.05"/>
    <n v="45.17"/>
    <n v="170.696"/>
    <n v="90.34"/>
    <n v="80.355999999999995"/>
    <n v="0.47075502647982376"/>
    <n v="2026"/>
    <x v="3"/>
    <n v="12"/>
    <x v="11"/>
  </r>
  <r>
    <n v="3799"/>
    <d v="2026-12-15T00:00:00"/>
    <x v="2"/>
    <x v="10"/>
    <x v="2"/>
    <s v="New"/>
    <x v="4"/>
    <s v="Training Mat"/>
    <n v="3"/>
    <n v="49.67"/>
    <n v="0.05"/>
    <n v="21.5"/>
    <n v="141.55949999999999"/>
    <n v="64.5"/>
    <n v="77.059499999999986"/>
    <n v="0.54436120500566898"/>
    <n v="2026"/>
    <x v="3"/>
    <n v="12"/>
    <x v="11"/>
  </r>
  <r>
    <n v="5002"/>
    <d v="2026-12-15T00:00:00"/>
    <x v="1"/>
    <x v="14"/>
    <x v="1"/>
    <s v="Business"/>
    <x v="1"/>
    <s v="Hiking Daypack 20L"/>
    <n v="4"/>
    <n v="94.3"/>
    <n v="0.1"/>
    <n v="44.36"/>
    <n v="339.48"/>
    <n v="177.44"/>
    <n v="162.04000000000002"/>
    <n v="0.47731825144338402"/>
    <n v="2026"/>
    <x v="3"/>
    <n v="12"/>
    <x v="11"/>
  </r>
  <r>
    <n v="2896"/>
    <d v="2026-12-16T00:00:00"/>
    <x v="1"/>
    <x v="12"/>
    <x v="2"/>
    <s v="Business"/>
    <x v="4"/>
    <s v="Recovery Roller"/>
    <n v="2"/>
    <n v="36.020000000000003"/>
    <n v="0.1"/>
    <n v="13.59"/>
    <n v="64.836000000000013"/>
    <n v="27.18"/>
    <n v="37.656000000000013"/>
    <n v="0.58078845086063302"/>
    <n v="2026"/>
    <x v="3"/>
    <n v="12"/>
    <x v="11"/>
  </r>
  <r>
    <n v="3334"/>
    <d v="2026-12-16T00:00:00"/>
    <x v="1"/>
    <x v="14"/>
    <x v="0"/>
    <s v="Returning"/>
    <x v="1"/>
    <s v="Summit Backpack 45L"/>
    <n v="1"/>
    <n v="154.12"/>
    <n v="0"/>
    <n v="77.45"/>
    <n v="154.12"/>
    <n v="77.45"/>
    <n v="76.67"/>
    <n v="0.49746950428237735"/>
    <n v="2026"/>
    <x v="3"/>
    <n v="12"/>
    <x v="11"/>
  </r>
  <r>
    <n v="3469"/>
    <d v="2026-12-16T00:00:00"/>
    <x v="0"/>
    <x v="9"/>
    <x v="0"/>
    <s v="Returning"/>
    <x v="1"/>
    <s v="Summit Backpack 45L"/>
    <n v="1"/>
    <n v="150.88"/>
    <n v="0.05"/>
    <n v="81.02"/>
    <n v="143.33599999999998"/>
    <n v="81.02"/>
    <n v="62.315999999999988"/>
    <n v="0.43475470223809787"/>
    <n v="2026"/>
    <x v="3"/>
    <n v="12"/>
    <x v="11"/>
  </r>
  <r>
    <n v="569"/>
    <d v="2026-12-17T00:00:00"/>
    <x v="2"/>
    <x v="2"/>
    <x v="3"/>
    <s v="New"/>
    <x v="0"/>
    <s v="Compact Repair Kit"/>
    <n v="2"/>
    <n v="40.479999999999997"/>
    <n v="0"/>
    <n v="16.23"/>
    <n v="80.959999999999994"/>
    <n v="32.46"/>
    <n v="48.499999999999993"/>
    <n v="0.5990612648221344"/>
    <n v="2026"/>
    <x v="3"/>
    <n v="12"/>
    <x v="11"/>
  </r>
  <r>
    <n v="2404"/>
    <d v="2026-12-17T00:00:00"/>
    <x v="2"/>
    <x v="10"/>
    <x v="3"/>
    <s v="Business"/>
    <x v="2"/>
    <s v="Travel Backpack 35L"/>
    <n v="3"/>
    <n v="163.34"/>
    <n v="0.1"/>
    <n v="88.53"/>
    <n v="441.01799999999997"/>
    <n v="265.59000000000003"/>
    <n v="175.42799999999994"/>
    <n v="0.39777968246194023"/>
    <n v="2026"/>
    <x v="3"/>
    <n v="12"/>
    <x v="11"/>
  </r>
  <r>
    <n v="4682"/>
    <d v="2026-12-17T00:00:00"/>
    <x v="3"/>
    <x v="4"/>
    <x v="2"/>
    <s v="New"/>
    <x v="4"/>
    <s v="Resistance Band Set"/>
    <n v="2"/>
    <n v="40.89"/>
    <n v="0"/>
    <n v="14.95"/>
    <n v="81.78"/>
    <n v="29.9"/>
    <n v="51.88"/>
    <n v="0.63438493519197847"/>
    <n v="2026"/>
    <x v="3"/>
    <n v="12"/>
    <x v="11"/>
  </r>
  <r>
    <n v="4888"/>
    <d v="2026-12-17T00:00:00"/>
    <x v="2"/>
    <x v="2"/>
    <x v="3"/>
    <s v="New"/>
    <x v="4"/>
    <s v="Resistance Band Set"/>
    <n v="1"/>
    <n v="40.159999999999997"/>
    <n v="0.15"/>
    <n v="14.46"/>
    <n v="34.135999999999996"/>
    <n v="14.46"/>
    <n v="19.675999999999995"/>
    <n v="0.576400281228029"/>
    <n v="2026"/>
    <x v="3"/>
    <n v="12"/>
    <x v="11"/>
  </r>
  <r>
    <n v="4923"/>
    <d v="2026-12-17T00:00:00"/>
    <x v="3"/>
    <x v="13"/>
    <x v="0"/>
    <s v="New"/>
    <x v="3"/>
    <s v="Portable Camp Stove"/>
    <n v="2"/>
    <n v="79.86"/>
    <n v="0"/>
    <n v="39.049999999999997"/>
    <n v="159.72"/>
    <n v="78.099999999999994"/>
    <n v="81.62"/>
    <n v="0.51101928374655647"/>
    <n v="2026"/>
    <x v="3"/>
    <n v="12"/>
    <x v="11"/>
  </r>
  <r>
    <n v="131"/>
    <d v="2026-12-18T00:00:00"/>
    <x v="1"/>
    <x v="11"/>
    <x v="3"/>
    <s v="Returning"/>
    <x v="3"/>
    <s v="Compact Sleeping Bag"/>
    <n v="2"/>
    <n v="123.42"/>
    <n v="0.1"/>
    <n v="60.03"/>
    <n v="222.15600000000001"/>
    <n v="120.06"/>
    <n v="102.096"/>
    <n v="0.45956895154756117"/>
    <n v="2026"/>
    <x v="3"/>
    <n v="12"/>
    <x v="11"/>
  </r>
  <r>
    <n v="349"/>
    <d v="2026-12-18T00:00:00"/>
    <x v="2"/>
    <x v="2"/>
    <x v="0"/>
    <s v="Returning"/>
    <x v="2"/>
    <s v="Packing Cube Set"/>
    <n v="1"/>
    <n v="47.61"/>
    <n v="0.05"/>
    <n v="18.18"/>
    <n v="45.229499999999994"/>
    <n v="18.18"/>
    <n v="27.049499999999995"/>
    <n v="0.59804994527907662"/>
    <n v="2026"/>
    <x v="3"/>
    <n v="12"/>
    <x v="11"/>
  </r>
  <r>
    <n v="1131"/>
    <d v="2026-12-18T00:00:00"/>
    <x v="3"/>
    <x v="8"/>
    <x v="0"/>
    <s v="Returning"/>
    <x v="1"/>
    <s v="Hiking Daypack 20L"/>
    <n v="2"/>
    <n v="93.88"/>
    <n v="0.1"/>
    <n v="45.89"/>
    <n v="168.98400000000001"/>
    <n v="91.78"/>
    <n v="77.204000000000008"/>
    <n v="0.45687165648818823"/>
    <n v="2026"/>
    <x v="3"/>
    <n v="12"/>
    <x v="11"/>
  </r>
  <r>
    <n v="2738"/>
    <d v="2026-12-18T00:00:00"/>
    <x v="1"/>
    <x v="11"/>
    <x v="0"/>
    <s v="New"/>
    <x v="1"/>
    <s v="Trail Boots"/>
    <n v="3"/>
    <n v="145.43"/>
    <n v="0.05"/>
    <n v="81.72"/>
    <n v="414.47550000000001"/>
    <n v="245.16"/>
    <n v="169.31550000000001"/>
    <n v="0.40850544845232106"/>
    <n v="2026"/>
    <x v="3"/>
    <n v="12"/>
    <x v="11"/>
  </r>
  <r>
    <n v="4400"/>
    <d v="2026-12-18T00:00:00"/>
    <x v="3"/>
    <x v="4"/>
    <x v="0"/>
    <s v="Returning"/>
    <x v="2"/>
    <s v="Insulated Bottle"/>
    <n v="2"/>
    <n v="36.89"/>
    <n v="0.1"/>
    <n v="13.74"/>
    <n v="66.402000000000001"/>
    <n v="27.48"/>
    <n v="38.921999999999997"/>
    <n v="0.58615704346254627"/>
    <n v="2026"/>
    <x v="3"/>
    <n v="12"/>
    <x v="11"/>
  </r>
  <r>
    <n v="3122"/>
    <d v="2026-12-19T00:00:00"/>
    <x v="0"/>
    <x v="0"/>
    <x v="3"/>
    <s v="Returning"/>
    <x v="1"/>
    <s v="Trail Boots"/>
    <n v="1"/>
    <n v="145.44"/>
    <n v="0.1"/>
    <n v="80.42"/>
    <n v="130.89600000000002"/>
    <n v="80.42"/>
    <n v="50.476000000000013"/>
    <n v="0.38561911746730232"/>
    <n v="2026"/>
    <x v="3"/>
    <n v="12"/>
    <x v="11"/>
  </r>
  <r>
    <n v="4572"/>
    <d v="2026-12-19T00:00:00"/>
    <x v="0"/>
    <x v="15"/>
    <x v="0"/>
    <s v="New"/>
    <x v="4"/>
    <s v="Training Mat"/>
    <n v="2"/>
    <n v="51.56"/>
    <n v="0"/>
    <n v="21.9"/>
    <n v="103.12"/>
    <n v="43.8"/>
    <n v="59.320000000000007"/>
    <n v="0.57525213343677273"/>
    <n v="2026"/>
    <x v="3"/>
    <n v="12"/>
    <x v="11"/>
  </r>
  <r>
    <n v="4783"/>
    <d v="2026-12-19T00:00:00"/>
    <x v="3"/>
    <x v="7"/>
    <x v="0"/>
    <s v="New"/>
    <x v="3"/>
    <s v="Compact Sleeping Bag"/>
    <n v="2"/>
    <n v="122"/>
    <n v="0.15"/>
    <n v="60.01"/>
    <n v="207.4"/>
    <n v="120.02"/>
    <n v="87.38000000000001"/>
    <n v="0.4213114754098361"/>
    <n v="2026"/>
    <x v="3"/>
    <n v="12"/>
    <x v="11"/>
  </r>
  <r>
    <n v="5055"/>
    <d v="2026-12-19T00:00:00"/>
    <x v="2"/>
    <x v="3"/>
    <x v="3"/>
    <s v="New"/>
    <x v="1"/>
    <s v="Trekking Poles"/>
    <n v="1"/>
    <n v="71.89"/>
    <n v="0.15"/>
    <n v="32.409999999999997"/>
    <n v="61.106499999999997"/>
    <n v="32.409999999999997"/>
    <n v="28.6965"/>
    <n v="0.46961452545964832"/>
    <n v="2026"/>
    <x v="3"/>
    <n v="12"/>
    <x v="11"/>
  </r>
  <r>
    <n v="5100"/>
    <d v="2026-12-19T00:00:00"/>
    <x v="2"/>
    <x v="5"/>
    <x v="0"/>
    <s v="Returning"/>
    <x v="1"/>
    <s v="Trekking Poles"/>
    <n v="2"/>
    <n v="70.59"/>
    <n v="0.15"/>
    <n v="31.56"/>
    <n v="120.003"/>
    <n v="63.12"/>
    <n v="56.883000000000003"/>
    <n v="0.47401314967125824"/>
    <n v="2026"/>
    <x v="3"/>
    <n v="12"/>
    <x v="11"/>
  </r>
  <r>
    <n v="488"/>
    <d v="2026-12-20T00:00:00"/>
    <x v="3"/>
    <x v="7"/>
    <x v="0"/>
    <s v="Returning"/>
    <x v="1"/>
    <s v="Trail Boots"/>
    <n v="4"/>
    <n v="141.91"/>
    <n v="0.05"/>
    <n v="80.260000000000005"/>
    <n v="539.25799999999992"/>
    <n v="321.04000000000002"/>
    <n v="218.2179999999999"/>
    <n v="0.40466344495584661"/>
    <n v="2026"/>
    <x v="3"/>
    <n v="12"/>
    <x v="11"/>
  </r>
  <r>
    <n v="710"/>
    <d v="2026-12-20T00:00:00"/>
    <x v="1"/>
    <x v="6"/>
    <x v="1"/>
    <s v="Business"/>
    <x v="1"/>
    <s v="Trail Boots"/>
    <n v="3"/>
    <n v="140.4"/>
    <n v="0.2"/>
    <n v="81.760000000000005"/>
    <n v="336.96000000000004"/>
    <n v="245.28000000000003"/>
    <n v="91.68"/>
    <n v="0.27207977207977208"/>
    <n v="2026"/>
    <x v="3"/>
    <n v="12"/>
    <x v="11"/>
  </r>
  <r>
    <n v="1009"/>
    <d v="2026-12-20T00:00:00"/>
    <x v="3"/>
    <x v="13"/>
    <x v="3"/>
    <s v="Returning"/>
    <x v="1"/>
    <s v="Trekking Poles"/>
    <n v="2"/>
    <n v="72.349999999999994"/>
    <n v="0.15"/>
    <n v="32.44"/>
    <n v="122.99499999999999"/>
    <n v="64.88"/>
    <n v="58.114999999999995"/>
    <n v="0.47249888206837676"/>
    <n v="2026"/>
    <x v="3"/>
    <n v="12"/>
    <x v="11"/>
  </r>
  <r>
    <n v="1231"/>
    <d v="2026-12-20T00:00:00"/>
    <x v="3"/>
    <x v="8"/>
    <x v="0"/>
    <s v="New"/>
    <x v="3"/>
    <s v="Compact Sleeping Bag"/>
    <n v="4"/>
    <n v="120.8"/>
    <n v="0.1"/>
    <n v="59.93"/>
    <n v="434.88"/>
    <n v="239.72"/>
    <n v="195.16"/>
    <n v="0.44876747608535689"/>
    <n v="2026"/>
    <x v="3"/>
    <n v="12"/>
    <x v="11"/>
  </r>
  <r>
    <n v="1445"/>
    <d v="2026-12-20T00:00:00"/>
    <x v="3"/>
    <x v="7"/>
    <x v="0"/>
    <s v="New"/>
    <x v="1"/>
    <s v="Trekking Poles"/>
    <n v="1"/>
    <n v="71.23"/>
    <n v="0"/>
    <n v="31.63"/>
    <n v="71.23"/>
    <n v="31.63"/>
    <n v="39.600000000000009"/>
    <n v="0.55594552856942303"/>
    <n v="2026"/>
    <x v="3"/>
    <n v="12"/>
    <x v="11"/>
  </r>
  <r>
    <n v="2842"/>
    <d v="2026-12-20T00:00:00"/>
    <x v="2"/>
    <x v="10"/>
    <x v="1"/>
    <s v="Business"/>
    <x v="0"/>
    <s v="Trail Bike Light"/>
    <n v="5"/>
    <n v="51.02"/>
    <n v="0.05"/>
    <n v="22.56"/>
    <n v="242.345"/>
    <n v="112.8"/>
    <n v="129.54500000000002"/>
    <n v="0.5345478553302111"/>
    <n v="2026"/>
    <x v="3"/>
    <n v="12"/>
    <x v="11"/>
  </r>
  <r>
    <n v="3783"/>
    <d v="2026-12-20T00:00:00"/>
    <x v="2"/>
    <x v="2"/>
    <x v="3"/>
    <s v="New"/>
    <x v="2"/>
    <s v="Carry-On Duffel"/>
    <n v="1"/>
    <n v="130.52000000000001"/>
    <n v="0.1"/>
    <n v="66.09"/>
    <n v="117.46800000000002"/>
    <n v="66.09"/>
    <n v="51.378000000000014"/>
    <n v="0.43737869036673821"/>
    <n v="2026"/>
    <x v="3"/>
    <n v="12"/>
    <x v="11"/>
  </r>
  <r>
    <n v="4484"/>
    <d v="2026-12-20T00:00:00"/>
    <x v="1"/>
    <x v="14"/>
    <x v="0"/>
    <s v="Returning"/>
    <x v="0"/>
    <s v="Commuter Helmet"/>
    <n v="2"/>
    <n v="79.87"/>
    <n v="0.15"/>
    <n v="41.9"/>
    <n v="135.779"/>
    <n v="83.8"/>
    <n v="51.978999999999999"/>
    <n v="0.38282061290773978"/>
    <n v="2026"/>
    <x v="3"/>
    <n v="12"/>
    <x v="11"/>
  </r>
  <r>
    <n v="4597"/>
    <d v="2026-12-20T00:00:00"/>
    <x v="3"/>
    <x v="13"/>
    <x v="0"/>
    <s v="Returning"/>
    <x v="1"/>
    <s v="Trekking Poles"/>
    <n v="3"/>
    <n v="71.3"/>
    <n v="0.1"/>
    <n v="32.93"/>
    <n v="192.51"/>
    <n v="98.789999999999992"/>
    <n v="93.72"/>
    <n v="0.48683185289075892"/>
    <n v="2026"/>
    <x v="3"/>
    <n v="12"/>
    <x v="11"/>
  </r>
  <r>
    <n v="4917"/>
    <d v="2026-12-20T00:00:00"/>
    <x v="0"/>
    <x v="9"/>
    <x v="0"/>
    <s v="Returning"/>
    <x v="3"/>
    <s v="Compact Sleeping Bag"/>
    <n v="2"/>
    <n v="122.95"/>
    <n v="0.1"/>
    <n v="59.79"/>
    <n v="221.31"/>
    <n v="119.58"/>
    <n v="101.73"/>
    <n v="0.45967195336857802"/>
    <n v="2026"/>
    <x v="3"/>
    <n v="12"/>
    <x v="11"/>
  </r>
  <r>
    <n v="629"/>
    <d v="2026-12-21T00:00:00"/>
    <x v="3"/>
    <x v="13"/>
    <x v="0"/>
    <s v="Business"/>
    <x v="4"/>
    <s v="Training Mat"/>
    <n v="2"/>
    <n v="50.04"/>
    <n v="0.05"/>
    <n v="22.43"/>
    <n v="95.075999999999993"/>
    <n v="44.86"/>
    <n v="50.215999999999994"/>
    <n v="0.52816694013210486"/>
    <n v="2026"/>
    <x v="3"/>
    <n v="12"/>
    <x v="11"/>
  </r>
  <r>
    <n v="1373"/>
    <d v="2026-12-21T00:00:00"/>
    <x v="1"/>
    <x v="1"/>
    <x v="3"/>
    <s v="Returning"/>
    <x v="3"/>
    <s v="Portable Camp Stove"/>
    <n v="1"/>
    <n v="80.92"/>
    <n v="0.05"/>
    <n v="40.14"/>
    <n v="76.873999999999995"/>
    <n v="40.14"/>
    <n v="36.733999999999995"/>
    <n v="0.47784686630069978"/>
    <n v="2026"/>
    <x v="3"/>
    <n v="12"/>
    <x v="11"/>
  </r>
  <r>
    <n v="1668"/>
    <d v="2026-12-21T00:00:00"/>
    <x v="2"/>
    <x v="5"/>
    <x v="0"/>
    <s v="Business"/>
    <x v="0"/>
    <s v="Trail Bike Light"/>
    <n v="6"/>
    <n v="50.35"/>
    <n v="0.15"/>
    <n v="22.91"/>
    <n v="256.78500000000003"/>
    <n v="137.46"/>
    <n v="119.32500000000002"/>
    <n v="0.46468835796483443"/>
    <n v="2026"/>
    <x v="3"/>
    <n v="12"/>
    <x v="11"/>
  </r>
  <r>
    <n v="2646"/>
    <d v="2026-12-21T00:00:00"/>
    <x v="1"/>
    <x v="1"/>
    <x v="0"/>
    <s v="Returning"/>
    <x v="4"/>
    <s v="Recovery Roller"/>
    <n v="1"/>
    <n v="35.799999999999997"/>
    <n v="0.05"/>
    <n v="14.12"/>
    <n v="34.01"/>
    <n v="14.12"/>
    <n v="19.89"/>
    <n v="0.58482799176712741"/>
    <n v="2026"/>
    <x v="3"/>
    <n v="12"/>
    <x v="11"/>
  </r>
  <r>
    <n v="3044"/>
    <d v="2026-12-21T00:00:00"/>
    <x v="1"/>
    <x v="6"/>
    <x v="1"/>
    <s v="Business"/>
    <x v="0"/>
    <s v="Compact Repair Kit"/>
    <n v="4"/>
    <n v="40.64"/>
    <n v="0.1"/>
    <n v="16.260000000000002"/>
    <n v="146.304"/>
    <n v="65.040000000000006"/>
    <n v="81.263999999999996"/>
    <n v="0.55544619422572172"/>
    <n v="2026"/>
    <x v="3"/>
    <n v="12"/>
    <x v="11"/>
  </r>
  <r>
    <n v="3065"/>
    <d v="2026-12-21T00:00:00"/>
    <x v="2"/>
    <x v="10"/>
    <x v="0"/>
    <s v="New"/>
    <x v="3"/>
    <s v="Portable Camp Stove"/>
    <n v="3"/>
    <n v="81.510000000000005"/>
    <n v="0.05"/>
    <n v="39.9"/>
    <n v="232.30350000000001"/>
    <n v="119.69999999999999"/>
    <n v="112.60350000000003"/>
    <n v="0.48472580051527425"/>
    <n v="2026"/>
    <x v="3"/>
    <n v="12"/>
    <x v="11"/>
  </r>
  <r>
    <n v="3365"/>
    <d v="2026-12-21T00:00:00"/>
    <x v="3"/>
    <x v="7"/>
    <x v="2"/>
    <s v="New"/>
    <x v="4"/>
    <s v="Weighted Vest"/>
    <n v="2"/>
    <n v="122.4"/>
    <n v="0.1"/>
    <n v="71.09"/>
    <n v="220.32000000000002"/>
    <n v="142.18"/>
    <n v="78.140000000000015"/>
    <n v="0.35466594045025424"/>
    <n v="2026"/>
    <x v="3"/>
    <n v="12"/>
    <x v="11"/>
  </r>
  <r>
    <n v="4042"/>
    <d v="2026-12-21T00:00:00"/>
    <x v="0"/>
    <x v="9"/>
    <x v="3"/>
    <s v="Returning"/>
    <x v="2"/>
    <s v="Packing Cube Set"/>
    <n v="1"/>
    <n v="45.94"/>
    <n v="0.05"/>
    <n v="18.100000000000001"/>
    <n v="43.642999999999994"/>
    <n v="18.100000000000001"/>
    <n v="25.542999999999992"/>
    <n v="0.58527140664024002"/>
    <n v="2026"/>
    <x v="3"/>
    <n v="12"/>
    <x v="11"/>
  </r>
  <r>
    <n v="4635"/>
    <d v="2026-12-21T00:00:00"/>
    <x v="3"/>
    <x v="13"/>
    <x v="1"/>
    <s v="Returning"/>
    <x v="3"/>
    <s v="Trail Tent 2P"/>
    <n v="15"/>
    <n v="196.89"/>
    <n v="0.15"/>
    <n v="105.09"/>
    <n v="2510.3474999999999"/>
    <n v="1576.3500000000001"/>
    <n v="933.99749999999972"/>
    <n v="0.37205904760197533"/>
    <n v="2026"/>
    <x v="3"/>
    <n v="12"/>
    <x v="11"/>
  </r>
  <r>
    <n v="4748"/>
    <d v="2026-12-21T00:00:00"/>
    <x v="3"/>
    <x v="13"/>
    <x v="2"/>
    <s v="Business"/>
    <x v="0"/>
    <s v="Trail Bike Light"/>
    <n v="1"/>
    <n v="51.18"/>
    <n v="0.05"/>
    <n v="22.98"/>
    <n v="48.620999999999995"/>
    <n v="22.98"/>
    <n v="25.640999999999995"/>
    <n v="0.52736471894860237"/>
    <n v="2026"/>
    <x v="3"/>
    <n v="12"/>
    <x v="11"/>
  </r>
  <r>
    <n v="342"/>
    <d v="2026-12-22T00:00:00"/>
    <x v="1"/>
    <x v="6"/>
    <x v="2"/>
    <s v="New"/>
    <x v="0"/>
    <s v="Compact Repair Kit"/>
    <n v="3"/>
    <n v="40.78"/>
    <n v="0.15"/>
    <n v="16.73"/>
    <n v="103.989"/>
    <n v="50.19"/>
    <n v="53.799000000000007"/>
    <n v="0.51735279693044456"/>
    <n v="2026"/>
    <x v="3"/>
    <n v="12"/>
    <x v="11"/>
  </r>
  <r>
    <n v="676"/>
    <d v="2026-12-22T00:00:00"/>
    <x v="2"/>
    <x v="3"/>
    <x v="3"/>
    <s v="Returning"/>
    <x v="3"/>
    <s v="Trail Tent 2P"/>
    <n v="1"/>
    <n v="195.63"/>
    <n v="0.05"/>
    <n v="102.13"/>
    <n v="185.84849999999997"/>
    <n v="102.13"/>
    <n v="83.718499999999977"/>
    <n v="0.45046637449320276"/>
    <n v="2026"/>
    <x v="3"/>
    <n v="12"/>
    <x v="11"/>
  </r>
  <r>
    <n v="1912"/>
    <d v="2026-12-22T00:00:00"/>
    <x v="2"/>
    <x v="5"/>
    <x v="1"/>
    <s v="Returning"/>
    <x v="2"/>
    <s v="Carry-On Duffel"/>
    <n v="10"/>
    <n v="134.86000000000001"/>
    <n v="0.1"/>
    <n v="65.3"/>
    <n v="1213.7400000000002"/>
    <n v="653"/>
    <n v="560.74000000000024"/>
    <n v="0.46199350767050612"/>
    <n v="2026"/>
    <x v="3"/>
    <n v="12"/>
    <x v="11"/>
  </r>
  <r>
    <n v="2065"/>
    <d v="2026-12-22T00:00:00"/>
    <x v="3"/>
    <x v="4"/>
    <x v="0"/>
    <s v="New"/>
    <x v="0"/>
    <s v="Commuter Helmet"/>
    <n v="1"/>
    <n v="83.15"/>
    <n v="0"/>
    <n v="42.3"/>
    <n v="83.15"/>
    <n v="42.3"/>
    <n v="40.850000000000009"/>
    <n v="0.49128081779915822"/>
    <n v="2026"/>
    <x v="3"/>
    <n v="12"/>
    <x v="11"/>
  </r>
  <r>
    <n v="3136"/>
    <d v="2026-12-22T00:00:00"/>
    <x v="1"/>
    <x v="6"/>
    <x v="3"/>
    <s v="Business"/>
    <x v="0"/>
    <s v="Commuter Helmet"/>
    <n v="1"/>
    <n v="81.599999999999994"/>
    <n v="0.15"/>
    <n v="42"/>
    <n v="69.36"/>
    <n v="42"/>
    <n v="27.36"/>
    <n v="0.3944636678200692"/>
    <n v="2026"/>
    <x v="3"/>
    <n v="12"/>
    <x v="11"/>
  </r>
  <r>
    <n v="3423"/>
    <d v="2026-12-22T00:00:00"/>
    <x v="3"/>
    <x v="7"/>
    <x v="2"/>
    <s v="Business"/>
    <x v="2"/>
    <s v="Packing Cube Set"/>
    <n v="5"/>
    <n v="47.67"/>
    <n v="0.1"/>
    <n v="17.84"/>
    <n v="214.51500000000001"/>
    <n v="89.2"/>
    <n v="125.31500000000001"/>
    <n v="0.5841782625923595"/>
    <n v="2026"/>
    <x v="3"/>
    <n v="12"/>
    <x v="11"/>
  </r>
  <r>
    <n v="3746"/>
    <d v="2026-12-22T00:00:00"/>
    <x v="3"/>
    <x v="7"/>
    <x v="2"/>
    <s v="Business"/>
    <x v="0"/>
    <s v="Trail Bike Light"/>
    <n v="2"/>
    <n v="50.96"/>
    <n v="0.15"/>
    <n v="22.59"/>
    <n v="86.632000000000005"/>
    <n v="45.18"/>
    <n v="41.452000000000005"/>
    <n v="0.47848370117277683"/>
    <n v="2026"/>
    <x v="3"/>
    <n v="12"/>
    <x v="11"/>
  </r>
  <r>
    <n v="1198"/>
    <d v="2026-12-23T00:00:00"/>
    <x v="3"/>
    <x v="7"/>
    <x v="2"/>
    <s v="New"/>
    <x v="2"/>
    <s v="Packing Cube Set"/>
    <n v="5"/>
    <n v="47.69"/>
    <n v="0.05"/>
    <n v="18.23"/>
    <n v="226.52749999999997"/>
    <n v="91.15"/>
    <n v="135.37749999999997"/>
    <n v="0.59762059794064726"/>
    <n v="2026"/>
    <x v="3"/>
    <n v="12"/>
    <x v="11"/>
  </r>
  <r>
    <n v="2123"/>
    <d v="2026-12-23T00:00:00"/>
    <x v="3"/>
    <x v="8"/>
    <x v="0"/>
    <s v="Returning"/>
    <x v="1"/>
    <s v="Hiking Daypack 20L"/>
    <n v="1"/>
    <n v="91.08"/>
    <n v="0.2"/>
    <n v="46.14"/>
    <n v="72.864000000000004"/>
    <n v="46.14"/>
    <n v="26.724000000000004"/>
    <n v="0.36676548089591571"/>
    <n v="2026"/>
    <x v="3"/>
    <n v="12"/>
    <x v="11"/>
  </r>
  <r>
    <n v="2586"/>
    <d v="2026-12-23T00:00:00"/>
    <x v="1"/>
    <x v="14"/>
    <x v="2"/>
    <s v="New"/>
    <x v="1"/>
    <s v="Trail Boots"/>
    <n v="1"/>
    <n v="143.84"/>
    <n v="0.15"/>
    <n v="78.17"/>
    <n v="122.264"/>
    <n v="78.17"/>
    <n v="44.093999999999994"/>
    <n v="0.360645815612118"/>
    <n v="2026"/>
    <x v="3"/>
    <n v="12"/>
    <x v="11"/>
  </r>
  <r>
    <n v="3048"/>
    <d v="2026-12-23T00:00:00"/>
    <x v="1"/>
    <x v="6"/>
    <x v="0"/>
    <s v="New"/>
    <x v="0"/>
    <s v="Cycling Pack 12L"/>
    <n v="1"/>
    <n v="102.66"/>
    <n v="0.05"/>
    <n v="49.2"/>
    <n v="97.526999999999987"/>
    <n v="49.2"/>
    <n v="48.326999999999984"/>
    <n v="0.4955243163431664"/>
    <n v="2026"/>
    <x v="3"/>
    <n v="12"/>
    <x v="11"/>
  </r>
  <r>
    <n v="3838"/>
    <d v="2026-12-23T00:00:00"/>
    <x v="1"/>
    <x v="11"/>
    <x v="2"/>
    <s v="New"/>
    <x v="4"/>
    <s v="Resistance Band Set"/>
    <n v="2"/>
    <n v="40.32"/>
    <n v="0"/>
    <n v="14.39"/>
    <n v="80.64"/>
    <n v="28.78"/>
    <n v="51.86"/>
    <n v="0.64310515873015872"/>
    <n v="2026"/>
    <x v="3"/>
    <n v="12"/>
    <x v="11"/>
  </r>
  <r>
    <n v="4718"/>
    <d v="2026-12-23T00:00:00"/>
    <x v="0"/>
    <x v="0"/>
    <x v="2"/>
    <s v="Returning"/>
    <x v="1"/>
    <s v="Summit Backpack 45L"/>
    <n v="1"/>
    <n v="157.58000000000001"/>
    <n v="0.1"/>
    <n v="80.37"/>
    <n v="141.822"/>
    <n v="80.37"/>
    <n v="61.451999999999998"/>
    <n v="0.43330371874603374"/>
    <n v="2026"/>
    <x v="3"/>
    <n v="12"/>
    <x v="11"/>
  </r>
  <r>
    <n v="4844"/>
    <d v="2026-12-23T00:00:00"/>
    <x v="1"/>
    <x v="14"/>
    <x v="0"/>
    <s v="New"/>
    <x v="4"/>
    <s v="Recovery Roller"/>
    <n v="1"/>
    <n v="36.4"/>
    <n v="0"/>
    <n v="14.22"/>
    <n v="36.4"/>
    <n v="14.22"/>
    <n v="22.18"/>
    <n v="0.6093406593406594"/>
    <n v="2026"/>
    <x v="3"/>
    <n v="12"/>
    <x v="11"/>
  </r>
  <r>
    <n v="678"/>
    <d v="2026-12-24T00:00:00"/>
    <x v="1"/>
    <x v="11"/>
    <x v="0"/>
    <s v="Business"/>
    <x v="1"/>
    <s v="Trail Boots"/>
    <n v="1"/>
    <n v="142.15"/>
    <n v="0.05"/>
    <n v="80.5"/>
    <n v="135.04249999999999"/>
    <n v="80.5"/>
    <n v="54.54249999999999"/>
    <n v="0.40389136753244342"/>
    <n v="2026"/>
    <x v="3"/>
    <n v="12"/>
    <x v="11"/>
  </r>
  <r>
    <n v="1706"/>
    <d v="2026-12-24T00:00:00"/>
    <x v="0"/>
    <x v="0"/>
    <x v="0"/>
    <s v="Returning"/>
    <x v="3"/>
    <s v="Alpine Tent 4P"/>
    <n v="2"/>
    <n v="332.38"/>
    <n v="0.05"/>
    <n v="192.16"/>
    <n v="631.52199999999993"/>
    <n v="384.32"/>
    <n v="247.20199999999994"/>
    <n v="0.39143846136793331"/>
    <n v="2026"/>
    <x v="3"/>
    <n v="12"/>
    <x v="11"/>
  </r>
  <r>
    <n v="3034"/>
    <d v="2026-12-24T00:00:00"/>
    <x v="1"/>
    <x v="1"/>
    <x v="2"/>
    <s v="New"/>
    <x v="3"/>
    <s v="Compact Sleeping Bag"/>
    <n v="1"/>
    <n v="122.18"/>
    <n v="0.15"/>
    <n v="61.28"/>
    <n v="103.85300000000001"/>
    <n v="61.28"/>
    <n v="42.573000000000008"/>
    <n v="0.40993519686479934"/>
    <n v="2026"/>
    <x v="3"/>
    <n v="12"/>
    <x v="11"/>
  </r>
  <r>
    <n v="3883"/>
    <d v="2026-12-24T00:00:00"/>
    <x v="0"/>
    <x v="0"/>
    <x v="0"/>
    <s v="New"/>
    <x v="3"/>
    <s v="Compact Sleeping Bag"/>
    <n v="1"/>
    <n v="125.66"/>
    <n v="0.15"/>
    <n v="60.6"/>
    <n v="106.81099999999999"/>
    <n v="60.6"/>
    <n v="46.210999999999991"/>
    <n v="0.43264270533933763"/>
    <n v="2026"/>
    <x v="3"/>
    <n v="12"/>
    <x v="11"/>
  </r>
  <r>
    <n v="4342"/>
    <d v="2026-12-24T00:00:00"/>
    <x v="3"/>
    <x v="4"/>
    <x v="0"/>
    <s v="Returning"/>
    <x v="2"/>
    <s v="Packing Cube Set"/>
    <n v="2"/>
    <n v="47.38"/>
    <n v="0.05"/>
    <n v="18.850000000000001"/>
    <n v="90.022000000000006"/>
    <n v="37.700000000000003"/>
    <n v="52.322000000000003"/>
    <n v="0.58121348114905247"/>
    <n v="2026"/>
    <x v="3"/>
    <n v="12"/>
    <x v="11"/>
  </r>
  <r>
    <n v="4468"/>
    <d v="2026-12-24T00:00:00"/>
    <x v="0"/>
    <x v="0"/>
    <x v="0"/>
    <s v="Business"/>
    <x v="3"/>
    <s v="Portable Camp Stove"/>
    <n v="1"/>
    <n v="80.8"/>
    <n v="0.05"/>
    <n v="38.33"/>
    <n v="76.759999999999991"/>
    <n v="38.33"/>
    <n v="38.429999999999993"/>
    <n v="0.50065138092756645"/>
    <n v="2026"/>
    <x v="3"/>
    <n v="12"/>
    <x v="11"/>
  </r>
  <r>
    <n v="7"/>
    <d v="2026-12-25T00:00:00"/>
    <x v="3"/>
    <x v="8"/>
    <x v="0"/>
    <s v="Returning"/>
    <x v="0"/>
    <s v="Cycling Pack 12L"/>
    <n v="5"/>
    <n v="103.52"/>
    <n v="0.1"/>
    <n v="49.1"/>
    <n v="465.84000000000003"/>
    <n v="245.5"/>
    <n v="220.34000000000003"/>
    <n v="0.47299501974927016"/>
    <n v="2026"/>
    <x v="3"/>
    <n v="12"/>
    <x v="11"/>
  </r>
  <r>
    <n v="658"/>
    <d v="2026-12-25T00:00:00"/>
    <x v="1"/>
    <x v="6"/>
    <x v="2"/>
    <s v="Business"/>
    <x v="1"/>
    <s v="Summit Backpack 45L"/>
    <n v="2"/>
    <n v="153.38999999999999"/>
    <n v="0.05"/>
    <n v="78.06"/>
    <n v="291.44099999999997"/>
    <n v="156.12"/>
    <n v="135.32099999999997"/>
    <n v="0.46431696295305047"/>
    <n v="2026"/>
    <x v="3"/>
    <n v="12"/>
    <x v="11"/>
  </r>
  <r>
    <n v="1192"/>
    <d v="2026-12-25T00:00:00"/>
    <x v="3"/>
    <x v="13"/>
    <x v="1"/>
    <s v="Business"/>
    <x v="4"/>
    <s v="Resistance Band Set"/>
    <n v="6"/>
    <n v="39.49"/>
    <n v="0.05"/>
    <n v="14.49"/>
    <n v="225.09299999999999"/>
    <n v="86.94"/>
    <n v="138.15299999999999"/>
    <n v="0.61375964601298127"/>
    <n v="2026"/>
    <x v="3"/>
    <n v="12"/>
    <x v="11"/>
  </r>
  <r>
    <n v="3852"/>
    <d v="2026-12-25T00:00:00"/>
    <x v="2"/>
    <x v="2"/>
    <x v="2"/>
    <s v="Business"/>
    <x v="4"/>
    <s v="Recovery Roller"/>
    <n v="1"/>
    <n v="35.54"/>
    <n v="0.1"/>
    <n v="13.63"/>
    <n v="31.986000000000001"/>
    <n v="13.63"/>
    <n v="18.356000000000002"/>
    <n v="0.5738760707809667"/>
    <n v="2026"/>
    <x v="3"/>
    <n v="12"/>
    <x v="11"/>
  </r>
  <r>
    <n v="4507"/>
    <d v="2026-12-25T00:00:00"/>
    <x v="1"/>
    <x v="12"/>
    <x v="3"/>
    <s v="Returning"/>
    <x v="2"/>
    <s v="Travel Backpack 35L"/>
    <n v="2"/>
    <n v="167.21"/>
    <n v="0.05"/>
    <n v="88.23"/>
    <n v="317.69900000000001"/>
    <n v="176.46"/>
    <n v="141.239"/>
    <n v="0.44456860109726504"/>
    <n v="2026"/>
    <x v="3"/>
    <n v="12"/>
    <x v="11"/>
  </r>
  <r>
    <n v="260"/>
    <d v="2026-12-26T00:00:00"/>
    <x v="2"/>
    <x v="2"/>
    <x v="0"/>
    <s v="Business"/>
    <x v="1"/>
    <s v="Trekking Poles"/>
    <n v="1"/>
    <n v="71.89"/>
    <n v="0.1"/>
    <n v="31.88"/>
    <n v="64.701000000000008"/>
    <n v="31.88"/>
    <n v="32.821000000000012"/>
    <n v="0.50727191233520363"/>
    <n v="2026"/>
    <x v="3"/>
    <n v="12"/>
    <x v="11"/>
  </r>
  <r>
    <n v="1659"/>
    <d v="2026-12-26T00:00:00"/>
    <x v="0"/>
    <x v="15"/>
    <x v="2"/>
    <s v="New"/>
    <x v="2"/>
    <s v="Carry-On Duffel"/>
    <n v="1"/>
    <n v="133.56"/>
    <n v="0.05"/>
    <n v="68.739999999999995"/>
    <n v="126.88199999999999"/>
    <n v="68.739999999999995"/>
    <n v="58.141999999999996"/>
    <n v="0.4582367869358932"/>
    <n v="2026"/>
    <x v="3"/>
    <n v="12"/>
    <x v="11"/>
  </r>
  <r>
    <n v="3188"/>
    <d v="2026-12-26T00:00:00"/>
    <x v="3"/>
    <x v="7"/>
    <x v="3"/>
    <s v="New"/>
    <x v="3"/>
    <s v="Compact Sleeping Bag"/>
    <n v="2"/>
    <n v="122.28"/>
    <n v="0.1"/>
    <n v="61.64"/>
    <n v="220.10400000000001"/>
    <n v="123.28"/>
    <n v="96.824000000000012"/>
    <n v="0.43990113764402283"/>
    <n v="2026"/>
    <x v="3"/>
    <n v="12"/>
    <x v="11"/>
  </r>
  <r>
    <n v="3673"/>
    <d v="2026-12-26T00:00:00"/>
    <x v="0"/>
    <x v="15"/>
    <x v="0"/>
    <s v="Business"/>
    <x v="4"/>
    <s v="Resistance Band Set"/>
    <n v="1"/>
    <n v="40.619999999999997"/>
    <n v="0"/>
    <n v="14.62"/>
    <n v="40.619999999999997"/>
    <n v="14.62"/>
    <n v="26"/>
    <n v="0.64007877892663712"/>
    <n v="2026"/>
    <x v="3"/>
    <n v="12"/>
    <x v="11"/>
  </r>
  <r>
    <n v="3805"/>
    <d v="2026-12-26T00:00:00"/>
    <x v="3"/>
    <x v="4"/>
    <x v="1"/>
    <s v="Business"/>
    <x v="2"/>
    <s v="Packing Cube Set"/>
    <n v="8"/>
    <n v="45.54"/>
    <n v="0.15"/>
    <n v="18.54"/>
    <n v="309.67199999999997"/>
    <n v="148.32"/>
    <n v="161.35199999999998"/>
    <n v="0.52104161822831896"/>
    <n v="2026"/>
    <x v="3"/>
    <n v="12"/>
    <x v="11"/>
  </r>
  <r>
    <n v="3945"/>
    <d v="2026-12-26T00:00:00"/>
    <x v="3"/>
    <x v="13"/>
    <x v="1"/>
    <s v="Business"/>
    <x v="0"/>
    <s v="Trail Bike Light"/>
    <n v="4"/>
    <n v="50.96"/>
    <n v="0.1"/>
    <n v="22.14"/>
    <n v="183.45600000000002"/>
    <n v="88.56"/>
    <n v="94.896000000000015"/>
    <n v="0.51726844583987441"/>
    <n v="2026"/>
    <x v="3"/>
    <n v="12"/>
    <x v="11"/>
  </r>
  <r>
    <n v="4266"/>
    <d v="2026-12-26T00:00:00"/>
    <x v="1"/>
    <x v="1"/>
    <x v="0"/>
    <s v="New"/>
    <x v="0"/>
    <s v="Compact Repair Kit"/>
    <n v="4"/>
    <n v="40.19"/>
    <n v="0.15"/>
    <n v="16.55"/>
    <n v="136.64599999999999"/>
    <n v="66.2"/>
    <n v="70.445999999999984"/>
    <n v="0.51553649576277383"/>
    <n v="2026"/>
    <x v="3"/>
    <n v="12"/>
    <x v="11"/>
  </r>
  <r>
    <n v="606"/>
    <d v="2026-12-27T00:00:00"/>
    <x v="1"/>
    <x v="12"/>
    <x v="0"/>
    <s v="New"/>
    <x v="3"/>
    <s v="Alpine Tent 4P"/>
    <n v="3"/>
    <n v="333.84"/>
    <n v="0"/>
    <n v="193.05"/>
    <n v="1001.52"/>
    <n v="579.15000000000009"/>
    <n v="422.36999999999989"/>
    <n v="0.42172897196261672"/>
    <n v="2026"/>
    <x v="3"/>
    <n v="12"/>
    <x v="11"/>
  </r>
  <r>
    <n v="1166"/>
    <d v="2026-12-27T00:00:00"/>
    <x v="2"/>
    <x v="16"/>
    <x v="3"/>
    <s v="Returning"/>
    <x v="3"/>
    <s v="Trail Tent 2P"/>
    <n v="2"/>
    <n v="198.94"/>
    <n v="0.15"/>
    <n v="102.32"/>
    <n v="338.19799999999998"/>
    <n v="204.64"/>
    <n v="133.55799999999999"/>
    <n v="0.39491067362905752"/>
    <n v="2026"/>
    <x v="3"/>
    <n v="12"/>
    <x v="11"/>
  </r>
  <r>
    <n v="1913"/>
    <d v="2026-12-27T00:00:00"/>
    <x v="2"/>
    <x v="5"/>
    <x v="3"/>
    <s v="New"/>
    <x v="4"/>
    <s v="Recovery Roller"/>
    <n v="3"/>
    <n v="35.979999999999997"/>
    <n v="0"/>
    <n v="13.6"/>
    <n v="107.94"/>
    <n v="40.799999999999997"/>
    <n v="67.14"/>
    <n v="0.62201222901612008"/>
    <n v="2026"/>
    <x v="3"/>
    <n v="12"/>
    <x v="11"/>
  </r>
  <r>
    <n v="2402"/>
    <d v="2026-12-27T00:00:00"/>
    <x v="1"/>
    <x v="14"/>
    <x v="3"/>
    <s v="New"/>
    <x v="2"/>
    <s v="Carry-On Duffel"/>
    <n v="6"/>
    <n v="133.4"/>
    <n v="0.1"/>
    <n v="66.3"/>
    <n v="720.36000000000013"/>
    <n v="397.79999999999995"/>
    <n v="322.56000000000017"/>
    <n v="0.44777611194402817"/>
    <n v="2026"/>
    <x v="3"/>
    <n v="12"/>
    <x v="11"/>
  </r>
  <r>
    <n v="3192"/>
    <d v="2026-12-27T00:00:00"/>
    <x v="3"/>
    <x v="7"/>
    <x v="0"/>
    <s v="Returning"/>
    <x v="1"/>
    <s v="Hiking Daypack 20L"/>
    <n v="2"/>
    <n v="93.45"/>
    <n v="0"/>
    <n v="45.75"/>
    <n v="186.9"/>
    <n v="91.5"/>
    <n v="95.4"/>
    <n v="0.5104333868378812"/>
    <n v="2026"/>
    <x v="3"/>
    <n v="12"/>
    <x v="11"/>
  </r>
  <r>
    <n v="3721"/>
    <d v="2026-12-27T00:00:00"/>
    <x v="2"/>
    <x v="5"/>
    <x v="3"/>
    <s v="New"/>
    <x v="4"/>
    <s v="Training Mat"/>
    <n v="1"/>
    <n v="49.79"/>
    <n v="0.2"/>
    <n v="21.87"/>
    <n v="39.832000000000001"/>
    <n v="21.87"/>
    <n v="17.962"/>
    <n v="0.45094396465153641"/>
    <n v="2026"/>
    <x v="3"/>
    <n v="12"/>
    <x v="11"/>
  </r>
  <r>
    <n v="3882"/>
    <d v="2026-12-27T00:00:00"/>
    <x v="3"/>
    <x v="8"/>
    <x v="3"/>
    <s v="Returning"/>
    <x v="1"/>
    <s v="Trekking Poles"/>
    <n v="3"/>
    <n v="70.430000000000007"/>
    <n v="0.1"/>
    <n v="32.869999999999997"/>
    <n v="190.16100000000003"/>
    <n v="98.609999999999985"/>
    <n v="91.551000000000045"/>
    <n v="0.48143941186678674"/>
    <n v="2026"/>
    <x v="3"/>
    <n v="12"/>
    <x v="11"/>
  </r>
  <r>
    <n v="4945"/>
    <d v="2026-12-27T00:00:00"/>
    <x v="2"/>
    <x v="2"/>
    <x v="0"/>
    <s v="Business"/>
    <x v="3"/>
    <s v="Portable Camp Stove"/>
    <n v="2"/>
    <n v="82.04"/>
    <n v="0.1"/>
    <n v="38.880000000000003"/>
    <n v="147.67200000000003"/>
    <n v="77.760000000000005"/>
    <n v="69.91200000000002"/>
    <n v="0.47342759629449055"/>
    <n v="2026"/>
    <x v="3"/>
    <n v="12"/>
    <x v="11"/>
  </r>
  <r>
    <n v="5084"/>
    <d v="2026-12-27T00:00:00"/>
    <x v="1"/>
    <x v="11"/>
    <x v="3"/>
    <s v="Returning"/>
    <x v="2"/>
    <s v="Insulated Bottle"/>
    <n v="1"/>
    <n v="35.409999999999997"/>
    <n v="0.2"/>
    <n v="13.54"/>
    <n v="28.327999999999999"/>
    <n v="13.54"/>
    <n v="14.788"/>
    <n v="0.5220276757977973"/>
    <n v="2026"/>
    <x v="3"/>
    <n v="12"/>
    <x v="11"/>
  </r>
  <r>
    <n v="246"/>
    <d v="2026-12-28T00:00:00"/>
    <x v="3"/>
    <x v="7"/>
    <x v="3"/>
    <s v="Business"/>
    <x v="0"/>
    <s v="Compact Repair Kit"/>
    <n v="1"/>
    <n v="41.06"/>
    <n v="0.1"/>
    <n v="16.23"/>
    <n v="36.954000000000001"/>
    <n v="16.23"/>
    <n v="20.724"/>
    <n v="0.5608053255398604"/>
    <n v="2026"/>
    <x v="3"/>
    <n v="12"/>
    <x v="11"/>
  </r>
  <r>
    <n v="537"/>
    <d v="2026-12-28T00:00:00"/>
    <x v="3"/>
    <x v="8"/>
    <x v="1"/>
    <s v="Business"/>
    <x v="1"/>
    <s v="Hiking Daypack 20L"/>
    <n v="12"/>
    <n v="90.29"/>
    <n v="0.1"/>
    <n v="45.76"/>
    <n v="975.13200000000006"/>
    <n v="549.12"/>
    <n v="426.01200000000006"/>
    <n v="0.43687623829389255"/>
    <n v="2026"/>
    <x v="3"/>
    <n v="12"/>
    <x v="11"/>
  </r>
  <r>
    <n v="968"/>
    <d v="2026-12-28T00:00:00"/>
    <x v="1"/>
    <x v="12"/>
    <x v="2"/>
    <s v="New"/>
    <x v="0"/>
    <s v="Cycling Pack 12L"/>
    <n v="1"/>
    <n v="103.13"/>
    <n v="0.15"/>
    <n v="50.06"/>
    <n v="87.660499999999999"/>
    <n v="50.06"/>
    <n v="37.600499999999997"/>
    <n v="0.42893321393329947"/>
    <n v="2026"/>
    <x v="3"/>
    <n v="12"/>
    <x v="11"/>
  </r>
  <r>
    <n v="1234"/>
    <d v="2026-12-28T00:00:00"/>
    <x v="3"/>
    <x v="13"/>
    <x v="0"/>
    <s v="Returning"/>
    <x v="0"/>
    <s v="Commuter Helmet"/>
    <n v="1"/>
    <n v="81.39"/>
    <n v="0.05"/>
    <n v="43.54"/>
    <n v="77.320499999999996"/>
    <n v="43.54"/>
    <n v="33.780499999999996"/>
    <n v="0.43688931137279247"/>
    <n v="2026"/>
    <x v="3"/>
    <n v="12"/>
    <x v="11"/>
  </r>
  <r>
    <n v="2061"/>
    <d v="2026-12-28T00:00:00"/>
    <x v="0"/>
    <x v="15"/>
    <x v="3"/>
    <s v="Returning"/>
    <x v="3"/>
    <s v="Alpine Tent 4P"/>
    <n v="2"/>
    <n v="342.78"/>
    <n v="0"/>
    <n v="197.89"/>
    <n v="685.56"/>
    <n v="395.78"/>
    <n v="289.77999999999997"/>
    <n v="0.4226909387945621"/>
    <n v="2026"/>
    <x v="3"/>
    <n v="12"/>
    <x v="11"/>
  </r>
  <r>
    <n v="2219"/>
    <d v="2026-12-28T00:00:00"/>
    <x v="1"/>
    <x v="14"/>
    <x v="0"/>
    <s v="Returning"/>
    <x v="1"/>
    <s v="Trail Boots"/>
    <n v="1"/>
    <n v="147"/>
    <n v="0.15"/>
    <n v="79.58"/>
    <n v="124.95"/>
    <n v="79.58"/>
    <n v="45.370000000000005"/>
    <n v="0.36310524209683875"/>
    <n v="2026"/>
    <x v="3"/>
    <n v="12"/>
    <x v="11"/>
  </r>
  <r>
    <n v="2651"/>
    <d v="2026-12-28T00:00:00"/>
    <x v="0"/>
    <x v="15"/>
    <x v="0"/>
    <s v="New"/>
    <x v="2"/>
    <s v="Packing Cube Set"/>
    <n v="1"/>
    <n v="45.69"/>
    <n v="0.2"/>
    <n v="18.829999999999998"/>
    <n v="36.552"/>
    <n v="18.829999999999998"/>
    <n v="17.722000000000001"/>
    <n v="0.48484351061501429"/>
    <n v="2026"/>
    <x v="3"/>
    <n v="12"/>
    <x v="11"/>
  </r>
  <r>
    <n v="3173"/>
    <d v="2026-12-28T00:00:00"/>
    <x v="1"/>
    <x v="12"/>
    <x v="3"/>
    <s v="Returning"/>
    <x v="0"/>
    <s v="Compact Repair Kit"/>
    <n v="1"/>
    <n v="39.69"/>
    <n v="0"/>
    <n v="17.09"/>
    <n v="39.69"/>
    <n v="17.09"/>
    <n v="22.599999999999998"/>
    <n v="0.56941295036533135"/>
    <n v="2026"/>
    <x v="3"/>
    <n v="12"/>
    <x v="11"/>
  </r>
  <r>
    <n v="3409"/>
    <d v="2026-12-28T00:00:00"/>
    <x v="3"/>
    <x v="4"/>
    <x v="0"/>
    <s v="New"/>
    <x v="3"/>
    <s v="Compact Sleeping Bag"/>
    <n v="5"/>
    <n v="122.42"/>
    <n v="0"/>
    <n v="60.8"/>
    <n v="612.1"/>
    <n v="304"/>
    <n v="308.10000000000002"/>
    <n v="0.50334912595981052"/>
    <n v="2026"/>
    <x v="3"/>
    <n v="12"/>
    <x v="11"/>
  </r>
  <r>
    <n v="3535"/>
    <d v="2026-12-28T00:00:00"/>
    <x v="1"/>
    <x v="6"/>
    <x v="2"/>
    <s v="New"/>
    <x v="2"/>
    <s v="Insulated Bottle"/>
    <n v="1"/>
    <n v="37.03"/>
    <n v="0.15"/>
    <n v="13.53"/>
    <n v="31.4755"/>
    <n v="13.53"/>
    <n v="17.945500000000003"/>
    <n v="0.57014185636447401"/>
    <n v="2026"/>
    <x v="3"/>
    <n v="12"/>
    <x v="11"/>
  </r>
  <r>
    <n v="5134"/>
    <d v="2026-12-28T00:00:00"/>
    <x v="1"/>
    <x v="14"/>
    <x v="2"/>
    <s v="Returning"/>
    <x v="1"/>
    <s v="Hiking Daypack 20L"/>
    <n v="1"/>
    <n v="90.99"/>
    <n v="0.05"/>
    <n v="44.78"/>
    <n v="86.440499999999986"/>
    <n v="44.78"/>
    <n v="41.660499999999985"/>
    <n v="0.48195579618350187"/>
    <n v="2026"/>
    <x v="3"/>
    <n v="12"/>
    <x v="11"/>
  </r>
  <r>
    <n v="2011"/>
    <d v="2026-12-29T00:00:00"/>
    <x v="1"/>
    <x v="11"/>
    <x v="0"/>
    <s v="Returning"/>
    <x v="1"/>
    <s v="Hiking Daypack 20L"/>
    <n v="1"/>
    <n v="90.81"/>
    <n v="0.1"/>
    <n v="46.53"/>
    <n v="81.728999999999999"/>
    <n v="46.53"/>
    <n v="35.198999999999998"/>
    <n v="0.43067944059024332"/>
    <n v="2026"/>
    <x v="3"/>
    <n v="12"/>
    <x v="11"/>
  </r>
  <r>
    <n v="2477"/>
    <d v="2026-12-29T00:00:00"/>
    <x v="0"/>
    <x v="15"/>
    <x v="2"/>
    <s v="New"/>
    <x v="0"/>
    <s v="Compact Repair Kit"/>
    <n v="1"/>
    <n v="41.28"/>
    <n v="0.15"/>
    <n v="16.41"/>
    <n v="35.088000000000001"/>
    <n v="16.41"/>
    <n v="18.678000000000001"/>
    <n v="0.53231874145006841"/>
    <n v="2026"/>
    <x v="3"/>
    <n v="12"/>
    <x v="11"/>
  </r>
  <r>
    <n v="2745"/>
    <d v="2026-12-29T00:00:00"/>
    <x v="3"/>
    <x v="13"/>
    <x v="3"/>
    <s v="Business"/>
    <x v="2"/>
    <s v="Packing Cube Set"/>
    <n v="1"/>
    <n v="46.07"/>
    <n v="0"/>
    <n v="18.420000000000002"/>
    <n v="46.07"/>
    <n v="18.420000000000002"/>
    <n v="27.65"/>
    <n v="0.60017364879531143"/>
    <n v="2026"/>
    <x v="3"/>
    <n v="12"/>
    <x v="11"/>
  </r>
  <r>
    <n v="4427"/>
    <d v="2026-12-29T00:00:00"/>
    <x v="1"/>
    <x v="12"/>
    <x v="2"/>
    <s v="Business"/>
    <x v="1"/>
    <s v="Trail Boots"/>
    <n v="1"/>
    <n v="147.29"/>
    <n v="0.1"/>
    <n v="78.2"/>
    <n v="132.56100000000001"/>
    <n v="78.2"/>
    <n v="54.361000000000004"/>
    <n v="0.4100829052285363"/>
    <n v="2026"/>
    <x v="3"/>
    <n v="12"/>
    <x v="11"/>
  </r>
  <r>
    <n v="377"/>
    <d v="2026-12-30T00:00:00"/>
    <x v="3"/>
    <x v="13"/>
    <x v="0"/>
    <s v="New"/>
    <x v="0"/>
    <s v="Compact Repair Kit"/>
    <n v="1"/>
    <n v="40.82"/>
    <n v="0.1"/>
    <n v="17.2"/>
    <n v="36.738"/>
    <n v="17.2"/>
    <n v="19.538"/>
    <n v="0.53181991398551909"/>
    <n v="2026"/>
    <x v="3"/>
    <n v="12"/>
    <x v="11"/>
  </r>
  <r>
    <n v="1530"/>
    <d v="2026-12-30T00:00:00"/>
    <x v="3"/>
    <x v="7"/>
    <x v="0"/>
    <s v="New"/>
    <x v="4"/>
    <s v="Training Mat"/>
    <n v="3"/>
    <n v="50.72"/>
    <n v="0"/>
    <n v="22.3"/>
    <n v="152.16"/>
    <n v="66.900000000000006"/>
    <n v="85.259999999999991"/>
    <n v="0.56033123028391163"/>
    <n v="2026"/>
    <x v="3"/>
    <n v="12"/>
    <x v="11"/>
  </r>
  <r>
    <n v="2135"/>
    <d v="2026-12-30T00:00:00"/>
    <x v="1"/>
    <x v="12"/>
    <x v="3"/>
    <s v="Business"/>
    <x v="3"/>
    <s v="Trail Tent 2P"/>
    <n v="3"/>
    <n v="194.7"/>
    <n v="0.1"/>
    <n v="102.62"/>
    <n v="525.68999999999994"/>
    <n v="307.86"/>
    <n v="217.82999999999993"/>
    <n v="0.41436968555612613"/>
    <n v="2026"/>
    <x v="3"/>
    <n v="12"/>
    <x v="11"/>
  </r>
  <r>
    <n v="2916"/>
    <d v="2026-12-30T00:00:00"/>
    <x v="1"/>
    <x v="6"/>
    <x v="2"/>
    <s v="New"/>
    <x v="2"/>
    <s v="Insulated Bottle"/>
    <n v="1"/>
    <n v="36.64"/>
    <n v="0.05"/>
    <n v="13.59"/>
    <n v="34.808"/>
    <n v="13.59"/>
    <n v="21.218"/>
    <n v="0.60957251206619167"/>
    <n v="2026"/>
    <x v="3"/>
    <n v="12"/>
    <x v="11"/>
  </r>
  <r>
    <n v="3449"/>
    <d v="2026-12-30T00:00:00"/>
    <x v="2"/>
    <x v="10"/>
    <x v="3"/>
    <s v="Returning"/>
    <x v="3"/>
    <s v="Trail Tent 2P"/>
    <n v="6"/>
    <n v="192.9"/>
    <n v="0.2"/>
    <n v="106.89"/>
    <n v="925.92000000000007"/>
    <n v="641.34"/>
    <n v="284.58000000000004"/>
    <n v="0.30734836702954899"/>
    <n v="2026"/>
    <x v="3"/>
    <n v="12"/>
    <x v="11"/>
  </r>
  <r>
    <n v="3498"/>
    <d v="2026-12-30T00:00:00"/>
    <x v="3"/>
    <x v="7"/>
    <x v="3"/>
    <s v="Returning"/>
    <x v="1"/>
    <s v="Trekking Poles"/>
    <n v="2"/>
    <n v="71.56"/>
    <n v="0.1"/>
    <n v="32.99"/>
    <n v="128.80800000000002"/>
    <n v="65.98"/>
    <n v="62.828000000000017"/>
    <n v="0.4877647351096206"/>
    <n v="2026"/>
    <x v="3"/>
    <n v="12"/>
    <x v="11"/>
  </r>
  <r>
    <n v="4851"/>
    <d v="2026-12-30T00:00:00"/>
    <x v="3"/>
    <x v="13"/>
    <x v="3"/>
    <s v="New"/>
    <x v="0"/>
    <s v="Compact Repair Kit"/>
    <n v="1"/>
    <n v="40.270000000000003"/>
    <n v="0.1"/>
    <n v="16.63"/>
    <n v="36.243000000000002"/>
    <n v="16.63"/>
    <n v="19.613000000000003"/>
    <n v="0.54115277432883602"/>
    <n v="2026"/>
    <x v="3"/>
    <n v="12"/>
    <x v="11"/>
  </r>
  <r>
    <n v="4926"/>
    <d v="2026-12-30T00:00:00"/>
    <x v="3"/>
    <x v="7"/>
    <x v="2"/>
    <s v="Business"/>
    <x v="0"/>
    <s v="Commuter Helmet"/>
    <n v="6"/>
    <n v="81.180000000000007"/>
    <n v="0.05"/>
    <n v="43.3"/>
    <n v="462.726"/>
    <n v="259.79999999999995"/>
    <n v="202.92600000000004"/>
    <n v="0.43854462468069666"/>
    <n v="2026"/>
    <x v="3"/>
    <n v="12"/>
    <x v="11"/>
  </r>
  <r>
    <n v="5035"/>
    <d v="2026-12-30T00:00:00"/>
    <x v="1"/>
    <x v="12"/>
    <x v="0"/>
    <s v="New"/>
    <x v="0"/>
    <s v="Cycling Pack 12L"/>
    <n v="2"/>
    <n v="101.73"/>
    <n v="0.1"/>
    <n v="49.3"/>
    <n v="183.114"/>
    <n v="98.6"/>
    <n v="84.51400000000001"/>
    <n v="0.46153762137247839"/>
    <n v="2026"/>
    <x v="3"/>
    <n v="12"/>
    <x v="11"/>
  </r>
  <r>
    <n v="5135"/>
    <d v="2026-12-30T00:00:00"/>
    <x v="2"/>
    <x v="10"/>
    <x v="0"/>
    <s v="New"/>
    <x v="0"/>
    <s v="Trail Bike Light"/>
    <n v="5"/>
    <n v="51.78"/>
    <n v="0.15"/>
    <n v="22.37"/>
    <n v="220.06499999999997"/>
    <n v="111.85000000000001"/>
    <n v="108.21499999999996"/>
    <n v="0.49174107650012483"/>
    <n v="2026"/>
    <x v="3"/>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4F1B04-B90A-498C-87A5-4EE0D3B19577}" name="PivotTable13"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43:I49" firstHeaderRow="1" firstDataRow="1" firstDataCol="1"/>
  <pivotFields count="20">
    <pivotField showAll="0"/>
    <pivotField showAll="0"/>
    <pivotField showAll="0"/>
    <pivotField axis="axisRow" showAll="0" measureFilter="1">
      <items count="19">
        <item x="6"/>
        <item x="4"/>
        <item x="1"/>
        <item x="5"/>
        <item x="10"/>
        <item x="13"/>
        <item x="12"/>
        <item x="3"/>
        <item x="15"/>
        <item x="7"/>
        <item x="16"/>
        <item x="14"/>
        <item x="9"/>
        <item x="0"/>
        <item x="2"/>
        <item x="11"/>
        <item x="8"/>
        <item x="17"/>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3"/>
  </rowFields>
  <rowItems count="6">
    <i>
      <x v="5"/>
    </i>
    <i>
      <x v="6"/>
    </i>
    <i>
      <x v="8"/>
    </i>
    <i>
      <x v="13"/>
    </i>
    <i>
      <x v="16"/>
    </i>
    <i t="grand">
      <x/>
    </i>
  </rowItems>
  <colItems count="1">
    <i/>
  </colItems>
  <dataFields count="1">
    <dataField name="Sum of Revenue" fld="12" baseField="0" baseItem="0" numFmtId="174"/>
  </dataField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13"/>
          </reference>
        </references>
      </pivotArea>
    </chartFormat>
    <chartFormat chart="3" format="4">
      <pivotArea type="data" outline="0" fieldPosition="0">
        <references count="2">
          <reference field="4294967294" count="1" selected="0">
            <x v="0"/>
          </reference>
          <reference field="3" count="1" selected="0">
            <x v="16"/>
          </reference>
        </references>
      </pivotArea>
    </chartFormat>
    <chartFormat chart="3" format="5">
      <pivotArea type="data" outline="0" fieldPosition="0">
        <references count="2">
          <reference field="4294967294" count="1" selected="0">
            <x v="0"/>
          </reference>
          <reference field="3" count="1" selected="0">
            <x v="8"/>
          </reference>
        </references>
      </pivotArea>
    </chartFormat>
    <chartFormat chart="3" format="6">
      <pivotArea type="data" outline="0" fieldPosition="0">
        <references count="2">
          <reference field="4294967294" count="1" selected="0">
            <x v="0"/>
          </reference>
          <reference field="3" count="1" selected="0">
            <x v="6"/>
          </reference>
        </references>
      </pivotArea>
    </chartFormat>
    <chartFormat chart="3" format="7">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534D43-C098-45CB-AAC8-CC9C239B55F7}" name="PivotTable11"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3:C60" firstHeaderRow="1" firstDataRow="1" firstDataCol="1"/>
  <pivotFields count="20">
    <pivotField showAll="0"/>
    <pivotField numFmtId="164" showAll="0"/>
    <pivotField showAll="0"/>
    <pivotField axis="axisRow" showAll="0">
      <items count="18">
        <item x="6"/>
        <item x="4"/>
        <item x="1"/>
        <item x="5"/>
        <item x="10"/>
        <item x="13"/>
        <item x="12"/>
        <item x="3"/>
        <item x="15"/>
        <item x="7"/>
        <item x="16"/>
        <item h="1" x="14"/>
        <item x="9"/>
        <item x="0"/>
        <item x="2"/>
        <item x="11"/>
        <item x="8"/>
        <item t="default"/>
      </items>
    </pivotField>
    <pivotField showAll="0"/>
    <pivotField showAll="0"/>
    <pivotField showAll="0">
      <items count="6">
        <item x="3"/>
        <item x="0"/>
        <item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Fields count="1">
    <field x="3"/>
  </rowFields>
  <rowItems count="17">
    <i>
      <x/>
    </i>
    <i>
      <x v="1"/>
    </i>
    <i>
      <x v="2"/>
    </i>
    <i>
      <x v="3"/>
    </i>
    <i>
      <x v="4"/>
    </i>
    <i>
      <x v="5"/>
    </i>
    <i>
      <x v="6"/>
    </i>
    <i>
      <x v="7"/>
    </i>
    <i>
      <x v="8"/>
    </i>
    <i>
      <x v="9"/>
    </i>
    <i>
      <x v="10"/>
    </i>
    <i>
      <x v="12"/>
    </i>
    <i>
      <x v="13"/>
    </i>
    <i>
      <x v="14"/>
    </i>
    <i>
      <x v="15"/>
    </i>
    <i>
      <x v="16"/>
    </i>
    <i t="grand">
      <x/>
    </i>
  </rowItems>
  <colItems count="1">
    <i/>
  </colItems>
  <dataFields count="1">
    <dataField name="Sum of Revenue"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F449E4-77AA-42B2-BF3B-47224B79BCF2}" name="region wise revenue"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34:I39" firstHeaderRow="1" firstDataRow="1" firstDataCol="1"/>
  <pivotFields count="20">
    <pivotField showAll="0"/>
    <pivotField numFmtId="164" showAll="0"/>
    <pivotField axis="axisRow" showAll="0">
      <items count="5">
        <item x="1"/>
        <item x="2"/>
        <item x="0"/>
        <item x="3"/>
        <item t="default"/>
      </items>
    </pivotField>
    <pivotField showAll="0">
      <items count="18">
        <item x="6"/>
        <item x="4"/>
        <item x="1"/>
        <item x="5"/>
        <item x="10"/>
        <item x="13"/>
        <item x="12"/>
        <item x="3"/>
        <item x="15"/>
        <item x="7"/>
        <item x="16"/>
        <item h="1" x="14"/>
        <item x="9"/>
        <item x="0"/>
        <item x="2"/>
        <item x="11"/>
        <item x="8"/>
        <item t="default"/>
      </items>
    </pivotField>
    <pivotField showAll="0"/>
    <pivotField showAll="0"/>
    <pivotField showAll="0">
      <items count="6">
        <item x="3"/>
        <item x="0"/>
        <item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Fields count="1">
    <field x="2"/>
  </rowFields>
  <rowItems count="5">
    <i>
      <x/>
    </i>
    <i>
      <x v="1"/>
    </i>
    <i>
      <x v="2"/>
    </i>
    <i>
      <x v="3"/>
    </i>
    <i t="grand">
      <x/>
    </i>
  </rowItems>
  <colItems count="1">
    <i/>
  </colItems>
  <dataFields count="1">
    <dataField name="Sum of Revenue" fld="12" baseField="0" baseItem="0" numFmtId="174"/>
  </dataFields>
  <chartFormats count="6">
    <chartFormat chart="2" format="2"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2" count="1" selected="0">
            <x v="0"/>
          </reference>
        </references>
      </pivotArea>
    </chartFormat>
    <chartFormat chart="10" format="8">
      <pivotArea type="data" outline="0" fieldPosition="0">
        <references count="2">
          <reference field="4294967294" count="1" selected="0">
            <x v="0"/>
          </reference>
          <reference field="2" count="1" selected="0">
            <x v="1"/>
          </reference>
        </references>
      </pivotArea>
    </chartFormat>
    <chartFormat chart="10" format="9">
      <pivotArea type="data" outline="0" fieldPosition="0">
        <references count="2">
          <reference field="4294967294" count="1" selected="0">
            <x v="0"/>
          </reference>
          <reference field="2" count="1" selected="0">
            <x v="2"/>
          </reference>
        </references>
      </pivotArea>
    </chartFormat>
    <chartFormat chart="10"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A59728-1026-40FF-9A17-78A406914A3F}" name="sales channel"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E35:F40" firstHeaderRow="1" firstDataRow="1" firstDataCol="1"/>
  <pivotFields count="20">
    <pivotField showAll="0"/>
    <pivotField numFmtId="164" showAll="0"/>
    <pivotField showAll="0"/>
    <pivotField showAll="0">
      <items count="18">
        <item x="6"/>
        <item x="4"/>
        <item x="1"/>
        <item x="5"/>
        <item x="10"/>
        <item x="13"/>
        <item x="12"/>
        <item x="3"/>
        <item x="15"/>
        <item x="7"/>
        <item x="16"/>
        <item h="1" x="14"/>
        <item x="9"/>
        <item x="0"/>
        <item x="2"/>
        <item x="11"/>
        <item x="8"/>
        <item t="default"/>
      </items>
    </pivotField>
    <pivotField axis="axisRow" showAll="0">
      <items count="5">
        <item x="1"/>
        <item x="3"/>
        <item x="0"/>
        <item x="2"/>
        <item t="default"/>
      </items>
    </pivotField>
    <pivotField showAll="0"/>
    <pivotField showAll="0">
      <items count="6">
        <item x="3"/>
        <item x="0"/>
        <item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Fields count="1">
    <field x="4"/>
  </rowFields>
  <rowItems count="5">
    <i>
      <x/>
    </i>
    <i>
      <x v="1"/>
    </i>
    <i>
      <x v="2"/>
    </i>
    <i>
      <x v="3"/>
    </i>
    <i t="grand">
      <x/>
    </i>
  </rowItems>
  <colItems count="1">
    <i/>
  </colItems>
  <dataFields count="1">
    <dataField name="Sum of Revenue" fld="12" baseField="0" baseItem="0" numFmtId="165"/>
  </dataFields>
  <chartFormats count="5">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4" count="1" selected="0">
            <x v="0"/>
          </reference>
        </references>
      </pivotArea>
    </chartFormat>
    <chartFormat chart="14" format="8">
      <pivotArea type="data" outline="0" fieldPosition="0">
        <references count="2">
          <reference field="4294967294" count="1" selected="0">
            <x v="0"/>
          </reference>
          <reference field="4" count="1" selected="0">
            <x v="1"/>
          </reference>
        </references>
      </pivotArea>
    </chartFormat>
    <chartFormat chart="14" format="9">
      <pivotArea type="data" outline="0" fieldPosition="0">
        <references count="2">
          <reference field="4294967294" count="1" selected="0">
            <x v="0"/>
          </reference>
          <reference field="4" count="1" selected="0">
            <x v="2"/>
          </reference>
        </references>
      </pivotArea>
    </chartFormat>
    <chartFormat chart="14"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269460-59BE-4F6A-B718-FE06200654FB}" name="monthly profit and revenue"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B16:D29" firstHeaderRow="0" firstDataRow="1" firstDataCol="1"/>
  <pivotFields count="20">
    <pivotField showAll="0"/>
    <pivotField numFmtId="164" showAll="0"/>
    <pivotField showAll="0"/>
    <pivotField showAll="0">
      <items count="18">
        <item x="6"/>
        <item x="4"/>
        <item x="1"/>
        <item x="5"/>
        <item x="10"/>
        <item x="13"/>
        <item x="12"/>
        <item x="3"/>
        <item x="15"/>
        <item x="7"/>
        <item x="16"/>
        <item h="1" x="14"/>
        <item x="9"/>
        <item x="0"/>
        <item x="2"/>
        <item x="11"/>
        <item x="8"/>
        <item t="default"/>
      </items>
    </pivotField>
    <pivotField showAll="0"/>
    <pivotField showAll="0"/>
    <pivotField showAll="0">
      <items count="6">
        <item x="3"/>
        <item x="0"/>
        <item x="4"/>
        <item h="1"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items count="5">
        <item x="0"/>
        <item x="1"/>
        <item x="2"/>
        <item x="3"/>
        <item t="default"/>
      </items>
    </pivotField>
    <pivotField numFmtId="1" showAll="0"/>
    <pivotField axis="axisRow" showAll="0">
      <items count="13">
        <item x="0"/>
        <item x="1"/>
        <item x="2"/>
        <item x="3"/>
        <item x="4"/>
        <item x="5"/>
        <item x="6"/>
        <item x="7"/>
        <item x="8"/>
        <item x="9"/>
        <item x="10"/>
        <item x="11"/>
        <item t="default"/>
      </items>
    </pivotField>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Sum of Gross Profit" fld="14" baseField="0" baseItem="0" numFmtId="174"/>
    <dataField name="Sum of Revenue" fld="12" baseField="0" baseItem="0" numFmtId="174"/>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24EFB4-8846-4374-A5BE-5371946D6E08}" name="PivotTable3"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I6" firstHeaderRow="0" firstDataRow="1" firstDataCol="0"/>
  <pivotFields count="20">
    <pivotField showAll="0"/>
    <pivotField showAll="0"/>
    <pivotField showAll="0"/>
    <pivotField showAll="0">
      <items count="19">
        <item x="6"/>
        <item x="4"/>
        <item x="1"/>
        <item x="5"/>
        <item x="10"/>
        <item x="13"/>
        <item x="12"/>
        <item x="3"/>
        <item x="15"/>
        <item x="7"/>
        <item x="16"/>
        <item x="14"/>
        <item x="9"/>
        <item x="0"/>
        <item x="2"/>
        <item x="11"/>
        <item x="8"/>
        <item x="17"/>
        <item t="default"/>
      </items>
    </pivotField>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s>
  <rowItems count="1">
    <i/>
  </rowItems>
  <colFields count="1">
    <field x="-2"/>
  </colFields>
  <colItems count="2">
    <i>
      <x/>
    </i>
    <i i="1">
      <x v="1"/>
    </i>
  </colItems>
  <dataFields count="2">
    <dataField name="Sum of Gross Margin %" fld="15" baseField="0" baseItem="0"/>
    <dataField name="Sum of Revenue" fld="12" baseField="0" baseItem="0" numFmtId="169"/>
  </dataFields>
  <formats count="1">
    <format dxfId="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B8D821-51B5-445A-8A97-1F0C9C175AA6}" name="PivotTable2"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F6" firstHeaderRow="0" firstDataRow="1" firstDataCol="0"/>
  <pivotFields count="20">
    <pivotField dataField="1" showAll="0"/>
    <pivotField numFmtId="164" showAll="0"/>
    <pivotField showAll="0"/>
    <pivotField showAll="0">
      <items count="18">
        <item x="6"/>
        <item x="4"/>
        <item x="1"/>
        <item x="5"/>
        <item x="10"/>
        <item x="13"/>
        <item x="12"/>
        <item x="3"/>
        <item x="15"/>
        <item x="7"/>
        <item x="16"/>
        <item h="1" x="14"/>
        <item x="9"/>
        <item x="0"/>
        <item x="2"/>
        <item x="11"/>
        <item x="8"/>
        <item t="default"/>
      </items>
    </pivotField>
    <pivotField showAll="0"/>
    <pivotField showAll="0"/>
    <pivotField showAll="0">
      <items count="6">
        <item x="3"/>
        <item x="0"/>
        <item x="4"/>
        <item h="1" x="1"/>
        <item x="2"/>
        <item t="default"/>
      </items>
    </pivotField>
    <pivotField showAll="0"/>
    <pivotField numFmtId="1" showAll="0"/>
    <pivotField numFmtId="165" showAll="0"/>
    <pivotField numFmtId="9" showAll="0"/>
    <pivotField numFmtId="165" showAll="0"/>
    <pivotField numFmtId="165" showAll="0"/>
    <pivotField dataField="1" numFmtId="165" showAll="0"/>
    <pivotField dataField="1" numFmtId="165" showAll="0"/>
    <pivotField numFmtId="166" showAll="0"/>
    <pivotField numFmtId="1" showAll="0"/>
    <pivotField showAll="0">
      <items count="5">
        <item x="0"/>
        <item x="1"/>
        <item x="2"/>
        <item x="3"/>
        <item t="default"/>
      </items>
    </pivotField>
    <pivotField numFmtId="1" showAll="0"/>
    <pivotField showAll="0"/>
  </pivotFields>
  <rowItems count="1">
    <i/>
  </rowItems>
  <colFields count="1">
    <field x="-2"/>
  </colFields>
  <colItems count="3">
    <i>
      <x/>
    </i>
    <i i="1">
      <x v="1"/>
    </i>
    <i i="2">
      <x v="2"/>
    </i>
  </colItems>
  <dataFields count="3">
    <dataField name="Sum of Gross Profit" fld="14" baseField="0" baseItem="0" numFmtId="171"/>
    <dataField name="Sum of COGS" fld="13" baseField="0" baseItem="0" numFmtId="171"/>
    <dataField name="Count of ID" fld="0" subtotal="count" baseField="0" baseItem="0"/>
  </dataFields>
  <formats count="2">
    <format dxfId="0">
      <pivotArea outline="0" collapsedLevelsAreSubtotals="1" fieldPosition="0">
        <references count="1">
          <reference field="4294967294" count="1" selected="0">
            <x v="0"/>
          </reference>
        </references>
      </pivotArea>
    </format>
    <format dxfId="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AAB8CB-3BC6-40B0-9BAD-40D82B587555}" name="PivotTable1"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20">
    <pivotField showAll="0"/>
    <pivotField numFmtId="164" showAll="0"/>
    <pivotField showAll="0"/>
    <pivotField showAll="0">
      <items count="18">
        <item x="6"/>
        <item x="4"/>
        <item x="1"/>
        <item x="5"/>
        <item x="10"/>
        <item x="13"/>
        <item x="12"/>
        <item x="3"/>
        <item x="15"/>
        <item x="7"/>
        <item x="16"/>
        <item h="1" x="14"/>
        <item x="9"/>
        <item x="0"/>
        <item x="2"/>
        <item x="11"/>
        <item x="8"/>
        <item t="default"/>
      </items>
    </pivotField>
    <pivotField showAll="0"/>
    <pivotField showAll="0"/>
    <pivotField showAll="0">
      <items count="6">
        <item x="3"/>
        <item x="0"/>
        <item x="4"/>
        <item h="1"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items count="5">
        <item x="0"/>
        <item x="1"/>
        <item x="2"/>
        <item x="3"/>
        <item t="default"/>
      </items>
    </pivotField>
    <pivotField numFmtId="1" showAll="0"/>
    <pivotField showAll="0"/>
  </pivotFields>
  <rowItems count="1">
    <i/>
  </rowItems>
  <colItems count="1">
    <i/>
  </colItems>
  <dataFields count="1">
    <dataField name="Sum of Units Sold"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51D3EA6-310B-440E-8645-A18FFE04C7F9}" sourceName="Product Category">
  <pivotTables>
    <pivotTable tabId="2" name="monthly profit and revenue"/>
    <pivotTable tabId="2" name="PivotTable1"/>
    <pivotTable tabId="2" name="PivotTable11"/>
    <pivotTable tabId="2" name="PivotTable2"/>
    <pivotTable tabId="2" name="region wise revenue"/>
    <pivotTable tabId="2" name="sales channel"/>
  </pivotTables>
  <data>
    <tabular pivotCacheId="1770835466">
      <items count="5">
        <i x="3" s="1"/>
        <i x="0" s="1"/>
        <i x="4" s="1"/>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C75BF6F-0002-42ED-985E-E40D5875E572}" sourceName="Country">
  <pivotTables>
    <pivotTable tabId="2" name="PivotTable13"/>
    <pivotTable tabId="2" name="PivotTable3"/>
  </pivotTables>
  <data>
    <tabular pivotCacheId="1766529627">
      <items count="18">
        <i x="6" s="1"/>
        <i x="4" s="1"/>
        <i x="1" s="1"/>
        <i x="5" s="1"/>
        <i x="10" s="1"/>
        <i x="13" s="1"/>
        <i x="12" s="1"/>
        <i x="3" s="1"/>
        <i x="15" s="1"/>
        <i x="7" s="1"/>
        <i x="16" s="1"/>
        <i x="14" s="1"/>
        <i x="9" s="1"/>
        <i x="0" s="1"/>
        <i x="2" s="1"/>
        <i x="11" s="1"/>
        <i x="8" s="1"/>
        <i x="1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7C470127-1808-4568-960E-97E5BE7D4A48}" sourceName="Quarter">
  <pivotTables>
    <pivotTable tabId="2" name="monthly profit and revenue"/>
    <pivotTable tabId="2" name="PivotTable1"/>
    <pivotTable tabId="2" name="PivotTable11"/>
    <pivotTable tabId="2" name="PivotTable2"/>
    <pivotTable tabId="2" name="region wise revenue"/>
    <pivotTable tabId="2" name="sales channel"/>
  </pivotTables>
  <data>
    <tabular pivotCacheId="1770835466">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568C0BFA-F394-401E-BDEB-BE48CCB190C3}" cache="Slicer_Product_Category" caption="Product Category" columnCount="5" style="SlicerStyleLight2" rowHeight="247650"/>
  <slicer name="Country" xr10:uid="{A47C3B7E-08FF-4AD6-8671-57A85048D0AC}" cache="Slicer_Country" caption="Country" rowHeight="247650"/>
  <slicer name="Quarter" xr10:uid="{7E82FC44-B0FC-4B4B-ACE7-1D01FA09AE26}"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24" dataDxfId="23">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xr3:uid="{6225545C-05B8-4FEB-B4C9-2C84CBF55B01}" name="ID" dataDxfId="22"/>
    <tableColumn id="2" xr3:uid="{99F5FD81-8F5C-4B7A-810D-BB7E4869701E}" name="Order Date" dataDxfId="21"/>
    <tableColumn id="3" xr3:uid="{BABD2837-4996-49F4-B8FC-F980EA4C9534}" name="Region" dataDxfId="20"/>
    <tableColumn id="4" xr3:uid="{ED840ADB-B6D0-4386-8CC3-66DEA65BED3E}" name="Country" dataDxfId="19"/>
    <tableColumn id="5" xr3:uid="{C21A7B37-6F6C-4361-82C1-4670F9FDBEC2}" name="Sales Channel" dataDxfId="18"/>
    <tableColumn id="6" xr3:uid="{84080584-6B54-4896-A4DE-A87DFF0731C6}" name="Customer Type" dataDxfId="17"/>
    <tableColumn id="7" xr3:uid="{0B005238-5F14-4C46-B503-7F3DFF36170E}" name="Product Category" dataDxfId="16"/>
    <tableColumn id="8" xr3:uid="{B930794A-6484-4BE3-BBD2-E8771691DFAD}" name="Product" dataDxfId="15"/>
    <tableColumn id="9" xr3:uid="{5CA4DF7A-9AF5-4D9D-9D5A-DDED3D0A7E80}" name="Units Sold" dataDxfId="14"/>
    <tableColumn id="10" xr3:uid="{6756035F-A4CB-4AFF-BFF3-3610B142F0EE}" name="Unit Price" dataDxfId="13"/>
    <tableColumn id="11" xr3:uid="{B694F18E-F9BD-40E2-A356-3F67136CB960}" name="Discount %" dataDxfId="12"/>
    <tableColumn id="12" xr3:uid="{15D4CF49-FA19-4C44-A023-7C629B44C0DB}" name="Unit Cost" dataDxfId="11"/>
    <tableColumn id="13" xr3:uid="{3D8A84CF-5674-491F-8F81-BB5FC7A74D30}" name="Revenue" dataDxfId="10">
      <calculatedColumnFormula>I2*J2*(1-K2)</calculatedColumnFormula>
    </tableColumn>
    <tableColumn id="14" xr3:uid="{455060E3-F1BA-493D-AC17-8D56984B9F5C}" name="COGS" dataDxfId="9">
      <calculatedColumnFormula>I2*L2</calculatedColumnFormula>
    </tableColumn>
    <tableColumn id="15" xr3:uid="{89F4A687-84DC-4069-9C8B-9548E670D916}" name="Gross Profit" dataDxfId="8">
      <calculatedColumnFormula>M2-N2</calculatedColumnFormula>
    </tableColumn>
    <tableColumn id="16" xr3:uid="{F7B6CDDB-7E56-4D6C-91A8-8CE6DC05EA92}" name="Gross Margin %" dataDxfId="7">
      <calculatedColumnFormula>IFERROR(O2/M2,0)</calculatedColumnFormula>
    </tableColumn>
    <tableColumn id="17" xr3:uid="{08206B5F-132F-48A2-8A7D-C8ED29DE854B}" name="Year" dataDxfId="6">
      <calculatedColumnFormula>YEAR(SalesDataTable[[#This Row],[Order Date]])</calculatedColumnFormula>
    </tableColumn>
    <tableColumn id="18" xr3:uid="{530C4447-0E80-44A0-80E4-83BFF5397AA3}" name="Quarter" dataDxfId="5">
      <calculatedColumnFormula>"Q"&amp;ROUNDUP(MONTH(SalesDataTable[[#This Row],[Order Date]])/3,0)</calculatedColumnFormula>
    </tableColumn>
    <tableColumn id="19" xr3:uid="{64306A9E-3E61-4C1D-8A04-5C3C05269760}" name="MonthNo" dataDxfId="4">
      <calculatedColumnFormula>MONTH(SalesDataTable[[#This Row],[Order Date]])</calculatedColumnFormula>
    </tableColumn>
    <tableColumn id="20" xr3:uid="{053C1C3B-A83C-4691-96F2-805F5CEED276}" name="Month" dataDxfId="3">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topLeftCell="A2" workbookViewId="0">
      <selection activeCell="S38" sqref="S38"/>
    </sheetView>
  </sheetViews>
  <sheetFormatPr defaultColWidth="9.77734375" defaultRowHeight="14.4"/>
  <cols>
    <col min="1" max="1" width="5.44140625" bestFit="1" customWidth="1"/>
    <col min="2" max="2" width="13.21875" customWidth="1"/>
    <col min="3" max="3" width="15.77734375" bestFit="1" customWidth="1"/>
    <col min="4" max="4" width="15" bestFit="1" customWidth="1"/>
    <col min="5" max="5" width="15.77734375" customWidth="1"/>
    <col min="6" max="6" width="16.6640625" customWidth="1"/>
    <col min="7" max="7" width="18.44140625" customWidth="1"/>
    <col min="8" max="8" width="21.44140625" bestFit="1" customWidth="1"/>
    <col min="9" max="9" width="10.44140625" style="10" customWidth="1"/>
    <col min="10" max="10" width="13.33203125" customWidth="1"/>
    <col min="11" max="11" width="12.109375" customWidth="1"/>
    <col min="12" max="12" width="11.6640625" customWidth="1"/>
    <col min="13" max="13" width="15.44140625" customWidth="1"/>
    <col min="14" max="14" width="10.44140625" customWidth="1"/>
    <col min="15" max="15" width="14.44140625" customWidth="1"/>
    <col min="16" max="16" width="16.6640625" customWidth="1"/>
    <col min="17" max="17" width="7.109375" customWidth="1"/>
    <col min="18" max="18" width="9.77734375" style="10"/>
  </cols>
  <sheetData>
    <row r="1" spans="1:20" ht="21.6" customHeight="1">
      <c r="A1" s="1" t="s">
        <v>53</v>
      </c>
      <c r="B1" s="1" t="s">
        <v>54</v>
      </c>
      <c r="C1" s="1" t="s">
        <v>55</v>
      </c>
      <c r="D1" s="1" t="s">
        <v>56</v>
      </c>
      <c r="E1" s="1" t="s">
        <v>57</v>
      </c>
      <c r="F1" s="1" t="s">
        <v>58</v>
      </c>
      <c r="G1" s="1" t="s">
        <v>59</v>
      </c>
      <c r="H1" s="1" t="s">
        <v>60</v>
      </c>
      <c r="I1" s="1" t="s">
        <v>61</v>
      </c>
      <c r="J1" s="1" t="s">
        <v>62</v>
      </c>
      <c r="K1" s="1" t="s">
        <v>63</v>
      </c>
      <c r="L1" s="1" t="s">
        <v>64</v>
      </c>
      <c r="M1" s="1" t="s">
        <v>65</v>
      </c>
      <c r="N1" s="1" t="s">
        <v>66</v>
      </c>
      <c r="O1" s="1" t="s">
        <v>67</v>
      </c>
      <c r="P1" s="1" t="s">
        <v>68</v>
      </c>
      <c r="Q1" s="1" t="s">
        <v>69</v>
      </c>
      <c r="R1" s="1" t="s">
        <v>70</v>
      </c>
      <c r="S1" s="1" t="s">
        <v>71</v>
      </c>
      <c r="T1" s="1" t="s">
        <v>72</v>
      </c>
    </row>
    <row r="2" spans="1:20" ht="15.6">
      <c r="A2" s="2">
        <v>3392</v>
      </c>
      <c r="B2" s="3">
        <v>46023</v>
      </c>
      <c r="C2" s="4" t="s">
        <v>0</v>
      </c>
      <c r="D2" s="4" t="s">
        <v>1</v>
      </c>
      <c r="E2" s="4" t="s">
        <v>2</v>
      </c>
      <c r="F2" s="4" t="s">
        <v>3</v>
      </c>
      <c r="G2" s="4" t="s">
        <v>4</v>
      </c>
      <c r="H2" s="4" t="s">
        <v>5</v>
      </c>
      <c r="I2" s="9">
        <v>2</v>
      </c>
      <c r="J2" s="6">
        <v>82.06</v>
      </c>
      <c r="K2" s="7">
        <v>0</v>
      </c>
      <c r="L2" s="6">
        <v>42.94</v>
      </c>
      <c r="M2" s="6">
        <f t="shared" ref="M2:M65" si="0">I2*J2*(1-K2)</f>
        <v>164.12</v>
      </c>
      <c r="N2" s="6">
        <f t="shared" ref="N2:N65" si="1">I2*L2</f>
        <v>85.88</v>
      </c>
      <c r="O2" s="6">
        <f t="shared" ref="O2:O65" si="2">M2-N2</f>
        <v>78.240000000000009</v>
      </c>
      <c r="P2" s="8">
        <f t="shared" ref="P2:P65" si="3">IFERROR(O2/M2,0)</f>
        <v>0.476724348038021</v>
      </c>
      <c r="Q2" s="5">
        <f>YEAR(SalesDataTable[[#This Row],[Order Date]])</f>
        <v>2026</v>
      </c>
      <c r="R2" s="8" t="str">
        <f>"Q"&amp;ROUNDUP(MONTH(SalesDataTable[[#This Row],[Order Date]])/3,0)</f>
        <v>Q1</v>
      </c>
      <c r="S2" s="9">
        <f>MONTH(SalesDataTable[[#This Row],[Order Date]])</f>
        <v>1</v>
      </c>
      <c r="T2" s="8" t="str">
        <f>TEXT(SalesDataTable[[#This Row],[Order Date]],"mmm")</f>
        <v>Jan</v>
      </c>
    </row>
    <row r="3" spans="1:20" ht="15.6">
      <c r="A3" s="2">
        <v>4836</v>
      </c>
      <c r="B3" s="3">
        <v>46024</v>
      </c>
      <c r="C3" s="4" t="s">
        <v>6</v>
      </c>
      <c r="D3" s="4" t="s">
        <v>7</v>
      </c>
      <c r="E3" s="4" t="s">
        <v>8</v>
      </c>
      <c r="F3" s="4" t="s">
        <v>3</v>
      </c>
      <c r="G3" s="4" t="s">
        <v>9</v>
      </c>
      <c r="H3" s="4" t="s">
        <v>10</v>
      </c>
      <c r="I3" s="9">
        <v>4</v>
      </c>
      <c r="J3" s="6">
        <v>94.18</v>
      </c>
      <c r="K3" s="7">
        <v>0.15</v>
      </c>
      <c r="L3" s="6">
        <v>45.03</v>
      </c>
      <c r="M3" s="6">
        <f t="shared" si="0"/>
        <v>320.21199999999999</v>
      </c>
      <c r="N3" s="6">
        <f t="shared" si="1"/>
        <v>180.12</v>
      </c>
      <c r="O3" s="6">
        <f t="shared" si="2"/>
        <v>140.09199999999998</v>
      </c>
      <c r="P3" s="8">
        <f t="shared" si="3"/>
        <v>0.43749765780170635</v>
      </c>
      <c r="Q3" s="5">
        <f>YEAR(SalesDataTable[[#This Row],[Order Date]])</f>
        <v>2026</v>
      </c>
      <c r="R3" s="8" t="str">
        <f>"Q"&amp;ROUNDUP(MONTH(SalesDataTable[[#This Row],[Order Date]])/3,0)</f>
        <v>Q1</v>
      </c>
      <c r="S3" s="9">
        <f>MONTH(SalesDataTable[[#This Row],[Order Date]])</f>
        <v>1</v>
      </c>
      <c r="T3" s="8" t="str">
        <f>TEXT(SalesDataTable[[#This Row],[Order Date]],"mmm")</f>
        <v>Jan</v>
      </c>
    </row>
    <row r="4" spans="1:20" ht="15.6">
      <c r="A4" s="2">
        <v>163</v>
      </c>
      <c r="B4" s="3">
        <v>46025</v>
      </c>
      <c r="C4" s="4" t="s">
        <v>11</v>
      </c>
      <c r="D4" s="4" t="s">
        <v>12</v>
      </c>
      <c r="E4" s="4" t="s">
        <v>2</v>
      </c>
      <c r="F4" s="4" t="s">
        <v>13</v>
      </c>
      <c r="G4" s="4" t="s">
        <v>14</v>
      </c>
      <c r="H4" s="4" t="s">
        <v>15</v>
      </c>
      <c r="I4" s="9">
        <v>2</v>
      </c>
      <c r="J4" s="6">
        <v>36.72</v>
      </c>
      <c r="K4" s="7">
        <v>0.05</v>
      </c>
      <c r="L4" s="6">
        <v>13.76</v>
      </c>
      <c r="M4" s="6">
        <f t="shared" si="0"/>
        <v>69.768000000000001</v>
      </c>
      <c r="N4" s="6">
        <f t="shared" si="1"/>
        <v>27.52</v>
      </c>
      <c r="O4" s="6">
        <f t="shared" si="2"/>
        <v>42.248000000000005</v>
      </c>
      <c r="P4" s="8">
        <f t="shared" si="3"/>
        <v>0.60554982226808862</v>
      </c>
      <c r="Q4" s="5">
        <f>YEAR(SalesDataTable[[#This Row],[Order Date]])</f>
        <v>2026</v>
      </c>
      <c r="R4" s="8" t="str">
        <f>"Q"&amp;ROUNDUP(MONTH(SalesDataTable[[#This Row],[Order Date]])/3,0)</f>
        <v>Q1</v>
      </c>
      <c r="S4" s="9">
        <f>MONTH(SalesDataTable[[#This Row],[Order Date]])</f>
        <v>1</v>
      </c>
      <c r="T4" s="8" t="str">
        <f>TEXT(SalesDataTable[[#This Row],[Order Date]],"mmm")</f>
        <v>Jan</v>
      </c>
    </row>
    <row r="5" spans="1:20" ht="15.6">
      <c r="A5" s="2">
        <v>542</v>
      </c>
      <c r="B5" s="3">
        <v>46025</v>
      </c>
      <c r="C5" s="4" t="s">
        <v>0</v>
      </c>
      <c r="D5" s="4" t="s">
        <v>1</v>
      </c>
      <c r="E5" s="4" t="s">
        <v>8</v>
      </c>
      <c r="F5" s="4" t="s">
        <v>16</v>
      </c>
      <c r="G5" s="4" t="s">
        <v>9</v>
      </c>
      <c r="H5" s="4" t="s">
        <v>17</v>
      </c>
      <c r="I5" s="9">
        <v>4</v>
      </c>
      <c r="J5" s="6">
        <v>143.66999999999999</v>
      </c>
      <c r="K5" s="7">
        <v>0.1</v>
      </c>
      <c r="L5" s="6">
        <v>81.22</v>
      </c>
      <c r="M5" s="6">
        <f t="shared" si="0"/>
        <v>517.21199999999999</v>
      </c>
      <c r="N5" s="6">
        <f t="shared" si="1"/>
        <v>324.88</v>
      </c>
      <c r="O5" s="6">
        <f t="shared" si="2"/>
        <v>192.33199999999999</v>
      </c>
      <c r="P5" s="8">
        <f t="shared" si="3"/>
        <v>0.37186298848441257</v>
      </c>
      <c r="Q5" s="5">
        <f>YEAR(SalesDataTable[[#This Row],[Order Date]])</f>
        <v>2026</v>
      </c>
      <c r="R5" s="8" t="str">
        <f>"Q"&amp;ROUNDUP(MONTH(SalesDataTable[[#This Row],[Order Date]])/3,0)</f>
        <v>Q1</v>
      </c>
      <c r="S5" s="9">
        <f>MONTH(SalesDataTable[[#This Row],[Order Date]])</f>
        <v>1</v>
      </c>
      <c r="T5" s="8" t="str">
        <f>TEXT(SalesDataTable[[#This Row],[Order Date]],"mmm")</f>
        <v>Jan</v>
      </c>
    </row>
    <row r="6" spans="1:20" ht="15.6">
      <c r="A6" s="2">
        <v>2002</v>
      </c>
      <c r="B6" s="3">
        <v>46025</v>
      </c>
      <c r="C6" s="4" t="s">
        <v>0</v>
      </c>
      <c r="D6" s="4" t="s">
        <v>1</v>
      </c>
      <c r="E6" s="4" t="s">
        <v>8</v>
      </c>
      <c r="F6" s="4" t="s">
        <v>16</v>
      </c>
      <c r="G6" s="4" t="s">
        <v>14</v>
      </c>
      <c r="H6" s="4" t="s">
        <v>15</v>
      </c>
      <c r="I6" s="9">
        <v>3</v>
      </c>
      <c r="J6" s="6">
        <v>36.53</v>
      </c>
      <c r="K6" s="7">
        <v>0.15</v>
      </c>
      <c r="L6" s="6">
        <v>13.67</v>
      </c>
      <c r="M6" s="6">
        <f t="shared" si="0"/>
        <v>93.151499999999999</v>
      </c>
      <c r="N6" s="6">
        <f t="shared" si="1"/>
        <v>41.01</v>
      </c>
      <c r="O6" s="6">
        <f t="shared" si="2"/>
        <v>52.141500000000001</v>
      </c>
      <c r="P6" s="8">
        <f t="shared" si="3"/>
        <v>0.55974944042769037</v>
      </c>
      <c r="Q6" s="5">
        <f>YEAR(SalesDataTable[[#This Row],[Order Date]])</f>
        <v>2026</v>
      </c>
      <c r="R6" s="8" t="str">
        <f>"Q"&amp;ROUNDUP(MONTH(SalesDataTable[[#This Row],[Order Date]])/3,0)</f>
        <v>Q1</v>
      </c>
      <c r="S6" s="9">
        <f>MONTH(SalesDataTable[[#This Row],[Order Date]])</f>
        <v>1</v>
      </c>
      <c r="T6" s="8" t="str">
        <f>TEXT(SalesDataTable[[#This Row],[Order Date]],"mmm")</f>
        <v>Jan</v>
      </c>
    </row>
    <row r="7" spans="1:20" ht="15.6">
      <c r="A7" s="2">
        <v>2005</v>
      </c>
      <c r="B7" s="3">
        <v>46025</v>
      </c>
      <c r="C7" s="4" t="s">
        <v>11</v>
      </c>
      <c r="D7" s="4" t="s">
        <v>18</v>
      </c>
      <c r="E7" s="4" t="s">
        <v>19</v>
      </c>
      <c r="F7" s="4" t="s">
        <v>13</v>
      </c>
      <c r="G7" s="4" t="s">
        <v>14</v>
      </c>
      <c r="H7" s="4" t="s">
        <v>15</v>
      </c>
      <c r="I7" s="9">
        <v>1</v>
      </c>
      <c r="J7" s="6">
        <v>35.340000000000003</v>
      </c>
      <c r="K7" s="7">
        <v>0</v>
      </c>
      <c r="L7" s="6">
        <v>13.37</v>
      </c>
      <c r="M7" s="6">
        <f t="shared" si="0"/>
        <v>35.340000000000003</v>
      </c>
      <c r="N7" s="6">
        <f t="shared" si="1"/>
        <v>13.37</v>
      </c>
      <c r="O7" s="6">
        <f t="shared" si="2"/>
        <v>21.970000000000006</v>
      </c>
      <c r="P7" s="8">
        <f t="shared" si="3"/>
        <v>0.62167515563101317</v>
      </c>
      <c r="Q7" s="5">
        <f>YEAR(SalesDataTable[[#This Row],[Order Date]])</f>
        <v>2026</v>
      </c>
      <c r="R7" s="8" t="str">
        <f>"Q"&amp;ROUNDUP(MONTH(SalesDataTable[[#This Row],[Order Date]])/3,0)</f>
        <v>Q1</v>
      </c>
      <c r="S7" s="9">
        <f>MONTH(SalesDataTable[[#This Row],[Order Date]])</f>
        <v>1</v>
      </c>
      <c r="T7" s="8" t="str">
        <f>TEXT(SalesDataTable[[#This Row],[Order Date]],"mmm")</f>
        <v>Jan</v>
      </c>
    </row>
    <row r="8" spans="1:20" ht="15.6">
      <c r="A8" s="2">
        <v>2937</v>
      </c>
      <c r="B8" s="3">
        <v>46025</v>
      </c>
      <c r="C8" s="4" t="s">
        <v>20</v>
      </c>
      <c r="D8" s="4" t="s">
        <v>21</v>
      </c>
      <c r="E8" s="4" t="s">
        <v>8</v>
      </c>
      <c r="F8" s="4" t="s">
        <v>3</v>
      </c>
      <c r="G8" s="4" t="s">
        <v>4</v>
      </c>
      <c r="H8" s="4" t="s">
        <v>22</v>
      </c>
      <c r="I8" s="9">
        <v>8</v>
      </c>
      <c r="J8" s="6">
        <v>49.6</v>
      </c>
      <c r="K8" s="7">
        <v>0.1</v>
      </c>
      <c r="L8" s="6">
        <v>23.05</v>
      </c>
      <c r="M8" s="6">
        <f t="shared" si="0"/>
        <v>357.12</v>
      </c>
      <c r="N8" s="6">
        <f t="shared" si="1"/>
        <v>184.4</v>
      </c>
      <c r="O8" s="6">
        <f t="shared" si="2"/>
        <v>172.72</v>
      </c>
      <c r="P8" s="8">
        <f t="shared" si="3"/>
        <v>0.4836469534050179</v>
      </c>
      <c r="Q8" s="5">
        <f>YEAR(SalesDataTable[[#This Row],[Order Date]])</f>
        <v>2026</v>
      </c>
      <c r="R8" s="8" t="str">
        <f>"Q"&amp;ROUNDUP(MONTH(SalesDataTable[[#This Row],[Order Date]])/3,0)</f>
        <v>Q1</v>
      </c>
      <c r="S8" s="9">
        <f>MONTH(SalesDataTable[[#This Row],[Order Date]])</f>
        <v>1</v>
      </c>
      <c r="T8" s="8" t="str">
        <f>TEXT(SalesDataTable[[#This Row],[Order Date]],"mmm")</f>
        <v>Jan</v>
      </c>
    </row>
    <row r="9" spans="1:20" ht="15.6">
      <c r="A9" s="2">
        <v>3326</v>
      </c>
      <c r="B9" s="3">
        <v>46025</v>
      </c>
      <c r="C9" s="4" t="s">
        <v>0</v>
      </c>
      <c r="D9" s="4" t="s">
        <v>1</v>
      </c>
      <c r="E9" s="4" t="s">
        <v>19</v>
      </c>
      <c r="F9" s="4" t="s">
        <v>13</v>
      </c>
      <c r="G9" s="4" t="s">
        <v>23</v>
      </c>
      <c r="H9" s="4" t="s">
        <v>24</v>
      </c>
      <c r="I9" s="9">
        <v>2</v>
      </c>
      <c r="J9" s="6">
        <v>347.51</v>
      </c>
      <c r="K9" s="7">
        <v>0</v>
      </c>
      <c r="L9" s="6">
        <v>190.16</v>
      </c>
      <c r="M9" s="6">
        <f t="shared" si="0"/>
        <v>695.02</v>
      </c>
      <c r="N9" s="6">
        <f t="shared" si="1"/>
        <v>380.32</v>
      </c>
      <c r="O9" s="6">
        <f t="shared" si="2"/>
        <v>314.7</v>
      </c>
      <c r="P9" s="8">
        <f t="shared" si="3"/>
        <v>0.4527927253891974</v>
      </c>
      <c r="Q9" s="5">
        <f>YEAR(SalesDataTable[[#This Row],[Order Date]])</f>
        <v>2026</v>
      </c>
      <c r="R9" s="8" t="str">
        <f>"Q"&amp;ROUNDUP(MONTH(SalesDataTable[[#This Row],[Order Date]])/3,0)</f>
        <v>Q1</v>
      </c>
      <c r="S9" s="9">
        <f>MONTH(SalesDataTable[[#This Row],[Order Date]])</f>
        <v>1</v>
      </c>
      <c r="T9" s="8" t="str">
        <f>TEXT(SalesDataTable[[#This Row],[Order Date]],"mmm")</f>
        <v>Jan</v>
      </c>
    </row>
    <row r="10" spans="1:20" ht="15.6">
      <c r="A10" s="2">
        <v>3863</v>
      </c>
      <c r="B10" s="3">
        <v>46025</v>
      </c>
      <c r="C10" s="4" t="s">
        <v>11</v>
      </c>
      <c r="D10" s="4" t="s">
        <v>25</v>
      </c>
      <c r="E10" s="4" t="s">
        <v>8</v>
      </c>
      <c r="F10" s="4" t="s">
        <v>3</v>
      </c>
      <c r="G10" s="4" t="s">
        <v>4</v>
      </c>
      <c r="H10" s="4" t="s">
        <v>26</v>
      </c>
      <c r="I10" s="9">
        <v>12</v>
      </c>
      <c r="J10" s="6">
        <v>41.22</v>
      </c>
      <c r="K10" s="7">
        <v>0.1</v>
      </c>
      <c r="L10" s="6">
        <v>16.64</v>
      </c>
      <c r="M10" s="6">
        <f t="shared" si="0"/>
        <v>445.17599999999999</v>
      </c>
      <c r="N10" s="6">
        <f t="shared" si="1"/>
        <v>199.68</v>
      </c>
      <c r="O10" s="6">
        <f t="shared" si="2"/>
        <v>245.49599999999998</v>
      </c>
      <c r="P10" s="8">
        <f t="shared" si="3"/>
        <v>0.55145829963879456</v>
      </c>
      <c r="Q10" s="5">
        <f>YEAR(SalesDataTable[[#This Row],[Order Date]])</f>
        <v>2026</v>
      </c>
      <c r="R10" s="8" t="str">
        <f>"Q"&amp;ROUNDUP(MONTH(SalesDataTable[[#This Row],[Order Date]])/3,0)</f>
        <v>Q1</v>
      </c>
      <c r="S10" s="9">
        <f>MONTH(SalesDataTable[[#This Row],[Order Date]])</f>
        <v>1</v>
      </c>
      <c r="T10" s="8" t="str">
        <f>TEXT(SalesDataTable[[#This Row],[Order Date]],"mmm")</f>
        <v>Jan</v>
      </c>
    </row>
    <row r="11" spans="1:20" ht="15.6">
      <c r="A11" s="2">
        <v>4910</v>
      </c>
      <c r="B11" s="3">
        <v>46025</v>
      </c>
      <c r="C11" s="4" t="s">
        <v>11</v>
      </c>
      <c r="D11" s="4" t="s">
        <v>18</v>
      </c>
      <c r="E11" s="4" t="s">
        <v>19</v>
      </c>
      <c r="F11" s="4" t="s">
        <v>16</v>
      </c>
      <c r="G11" s="4" t="s">
        <v>23</v>
      </c>
      <c r="H11" s="4" t="s">
        <v>24</v>
      </c>
      <c r="I11" s="9">
        <v>1</v>
      </c>
      <c r="J11" s="6">
        <v>332.18</v>
      </c>
      <c r="K11" s="7">
        <v>0</v>
      </c>
      <c r="L11" s="6">
        <v>195.33</v>
      </c>
      <c r="M11" s="6">
        <f t="shared" si="0"/>
        <v>332.18</v>
      </c>
      <c r="N11" s="6">
        <f t="shared" si="1"/>
        <v>195.33</v>
      </c>
      <c r="O11" s="6">
        <f t="shared" si="2"/>
        <v>136.85</v>
      </c>
      <c r="P11" s="8">
        <f t="shared" si="3"/>
        <v>0.41197543500511768</v>
      </c>
      <c r="Q11" s="5">
        <f>YEAR(SalesDataTable[[#This Row],[Order Date]])</f>
        <v>2026</v>
      </c>
      <c r="R11" s="8" t="str">
        <f>"Q"&amp;ROUNDUP(MONTH(SalesDataTable[[#This Row],[Order Date]])/3,0)</f>
        <v>Q1</v>
      </c>
      <c r="S11" s="9">
        <f>MONTH(SalesDataTable[[#This Row],[Order Date]])</f>
        <v>1</v>
      </c>
      <c r="T11" s="8" t="str">
        <f>TEXT(SalesDataTable[[#This Row],[Order Date]],"mmm")</f>
        <v>Jan</v>
      </c>
    </row>
    <row r="12" spans="1:20" ht="15.6">
      <c r="A12" s="2">
        <v>5188</v>
      </c>
      <c r="B12" s="3">
        <v>46025</v>
      </c>
      <c r="C12" s="4" t="s">
        <v>6</v>
      </c>
      <c r="D12" s="4" t="s">
        <v>27</v>
      </c>
      <c r="E12" s="4" t="s">
        <v>28</v>
      </c>
      <c r="F12" s="4" t="s">
        <v>3</v>
      </c>
      <c r="G12" s="4" t="s">
        <v>4</v>
      </c>
      <c r="H12" s="4" t="s">
        <v>22</v>
      </c>
      <c r="I12" s="9">
        <v>1</v>
      </c>
      <c r="J12" s="6">
        <v>49.71</v>
      </c>
      <c r="K12" s="7">
        <v>0</v>
      </c>
      <c r="L12" s="6">
        <v>23.15</v>
      </c>
      <c r="M12" s="6">
        <f t="shared" si="0"/>
        <v>49.71</v>
      </c>
      <c r="N12" s="6">
        <f t="shared" si="1"/>
        <v>23.15</v>
      </c>
      <c r="O12" s="6">
        <f t="shared" si="2"/>
        <v>26.560000000000002</v>
      </c>
      <c r="P12" s="8">
        <f t="shared" si="3"/>
        <v>0.53429893381613358</v>
      </c>
      <c r="Q12" s="5">
        <f>YEAR(SalesDataTable[[#This Row],[Order Date]])</f>
        <v>2026</v>
      </c>
      <c r="R12" s="8" t="str">
        <f>"Q"&amp;ROUNDUP(MONTH(SalesDataTable[[#This Row],[Order Date]])/3,0)</f>
        <v>Q1</v>
      </c>
      <c r="S12" s="9">
        <f>MONTH(SalesDataTable[[#This Row],[Order Date]])</f>
        <v>1</v>
      </c>
      <c r="T12" s="8" t="str">
        <f>TEXT(SalesDataTable[[#This Row],[Order Date]],"mmm")</f>
        <v>Jan</v>
      </c>
    </row>
    <row r="13" spans="1:20" ht="15.6">
      <c r="A13" s="2">
        <v>845</v>
      </c>
      <c r="B13" s="3">
        <v>46026</v>
      </c>
      <c r="C13" s="4" t="s">
        <v>11</v>
      </c>
      <c r="D13" s="4" t="s">
        <v>18</v>
      </c>
      <c r="E13" s="4" t="s">
        <v>2</v>
      </c>
      <c r="F13" s="4" t="s">
        <v>13</v>
      </c>
      <c r="G13" s="4" t="s">
        <v>23</v>
      </c>
      <c r="H13" s="4" t="s">
        <v>29</v>
      </c>
      <c r="I13" s="9">
        <v>2</v>
      </c>
      <c r="J13" s="6">
        <v>194.35</v>
      </c>
      <c r="K13" s="7">
        <v>0</v>
      </c>
      <c r="L13" s="6">
        <v>104.22</v>
      </c>
      <c r="M13" s="6">
        <f t="shared" si="0"/>
        <v>388.7</v>
      </c>
      <c r="N13" s="6">
        <f t="shared" si="1"/>
        <v>208.44</v>
      </c>
      <c r="O13" s="6">
        <f t="shared" si="2"/>
        <v>180.26</v>
      </c>
      <c r="P13" s="8">
        <f t="shared" si="3"/>
        <v>0.46375096475430921</v>
      </c>
      <c r="Q13" s="5">
        <f>YEAR(SalesDataTable[[#This Row],[Order Date]])</f>
        <v>2026</v>
      </c>
      <c r="R13" s="8" t="str">
        <f>"Q"&amp;ROUNDUP(MONTH(SalesDataTable[[#This Row],[Order Date]])/3,0)</f>
        <v>Q1</v>
      </c>
      <c r="S13" s="9">
        <f>MONTH(SalesDataTable[[#This Row],[Order Date]])</f>
        <v>1</v>
      </c>
      <c r="T13" s="8" t="str">
        <f>TEXT(SalesDataTable[[#This Row],[Order Date]],"mmm")</f>
        <v>Jan</v>
      </c>
    </row>
    <row r="14" spans="1:20" ht="15.6">
      <c r="A14" s="2">
        <v>1077</v>
      </c>
      <c r="B14" s="3">
        <v>46026</v>
      </c>
      <c r="C14" s="4" t="s">
        <v>6</v>
      </c>
      <c r="D14" s="4" t="s">
        <v>27</v>
      </c>
      <c r="E14" s="4" t="s">
        <v>2</v>
      </c>
      <c r="F14" s="4" t="s">
        <v>13</v>
      </c>
      <c r="G14" s="4" t="s">
        <v>4</v>
      </c>
      <c r="H14" s="4" t="s">
        <v>30</v>
      </c>
      <c r="I14" s="9">
        <v>3</v>
      </c>
      <c r="J14" s="6">
        <v>102.12</v>
      </c>
      <c r="K14" s="7">
        <v>0.1</v>
      </c>
      <c r="L14" s="6">
        <v>51.28</v>
      </c>
      <c r="M14" s="6">
        <f t="shared" si="0"/>
        <v>275.72400000000005</v>
      </c>
      <c r="N14" s="6">
        <f t="shared" si="1"/>
        <v>153.84</v>
      </c>
      <c r="O14" s="6">
        <f t="shared" si="2"/>
        <v>121.88400000000004</v>
      </c>
      <c r="P14" s="8">
        <f t="shared" si="3"/>
        <v>0.44205074639857256</v>
      </c>
      <c r="Q14" s="5">
        <f>YEAR(SalesDataTable[[#This Row],[Order Date]])</f>
        <v>2026</v>
      </c>
      <c r="R14" s="8" t="str">
        <f>"Q"&amp;ROUNDUP(MONTH(SalesDataTable[[#This Row],[Order Date]])/3,0)</f>
        <v>Q1</v>
      </c>
      <c r="S14" s="9">
        <f>MONTH(SalesDataTable[[#This Row],[Order Date]])</f>
        <v>1</v>
      </c>
      <c r="T14" s="8" t="str">
        <f>TEXT(SalesDataTable[[#This Row],[Order Date]],"mmm")</f>
        <v>Jan</v>
      </c>
    </row>
    <row r="15" spans="1:20" ht="15.6">
      <c r="A15" s="2">
        <v>1237</v>
      </c>
      <c r="B15" s="3">
        <v>46026</v>
      </c>
      <c r="C15" s="4" t="s">
        <v>20</v>
      </c>
      <c r="D15" s="4" t="s">
        <v>31</v>
      </c>
      <c r="E15" s="4" t="s">
        <v>19</v>
      </c>
      <c r="F15" s="4" t="s">
        <v>16</v>
      </c>
      <c r="G15" s="4" t="s">
        <v>14</v>
      </c>
      <c r="H15" s="4" t="s">
        <v>32</v>
      </c>
      <c r="I15" s="9">
        <v>1</v>
      </c>
      <c r="J15" s="6">
        <v>46.99</v>
      </c>
      <c r="K15" s="7">
        <v>0.05</v>
      </c>
      <c r="L15" s="6">
        <v>18.11</v>
      </c>
      <c r="M15" s="6">
        <f t="shared" si="0"/>
        <v>44.640500000000003</v>
      </c>
      <c r="N15" s="6">
        <f t="shared" si="1"/>
        <v>18.11</v>
      </c>
      <c r="O15" s="6">
        <f t="shared" si="2"/>
        <v>26.530500000000004</v>
      </c>
      <c r="P15" s="8">
        <f t="shared" si="3"/>
        <v>0.59431457980981395</v>
      </c>
      <c r="Q15" s="5">
        <f>YEAR(SalesDataTable[[#This Row],[Order Date]])</f>
        <v>2026</v>
      </c>
      <c r="R15" s="8" t="str">
        <f>"Q"&amp;ROUNDUP(MONTH(SalesDataTable[[#This Row],[Order Date]])/3,0)</f>
        <v>Q1</v>
      </c>
      <c r="S15" s="9">
        <f>MONTH(SalesDataTable[[#This Row],[Order Date]])</f>
        <v>1</v>
      </c>
      <c r="T15" s="8" t="str">
        <f>TEXT(SalesDataTable[[#This Row],[Order Date]],"mmm")</f>
        <v>Jan</v>
      </c>
    </row>
    <row r="16" spans="1:20" ht="15.6">
      <c r="A16" s="2">
        <v>1908</v>
      </c>
      <c r="B16" s="3">
        <v>46026</v>
      </c>
      <c r="C16" s="4" t="s">
        <v>20</v>
      </c>
      <c r="D16" s="4" t="s">
        <v>33</v>
      </c>
      <c r="E16" s="4" t="s">
        <v>2</v>
      </c>
      <c r="F16" s="4" t="s">
        <v>13</v>
      </c>
      <c r="G16" s="4" t="s">
        <v>34</v>
      </c>
      <c r="H16" s="4" t="s">
        <v>35</v>
      </c>
      <c r="I16" s="9">
        <v>1</v>
      </c>
      <c r="J16" s="6">
        <v>40</v>
      </c>
      <c r="K16" s="7">
        <v>0</v>
      </c>
      <c r="L16" s="6">
        <v>15.04</v>
      </c>
      <c r="M16" s="6">
        <f t="shared" si="0"/>
        <v>40</v>
      </c>
      <c r="N16" s="6">
        <f t="shared" si="1"/>
        <v>15.04</v>
      </c>
      <c r="O16" s="6">
        <f t="shared" si="2"/>
        <v>24.96</v>
      </c>
      <c r="P16" s="8">
        <f t="shared" si="3"/>
        <v>0.624</v>
      </c>
      <c r="Q16" s="5">
        <f>YEAR(SalesDataTable[[#This Row],[Order Date]])</f>
        <v>2026</v>
      </c>
      <c r="R16" s="8" t="str">
        <f>"Q"&amp;ROUNDUP(MONTH(SalesDataTable[[#This Row],[Order Date]])/3,0)</f>
        <v>Q1</v>
      </c>
      <c r="S16" s="9">
        <f>MONTH(SalesDataTable[[#This Row],[Order Date]])</f>
        <v>1</v>
      </c>
      <c r="T16" s="8" t="str">
        <f>TEXT(SalesDataTable[[#This Row],[Order Date]],"mmm")</f>
        <v>Jan</v>
      </c>
    </row>
    <row r="17" spans="1:20" ht="15.6">
      <c r="A17" s="2">
        <v>2245</v>
      </c>
      <c r="B17" s="3">
        <v>46026</v>
      </c>
      <c r="C17" s="4" t="s">
        <v>0</v>
      </c>
      <c r="D17" s="4" t="s">
        <v>36</v>
      </c>
      <c r="E17" s="4" t="s">
        <v>2</v>
      </c>
      <c r="F17" s="4" t="s">
        <v>13</v>
      </c>
      <c r="G17" s="4" t="s">
        <v>9</v>
      </c>
      <c r="H17" s="4" t="s">
        <v>37</v>
      </c>
      <c r="I17" s="9">
        <v>1</v>
      </c>
      <c r="J17" s="6">
        <v>153.38999999999999</v>
      </c>
      <c r="K17" s="7">
        <v>0</v>
      </c>
      <c r="L17" s="6">
        <v>78.59</v>
      </c>
      <c r="M17" s="6">
        <f t="shared" si="0"/>
        <v>153.38999999999999</v>
      </c>
      <c r="N17" s="6">
        <f t="shared" si="1"/>
        <v>78.59</v>
      </c>
      <c r="O17" s="6">
        <f t="shared" si="2"/>
        <v>74.799999999999983</v>
      </c>
      <c r="P17" s="8">
        <f t="shared" si="3"/>
        <v>0.48764587000456344</v>
      </c>
      <c r="Q17" s="5">
        <f>YEAR(SalesDataTable[[#This Row],[Order Date]])</f>
        <v>2026</v>
      </c>
      <c r="R17" s="8" t="str">
        <f>"Q"&amp;ROUNDUP(MONTH(SalesDataTable[[#This Row],[Order Date]])/3,0)</f>
        <v>Q1</v>
      </c>
      <c r="S17" s="9">
        <f>MONTH(SalesDataTable[[#This Row],[Order Date]])</f>
        <v>1</v>
      </c>
      <c r="T17" s="8" t="str">
        <f>TEXT(SalesDataTable[[#This Row],[Order Date]],"mmm")</f>
        <v>Jan</v>
      </c>
    </row>
    <row r="18" spans="1:20" ht="15.6">
      <c r="A18" s="2">
        <v>2928</v>
      </c>
      <c r="B18" s="3">
        <v>46026</v>
      </c>
      <c r="C18" s="4" t="s">
        <v>6</v>
      </c>
      <c r="D18" s="4" t="s">
        <v>27</v>
      </c>
      <c r="E18" s="4" t="s">
        <v>2</v>
      </c>
      <c r="F18" s="4" t="s">
        <v>3</v>
      </c>
      <c r="G18" s="4" t="s">
        <v>34</v>
      </c>
      <c r="H18" s="4" t="s">
        <v>38</v>
      </c>
      <c r="I18" s="9">
        <v>2</v>
      </c>
      <c r="J18" s="6">
        <v>124.97</v>
      </c>
      <c r="K18" s="7">
        <v>0.1</v>
      </c>
      <c r="L18" s="6">
        <v>67.36</v>
      </c>
      <c r="M18" s="6">
        <f t="shared" si="0"/>
        <v>224.946</v>
      </c>
      <c r="N18" s="6">
        <f t="shared" si="1"/>
        <v>134.72</v>
      </c>
      <c r="O18" s="6">
        <f t="shared" si="2"/>
        <v>90.225999999999999</v>
      </c>
      <c r="P18" s="8">
        <f t="shared" si="3"/>
        <v>0.40110070861451191</v>
      </c>
      <c r="Q18" s="5">
        <f>YEAR(SalesDataTable[[#This Row],[Order Date]])</f>
        <v>2026</v>
      </c>
      <c r="R18" s="8" t="str">
        <f>"Q"&amp;ROUNDUP(MONTH(SalesDataTable[[#This Row],[Order Date]])/3,0)</f>
        <v>Q1</v>
      </c>
      <c r="S18" s="9">
        <f>MONTH(SalesDataTable[[#This Row],[Order Date]])</f>
        <v>1</v>
      </c>
      <c r="T18" s="8" t="str">
        <f>TEXT(SalesDataTable[[#This Row],[Order Date]],"mmm")</f>
        <v>Jan</v>
      </c>
    </row>
    <row r="19" spans="1:20" ht="15.6">
      <c r="A19" s="2">
        <v>4249</v>
      </c>
      <c r="B19" s="3">
        <v>46026</v>
      </c>
      <c r="C19" s="4" t="s">
        <v>20</v>
      </c>
      <c r="D19" s="4" t="s">
        <v>21</v>
      </c>
      <c r="E19" s="4" t="s">
        <v>28</v>
      </c>
      <c r="F19" s="4" t="s">
        <v>13</v>
      </c>
      <c r="G19" s="4" t="s">
        <v>4</v>
      </c>
      <c r="H19" s="4" t="s">
        <v>30</v>
      </c>
      <c r="I19" s="9">
        <v>2</v>
      </c>
      <c r="J19" s="6">
        <v>100.12</v>
      </c>
      <c r="K19" s="7">
        <v>0.1</v>
      </c>
      <c r="L19" s="6">
        <v>49.67</v>
      </c>
      <c r="M19" s="6">
        <f t="shared" si="0"/>
        <v>180.21600000000001</v>
      </c>
      <c r="N19" s="6">
        <f t="shared" si="1"/>
        <v>99.34</v>
      </c>
      <c r="O19" s="6">
        <f t="shared" si="2"/>
        <v>80.876000000000005</v>
      </c>
      <c r="P19" s="8">
        <f t="shared" si="3"/>
        <v>0.44877258401029874</v>
      </c>
      <c r="Q19" s="5">
        <f>YEAR(SalesDataTable[[#This Row],[Order Date]])</f>
        <v>2026</v>
      </c>
      <c r="R19" s="8" t="str">
        <f>"Q"&amp;ROUNDUP(MONTH(SalesDataTable[[#This Row],[Order Date]])/3,0)</f>
        <v>Q1</v>
      </c>
      <c r="S19" s="9">
        <f>MONTH(SalesDataTable[[#This Row],[Order Date]])</f>
        <v>1</v>
      </c>
      <c r="T19" s="8" t="str">
        <f>TEXT(SalesDataTable[[#This Row],[Order Date]],"mmm")</f>
        <v>Jan</v>
      </c>
    </row>
    <row r="20" spans="1:20" ht="15.6">
      <c r="A20" s="2">
        <v>1734</v>
      </c>
      <c r="B20" s="3">
        <v>46027</v>
      </c>
      <c r="C20" s="4" t="s">
        <v>20</v>
      </c>
      <c r="D20" s="4" t="s">
        <v>33</v>
      </c>
      <c r="E20" s="4" t="s">
        <v>28</v>
      </c>
      <c r="F20" s="4" t="s">
        <v>3</v>
      </c>
      <c r="G20" s="4" t="s">
        <v>34</v>
      </c>
      <c r="H20" s="4" t="s">
        <v>35</v>
      </c>
      <c r="I20" s="9">
        <v>1</v>
      </c>
      <c r="J20" s="6">
        <v>40.6</v>
      </c>
      <c r="K20" s="7">
        <v>0.15</v>
      </c>
      <c r="L20" s="6">
        <v>14.61</v>
      </c>
      <c r="M20" s="6">
        <f t="shared" si="0"/>
        <v>34.51</v>
      </c>
      <c r="N20" s="6">
        <f t="shared" si="1"/>
        <v>14.61</v>
      </c>
      <c r="O20" s="6">
        <f t="shared" si="2"/>
        <v>19.899999999999999</v>
      </c>
      <c r="P20" s="8">
        <f t="shared" si="3"/>
        <v>0.57664445088380178</v>
      </c>
      <c r="Q20" s="5">
        <f>YEAR(SalesDataTable[[#This Row],[Order Date]])</f>
        <v>2026</v>
      </c>
      <c r="R20" s="8" t="str">
        <f>"Q"&amp;ROUNDUP(MONTH(SalesDataTable[[#This Row],[Order Date]])/3,0)</f>
        <v>Q1</v>
      </c>
      <c r="S20" s="9">
        <f>MONTH(SalesDataTable[[#This Row],[Order Date]])</f>
        <v>1</v>
      </c>
      <c r="T20" s="8" t="str">
        <f>TEXT(SalesDataTable[[#This Row],[Order Date]],"mmm")</f>
        <v>Jan</v>
      </c>
    </row>
    <row r="21" spans="1:20" ht="15.6">
      <c r="A21" s="2">
        <v>2331</v>
      </c>
      <c r="B21" s="3">
        <v>46027</v>
      </c>
      <c r="C21" s="4" t="s">
        <v>20</v>
      </c>
      <c r="D21" s="4" t="s">
        <v>33</v>
      </c>
      <c r="E21" s="4" t="s">
        <v>2</v>
      </c>
      <c r="F21" s="4" t="s">
        <v>13</v>
      </c>
      <c r="G21" s="4" t="s">
        <v>4</v>
      </c>
      <c r="H21" s="4" t="s">
        <v>30</v>
      </c>
      <c r="I21" s="9">
        <v>1</v>
      </c>
      <c r="J21" s="6">
        <v>104.23</v>
      </c>
      <c r="K21" s="7">
        <v>0.1</v>
      </c>
      <c r="L21" s="6">
        <v>51.6</v>
      </c>
      <c r="M21" s="6">
        <f t="shared" si="0"/>
        <v>93.807000000000002</v>
      </c>
      <c r="N21" s="6">
        <f t="shared" si="1"/>
        <v>51.6</v>
      </c>
      <c r="O21" s="6">
        <f t="shared" si="2"/>
        <v>42.207000000000001</v>
      </c>
      <c r="P21" s="8">
        <f t="shared" si="3"/>
        <v>0.44993443986056475</v>
      </c>
      <c r="Q21" s="5">
        <f>YEAR(SalesDataTable[[#This Row],[Order Date]])</f>
        <v>2026</v>
      </c>
      <c r="R21" s="8" t="str">
        <f>"Q"&amp;ROUNDUP(MONTH(SalesDataTable[[#This Row],[Order Date]])/3,0)</f>
        <v>Q1</v>
      </c>
      <c r="S21" s="9">
        <f>MONTH(SalesDataTable[[#This Row],[Order Date]])</f>
        <v>1</v>
      </c>
      <c r="T21" s="8" t="str">
        <f>TEXT(SalesDataTable[[#This Row],[Order Date]],"mmm")</f>
        <v>Jan</v>
      </c>
    </row>
    <row r="22" spans="1:20" ht="15.6">
      <c r="A22" s="2">
        <v>2475</v>
      </c>
      <c r="B22" s="3">
        <v>46027</v>
      </c>
      <c r="C22" s="4" t="s">
        <v>6</v>
      </c>
      <c r="D22" s="4" t="s">
        <v>7</v>
      </c>
      <c r="E22" s="4" t="s">
        <v>19</v>
      </c>
      <c r="F22" s="4" t="s">
        <v>3</v>
      </c>
      <c r="G22" s="4" t="s">
        <v>34</v>
      </c>
      <c r="H22" s="4" t="s">
        <v>38</v>
      </c>
      <c r="I22" s="9">
        <v>5</v>
      </c>
      <c r="J22" s="6">
        <v>122.87</v>
      </c>
      <c r="K22" s="7">
        <v>0.05</v>
      </c>
      <c r="L22" s="6">
        <v>69.67</v>
      </c>
      <c r="M22" s="6">
        <f t="shared" si="0"/>
        <v>583.63250000000005</v>
      </c>
      <c r="N22" s="6">
        <f t="shared" si="1"/>
        <v>348.35</v>
      </c>
      <c r="O22" s="6">
        <f t="shared" si="2"/>
        <v>235.28250000000003</v>
      </c>
      <c r="P22" s="8">
        <f t="shared" si="3"/>
        <v>0.40313467807224584</v>
      </c>
      <c r="Q22" s="5">
        <f>YEAR(SalesDataTable[[#This Row],[Order Date]])</f>
        <v>2026</v>
      </c>
      <c r="R22" s="8" t="str">
        <f>"Q"&amp;ROUNDUP(MONTH(SalesDataTable[[#This Row],[Order Date]])/3,0)</f>
        <v>Q1</v>
      </c>
      <c r="S22" s="9">
        <f>MONTH(SalesDataTable[[#This Row],[Order Date]])</f>
        <v>1</v>
      </c>
      <c r="T22" s="8" t="str">
        <f>TEXT(SalesDataTable[[#This Row],[Order Date]],"mmm")</f>
        <v>Jan</v>
      </c>
    </row>
    <row r="23" spans="1:20" ht="15.6">
      <c r="A23" s="2">
        <v>1433</v>
      </c>
      <c r="B23" s="3">
        <v>46028</v>
      </c>
      <c r="C23" s="4" t="s">
        <v>11</v>
      </c>
      <c r="D23" s="4" t="s">
        <v>39</v>
      </c>
      <c r="E23" s="4" t="s">
        <v>2</v>
      </c>
      <c r="F23" s="4" t="s">
        <v>13</v>
      </c>
      <c r="G23" s="4" t="s">
        <v>14</v>
      </c>
      <c r="H23" s="4" t="s">
        <v>15</v>
      </c>
      <c r="I23" s="9">
        <v>2</v>
      </c>
      <c r="J23" s="6">
        <v>36.619999999999997</v>
      </c>
      <c r="K23" s="7">
        <v>0.05</v>
      </c>
      <c r="L23" s="6">
        <v>13.87</v>
      </c>
      <c r="M23" s="6">
        <f t="shared" si="0"/>
        <v>69.577999999999989</v>
      </c>
      <c r="N23" s="6">
        <f t="shared" si="1"/>
        <v>27.74</v>
      </c>
      <c r="O23" s="6">
        <f t="shared" si="2"/>
        <v>41.837999999999994</v>
      </c>
      <c r="P23" s="8">
        <f t="shared" si="3"/>
        <v>0.60131075914800658</v>
      </c>
      <c r="Q23" s="5">
        <f>YEAR(SalesDataTable[[#This Row],[Order Date]])</f>
        <v>2026</v>
      </c>
      <c r="R23" s="8" t="str">
        <f>"Q"&amp;ROUNDUP(MONTH(SalesDataTable[[#This Row],[Order Date]])/3,0)</f>
        <v>Q1</v>
      </c>
      <c r="S23" s="9">
        <f>MONTH(SalesDataTable[[#This Row],[Order Date]])</f>
        <v>1</v>
      </c>
      <c r="T23" s="8" t="str">
        <f>TEXT(SalesDataTable[[#This Row],[Order Date]],"mmm")</f>
        <v>Jan</v>
      </c>
    </row>
    <row r="24" spans="1:20" ht="15.6">
      <c r="A24" s="2">
        <v>3624</v>
      </c>
      <c r="B24" s="3">
        <v>46028</v>
      </c>
      <c r="C24" s="4" t="s">
        <v>20</v>
      </c>
      <c r="D24" s="4" t="s">
        <v>31</v>
      </c>
      <c r="E24" s="4" t="s">
        <v>2</v>
      </c>
      <c r="F24" s="4" t="s">
        <v>13</v>
      </c>
      <c r="G24" s="4" t="s">
        <v>9</v>
      </c>
      <c r="H24" s="4" t="s">
        <v>10</v>
      </c>
      <c r="I24" s="9">
        <v>1</v>
      </c>
      <c r="J24" s="6">
        <v>93.4</v>
      </c>
      <c r="K24" s="7">
        <v>0</v>
      </c>
      <c r="L24" s="6">
        <v>46.11</v>
      </c>
      <c r="M24" s="6">
        <f t="shared" si="0"/>
        <v>93.4</v>
      </c>
      <c r="N24" s="6">
        <f t="shared" si="1"/>
        <v>46.11</v>
      </c>
      <c r="O24" s="6">
        <f t="shared" si="2"/>
        <v>47.290000000000006</v>
      </c>
      <c r="P24" s="8">
        <f t="shared" si="3"/>
        <v>0.50631691648822275</v>
      </c>
      <c r="Q24" s="5">
        <f>YEAR(SalesDataTable[[#This Row],[Order Date]])</f>
        <v>2026</v>
      </c>
      <c r="R24" s="8" t="str">
        <f>"Q"&amp;ROUNDUP(MONTH(SalesDataTable[[#This Row],[Order Date]])/3,0)</f>
        <v>Q1</v>
      </c>
      <c r="S24" s="9">
        <f>MONTH(SalesDataTable[[#This Row],[Order Date]])</f>
        <v>1</v>
      </c>
      <c r="T24" s="8" t="str">
        <f>TEXT(SalesDataTable[[#This Row],[Order Date]],"mmm")</f>
        <v>Jan</v>
      </c>
    </row>
    <row r="25" spans="1:20" ht="15.6">
      <c r="A25" s="2">
        <v>4680</v>
      </c>
      <c r="B25" s="3">
        <v>46028</v>
      </c>
      <c r="C25" s="4" t="s">
        <v>6</v>
      </c>
      <c r="D25" s="4" t="s">
        <v>7</v>
      </c>
      <c r="E25" s="4" t="s">
        <v>28</v>
      </c>
      <c r="F25" s="4" t="s">
        <v>13</v>
      </c>
      <c r="G25" s="4" t="s">
        <v>23</v>
      </c>
      <c r="H25" s="4" t="s">
        <v>40</v>
      </c>
      <c r="I25" s="9">
        <v>2</v>
      </c>
      <c r="J25" s="6">
        <v>81.260000000000005</v>
      </c>
      <c r="K25" s="7">
        <v>0</v>
      </c>
      <c r="L25" s="6">
        <v>39.119999999999997</v>
      </c>
      <c r="M25" s="6">
        <f t="shared" si="0"/>
        <v>162.52000000000001</v>
      </c>
      <c r="N25" s="6">
        <f t="shared" si="1"/>
        <v>78.239999999999995</v>
      </c>
      <c r="O25" s="6">
        <f t="shared" si="2"/>
        <v>84.280000000000015</v>
      </c>
      <c r="P25" s="8">
        <f t="shared" si="3"/>
        <v>0.51858232832882112</v>
      </c>
      <c r="Q25" s="5">
        <f>YEAR(SalesDataTable[[#This Row],[Order Date]])</f>
        <v>2026</v>
      </c>
      <c r="R25" s="8" t="str">
        <f>"Q"&amp;ROUNDUP(MONTH(SalesDataTable[[#This Row],[Order Date]])/3,0)</f>
        <v>Q1</v>
      </c>
      <c r="S25" s="9">
        <f>MONTH(SalesDataTable[[#This Row],[Order Date]])</f>
        <v>1</v>
      </c>
      <c r="T25" s="8" t="str">
        <f>TEXT(SalesDataTable[[#This Row],[Order Date]],"mmm")</f>
        <v>Jan</v>
      </c>
    </row>
    <row r="26" spans="1:20" ht="15.6">
      <c r="A26" s="2">
        <v>4803</v>
      </c>
      <c r="B26" s="3">
        <v>46028</v>
      </c>
      <c r="C26" s="4" t="s">
        <v>6</v>
      </c>
      <c r="D26" s="4" t="s">
        <v>41</v>
      </c>
      <c r="E26" s="4" t="s">
        <v>28</v>
      </c>
      <c r="F26" s="4" t="s">
        <v>13</v>
      </c>
      <c r="G26" s="4" t="s">
        <v>34</v>
      </c>
      <c r="H26" s="4" t="s">
        <v>42</v>
      </c>
      <c r="I26" s="9">
        <v>2</v>
      </c>
      <c r="J26" s="6">
        <v>35.78</v>
      </c>
      <c r="K26" s="7">
        <v>0</v>
      </c>
      <c r="L26" s="6">
        <v>13.84</v>
      </c>
      <c r="M26" s="6">
        <f t="shared" si="0"/>
        <v>71.56</v>
      </c>
      <c r="N26" s="6">
        <f t="shared" si="1"/>
        <v>27.68</v>
      </c>
      <c r="O26" s="6">
        <f t="shared" si="2"/>
        <v>43.88</v>
      </c>
      <c r="P26" s="8">
        <f t="shared" si="3"/>
        <v>0.61319172722191173</v>
      </c>
      <c r="Q26" s="5">
        <f>YEAR(SalesDataTable[[#This Row],[Order Date]])</f>
        <v>2026</v>
      </c>
      <c r="R26" s="8" t="str">
        <f>"Q"&amp;ROUNDUP(MONTH(SalesDataTable[[#This Row],[Order Date]])/3,0)</f>
        <v>Q1</v>
      </c>
      <c r="S26" s="9">
        <f>MONTH(SalesDataTable[[#This Row],[Order Date]])</f>
        <v>1</v>
      </c>
      <c r="T26" s="8" t="str">
        <f>TEXT(SalesDataTable[[#This Row],[Order Date]],"mmm")</f>
        <v>Jan</v>
      </c>
    </row>
    <row r="27" spans="1:20" ht="15.6">
      <c r="A27" s="2">
        <v>248</v>
      </c>
      <c r="B27" s="3">
        <v>46029</v>
      </c>
      <c r="C27" s="4" t="s">
        <v>6</v>
      </c>
      <c r="D27" s="4" t="s">
        <v>43</v>
      </c>
      <c r="E27" s="4" t="s">
        <v>28</v>
      </c>
      <c r="F27" s="4" t="s">
        <v>13</v>
      </c>
      <c r="G27" s="4" t="s">
        <v>4</v>
      </c>
      <c r="H27" s="4" t="s">
        <v>5</v>
      </c>
      <c r="I27" s="9">
        <v>3</v>
      </c>
      <c r="J27" s="6">
        <v>81.64</v>
      </c>
      <c r="K27" s="7">
        <v>0</v>
      </c>
      <c r="L27" s="6">
        <v>43.84</v>
      </c>
      <c r="M27" s="6">
        <f t="shared" si="0"/>
        <v>244.92000000000002</v>
      </c>
      <c r="N27" s="6">
        <f t="shared" si="1"/>
        <v>131.52000000000001</v>
      </c>
      <c r="O27" s="6">
        <f t="shared" si="2"/>
        <v>113.4</v>
      </c>
      <c r="P27" s="8">
        <f t="shared" si="3"/>
        <v>0.46300832925036745</v>
      </c>
      <c r="Q27" s="5">
        <f>YEAR(SalesDataTable[[#This Row],[Order Date]])</f>
        <v>2026</v>
      </c>
      <c r="R27" s="8" t="str">
        <f>"Q"&amp;ROUNDUP(MONTH(SalesDataTable[[#This Row],[Order Date]])/3,0)</f>
        <v>Q1</v>
      </c>
      <c r="S27" s="9">
        <f>MONTH(SalesDataTable[[#This Row],[Order Date]])</f>
        <v>1</v>
      </c>
      <c r="T27" s="8" t="str">
        <f>TEXT(SalesDataTable[[#This Row],[Order Date]],"mmm")</f>
        <v>Jan</v>
      </c>
    </row>
    <row r="28" spans="1:20" ht="15.6">
      <c r="A28" s="2">
        <v>1118</v>
      </c>
      <c r="B28" s="3">
        <v>46029</v>
      </c>
      <c r="C28" s="4" t="s">
        <v>6</v>
      </c>
      <c r="D28" s="4" t="s">
        <v>43</v>
      </c>
      <c r="E28" s="4" t="s">
        <v>2</v>
      </c>
      <c r="F28" s="4" t="s">
        <v>3</v>
      </c>
      <c r="G28" s="4" t="s">
        <v>14</v>
      </c>
      <c r="H28" s="4" t="s">
        <v>44</v>
      </c>
      <c r="I28" s="9">
        <v>2</v>
      </c>
      <c r="J28" s="6">
        <v>131.63999999999999</v>
      </c>
      <c r="K28" s="7">
        <v>0.05</v>
      </c>
      <c r="L28" s="6">
        <v>69.02</v>
      </c>
      <c r="M28" s="6">
        <f t="shared" si="0"/>
        <v>250.11599999999996</v>
      </c>
      <c r="N28" s="6">
        <f t="shared" si="1"/>
        <v>138.04</v>
      </c>
      <c r="O28" s="6">
        <f t="shared" si="2"/>
        <v>112.07599999999996</v>
      </c>
      <c r="P28" s="8">
        <f t="shared" si="3"/>
        <v>0.44809608341729429</v>
      </c>
      <c r="Q28" s="5">
        <f>YEAR(SalesDataTable[[#This Row],[Order Date]])</f>
        <v>2026</v>
      </c>
      <c r="R28" s="8" t="str">
        <f>"Q"&amp;ROUNDUP(MONTH(SalesDataTable[[#This Row],[Order Date]])/3,0)</f>
        <v>Q1</v>
      </c>
      <c r="S28" s="9">
        <f>MONTH(SalesDataTable[[#This Row],[Order Date]])</f>
        <v>1</v>
      </c>
      <c r="T28" s="8" t="str">
        <f>TEXT(SalesDataTable[[#This Row],[Order Date]],"mmm")</f>
        <v>Jan</v>
      </c>
    </row>
    <row r="29" spans="1:20" ht="15.6">
      <c r="A29" s="2">
        <v>3023</v>
      </c>
      <c r="B29" s="3">
        <v>46029</v>
      </c>
      <c r="C29" s="4" t="s">
        <v>11</v>
      </c>
      <c r="D29" s="4" t="s">
        <v>18</v>
      </c>
      <c r="E29" s="4" t="s">
        <v>28</v>
      </c>
      <c r="F29" s="4" t="s">
        <v>13</v>
      </c>
      <c r="G29" s="4" t="s">
        <v>9</v>
      </c>
      <c r="H29" s="4" t="s">
        <v>37</v>
      </c>
      <c r="I29" s="9">
        <v>2</v>
      </c>
      <c r="J29" s="6">
        <v>155.35</v>
      </c>
      <c r="K29" s="7">
        <v>0</v>
      </c>
      <c r="L29" s="6">
        <v>80.790000000000006</v>
      </c>
      <c r="M29" s="6">
        <f t="shared" si="0"/>
        <v>310.7</v>
      </c>
      <c r="N29" s="6">
        <f t="shared" si="1"/>
        <v>161.58000000000001</v>
      </c>
      <c r="O29" s="6">
        <f t="shared" si="2"/>
        <v>149.11999999999998</v>
      </c>
      <c r="P29" s="8">
        <f t="shared" si="3"/>
        <v>0.47994850337946565</v>
      </c>
      <c r="Q29" s="5">
        <f>YEAR(SalesDataTable[[#This Row],[Order Date]])</f>
        <v>2026</v>
      </c>
      <c r="R29" s="8" t="str">
        <f>"Q"&amp;ROUNDUP(MONTH(SalesDataTable[[#This Row],[Order Date]])/3,0)</f>
        <v>Q1</v>
      </c>
      <c r="S29" s="9">
        <f>MONTH(SalesDataTable[[#This Row],[Order Date]])</f>
        <v>1</v>
      </c>
      <c r="T29" s="8" t="str">
        <f>TEXT(SalesDataTable[[#This Row],[Order Date]],"mmm")</f>
        <v>Jan</v>
      </c>
    </row>
    <row r="30" spans="1:20" ht="15.6">
      <c r="A30" s="2">
        <v>3903</v>
      </c>
      <c r="B30" s="3">
        <v>46029</v>
      </c>
      <c r="C30" s="4" t="s">
        <v>20</v>
      </c>
      <c r="D30" s="4" t="s">
        <v>33</v>
      </c>
      <c r="E30" s="4" t="s">
        <v>2</v>
      </c>
      <c r="F30" s="4" t="s">
        <v>3</v>
      </c>
      <c r="G30" s="4" t="s">
        <v>34</v>
      </c>
      <c r="H30" s="4" t="s">
        <v>45</v>
      </c>
      <c r="I30" s="9">
        <v>2</v>
      </c>
      <c r="J30" s="6">
        <v>51.56</v>
      </c>
      <c r="K30" s="7">
        <v>0.05</v>
      </c>
      <c r="L30" s="6">
        <v>22.26</v>
      </c>
      <c r="M30" s="6">
        <f t="shared" si="0"/>
        <v>97.963999999999999</v>
      </c>
      <c r="N30" s="6">
        <f t="shared" si="1"/>
        <v>44.52</v>
      </c>
      <c r="O30" s="6">
        <f t="shared" si="2"/>
        <v>53.443999999999996</v>
      </c>
      <c r="P30" s="8">
        <f t="shared" si="3"/>
        <v>0.54554734392225712</v>
      </c>
      <c r="Q30" s="5">
        <f>YEAR(SalesDataTable[[#This Row],[Order Date]])</f>
        <v>2026</v>
      </c>
      <c r="R30" s="8" t="str">
        <f>"Q"&amp;ROUNDUP(MONTH(SalesDataTable[[#This Row],[Order Date]])/3,0)</f>
        <v>Q1</v>
      </c>
      <c r="S30" s="9">
        <f>MONTH(SalesDataTable[[#This Row],[Order Date]])</f>
        <v>1</v>
      </c>
      <c r="T30" s="8" t="str">
        <f>TEXT(SalesDataTable[[#This Row],[Order Date]],"mmm")</f>
        <v>Jan</v>
      </c>
    </row>
    <row r="31" spans="1:20" ht="15.6">
      <c r="A31" s="2">
        <v>62</v>
      </c>
      <c r="B31" s="3">
        <v>46030</v>
      </c>
      <c r="C31" s="4" t="s">
        <v>6</v>
      </c>
      <c r="D31" s="4" t="s">
        <v>43</v>
      </c>
      <c r="E31" s="4" t="s">
        <v>2</v>
      </c>
      <c r="F31" s="4" t="s">
        <v>13</v>
      </c>
      <c r="G31" s="4" t="s">
        <v>4</v>
      </c>
      <c r="H31" s="4" t="s">
        <v>22</v>
      </c>
      <c r="I31" s="9">
        <v>2</v>
      </c>
      <c r="J31" s="6">
        <v>51.63</v>
      </c>
      <c r="K31" s="7">
        <v>0</v>
      </c>
      <c r="L31" s="6">
        <v>22.54</v>
      </c>
      <c r="M31" s="6">
        <f t="shared" si="0"/>
        <v>103.26</v>
      </c>
      <c r="N31" s="6">
        <f t="shared" si="1"/>
        <v>45.08</v>
      </c>
      <c r="O31" s="6">
        <f t="shared" si="2"/>
        <v>58.180000000000007</v>
      </c>
      <c r="P31" s="8">
        <f t="shared" si="3"/>
        <v>0.5634321131125315</v>
      </c>
      <c r="Q31" s="5">
        <f>YEAR(SalesDataTable[[#This Row],[Order Date]])</f>
        <v>2026</v>
      </c>
      <c r="R31" s="8" t="str">
        <f>"Q"&amp;ROUNDUP(MONTH(SalesDataTable[[#This Row],[Order Date]])/3,0)</f>
        <v>Q1</v>
      </c>
      <c r="S31" s="9">
        <f>MONTH(SalesDataTable[[#This Row],[Order Date]])</f>
        <v>1</v>
      </c>
      <c r="T31" s="8" t="str">
        <f>TEXT(SalesDataTable[[#This Row],[Order Date]],"mmm")</f>
        <v>Jan</v>
      </c>
    </row>
    <row r="32" spans="1:20" ht="15.6">
      <c r="A32" s="2">
        <v>142</v>
      </c>
      <c r="B32" s="3">
        <v>46030</v>
      </c>
      <c r="C32" s="4" t="s">
        <v>0</v>
      </c>
      <c r="D32" s="4" t="s">
        <v>36</v>
      </c>
      <c r="E32" s="4" t="s">
        <v>8</v>
      </c>
      <c r="F32" s="4" t="s">
        <v>16</v>
      </c>
      <c r="G32" s="4" t="s">
        <v>23</v>
      </c>
      <c r="H32" s="4" t="s">
        <v>24</v>
      </c>
      <c r="I32" s="9">
        <v>5</v>
      </c>
      <c r="J32" s="6">
        <v>344.88</v>
      </c>
      <c r="K32" s="7">
        <v>0.15</v>
      </c>
      <c r="L32" s="6">
        <v>190.66</v>
      </c>
      <c r="M32" s="6">
        <f t="shared" si="0"/>
        <v>1465.74</v>
      </c>
      <c r="N32" s="6">
        <f t="shared" si="1"/>
        <v>953.3</v>
      </c>
      <c r="O32" s="6">
        <f t="shared" si="2"/>
        <v>512.44000000000005</v>
      </c>
      <c r="P32" s="8">
        <f t="shared" si="3"/>
        <v>0.34961180018284282</v>
      </c>
      <c r="Q32" s="5">
        <f>YEAR(SalesDataTable[[#This Row],[Order Date]])</f>
        <v>2026</v>
      </c>
      <c r="R32" s="8" t="str">
        <f>"Q"&amp;ROUNDUP(MONTH(SalesDataTable[[#This Row],[Order Date]])/3,0)</f>
        <v>Q1</v>
      </c>
      <c r="S32" s="9">
        <f>MONTH(SalesDataTable[[#This Row],[Order Date]])</f>
        <v>1</v>
      </c>
      <c r="T32" s="8" t="str">
        <f>TEXT(SalesDataTable[[#This Row],[Order Date]],"mmm")</f>
        <v>Jan</v>
      </c>
    </row>
    <row r="33" spans="1:20" ht="15.6">
      <c r="A33" s="2">
        <v>450</v>
      </c>
      <c r="B33" s="3">
        <v>46030</v>
      </c>
      <c r="C33" s="4" t="s">
        <v>11</v>
      </c>
      <c r="D33" s="4" t="s">
        <v>18</v>
      </c>
      <c r="E33" s="4" t="s">
        <v>19</v>
      </c>
      <c r="F33" s="4" t="s">
        <v>13</v>
      </c>
      <c r="G33" s="4" t="s">
        <v>9</v>
      </c>
      <c r="H33" s="4" t="s">
        <v>10</v>
      </c>
      <c r="I33" s="9">
        <v>2</v>
      </c>
      <c r="J33" s="6">
        <v>94.06</v>
      </c>
      <c r="K33" s="7">
        <v>0.15</v>
      </c>
      <c r="L33" s="6">
        <v>46.33</v>
      </c>
      <c r="M33" s="6">
        <f t="shared" si="0"/>
        <v>159.90199999999999</v>
      </c>
      <c r="N33" s="6">
        <f t="shared" si="1"/>
        <v>92.66</v>
      </c>
      <c r="O33" s="6">
        <f t="shared" si="2"/>
        <v>67.24199999999999</v>
      </c>
      <c r="P33" s="8">
        <f t="shared" si="3"/>
        <v>0.42052006854198193</v>
      </c>
      <c r="Q33" s="5">
        <f>YEAR(SalesDataTable[[#This Row],[Order Date]])</f>
        <v>2026</v>
      </c>
      <c r="R33" s="8" t="str">
        <f>"Q"&amp;ROUNDUP(MONTH(SalesDataTable[[#This Row],[Order Date]])/3,0)</f>
        <v>Q1</v>
      </c>
      <c r="S33" s="9">
        <f>MONTH(SalesDataTable[[#This Row],[Order Date]])</f>
        <v>1</v>
      </c>
      <c r="T33" s="8" t="str">
        <f>TEXT(SalesDataTable[[#This Row],[Order Date]],"mmm")</f>
        <v>Jan</v>
      </c>
    </row>
    <row r="34" spans="1:20" ht="15.6">
      <c r="A34" s="2">
        <v>4397</v>
      </c>
      <c r="B34" s="3">
        <v>46030</v>
      </c>
      <c r="C34" s="4" t="s">
        <v>0</v>
      </c>
      <c r="D34" s="4" t="s">
        <v>1</v>
      </c>
      <c r="E34" s="4" t="s">
        <v>2</v>
      </c>
      <c r="F34" s="4" t="s">
        <v>16</v>
      </c>
      <c r="G34" s="4" t="s">
        <v>9</v>
      </c>
      <c r="H34" s="4" t="s">
        <v>46</v>
      </c>
      <c r="I34" s="9">
        <v>1</v>
      </c>
      <c r="J34" s="6">
        <v>72.38</v>
      </c>
      <c r="K34" s="7">
        <v>0</v>
      </c>
      <c r="L34" s="6">
        <v>31.65</v>
      </c>
      <c r="M34" s="6">
        <f t="shared" si="0"/>
        <v>72.38</v>
      </c>
      <c r="N34" s="6">
        <f t="shared" si="1"/>
        <v>31.65</v>
      </c>
      <c r="O34" s="6">
        <f t="shared" si="2"/>
        <v>40.729999999999997</v>
      </c>
      <c r="P34" s="8">
        <f t="shared" si="3"/>
        <v>0.56272450953302011</v>
      </c>
      <c r="Q34" s="5">
        <f>YEAR(SalesDataTable[[#This Row],[Order Date]])</f>
        <v>2026</v>
      </c>
      <c r="R34" s="8" t="str">
        <f>"Q"&amp;ROUNDUP(MONTH(SalesDataTable[[#This Row],[Order Date]])/3,0)</f>
        <v>Q1</v>
      </c>
      <c r="S34" s="9">
        <f>MONTH(SalesDataTable[[#This Row],[Order Date]])</f>
        <v>1</v>
      </c>
      <c r="T34" s="8" t="str">
        <f>TEXT(SalesDataTable[[#This Row],[Order Date]],"mmm")</f>
        <v>Jan</v>
      </c>
    </row>
    <row r="35" spans="1:20" ht="15.6">
      <c r="A35" s="2">
        <v>4798</v>
      </c>
      <c r="B35" s="3">
        <v>46030</v>
      </c>
      <c r="C35" s="4" t="s">
        <v>6</v>
      </c>
      <c r="D35" s="4" t="s">
        <v>27</v>
      </c>
      <c r="E35" s="4" t="s">
        <v>2</v>
      </c>
      <c r="F35" s="4" t="s">
        <v>13</v>
      </c>
      <c r="G35" s="4" t="s">
        <v>9</v>
      </c>
      <c r="H35" s="4" t="s">
        <v>37</v>
      </c>
      <c r="I35" s="9">
        <v>1</v>
      </c>
      <c r="J35" s="6">
        <v>153.69</v>
      </c>
      <c r="K35" s="7">
        <v>0</v>
      </c>
      <c r="L35" s="6">
        <v>77.47</v>
      </c>
      <c r="M35" s="6">
        <f t="shared" si="0"/>
        <v>153.69</v>
      </c>
      <c r="N35" s="6">
        <f t="shared" si="1"/>
        <v>77.47</v>
      </c>
      <c r="O35" s="6">
        <f t="shared" si="2"/>
        <v>76.22</v>
      </c>
      <c r="P35" s="8">
        <f t="shared" si="3"/>
        <v>0.49593337237295854</v>
      </c>
      <c r="Q35" s="5">
        <f>YEAR(SalesDataTable[[#This Row],[Order Date]])</f>
        <v>2026</v>
      </c>
      <c r="R35" s="8" t="str">
        <f>"Q"&amp;ROUNDUP(MONTH(SalesDataTable[[#This Row],[Order Date]])/3,0)</f>
        <v>Q1</v>
      </c>
      <c r="S35" s="9">
        <f>MONTH(SalesDataTable[[#This Row],[Order Date]])</f>
        <v>1</v>
      </c>
      <c r="T35" s="8" t="str">
        <f>TEXT(SalesDataTable[[#This Row],[Order Date]],"mmm")</f>
        <v>Jan</v>
      </c>
    </row>
    <row r="36" spans="1:20" ht="15.6">
      <c r="A36" s="2">
        <v>136</v>
      </c>
      <c r="B36" s="3">
        <v>46031</v>
      </c>
      <c r="C36" s="4" t="s">
        <v>20</v>
      </c>
      <c r="D36" s="4" t="s">
        <v>47</v>
      </c>
      <c r="E36" s="4" t="s">
        <v>8</v>
      </c>
      <c r="F36" s="4" t="s">
        <v>16</v>
      </c>
      <c r="G36" s="4" t="s">
        <v>14</v>
      </c>
      <c r="H36" s="4" t="s">
        <v>48</v>
      </c>
      <c r="I36" s="9">
        <v>15</v>
      </c>
      <c r="J36" s="6">
        <v>168.62</v>
      </c>
      <c r="K36" s="7">
        <v>0.05</v>
      </c>
      <c r="L36" s="6">
        <v>86.09</v>
      </c>
      <c r="M36" s="6">
        <f t="shared" si="0"/>
        <v>2402.835</v>
      </c>
      <c r="N36" s="6">
        <f t="shared" si="1"/>
        <v>1291.3500000000001</v>
      </c>
      <c r="O36" s="6">
        <f t="shared" si="2"/>
        <v>1111.4849999999999</v>
      </c>
      <c r="P36" s="8">
        <f t="shared" si="3"/>
        <v>0.46257233642759488</v>
      </c>
      <c r="Q36" s="5">
        <f>YEAR(SalesDataTable[[#This Row],[Order Date]])</f>
        <v>2026</v>
      </c>
      <c r="R36" s="8" t="str">
        <f>"Q"&amp;ROUNDUP(MONTH(SalesDataTable[[#This Row],[Order Date]])/3,0)</f>
        <v>Q1</v>
      </c>
      <c r="S36" s="9">
        <f>MONTH(SalesDataTable[[#This Row],[Order Date]])</f>
        <v>1</v>
      </c>
      <c r="T36" s="8" t="str">
        <f>TEXT(SalesDataTable[[#This Row],[Order Date]],"mmm")</f>
        <v>Jan</v>
      </c>
    </row>
    <row r="37" spans="1:20" ht="15.6">
      <c r="A37" s="2">
        <v>2782</v>
      </c>
      <c r="B37" s="3">
        <v>46031</v>
      </c>
      <c r="C37" s="4" t="s">
        <v>20</v>
      </c>
      <c r="D37" s="4" t="s">
        <v>21</v>
      </c>
      <c r="E37" s="4" t="s">
        <v>2</v>
      </c>
      <c r="F37" s="4" t="s">
        <v>13</v>
      </c>
      <c r="G37" s="4" t="s">
        <v>9</v>
      </c>
      <c r="H37" s="4" t="s">
        <v>37</v>
      </c>
      <c r="I37" s="9">
        <v>1</v>
      </c>
      <c r="J37" s="6">
        <v>152.75</v>
      </c>
      <c r="K37" s="7">
        <v>0.05</v>
      </c>
      <c r="L37" s="6">
        <v>79.88</v>
      </c>
      <c r="M37" s="6">
        <f t="shared" si="0"/>
        <v>145.11249999999998</v>
      </c>
      <c r="N37" s="6">
        <f t="shared" si="1"/>
        <v>79.88</v>
      </c>
      <c r="O37" s="6">
        <f t="shared" si="2"/>
        <v>65.232499999999987</v>
      </c>
      <c r="P37" s="8">
        <f t="shared" si="3"/>
        <v>0.44953053665259707</v>
      </c>
      <c r="Q37" s="5">
        <f>YEAR(SalesDataTable[[#This Row],[Order Date]])</f>
        <v>2026</v>
      </c>
      <c r="R37" s="8" t="str">
        <f>"Q"&amp;ROUNDUP(MONTH(SalesDataTable[[#This Row],[Order Date]])/3,0)</f>
        <v>Q1</v>
      </c>
      <c r="S37" s="9">
        <f>MONTH(SalesDataTable[[#This Row],[Order Date]])</f>
        <v>1</v>
      </c>
      <c r="T37" s="8" t="str">
        <f>TEXT(SalesDataTable[[#This Row],[Order Date]],"mmm")</f>
        <v>Jan</v>
      </c>
    </row>
    <row r="38" spans="1:20" ht="15.6">
      <c r="A38" s="2">
        <v>4704</v>
      </c>
      <c r="B38" s="3">
        <v>46031</v>
      </c>
      <c r="C38" s="4" t="s">
        <v>6</v>
      </c>
      <c r="D38" s="4" t="s">
        <v>49</v>
      </c>
      <c r="E38" s="4" t="s">
        <v>28</v>
      </c>
      <c r="F38" s="4" t="s">
        <v>13</v>
      </c>
      <c r="G38" s="4" t="s">
        <v>34</v>
      </c>
      <c r="H38" s="4" t="s">
        <v>42</v>
      </c>
      <c r="I38" s="9">
        <v>2</v>
      </c>
      <c r="J38" s="6">
        <v>36.72</v>
      </c>
      <c r="K38" s="7">
        <v>0.05</v>
      </c>
      <c r="L38" s="6">
        <v>14.15</v>
      </c>
      <c r="M38" s="6">
        <f t="shared" si="0"/>
        <v>69.768000000000001</v>
      </c>
      <c r="N38" s="6">
        <f t="shared" si="1"/>
        <v>28.3</v>
      </c>
      <c r="O38" s="6">
        <f t="shared" si="2"/>
        <v>41.468000000000004</v>
      </c>
      <c r="P38" s="8">
        <f t="shared" si="3"/>
        <v>0.59436991170737308</v>
      </c>
      <c r="Q38" s="5">
        <f>YEAR(SalesDataTable[[#This Row],[Order Date]])</f>
        <v>2026</v>
      </c>
      <c r="R38" s="8" t="str">
        <f>"Q"&amp;ROUNDUP(MONTH(SalesDataTable[[#This Row],[Order Date]])/3,0)</f>
        <v>Q1</v>
      </c>
      <c r="S38" s="9">
        <f>MONTH(SalesDataTable[[#This Row],[Order Date]])</f>
        <v>1</v>
      </c>
      <c r="T38" s="8" t="str">
        <f>TEXT(SalesDataTable[[#This Row],[Order Date]],"mmm")</f>
        <v>Jan</v>
      </c>
    </row>
    <row r="39" spans="1:20" ht="15.6">
      <c r="A39" s="2">
        <v>69</v>
      </c>
      <c r="B39" s="3">
        <v>46032</v>
      </c>
      <c r="C39" s="4" t="s">
        <v>0</v>
      </c>
      <c r="D39" s="4" t="s">
        <v>50</v>
      </c>
      <c r="E39" s="4" t="s">
        <v>2</v>
      </c>
      <c r="F39" s="4" t="s">
        <v>3</v>
      </c>
      <c r="G39" s="4" t="s">
        <v>9</v>
      </c>
      <c r="H39" s="4" t="s">
        <v>17</v>
      </c>
      <c r="I39" s="9">
        <v>6</v>
      </c>
      <c r="J39" s="6">
        <v>141.31</v>
      </c>
      <c r="K39" s="7">
        <v>0.05</v>
      </c>
      <c r="L39" s="6">
        <v>79.349999999999994</v>
      </c>
      <c r="M39" s="6">
        <f t="shared" si="0"/>
        <v>805.46699999999998</v>
      </c>
      <c r="N39" s="6">
        <f t="shared" si="1"/>
        <v>476.09999999999997</v>
      </c>
      <c r="O39" s="6">
        <f t="shared" si="2"/>
        <v>329.36700000000002</v>
      </c>
      <c r="P39" s="8">
        <f t="shared" si="3"/>
        <v>0.4089143316858419</v>
      </c>
      <c r="Q39" s="5">
        <f>YEAR(SalesDataTable[[#This Row],[Order Date]])</f>
        <v>2026</v>
      </c>
      <c r="R39" s="8" t="str">
        <f>"Q"&amp;ROUNDUP(MONTH(SalesDataTable[[#This Row],[Order Date]])/3,0)</f>
        <v>Q1</v>
      </c>
      <c r="S39" s="9">
        <f>MONTH(SalesDataTable[[#This Row],[Order Date]])</f>
        <v>1</v>
      </c>
      <c r="T39" s="8" t="str">
        <f>TEXT(SalesDataTable[[#This Row],[Order Date]],"mmm")</f>
        <v>Jan</v>
      </c>
    </row>
    <row r="40" spans="1:20" ht="15.6">
      <c r="A40" s="2">
        <v>490</v>
      </c>
      <c r="B40" s="3">
        <v>46032</v>
      </c>
      <c r="C40" s="4" t="s">
        <v>11</v>
      </c>
      <c r="D40" s="4" t="s">
        <v>39</v>
      </c>
      <c r="E40" s="4" t="s">
        <v>2</v>
      </c>
      <c r="F40" s="4" t="s">
        <v>16</v>
      </c>
      <c r="G40" s="4" t="s">
        <v>23</v>
      </c>
      <c r="H40" s="4" t="s">
        <v>51</v>
      </c>
      <c r="I40" s="9">
        <v>2</v>
      </c>
      <c r="J40" s="6">
        <v>121.23</v>
      </c>
      <c r="K40" s="7">
        <v>0</v>
      </c>
      <c r="L40" s="6">
        <v>59.66</v>
      </c>
      <c r="M40" s="6">
        <f t="shared" si="0"/>
        <v>242.46</v>
      </c>
      <c r="N40" s="6">
        <f t="shared" si="1"/>
        <v>119.32</v>
      </c>
      <c r="O40" s="6">
        <f t="shared" si="2"/>
        <v>123.14000000000001</v>
      </c>
      <c r="P40" s="8">
        <f t="shared" si="3"/>
        <v>0.50787758805576178</v>
      </c>
      <c r="Q40" s="5">
        <f>YEAR(SalesDataTable[[#This Row],[Order Date]])</f>
        <v>2026</v>
      </c>
      <c r="R40" s="8" t="str">
        <f>"Q"&amp;ROUNDUP(MONTH(SalesDataTable[[#This Row],[Order Date]])/3,0)</f>
        <v>Q1</v>
      </c>
      <c r="S40" s="9">
        <f>MONTH(SalesDataTable[[#This Row],[Order Date]])</f>
        <v>1</v>
      </c>
      <c r="T40" s="8" t="str">
        <f>TEXT(SalesDataTable[[#This Row],[Order Date]],"mmm")</f>
        <v>Jan</v>
      </c>
    </row>
    <row r="41" spans="1:20" ht="15.6">
      <c r="A41" s="2">
        <v>3685</v>
      </c>
      <c r="B41" s="3">
        <v>46032</v>
      </c>
      <c r="C41" s="4" t="s">
        <v>20</v>
      </c>
      <c r="D41" s="4" t="s">
        <v>33</v>
      </c>
      <c r="E41" s="4" t="s">
        <v>2</v>
      </c>
      <c r="F41" s="4" t="s">
        <v>13</v>
      </c>
      <c r="G41" s="4" t="s">
        <v>14</v>
      </c>
      <c r="H41" s="4" t="s">
        <v>48</v>
      </c>
      <c r="I41" s="9">
        <v>3</v>
      </c>
      <c r="J41" s="6">
        <v>161.58000000000001</v>
      </c>
      <c r="K41" s="7">
        <v>0</v>
      </c>
      <c r="L41" s="6">
        <v>85.58</v>
      </c>
      <c r="M41" s="6">
        <f t="shared" si="0"/>
        <v>484.74</v>
      </c>
      <c r="N41" s="6">
        <f t="shared" si="1"/>
        <v>256.74</v>
      </c>
      <c r="O41" s="6">
        <f t="shared" si="2"/>
        <v>228</v>
      </c>
      <c r="P41" s="8">
        <f t="shared" si="3"/>
        <v>0.47035524198539425</v>
      </c>
      <c r="Q41" s="5">
        <f>YEAR(SalesDataTable[[#This Row],[Order Date]])</f>
        <v>2026</v>
      </c>
      <c r="R41" s="8" t="str">
        <f>"Q"&amp;ROUNDUP(MONTH(SalesDataTable[[#This Row],[Order Date]])/3,0)</f>
        <v>Q1</v>
      </c>
      <c r="S41" s="9">
        <f>MONTH(SalesDataTable[[#This Row],[Order Date]])</f>
        <v>1</v>
      </c>
      <c r="T41" s="8" t="str">
        <f>TEXT(SalesDataTable[[#This Row],[Order Date]],"mmm")</f>
        <v>Jan</v>
      </c>
    </row>
    <row r="42" spans="1:20" ht="15.6">
      <c r="A42" s="2">
        <v>3796</v>
      </c>
      <c r="B42" s="3">
        <v>46032</v>
      </c>
      <c r="C42" s="4" t="s">
        <v>20</v>
      </c>
      <c r="D42" s="4" t="s">
        <v>33</v>
      </c>
      <c r="E42" s="4" t="s">
        <v>19</v>
      </c>
      <c r="F42" s="4" t="s">
        <v>3</v>
      </c>
      <c r="G42" s="4" t="s">
        <v>14</v>
      </c>
      <c r="H42" s="4" t="s">
        <v>48</v>
      </c>
      <c r="I42" s="9">
        <v>2</v>
      </c>
      <c r="J42" s="6">
        <v>166.84</v>
      </c>
      <c r="K42" s="7">
        <v>0</v>
      </c>
      <c r="L42" s="6">
        <v>88.67</v>
      </c>
      <c r="M42" s="6">
        <f t="shared" si="0"/>
        <v>333.68</v>
      </c>
      <c r="N42" s="6">
        <f t="shared" si="1"/>
        <v>177.34</v>
      </c>
      <c r="O42" s="6">
        <f t="shared" si="2"/>
        <v>156.34</v>
      </c>
      <c r="P42" s="8">
        <f t="shared" si="3"/>
        <v>0.4685327259649964</v>
      </c>
      <c r="Q42" s="5">
        <f>YEAR(SalesDataTable[[#This Row],[Order Date]])</f>
        <v>2026</v>
      </c>
      <c r="R42" s="8" t="str">
        <f>"Q"&amp;ROUNDUP(MONTH(SalesDataTable[[#This Row],[Order Date]])/3,0)</f>
        <v>Q1</v>
      </c>
      <c r="S42" s="9">
        <f>MONTH(SalesDataTable[[#This Row],[Order Date]])</f>
        <v>1</v>
      </c>
      <c r="T42" s="8" t="str">
        <f>TEXT(SalesDataTable[[#This Row],[Order Date]],"mmm")</f>
        <v>Jan</v>
      </c>
    </row>
    <row r="43" spans="1:20" ht="15.6">
      <c r="A43" s="2">
        <v>387</v>
      </c>
      <c r="B43" s="3">
        <v>46033</v>
      </c>
      <c r="C43" s="4" t="s">
        <v>11</v>
      </c>
      <c r="D43" s="4" t="s">
        <v>25</v>
      </c>
      <c r="E43" s="4" t="s">
        <v>2</v>
      </c>
      <c r="F43" s="4" t="s">
        <v>3</v>
      </c>
      <c r="G43" s="4" t="s">
        <v>9</v>
      </c>
      <c r="H43" s="4" t="s">
        <v>37</v>
      </c>
      <c r="I43" s="9">
        <v>1</v>
      </c>
      <c r="J43" s="6">
        <v>150.96</v>
      </c>
      <c r="K43" s="7">
        <v>0</v>
      </c>
      <c r="L43" s="6">
        <v>77.5</v>
      </c>
      <c r="M43" s="6">
        <f t="shared" si="0"/>
        <v>150.96</v>
      </c>
      <c r="N43" s="6">
        <f t="shared" si="1"/>
        <v>77.5</v>
      </c>
      <c r="O43" s="6">
        <f t="shared" si="2"/>
        <v>73.460000000000008</v>
      </c>
      <c r="P43" s="8">
        <f t="shared" si="3"/>
        <v>0.48661897191308956</v>
      </c>
      <c r="Q43" s="5">
        <f>YEAR(SalesDataTable[[#This Row],[Order Date]])</f>
        <v>2026</v>
      </c>
      <c r="R43" s="8" t="str">
        <f>"Q"&amp;ROUNDUP(MONTH(SalesDataTable[[#This Row],[Order Date]])/3,0)</f>
        <v>Q1</v>
      </c>
      <c r="S43" s="9">
        <f>MONTH(SalesDataTable[[#This Row],[Order Date]])</f>
        <v>1</v>
      </c>
      <c r="T43" s="8" t="str">
        <f>TEXT(SalesDataTable[[#This Row],[Order Date]],"mmm")</f>
        <v>Jan</v>
      </c>
    </row>
    <row r="44" spans="1:20" ht="15.6">
      <c r="A44" s="2">
        <v>2796</v>
      </c>
      <c r="B44" s="3">
        <v>46033</v>
      </c>
      <c r="C44" s="4" t="s">
        <v>20</v>
      </c>
      <c r="D44" s="4" t="s">
        <v>31</v>
      </c>
      <c r="E44" s="4" t="s">
        <v>19</v>
      </c>
      <c r="F44" s="4" t="s">
        <v>3</v>
      </c>
      <c r="G44" s="4" t="s">
        <v>14</v>
      </c>
      <c r="H44" s="4" t="s">
        <v>15</v>
      </c>
      <c r="I44" s="9">
        <v>3</v>
      </c>
      <c r="J44" s="6">
        <v>36.33</v>
      </c>
      <c r="K44" s="7">
        <v>0.05</v>
      </c>
      <c r="L44" s="6">
        <v>13.27</v>
      </c>
      <c r="M44" s="6">
        <f t="shared" si="0"/>
        <v>103.54049999999999</v>
      </c>
      <c r="N44" s="6">
        <f t="shared" si="1"/>
        <v>39.81</v>
      </c>
      <c r="O44" s="6">
        <f t="shared" si="2"/>
        <v>63.730499999999992</v>
      </c>
      <c r="P44" s="8">
        <f t="shared" si="3"/>
        <v>0.61551277036521934</v>
      </c>
      <c r="Q44" s="5">
        <f>YEAR(SalesDataTable[[#This Row],[Order Date]])</f>
        <v>2026</v>
      </c>
      <c r="R44" s="8" t="str">
        <f>"Q"&amp;ROUNDUP(MONTH(SalesDataTable[[#This Row],[Order Date]])/3,0)</f>
        <v>Q1</v>
      </c>
      <c r="S44" s="9">
        <f>MONTH(SalesDataTable[[#This Row],[Order Date]])</f>
        <v>1</v>
      </c>
      <c r="T44" s="8" t="str">
        <f>TEXT(SalesDataTable[[#This Row],[Order Date]],"mmm")</f>
        <v>Jan</v>
      </c>
    </row>
    <row r="45" spans="1:20" ht="15.6">
      <c r="A45" s="2">
        <v>3703</v>
      </c>
      <c r="B45" s="3">
        <v>46033</v>
      </c>
      <c r="C45" s="4" t="s">
        <v>20</v>
      </c>
      <c r="D45" s="4" t="s">
        <v>33</v>
      </c>
      <c r="E45" s="4" t="s">
        <v>2</v>
      </c>
      <c r="F45" s="4" t="s">
        <v>3</v>
      </c>
      <c r="G45" s="4" t="s">
        <v>14</v>
      </c>
      <c r="H45" s="4" t="s">
        <v>15</v>
      </c>
      <c r="I45" s="9">
        <v>1</v>
      </c>
      <c r="J45" s="6">
        <v>35.340000000000003</v>
      </c>
      <c r="K45" s="7">
        <v>0.1</v>
      </c>
      <c r="L45" s="6">
        <v>13.36</v>
      </c>
      <c r="M45" s="6">
        <f t="shared" si="0"/>
        <v>31.806000000000004</v>
      </c>
      <c r="N45" s="6">
        <f t="shared" si="1"/>
        <v>13.36</v>
      </c>
      <c r="O45" s="6">
        <f t="shared" si="2"/>
        <v>18.446000000000005</v>
      </c>
      <c r="P45" s="8">
        <f t="shared" si="3"/>
        <v>0.5799534678991386</v>
      </c>
      <c r="Q45" s="5">
        <f>YEAR(SalesDataTable[[#This Row],[Order Date]])</f>
        <v>2026</v>
      </c>
      <c r="R45" s="8" t="str">
        <f>"Q"&amp;ROUNDUP(MONTH(SalesDataTable[[#This Row],[Order Date]])/3,0)</f>
        <v>Q1</v>
      </c>
      <c r="S45" s="9">
        <f>MONTH(SalesDataTable[[#This Row],[Order Date]])</f>
        <v>1</v>
      </c>
      <c r="T45" s="8" t="str">
        <f>TEXT(SalesDataTable[[#This Row],[Order Date]],"mmm")</f>
        <v>Jan</v>
      </c>
    </row>
    <row r="46" spans="1:20" ht="15.6">
      <c r="A46" s="2">
        <v>4674</v>
      </c>
      <c r="B46" s="3">
        <v>46033</v>
      </c>
      <c r="C46" s="4" t="s">
        <v>20</v>
      </c>
      <c r="D46" s="4" t="s">
        <v>33</v>
      </c>
      <c r="E46" s="4" t="s">
        <v>2</v>
      </c>
      <c r="F46" s="4" t="s">
        <v>3</v>
      </c>
      <c r="G46" s="4" t="s">
        <v>14</v>
      </c>
      <c r="H46" s="4" t="s">
        <v>32</v>
      </c>
      <c r="I46" s="9">
        <v>2</v>
      </c>
      <c r="J46" s="6">
        <v>46.27</v>
      </c>
      <c r="K46" s="7">
        <v>0</v>
      </c>
      <c r="L46" s="6">
        <v>18.23</v>
      </c>
      <c r="M46" s="6">
        <f t="shared" si="0"/>
        <v>92.54</v>
      </c>
      <c r="N46" s="6">
        <f t="shared" si="1"/>
        <v>36.46</v>
      </c>
      <c r="O46" s="6">
        <f t="shared" si="2"/>
        <v>56.080000000000005</v>
      </c>
      <c r="P46" s="8">
        <f t="shared" si="3"/>
        <v>0.60600821266479366</v>
      </c>
      <c r="Q46" s="5">
        <f>YEAR(SalesDataTable[[#This Row],[Order Date]])</f>
        <v>2026</v>
      </c>
      <c r="R46" s="8" t="str">
        <f>"Q"&amp;ROUNDUP(MONTH(SalesDataTable[[#This Row],[Order Date]])/3,0)</f>
        <v>Q1</v>
      </c>
      <c r="S46" s="9">
        <f>MONTH(SalesDataTable[[#This Row],[Order Date]])</f>
        <v>1</v>
      </c>
      <c r="T46" s="8" t="str">
        <f>TEXT(SalesDataTable[[#This Row],[Order Date]],"mmm")</f>
        <v>Jan</v>
      </c>
    </row>
    <row r="47" spans="1:20" ht="15.6">
      <c r="A47" s="2">
        <v>4789</v>
      </c>
      <c r="B47" s="3">
        <v>46033</v>
      </c>
      <c r="C47" s="4" t="s">
        <v>20</v>
      </c>
      <c r="D47" s="4" t="s">
        <v>31</v>
      </c>
      <c r="E47" s="4" t="s">
        <v>2</v>
      </c>
      <c r="F47" s="4" t="s">
        <v>3</v>
      </c>
      <c r="G47" s="4" t="s">
        <v>4</v>
      </c>
      <c r="H47" s="4" t="s">
        <v>5</v>
      </c>
      <c r="I47" s="9">
        <v>1</v>
      </c>
      <c r="J47" s="6">
        <v>79.930000000000007</v>
      </c>
      <c r="K47" s="7">
        <v>0.05</v>
      </c>
      <c r="L47" s="6">
        <v>43.73</v>
      </c>
      <c r="M47" s="6">
        <f t="shared" si="0"/>
        <v>75.933500000000009</v>
      </c>
      <c r="N47" s="6">
        <f t="shared" si="1"/>
        <v>43.73</v>
      </c>
      <c r="O47" s="6">
        <f t="shared" si="2"/>
        <v>32.203500000000012</v>
      </c>
      <c r="P47" s="8">
        <f t="shared" si="3"/>
        <v>0.42410135184075554</v>
      </c>
      <c r="Q47" s="5">
        <f>YEAR(SalesDataTable[[#This Row],[Order Date]])</f>
        <v>2026</v>
      </c>
      <c r="R47" s="8" t="str">
        <f>"Q"&amp;ROUNDUP(MONTH(SalesDataTable[[#This Row],[Order Date]])/3,0)</f>
        <v>Q1</v>
      </c>
      <c r="S47" s="9">
        <f>MONTH(SalesDataTable[[#This Row],[Order Date]])</f>
        <v>1</v>
      </c>
      <c r="T47" s="8" t="str">
        <f>TEXT(SalesDataTable[[#This Row],[Order Date]],"mmm")</f>
        <v>Jan</v>
      </c>
    </row>
    <row r="48" spans="1:20" ht="15.6">
      <c r="A48" s="2">
        <v>804</v>
      </c>
      <c r="B48" s="3">
        <v>46034</v>
      </c>
      <c r="C48" s="4" t="s">
        <v>6</v>
      </c>
      <c r="D48" s="4" t="s">
        <v>43</v>
      </c>
      <c r="E48" s="4" t="s">
        <v>19</v>
      </c>
      <c r="F48" s="4" t="s">
        <v>13</v>
      </c>
      <c r="G48" s="4" t="s">
        <v>9</v>
      </c>
      <c r="H48" s="4" t="s">
        <v>17</v>
      </c>
      <c r="I48" s="9">
        <v>1</v>
      </c>
      <c r="J48" s="6">
        <v>141.25</v>
      </c>
      <c r="K48" s="7">
        <v>0</v>
      </c>
      <c r="L48" s="6">
        <v>78.72</v>
      </c>
      <c r="M48" s="6">
        <f t="shared" si="0"/>
        <v>141.25</v>
      </c>
      <c r="N48" s="6">
        <f t="shared" si="1"/>
        <v>78.72</v>
      </c>
      <c r="O48" s="6">
        <f t="shared" si="2"/>
        <v>62.53</v>
      </c>
      <c r="P48" s="8">
        <f t="shared" si="3"/>
        <v>0.44269026548672569</v>
      </c>
      <c r="Q48" s="5">
        <f>YEAR(SalesDataTable[[#This Row],[Order Date]])</f>
        <v>2026</v>
      </c>
      <c r="R48" s="8" t="str">
        <f>"Q"&amp;ROUNDUP(MONTH(SalesDataTable[[#This Row],[Order Date]])/3,0)</f>
        <v>Q1</v>
      </c>
      <c r="S48" s="9">
        <f>MONTH(SalesDataTable[[#This Row],[Order Date]])</f>
        <v>1</v>
      </c>
      <c r="T48" s="8" t="str">
        <f>TEXT(SalesDataTable[[#This Row],[Order Date]],"mmm")</f>
        <v>Jan</v>
      </c>
    </row>
    <row r="49" spans="1:20" ht="15.6">
      <c r="A49" s="2">
        <v>1780</v>
      </c>
      <c r="B49" s="3">
        <v>46034</v>
      </c>
      <c r="C49" s="4" t="s">
        <v>20</v>
      </c>
      <c r="D49" s="4" t="s">
        <v>33</v>
      </c>
      <c r="E49" s="4" t="s">
        <v>2</v>
      </c>
      <c r="F49" s="4" t="s">
        <v>3</v>
      </c>
      <c r="G49" s="4" t="s">
        <v>4</v>
      </c>
      <c r="H49" s="4" t="s">
        <v>30</v>
      </c>
      <c r="I49" s="9">
        <v>2</v>
      </c>
      <c r="J49" s="6">
        <v>103.64</v>
      </c>
      <c r="K49" s="7">
        <v>0.1</v>
      </c>
      <c r="L49" s="6">
        <v>50.96</v>
      </c>
      <c r="M49" s="6">
        <f t="shared" si="0"/>
        <v>186.55199999999999</v>
      </c>
      <c r="N49" s="6">
        <f t="shared" si="1"/>
        <v>101.92</v>
      </c>
      <c r="O49" s="6">
        <f t="shared" si="2"/>
        <v>84.631999999999991</v>
      </c>
      <c r="P49" s="8">
        <f t="shared" si="3"/>
        <v>0.45366439384193147</v>
      </c>
      <c r="Q49" s="5">
        <f>YEAR(SalesDataTable[[#This Row],[Order Date]])</f>
        <v>2026</v>
      </c>
      <c r="R49" s="8" t="str">
        <f>"Q"&amp;ROUNDUP(MONTH(SalesDataTable[[#This Row],[Order Date]])/3,0)</f>
        <v>Q1</v>
      </c>
      <c r="S49" s="9">
        <f>MONTH(SalesDataTable[[#This Row],[Order Date]])</f>
        <v>1</v>
      </c>
      <c r="T49" s="8" t="str">
        <f>TEXT(SalesDataTable[[#This Row],[Order Date]],"mmm")</f>
        <v>Jan</v>
      </c>
    </row>
    <row r="50" spans="1:20" ht="15.6">
      <c r="A50" s="2">
        <v>2844</v>
      </c>
      <c r="B50" s="3">
        <v>46034</v>
      </c>
      <c r="C50" s="4" t="s">
        <v>0</v>
      </c>
      <c r="D50" s="4" t="s">
        <v>1</v>
      </c>
      <c r="E50" s="4" t="s">
        <v>2</v>
      </c>
      <c r="F50" s="4" t="s">
        <v>13</v>
      </c>
      <c r="G50" s="4" t="s">
        <v>14</v>
      </c>
      <c r="H50" s="4" t="s">
        <v>44</v>
      </c>
      <c r="I50" s="9">
        <v>1</v>
      </c>
      <c r="J50" s="6">
        <v>136.18</v>
      </c>
      <c r="K50" s="7">
        <v>0</v>
      </c>
      <c r="L50" s="6">
        <v>68.34</v>
      </c>
      <c r="M50" s="6">
        <f t="shared" si="0"/>
        <v>136.18</v>
      </c>
      <c r="N50" s="6">
        <f t="shared" si="1"/>
        <v>68.34</v>
      </c>
      <c r="O50" s="6">
        <f t="shared" si="2"/>
        <v>67.84</v>
      </c>
      <c r="P50" s="8">
        <f t="shared" si="3"/>
        <v>0.498164194448524</v>
      </c>
      <c r="Q50" s="5">
        <f>YEAR(SalesDataTable[[#This Row],[Order Date]])</f>
        <v>2026</v>
      </c>
      <c r="R50" s="8" t="str">
        <f>"Q"&amp;ROUNDUP(MONTH(SalesDataTable[[#This Row],[Order Date]])/3,0)</f>
        <v>Q1</v>
      </c>
      <c r="S50" s="9">
        <f>MONTH(SalesDataTable[[#This Row],[Order Date]])</f>
        <v>1</v>
      </c>
      <c r="T50" s="8" t="str">
        <f>TEXT(SalesDataTable[[#This Row],[Order Date]],"mmm")</f>
        <v>Jan</v>
      </c>
    </row>
    <row r="51" spans="1:20" ht="15.6">
      <c r="A51" s="2">
        <v>3068</v>
      </c>
      <c r="B51" s="3">
        <v>46034</v>
      </c>
      <c r="C51" s="4" t="s">
        <v>11</v>
      </c>
      <c r="D51" s="4" t="s">
        <v>12</v>
      </c>
      <c r="E51" s="4" t="s">
        <v>28</v>
      </c>
      <c r="F51" s="4" t="s">
        <v>13</v>
      </c>
      <c r="G51" s="4" t="s">
        <v>34</v>
      </c>
      <c r="H51" s="4" t="s">
        <v>42</v>
      </c>
      <c r="I51" s="9">
        <v>1</v>
      </c>
      <c r="J51" s="6">
        <v>36.43</v>
      </c>
      <c r="K51" s="7">
        <v>0</v>
      </c>
      <c r="L51" s="6">
        <v>14.33</v>
      </c>
      <c r="M51" s="6">
        <f t="shared" si="0"/>
        <v>36.43</v>
      </c>
      <c r="N51" s="6">
        <f t="shared" si="1"/>
        <v>14.33</v>
      </c>
      <c r="O51" s="6">
        <f t="shared" si="2"/>
        <v>22.1</v>
      </c>
      <c r="P51" s="8">
        <f t="shared" si="3"/>
        <v>0.60664287674993145</v>
      </c>
      <c r="Q51" s="5">
        <f>YEAR(SalesDataTable[[#This Row],[Order Date]])</f>
        <v>2026</v>
      </c>
      <c r="R51" s="8" t="str">
        <f>"Q"&amp;ROUNDUP(MONTH(SalesDataTable[[#This Row],[Order Date]])/3,0)</f>
        <v>Q1</v>
      </c>
      <c r="S51" s="9">
        <f>MONTH(SalesDataTable[[#This Row],[Order Date]])</f>
        <v>1</v>
      </c>
      <c r="T51" s="8" t="str">
        <f>TEXT(SalesDataTable[[#This Row],[Order Date]],"mmm")</f>
        <v>Jan</v>
      </c>
    </row>
    <row r="52" spans="1:20" ht="15.6">
      <c r="A52" s="2">
        <v>3096</v>
      </c>
      <c r="B52" s="3">
        <v>46034</v>
      </c>
      <c r="C52" s="4" t="s">
        <v>20</v>
      </c>
      <c r="D52" s="4" t="s">
        <v>31</v>
      </c>
      <c r="E52" s="4" t="s">
        <v>2</v>
      </c>
      <c r="F52" s="4" t="s">
        <v>13</v>
      </c>
      <c r="G52" s="4" t="s">
        <v>34</v>
      </c>
      <c r="H52" s="4" t="s">
        <v>45</v>
      </c>
      <c r="I52" s="9">
        <v>2</v>
      </c>
      <c r="J52" s="6">
        <v>50.51</v>
      </c>
      <c r="K52" s="7">
        <v>0.1</v>
      </c>
      <c r="L52" s="6">
        <v>21.84</v>
      </c>
      <c r="M52" s="6">
        <f t="shared" si="0"/>
        <v>90.917999999999992</v>
      </c>
      <c r="N52" s="6">
        <f t="shared" si="1"/>
        <v>43.68</v>
      </c>
      <c r="O52" s="6">
        <f t="shared" si="2"/>
        <v>47.237999999999992</v>
      </c>
      <c r="P52" s="8">
        <f t="shared" si="3"/>
        <v>0.5195670824259222</v>
      </c>
      <c r="Q52" s="5">
        <f>YEAR(SalesDataTable[[#This Row],[Order Date]])</f>
        <v>2026</v>
      </c>
      <c r="R52" s="8" t="str">
        <f>"Q"&amp;ROUNDUP(MONTH(SalesDataTable[[#This Row],[Order Date]])/3,0)</f>
        <v>Q1</v>
      </c>
      <c r="S52" s="9">
        <f>MONTH(SalesDataTable[[#This Row],[Order Date]])</f>
        <v>1</v>
      </c>
      <c r="T52" s="8" t="str">
        <f>TEXT(SalesDataTable[[#This Row],[Order Date]],"mmm")</f>
        <v>Jan</v>
      </c>
    </row>
    <row r="53" spans="1:20" ht="15.6">
      <c r="A53" s="2">
        <v>3129</v>
      </c>
      <c r="B53" s="3">
        <v>46034</v>
      </c>
      <c r="C53" s="4" t="s">
        <v>20</v>
      </c>
      <c r="D53" s="4" t="s">
        <v>47</v>
      </c>
      <c r="E53" s="4" t="s">
        <v>19</v>
      </c>
      <c r="F53" s="4" t="s">
        <v>3</v>
      </c>
      <c r="G53" s="4" t="s">
        <v>34</v>
      </c>
      <c r="H53" s="4" t="s">
        <v>38</v>
      </c>
      <c r="I53" s="9">
        <v>1</v>
      </c>
      <c r="J53" s="6">
        <v>123</v>
      </c>
      <c r="K53" s="7">
        <v>0</v>
      </c>
      <c r="L53" s="6">
        <v>67.3</v>
      </c>
      <c r="M53" s="6">
        <f t="shared" si="0"/>
        <v>123</v>
      </c>
      <c r="N53" s="6">
        <f t="shared" si="1"/>
        <v>67.3</v>
      </c>
      <c r="O53" s="6">
        <f t="shared" si="2"/>
        <v>55.7</v>
      </c>
      <c r="P53" s="8">
        <f t="shared" si="3"/>
        <v>0.45284552845528458</v>
      </c>
      <c r="Q53" s="5">
        <f>YEAR(SalesDataTable[[#This Row],[Order Date]])</f>
        <v>2026</v>
      </c>
      <c r="R53" s="8" t="str">
        <f>"Q"&amp;ROUNDUP(MONTH(SalesDataTable[[#This Row],[Order Date]])/3,0)</f>
        <v>Q1</v>
      </c>
      <c r="S53" s="9">
        <f>MONTH(SalesDataTable[[#This Row],[Order Date]])</f>
        <v>1</v>
      </c>
      <c r="T53" s="8" t="str">
        <f>TEXT(SalesDataTable[[#This Row],[Order Date]],"mmm")</f>
        <v>Jan</v>
      </c>
    </row>
    <row r="54" spans="1:20" ht="15.6">
      <c r="A54" s="2">
        <v>3948</v>
      </c>
      <c r="B54" s="3">
        <v>46034</v>
      </c>
      <c r="C54" s="4" t="s">
        <v>6</v>
      </c>
      <c r="D54" s="4" t="s">
        <v>49</v>
      </c>
      <c r="E54" s="4" t="s">
        <v>2</v>
      </c>
      <c r="F54" s="4" t="s">
        <v>13</v>
      </c>
      <c r="G54" s="4" t="s">
        <v>9</v>
      </c>
      <c r="H54" s="4" t="s">
        <v>46</v>
      </c>
      <c r="I54" s="9">
        <v>2</v>
      </c>
      <c r="J54" s="6">
        <v>72.239999999999995</v>
      </c>
      <c r="K54" s="7">
        <v>0</v>
      </c>
      <c r="L54" s="6">
        <v>32.94</v>
      </c>
      <c r="M54" s="6">
        <f t="shared" si="0"/>
        <v>144.47999999999999</v>
      </c>
      <c r="N54" s="6">
        <f t="shared" si="1"/>
        <v>65.88</v>
      </c>
      <c r="O54" s="6">
        <f t="shared" si="2"/>
        <v>78.599999999999994</v>
      </c>
      <c r="P54" s="8">
        <f t="shared" si="3"/>
        <v>0.54401993355481726</v>
      </c>
      <c r="Q54" s="5">
        <f>YEAR(SalesDataTable[[#This Row],[Order Date]])</f>
        <v>2026</v>
      </c>
      <c r="R54" s="8" t="str">
        <f>"Q"&amp;ROUNDUP(MONTH(SalesDataTable[[#This Row],[Order Date]])/3,0)</f>
        <v>Q1</v>
      </c>
      <c r="S54" s="9">
        <f>MONTH(SalesDataTable[[#This Row],[Order Date]])</f>
        <v>1</v>
      </c>
      <c r="T54" s="8" t="str">
        <f>TEXT(SalesDataTable[[#This Row],[Order Date]],"mmm")</f>
        <v>Jan</v>
      </c>
    </row>
    <row r="55" spans="1:20" ht="15.6">
      <c r="A55" s="2">
        <v>5036</v>
      </c>
      <c r="B55" s="3">
        <v>46034</v>
      </c>
      <c r="C55" s="4" t="s">
        <v>11</v>
      </c>
      <c r="D55" s="4" t="s">
        <v>18</v>
      </c>
      <c r="E55" s="4" t="s">
        <v>19</v>
      </c>
      <c r="F55" s="4" t="s">
        <v>3</v>
      </c>
      <c r="G55" s="4" t="s">
        <v>9</v>
      </c>
      <c r="H55" s="4" t="s">
        <v>37</v>
      </c>
      <c r="I55" s="9">
        <v>1</v>
      </c>
      <c r="J55" s="6">
        <v>151.11000000000001</v>
      </c>
      <c r="K55" s="7">
        <v>0.15</v>
      </c>
      <c r="L55" s="6">
        <v>79.650000000000006</v>
      </c>
      <c r="M55" s="6">
        <f t="shared" si="0"/>
        <v>128.4435</v>
      </c>
      <c r="N55" s="6">
        <f t="shared" si="1"/>
        <v>79.650000000000006</v>
      </c>
      <c r="O55" s="6">
        <f t="shared" si="2"/>
        <v>48.793499999999995</v>
      </c>
      <c r="P55" s="8">
        <f t="shared" si="3"/>
        <v>0.37988298356865075</v>
      </c>
      <c r="Q55" s="5">
        <f>YEAR(SalesDataTable[[#This Row],[Order Date]])</f>
        <v>2026</v>
      </c>
      <c r="R55" s="8" t="str">
        <f>"Q"&amp;ROUNDUP(MONTH(SalesDataTable[[#This Row],[Order Date]])/3,0)</f>
        <v>Q1</v>
      </c>
      <c r="S55" s="9">
        <f>MONTH(SalesDataTable[[#This Row],[Order Date]])</f>
        <v>1</v>
      </c>
      <c r="T55" s="8" t="str">
        <f>TEXT(SalesDataTable[[#This Row],[Order Date]],"mmm")</f>
        <v>Jan</v>
      </c>
    </row>
    <row r="56" spans="1:20" ht="15.6">
      <c r="A56" s="2">
        <v>2681</v>
      </c>
      <c r="B56" s="3">
        <v>46035</v>
      </c>
      <c r="C56" s="4" t="s">
        <v>20</v>
      </c>
      <c r="D56" s="4" t="s">
        <v>21</v>
      </c>
      <c r="E56" s="4" t="s">
        <v>2</v>
      </c>
      <c r="F56" s="4" t="s">
        <v>13</v>
      </c>
      <c r="G56" s="4" t="s">
        <v>9</v>
      </c>
      <c r="H56" s="4" t="s">
        <v>10</v>
      </c>
      <c r="I56" s="9">
        <v>1</v>
      </c>
      <c r="J56" s="6">
        <v>94.32</v>
      </c>
      <c r="K56" s="7">
        <v>0</v>
      </c>
      <c r="L56" s="6">
        <v>45.93</v>
      </c>
      <c r="M56" s="6">
        <f t="shared" si="0"/>
        <v>94.32</v>
      </c>
      <c r="N56" s="6">
        <f t="shared" si="1"/>
        <v>45.93</v>
      </c>
      <c r="O56" s="6">
        <f t="shared" si="2"/>
        <v>48.389999999999993</v>
      </c>
      <c r="P56" s="8">
        <f t="shared" si="3"/>
        <v>0.51304071246819338</v>
      </c>
      <c r="Q56" s="5">
        <f>YEAR(SalesDataTable[[#This Row],[Order Date]])</f>
        <v>2026</v>
      </c>
      <c r="R56" s="8" t="str">
        <f>"Q"&amp;ROUNDUP(MONTH(SalesDataTable[[#This Row],[Order Date]])/3,0)</f>
        <v>Q1</v>
      </c>
      <c r="S56" s="9">
        <f>MONTH(SalesDataTable[[#This Row],[Order Date]])</f>
        <v>1</v>
      </c>
      <c r="T56" s="8" t="str">
        <f>TEXT(SalesDataTable[[#This Row],[Order Date]],"mmm")</f>
        <v>Jan</v>
      </c>
    </row>
    <row r="57" spans="1:20" ht="15.6">
      <c r="A57" s="2">
        <v>5101</v>
      </c>
      <c r="B57" s="3">
        <v>46035</v>
      </c>
      <c r="C57" s="4" t="s">
        <v>6</v>
      </c>
      <c r="D57" s="4" t="s">
        <v>43</v>
      </c>
      <c r="E57" s="4" t="s">
        <v>2</v>
      </c>
      <c r="F57" s="4" t="s">
        <v>3</v>
      </c>
      <c r="G57" s="4" t="s">
        <v>4</v>
      </c>
      <c r="H57" s="4" t="s">
        <v>22</v>
      </c>
      <c r="I57" s="9">
        <v>3</v>
      </c>
      <c r="J57" s="6">
        <v>51.52</v>
      </c>
      <c r="K57" s="7">
        <v>0</v>
      </c>
      <c r="L57" s="6">
        <v>21.92</v>
      </c>
      <c r="M57" s="6">
        <f t="shared" si="0"/>
        <v>154.56</v>
      </c>
      <c r="N57" s="6">
        <f t="shared" si="1"/>
        <v>65.760000000000005</v>
      </c>
      <c r="O57" s="6">
        <f t="shared" si="2"/>
        <v>88.8</v>
      </c>
      <c r="P57" s="8">
        <f t="shared" si="3"/>
        <v>0.57453416149068315</v>
      </c>
      <c r="Q57" s="5">
        <f>YEAR(SalesDataTable[[#This Row],[Order Date]])</f>
        <v>2026</v>
      </c>
      <c r="R57" s="8" t="str">
        <f>"Q"&amp;ROUNDUP(MONTH(SalesDataTable[[#This Row],[Order Date]])/3,0)</f>
        <v>Q1</v>
      </c>
      <c r="S57" s="9">
        <f>MONTH(SalesDataTable[[#This Row],[Order Date]])</f>
        <v>1</v>
      </c>
      <c r="T57" s="8" t="str">
        <f>TEXT(SalesDataTable[[#This Row],[Order Date]],"mmm")</f>
        <v>Jan</v>
      </c>
    </row>
    <row r="58" spans="1:20" ht="15.6">
      <c r="A58" s="2">
        <v>3871</v>
      </c>
      <c r="B58" s="3">
        <v>46036</v>
      </c>
      <c r="C58" s="4" t="s">
        <v>0</v>
      </c>
      <c r="D58" s="4" t="s">
        <v>50</v>
      </c>
      <c r="E58" s="4" t="s">
        <v>2</v>
      </c>
      <c r="F58" s="4" t="s">
        <v>13</v>
      </c>
      <c r="G58" s="4" t="s">
        <v>9</v>
      </c>
      <c r="H58" s="4" t="s">
        <v>17</v>
      </c>
      <c r="I58" s="9">
        <v>2</v>
      </c>
      <c r="J58" s="6">
        <v>146.4</v>
      </c>
      <c r="K58" s="7">
        <v>0.05</v>
      </c>
      <c r="L58" s="6">
        <v>81.72</v>
      </c>
      <c r="M58" s="6">
        <f t="shared" si="0"/>
        <v>278.16000000000003</v>
      </c>
      <c r="N58" s="6">
        <f t="shared" si="1"/>
        <v>163.44</v>
      </c>
      <c r="O58" s="6">
        <f t="shared" si="2"/>
        <v>114.72000000000003</v>
      </c>
      <c r="P58" s="8">
        <f t="shared" si="3"/>
        <v>0.4124245038826575</v>
      </c>
      <c r="Q58" s="5">
        <f>YEAR(SalesDataTable[[#This Row],[Order Date]])</f>
        <v>2026</v>
      </c>
      <c r="R58" s="8" t="str">
        <f>"Q"&amp;ROUNDUP(MONTH(SalesDataTable[[#This Row],[Order Date]])/3,0)</f>
        <v>Q1</v>
      </c>
      <c r="S58" s="9">
        <f>MONTH(SalesDataTable[[#This Row],[Order Date]])</f>
        <v>1</v>
      </c>
      <c r="T58" s="8" t="str">
        <f>TEXT(SalesDataTable[[#This Row],[Order Date]],"mmm")</f>
        <v>Jan</v>
      </c>
    </row>
    <row r="59" spans="1:20" ht="15.6">
      <c r="A59" s="2">
        <v>4643</v>
      </c>
      <c r="B59" s="3">
        <v>46036</v>
      </c>
      <c r="C59" s="4" t="s">
        <v>0</v>
      </c>
      <c r="D59" s="4" t="s">
        <v>1</v>
      </c>
      <c r="E59" s="4" t="s">
        <v>8</v>
      </c>
      <c r="F59" s="4" t="s">
        <v>16</v>
      </c>
      <c r="G59" s="4" t="s">
        <v>14</v>
      </c>
      <c r="H59" s="4" t="s">
        <v>32</v>
      </c>
      <c r="I59" s="9">
        <v>3</v>
      </c>
      <c r="J59" s="6">
        <v>47.32</v>
      </c>
      <c r="K59" s="7">
        <v>0.1</v>
      </c>
      <c r="L59" s="6">
        <v>18.420000000000002</v>
      </c>
      <c r="M59" s="6">
        <f t="shared" si="0"/>
        <v>127.76400000000001</v>
      </c>
      <c r="N59" s="6">
        <f t="shared" si="1"/>
        <v>55.260000000000005</v>
      </c>
      <c r="O59" s="6">
        <f t="shared" si="2"/>
        <v>72.504000000000005</v>
      </c>
      <c r="P59" s="8">
        <f t="shared" si="3"/>
        <v>0.56748379825302897</v>
      </c>
      <c r="Q59" s="5">
        <f>YEAR(SalesDataTable[[#This Row],[Order Date]])</f>
        <v>2026</v>
      </c>
      <c r="R59" s="8" t="str">
        <f>"Q"&amp;ROUNDUP(MONTH(SalesDataTable[[#This Row],[Order Date]])/3,0)</f>
        <v>Q1</v>
      </c>
      <c r="S59" s="9">
        <f>MONTH(SalesDataTable[[#This Row],[Order Date]])</f>
        <v>1</v>
      </c>
      <c r="T59" s="8" t="str">
        <f>TEXT(SalesDataTable[[#This Row],[Order Date]],"mmm")</f>
        <v>Jan</v>
      </c>
    </row>
    <row r="60" spans="1:20" ht="15.6">
      <c r="A60" s="2">
        <v>4703</v>
      </c>
      <c r="B60" s="3">
        <v>46036</v>
      </c>
      <c r="C60" s="4" t="s">
        <v>20</v>
      </c>
      <c r="D60" s="4" t="s">
        <v>47</v>
      </c>
      <c r="E60" s="4" t="s">
        <v>19</v>
      </c>
      <c r="F60" s="4" t="s">
        <v>16</v>
      </c>
      <c r="G60" s="4" t="s">
        <v>34</v>
      </c>
      <c r="H60" s="4" t="s">
        <v>35</v>
      </c>
      <c r="I60" s="9">
        <v>2</v>
      </c>
      <c r="J60" s="6">
        <v>40.450000000000003</v>
      </c>
      <c r="K60" s="7">
        <v>0.05</v>
      </c>
      <c r="L60" s="6">
        <v>15.14</v>
      </c>
      <c r="M60" s="6">
        <f t="shared" si="0"/>
        <v>76.855000000000004</v>
      </c>
      <c r="N60" s="6">
        <f t="shared" si="1"/>
        <v>30.28</v>
      </c>
      <c r="O60" s="6">
        <f t="shared" si="2"/>
        <v>46.575000000000003</v>
      </c>
      <c r="P60" s="8">
        <f t="shared" si="3"/>
        <v>0.60601132001821612</v>
      </c>
      <c r="Q60" s="5">
        <f>YEAR(SalesDataTable[[#This Row],[Order Date]])</f>
        <v>2026</v>
      </c>
      <c r="R60" s="8" t="str">
        <f>"Q"&amp;ROUNDUP(MONTH(SalesDataTable[[#This Row],[Order Date]])/3,0)</f>
        <v>Q1</v>
      </c>
      <c r="S60" s="9">
        <f>MONTH(SalesDataTable[[#This Row],[Order Date]])</f>
        <v>1</v>
      </c>
      <c r="T60" s="8" t="str">
        <f>TEXT(SalesDataTable[[#This Row],[Order Date]],"mmm")</f>
        <v>Jan</v>
      </c>
    </row>
    <row r="61" spans="1:20" ht="15.6">
      <c r="A61" s="2">
        <v>5068</v>
      </c>
      <c r="B61" s="3">
        <v>46036</v>
      </c>
      <c r="C61" s="4" t="s">
        <v>0</v>
      </c>
      <c r="D61" s="4" t="s">
        <v>1</v>
      </c>
      <c r="E61" s="4" t="s">
        <v>2</v>
      </c>
      <c r="F61" s="4" t="s">
        <v>3</v>
      </c>
      <c r="G61" s="4" t="s">
        <v>14</v>
      </c>
      <c r="H61" s="4" t="s">
        <v>32</v>
      </c>
      <c r="I61" s="9">
        <v>2</v>
      </c>
      <c r="J61" s="6">
        <v>47.05</v>
      </c>
      <c r="K61" s="7">
        <v>0.1</v>
      </c>
      <c r="L61" s="6">
        <v>18.8</v>
      </c>
      <c r="M61" s="6">
        <f t="shared" si="0"/>
        <v>84.69</v>
      </c>
      <c r="N61" s="6">
        <f t="shared" si="1"/>
        <v>37.6</v>
      </c>
      <c r="O61" s="6">
        <f t="shared" si="2"/>
        <v>47.089999999999996</v>
      </c>
      <c r="P61" s="8">
        <f t="shared" si="3"/>
        <v>0.55602786633604906</v>
      </c>
      <c r="Q61" s="5">
        <f>YEAR(SalesDataTable[[#This Row],[Order Date]])</f>
        <v>2026</v>
      </c>
      <c r="R61" s="8" t="str">
        <f>"Q"&amp;ROUNDUP(MONTH(SalesDataTable[[#This Row],[Order Date]])/3,0)</f>
        <v>Q1</v>
      </c>
      <c r="S61" s="9">
        <f>MONTH(SalesDataTable[[#This Row],[Order Date]])</f>
        <v>1</v>
      </c>
      <c r="T61" s="8" t="str">
        <f>TEXT(SalesDataTable[[#This Row],[Order Date]],"mmm")</f>
        <v>Jan</v>
      </c>
    </row>
    <row r="62" spans="1:20" ht="15.6">
      <c r="A62" s="2">
        <v>1539</v>
      </c>
      <c r="B62" s="3">
        <v>46037</v>
      </c>
      <c r="C62" s="4" t="s">
        <v>20</v>
      </c>
      <c r="D62" s="4" t="s">
        <v>33</v>
      </c>
      <c r="E62" s="4" t="s">
        <v>19</v>
      </c>
      <c r="F62" s="4" t="s">
        <v>16</v>
      </c>
      <c r="G62" s="4" t="s">
        <v>34</v>
      </c>
      <c r="H62" s="4" t="s">
        <v>38</v>
      </c>
      <c r="I62" s="9">
        <v>3</v>
      </c>
      <c r="J62" s="6">
        <v>123.14</v>
      </c>
      <c r="K62" s="7">
        <v>0.05</v>
      </c>
      <c r="L62" s="6">
        <v>70.67</v>
      </c>
      <c r="M62" s="6">
        <f t="shared" si="0"/>
        <v>350.94900000000001</v>
      </c>
      <c r="N62" s="6">
        <f t="shared" si="1"/>
        <v>212.01</v>
      </c>
      <c r="O62" s="6">
        <f t="shared" si="2"/>
        <v>138.93900000000002</v>
      </c>
      <c r="P62" s="8">
        <f t="shared" si="3"/>
        <v>0.39589513006163296</v>
      </c>
      <c r="Q62" s="5">
        <f>YEAR(SalesDataTable[[#This Row],[Order Date]])</f>
        <v>2026</v>
      </c>
      <c r="R62" s="8" t="str">
        <f>"Q"&amp;ROUNDUP(MONTH(SalesDataTable[[#This Row],[Order Date]])/3,0)</f>
        <v>Q1</v>
      </c>
      <c r="S62" s="9">
        <f>MONTH(SalesDataTable[[#This Row],[Order Date]])</f>
        <v>1</v>
      </c>
      <c r="T62" s="8" t="str">
        <f>TEXT(SalesDataTable[[#This Row],[Order Date]],"mmm")</f>
        <v>Jan</v>
      </c>
    </row>
    <row r="63" spans="1:20" ht="15.6">
      <c r="A63" s="2">
        <v>1709</v>
      </c>
      <c r="B63" s="3">
        <v>46037</v>
      </c>
      <c r="C63" s="4" t="s">
        <v>20</v>
      </c>
      <c r="D63" s="4" t="s">
        <v>47</v>
      </c>
      <c r="E63" s="4" t="s">
        <v>2</v>
      </c>
      <c r="F63" s="4" t="s">
        <v>3</v>
      </c>
      <c r="G63" s="4" t="s">
        <v>9</v>
      </c>
      <c r="H63" s="4" t="s">
        <v>37</v>
      </c>
      <c r="I63" s="9">
        <v>2</v>
      </c>
      <c r="J63" s="6">
        <v>151.33000000000001</v>
      </c>
      <c r="K63" s="7">
        <v>0.1</v>
      </c>
      <c r="L63" s="6">
        <v>78.44</v>
      </c>
      <c r="M63" s="6">
        <f t="shared" si="0"/>
        <v>272.39400000000001</v>
      </c>
      <c r="N63" s="6">
        <f t="shared" si="1"/>
        <v>156.88</v>
      </c>
      <c r="O63" s="6">
        <f t="shared" si="2"/>
        <v>115.51400000000001</v>
      </c>
      <c r="P63" s="8">
        <f t="shared" si="3"/>
        <v>0.42406954631893512</v>
      </c>
      <c r="Q63" s="5">
        <f>YEAR(SalesDataTable[[#This Row],[Order Date]])</f>
        <v>2026</v>
      </c>
      <c r="R63" s="8" t="str">
        <f>"Q"&amp;ROUNDUP(MONTH(SalesDataTable[[#This Row],[Order Date]])/3,0)</f>
        <v>Q1</v>
      </c>
      <c r="S63" s="9">
        <f>MONTH(SalesDataTable[[#This Row],[Order Date]])</f>
        <v>1</v>
      </c>
      <c r="T63" s="8" t="str">
        <f>TEXT(SalesDataTable[[#This Row],[Order Date]],"mmm")</f>
        <v>Jan</v>
      </c>
    </row>
    <row r="64" spans="1:20" ht="15.6">
      <c r="A64" s="2">
        <v>2702</v>
      </c>
      <c r="B64" s="3">
        <v>46037</v>
      </c>
      <c r="C64" s="4" t="s">
        <v>6</v>
      </c>
      <c r="D64" s="4" t="s">
        <v>49</v>
      </c>
      <c r="E64" s="4" t="s">
        <v>2</v>
      </c>
      <c r="F64" s="4" t="s">
        <v>3</v>
      </c>
      <c r="G64" s="4" t="s">
        <v>9</v>
      </c>
      <c r="H64" s="4" t="s">
        <v>17</v>
      </c>
      <c r="I64" s="9">
        <v>5</v>
      </c>
      <c r="J64" s="6">
        <v>144.01</v>
      </c>
      <c r="K64" s="7">
        <v>0.05</v>
      </c>
      <c r="L64" s="6">
        <v>79.64</v>
      </c>
      <c r="M64" s="6">
        <f t="shared" si="0"/>
        <v>684.0474999999999</v>
      </c>
      <c r="N64" s="6">
        <f t="shared" si="1"/>
        <v>398.2</v>
      </c>
      <c r="O64" s="6">
        <f t="shared" si="2"/>
        <v>285.84749999999991</v>
      </c>
      <c r="P64" s="8">
        <f t="shared" si="3"/>
        <v>0.41787668254032062</v>
      </c>
      <c r="Q64" s="5">
        <f>YEAR(SalesDataTable[[#This Row],[Order Date]])</f>
        <v>2026</v>
      </c>
      <c r="R64" s="8" t="str">
        <f>"Q"&amp;ROUNDUP(MONTH(SalesDataTable[[#This Row],[Order Date]])/3,0)</f>
        <v>Q1</v>
      </c>
      <c r="S64" s="9">
        <f>MONTH(SalesDataTable[[#This Row],[Order Date]])</f>
        <v>1</v>
      </c>
      <c r="T64" s="8" t="str">
        <f>TEXT(SalesDataTable[[#This Row],[Order Date]],"mmm")</f>
        <v>Jan</v>
      </c>
    </row>
    <row r="65" spans="1:20" ht="15.6">
      <c r="A65" s="2">
        <v>3176</v>
      </c>
      <c r="B65" s="3">
        <v>46037</v>
      </c>
      <c r="C65" s="4" t="s">
        <v>20</v>
      </c>
      <c r="D65" s="4" t="s">
        <v>33</v>
      </c>
      <c r="E65" s="4" t="s">
        <v>2</v>
      </c>
      <c r="F65" s="4" t="s">
        <v>3</v>
      </c>
      <c r="G65" s="4" t="s">
        <v>9</v>
      </c>
      <c r="H65" s="4" t="s">
        <v>10</v>
      </c>
      <c r="I65" s="9">
        <v>3</v>
      </c>
      <c r="J65" s="6">
        <v>91.19</v>
      </c>
      <c r="K65" s="7">
        <v>0</v>
      </c>
      <c r="L65" s="6">
        <v>44.47</v>
      </c>
      <c r="M65" s="6">
        <f t="shared" si="0"/>
        <v>273.57</v>
      </c>
      <c r="N65" s="6">
        <f t="shared" si="1"/>
        <v>133.41</v>
      </c>
      <c r="O65" s="6">
        <f t="shared" si="2"/>
        <v>140.16</v>
      </c>
      <c r="P65" s="8">
        <f t="shared" si="3"/>
        <v>0.5123368790437548</v>
      </c>
      <c r="Q65" s="5">
        <f>YEAR(SalesDataTable[[#This Row],[Order Date]])</f>
        <v>2026</v>
      </c>
      <c r="R65" s="8" t="str">
        <f>"Q"&amp;ROUNDUP(MONTH(SalesDataTable[[#This Row],[Order Date]])/3,0)</f>
        <v>Q1</v>
      </c>
      <c r="S65" s="9">
        <f>MONTH(SalesDataTable[[#This Row],[Order Date]])</f>
        <v>1</v>
      </c>
      <c r="T65" s="8" t="str">
        <f>TEXT(SalesDataTable[[#This Row],[Order Date]],"mmm")</f>
        <v>Jan</v>
      </c>
    </row>
    <row r="66" spans="1:20" ht="15.6">
      <c r="A66" s="2">
        <v>3705</v>
      </c>
      <c r="B66" s="3">
        <v>46037</v>
      </c>
      <c r="C66" s="4" t="s">
        <v>20</v>
      </c>
      <c r="D66" s="4" t="s">
        <v>31</v>
      </c>
      <c r="E66" s="4" t="s">
        <v>19</v>
      </c>
      <c r="F66" s="4" t="s">
        <v>13</v>
      </c>
      <c r="G66" s="4" t="s">
        <v>14</v>
      </c>
      <c r="H66" s="4" t="s">
        <v>32</v>
      </c>
      <c r="I66" s="9">
        <v>2</v>
      </c>
      <c r="J66" s="6">
        <v>45.45</v>
      </c>
      <c r="K66" s="7">
        <v>0</v>
      </c>
      <c r="L66" s="6">
        <v>18.190000000000001</v>
      </c>
      <c r="M66" s="6">
        <f t="shared" ref="M66:M129" si="4">I66*J66*(1-K66)</f>
        <v>90.9</v>
      </c>
      <c r="N66" s="6">
        <f t="shared" ref="N66:N129" si="5">I66*L66</f>
        <v>36.380000000000003</v>
      </c>
      <c r="O66" s="6">
        <f t="shared" ref="O66:O129" si="6">M66-N66</f>
        <v>54.52</v>
      </c>
      <c r="P66" s="8">
        <f t="shared" ref="P66:P129" si="7">IFERROR(O66/M66,0)</f>
        <v>0.59977997799779981</v>
      </c>
      <c r="Q66" s="5">
        <f>YEAR(SalesDataTable[[#This Row],[Order Date]])</f>
        <v>2026</v>
      </c>
      <c r="R66" s="8" t="str">
        <f>"Q"&amp;ROUNDUP(MONTH(SalesDataTable[[#This Row],[Order Date]])/3,0)</f>
        <v>Q1</v>
      </c>
      <c r="S66" s="9">
        <f>MONTH(SalesDataTable[[#This Row],[Order Date]])</f>
        <v>1</v>
      </c>
      <c r="T66" s="8" t="str">
        <f>TEXT(SalesDataTable[[#This Row],[Order Date]],"mmm")</f>
        <v>Jan</v>
      </c>
    </row>
    <row r="67" spans="1:20" ht="15.6">
      <c r="A67" s="2">
        <v>3736</v>
      </c>
      <c r="B67" s="3">
        <v>46037</v>
      </c>
      <c r="C67" s="4" t="s">
        <v>6</v>
      </c>
      <c r="D67" s="4" t="s">
        <v>7</v>
      </c>
      <c r="E67" s="4" t="s">
        <v>28</v>
      </c>
      <c r="F67" s="4" t="s">
        <v>13</v>
      </c>
      <c r="G67" s="4" t="s">
        <v>34</v>
      </c>
      <c r="H67" s="4" t="s">
        <v>35</v>
      </c>
      <c r="I67" s="9">
        <v>1</v>
      </c>
      <c r="J67" s="6">
        <v>40.72</v>
      </c>
      <c r="K67" s="7">
        <v>0</v>
      </c>
      <c r="L67" s="6">
        <v>14.94</v>
      </c>
      <c r="M67" s="6">
        <f t="shared" si="4"/>
        <v>40.72</v>
      </c>
      <c r="N67" s="6">
        <f t="shared" si="5"/>
        <v>14.94</v>
      </c>
      <c r="O67" s="6">
        <f t="shared" si="6"/>
        <v>25.78</v>
      </c>
      <c r="P67" s="8">
        <f t="shared" si="7"/>
        <v>0.6331041257367388</v>
      </c>
      <c r="Q67" s="5">
        <f>YEAR(SalesDataTable[[#This Row],[Order Date]])</f>
        <v>2026</v>
      </c>
      <c r="R67" s="8" t="str">
        <f>"Q"&amp;ROUNDUP(MONTH(SalesDataTable[[#This Row],[Order Date]])/3,0)</f>
        <v>Q1</v>
      </c>
      <c r="S67" s="9">
        <f>MONTH(SalesDataTable[[#This Row],[Order Date]])</f>
        <v>1</v>
      </c>
      <c r="T67" s="8" t="str">
        <f>TEXT(SalesDataTable[[#This Row],[Order Date]],"mmm")</f>
        <v>Jan</v>
      </c>
    </row>
    <row r="68" spans="1:20" ht="15.6">
      <c r="A68" s="2">
        <v>3967</v>
      </c>
      <c r="B68" s="3">
        <v>46037</v>
      </c>
      <c r="C68" s="4" t="s">
        <v>6</v>
      </c>
      <c r="D68" s="4" t="s">
        <v>43</v>
      </c>
      <c r="E68" s="4" t="s">
        <v>2</v>
      </c>
      <c r="F68" s="4" t="s">
        <v>16</v>
      </c>
      <c r="G68" s="4" t="s">
        <v>14</v>
      </c>
      <c r="H68" s="4" t="s">
        <v>15</v>
      </c>
      <c r="I68" s="9">
        <v>2</v>
      </c>
      <c r="J68" s="6">
        <v>37.090000000000003</v>
      </c>
      <c r="K68" s="7">
        <v>0</v>
      </c>
      <c r="L68" s="6">
        <v>13.29</v>
      </c>
      <c r="M68" s="6">
        <f t="shared" si="4"/>
        <v>74.180000000000007</v>
      </c>
      <c r="N68" s="6">
        <f t="shared" si="5"/>
        <v>26.58</v>
      </c>
      <c r="O68" s="6">
        <f t="shared" si="6"/>
        <v>47.600000000000009</v>
      </c>
      <c r="P68" s="8">
        <f t="shared" si="7"/>
        <v>0.64168239417632789</v>
      </c>
      <c r="Q68" s="5">
        <f>YEAR(SalesDataTable[[#This Row],[Order Date]])</f>
        <v>2026</v>
      </c>
      <c r="R68" s="8" t="str">
        <f>"Q"&amp;ROUNDUP(MONTH(SalesDataTable[[#This Row],[Order Date]])/3,0)</f>
        <v>Q1</v>
      </c>
      <c r="S68" s="9">
        <f>MONTH(SalesDataTable[[#This Row],[Order Date]])</f>
        <v>1</v>
      </c>
      <c r="T68" s="8" t="str">
        <f>TEXT(SalesDataTable[[#This Row],[Order Date]],"mmm")</f>
        <v>Jan</v>
      </c>
    </row>
    <row r="69" spans="1:20" ht="15.6">
      <c r="A69" s="2">
        <v>170</v>
      </c>
      <c r="B69" s="3">
        <v>46038</v>
      </c>
      <c r="C69" s="4" t="s">
        <v>11</v>
      </c>
      <c r="D69" s="4" t="s">
        <v>39</v>
      </c>
      <c r="E69" s="4" t="s">
        <v>2</v>
      </c>
      <c r="F69" s="4" t="s">
        <v>13</v>
      </c>
      <c r="G69" s="4" t="s">
        <v>23</v>
      </c>
      <c r="H69" s="4" t="s">
        <v>51</v>
      </c>
      <c r="I69" s="9">
        <v>1</v>
      </c>
      <c r="J69" s="6">
        <v>124.45</v>
      </c>
      <c r="K69" s="7">
        <v>0.15</v>
      </c>
      <c r="L69" s="6">
        <v>59.77</v>
      </c>
      <c r="M69" s="6">
        <f t="shared" si="4"/>
        <v>105.7825</v>
      </c>
      <c r="N69" s="6">
        <f t="shared" si="5"/>
        <v>59.77</v>
      </c>
      <c r="O69" s="6">
        <f t="shared" si="6"/>
        <v>46.012499999999996</v>
      </c>
      <c r="P69" s="8">
        <f t="shared" si="7"/>
        <v>0.43497270342447941</v>
      </c>
      <c r="Q69" s="5">
        <f>YEAR(SalesDataTable[[#This Row],[Order Date]])</f>
        <v>2026</v>
      </c>
      <c r="R69" s="8" t="str">
        <f>"Q"&amp;ROUNDUP(MONTH(SalesDataTable[[#This Row],[Order Date]])/3,0)</f>
        <v>Q1</v>
      </c>
      <c r="S69" s="9">
        <f>MONTH(SalesDataTable[[#This Row],[Order Date]])</f>
        <v>1</v>
      </c>
      <c r="T69" s="8" t="str">
        <f>TEXT(SalesDataTable[[#This Row],[Order Date]],"mmm")</f>
        <v>Jan</v>
      </c>
    </row>
    <row r="70" spans="1:20" ht="15.6">
      <c r="A70" s="2">
        <v>1040</v>
      </c>
      <c r="B70" s="3">
        <v>46038</v>
      </c>
      <c r="C70" s="4" t="s">
        <v>0</v>
      </c>
      <c r="D70" s="4" t="s">
        <v>1</v>
      </c>
      <c r="E70" s="4" t="s">
        <v>19</v>
      </c>
      <c r="F70" s="4" t="s">
        <v>13</v>
      </c>
      <c r="G70" s="4" t="s">
        <v>14</v>
      </c>
      <c r="H70" s="4" t="s">
        <v>15</v>
      </c>
      <c r="I70" s="9">
        <v>1</v>
      </c>
      <c r="J70" s="6">
        <v>35.93</v>
      </c>
      <c r="K70" s="7">
        <v>0.05</v>
      </c>
      <c r="L70" s="6">
        <v>13.33</v>
      </c>
      <c r="M70" s="6">
        <f t="shared" si="4"/>
        <v>34.133499999999998</v>
      </c>
      <c r="N70" s="6">
        <f t="shared" si="5"/>
        <v>13.33</v>
      </c>
      <c r="O70" s="6">
        <f t="shared" si="6"/>
        <v>20.8035</v>
      </c>
      <c r="P70" s="8">
        <f t="shared" si="7"/>
        <v>0.60947456311248482</v>
      </c>
      <c r="Q70" s="5">
        <f>YEAR(SalesDataTable[[#This Row],[Order Date]])</f>
        <v>2026</v>
      </c>
      <c r="R70" s="8" t="str">
        <f>"Q"&amp;ROUNDUP(MONTH(SalesDataTable[[#This Row],[Order Date]])/3,0)</f>
        <v>Q1</v>
      </c>
      <c r="S70" s="9">
        <f>MONTH(SalesDataTable[[#This Row],[Order Date]])</f>
        <v>1</v>
      </c>
      <c r="T70" s="8" t="str">
        <f>TEXT(SalesDataTable[[#This Row],[Order Date]],"mmm")</f>
        <v>Jan</v>
      </c>
    </row>
    <row r="71" spans="1:20" ht="15.6">
      <c r="A71" s="2">
        <v>2380</v>
      </c>
      <c r="B71" s="3">
        <v>46038</v>
      </c>
      <c r="C71" s="4" t="s">
        <v>20</v>
      </c>
      <c r="D71" s="4" t="s">
        <v>47</v>
      </c>
      <c r="E71" s="4" t="s">
        <v>2</v>
      </c>
      <c r="F71" s="4" t="s">
        <v>3</v>
      </c>
      <c r="G71" s="4" t="s">
        <v>23</v>
      </c>
      <c r="H71" s="4" t="s">
        <v>51</v>
      </c>
      <c r="I71" s="9">
        <v>4</v>
      </c>
      <c r="J71" s="6">
        <v>121.8</v>
      </c>
      <c r="K71" s="7">
        <v>0.05</v>
      </c>
      <c r="L71" s="6">
        <v>59.57</v>
      </c>
      <c r="M71" s="6">
        <f t="shared" si="4"/>
        <v>462.84</v>
      </c>
      <c r="N71" s="6">
        <f t="shared" si="5"/>
        <v>238.28</v>
      </c>
      <c r="O71" s="6">
        <f t="shared" si="6"/>
        <v>224.55999999999997</v>
      </c>
      <c r="P71" s="8">
        <f t="shared" si="7"/>
        <v>0.48517846339987897</v>
      </c>
      <c r="Q71" s="5">
        <f>YEAR(SalesDataTable[[#This Row],[Order Date]])</f>
        <v>2026</v>
      </c>
      <c r="R71" s="8" t="str">
        <f>"Q"&amp;ROUNDUP(MONTH(SalesDataTable[[#This Row],[Order Date]])/3,0)</f>
        <v>Q1</v>
      </c>
      <c r="S71" s="9">
        <f>MONTH(SalesDataTable[[#This Row],[Order Date]])</f>
        <v>1</v>
      </c>
      <c r="T71" s="8" t="str">
        <f>TEXT(SalesDataTable[[#This Row],[Order Date]],"mmm")</f>
        <v>Jan</v>
      </c>
    </row>
    <row r="72" spans="1:20" ht="15.6">
      <c r="A72" s="2">
        <v>3219</v>
      </c>
      <c r="B72" s="3">
        <v>46038</v>
      </c>
      <c r="C72" s="4" t="s">
        <v>6</v>
      </c>
      <c r="D72" s="4" t="s">
        <v>41</v>
      </c>
      <c r="E72" s="4" t="s">
        <v>19</v>
      </c>
      <c r="F72" s="4" t="s">
        <v>3</v>
      </c>
      <c r="G72" s="4" t="s">
        <v>9</v>
      </c>
      <c r="H72" s="4" t="s">
        <v>10</v>
      </c>
      <c r="I72" s="9">
        <v>1</v>
      </c>
      <c r="J72" s="6">
        <v>92.6</v>
      </c>
      <c r="K72" s="7">
        <v>0.05</v>
      </c>
      <c r="L72" s="6">
        <v>44.15</v>
      </c>
      <c r="M72" s="6">
        <f t="shared" si="4"/>
        <v>87.969999999999985</v>
      </c>
      <c r="N72" s="6">
        <f t="shared" si="5"/>
        <v>44.15</v>
      </c>
      <c r="O72" s="6">
        <f t="shared" si="6"/>
        <v>43.819999999999986</v>
      </c>
      <c r="P72" s="8">
        <f t="shared" si="7"/>
        <v>0.4981243605774695</v>
      </c>
      <c r="Q72" s="5">
        <f>YEAR(SalesDataTable[[#This Row],[Order Date]])</f>
        <v>2026</v>
      </c>
      <c r="R72" s="8" t="str">
        <f>"Q"&amp;ROUNDUP(MONTH(SalesDataTable[[#This Row],[Order Date]])/3,0)</f>
        <v>Q1</v>
      </c>
      <c r="S72" s="9">
        <f>MONTH(SalesDataTable[[#This Row],[Order Date]])</f>
        <v>1</v>
      </c>
      <c r="T72" s="8" t="str">
        <f>TEXT(SalesDataTable[[#This Row],[Order Date]],"mmm")</f>
        <v>Jan</v>
      </c>
    </row>
    <row r="73" spans="1:20" ht="15.6">
      <c r="A73" s="2">
        <v>4425</v>
      </c>
      <c r="B73" s="3">
        <v>46038</v>
      </c>
      <c r="C73" s="4" t="s">
        <v>6</v>
      </c>
      <c r="D73" s="4" t="s">
        <v>43</v>
      </c>
      <c r="E73" s="4" t="s">
        <v>8</v>
      </c>
      <c r="F73" s="4" t="s">
        <v>16</v>
      </c>
      <c r="G73" s="4" t="s">
        <v>4</v>
      </c>
      <c r="H73" s="4" t="s">
        <v>30</v>
      </c>
      <c r="I73" s="9">
        <v>10</v>
      </c>
      <c r="J73" s="6">
        <v>102.68</v>
      </c>
      <c r="K73" s="7">
        <v>0.15</v>
      </c>
      <c r="L73" s="6">
        <v>51.07</v>
      </c>
      <c r="M73" s="6">
        <f t="shared" si="4"/>
        <v>872.78000000000009</v>
      </c>
      <c r="N73" s="6">
        <f t="shared" si="5"/>
        <v>510.7</v>
      </c>
      <c r="O73" s="6">
        <f t="shared" si="6"/>
        <v>362.0800000000001</v>
      </c>
      <c r="P73" s="8">
        <f t="shared" si="7"/>
        <v>0.41485826897958256</v>
      </c>
      <c r="Q73" s="5">
        <f>YEAR(SalesDataTable[[#This Row],[Order Date]])</f>
        <v>2026</v>
      </c>
      <c r="R73" s="8" t="str">
        <f>"Q"&amp;ROUNDUP(MONTH(SalesDataTable[[#This Row],[Order Date]])/3,0)</f>
        <v>Q1</v>
      </c>
      <c r="S73" s="9">
        <f>MONTH(SalesDataTable[[#This Row],[Order Date]])</f>
        <v>1</v>
      </c>
      <c r="T73" s="8" t="str">
        <f>TEXT(SalesDataTable[[#This Row],[Order Date]],"mmm")</f>
        <v>Jan</v>
      </c>
    </row>
    <row r="74" spans="1:20" ht="15.6">
      <c r="A74" s="2">
        <v>4508</v>
      </c>
      <c r="B74" s="3">
        <v>46038</v>
      </c>
      <c r="C74" s="4" t="s">
        <v>20</v>
      </c>
      <c r="D74" s="4" t="s">
        <v>47</v>
      </c>
      <c r="E74" s="4" t="s">
        <v>28</v>
      </c>
      <c r="F74" s="4" t="s">
        <v>13</v>
      </c>
      <c r="G74" s="4" t="s">
        <v>4</v>
      </c>
      <c r="H74" s="4" t="s">
        <v>26</v>
      </c>
      <c r="I74" s="9">
        <v>3</v>
      </c>
      <c r="J74" s="6">
        <v>40.92</v>
      </c>
      <c r="K74" s="7">
        <v>0.15</v>
      </c>
      <c r="L74" s="6">
        <v>16.71</v>
      </c>
      <c r="M74" s="6">
        <f t="shared" si="4"/>
        <v>104.346</v>
      </c>
      <c r="N74" s="6">
        <f t="shared" si="5"/>
        <v>50.13</v>
      </c>
      <c r="O74" s="6">
        <f t="shared" si="6"/>
        <v>54.216000000000001</v>
      </c>
      <c r="P74" s="8">
        <f t="shared" si="7"/>
        <v>0.51957909263412105</v>
      </c>
      <c r="Q74" s="5">
        <f>YEAR(SalesDataTable[[#This Row],[Order Date]])</f>
        <v>2026</v>
      </c>
      <c r="R74" s="8" t="str">
        <f>"Q"&amp;ROUNDUP(MONTH(SalesDataTable[[#This Row],[Order Date]])/3,0)</f>
        <v>Q1</v>
      </c>
      <c r="S74" s="9">
        <f>MONTH(SalesDataTable[[#This Row],[Order Date]])</f>
        <v>1</v>
      </c>
      <c r="T74" s="8" t="str">
        <f>TEXT(SalesDataTable[[#This Row],[Order Date]],"mmm")</f>
        <v>Jan</v>
      </c>
    </row>
    <row r="75" spans="1:20" ht="15.6">
      <c r="A75" s="2">
        <v>4806</v>
      </c>
      <c r="B75" s="3">
        <v>46038</v>
      </c>
      <c r="C75" s="4" t="s">
        <v>11</v>
      </c>
      <c r="D75" s="4" t="s">
        <v>52</v>
      </c>
      <c r="E75" s="4" t="s">
        <v>19</v>
      </c>
      <c r="F75" s="4" t="s">
        <v>13</v>
      </c>
      <c r="G75" s="4" t="s">
        <v>4</v>
      </c>
      <c r="H75" s="4" t="s">
        <v>30</v>
      </c>
      <c r="I75" s="9">
        <v>4</v>
      </c>
      <c r="J75" s="6">
        <v>102.68</v>
      </c>
      <c r="K75" s="7">
        <v>0</v>
      </c>
      <c r="L75" s="6">
        <v>50.83</v>
      </c>
      <c r="M75" s="6">
        <f t="shared" si="4"/>
        <v>410.72</v>
      </c>
      <c r="N75" s="6">
        <f t="shared" si="5"/>
        <v>203.32</v>
      </c>
      <c r="O75" s="6">
        <f t="shared" si="6"/>
        <v>207.40000000000003</v>
      </c>
      <c r="P75" s="8">
        <f t="shared" si="7"/>
        <v>0.50496688741721862</v>
      </c>
      <c r="Q75" s="5">
        <f>YEAR(SalesDataTable[[#This Row],[Order Date]])</f>
        <v>2026</v>
      </c>
      <c r="R75" s="8" t="str">
        <f>"Q"&amp;ROUNDUP(MONTH(SalesDataTable[[#This Row],[Order Date]])/3,0)</f>
        <v>Q1</v>
      </c>
      <c r="S75" s="9">
        <f>MONTH(SalesDataTable[[#This Row],[Order Date]])</f>
        <v>1</v>
      </c>
      <c r="T75" s="8" t="str">
        <f>TEXT(SalesDataTable[[#This Row],[Order Date]],"mmm")</f>
        <v>Jan</v>
      </c>
    </row>
    <row r="76" spans="1:20" ht="15.6">
      <c r="A76" s="2">
        <v>755</v>
      </c>
      <c r="B76" s="3">
        <v>46039</v>
      </c>
      <c r="C76" s="4" t="s">
        <v>0</v>
      </c>
      <c r="D76" s="4" t="s">
        <v>36</v>
      </c>
      <c r="E76" s="4" t="s">
        <v>28</v>
      </c>
      <c r="F76" s="4" t="s">
        <v>13</v>
      </c>
      <c r="G76" s="4" t="s">
        <v>14</v>
      </c>
      <c r="H76" s="4" t="s">
        <v>48</v>
      </c>
      <c r="I76" s="9">
        <v>2</v>
      </c>
      <c r="J76" s="6">
        <v>164.38</v>
      </c>
      <c r="K76" s="7">
        <v>0.05</v>
      </c>
      <c r="L76" s="6">
        <v>85.93</v>
      </c>
      <c r="M76" s="6">
        <f t="shared" si="4"/>
        <v>312.322</v>
      </c>
      <c r="N76" s="6">
        <f t="shared" si="5"/>
        <v>171.86</v>
      </c>
      <c r="O76" s="6">
        <f t="shared" si="6"/>
        <v>140.46199999999999</v>
      </c>
      <c r="P76" s="8">
        <f t="shared" si="7"/>
        <v>0.44973456881039436</v>
      </c>
      <c r="Q76" s="5">
        <f>YEAR(SalesDataTable[[#This Row],[Order Date]])</f>
        <v>2026</v>
      </c>
      <c r="R76" s="8" t="str">
        <f>"Q"&amp;ROUNDUP(MONTH(SalesDataTable[[#This Row],[Order Date]])/3,0)</f>
        <v>Q1</v>
      </c>
      <c r="S76" s="9">
        <f>MONTH(SalesDataTable[[#This Row],[Order Date]])</f>
        <v>1</v>
      </c>
      <c r="T76" s="8" t="str">
        <f>TEXT(SalesDataTable[[#This Row],[Order Date]],"mmm")</f>
        <v>Jan</v>
      </c>
    </row>
    <row r="77" spans="1:20" ht="15.6">
      <c r="A77" s="2">
        <v>3171</v>
      </c>
      <c r="B77" s="3">
        <v>46039</v>
      </c>
      <c r="C77" s="4" t="s">
        <v>0</v>
      </c>
      <c r="D77" s="4" t="s">
        <v>50</v>
      </c>
      <c r="E77" s="4" t="s">
        <v>19</v>
      </c>
      <c r="F77" s="4" t="s">
        <v>3</v>
      </c>
      <c r="G77" s="4" t="s">
        <v>4</v>
      </c>
      <c r="H77" s="4" t="s">
        <v>22</v>
      </c>
      <c r="I77" s="9">
        <v>1</v>
      </c>
      <c r="J77" s="6">
        <v>51.78</v>
      </c>
      <c r="K77" s="7">
        <v>0</v>
      </c>
      <c r="L77" s="6">
        <v>22.64</v>
      </c>
      <c r="M77" s="6">
        <f t="shared" si="4"/>
        <v>51.78</v>
      </c>
      <c r="N77" s="6">
        <f t="shared" si="5"/>
        <v>22.64</v>
      </c>
      <c r="O77" s="6">
        <f t="shared" si="6"/>
        <v>29.14</v>
      </c>
      <c r="P77" s="8">
        <f t="shared" si="7"/>
        <v>0.56276554654306687</v>
      </c>
      <c r="Q77" s="5">
        <f>YEAR(SalesDataTable[[#This Row],[Order Date]])</f>
        <v>2026</v>
      </c>
      <c r="R77" s="8" t="str">
        <f>"Q"&amp;ROUNDUP(MONTH(SalesDataTable[[#This Row],[Order Date]])/3,0)</f>
        <v>Q1</v>
      </c>
      <c r="S77" s="9">
        <f>MONTH(SalesDataTable[[#This Row],[Order Date]])</f>
        <v>1</v>
      </c>
      <c r="T77" s="8" t="str">
        <f>TEXT(SalesDataTable[[#This Row],[Order Date]],"mmm")</f>
        <v>Jan</v>
      </c>
    </row>
    <row r="78" spans="1:20" ht="15.6">
      <c r="A78" s="2">
        <v>4277</v>
      </c>
      <c r="B78" s="3">
        <v>46039</v>
      </c>
      <c r="C78" s="4" t="s">
        <v>6</v>
      </c>
      <c r="D78" s="4" t="s">
        <v>41</v>
      </c>
      <c r="E78" s="4" t="s">
        <v>19</v>
      </c>
      <c r="F78" s="4" t="s">
        <v>3</v>
      </c>
      <c r="G78" s="4" t="s">
        <v>34</v>
      </c>
      <c r="H78" s="4" t="s">
        <v>45</v>
      </c>
      <c r="I78" s="9">
        <v>1</v>
      </c>
      <c r="J78" s="6">
        <v>50.52</v>
      </c>
      <c r="K78" s="7">
        <v>0.05</v>
      </c>
      <c r="L78" s="6">
        <v>22.37</v>
      </c>
      <c r="M78" s="6">
        <f t="shared" si="4"/>
        <v>47.994</v>
      </c>
      <c r="N78" s="6">
        <f t="shared" si="5"/>
        <v>22.37</v>
      </c>
      <c r="O78" s="6">
        <f t="shared" si="6"/>
        <v>25.623999999999999</v>
      </c>
      <c r="P78" s="8">
        <f t="shared" si="7"/>
        <v>0.5339000708421886</v>
      </c>
      <c r="Q78" s="5">
        <f>YEAR(SalesDataTable[[#This Row],[Order Date]])</f>
        <v>2026</v>
      </c>
      <c r="R78" s="8" t="str">
        <f>"Q"&amp;ROUNDUP(MONTH(SalesDataTable[[#This Row],[Order Date]])/3,0)</f>
        <v>Q1</v>
      </c>
      <c r="S78" s="9">
        <f>MONTH(SalesDataTable[[#This Row],[Order Date]])</f>
        <v>1</v>
      </c>
      <c r="T78" s="8" t="str">
        <f>TEXT(SalesDataTable[[#This Row],[Order Date]],"mmm")</f>
        <v>Jan</v>
      </c>
    </row>
    <row r="79" spans="1:20" ht="15.6">
      <c r="A79" s="2">
        <v>4648</v>
      </c>
      <c r="B79" s="3">
        <v>46039</v>
      </c>
      <c r="C79" s="4" t="s">
        <v>6</v>
      </c>
      <c r="D79" s="4" t="s">
        <v>49</v>
      </c>
      <c r="E79" s="4" t="s">
        <v>28</v>
      </c>
      <c r="F79" s="4" t="s">
        <v>13</v>
      </c>
      <c r="G79" s="4" t="s">
        <v>23</v>
      </c>
      <c r="H79" s="4" t="s">
        <v>29</v>
      </c>
      <c r="I79" s="9">
        <v>1</v>
      </c>
      <c r="J79" s="6">
        <v>199.02</v>
      </c>
      <c r="K79" s="7">
        <v>0</v>
      </c>
      <c r="L79" s="6">
        <v>106.49</v>
      </c>
      <c r="M79" s="6">
        <f t="shared" si="4"/>
        <v>199.02</v>
      </c>
      <c r="N79" s="6">
        <f t="shared" si="5"/>
        <v>106.49</v>
      </c>
      <c r="O79" s="6">
        <f t="shared" si="6"/>
        <v>92.530000000000015</v>
      </c>
      <c r="P79" s="8">
        <f t="shared" si="7"/>
        <v>0.46492814792483173</v>
      </c>
      <c r="Q79" s="5">
        <f>YEAR(SalesDataTable[[#This Row],[Order Date]])</f>
        <v>2026</v>
      </c>
      <c r="R79" s="8" t="str">
        <f>"Q"&amp;ROUNDUP(MONTH(SalesDataTable[[#This Row],[Order Date]])/3,0)</f>
        <v>Q1</v>
      </c>
      <c r="S79" s="9">
        <f>MONTH(SalesDataTable[[#This Row],[Order Date]])</f>
        <v>1</v>
      </c>
      <c r="T79" s="8" t="str">
        <f>TEXT(SalesDataTable[[#This Row],[Order Date]],"mmm")</f>
        <v>Jan</v>
      </c>
    </row>
    <row r="80" spans="1:20" ht="15.6">
      <c r="A80" s="2">
        <v>157</v>
      </c>
      <c r="B80" s="3">
        <v>46040</v>
      </c>
      <c r="C80" s="4" t="s">
        <v>20</v>
      </c>
      <c r="D80" s="4" t="s">
        <v>33</v>
      </c>
      <c r="E80" s="4" t="s">
        <v>19</v>
      </c>
      <c r="F80" s="4" t="s">
        <v>3</v>
      </c>
      <c r="G80" s="4" t="s">
        <v>23</v>
      </c>
      <c r="H80" s="4" t="s">
        <v>40</v>
      </c>
      <c r="I80" s="9">
        <v>3</v>
      </c>
      <c r="J80" s="6">
        <v>80.27</v>
      </c>
      <c r="K80" s="7">
        <v>0.1</v>
      </c>
      <c r="L80" s="6">
        <v>39.26</v>
      </c>
      <c r="M80" s="6">
        <f t="shared" si="4"/>
        <v>216.72900000000001</v>
      </c>
      <c r="N80" s="6">
        <f t="shared" si="5"/>
        <v>117.78</v>
      </c>
      <c r="O80" s="6">
        <f t="shared" si="6"/>
        <v>98.949000000000012</v>
      </c>
      <c r="P80" s="8">
        <f t="shared" si="7"/>
        <v>0.45655634455933447</v>
      </c>
      <c r="Q80" s="5">
        <f>YEAR(SalesDataTable[[#This Row],[Order Date]])</f>
        <v>2026</v>
      </c>
      <c r="R80" s="8" t="str">
        <f>"Q"&amp;ROUNDUP(MONTH(SalesDataTable[[#This Row],[Order Date]])/3,0)</f>
        <v>Q1</v>
      </c>
      <c r="S80" s="9">
        <f>MONTH(SalesDataTable[[#This Row],[Order Date]])</f>
        <v>1</v>
      </c>
      <c r="T80" s="8" t="str">
        <f>TEXT(SalesDataTable[[#This Row],[Order Date]],"mmm")</f>
        <v>Jan</v>
      </c>
    </row>
    <row r="81" spans="1:20" ht="15.6">
      <c r="A81" s="2">
        <v>2271</v>
      </c>
      <c r="B81" s="3">
        <v>46040</v>
      </c>
      <c r="C81" s="4" t="s">
        <v>6</v>
      </c>
      <c r="D81" s="4" t="s">
        <v>7</v>
      </c>
      <c r="E81" s="4" t="s">
        <v>19</v>
      </c>
      <c r="F81" s="4" t="s">
        <v>13</v>
      </c>
      <c r="G81" s="4" t="s">
        <v>23</v>
      </c>
      <c r="H81" s="4" t="s">
        <v>24</v>
      </c>
      <c r="I81" s="9">
        <v>4</v>
      </c>
      <c r="J81" s="6">
        <v>333.28</v>
      </c>
      <c r="K81" s="7">
        <v>0</v>
      </c>
      <c r="L81" s="6">
        <v>195.76</v>
      </c>
      <c r="M81" s="6">
        <f t="shared" si="4"/>
        <v>1333.12</v>
      </c>
      <c r="N81" s="6">
        <f t="shared" si="5"/>
        <v>783.04</v>
      </c>
      <c r="O81" s="6">
        <f t="shared" si="6"/>
        <v>550.07999999999993</v>
      </c>
      <c r="P81" s="8">
        <f t="shared" si="7"/>
        <v>0.41262602016322608</v>
      </c>
      <c r="Q81" s="5">
        <f>YEAR(SalesDataTable[[#This Row],[Order Date]])</f>
        <v>2026</v>
      </c>
      <c r="R81" s="8" t="str">
        <f>"Q"&amp;ROUNDUP(MONTH(SalesDataTable[[#This Row],[Order Date]])/3,0)</f>
        <v>Q1</v>
      </c>
      <c r="S81" s="9">
        <f>MONTH(SalesDataTable[[#This Row],[Order Date]])</f>
        <v>1</v>
      </c>
      <c r="T81" s="8" t="str">
        <f>TEXT(SalesDataTable[[#This Row],[Order Date]],"mmm")</f>
        <v>Jan</v>
      </c>
    </row>
    <row r="82" spans="1:20" ht="15.6">
      <c r="A82" s="2">
        <v>3330</v>
      </c>
      <c r="B82" s="3">
        <v>46040</v>
      </c>
      <c r="C82" s="4" t="s">
        <v>20</v>
      </c>
      <c r="D82" s="4" t="s">
        <v>47</v>
      </c>
      <c r="E82" s="4" t="s">
        <v>28</v>
      </c>
      <c r="F82" s="4" t="s">
        <v>13</v>
      </c>
      <c r="G82" s="4" t="s">
        <v>4</v>
      </c>
      <c r="H82" s="4" t="s">
        <v>30</v>
      </c>
      <c r="I82" s="9">
        <v>1</v>
      </c>
      <c r="J82" s="6">
        <v>104.36</v>
      </c>
      <c r="K82" s="7">
        <v>0</v>
      </c>
      <c r="L82" s="6">
        <v>51.63</v>
      </c>
      <c r="M82" s="6">
        <f t="shared" si="4"/>
        <v>104.36</v>
      </c>
      <c r="N82" s="6">
        <f t="shared" si="5"/>
        <v>51.63</v>
      </c>
      <c r="O82" s="6">
        <f t="shared" si="6"/>
        <v>52.73</v>
      </c>
      <c r="P82" s="8">
        <f t="shared" si="7"/>
        <v>0.50527021847451126</v>
      </c>
      <c r="Q82" s="5">
        <f>YEAR(SalesDataTable[[#This Row],[Order Date]])</f>
        <v>2026</v>
      </c>
      <c r="R82" s="8" t="str">
        <f>"Q"&amp;ROUNDUP(MONTH(SalesDataTable[[#This Row],[Order Date]])/3,0)</f>
        <v>Q1</v>
      </c>
      <c r="S82" s="9">
        <f>MONTH(SalesDataTable[[#This Row],[Order Date]])</f>
        <v>1</v>
      </c>
      <c r="T82" s="8" t="str">
        <f>TEXT(SalesDataTable[[#This Row],[Order Date]],"mmm")</f>
        <v>Jan</v>
      </c>
    </row>
    <row r="83" spans="1:20" ht="15.6">
      <c r="A83" s="2">
        <v>4547</v>
      </c>
      <c r="B83" s="3">
        <v>46040</v>
      </c>
      <c r="C83" s="4" t="s">
        <v>11</v>
      </c>
      <c r="D83" s="4" t="s">
        <v>25</v>
      </c>
      <c r="E83" s="4" t="s">
        <v>28</v>
      </c>
      <c r="F83" s="4" t="s">
        <v>13</v>
      </c>
      <c r="G83" s="4" t="s">
        <v>4</v>
      </c>
      <c r="H83" s="4" t="s">
        <v>5</v>
      </c>
      <c r="I83" s="9">
        <v>1</v>
      </c>
      <c r="J83" s="6">
        <v>83.52</v>
      </c>
      <c r="K83" s="7">
        <v>0.05</v>
      </c>
      <c r="L83" s="6">
        <v>42.97</v>
      </c>
      <c r="M83" s="6">
        <f t="shared" si="4"/>
        <v>79.343999999999994</v>
      </c>
      <c r="N83" s="6">
        <f t="shared" si="5"/>
        <v>42.97</v>
      </c>
      <c r="O83" s="6">
        <f t="shared" si="6"/>
        <v>36.373999999999995</v>
      </c>
      <c r="P83" s="8">
        <f t="shared" si="7"/>
        <v>0.45843416011292598</v>
      </c>
      <c r="Q83" s="5">
        <f>YEAR(SalesDataTable[[#This Row],[Order Date]])</f>
        <v>2026</v>
      </c>
      <c r="R83" s="8" t="str">
        <f>"Q"&amp;ROUNDUP(MONTH(SalesDataTable[[#This Row],[Order Date]])/3,0)</f>
        <v>Q1</v>
      </c>
      <c r="S83" s="9">
        <f>MONTH(SalesDataTable[[#This Row],[Order Date]])</f>
        <v>1</v>
      </c>
      <c r="T83" s="8" t="str">
        <f>TEXT(SalesDataTable[[#This Row],[Order Date]],"mmm")</f>
        <v>Jan</v>
      </c>
    </row>
    <row r="84" spans="1:20" ht="15.6">
      <c r="A84" s="2">
        <v>1840</v>
      </c>
      <c r="B84" s="3">
        <v>46041</v>
      </c>
      <c r="C84" s="4" t="s">
        <v>11</v>
      </c>
      <c r="D84" s="4" t="s">
        <v>39</v>
      </c>
      <c r="E84" s="4" t="s">
        <v>2</v>
      </c>
      <c r="F84" s="4" t="s">
        <v>13</v>
      </c>
      <c r="G84" s="4" t="s">
        <v>34</v>
      </c>
      <c r="H84" s="4" t="s">
        <v>38</v>
      </c>
      <c r="I84" s="9">
        <v>2</v>
      </c>
      <c r="J84" s="6">
        <v>125.93</v>
      </c>
      <c r="K84" s="7">
        <v>0</v>
      </c>
      <c r="L84" s="6">
        <v>69.150000000000006</v>
      </c>
      <c r="M84" s="6">
        <f t="shared" si="4"/>
        <v>251.86</v>
      </c>
      <c r="N84" s="6">
        <f t="shared" si="5"/>
        <v>138.30000000000001</v>
      </c>
      <c r="O84" s="6">
        <f t="shared" si="6"/>
        <v>113.56</v>
      </c>
      <c r="P84" s="8">
        <f t="shared" si="7"/>
        <v>0.45088541253077102</v>
      </c>
      <c r="Q84" s="5">
        <f>YEAR(SalesDataTable[[#This Row],[Order Date]])</f>
        <v>2026</v>
      </c>
      <c r="R84" s="8" t="str">
        <f>"Q"&amp;ROUNDUP(MONTH(SalesDataTable[[#This Row],[Order Date]])/3,0)</f>
        <v>Q1</v>
      </c>
      <c r="S84" s="9">
        <f>MONTH(SalesDataTable[[#This Row],[Order Date]])</f>
        <v>1</v>
      </c>
      <c r="T84" s="8" t="str">
        <f>TEXT(SalesDataTable[[#This Row],[Order Date]],"mmm")</f>
        <v>Jan</v>
      </c>
    </row>
    <row r="85" spans="1:20" ht="15.6">
      <c r="A85" s="2">
        <v>1850</v>
      </c>
      <c r="B85" s="3">
        <v>46041</v>
      </c>
      <c r="C85" s="4" t="s">
        <v>6</v>
      </c>
      <c r="D85" s="4" t="s">
        <v>27</v>
      </c>
      <c r="E85" s="4" t="s">
        <v>2</v>
      </c>
      <c r="F85" s="4" t="s">
        <v>16</v>
      </c>
      <c r="G85" s="4" t="s">
        <v>4</v>
      </c>
      <c r="H85" s="4" t="s">
        <v>22</v>
      </c>
      <c r="I85" s="9">
        <v>1</v>
      </c>
      <c r="J85" s="6">
        <v>49.85</v>
      </c>
      <c r="K85" s="7">
        <v>0</v>
      </c>
      <c r="L85" s="6">
        <v>23.07</v>
      </c>
      <c r="M85" s="6">
        <f t="shared" si="4"/>
        <v>49.85</v>
      </c>
      <c r="N85" s="6">
        <f t="shared" si="5"/>
        <v>23.07</v>
      </c>
      <c r="O85" s="6">
        <f t="shared" si="6"/>
        <v>26.78</v>
      </c>
      <c r="P85" s="8">
        <f t="shared" si="7"/>
        <v>0.53721163490471413</v>
      </c>
      <c r="Q85" s="5">
        <f>YEAR(SalesDataTable[[#This Row],[Order Date]])</f>
        <v>2026</v>
      </c>
      <c r="R85" s="8" t="str">
        <f>"Q"&amp;ROUNDUP(MONTH(SalesDataTable[[#This Row],[Order Date]])/3,0)</f>
        <v>Q1</v>
      </c>
      <c r="S85" s="9">
        <f>MONTH(SalesDataTable[[#This Row],[Order Date]])</f>
        <v>1</v>
      </c>
      <c r="T85" s="8" t="str">
        <f>TEXT(SalesDataTable[[#This Row],[Order Date]],"mmm")</f>
        <v>Jan</v>
      </c>
    </row>
    <row r="86" spans="1:20" ht="15.6">
      <c r="A86" s="2">
        <v>1858</v>
      </c>
      <c r="B86" s="3">
        <v>46041</v>
      </c>
      <c r="C86" s="4" t="s">
        <v>6</v>
      </c>
      <c r="D86" s="4" t="s">
        <v>7</v>
      </c>
      <c r="E86" s="4" t="s">
        <v>2</v>
      </c>
      <c r="F86" s="4" t="s">
        <v>3</v>
      </c>
      <c r="G86" s="4" t="s">
        <v>14</v>
      </c>
      <c r="H86" s="4" t="s">
        <v>15</v>
      </c>
      <c r="I86" s="9">
        <v>1</v>
      </c>
      <c r="J86" s="6">
        <v>36.130000000000003</v>
      </c>
      <c r="K86" s="7">
        <v>0</v>
      </c>
      <c r="L86" s="6">
        <v>13.39</v>
      </c>
      <c r="M86" s="6">
        <f t="shared" si="4"/>
        <v>36.130000000000003</v>
      </c>
      <c r="N86" s="6">
        <f t="shared" si="5"/>
        <v>13.39</v>
      </c>
      <c r="O86" s="6">
        <f t="shared" si="6"/>
        <v>22.740000000000002</v>
      </c>
      <c r="P86" s="8">
        <f t="shared" si="7"/>
        <v>0.62939385552172711</v>
      </c>
      <c r="Q86" s="5">
        <f>YEAR(SalesDataTable[[#This Row],[Order Date]])</f>
        <v>2026</v>
      </c>
      <c r="R86" s="8" t="str">
        <f>"Q"&amp;ROUNDUP(MONTH(SalesDataTable[[#This Row],[Order Date]])/3,0)</f>
        <v>Q1</v>
      </c>
      <c r="S86" s="9">
        <f>MONTH(SalesDataTable[[#This Row],[Order Date]])</f>
        <v>1</v>
      </c>
      <c r="T86" s="8" t="str">
        <f>TEXT(SalesDataTable[[#This Row],[Order Date]],"mmm")</f>
        <v>Jan</v>
      </c>
    </row>
    <row r="87" spans="1:20" ht="15.6">
      <c r="A87" s="2">
        <v>2910</v>
      </c>
      <c r="B87" s="3">
        <v>46041</v>
      </c>
      <c r="C87" s="4" t="s">
        <v>20</v>
      </c>
      <c r="D87" s="4" t="s">
        <v>47</v>
      </c>
      <c r="E87" s="4" t="s">
        <v>19</v>
      </c>
      <c r="F87" s="4" t="s">
        <v>3</v>
      </c>
      <c r="G87" s="4" t="s">
        <v>4</v>
      </c>
      <c r="H87" s="4" t="s">
        <v>30</v>
      </c>
      <c r="I87" s="9">
        <v>1</v>
      </c>
      <c r="J87" s="6">
        <v>104.83</v>
      </c>
      <c r="K87" s="7">
        <v>0.05</v>
      </c>
      <c r="L87" s="6">
        <v>51.06</v>
      </c>
      <c r="M87" s="6">
        <f t="shared" si="4"/>
        <v>99.588499999999996</v>
      </c>
      <c r="N87" s="6">
        <f t="shared" si="5"/>
        <v>51.06</v>
      </c>
      <c r="O87" s="6">
        <f t="shared" si="6"/>
        <v>48.528499999999994</v>
      </c>
      <c r="P87" s="8">
        <f t="shared" si="7"/>
        <v>0.48729019916958277</v>
      </c>
      <c r="Q87" s="5">
        <f>YEAR(SalesDataTable[[#This Row],[Order Date]])</f>
        <v>2026</v>
      </c>
      <c r="R87" s="8" t="str">
        <f>"Q"&amp;ROUNDUP(MONTH(SalesDataTable[[#This Row],[Order Date]])/3,0)</f>
        <v>Q1</v>
      </c>
      <c r="S87" s="9">
        <f>MONTH(SalesDataTable[[#This Row],[Order Date]])</f>
        <v>1</v>
      </c>
      <c r="T87" s="8" t="str">
        <f>TEXT(SalesDataTable[[#This Row],[Order Date]],"mmm")</f>
        <v>Jan</v>
      </c>
    </row>
    <row r="88" spans="1:20" ht="15.6">
      <c r="A88" s="2">
        <v>3694</v>
      </c>
      <c r="B88" s="3">
        <v>46041</v>
      </c>
      <c r="C88" s="4" t="s">
        <v>0</v>
      </c>
      <c r="D88" s="4" t="s">
        <v>1</v>
      </c>
      <c r="E88" s="4" t="s">
        <v>19</v>
      </c>
      <c r="F88" s="4" t="s">
        <v>3</v>
      </c>
      <c r="G88" s="4" t="s">
        <v>14</v>
      </c>
      <c r="H88" s="4" t="s">
        <v>15</v>
      </c>
      <c r="I88" s="9">
        <v>1</v>
      </c>
      <c r="J88" s="6">
        <v>35.46</v>
      </c>
      <c r="K88" s="7">
        <v>0.05</v>
      </c>
      <c r="L88" s="6">
        <v>13.81</v>
      </c>
      <c r="M88" s="6">
        <f t="shared" si="4"/>
        <v>33.686999999999998</v>
      </c>
      <c r="N88" s="6">
        <f t="shared" si="5"/>
        <v>13.81</v>
      </c>
      <c r="O88" s="6">
        <f t="shared" si="6"/>
        <v>19.876999999999995</v>
      </c>
      <c r="P88" s="8">
        <f t="shared" si="7"/>
        <v>0.59004957401965141</v>
      </c>
      <c r="Q88" s="5">
        <f>YEAR(SalesDataTable[[#This Row],[Order Date]])</f>
        <v>2026</v>
      </c>
      <c r="R88" s="8" t="str">
        <f>"Q"&amp;ROUNDUP(MONTH(SalesDataTable[[#This Row],[Order Date]])/3,0)</f>
        <v>Q1</v>
      </c>
      <c r="S88" s="9">
        <f>MONTH(SalesDataTable[[#This Row],[Order Date]])</f>
        <v>1</v>
      </c>
      <c r="T88" s="8" t="str">
        <f>TEXT(SalesDataTable[[#This Row],[Order Date]],"mmm")</f>
        <v>Jan</v>
      </c>
    </row>
    <row r="89" spans="1:20" ht="15.6">
      <c r="A89" s="2">
        <v>631</v>
      </c>
      <c r="B89" s="3">
        <v>46042</v>
      </c>
      <c r="C89" s="4" t="s">
        <v>20</v>
      </c>
      <c r="D89" s="4" t="s">
        <v>33</v>
      </c>
      <c r="E89" s="4" t="s">
        <v>28</v>
      </c>
      <c r="F89" s="4" t="s">
        <v>3</v>
      </c>
      <c r="G89" s="4" t="s">
        <v>14</v>
      </c>
      <c r="H89" s="4" t="s">
        <v>48</v>
      </c>
      <c r="I89" s="9">
        <v>1</v>
      </c>
      <c r="J89" s="6">
        <v>165.42</v>
      </c>
      <c r="K89" s="7">
        <v>0</v>
      </c>
      <c r="L89" s="6">
        <v>85.69</v>
      </c>
      <c r="M89" s="6">
        <f t="shared" si="4"/>
        <v>165.42</v>
      </c>
      <c r="N89" s="6">
        <f t="shared" si="5"/>
        <v>85.69</v>
      </c>
      <c r="O89" s="6">
        <f t="shared" si="6"/>
        <v>79.72999999999999</v>
      </c>
      <c r="P89" s="8">
        <f t="shared" si="7"/>
        <v>0.48198524966751299</v>
      </c>
      <c r="Q89" s="5">
        <f>YEAR(SalesDataTable[[#This Row],[Order Date]])</f>
        <v>2026</v>
      </c>
      <c r="R89" s="8" t="str">
        <f>"Q"&amp;ROUNDUP(MONTH(SalesDataTable[[#This Row],[Order Date]])/3,0)</f>
        <v>Q1</v>
      </c>
      <c r="S89" s="9">
        <f>MONTH(SalesDataTable[[#This Row],[Order Date]])</f>
        <v>1</v>
      </c>
      <c r="T89" s="8" t="str">
        <f>TEXT(SalesDataTable[[#This Row],[Order Date]],"mmm")</f>
        <v>Jan</v>
      </c>
    </row>
    <row r="90" spans="1:20" ht="15.6">
      <c r="A90" s="2">
        <v>1113</v>
      </c>
      <c r="B90" s="3">
        <v>46042</v>
      </c>
      <c r="C90" s="4" t="s">
        <v>11</v>
      </c>
      <c r="D90" s="4" t="s">
        <v>25</v>
      </c>
      <c r="E90" s="4" t="s">
        <v>2</v>
      </c>
      <c r="F90" s="4" t="s">
        <v>3</v>
      </c>
      <c r="G90" s="4" t="s">
        <v>23</v>
      </c>
      <c r="H90" s="4" t="s">
        <v>51</v>
      </c>
      <c r="I90" s="9">
        <v>1</v>
      </c>
      <c r="J90" s="6">
        <v>122.86</v>
      </c>
      <c r="K90" s="7">
        <v>0.05</v>
      </c>
      <c r="L90" s="6">
        <v>60.36</v>
      </c>
      <c r="M90" s="6">
        <f t="shared" si="4"/>
        <v>116.717</v>
      </c>
      <c r="N90" s="6">
        <f t="shared" si="5"/>
        <v>60.36</v>
      </c>
      <c r="O90" s="6">
        <f t="shared" si="6"/>
        <v>56.356999999999999</v>
      </c>
      <c r="P90" s="8">
        <f t="shared" si="7"/>
        <v>0.48285168398776529</v>
      </c>
      <c r="Q90" s="5">
        <f>YEAR(SalesDataTable[[#This Row],[Order Date]])</f>
        <v>2026</v>
      </c>
      <c r="R90" s="8" t="str">
        <f>"Q"&amp;ROUNDUP(MONTH(SalesDataTable[[#This Row],[Order Date]])/3,0)</f>
        <v>Q1</v>
      </c>
      <c r="S90" s="9">
        <f>MONTH(SalesDataTable[[#This Row],[Order Date]])</f>
        <v>1</v>
      </c>
      <c r="T90" s="8" t="str">
        <f>TEXT(SalesDataTable[[#This Row],[Order Date]],"mmm")</f>
        <v>Jan</v>
      </c>
    </row>
    <row r="91" spans="1:20" ht="15.6">
      <c r="A91" s="2">
        <v>1525</v>
      </c>
      <c r="B91" s="3">
        <v>46042</v>
      </c>
      <c r="C91" s="4" t="s">
        <v>0</v>
      </c>
      <c r="D91" s="4" t="s">
        <v>1</v>
      </c>
      <c r="E91" s="4" t="s">
        <v>19</v>
      </c>
      <c r="F91" s="4" t="s">
        <v>3</v>
      </c>
      <c r="G91" s="4" t="s">
        <v>34</v>
      </c>
      <c r="H91" s="4" t="s">
        <v>42</v>
      </c>
      <c r="I91" s="9">
        <v>2</v>
      </c>
      <c r="J91" s="6">
        <v>35.82</v>
      </c>
      <c r="K91" s="7">
        <v>0</v>
      </c>
      <c r="L91" s="6">
        <v>14.09</v>
      </c>
      <c r="M91" s="6">
        <f t="shared" si="4"/>
        <v>71.64</v>
      </c>
      <c r="N91" s="6">
        <f t="shared" si="5"/>
        <v>28.18</v>
      </c>
      <c r="O91" s="6">
        <f t="shared" si="6"/>
        <v>43.46</v>
      </c>
      <c r="P91" s="8">
        <f t="shared" si="7"/>
        <v>0.60664433277498608</v>
      </c>
      <c r="Q91" s="5">
        <f>YEAR(SalesDataTable[[#This Row],[Order Date]])</f>
        <v>2026</v>
      </c>
      <c r="R91" s="8" t="str">
        <f>"Q"&amp;ROUNDUP(MONTH(SalesDataTable[[#This Row],[Order Date]])/3,0)</f>
        <v>Q1</v>
      </c>
      <c r="S91" s="9">
        <f>MONTH(SalesDataTable[[#This Row],[Order Date]])</f>
        <v>1</v>
      </c>
      <c r="T91" s="8" t="str">
        <f>TEXT(SalesDataTable[[#This Row],[Order Date]],"mmm")</f>
        <v>Jan</v>
      </c>
    </row>
    <row r="92" spans="1:20" ht="15.6">
      <c r="A92" s="2">
        <v>3233</v>
      </c>
      <c r="B92" s="3">
        <v>46042</v>
      </c>
      <c r="C92" s="4" t="s">
        <v>0</v>
      </c>
      <c r="D92" s="4" t="s">
        <v>1</v>
      </c>
      <c r="E92" s="4" t="s">
        <v>2</v>
      </c>
      <c r="F92" s="4" t="s">
        <v>13</v>
      </c>
      <c r="G92" s="4" t="s">
        <v>23</v>
      </c>
      <c r="H92" s="4" t="s">
        <v>51</v>
      </c>
      <c r="I92" s="9">
        <v>3</v>
      </c>
      <c r="J92" s="6">
        <v>120.29</v>
      </c>
      <c r="K92" s="7">
        <v>0.1</v>
      </c>
      <c r="L92" s="6">
        <v>62.41</v>
      </c>
      <c r="M92" s="6">
        <f t="shared" si="4"/>
        <v>324.78300000000002</v>
      </c>
      <c r="N92" s="6">
        <f t="shared" si="5"/>
        <v>187.23</v>
      </c>
      <c r="O92" s="6">
        <f t="shared" si="6"/>
        <v>137.55300000000003</v>
      </c>
      <c r="P92" s="8">
        <f t="shared" si="7"/>
        <v>0.42352278290427769</v>
      </c>
      <c r="Q92" s="5">
        <f>YEAR(SalesDataTable[[#This Row],[Order Date]])</f>
        <v>2026</v>
      </c>
      <c r="R92" s="8" t="str">
        <f>"Q"&amp;ROUNDUP(MONTH(SalesDataTable[[#This Row],[Order Date]])/3,0)</f>
        <v>Q1</v>
      </c>
      <c r="S92" s="9">
        <f>MONTH(SalesDataTable[[#This Row],[Order Date]])</f>
        <v>1</v>
      </c>
      <c r="T92" s="8" t="str">
        <f>TEXT(SalesDataTable[[#This Row],[Order Date]],"mmm")</f>
        <v>Jan</v>
      </c>
    </row>
    <row r="93" spans="1:20" ht="15.6">
      <c r="A93" s="2">
        <v>4455</v>
      </c>
      <c r="B93" s="3">
        <v>46042</v>
      </c>
      <c r="C93" s="4" t="s">
        <v>6</v>
      </c>
      <c r="D93" s="4" t="s">
        <v>41</v>
      </c>
      <c r="E93" s="4" t="s">
        <v>28</v>
      </c>
      <c r="F93" s="4" t="s">
        <v>3</v>
      </c>
      <c r="G93" s="4" t="s">
        <v>23</v>
      </c>
      <c r="H93" s="4" t="s">
        <v>40</v>
      </c>
      <c r="I93" s="9">
        <v>1</v>
      </c>
      <c r="J93" s="6">
        <v>80.239999999999995</v>
      </c>
      <c r="K93" s="7">
        <v>0.1</v>
      </c>
      <c r="L93" s="6">
        <v>39.950000000000003</v>
      </c>
      <c r="M93" s="6">
        <f t="shared" si="4"/>
        <v>72.215999999999994</v>
      </c>
      <c r="N93" s="6">
        <f t="shared" si="5"/>
        <v>39.950000000000003</v>
      </c>
      <c r="O93" s="6">
        <f t="shared" si="6"/>
        <v>32.265999999999991</v>
      </c>
      <c r="P93" s="8">
        <f t="shared" si="7"/>
        <v>0.44679849340866279</v>
      </c>
      <c r="Q93" s="5">
        <f>YEAR(SalesDataTable[[#This Row],[Order Date]])</f>
        <v>2026</v>
      </c>
      <c r="R93" s="8" t="str">
        <f>"Q"&amp;ROUNDUP(MONTH(SalesDataTable[[#This Row],[Order Date]])/3,0)</f>
        <v>Q1</v>
      </c>
      <c r="S93" s="9">
        <f>MONTH(SalesDataTable[[#This Row],[Order Date]])</f>
        <v>1</v>
      </c>
      <c r="T93" s="8" t="str">
        <f>TEXT(SalesDataTable[[#This Row],[Order Date]],"mmm")</f>
        <v>Jan</v>
      </c>
    </row>
    <row r="94" spans="1:20" ht="15.6">
      <c r="A94" s="2">
        <v>1769</v>
      </c>
      <c r="B94" s="3">
        <v>46043</v>
      </c>
      <c r="C94" s="4" t="s">
        <v>0</v>
      </c>
      <c r="D94" s="4" t="s">
        <v>50</v>
      </c>
      <c r="E94" s="4" t="s">
        <v>19</v>
      </c>
      <c r="F94" s="4" t="s">
        <v>13</v>
      </c>
      <c r="G94" s="4" t="s">
        <v>34</v>
      </c>
      <c r="H94" s="4" t="s">
        <v>42</v>
      </c>
      <c r="I94" s="9">
        <v>2</v>
      </c>
      <c r="J94" s="6">
        <v>35.97</v>
      </c>
      <c r="K94" s="7">
        <v>0</v>
      </c>
      <c r="L94" s="6">
        <v>13.55</v>
      </c>
      <c r="M94" s="6">
        <f t="shared" si="4"/>
        <v>71.94</v>
      </c>
      <c r="N94" s="6">
        <f t="shared" si="5"/>
        <v>27.1</v>
      </c>
      <c r="O94" s="6">
        <f t="shared" si="6"/>
        <v>44.839999999999996</v>
      </c>
      <c r="P94" s="8">
        <f t="shared" si="7"/>
        <v>0.62329719210453149</v>
      </c>
      <c r="Q94" s="5">
        <f>YEAR(SalesDataTable[[#This Row],[Order Date]])</f>
        <v>2026</v>
      </c>
      <c r="R94" s="8" t="str">
        <f>"Q"&amp;ROUNDUP(MONTH(SalesDataTable[[#This Row],[Order Date]])/3,0)</f>
        <v>Q1</v>
      </c>
      <c r="S94" s="9">
        <f>MONTH(SalesDataTable[[#This Row],[Order Date]])</f>
        <v>1</v>
      </c>
      <c r="T94" s="8" t="str">
        <f>TEXT(SalesDataTable[[#This Row],[Order Date]],"mmm")</f>
        <v>Jan</v>
      </c>
    </row>
    <row r="95" spans="1:20" ht="15.6">
      <c r="A95" s="2">
        <v>3467</v>
      </c>
      <c r="B95" s="3">
        <v>46043</v>
      </c>
      <c r="C95" s="4" t="s">
        <v>6</v>
      </c>
      <c r="D95" s="4" t="s">
        <v>41</v>
      </c>
      <c r="E95" s="4" t="s">
        <v>2</v>
      </c>
      <c r="F95" s="4" t="s">
        <v>13</v>
      </c>
      <c r="G95" s="4" t="s">
        <v>9</v>
      </c>
      <c r="H95" s="4" t="s">
        <v>46</v>
      </c>
      <c r="I95" s="9">
        <v>1</v>
      </c>
      <c r="J95" s="6">
        <v>72.239999999999995</v>
      </c>
      <c r="K95" s="7">
        <v>0</v>
      </c>
      <c r="L95" s="6">
        <v>33.26</v>
      </c>
      <c r="M95" s="6">
        <f t="shared" si="4"/>
        <v>72.239999999999995</v>
      </c>
      <c r="N95" s="6">
        <f t="shared" si="5"/>
        <v>33.26</v>
      </c>
      <c r="O95" s="6">
        <f t="shared" si="6"/>
        <v>38.979999999999997</v>
      </c>
      <c r="P95" s="8">
        <f t="shared" si="7"/>
        <v>0.53959025470653377</v>
      </c>
      <c r="Q95" s="5">
        <f>YEAR(SalesDataTable[[#This Row],[Order Date]])</f>
        <v>2026</v>
      </c>
      <c r="R95" s="8" t="str">
        <f>"Q"&amp;ROUNDUP(MONTH(SalesDataTable[[#This Row],[Order Date]])/3,0)</f>
        <v>Q1</v>
      </c>
      <c r="S95" s="9">
        <f>MONTH(SalesDataTable[[#This Row],[Order Date]])</f>
        <v>1</v>
      </c>
      <c r="T95" s="8" t="str">
        <f>TEXT(SalesDataTable[[#This Row],[Order Date]],"mmm")</f>
        <v>Jan</v>
      </c>
    </row>
    <row r="96" spans="1:20" ht="15.6">
      <c r="A96" s="2">
        <v>3911</v>
      </c>
      <c r="B96" s="3">
        <v>46043</v>
      </c>
      <c r="C96" s="4" t="s">
        <v>0</v>
      </c>
      <c r="D96" s="4" t="s">
        <v>50</v>
      </c>
      <c r="E96" s="4" t="s">
        <v>2</v>
      </c>
      <c r="F96" s="4" t="s">
        <v>3</v>
      </c>
      <c r="G96" s="4" t="s">
        <v>9</v>
      </c>
      <c r="H96" s="4" t="s">
        <v>37</v>
      </c>
      <c r="I96" s="9">
        <v>5</v>
      </c>
      <c r="J96" s="6">
        <v>152.81</v>
      </c>
      <c r="K96" s="7">
        <v>0</v>
      </c>
      <c r="L96" s="6">
        <v>78.989999999999995</v>
      </c>
      <c r="M96" s="6">
        <f t="shared" si="4"/>
        <v>764.05</v>
      </c>
      <c r="N96" s="6">
        <f t="shared" si="5"/>
        <v>394.95</v>
      </c>
      <c r="O96" s="6">
        <f t="shared" si="6"/>
        <v>369.09999999999997</v>
      </c>
      <c r="P96" s="8">
        <f t="shared" si="7"/>
        <v>0.48308356782933054</v>
      </c>
      <c r="Q96" s="5">
        <f>YEAR(SalesDataTable[[#This Row],[Order Date]])</f>
        <v>2026</v>
      </c>
      <c r="R96" s="8" t="str">
        <f>"Q"&amp;ROUNDUP(MONTH(SalesDataTable[[#This Row],[Order Date]])/3,0)</f>
        <v>Q1</v>
      </c>
      <c r="S96" s="9">
        <f>MONTH(SalesDataTable[[#This Row],[Order Date]])</f>
        <v>1</v>
      </c>
      <c r="T96" s="8" t="str">
        <f>TEXT(SalesDataTable[[#This Row],[Order Date]],"mmm")</f>
        <v>Jan</v>
      </c>
    </row>
    <row r="97" spans="1:20" ht="15.6">
      <c r="A97" s="2">
        <v>4401</v>
      </c>
      <c r="B97" s="3">
        <v>46043</v>
      </c>
      <c r="C97" s="4" t="s">
        <v>0</v>
      </c>
      <c r="D97" s="4" t="s">
        <v>50</v>
      </c>
      <c r="E97" s="4" t="s">
        <v>2</v>
      </c>
      <c r="F97" s="4" t="s">
        <v>13</v>
      </c>
      <c r="G97" s="4" t="s">
        <v>4</v>
      </c>
      <c r="H97" s="4" t="s">
        <v>5</v>
      </c>
      <c r="I97" s="9">
        <v>3</v>
      </c>
      <c r="J97" s="6">
        <v>83.34</v>
      </c>
      <c r="K97" s="7">
        <v>0</v>
      </c>
      <c r="L97" s="6">
        <v>41.44</v>
      </c>
      <c r="M97" s="6">
        <f t="shared" si="4"/>
        <v>250.02</v>
      </c>
      <c r="N97" s="6">
        <f t="shared" si="5"/>
        <v>124.32</v>
      </c>
      <c r="O97" s="6">
        <f t="shared" si="6"/>
        <v>125.70000000000002</v>
      </c>
      <c r="P97" s="8">
        <f t="shared" si="7"/>
        <v>0.50275977921766268</v>
      </c>
      <c r="Q97" s="5">
        <f>YEAR(SalesDataTable[[#This Row],[Order Date]])</f>
        <v>2026</v>
      </c>
      <c r="R97" s="8" t="str">
        <f>"Q"&amp;ROUNDUP(MONTH(SalesDataTable[[#This Row],[Order Date]])/3,0)</f>
        <v>Q1</v>
      </c>
      <c r="S97" s="9">
        <f>MONTH(SalesDataTable[[#This Row],[Order Date]])</f>
        <v>1</v>
      </c>
      <c r="T97" s="8" t="str">
        <f>TEXT(SalesDataTable[[#This Row],[Order Date]],"mmm")</f>
        <v>Jan</v>
      </c>
    </row>
    <row r="98" spans="1:20" ht="15.6">
      <c r="A98" s="2">
        <v>4864</v>
      </c>
      <c r="B98" s="3">
        <v>46043</v>
      </c>
      <c r="C98" s="4" t="s">
        <v>20</v>
      </c>
      <c r="D98" s="4" t="s">
        <v>47</v>
      </c>
      <c r="E98" s="4" t="s">
        <v>2</v>
      </c>
      <c r="F98" s="4" t="s">
        <v>3</v>
      </c>
      <c r="G98" s="4" t="s">
        <v>34</v>
      </c>
      <c r="H98" s="4" t="s">
        <v>42</v>
      </c>
      <c r="I98" s="9">
        <v>1</v>
      </c>
      <c r="J98" s="6">
        <v>35.869999999999997</v>
      </c>
      <c r="K98" s="7">
        <v>0</v>
      </c>
      <c r="L98" s="6">
        <v>13.64</v>
      </c>
      <c r="M98" s="6">
        <f t="shared" si="4"/>
        <v>35.869999999999997</v>
      </c>
      <c r="N98" s="6">
        <f t="shared" si="5"/>
        <v>13.64</v>
      </c>
      <c r="O98" s="6">
        <f t="shared" si="6"/>
        <v>22.229999999999997</v>
      </c>
      <c r="P98" s="8">
        <f t="shared" si="7"/>
        <v>0.61973794257039305</v>
      </c>
      <c r="Q98" s="5">
        <f>YEAR(SalesDataTable[[#This Row],[Order Date]])</f>
        <v>2026</v>
      </c>
      <c r="R98" s="8" t="str">
        <f>"Q"&amp;ROUNDUP(MONTH(SalesDataTable[[#This Row],[Order Date]])/3,0)</f>
        <v>Q1</v>
      </c>
      <c r="S98" s="9">
        <f>MONTH(SalesDataTable[[#This Row],[Order Date]])</f>
        <v>1</v>
      </c>
      <c r="T98" s="8" t="str">
        <f>TEXT(SalesDataTable[[#This Row],[Order Date]],"mmm")</f>
        <v>Jan</v>
      </c>
    </row>
    <row r="99" spans="1:20" ht="15.6">
      <c r="A99" s="2">
        <v>347</v>
      </c>
      <c r="B99" s="3">
        <v>46044</v>
      </c>
      <c r="C99" s="4" t="s">
        <v>20</v>
      </c>
      <c r="D99" s="4" t="s">
        <v>21</v>
      </c>
      <c r="E99" s="4" t="s">
        <v>28</v>
      </c>
      <c r="F99" s="4" t="s">
        <v>13</v>
      </c>
      <c r="G99" s="4" t="s">
        <v>23</v>
      </c>
      <c r="H99" s="4" t="s">
        <v>29</v>
      </c>
      <c r="I99" s="9">
        <v>1</v>
      </c>
      <c r="J99" s="6">
        <v>199.42</v>
      </c>
      <c r="K99" s="7">
        <v>0.05</v>
      </c>
      <c r="L99" s="6">
        <v>101.82</v>
      </c>
      <c r="M99" s="6">
        <f t="shared" si="4"/>
        <v>189.44899999999998</v>
      </c>
      <c r="N99" s="6">
        <f t="shared" si="5"/>
        <v>101.82</v>
      </c>
      <c r="O99" s="6">
        <f t="shared" si="6"/>
        <v>87.628999999999991</v>
      </c>
      <c r="P99" s="8">
        <f t="shared" si="7"/>
        <v>0.46254664843836601</v>
      </c>
      <c r="Q99" s="5">
        <f>YEAR(SalesDataTable[[#This Row],[Order Date]])</f>
        <v>2026</v>
      </c>
      <c r="R99" s="8" t="str">
        <f>"Q"&amp;ROUNDUP(MONTH(SalesDataTable[[#This Row],[Order Date]])/3,0)</f>
        <v>Q1</v>
      </c>
      <c r="S99" s="9">
        <f>MONTH(SalesDataTable[[#This Row],[Order Date]])</f>
        <v>1</v>
      </c>
      <c r="T99" s="8" t="str">
        <f>TEXT(SalesDataTable[[#This Row],[Order Date]],"mmm")</f>
        <v>Jan</v>
      </c>
    </row>
    <row r="100" spans="1:20" ht="15.6">
      <c r="A100" s="2">
        <v>2051</v>
      </c>
      <c r="B100" s="3">
        <v>46044</v>
      </c>
      <c r="C100" s="4" t="s">
        <v>11</v>
      </c>
      <c r="D100" s="4" t="s">
        <v>25</v>
      </c>
      <c r="E100" s="4" t="s">
        <v>2</v>
      </c>
      <c r="F100" s="4" t="s">
        <v>13</v>
      </c>
      <c r="G100" s="4" t="s">
        <v>23</v>
      </c>
      <c r="H100" s="4" t="s">
        <v>24</v>
      </c>
      <c r="I100" s="9">
        <v>3</v>
      </c>
      <c r="J100" s="6">
        <v>347.41</v>
      </c>
      <c r="K100" s="7">
        <v>0.1</v>
      </c>
      <c r="L100" s="6">
        <v>192.13</v>
      </c>
      <c r="M100" s="6">
        <f t="shared" si="4"/>
        <v>938.00700000000006</v>
      </c>
      <c r="N100" s="6">
        <f t="shared" si="5"/>
        <v>576.39</v>
      </c>
      <c r="O100" s="6">
        <f t="shared" si="6"/>
        <v>361.61700000000008</v>
      </c>
      <c r="P100" s="8">
        <f t="shared" si="7"/>
        <v>0.38551631277804971</v>
      </c>
      <c r="Q100" s="5">
        <f>YEAR(SalesDataTable[[#This Row],[Order Date]])</f>
        <v>2026</v>
      </c>
      <c r="R100" s="8" t="str">
        <f>"Q"&amp;ROUNDUP(MONTH(SalesDataTable[[#This Row],[Order Date]])/3,0)</f>
        <v>Q1</v>
      </c>
      <c r="S100" s="9">
        <f>MONTH(SalesDataTable[[#This Row],[Order Date]])</f>
        <v>1</v>
      </c>
      <c r="T100" s="8" t="str">
        <f>TEXT(SalesDataTable[[#This Row],[Order Date]],"mmm")</f>
        <v>Jan</v>
      </c>
    </row>
    <row r="101" spans="1:20" ht="15.6">
      <c r="A101" s="2">
        <v>2314</v>
      </c>
      <c r="B101" s="3">
        <v>46044</v>
      </c>
      <c r="C101" s="4" t="s">
        <v>0</v>
      </c>
      <c r="D101" s="4" t="s">
        <v>36</v>
      </c>
      <c r="E101" s="4" t="s">
        <v>2</v>
      </c>
      <c r="F101" s="4" t="s">
        <v>13</v>
      </c>
      <c r="G101" s="4" t="s">
        <v>4</v>
      </c>
      <c r="H101" s="4" t="s">
        <v>26</v>
      </c>
      <c r="I101" s="9">
        <v>1</v>
      </c>
      <c r="J101" s="6">
        <v>40.28</v>
      </c>
      <c r="K101" s="7">
        <v>0</v>
      </c>
      <c r="L101" s="6">
        <v>16.79</v>
      </c>
      <c r="M101" s="6">
        <f t="shared" si="4"/>
        <v>40.28</v>
      </c>
      <c r="N101" s="6">
        <f t="shared" si="5"/>
        <v>16.79</v>
      </c>
      <c r="O101" s="6">
        <f t="shared" si="6"/>
        <v>23.490000000000002</v>
      </c>
      <c r="P101" s="8">
        <f t="shared" si="7"/>
        <v>0.58316782522343602</v>
      </c>
      <c r="Q101" s="5">
        <f>YEAR(SalesDataTable[[#This Row],[Order Date]])</f>
        <v>2026</v>
      </c>
      <c r="R101" s="8" t="str">
        <f>"Q"&amp;ROUNDUP(MONTH(SalesDataTable[[#This Row],[Order Date]])/3,0)</f>
        <v>Q1</v>
      </c>
      <c r="S101" s="9">
        <f>MONTH(SalesDataTable[[#This Row],[Order Date]])</f>
        <v>1</v>
      </c>
      <c r="T101" s="8" t="str">
        <f>TEXT(SalesDataTable[[#This Row],[Order Date]],"mmm")</f>
        <v>Jan</v>
      </c>
    </row>
    <row r="102" spans="1:20" ht="15.6">
      <c r="A102" s="2">
        <v>3861</v>
      </c>
      <c r="B102" s="3">
        <v>46044</v>
      </c>
      <c r="C102" s="4" t="s">
        <v>20</v>
      </c>
      <c r="D102" s="4" t="s">
        <v>47</v>
      </c>
      <c r="E102" s="4" t="s">
        <v>2</v>
      </c>
      <c r="F102" s="4" t="s">
        <v>3</v>
      </c>
      <c r="G102" s="4" t="s">
        <v>23</v>
      </c>
      <c r="H102" s="4" t="s">
        <v>29</v>
      </c>
      <c r="I102" s="9">
        <v>3</v>
      </c>
      <c r="J102" s="6">
        <v>195.49</v>
      </c>
      <c r="K102" s="7">
        <v>0.05</v>
      </c>
      <c r="L102" s="6">
        <v>106.38</v>
      </c>
      <c r="M102" s="6">
        <f t="shared" si="4"/>
        <v>557.14649999999995</v>
      </c>
      <c r="N102" s="6">
        <f t="shared" si="5"/>
        <v>319.14</v>
      </c>
      <c r="O102" s="6">
        <f t="shared" si="6"/>
        <v>238.00649999999996</v>
      </c>
      <c r="P102" s="8">
        <f t="shared" si="7"/>
        <v>0.42718836069148775</v>
      </c>
      <c r="Q102" s="5">
        <f>YEAR(SalesDataTable[[#This Row],[Order Date]])</f>
        <v>2026</v>
      </c>
      <c r="R102" s="8" t="str">
        <f>"Q"&amp;ROUNDUP(MONTH(SalesDataTable[[#This Row],[Order Date]])/3,0)</f>
        <v>Q1</v>
      </c>
      <c r="S102" s="9">
        <f>MONTH(SalesDataTable[[#This Row],[Order Date]])</f>
        <v>1</v>
      </c>
      <c r="T102" s="8" t="str">
        <f>TEXT(SalesDataTable[[#This Row],[Order Date]],"mmm")</f>
        <v>Jan</v>
      </c>
    </row>
    <row r="103" spans="1:20" ht="15.6">
      <c r="A103" s="2">
        <v>843</v>
      </c>
      <c r="B103" s="3">
        <v>46045</v>
      </c>
      <c r="C103" s="4" t="s">
        <v>6</v>
      </c>
      <c r="D103" s="4" t="s">
        <v>41</v>
      </c>
      <c r="E103" s="4" t="s">
        <v>2</v>
      </c>
      <c r="F103" s="4" t="s">
        <v>3</v>
      </c>
      <c r="G103" s="4" t="s">
        <v>34</v>
      </c>
      <c r="H103" s="4" t="s">
        <v>42</v>
      </c>
      <c r="I103" s="9">
        <v>2</v>
      </c>
      <c r="J103" s="6">
        <v>35.75</v>
      </c>
      <c r="K103" s="7">
        <v>0</v>
      </c>
      <c r="L103" s="6">
        <v>13.94</v>
      </c>
      <c r="M103" s="6">
        <f t="shared" si="4"/>
        <v>71.5</v>
      </c>
      <c r="N103" s="6">
        <f t="shared" si="5"/>
        <v>27.88</v>
      </c>
      <c r="O103" s="6">
        <f t="shared" si="6"/>
        <v>43.620000000000005</v>
      </c>
      <c r="P103" s="8">
        <f t="shared" si="7"/>
        <v>0.61006993006993016</v>
      </c>
      <c r="Q103" s="5">
        <f>YEAR(SalesDataTable[[#This Row],[Order Date]])</f>
        <v>2026</v>
      </c>
      <c r="R103" s="8" t="str">
        <f>"Q"&amp;ROUNDUP(MONTH(SalesDataTable[[#This Row],[Order Date]])/3,0)</f>
        <v>Q1</v>
      </c>
      <c r="S103" s="9">
        <f>MONTH(SalesDataTable[[#This Row],[Order Date]])</f>
        <v>1</v>
      </c>
      <c r="T103" s="8" t="str">
        <f>TEXT(SalesDataTable[[#This Row],[Order Date]],"mmm")</f>
        <v>Jan</v>
      </c>
    </row>
    <row r="104" spans="1:20" ht="15.6">
      <c r="A104" s="2">
        <v>868</v>
      </c>
      <c r="B104" s="3">
        <v>46045</v>
      </c>
      <c r="C104" s="4" t="s">
        <v>0</v>
      </c>
      <c r="D104" s="4" t="s">
        <v>50</v>
      </c>
      <c r="E104" s="4" t="s">
        <v>2</v>
      </c>
      <c r="F104" s="4" t="s">
        <v>3</v>
      </c>
      <c r="G104" s="4" t="s">
        <v>4</v>
      </c>
      <c r="H104" s="4" t="s">
        <v>30</v>
      </c>
      <c r="I104" s="9">
        <v>1</v>
      </c>
      <c r="J104" s="6">
        <v>103.39</v>
      </c>
      <c r="K104" s="7">
        <v>0</v>
      </c>
      <c r="L104" s="6">
        <v>51.32</v>
      </c>
      <c r="M104" s="6">
        <f t="shared" si="4"/>
        <v>103.39</v>
      </c>
      <c r="N104" s="6">
        <f t="shared" si="5"/>
        <v>51.32</v>
      </c>
      <c r="O104" s="6">
        <f t="shared" si="6"/>
        <v>52.07</v>
      </c>
      <c r="P104" s="8">
        <f t="shared" si="7"/>
        <v>0.50362704323435536</v>
      </c>
      <c r="Q104" s="5">
        <f>YEAR(SalesDataTable[[#This Row],[Order Date]])</f>
        <v>2026</v>
      </c>
      <c r="R104" s="8" t="str">
        <f>"Q"&amp;ROUNDUP(MONTH(SalesDataTable[[#This Row],[Order Date]])/3,0)</f>
        <v>Q1</v>
      </c>
      <c r="S104" s="9">
        <f>MONTH(SalesDataTable[[#This Row],[Order Date]])</f>
        <v>1</v>
      </c>
      <c r="T104" s="8" t="str">
        <f>TEXT(SalesDataTable[[#This Row],[Order Date]],"mmm")</f>
        <v>Jan</v>
      </c>
    </row>
    <row r="105" spans="1:20" ht="15.6">
      <c r="A105" s="2">
        <v>890</v>
      </c>
      <c r="B105" s="3">
        <v>46045</v>
      </c>
      <c r="C105" s="4" t="s">
        <v>0</v>
      </c>
      <c r="D105" s="4" t="s">
        <v>50</v>
      </c>
      <c r="E105" s="4" t="s">
        <v>2</v>
      </c>
      <c r="F105" s="4" t="s">
        <v>13</v>
      </c>
      <c r="G105" s="4" t="s">
        <v>23</v>
      </c>
      <c r="H105" s="4" t="s">
        <v>40</v>
      </c>
      <c r="I105" s="9">
        <v>3</v>
      </c>
      <c r="J105" s="6">
        <v>81.98</v>
      </c>
      <c r="K105" s="7">
        <v>0.1</v>
      </c>
      <c r="L105" s="6">
        <v>40.229999999999997</v>
      </c>
      <c r="M105" s="6">
        <f t="shared" si="4"/>
        <v>221.346</v>
      </c>
      <c r="N105" s="6">
        <f t="shared" si="5"/>
        <v>120.69</v>
      </c>
      <c r="O105" s="6">
        <f t="shared" si="6"/>
        <v>100.65600000000001</v>
      </c>
      <c r="P105" s="8">
        <f t="shared" si="7"/>
        <v>0.45474505977067581</v>
      </c>
      <c r="Q105" s="5">
        <f>YEAR(SalesDataTable[[#This Row],[Order Date]])</f>
        <v>2026</v>
      </c>
      <c r="R105" s="8" t="str">
        <f>"Q"&amp;ROUNDUP(MONTH(SalesDataTable[[#This Row],[Order Date]])/3,0)</f>
        <v>Q1</v>
      </c>
      <c r="S105" s="9">
        <f>MONTH(SalesDataTable[[#This Row],[Order Date]])</f>
        <v>1</v>
      </c>
      <c r="T105" s="8" t="str">
        <f>TEXT(SalesDataTable[[#This Row],[Order Date]],"mmm")</f>
        <v>Jan</v>
      </c>
    </row>
    <row r="106" spans="1:20" ht="15.6">
      <c r="A106" s="2">
        <v>2185</v>
      </c>
      <c r="B106" s="3">
        <v>46045</v>
      </c>
      <c r="C106" s="4" t="s">
        <v>11</v>
      </c>
      <c r="D106" s="4" t="s">
        <v>12</v>
      </c>
      <c r="E106" s="4" t="s">
        <v>8</v>
      </c>
      <c r="F106" s="4" t="s">
        <v>16</v>
      </c>
      <c r="G106" s="4" t="s">
        <v>23</v>
      </c>
      <c r="H106" s="4" t="s">
        <v>24</v>
      </c>
      <c r="I106" s="9">
        <v>10</v>
      </c>
      <c r="J106" s="6">
        <v>337.69</v>
      </c>
      <c r="K106" s="7">
        <v>0.1</v>
      </c>
      <c r="L106" s="6">
        <v>200.27</v>
      </c>
      <c r="M106" s="6">
        <f t="shared" si="4"/>
        <v>3039.21</v>
      </c>
      <c r="N106" s="6">
        <f t="shared" si="5"/>
        <v>2002.7</v>
      </c>
      <c r="O106" s="6">
        <f t="shared" si="6"/>
        <v>1036.51</v>
      </c>
      <c r="P106" s="8">
        <f t="shared" si="7"/>
        <v>0.34104586389226149</v>
      </c>
      <c r="Q106" s="5">
        <f>YEAR(SalesDataTable[[#This Row],[Order Date]])</f>
        <v>2026</v>
      </c>
      <c r="R106" s="8" t="str">
        <f>"Q"&amp;ROUNDUP(MONTH(SalesDataTable[[#This Row],[Order Date]])/3,0)</f>
        <v>Q1</v>
      </c>
      <c r="S106" s="9">
        <f>MONTH(SalesDataTable[[#This Row],[Order Date]])</f>
        <v>1</v>
      </c>
      <c r="T106" s="8" t="str">
        <f>TEXT(SalesDataTable[[#This Row],[Order Date]],"mmm")</f>
        <v>Jan</v>
      </c>
    </row>
    <row r="107" spans="1:20" ht="15.6">
      <c r="A107" s="2">
        <v>2335</v>
      </c>
      <c r="B107" s="3">
        <v>46045</v>
      </c>
      <c r="C107" s="4" t="s">
        <v>20</v>
      </c>
      <c r="D107" s="4" t="s">
        <v>33</v>
      </c>
      <c r="E107" s="4" t="s">
        <v>2</v>
      </c>
      <c r="F107" s="4" t="s">
        <v>13</v>
      </c>
      <c r="G107" s="4" t="s">
        <v>23</v>
      </c>
      <c r="H107" s="4" t="s">
        <v>24</v>
      </c>
      <c r="I107" s="9">
        <v>2</v>
      </c>
      <c r="J107" s="6">
        <v>333.29</v>
      </c>
      <c r="K107" s="7">
        <v>0</v>
      </c>
      <c r="L107" s="6">
        <v>197.18</v>
      </c>
      <c r="M107" s="6">
        <f t="shared" si="4"/>
        <v>666.58</v>
      </c>
      <c r="N107" s="6">
        <f t="shared" si="5"/>
        <v>394.36</v>
      </c>
      <c r="O107" s="6">
        <f t="shared" si="6"/>
        <v>272.22000000000003</v>
      </c>
      <c r="P107" s="8">
        <f t="shared" si="7"/>
        <v>0.40838308980167426</v>
      </c>
      <c r="Q107" s="5">
        <f>YEAR(SalesDataTable[[#This Row],[Order Date]])</f>
        <v>2026</v>
      </c>
      <c r="R107" s="8" t="str">
        <f>"Q"&amp;ROUNDUP(MONTH(SalesDataTable[[#This Row],[Order Date]])/3,0)</f>
        <v>Q1</v>
      </c>
      <c r="S107" s="9">
        <f>MONTH(SalesDataTable[[#This Row],[Order Date]])</f>
        <v>1</v>
      </c>
      <c r="T107" s="8" t="str">
        <f>TEXT(SalesDataTable[[#This Row],[Order Date]],"mmm")</f>
        <v>Jan</v>
      </c>
    </row>
    <row r="108" spans="1:20" ht="15.6">
      <c r="A108" s="2">
        <v>2784</v>
      </c>
      <c r="B108" s="3">
        <v>46045</v>
      </c>
      <c r="C108" s="4" t="s">
        <v>0</v>
      </c>
      <c r="D108" s="4" t="s">
        <v>50</v>
      </c>
      <c r="E108" s="4" t="s">
        <v>19</v>
      </c>
      <c r="F108" s="4" t="s">
        <v>13</v>
      </c>
      <c r="G108" s="4" t="s">
        <v>4</v>
      </c>
      <c r="H108" s="4" t="s">
        <v>5</v>
      </c>
      <c r="I108" s="9">
        <v>1</v>
      </c>
      <c r="J108" s="6">
        <v>80.11</v>
      </c>
      <c r="K108" s="7">
        <v>0.05</v>
      </c>
      <c r="L108" s="6">
        <v>43.54</v>
      </c>
      <c r="M108" s="6">
        <f t="shared" si="4"/>
        <v>76.104500000000002</v>
      </c>
      <c r="N108" s="6">
        <f t="shared" si="5"/>
        <v>43.54</v>
      </c>
      <c r="O108" s="6">
        <f t="shared" si="6"/>
        <v>32.564500000000002</v>
      </c>
      <c r="P108" s="8">
        <f t="shared" si="7"/>
        <v>0.42789191177919839</v>
      </c>
      <c r="Q108" s="5">
        <f>YEAR(SalesDataTable[[#This Row],[Order Date]])</f>
        <v>2026</v>
      </c>
      <c r="R108" s="8" t="str">
        <f>"Q"&amp;ROUNDUP(MONTH(SalesDataTable[[#This Row],[Order Date]])/3,0)</f>
        <v>Q1</v>
      </c>
      <c r="S108" s="9">
        <f>MONTH(SalesDataTable[[#This Row],[Order Date]])</f>
        <v>1</v>
      </c>
      <c r="T108" s="8" t="str">
        <f>TEXT(SalesDataTable[[#This Row],[Order Date]],"mmm")</f>
        <v>Jan</v>
      </c>
    </row>
    <row r="109" spans="1:20" ht="15.6">
      <c r="A109" s="2">
        <v>3820</v>
      </c>
      <c r="B109" s="3">
        <v>46045</v>
      </c>
      <c r="C109" s="4" t="s">
        <v>20</v>
      </c>
      <c r="D109" s="4" t="s">
        <v>47</v>
      </c>
      <c r="E109" s="4" t="s">
        <v>19</v>
      </c>
      <c r="F109" s="4" t="s">
        <v>13</v>
      </c>
      <c r="G109" s="4" t="s">
        <v>23</v>
      </c>
      <c r="H109" s="4" t="s">
        <v>40</v>
      </c>
      <c r="I109" s="9">
        <v>1</v>
      </c>
      <c r="J109" s="6">
        <v>82.6</v>
      </c>
      <c r="K109" s="7">
        <v>0.05</v>
      </c>
      <c r="L109" s="6">
        <v>38.299999999999997</v>
      </c>
      <c r="M109" s="6">
        <f t="shared" si="4"/>
        <v>78.469999999999985</v>
      </c>
      <c r="N109" s="6">
        <f t="shared" si="5"/>
        <v>38.299999999999997</v>
      </c>
      <c r="O109" s="6">
        <f t="shared" si="6"/>
        <v>40.169999999999987</v>
      </c>
      <c r="P109" s="8">
        <f t="shared" si="7"/>
        <v>0.51191538167452522</v>
      </c>
      <c r="Q109" s="5">
        <f>YEAR(SalesDataTable[[#This Row],[Order Date]])</f>
        <v>2026</v>
      </c>
      <c r="R109" s="8" t="str">
        <f>"Q"&amp;ROUNDUP(MONTH(SalesDataTable[[#This Row],[Order Date]])/3,0)</f>
        <v>Q1</v>
      </c>
      <c r="S109" s="9">
        <f>MONTH(SalesDataTable[[#This Row],[Order Date]])</f>
        <v>1</v>
      </c>
      <c r="T109" s="8" t="str">
        <f>TEXT(SalesDataTable[[#This Row],[Order Date]],"mmm")</f>
        <v>Jan</v>
      </c>
    </row>
    <row r="110" spans="1:20" ht="15.6">
      <c r="A110" s="2">
        <v>994</v>
      </c>
      <c r="B110" s="3">
        <v>46046</v>
      </c>
      <c r="C110" s="4" t="s">
        <v>0</v>
      </c>
      <c r="D110" s="4" t="s">
        <v>50</v>
      </c>
      <c r="E110" s="4" t="s">
        <v>2</v>
      </c>
      <c r="F110" s="4" t="s">
        <v>3</v>
      </c>
      <c r="G110" s="4" t="s">
        <v>9</v>
      </c>
      <c r="H110" s="4" t="s">
        <v>10</v>
      </c>
      <c r="I110" s="9">
        <v>1</v>
      </c>
      <c r="J110" s="6">
        <v>94.07</v>
      </c>
      <c r="K110" s="7">
        <v>0</v>
      </c>
      <c r="L110" s="6">
        <v>46.28</v>
      </c>
      <c r="M110" s="6">
        <f t="shared" si="4"/>
        <v>94.07</v>
      </c>
      <c r="N110" s="6">
        <f t="shared" si="5"/>
        <v>46.28</v>
      </c>
      <c r="O110" s="6">
        <f t="shared" si="6"/>
        <v>47.789999999999992</v>
      </c>
      <c r="P110" s="8">
        <f t="shared" si="7"/>
        <v>0.50802593813117891</v>
      </c>
      <c r="Q110" s="5">
        <f>YEAR(SalesDataTable[[#This Row],[Order Date]])</f>
        <v>2026</v>
      </c>
      <c r="R110" s="8" t="str">
        <f>"Q"&amp;ROUNDUP(MONTH(SalesDataTable[[#This Row],[Order Date]])/3,0)</f>
        <v>Q1</v>
      </c>
      <c r="S110" s="9">
        <f>MONTH(SalesDataTable[[#This Row],[Order Date]])</f>
        <v>1</v>
      </c>
      <c r="T110" s="8" t="str">
        <f>TEXT(SalesDataTable[[#This Row],[Order Date]],"mmm")</f>
        <v>Jan</v>
      </c>
    </row>
    <row r="111" spans="1:20" ht="15.6">
      <c r="A111" s="2">
        <v>1643</v>
      </c>
      <c r="B111" s="3">
        <v>46046</v>
      </c>
      <c r="C111" s="4" t="s">
        <v>0</v>
      </c>
      <c r="D111" s="4" t="s">
        <v>50</v>
      </c>
      <c r="E111" s="4" t="s">
        <v>2</v>
      </c>
      <c r="F111" s="4" t="s">
        <v>3</v>
      </c>
      <c r="G111" s="4" t="s">
        <v>14</v>
      </c>
      <c r="H111" s="4" t="s">
        <v>48</v>
      </c>
      <c r="I111" s="9">
        <v>1</v>
      </c>
      <c r="J111" s="6">
        <v>163.71</v>
      </c>
      <c r="K111" s="7">
        <v>0</v>
      </c>
      <c r="L111" s="6">
        <v>90.06</v>
      </c>
      <c r="M111" s="6">
        <f t="shared" si="4"/>
        <v>163.71</v>
      </c>
      <c r="N111" s="6">
        <f t="shared" si="5"/>
        <v>90.06</v>
      </c>
      <c r="O111" s="6">
        <f t="shared" si="6"/>
        <v>73.650000000000006</v>
      </c>
      <c r="P111" s="8">
        <f t="shared" si="7"/>
        <v>0.44988088693421296</v>
      </c>
      <c r="Q111" s="5">
        <f>YEAR(SalesDataTable[[#This Row],[Order Date]])</f>
        <v>2026</v>
      </c>
      <c r="R111" s="8" t="str">
        <f>"Q"&amp;ROUNDUP(MONTH(SalesDataTable[[#This Row],[Order Date]])/3,0)</f>
        <v>Q1</v>
      </c>
      <c r="S111" s="9">
        <f>MONTH(SalesDataTable[[#This Row],[Order Date]])</f>
        <v>1</v>
      </c>
      <c r="T111" s="8" t="str">
        <f>TEXT(SalesDataTable[[#This Row],[Order Date]],"mmm")</f>
        <v>Jan</v>
      </c>
    </row>
    <row r="112" spans="1:20" ht="15.6">
      <c r="A112" s="2">
        <v>1971</v>
      </c>
      <c r="B112" s="3">
        <v>46046</v>
      </c>
      <c r="C112" s="4" t="s">
        <v>20</v>
      </c>
      <c r="D112" s="4" t="s">
        <v>33</v>
      </c>
      <c r="E112" s="4" t="s">
        <v>19</v>
      </c>
      <c r="F112" s="4" t="s">
        <v>3</v>
      </c>
      <c r="G112" s="4" t="s">
        <v>23</v>
      </c>
      <c r="H112" s="4" t="s">
        <v>29</v>
      </c>
      <c r="I112" s="9">
        <v>4</v>
      </c>
      <c r="J112" s="6">
        <v>191.43</v>
      </c>
      <c r="K112" s="7">
        <v>0</v>
      </c>
      <c r="L112" s="6">
        <v>106.82</v>
      </c>
      <c r="M112" s="6">
        <f t="shared" si="4"/>
        <v>765.72</v>
      </c>
      <c r="N112" s="6">
        <f t="shared" si="5"/>
        <v>427.28</v>
      </c>
      <c r="O112" s="6">
        <f t="shared" si="6"/>
        <v>338.44000000000005</v>
      </c>
      <c r="P112" s="8">
        <f t="shared" si="7"/>
        <v>0.441989238886277</v>
      </c>
      <c r="Q112" s="5">
        <f>YEAR(SalesDataTable[[#This Row],[Order Date]])</f>
        <v>2026</v>
      </c>
      <c r="R112" s="8" t="str">
        <f>"Q"&amp;ROUNDUP(MONTH(SalesDataTable[[#This Row],[Order Date]])/3,0)</f>
        <v>Q1</v>
      </c>
      <c r="S112" s="9">
        <f>MONTH(SalesDataTable[[#This Row],[Order Date]])</f>
        <v>1</v>
      </c>
      <c r="T112" s="8" t="str">
        <f>TEXT(SalesDataTable[[#This Row],[Order Date]],"mmm")</f>
        <v>Jan</v>
      </c>
    </row>
    <row r="113" spans="1:20" ht="15.6">
      <c r="A113" s="2">
        <v>2828</v>
      </c>
      <c r="B113" s="3">
        <v>46046</v>
      </c>
      <c r="C113" s="4" t="s">
        <v>6</v>
      </c>
      <c r="D113" s="4" t="s">
        <v>41</v>
      </c>
      <c r="E113" s="4" t="s">
        <v>8</v>
      </c>
      <c r="F113" s="4" t="s">
        <v>16</v>
      </c>
      <c r="G113" s="4" t="s">
        <v>14</v>
      </c>
      <c r="H113" s="4" t="s">
        <v>32</v>
      </c>
      <c r="I113" s="9">
        <v>3</v>
      </c>
      <c r="J113" s="6">
        <v>46.94</v>
      </c>
      <c r="K113" s="7">
        <v>0.05</v>
      </c>
      <c r="L113" s="6">
        <v>18.18</v>
      </c>
      <c r="M113" s="6">
        <f t="shared" si="4"/>
        <v>133.779</v>
      </c>
      <c r="N113" s="6">
        <f t="shared" si="5"/>
        <v>54.54</v>
      </c>
      <c r="O113" s="6">
        <f t="shared" si="6"/>
        <v>79.239000000000004</v>
      </c>
      <c r="P113" s="8">
        <f t="shared" si="7"/>
        <v>0.59231269481757232</v>
      </c>
      <c r="Q113" s="5">
        <f>YEAR(SalesDataTable[[#This Row],[Order Date]])</f>
        <v>2026</v>
      </c>
      <c r="R113" s="8" t="str">
        <f>"Q"&amp;ROUNDUP(MONTH(SalesDataTable[[#This Row],[Order Date]])/3,0)</f>
        <v>Q1</v>
      </c>
      <c r="S113" s="9">
        <f>MONTH(SalesDataTable[[#This Row],[Order Date]])</f>
        <v>1</v>
      </c>
      <c r="T113" s="8" t="str">
        <f>TEXT(SalesDataTable[[#This Row],[Order Date]],"mmm")</f>
        <v>Jan</v>
      </c>
    </row>
    <row r="114" spans="1:20" ht="15.6">
      <c r="A114" s="2">
        <v>5175</v>
      </c>
      <c r="B114" s="3">
        <v>46046</v>
      </c>
      <c r="C114" s="4" t="s">
        <v>20</v>
      </c>
      <c r="D114" s="4" t="s">
        <v>31</v>
      </c>
      <c r="E114" s="4" t="s">
        <v>2</v>
      </c>
      <c r="F114" s="4" t="s">
        <v>3</v>
      </c>
      <c r="G114" s="4" t="s">
        <v>9</v>
      </c>
      <c r="H114" s="4" t="s">
        <v>17</v>
      </c>
      <c r="I114" s="9">
        <v>1</v>
      </c>
      <c r="J114" s="6">
        <v>147.21</v>
      </c>
      <c r="K114" s="7">
        <v>0</v>
      </c>
      <c r="L114" s="6">
        <v>79.510000000000005</v>
      </c>
      <c r="M114" s="6">
        <f t="shared" si="4"/>
        <v>147.21</v>
      </c>
      <c r="N114" s="6">
        <f t="shared" si="5"/>
        <v>79.510000000000005</v>
      </c>
      <c r="O114" s="6">
        <f t="shared" si="6"/>
        <v>67.7</v>
      </c>
      <c r="P114" s="8">
        <f t="shared" si="7"/>
        <v>0.45988723592147274</v>
      </c>
      <c r="Q114" s="5">
        <f>YEAR(SalesDataTable[[#This Row],[Order Date]])</f>
        <v>2026</v>
      </c>
      <c r="R114" s="8" t="str">
        <f>"Q"&amp;ROUNDUP(MONTH(SalesDataTable[[#This Row],[Order Date]])/3,0)</f>
        <v>Q1</v>
      </c>
      <c r="S114" s="9">
        <f>MONTH(SalesDataTable[[#This Row],[Order Date]])</f>
        <v>1</v>
      </c>
      <c r="T114" s="8" t="str">
        <f>TEXT(SalesDataTable[[#This Row],[Order Date]],"mmm")</f>
        <v>Jan</v>
      </c>
    </row>
    <row r="115" spans="1:20" ht="15.6">
      <c r="A115" s="2">
        <v>1874</v>
      </c>
      <c r="B115" s="3">
        <v>46047</v>
      </c>
      <c r="C115" s="4" t="s">
        <v>0</v>
      </c>
      <c r="D115" s="4" t="s">
        <v>1</v>
      </c>
      <c r="E115" s="4" t="s">
        <v>2</v>
      </c>
      <c r="F115" s="4" t="s">
        <v>16</v>
      </c>
      <c r="G115" s="4" t="s">
        <v>14</v>
      </c>
      <c r="H115" s="4" t="s">
        <v>15</v>
      </c>
      <c r="I115" s="9">
        <v>1</v>
      </c>
      <c r="J115" s="6">
        <v>35.729999999999997</v>
      </c>
      <c r="K115" s="7">
        <v>0</v>
      </c>
      <c r="L115" s="6">
        <v>13.57</v>
      </c>
      <c r="M115" s="6">
        <f t="shared" si="4"/>
        <v>35.729999999999997</v>
      </c>
      <c r="N115" s="6">
        <f t="shared" si="5"/>
        <v>13.57</v>
      </c>
      <c r="O115" s="6">
        <f t="shared" si="6"/>
        <v>22.159999999999997</v>
      </c>
      <c r="P115" s="8">
        <f t="shared" si="7"/>
        <v>0.62020710887209629</v>
      </c>
      <c r="Q115" s="5">
        <f>YEAR(SalesDataTable[[#This Row],[Order Date]])</f>
        <v>2026</v>
      </c>
      <c r="R115" s="8" t="str">
        <f>"Q"&amp;ROUNDUP(MONTH(SalesDataTable[[#This Row],[Order Date]])/3,0)</f>
        <v>Q1</v>
      </c>
      <c r="S115" s="9">
        <f>MONTH(SalesDataTable[[#This Row],[Order Date]])</f>
        <v>1</v>
      </c>
      <c r="T115" s="8" t="str">
        <f>TEXT(SalesDataTable[[#This Row],[Order Date]],"mmm")</f>
        <v>Jan</v>
      </c>
    </row>
    <row r="116" spans="1:20" ht="15.6">
      <c r="A116" s="2">
        <v>2490</v>
      </c>
      <c r="B116" s="3">
        <v>46047</v>
      </c>
      <c r="C116" s="4" t="s">
        <v>6</v>
      </c>
      <c r="D116" s="4" t="s">
        <v>49</v>
      </c>
      <c r="E116" s="4" t="s">
        <v>2</v>
      </c>
      <c r="F116" s="4" t="s">
        <v>13</v>
      </c>
      <c r="G116" s="4" t="s">
        <v>4</v>
      </c>
      <c r="H116" s="4" t="s">
        <v>30</v>
      </c>
      <c r="I116" s="9">
        <v>2</v>
      </c>
      <c r="J116" s="6">
        <v>103.99</v>
      </c>
      <c r="K116" s="7">
        <v>0.15</v>
      </c>
      <c r="L116" s="6">
        <v>51.94</v>
      </c>
      <c r="M116" s="6">
        <f t="shared" si="4"/>
        <v>176.78299999999999</v>
      </c>
      <c r="N116" s="6">
        <f t="shared" si="5"/>
        <v>103.88</v>
      </c>
      <c r="O116" s="6">
        <f t="shared" si="6"/>
        <v>72.902999999999992</v>
      </c>
      <c r="P116" s="8">
        <f t="shared" si="7"/>
        <v>0.41238693765803269</v>
      </c>
      <c r="Q116" s="5">
        <f>YEAR(SalesDataTable[[#This Row],[Order Date]])</f>
        <v>2026</v>
      </c>
      <c r="R116" s="8" t="str">
        <f>"Q"&amp;ROUNDUP(MONTH(SalesDataTable[[#This Row],[Order Date]])/3,0)</f>
        <v>Q1</v>
      </c>
      <c r="S116" s="9">
        <f>MONTH(SalesDataTable[[#This Row],[Order Date]])</f>
        <v>1</v>
      </c>
      <c r="T116" s="8" t="str">
        <f>TEXT(SalesDataTable[[#This Row],[Order Date]],"mmm")</f>
        <v>Jan</v>
      </c>
    </row>
    <row r="117" spans="1:20" ht="15.6">
      <c r="A117" s="2">
        <v>5078</v>
      </c>
      <c r="B117" s="3">
        <v>46047</v>
      </c>
      <c r="C117" s="4" t="s">
        <v>6</v>
      </c>
      <c r="D117" s="4" t="s">
        <v>43</v>
      </c>
      <c r="E117" s="4" t="s">
        <v>2</v>
      </c>
      <c r="F117" s="4" t="s">
        <v>3</v>
      </c>
      <c r="G117" s="4" t="s">
        <v>9</v>
      </c>
      <c r="H117" s="4" t="s">
        <v>46</v>
      </c>
      <c r="I117" s="9">
        <v>2</v>
      </c>
      <c r="J117" s="6">
        <v>72.739999999999995</v>
      </c>
      <c r="K117" s="7">
        <v>0</v>
      </c>
      <c r="L117" s="6">
        <v>31.96</v>
      </c>
      <c r="M117" s="6">
        <f t="shared" si="4"/>
        <v>145.47999999999999</v>
      </c>
      <c r="N117" s="6">
        <f t="shared" si="5"/>
        <v>63.92</v>
      </c>
      <c r="O117" s="6">
        <f t="shared" si="6"/>
        <v>81.559999999999988</v>
      </c>
      <c r="P117" s="8">
        <f t="shared" si="7"/>
        <v>0.56062689029419843</v>
      </c>
      <c r="Q117" s="5">
        <f>YEAR(SalesDataTable[[#This Row],[Order Date]])</f>
        <v>2026</v>
      </c>
      <c r="R117" s="8" t="str">
        <f>"Q"&amp;ROUNDUP(MONTH(SalesDataTable[[#This Row],[Order Date]])/3,0)</f>
        <v>Q1</v>
      </c>
      <c r="S117" s="9">
        <f>MONTH(SalesDataTable[[#This Row],[Order Date]])</f>
        <v>1</v>
      </c>
      <c r="T117" s="8" t="str">
        <f>TEXT(SalesDataTable[[#This Row],[Order Date]],"mmm")</f>
        <v>Jan</v>
      </c>
    </row>
    <row r="118" spans="1:20" ht="15.6">
      <c r="A118" s="2">
        <v>230</v>
      </c>
      <c r="B118" s="3">
        <v>46048</v>
      </c>
      <c r="C118" s="4" t="s">
        <v>11</v>
      </c>
      <c r="D118" s="4" t="s">
        <v>39</v>
      </c>
      <c r="E118" s="4" t="s">
        <v>19</v>
      </c>
      <c r="F118" s="4" t="s">
        <v>3</v>
      </c>
      <c r="G118" s="4" t="s">
        <v>4</v>
      </c>
      <c r="H118" s="4" t="s">
        <v>30</v>
      </c>
      <c r="I118" s="9">
        <v>1</v>
      </c>
      <c r="J118" s="6">
        <v>100.01</v>
      </c>
      <c r="K118" s="7">
        <v>0.05</v>
      </c>
      <c r="L118" s="6">
        <v>49.41</v>
      </c>
      <c r="M118" s="6">
        <f t="shared" si="4"/>
        <v>95.009500000000003</v>
      </c>
      <c r="N118" s="6">
        <f t="shared" si="5"/>
        <v>49.41</v>
      </c>
      <c r="O118" s="6">
        <f t="shared" si="6"/>
        <v>45.599500000000006</v>
      </c>
      <c r="P118" s="8">
        <f t="shared" si="7"/>
        <v>0.47994674216788852</v>
      </c>
      <c r="Q118" s="5">
        <f>YEAR(SalesDataTable[[#This Row],[Order Date]])</f>
        <v>2026</v>
      </c>
      <c r="R118" s="8" t="str">
        <f>"Q"&amp;ROUNDUP(MONTH(SalesDataTable[[#This Row],[Order Date]])/3,0)</f>
        <v>Q1</v>
      </c>
      <c r="S118" s="9">
        <f>MONTH(SalesDataTable[[#This Row],[Order Date]])</f>
        <v>1</v>
      </c>
      <c r="T118" s="8" t="str">
        <f>TEXT(SalesDataTable[[#This Row],[Order Date]],"mmm")</f>
        <v>Jan</v>
      </c>
    </row>
    <row r="119" spans="1:20" ht="15.6">
      <c r="A119" s="2">
        <v>1757</v>
      </c>
      <c r="B119" s="3">
        <v>46048</v>
      </c>
      <c r="C119" s="4" t="s">
        <v>20</v>
      </c>
      <c r="D119" s="4" t="s">
        <v>31</v>
      </c>
      <c r="E119" s="4" t="s">
        <v>2</v>
      </c>
      <c r="F119" s="4" t="s">
        <v>16</v>
      </c>
      <c r="G119" s="4" t="s">
        <v>14</v>
      </c>
      <c r="H119" s="4" t="s">
        <v>32</v>
      </c>
      <c r="I119" s="9">
        <v>2</v>
      </c>
      <c r="J119" s="6">
        <v>45.73</v>
      </c>
      <c r="K119" s="7">
        <v>0</v>
      </c>
      <c r="L119" s="6">
        <v>18.11</v>
      </c>
      <c r="M119" s="6">
        <f t="shared" si="4"/>
        <v>91.46</v>
      </c>
      <c r="N119" s="6">
        <f t="shared" si="5"/>
        <v>36.22</v>
      </c>
      <c r="O119" s="6">
        <f t="shared" si="6"/>
        <v>55.239999999999995</v>
      </c>
      <c r="P119" s="8">
        <f t="shared" si="7"/>
        <v>0.60397988191559149</v>
      </c>
      <c r="Q119" s="5">
        <f>YEAR(SalesDataTable[[#This Row],[Order Date]])</f>
        <v>2026</v>
      </c>
      <c r="R119" s="8" t="str">
        <f>"Q"&amp;ROUNDUP(MONTH(SalesDataTable[[#This Row],[Order Date]])/3,0)</f>
        <v>Q1</v>
      </c>
      <c r="S119" s="9">
        <f>MONTH(SalesDataTable[[#This Row],[Order Date]])</f>
        <v>1</v>
      </c>
      <c r="T119" s="8" t="str">
        <f>TEXT(SalesDataTable[[#This Row],[Order Date]],"mmm")</f>
        <v>Jan</v>
      </c>
    </row>
    <row r="120" spans="1:20" ht="15.6">
      <c r="A120" s="2">
        <v>1944</v>
      </c>
      <c r="B120" s="3">
        <v>46048</v>
      </c>
      <c r="C120" s="4" t="s">
        <v>11</v>
      </c>
      <c r="D120" s="4" t="s">
        <v>52</v>
      </c>
      <c r="E120" s="4" t="s">
        <v>2</v>
      </c>
      <c r="F120" s="4" t="s">
        <v>3</v>
      </c>
      <c r="G120" s="4" t="s">
        <v>9</v>
      </c>
      <c r="H120" s="4" t="s">
        <v>17</v>
      </c>
      <c r="I120" s="9">
        <v>2</v>
      </c>
      <c r="J120" s="6">
        <v>143.66</v>
      </c>
      <c r="K120" s="7">
        <v>0.15</v>
      </c>
      <c r="L120" s="6">
        <v>78.14</v>
      </c>
      <c r="M120" s="6">
        <f t="shared" si="4"/>
        <v>244.22199999999998</v>
      </c>
      <c r="N120" s="6">
        <f t="shared" si="5"/>
        <v>156.28</v>
      </c>
      <c r="O120" s="6">
        <f t="shared" si="6"/>
        <v>87.941999999999979</v>
      </c>
      <c r="P120" s="8">
        <f t="shared" si="7"/>
        <v>0.36009040954541355</v>
      </c>
      <c r="Q120" s="5">
        <f>YEAR(SalesDataTable[[#This Row],[Order Date]])</f>
        <v>2026</v>
      </c>
      <c r="R120" s="8" t="str">
        <f>"Q"&amp;ROUNDUP(MONTH(SalesDataTable[[#This Row],[Order Date]])/3,0)</f>
        <v>Q1</v>
      </c>
      <c r="S120" s="9">
        <f>MONTH(SalesDataTable[[#This Row],[Order Date]])</f>
        <v>1</v>
      </c>
      <c r="T120" s="8" t="str">
        <f>TEXT(SalesDataTable[[#This Row],[Order Date]],"mmm")</f>
        <v>Jan</v>
      </c>
    </row>
    <row r="121" spans="1:20" ht="15.6">
      <c r="A121" s="2">
        <v>3485</v>
      </c>
      <c r="B121" s="3">
        <v>46048</v>
      </c>
      <c r="C121" s="4" t="s">
        <v>11</v>
      </c>
      <c r="D121" s="4" t="s">
        <v>39</v>
      </c>
      <c r="E121" s="4" t="s">
        <v>2</v>
      </c>
      <c r="F121" s="4" t="s">
        <v>16</v>
      </c>
      <c r="G121" s="4" t="s">
        <v>23</v>
      </c>
      <c r="H121" s="4" t="s">
        <v>51</v>
      </c>
      <c r="I121" s="9">
        <v>2</v>
      </c>
      <c r="J121" s="6">
        <v>121.88</v>
      </c>
      <c r="K121" s="7">
        <v>0.05</v>
      </c>
      <c r="L121" s="6">
        <v>62.17</v>
      </c>
      <c r="M121" s="6">
        <f t="shared" si="4"/>
        <v>231.57199999999997</v>
      </c>
      <c r="N121" s="6">
        <f t="shared" si="5"/>
        <v>124.34</v>
      </c>
      <c r="O121" s="6">
        <f t="shared" si="6"/>
        <v>107.23199999999997</v>
      </c>
      <c r="P121" s="8">
        <f t="shared" si="7"/>
        <v>0.46306116456220953</v>
      </c>
      <c r="Q121" s="5">
        <f>YEAR(SalesDataTable[[#This Row],[Order Date]])</f>
        <v>2026</v>
      </c>
      <c r="R121" s="8" t="str">
        <f>"Q"&amp;ROUNDUP(MONTH(SalesDataTable[[#This Row],[Order Date]])/3,0)</f>
        <v>Q1</v>
      </c>
      <c r="S121" s="9">
        <f>MONTH(SalesDataTable[[#This Row],[Order Date]])</f>
        <v>1</v>
      </c>
      <c r="T121" s="8" t="str">
        <f>TEXT(SalesDataTable[[#This Row],[Order Date]],"mmm")</f>
        <v>Jan</v>
      </c>
    </row>
    <row r="122" spans="1:20" ht="15.6">
      <c r="A122" s="2">
        <v>4002</v>
      </c>
      <c r="B122" s="3">
        <v>46048</v>
      </c>
      <c r="C122" s="4" t="s">
        <v>0</v>
      </c>
      <c r="D122" s="4" t="s">
        <v>50</v>
      </c>
      <c r="E122" s="4" t="s">
        <v>2</v>
      </c>
      <c r="F122" s="4" t="s">
        <v>3</v>
      </c>
      <c r="G122" s="4" t="s">
        <v>34</v>
      </c>
      <c r="H122" s="4" t="s">
        <v>45</v>
      </c>
      <c r="I122" s="9">
        <v>3</v>
      </c>
      <c r="J122" s="6">
        <v>50.92</v>
      </c>
      <c r="K122" s="7">
        <v>0.05</v>
      </c>
      <c r="L122" s="6">
        <v>21.87</v>
      </c>
      <c r="M122" s="6">
        <f t="shared" si="4"/>
        <v>145.12199999999999</v>
      </c>
      <c r="N122" s="6">
        <f t="shared" si="5"/>
        <v>65.61</v>
      </c>
      <c r="O122" s="6">
        <f t="shared" si="6"/>
        <v>79.511999999999986</v>
      </c>
      <c r="P122" s="8">
        <f t="shared" si="7"/>
        <v>0.54789763095877941</v>
      </c>
      <c r="Q122" s="5">
        <f>YEAR(SalesDataTable[[#This Row],[Order Date]])</f>
        <v>2026</v>
      </c>
      <c r="R122" s="8" t="str">
        <f>"Q"&amp;ROUNDUP(MONTH(SalesDataTable[[#This Row],[Order Date]])/3,0)</f>
        <v>Q1</v>
      </c>
      <c r="S122" s="9">
        <f>MONTH(SalesDataTable[[#This Row],[Order Date]])</f>
        <v>1</v>
      </c>
      <c r="T122" s="8" t="str">
        <f>TEXT(SalesDataTable[[#This Row],[Order Date]],"mmm")</f>
        <v>Jan</v>
      </c>
    </row>
    <row r="123" spans="1:20" ht="15.6">
      <c r="A123" s="2">
        <v>818</v>
      </c>
      <c r="B123" s="3">
        <v>46049</v>
      </c>
      <c r="C123" s="4" t="s">
        <v>0</v>
      </c>
      <c r="D123" s="4" t="s">
        <v>1</v>
      </c>
      <c r="E123" s="4" t="s">
        <v>2</v>
      </c>
      <c r="F123" s="4" t="s">
        <v>3</v>
      </c>
      <c r="G123" s="4" t="s">
        <v>4</v>
      </c>
      <c r="H123" s="4" t="s">
        <v>30</v>
      </c>
      <c r="I123" s="9">
        <v>1</v>
      </c>
      <c r="J123" s="6">
        <v>103.78</v>
      </c>
      <c r="K123" s="7">
        <v>0</v>
      </c>
      <c r="L123" s="6">
        <v>49.36</v>
      </c>
      <c r="M123" s="6">
        <f t="shared" si="4"/>
        <v>103.78</v>
      </c>
      <c r="N123" s="6">
        <f t="shared" si="5"/>
        <v>49.36</v>
      </c>
      <c r="O123" s="6">
        <f t="shared" si="6"/>
        <v>54.42</v>
      </c>
      <c r="P123" s="8">
        <f t="shared" si="7"/>
        <v>0.52437849296588934</v>
      </c>
      <c r="Q123" s="5">
        <f>YEAR(SalesDataTable[[#This Row],[Order Date]])</f>
        <v>2026</v>
      </c>
      <c r="R123" s="8" t="str">
        <f>"Q"&amp;ROUNDUP(MONTH(SalesDataTable[[#This Row],[Order Date]])/3,0)</f>
        <v>Q1</v>
      </c>
      <c r="S123" s="9">
        <f>MONTH(SalesDataTable[[#This Row],[Order Date]])</f>
        <v>1</v>
      </c>
      <c r="T123" s="8" t="str">
        <f>TEXT(SalesDataTable[[#This Row],[Order Date]],"mmm")</f>
        <v>Jan</v>
      </c>
    </row>
    <row r="124" spans="1:20" ht="15.6">
      <c r="A124" s="2">
        <v>1439</v>
      </c>
      <c r="B124" s="3">
        <v>46049</v>
      </c>
      <c r="C124" s="4" t="s">
        <v>6</v>
      </c>
      <c r="D124" s="4" t="s">
        <v>27</v>
      </c>
      <c r="E124" s="4" t="s">
        <v>28</v>
      </c>
      <c r="F124" s="4" t="s">
        <v>13</v>
      </c>
      <c r="G124" s="4" t="s">
        <v>9</v>
      </c>
      <c r="H124" s="4" t="s">
        <v>37</v>
      </c>
      <c r="I124" s="9">
        <v>2</v>
      </c>
      <c r="J124" s="6">
        <v>157.16999999999999</v>
      </c>
      <c r="K124" s="7">
        <v>0</v>
      </c>
      <c r="L124" s="6">
        <v>81.260000000000005</v>
      </c>
      <c r="M124" s="6">
        <f t="shared" si="4"/>
        <v>314.33999999999997</v>
      </c>
      <c r="N124" s="6">
        <f t="shared" si="5"/>
        <v>162.52000000000001</v>
      </c>
      <c r="O124" s="6">
        <f t="shared" si="6"/>
        <v>151.81999999999996</v>
      </c>
      <c r="P124" s="8">
        <f t="shared" si="7"/>
        <v>0.4829802125087484</v>
      </c>
      <c r="Q124" s="5">
        <f>YEAR(SalesDataTable[[#This Row],[Order Date]])</f>
        <v>2026</v>
      </c>
      <c r="R124" s="8" t="str">
        <f>"Q"&amp;ROUNDUP(MONTH(SalesDataTable[[#This Row],[Order Date]])/3,0)</f>
        <v>Q1</v>
      </c>
      <c r="S124" s="9">
        <f>MONTH(SalesDataTable[[#This Row],[Order Date]])</f>
        <v>1</v>
      </c>
      <c r="T124" s="8" t="str">
        <f>TEXT(SalesDataTable[[#This Row],[Order Date]],"mmm")</f>
        <v>Jan</v>
      </c>
    </row>
    <row r="125" spans="1:20" ht="15.6">
      <c r="A125" s="2">
        <v>1616</v>
      </c>
      <c r="B125" s="3">
        <v>46049</v>
      </c>
      <c r="C125" s="4" t="s">
        <v>6</v>
      </c>
      <c r="D125" s="4" t="s">
        <v>43</v>
      </c>
      <c r="E125" s="4" t="s">
        <v>2</v>
      </c>
      <c r="F125" s="4" t="s">
        <v>16</v>
      </c>
      <c r="G125" s="4" t="s">
        <v>14</v>
      </c>
      <c r="H125" s="4" t="s">
        <v>44</v>
      </c>
      <c r="I125" s="9">
        <v>2</v>
      </c>
      <c r="J125" s="6">
        <v>132.91999999999999</v>
      </c>
      <c r="K125" s="7">
        <v>0</v>
      </c>
      <c r="L125" s="6">
        <v>69.02</v>
      </c>
      <c r="M125" s="6">
        <f t="shared" si="4"/>
        <v>265.83999999999997</v>
      </c>
      <c r="N125" s="6">
        <f t="shared" si="5"/>
        <v>138.04</v>
      </c>
      <c r="O125" s="6">
        <f t="shared" si="6"/>
        <v>127.79999999999998</v>
      </c>
      <c r="P125" s="8">
        <f t="shared" si="7"/>
        <v>0.48074029491423409</v>
      </c>
      <c r="Q125" s="5">
        <f>YEAR(SalesDataTable[[#This Row],[Order Date]])</f>
        <v>2026</v>
      </c>
      <c r="R125" s="8" t="str">
        <f>"Q"&amp;ROUNDUP(MONTH(SalesDataTable[[#This Row],[Order Date]])/3,0)</f>
        <v>Q1</v>
      </c>
      <c r="S125" s="9">
        <f>MONTH(SalesDataTable[[#This Row],[Order Date]])</f>
        <v>1</v>
      </c>
      <c r="T125" s="8" t="str">
        <f>TEXT(SalesDataTable[[#This Row],[Order Date]],"mmm")</f>
        <v>Jan</v>
      </c>
    </row>
    <row r="126" spans="1:20" ht="15.6">
      <c r="A126" s="2">
        <v>1798</v>
      </c>
      <c r="B126" s="3">
        <v>46049</v>
      </c>
      <c r="C126" s="4" t="s">
        <v>20</v>
      </c>
      <c r="D126" s="4" t="s">
        <v>33</v>
      </c>
      <c r="E126" s="4" t="s">
        <v>19</v>
      </c>
      <c r="F126" s="4" t="s">
        <v>3</v>
      </c>
      <c r="G126" s="4" t="s">
        <v>9</v>
      </c>
      <c r="H126" s="4" t="s">
        <v>46</v>
      </c>
      <c r="I126" s="9">
        <v>1</v>
      </c>
      <c r="J126" s="6">
        <v>71.41</v>
      </c>
      <c r="K126" s="7">
        <v>0.05</v>
      </c>
      <c r="L126" s="6">
        <v>32.28</v>
      </c>
      <c r="M126" s="6">
        <f t="shared" si="4"/>
        <v>67.839499999999987</v>
      </c>
      <c r="N126" s="6">
        <f t="shared" si="5"/>
        <v>32.28</v>
      </c>
      <c r="O126" s="6">
        <f t="shared" si="6"/>
        <v>35.559499999999986</v>
      </c>
      <c r="P126" s="8">
        <f t="shared" si="7"/>
        <v>0.52417102130764515</v>
      </c>
      <c r="Q126" s="5">
        <f>YEAR(SalesDataTable[[#This Row],[Order Date]])</f>
        <v>2026</v>
      </c>
      <c r="R126" s="8" t="str">
        <f>"Q"&amp;ROUNDUP(MONTH(SalesDataTable[[#This Row],[Order Date]])/3,0)</f>
        <v>Q1</v>
      </c>
      <c r="S126" s="9">
        <f>MONTH(SalesDataTable[[#This Row],[Order Date]])</f>
        <v>1</v>
      </c>
      <c r="T126" s="8" t="str">
        <f>TEXT(SalesDataTable[[#This Row],[Order Date]],"mmm")</f>
        <v>Jan</v>
      </c>
    </row>
    <row r="127" spans="1:20" ht="15.6">
      <c r="A127" s="2">
        <v>4449</v>
      </c>
      <c r="B127" s="3">
        <v>46049</v>
      </c>
      <c r="C127" s="4" t="s">
        <v>20</v>
      </c>
      <c r="D127" s="4" t="s">
        <v>33</v>
      </c>
      <c r="E127" s="4" t="s">
        <v>2</v>
      </c>
      <c r="F127" s="4" t="s">
        <v>13</v>
      </c>
      <c r="G127" s="4" t="s">
        <v>23</v>
      </c>
      <c r="H127" s="4" t="s">
        <v>29</v>
      </c>
      <c r="I127" s="9">
        <v>1</v>
      </c>
      <c r="J127" s="6">
        <v>199.67</v>
      </c>
      <c r="K127" s="7">
        <v>0</v>
      </c>
      <c r="L127" s="6">
        <v>103.81</v>
      </c>
      <c r="M127" s="6">
        <f t="shared" si="4"/>
        <v>199.67</v>
      </c>
      <c r="N127" s="6">
        <f t="shared" si="5"/>
        <v>103.81</v>
      </c>
      <c r="O127" s="6">
        <f t="shared" si="6"/>
        <v>95.859999999999985</v>
      </c>
      <c r="P127" s="8">
        <f t="shared" si="7"/>
        <v>0.4800921520508839</v>
      </c>
      <c r="Q127" s="5">
        <f>YEAR(SalesDataTable[[#This Row],[Order Date]])</f>
        <v>2026</v>
      </c>
      <c r="R127" s="8" t="str">
        <f>"Q"&amp;ROUNDUP(MONTH(SalesDataTable[[#This Row],[Order Date]])/3,0)</f>
        <v>Q1</v>
      </c>
      <c r="S127" s="9">
        <f>MONTH(SalesDataTable[[#This Row],[Order Date]])</f>
        <v>1</v>
      </c>
      <c r="T127" s="8" t="str">
        <f>TEXT(SalesDataTable[[#This Row],[Order Date]],"mmm")</f>
        <v>Jan</v>
      </c>
    </row>
    <row r="128" spans="1:20" ht="15.6">
      <c r="A128" s="2">
        <v>4473</v>
      </c>
      <c r="B128" s="3">
        <v>46049</v>
      </c>
      <c r="C128" s="4" t="s">
        <v>0</v>
      </c>
      <c r="D128" s="4" t="s">
        <v>1</v>
      </c>
      <c r="E128" s="4" t="s">
        <v>19</v>
      </c>
      <c r="F128" s="4" t="s">
        <v>3</v>
      </c>
      <c r="G128" s="4" t="s">
        <v>23</v>
      </c>
      <c r="H128" s="4" t="s">
        <v>29</v>
      </c>
      <c r="I128" s="9">
        <v>1</v>
      </c>
      <c r="J128" s="6">
        <v>196.88</v>
      </c>
      <c r="K128" s="7">
        <v>0</v>
      </c>
      <c r="L128" s="6">
        <v>102.76</v>
      </c>
      <c r="M128" s="6">
        <f t="shared" si="4"/>
        <v>196.88</v>
      </c>
      <c r="N128" s="6">
        <f t="shared" si="5"/>
        <v>102.76</v>
      </c>
      <c r="O128" s="6">
        <f t="shared" si="6"/>
        <v>94.11999999999999</v>
      </c>
      <c r="P128" s="8">
        <f t="shared" si="7"/>
        <v>0.47805770012190163</v>
      </c>
      <c r="Q128" s="5">
        <f>YEAR(SalesDataTable[[#This Row],[Order Date]])</f>
        <v>2026</v>
      </c>
      <c r="R128" s="8" t="str">
        <f>"Q"&amp;ROUNDUP(MONTH(SalesDataTable[[#This Row],[Order Date]])/3,0)</f>
        <v>Q1</v>
      </c>
      <c r="S128" s="9">
        <f>MONTH(SalesDataTable[[#This Row],[Order Date]])</f>
        <v>1</v>
      </c>
      <c r="T128" s="8" t="str">
        <f>TEXT(SalesDataTable[[#This Row],[Order Date]],"mmm")</f>
        <v>Jan</v>
      </c>
    </row>
    <row r="129" spans="1:20" ht="15.6">
      <c r="A129" s="2">
        <v>203</v>
      </c>
      <c r="B129" s="3">
        <v>46050</v>
      </c>
      <c r="C129" s="4" t="s">
        <v>20</v>
      </c>
      <c r="D129" s="4" t="s">
        <v>31</v>
      </c>
      <c r="E129" s="4" t="s">
        <v>2</v>
      </c>
      <c r="F129" s="4" t="s">
        <v>3</v>
      </c>
      <c r="G129" s="4" t="s">
        <v>4</v>
      </c>
      <c r="H129" s="4" t="s">
        <v>22</v>
      </c>
      <c r="I129" s="9">
        <v>3</v>
      </c>
      <c r="J129" s="6">
        <v>49.95</v>
      </c>
      <c r="K129" s="7">
        <v>0</v>
      </c>
      <c r="L129" s="6">
        <v>22.55</v>
      </c>
      <c r="M129" s="6">
        <f t="shared" si="4"/>
        <v>149.85000000000002</v>
      </c>
      <c r="N129" s="6">
        <f t="shared" si="5"/>
        <v>67.650000000000006</v>
      </c>
      <c r="O129" s="6">
        <f t="shared" si="6"/>
        <v>82.200000000000017</v>
      </c>
      <c r="P129" s="8">
        <f t="shared" si="7"/>
        <v>0.54854854854854862</v>
      </c>
      <c r="Q129" s="5">
        <f>YEAR(SalesDataTable[[#This Row],[Order Date]])</f>
        <v>2026</v>
      </c>
      <c r="R129" s="8" t="str">
        <f>"Q"&amp;ROUNDUP(MONTH(SalesDataTable[[#This Row],[Order Date]])/3,0)</f>
        <v>Q1</v>
      </c>
      <c r="S129" s="9">
        <f>MONTH(SalesDataTable[[#This Row],[Order Date]])</f>
        <v>1</v>
      </c>
      <c r="T129" s="8" t="str">
        <f>TEXT(SalesDataTable[[#This Row],[Order Date]],"mmm")</f>
        <v>Jan</v>
      </c>
    </row>
    <row r="130" spans="1:20" ht="15.6">
      <c r="A130" s="2">
        <v>1654</v>
      </c>
      <c r="B130" s="3">
        <v>46050</v>
      </c>
      <c r="C130" s="4" t="s">
        <v>6</v>
      </c>
      <c r="D130" s="4" t="s">
        <v>27</v>
      </c>
      <c r="E130" s="4" t="s">
        <v>28</v>
      </c>
      <c r="F130" s="4" t="s">
        <v>16</v>
      </c>
      <c r="G130" s="4" t="s">
        <v>9</v>
      </c>
      <c r="H130" s="4" t="s">
        <v>46</v>
      </c>
      <c r="I130" s="9">
        <v>1</v>
      </c>
      <c r="J130" s="6">
        <v>70.41</v>
      </c>
      <c r="K130" s="7">
        <v>0</v>
      </c>
      <c r="L130" s="6">
        <v>32.74</v>
      </c>
      <c r="M130" s="6">
        <f t="shared" ref="M130:M193" si="8">I130*J130*(1-K130)</f>
        <v>70.41</v>
      </c>
      <c r="N130" s="6">
        <f t="shared" ref="N130:N193" si="9">I130*L130</f>
        <v>32.74</v>
      </c>
      <c r="O130" s="6">
        <f t="shared" ref="O130:O193" si="10">M130-N130</f>
        <v>37.669999999999995</v>
      </c>
      <c r="P130" s="8">
        <f t="shared" ref="P130:P193" si="11">IFERROR(O130/M130,0)</f>
        <v>0.53500923164323244</v>
      </c>
      <c r="Q130" s="5">
        <f>YEAR(SalesDataTable[[#This Row],[Order Date]])</f>
        <v>2026</v>
      </c>
      <c r="R130" s="8" t="str">
        <f>"Q"&amp;ROUNDUP(MONTH(SalesDataTable[[#This Row],[Order Date]])/3,0)</f>
        <v>Q1</v>
      </c>
      <c r="S130" s="9">
        <f>MONTH(SalesDataTable[[#This Row],[Order Date]])</f>
        <v>1</v>
      </c>
      <c r="T130" s="8" t="str">
        <f>TEXT(SalesDataTable[[#This Row],[Order Date]],"mmm")</f>
        <v>Jan</v>
      </c>
    </row>
    <row r="131" spans="1:20" ht="15.6">
      <c r="A131" s="2">
        <v>2203</v>
      </c>
      <c r="B131" s="3">
        <v>46050</v>
      </c>
      <c r="C131" s="4" t="s">
        <v>11</v>
      </c>
      <c r="D131" s="4" t="s">
        <v>52</v>
      </c>
      <c r="E131" s="4" t="s">
        <v>28</v>
      </c>
      <c r="F131" s="4" t="s">
        <v>3</v>
      </c>
      <c r="G131" s="4" t="s">
        <v>9</v>
      </c>
      <c r="H131" s="4" t="s">
        <v>46</v>
      </c>
      <c r="I131" s="9">
        <v>2</v>
      </c>
      <c r="J131" s="6">
        <v>70.290000000000006</v>
      </c>
      <c r="K131" s="7">
        <v>0.15</v>
      </c>
      <c r="L131" s="6">
        <v>31.84</v>
      </c>
      <c r="M131" s="6">
        <f t="shared" si="8"/>
        <v>119.49300000000001</v>
      </c>
      <c r="N131" s="6">
        <f t="shared" si="9"/>
        <v>63.68</v>
      </c>
      <c r="O131" s="6">
        <f t="shared" si="10"/>
        <v>55.813000000000009</v>
      </c>
      <c r="P131" s="8">
        <f t="shared" si="11"/>
        <v>0.46708175374289712</v>
      </c>
      <c r="Q131" s="5">
        <f>YEAR(SalesDataTable[[#This Row],[Order Date]])</f>
        <v>2026</v>
      </c>
      <c r="R131" s="8" t="str">
        <f>"Q"&amp;ROUNDUP(MONTH(SalesDataTable[[#This Row],[Order Date]])/3,0)</f>
        <v>Q1</v>
      </c>
      <c r="S131" s="9">
        <f>MONTH(SalesDataTable[[#This Row],[Order Date]])</f>
        <v>1</v>
      </c>
      <c r="T131" s="8" t="str">
        <f>TEXT(SalesDataTable[[#This Row],[Order Date]],"mmm")</f>
        <v>Jan</v>
      </c>
    </row>
    <row r="132" spans="1:20" ht="15.6">
      <c r="A132" s="2">
        <v>3352</v>
      </c>
      <c r="B132" s="3">
        <v>46050</v>
      </c>
      <c r="C132" s="4" t="s">
        <v>11</v>
      </c>
      <c r="D132" s="4" t="s">
        <v>52</v>
      </c>
      <c r="E132" s="4" t="s">
        <v>2</v>
      </c>
      <c r="F132" s="4" t="s">
        <v>16</v>
      </c>
      <c r="G132" s="4" t="s">
        <v>9</v>
      </c>
      <c r="H132" s="4" t="s">
        <v>10</v>
      </c>
      <c r="I132" s="9">
        <v>4</v>
      </c>
      <c r="J132" s="6">
        <v>91.46</v>
      </c>
      <c r="K132" s="7">
        <v>0</v>
      </c>
      <c r="L132" s="6">
        <v>44.04</v>
      </c>
      <c r="M132" s="6">
        <f t="shared" si="8"/>
        <v>365.84</v>
      </c>
      <c r="N132" s="6">
        <f t="shared" si="9"/>
        <v>176.16</v>
      </c>
      <c r="O132" s="6">
        <f t="shared" si="10"/>
        <v>189.67999999999998</v>
      </c>
      <c r="P132" s="8">
        <f t="shared" si="11"/>
        <v>0.51847802317953207</v>
      </c>
      <c r="Q132" s="5">
        <f>YEAR(SalesDataTable[[#This Row],[Order Date]])</f>
        <v>2026</v>
      </c>
      <c r="R132" s="8" t="str">
        <f>"Q"&amp;ROUNDUP(MONTH(SalesDataTable[[#This Row],[Order Date]])/3,0)</f>
        <v>Q1</v>
      </c>
      <c r="S132" s="9">
        <f>MONTH(SalesDataTable[[#This Row],[Order Date]])</f>
        <v>1</v>
      </c>
      <c r="T132" s="8" t="str">
        <f>TEXT(SalesDataTable[[#This Row],[Order Date]],"mmm")</f>
        <v>Jan</v>
      </c>
    </row>
    <row r="133" spans="1:20" ht="15.6">
      <c r="A133" s="2">
        <v>183</v>
      </c>
      <c r="B133" s="3">
        <v>46051</v>
      </c>
      <c r="C133" s="4" t="s">
        <v>6</v>
      </c>
      <c r="D133" s="4" t="s">
        <v>43</v>
      </c>
      <c r="E133" s="4" t="s">
        <v>2</v>
      </c>
      <c r="F133" s="4" t="s">
        <v>13</v>
      </c>
      <c r="G133" s="4" t="s">
        <v>23</v>
      </c>
      <c r="H133" s="4" t="s">
        <v>51</v>
      </c>
      <c r="I133" s="9">
        <v>2</v>
      </c>
      <c r="J133" s="6">
        <v>123.27</v>
      </c>
      <c r="K133" s="7">
        <v>0</v>
      </c>
      <c r="L133" s="6">
        <v>60.26</v>
      </c>
      <c r="M133" s="6">
        <f t="shared" si="8"/>
        <v>246.54</v>
      </c>
      <c r="N133" s="6">
        <f t="shared" si="9"/>
        <v>120.52</v>
      </c>
      <c r="O133" s="6">
        <f t="shared" si="10"/>
        <v>126.02</v>
      </c>
      <c r="P133" s="8">
        <f t="shared" si="11"/>
        <v>0.51115437657175311</v>
      </c>
      <c r="Q133" s="5">
        <f>YEAR(SalesDataTable[[#This Row],[Order Date]])</f>
        <v>2026</v>
      </c>
      <c r="R133" s="8" t="str">
        <f>"Q"&amp;ROUNDUP(MONTH(SalesDataTable[[#This Row],[Order Date]])/3,0)</f>
        <v>Q1</v>
      </c>
      <c r="S133" s="9">
        <f>MONTH(SalesDataTable[[#This Row],[Order Date]])</f>
        <v>1</v>
      </c>
      <c r="T133" s="8" t="str">
        <f>TEXT(SalesDataTable[[#This Row],[Order Date]],"mmm")</f>
        <v>Jan</v>
      </c>
    </row>
    <row r="134" spans="1:20" ht="15.6">
      <c r="A134" s="2">
        <v>3525</v>
      </c>
      <c r="B134" s="3">
        <v>46051</v>
      </c>
      <c r="C134" s="4" t="s">
        <v>11</v>
      </c>
      <c r="D134" s="4" t="s">
        <v>25</v>
      </c>
      <c r="E134" s="4" t="s">
        <v>8</v>
      </c>
      <c r="F134" s="4" t="s">
        <v>16</v>
      </c>
      <c r="G134" s="4" t="s">
        <v>34</v>
      </c>
      <c r="H134" s="4" t="s">
        <v>45</v>
      </c>
      <c r="I134" s="9">
        <v>3</v>
      </c>
      <c r="J134" s="6">
        <v>49.63</v>
      </c>
      <c r="K134" s="7">
        <v>0.1</v>
      </c>
      <c r="L134" s="6">
        <v>22.06</v>
      </c>
      <c r="M134" s="6">
        <f t="shared" si="8"/>
        <v>134.001</v>
      </c>
      <c r="N134" s="6">
        <f t="shared" si="9"/>
        <v>66.179999999999993</v>
      </c>
      <c r="O134" s="6">
        <f t="shared" si="10"/>
        <v>67.821000000000012</v>
      </c>
      <c r="P134" s="8">
        <f t="shared" si="11"/>
        <v>0.50612308863366695</v>
      </c>
      <c r="Q134" s="5">
        <f>YEAR(SalesDataTable[[#This Row],[Order Date]])</f>
        <v>2026</v>
      </c>
      <c r="R134" s="8" t="str">
        <f>"Q"&amp;ROUNDUP(MONTH(SalesDataTable[[#This Row],[Order Date]])/3,0)</f>
        <v>Q1</v>
      </c>
      <c r="S134" s="9">
        <f>MONTH(SalesDataTable[[#This Row],[Order Date]])</f>
        <v>1</v>
      </c>
      <c r="T134" s="8" t="str">
        <f>TEXT(SalesDataTable[[#This Row],[Order Date]],"mmm")</f>
        <v>Jan</v>
      </c>
    </row>
    <row r="135" spans="1:20" ht="15.6">
      <c r="A135" s="2">
        <v>4299</v>
      </c>
      <c r="B135" s="3">
        <v>46051</v>
      </c>
      <c r="C135" s="4" t="s">
        <v>0</v>
      </c>
      <c r="D135" s="4" t="s">
        <v>36</v>
      </c>
      <c r="E135" s="4" t="s">
        <v>8</v>
      </c>
      <c r="F135" s="4" t="s">
        <v>16</v>
      </c>
      <c r="G135" s="4" t="s">
        <v>14</v>
      </c>
      <c r="H135" s="4" t="s">
        <v>44</v>
      </c>
      <c r="I135" s="9">
        <v>12</v>
      </c>
      <c r="J135" s="6">
        <v>132.21</v>
      </c>
      <c r="K135" s="7">
        <v>0.1</v>
      </c>
      <c r="L135" s="6">
        <v>68.95</v>
      </c>
      <c r="M135" s="6">
        <f t="shared" si="8"/>
        <v>1427.8679999999999</v>
      </c>
      <c r="N135" s="6">
        <f t="shared" si="9"/>
        <v>827.40000000000009</v>
      </c>
      <c r="O135" s="6">
        <f t="shared" si="10"/>
        <v>600.46799999999985</v>
      </c>
      <c r="P135" s="8">
        <f t="shared" si="11"/>
        <v>0.42053467127213429</v>
      </c>
      <c r="Q135" s="5">
        <f>YEAR(SalesDataTable[[#This Row],[Order Date]])</f>
        <v>2026</v>
      </c>
      <c r="R135" s="8" t="str">
        <f>"Q"&amp;ROUNDUP(MONTH(SalesDataTable[[#This Row],[Order Date]])/3,0)</f>
        <v>Q1</v>
      </c>
      <c r="S135" s="9">
        <f>MONTH(SalesDataTable[[#This Row],[Order Date]])</f>
        <v>1</v>
      </c>
      <c r="T135" s="8" t="str">
        <f>TEXT(SalesDataTable[[#This Row],[Order Date]],"mmm")</f>
        <v>Jan</v>
      </c>
    </row>
    <row r="136" spans="1:20" ht="15.6">
      <c r="A136" s="2">
        <v>748</v>
      </c>
      <c r="B136" s="3">
        <v>46052</v>
      </c>
      <c r="C136" s="4" t="s">
        <v>6</v>
      </c>
      <c r="D136" s="4" t="s">
        <v>7</v>
      </c>
      <c r="E136" s="4" t="s">
        <v>19</v>
      </c>
      <c r="F136" s="4" t="s">
        <v>16</v>
      </c>
      <c r="G136" s="4" t="s">
        <v>4</v>
      </c>
      <c r="H136" s="4" t="s">
        <v>26</v>
      </c>
      <c r="I136" s="9">
        <v>1</v>
      </c>
      <c r="J136" s="6">
        <v>39.549999999999997</v>
      </c>
      <c r="K136" s="7">
        <v>0</v>
      </c>
      <c r="L136" s="6">
        <v>17.059999999999999</v>
      </c>
      <c r="M136" s="6">
        <f t="shared" si="8"/>
        <v>39.549999999999997</v>
      </c>
      <c r="N136" s="6">
        <f t="shared" si="9"/>
        <v>17.059999999999999</v>
      </c>
      <c r="O136" s="6">
        <f t="shared" si="10"/>
        <v>22.49</v>
      </c>
      <c r="P136" s="8">
        <f t="shared" si="11"/>
        <v>0.56864728192161818</v>
      </c>
      <c r="Q136" s="5">
        <f>YEAR(SalesDataTable[[#This Row],[Order Date]])</f>
        <v>2026</v>
      </c>
      <c r="R136" s="8" t="str">
        <f>"Q"&amp;ROUNDUP(MONTH(SalesDataTable[[#This Row],[Order Date]])/3,0)</f>
        <v>Q1</v>
      </c>
      <c r="S136" s="9">
        <f>MONTH(SalesDataTable[[#This Row],[Order Date]])</f>
        <v>1</v>
      </c>
      <c r="T136" s="8" t="str">
        <f>TEXT(SalesDataTable[[#This Row],[Order Date]],"mmm")</f>
        <v>Jan</v>
      </c>
    </row>
    <row r="137" spans="1:20" ht="15.6">
      <c r="A137" s="2">
        <v>3117</v>
      </c>
      <c r="B137" s="3">
        <v>46052</v>
      </c>
      <c r="C137" s="4" t="s">
        <v>6</v>
      </c>
      <c r="D137" s="4" t="s">
        <v>43</v>
      </c>
      <c r="E137" s="4" t="s">
        <v>2</v>
      </c>
      <c r="F137" s="4" t="s">
        <v>13</v>
      </c>
      <c r="G137" s="4" t="s">
        <v>23</v>
      </c>
      <c r="H137" s="4" t="s">
        <v>40</v>
      </c>
      <c r="I137" s="9">
        <v>3</v>
      </c>
      <c r="J137" s="6">
        <v>80.08</v>
      </c>
      <c r="K137" s="7">
        <v>0</v>
      </c>
      <c r="L137" s="6">
        <v>39.450000000000003</v>
      </c>
      <c r="M137" s="6">
        <f t="shared" si="8"/>
        <v>240.24</v>
      </c>
      <c r="N137" s="6">
        <f t="shared" si="9"/>
        <v>118.35000000000001</v>
      </c>
      <c r="O137" s="6">
        <f t="shared" si="10"/>
        <v>121.89</v>
      </c>
      <c r="P137" s="8">
        <f t="shared" si="11"/>
        <v>0.50736763236763238</v>
      </c>
      <c r="Q137" s="5">
        <f>YEAR(SalesDataTable[[#This Row],[Order Date]])</f>
        <v>2026</v>
      </c>
      <c r="R137" s="8" t="str">
        <f>"Q"&amp;ROUNDUP(MONTH(SalesDataTable[[#This Row],[Order Date]])/3,0)</f>
        <v>Q1</v>
      </c>
      <c r="S137" s="9">
        <f>MONTH(SalesDataTable[[#This Row],[Order Date]])</f>
        <v>1</v>
      </c>
      <c r="T137" s="8" t="str">
        <f>TEXT(SalesDataTable[[#This Row],[Order Date]],"mmm")</f>
        <v>Jan</v>
      </c>
    </row>
    <row r="138" spans="1:20" ht="15.6">
      <c r="A138" s="2">
        <v>3328</v>
      </c>
      <c r="B138" s="3">
        <v>46052</v>
      </c>
      <c r="C138" s="4" t="s">
        <v>11</v>
      </c>
      <c r="D138" s="4" t="s">
        <v>25</v>
      </c>
      <c r="E138" s="4" t="s">
        <v>19</v>
      </c>
      <c r="F138" s="4" t="s">
        <v>3</v>
      </c>
      <c r="G138" s="4" t="s">
        <v>34</v>
      </c>
      <c r="H138" s="4" t="s">
        <v>38</v>
      </c>
      <c r="I138" s="9">
        <v>1</v>
      </c>
      <c r="J138" s="6">
        <v>120.48</v>
      </c>
      <c r="K138" s="7">
        <v>0</v>
      </c>
      <c r="L138" s="6">
        <v>69.55</v>
      </c>
      <c r="M138" s="6">
        <f t="shared" si="8"/>
        <v>120.48</v>
      </c>
      <c r="N138" s="6">
        <f t="shared" si="9"/>
        <v>69.55</v>
      </c>
      <c r="O138" s="6">
        <f t="shared" si="10"/>
        <v>50.930000000000007</v>
      </c>
      <c r="P138" s="8">
        <f t="shared" si="11"/>
        <v>0.42272576361221786</v>
      </c>
      <c r="Q138" s="5">
        <f>YEAR(SalesDataTable[[#This Row],[Order Date]])</f>
        <v>2026</v>
      </c>
      <c r="R138" s="8" t="str">
        <f>"Q"&amp;ROUNDUP(MONTH(SalesDataTable[[#This Row],[Order Date]])/3,0)</f>
        <v>Q1</v>
      </c>
      <c r="S138" s="9">
        <f>MONTH(SalesDataTable[[#This Row],[Order Date]])</f>
        <v>1</v>
      </c>
      <c r="T138" s="8" t="str">
        <f>TEXT(SalesDataTable[[#This Row],[Order Date]],"mmm")</f>
        <v>Jan</v>
      </c>
    </row>
    <row r="139" spans="1:20" ht="15.6">
      <c r="A139" s="2">
        <v>3822</v>
      </c>
      <c r="B139" s="3">
        <v>46052</v>
      </c>
      <c r="C139" s="4" t="s">
        <v>20</v>
      </c>
      <c r="D139" s="4" t="s">
        <v>31</v>
      </c>
      <c r="E139" s="4" t="s">
        <v>2</v>
      </c>
      <c r="F139" s="4" t="s">
        <v>3</v>
      </c>
      <c r="G139" s="4" t="s">
        <v>34</v>
      </c>
      <c r="H139" s="4" t="s">
        <v>35</v>
      </c>
      <c r="I139" s="9">
        <v>1</v>
      </c>
      <c r="J139" s="6">
        <v>39.369999999999997</v>
      </c>
      <c r="K139" s="7">
        <v>0.05</v>
      </c>
      <c r="L139" s="6">
        <v>14.66</v>
      </c>
      <c r="M139" s="6">
        <f t="shared" si="8"/>
        <v>37.401499999999999</v>
      </c>
      <c r="N139" s="6">
        <f t="shared" si="9"/>
        <v>14.66</v>
      </c>
      <c r="O139" s="6">
        <f t="shared" si="10"/>
        <v>22.741499999999998</v>
      </c>
      <c r="P139" s="8">
        <f t="shared" si="11"/>
        <v>0.60803711081106371</v>
      </c>
      <c r="Q139" s="5">
        <f>YEAR(SalesDataTable[[#This Row],[Order Date]])</f>
        <v>2026</v>
      </c>
      <c r="R139" s="8" t="str">
        <f>"Q"&amp;ROUNDUP(MONTH(SalesDataTable[[#This Row],[Order Date]])/3,0)</f>
        <v>Q1</v>
      </c>
      <c r="S139" s="9">
        <f>MONTH(SalesDataTable[[#This Row],[Order Date]])</f>
        <v>1</v>
      </c>
      <c r="T139" s="8" t="str">
        <f>TEXT(SalesDataTable[[#This Row],[Order Date]],"mmm")</f>
        <v>Jan</v>
      </c>
    </row>
    <row r="140" spans="1:20" ht="15.6">
      <c r="A140" s="2">
        <v>4125</v>
      </c>
      <c r="B140" s="3">
        <v>46052</v>
      </c>
      <c r="C140" s="4" t="s">
        <v>6</v>
      </c>
      <c r="D140" s="4" t="s">
        <v>43</v>
      </c>
      <c r="E140" s="4" t="s">
        <v>8</v>
      </c>
      <c r="F140" s="4" t="s">
        <v>16</v>
      </c>
      <c r="G140" s="4" t="s">
        <v>23</v>
      </c>
      <c r="H140" s="4" t="s">
        <v>40</v>
      </c>
      <c r="I140" s="9">
        <v>8</v>
      </c>
      <c r="J140" s="6">
        <v>81.06</v>
      </c>
      <c r="K140" s="7">
        <v>0.15</v>
      </c>
      <c r="L140" s="6">
        <v>39.549999999999997</v>
      </c>
      <c r="M140" s="6">
        <f t="shared" si="8"/>
        <v>551.20799999999997</v>
      </c>
      <c r="N140" s="6">
        <f t="shared" si="9"/>
        <v>316.39999999999998</v>
      </c>
      <c r="O140" s="6">
        <f t="shared" si="10"/>
        <v>234.80799999999999</v>
      </c>
      <c r="P140" s="8">
        <f t="shared" si="11"/>
        <v>0.42598801178502488</v>
      </c>
      <c r="Q140" s="5">
        <f>YEAR(SalesDataTable[[#This Row],[Order Date]])</f>
        <v>2026</v>
      </c>
      <c r="R140" s="8" t="str">
        <f>"Q"&amp;ROUNDUP(MONTH(SalesDataTable[[#This Row],[Order Date]])/3,0)</f>
        <v>Q1</v>
      </c>
      <c r="S140" s="9">
        <f>MONTH(SalesDataTable[[#This Row],[Order Date]])</f>
        <v>1</v>
      </c>
      <c r="T140" s="8" t="str">
        <f>TEXT(SalesDataTable[[#This Row],[Order Date]],"mmm")</f>
        <v>Jan</v>
      </c>
    </row>
    <row r="141" spans="1:20" ht="15.6">
      <c r="A141" s="2">
        <v>4592</v>
      </c>
      <c r="B141" s="3">
        <v>46052</v>
      </c>
      <c r="C141" s="4" t="s">
        <v>6</v>
      </c>
      <c r="D141" s="4" t="s">
        <v>43</v>
      </c>
      <c r="E141" s="4" t="s">
        <v>28</v>
      </c>
      <c r="F141" s="4" t="s">
        <v>3</v>
      </c>
      <c r="G141" s="4" t="s">
        <v>34</v>
      </c>
      <c r="H141" s="4" t="s">
        <v>38</v>
      </c>
      <c r="I141" s="9">
        <v>5</v>
      </c>
      <c r="J141" s="6">
        <v>120.4</v>
      </c>
      <c r="K141" s="7">
        <v>0</v>
      </c>
      <c r="L141" s="6">
        <v>69.510000000000005</v>
      </c>
      <c r="M141" s="6">
        <f t="shared" si="8"/>
        <v>602</v>
      </c>
      <c r="N141" s="6">
        <f t="shared" si="9"/>
        <v>347.55</v>
      </c>
      <c r="O141" s="6">
        <f t="shared" si="10"/>
        <v>254.45</v>
      </c>
      <c r="P141" s="8">
        <f t="shared" si="11"/>
        <v>0.42267441860465116</v>
      </c>
      <c r="Q141" s="5">
        <f>YEAR(SalesDataTable[[#This Row],[Order Date]])</f>
        <v>2026</v>
      </c>
      <c r="R141" s="8" t="str">
        <f>"Q"&amp;ROUNDUP(MONTH(SalesDataTable[[#This Row],[Order Date]])/3,0)</f>
        <v>Q1</v>
      </c>
      <c r="S141" s="9">
        <f>MONTH(SalesDataTable[[#This Row],[Order Date]])</f>
        <v>1</v>
      </c>
      <c r="T141" s="8" t="str">
        <f>TEXT(SalesDataTable[[#This Row],[Order Date]],"mmm")</f>
        <v>Jan</v>
      </c>
    </row>
    <row r="142" spans="1:20" ht="15.6">
      <c r="A142" s="2">
        <v>373</v>
      </c>
      <c r="B142" s="3">
        <v>46053</v>
      </c>
      <c r="C142" s="4" t="s">
        <v>11</v>
      </c>
      <c r="D142" s="4" t="s">
        <v>39</v>
      </c>
      <c r="E142" s="4" t="s">
        <v>8</v>
      </c>
      <c r="F142" s="4" t="s">
        <v>16</v>
      </c>
      <c r="G142" s="4" t="s">
        <v>14</v>
      </c>
      <c r="H142" s="4" t="s">
        <v>32</v>
      </c>
      <c r="I142" s="9">
        <v>10</v>
      </c>
      <c r="J142" s="6">
        <v>47.71</v>
      </c>
      <c r="K142" s="7">
        <v>0.1</v>
      </c>
      <c r="L142" s="6">
        <v>18.649999999999999</v>
      </c>
      <c r="M142" s="6">
        <f t="shared" si="8"/>
        <v>429.39000000000004</v>
      </c>
      <c r="N142" s="6">
        <f t="shared" si="9"/>
        <v>186.5</v>
      </c>
      <c r="O142" s="6">
        <f t="shared" si="10"/>
        <v>242.89000000000004</v>
      </c>
      <c r="P142" s="8">
        <f t="shared" si="11"/>
        <v>0.56566291716155481</v>
      </c>
      <c r="Q142" s="5">
        <f>YEAR(SalesDataTable[[#This Row],[Order Date]])</f>
        <v>2026</v>
      </c>
      <c r="R142" s="8" t="str">
        <f>"Q"&amp;ROUNDUP(MONTH(SalesDataTable[[#This Row],[Order Date]])/3,0)</f>
        <v>Q1</v>
      </c>
      <c r="S142" s="9">
        <f>MONTH(SalesDataTable[[#This Row],[Order Date]])</f>
        <v>1</v>
      </c>
      <c r="T142" s="8" t="str">
        <f>TEXT(SalesDataTable[[#This Row],[Order Date]],"mmm")</f>
        <v>Jan</v>
      </c>
    </row>
    <row r="143" spans="1:20" ht="15.6">
      <c r="A143" s="2">
        <v>672</v>
      </c>
      <c r="B143" s="3">
        <v>46053</v>
      </c>
      <c r="C143" s="4" t="s">
        <v>0</v>
      </c>
      <c r="D143" s="4" t="s">
        <v>36</v>
      </c>
      <c r="E143" s="4" t="s">
        <v>2</v>
      </c>
      <c r="F143" s="4" t="s">
        <v>16</v>
      </c>
      <c r="G143" s="4" t="s">
        <v>4</v>
      </c>
      <c r="H143" s="4" t="s">
        <v>30</v>
      </c>
      <c r="I143" s="9">
        <v>1</v>
      </c>
      <c r="J143" s="6">
        <v>102.92</v>
      </c>
      <c r="K143" s="7">
        <v>0.05</v>
      </c>
      <c r="L143" s="6">
        <v>50.92</v>
      </c>
      <c r="M143" s="6">
        <f t="shared" si="8"/>
        <v>97.774000000000001</v>
      </c>
      <c r="N143" s="6">
        <f t="shared" si="9"/>
        <v>50.92</v>
      </c>
      <c r="O143" s="6">
        <f t="shared" si="10"/>
        <v>46.853999999999999</v>
      </c>
      <c r="P143" s="8">
        <f t="shared" si="11"/>
        <v>0.4792071511853867</v>
      </c>
      <c r="Q143" s="5">
        <f>YEAR(SalesDataTable[[#This Row],[Order Date]])</f>
        <v>2026</v>
      </c>
      <c r="R143" s="8" t="str">
        <f>"Q"&amp;ROUNDUP(MONTH(SalesDataTable[[#This Row],[Order Date]])/3,0)</f>
        <v>Q1</v>
      </c>
      <c r="S143" s="9">
        <f>MONTH(SalesDataTable[[#This Row],[Order Date]])</f>
        <v>1</v>
      </c>
      <c r="T143" s="8" t="str">
        <f>TEXT(SalesDataTable[[#This Row],[Order Date]],"mmm")</f>
        <v>Jan</v>
      </c>
    </row>
    <row r="144" spans="1:20" ht="15.6">
      <c r="A144" s="2">
        <v>1125</v>
      </c>
      <c r="B144" s="3">
        <v>46053</v>
      </c>
      <c r="C144" s="4" t="s">
        <v>6</v>
      </c>
      <c r="D144" s="4" t="s">
        <v>7</v>
      </c>
      <c r="E144" s="4" t="s">
        <v>2</v>
      </c>
      <c r="F144" s="4" t="s">
        <v>3</v>
      </c>
      <c r="G144" s="4" t="s">
        <v>9</v>
      </c>
      <c r="H144" s="4" t="s">
        <v>46</v>
      </c>
      <c r="I144" s="9">
        <v>1</v>
      </c>
      <c r="J144" s="6">
        <v>72.69</v>
      </c>
      <c r="K144" s="7">
        <v>0.1</v>
      </c>
      <c r="L144" s="6">
        <v>32.67</v>
      </c>
      <c r="M144" s="6">
        <f t="shared" si="8"/>
        <v>65.421000000000006</v>
      </c>
      <c r="N144" s="6">
        <f t="shared" si="9"/>
        <v>32.67</v>
      </c>
      <c r="O144" s="6">
        <f t="shared" si="10"/>
        <v>32.751000000000005</v>
      </c>
      <c r="P144" s="8">
        <f t="shared" si="11"/>
        <v>0.50061906727197691</v>
      </c>
      <c r="Q144" s="5">
        <f>YEAR(SalesDataTable[[#This Row],[Order Date]])</f>
        <v>2026</v>
      </c>
      <c r="R144" s="8" t="str">
        <f>"Q"&amp;ROUNDUP(MONTH(SalesDataTable[[#This Row],[Order Date]])/3,0)</f>
        <v>Q1</v>
      </c>
      <c r="S144" s="9">
        <f>MONTH(SalesDataTable[[#This Row],[Order Date]])</f>
        <v>1</v>
      </c>
      <c r="T144" s="8" t="str">
        <f>TEXT(SalesDataTable[[#This Row],[Order Date]],"mmm")</f>
        <v>Jan</v>
      </c>
    </row>
    <row r="145" spans="1:20" ht="15.6">
      <c r="A145" s="2">
        <v>1164</v>
      </c>
      <c r="B145" s="3">
        <v>46053</v>
      </c>
      <c r="C145" s="4" t="s">
        <v>0</v>
      </c>
      <c r="D145" s="4" t="s">
        <v>1</v>
      </c>
      <c r="E145" s="4" t="s">
        <v>2</v>
      </c>
      <c r="F145" s="4" t="s">
        <v>13</v>
      </c>
      <c r="G145" s="4" t="s">
        <v>4</v>
      </c>
      <c r="H145" s="4" t="s">
        <v>5</v>
      </c>
      <c r="I145" s="9">
        <v>1</v>
      </c>
      <c r="J145" s="6">
        <v>79.989999999999995</v>
      </c>
      <c r="K145" s="7">
        <v>0.05</v>
      </c>
      <c r="L145" s="6">
        <v>43.02</v>
      </c>
      <c r="M145" s="6">
        <f t="shared" si="8"/>
        <v>75.990499999999997</v>
      </c>
      <c r="N145" s="6">
        <f t="shared" si="9"/>
        <v>43.02</v>
      </c>
      <c r="O145" s="6">
        <f t="shared" si="10"/>
        <v>32.970499999999994</v>
      </c>
      <c r="P145" s="8">
        <f t="shared" si="11"/>
        <v>0.43387660299642711</v>
      </c>
      <c r="Q145" s="5">
        <f>YEAR(SalesDataTable[[#This Row],[Order Date]])</f>
        <v>2026</v>
      </c>
      <c r="R145" s="8" t="str">
        <f>"Q"&amp;ROUNDUP(MONTH(SalesDataTable[[#This Row],[Order Date]])/3,0)</f>
        <v>Q1</v>
      </c>
      <c r="S145" s="9">
        <f>MONTH(SalesDataTable[[#This Row],[Order Date]])</f>
        <v>1</v>
      </c>
      <c r="T145" s="8" t="str">
        <f>TEXT(SalesDataTable[[#This Row],[Order Date]],"mmm")</f>
        <v>Jan</v>
      </c>
    </row>
    <row r="146" spans="1:20" ht="15.6">
      <c r="A146" s="2">
        <v>1613</v>
      </c>
      <c r="B146" s="3">
        <v>46053</v>
      </c>
      <c r="C146" s="4" t="s">
        <v>6</v>
      </c>
      <c r="D146" s="4" t="s">
        <v>27</v>
      </c>
      <c r="E146" s="4" t="s">
        <v>8</v>
      </c>
      <c r="F146" s="4" t="s">
        <v>16</v>
      </c>
      <c r="G146" s="4" t="s">
        <v>34</v>
      </c>
      <c r="H146" s="4" t="s">
        <v>45</v>
      </c>
      <c r="I146" s="9">
        <v>4</v>
      </c>
      <c r="J146" s="6">
        <v>51.11</v>
      </c>
      <c r="K146" s="7">
        <v>0.15</v>
      </c>
      <c r="L146" s="6">
        <v>22.25</v>
      </c>
      <c r="M146" s="6">
        <f t="shared" si="8"/>
        <v>173.774</v>
      </c>
      <c r="N146" s="6">
        <f t="shared" si="9"/>
        <v>89</v>
      </c>
      <c r="O146" s="6">
        <f t="shared" si="10"/>
        <v>84.774000000000001</v>
      </c>
      <c r="P146" s="8">
        <f t="shared" si="11"/>
        <v>0.48784052850253778</v>
      </c>
      <c r="Q146" s="5">
        <f>YEAR(SalesDataTable[[#This Row],[Order Date]])</f>
        <v>2026</v>
      </c>
      <c r="R146" s="8" t="str">
        <f>"Q"&amp;ROUNDUP(MONTH(SalesDataTable[[#This Row],[Order Date]])/3,0)</f>
        <v>Q1</v>
      </c>
      <c r="S146" s="9">
        <f>MONTH(SalesDataTable[[#This Row],[Order Date]])</f>
        <v>1</v>
      </c>
      <c r="T146" s="8" t="str">
        <f>TEXT(SalesDataTable[[#This Row],[Order Date]],"mmm")</f>
        <v>Jan</v>
      </c>
    </row>
    <row r="147" spans="1:20" ht="15.6">
      <c r="A147" s="2">
        <v>2149</v>
      </c>
      <c r="B147" s="3">
        <v>46053</v>
      </c>
      <c r="C147" s="4" t="s">
        <v>0</v>
      </c>
      <c r="D147" s="4" t="s">
        <v>50</v>
      </c>
      <c r="E147" s="4" t="s">
        <v>2</v>
      </c>
      <c r="F147" s="4" t="s">
        <v>3</v>
      </c>
      <c r="G147" s="4" t="s">
        <v>34</v>
      </c>
      <c r="H147" s="4" t="s">
        <v>38</v>
      </c>
      <c r="I147" s="9">
        <v>2</v>
      </c>
      <c r="J147" s="6">
        <v>124.83</v>
      </c>
      <c r="K147" s="7">
        <v>0</v>
      </c>
      <c r="L147" s="6">
        <v>70.91</v>
      </c>
      <c r="M147" s="6">
        <f t="shared" si="8"/>
        <v>249.66</v>
      </c>
      <c r="N147" s="6">
        <f t="shared" si="9"/>
        <v>141.82</v>
      </c>
      <c r="O147" s="6">
        <f t="shared" si="10"/>
        <v>107.84</v>
      </c>
      <c r="P147" s="8">
        <f t="shared" si="11"/>
        <v>0.43194744853000083</v>
      </c>
      <c r="Q147" s="5">
        <f>YEAR(SalesDataTable[[#This Row],[Order Date]])</f>
        <v>2026</v>
      </c>
      <c r="R147" s="8" t="str">
        <f>"Q"&amp;ROUNDUP(MONTH(SalesDataTable[[#This Row],[Order Date]])/3,0)</f>
        <v>Q1</v>
      </c>
      <c r="S147" s="9">
        <f>MONTH(SalesDataTable[[#This Row],[Order Date]])</f>
        <v>1</v>
      </c>
      <c r="T147" s="8" t="str">
        <f>TEXT(SalesDataTable[[#This Row],[Order Date]],"mmm")</f>
        <v>Jan</v>
      </c>
    </row>
    <row r="148" spans="1:20" ht="15.6">
      <c r="A148" s="2">
        <v>2593</v>
      </c>
      <c r="B148" s="3">
        <v>46053</v>
      </c>
      <c r="C148" s="4" t="s">
        <v>6</v>
      </c>
      <c r="D148" s="4" t="s">
        <v>41</v>
      </c>
      <c r="E148" s="4" t="s">
        <v>19</v>
      </c>
      <c r="F148" s="4" t="s">
        <v>13</v>
      </c>
      <c r="G148" s="4" t="s">
        <v>4</v>
      </c>
      <c r="H148" s="4" t="s">
        <v>26</v>
      </c>
      <c r="I148" s="9">
        <v>6</v>
      </c>
      <c r="J148" s="6">
        <v>41.07</v>
      </c>
      <c r="K148" s="7">
        <v>0.1</v>
      </c>
      <c r="L148" s="6">
        <v>16.29</v>
      </c>
      <c r="M148" s="6">
        <f t="shared" si="8"/>
        <v>221.77800000000002</v>
      </c>
      <c r="N148" s="6">
        <f t="shared" si="9"/>
        <v>97.74</v>
      </c>
      <c r="O148" s="6">
        <f t="shared" si="10"/>
        <v>124.03800000000003</v>
      </c>
      <c r="P148" s="8">
        <f t="shared" si="11"/>
        <v>0.55928901874847825</v>
      </c>
      <c r="Q148" s="5">
        <f>YEAR(SalesDataTable[[#This Row],[Order Date]])</f>
        <v>2026</v>
      </c>
      <c r="R148" s="8" t="str">
        <f>"Q"&amp;ROUNDUP(MONTH(SalesDataTable[[#This Row],[Order Date]])/3,0)</f>
        <v>Q1</v>
      </c>
      <c r="S148" s="9">
        <f>MONTH(SalesDataTable[[#This Row],[Order Date]])</f>
        <v>1</v>
      </c>
      <c r="T148" s="8" t="str">
        <f>TEXT(SalesDataTable[[#This Row],[Order Date]],"mmm")</f>
        <v>Jan</v>
      </c>
    </row>
    <row r="149" spans="1:20" ht="15.6">
      <c r="A149" s="2">
        <v>2659</v>
      </c>
      <c r="B149" s="3">
        <v>46053</v>
      </c>
      <c r="C149" s="4" t="s">
        <v>0</v>
      </c>
      <c r="D149" s="4" t="s">
        <v>50</v>
      </c>
      <c r="E149" s="4" t="s">
        <v>2</v>
      </c>
      <c r="F149" s="4" t="s">
        <v>13</v>
      </c>
      <c r="G149" s="4" t="s">
        <v>14</v>
      </c>
      <c r="H149" s="4" t="s">
        <v>15</v>
      </c>
      <c r="I149" s="9">
        <v>1</v>
      </c>
      <c r="J149" s="6">
        <v>36.020000000000003</v>
      </c>
      <c r="K149" s="7">
        <v>0</v>
      </c>
      <c r="L149" s="6">
        <v>13.34</v>
      </c>
      <c r="M149" s="6">
        <f t="shared" si="8"/>
        <v>36.020000000000003</v>
      </c>
      <c r="N149" s="6">
        <f t="shared" si="9"/>
        <v>13.34</v>
      </c>
      <c r="O149" s="6">
        <f t="shared" si="10"/>
        <v>22.680000000000003</v>
      </c>
      <c r="P149" s="8">
        <f t="shared" si="11"/>
        <v>0.62965019433647973</v>
      </c>
      <c r="Q149" s="5">
        <f>YEAR(SalesDataTable[[#This Row],[Order Date]])</f>
        <v>2026</v>
      </c>
      <c r="R149" s="8" t="str">
        <f>"Q"&amp;ROUNDUP(MONTH(SalesDataTable[[#This Row],[Order Date]])/3,0)</f>
        <v>Q1</v>
      </c>
      <c r="S149" s="9">
        <f>MONTH(SalesDataTable[[#This Row],[Order Date]])</f>
        <v>1</v>
      </c>
      <c r="T149" s="8" t="str">
        <f>TEXT(SalesDataTable[[#This Row],[Order Date]],"mmm")</f>
        <v>Jan</v>
      </c>
    </row>
    <row r="150" spans="1:20" ht="15.6">
      <c r="A150" s="2">
        <v>3496</v>
      </c>
      <c r="B150" s="3">
        <v>46053</v>
      </c>
      <c r="C150" s="4" t="s">
        <v>0</v>
      </c>
      <c r="D150" s="4" t="s">
        <v>1</v>
      </c>
      <c r="E150" s="4" t="s">
        <v>19</v>
      </c>
      <c r="F150" s="4" t="s">
        <v>3</v>
      </c>
      <c r="G150" s="4" t="s">
        <v>34</v>
      </c>
      <c r="H150" s="4" t="s">
        <v>42</v>
      </c>
      <c r="I150" s="9">
        <v>1</v>
      </c>
      <c r="J150" s="6">
        <v>35.82</v>
      </c>
      <c r="K150" s="7">
        <v>0.05</v>
      </c>
      <c r="L150" s="6">
        <v>14.32</v>
      </c>
      <c r="M150" s="6">
        <f t="shared" si="8"/>
        <v>34.028999999999996</v>
      </c>
      <c r="N150" s="6">
        <f t="shared" si="9"/>
        <v>14.32</v>
      </c>
      <c r="O150" s="6">
        <f t="shared" si="10"/>
        <v>19.708999999999996</v>
      </c>
      <c r="P150" s="8">
        <f t="shared" si="11"/>
        <v>0.57918246201769075</v>
      </c>
      <c r="Q150" s="5">
        <f>YEAR(SalesDataTable[[#This Row],[Order Date]])</f>
        <v>2026</v>
      </c>
      <c r="R150" s="8" t="str">
        <f>"Q"&amp;ROUNDUP(MONTH(SalesDataTable[[#This Row],[Order Date]])/3,0)</f>
        <v>Q1</v>
      </c>
      <c r="S150" s="9">
        <f>MONTH(SalesDataTable[[#This Row],[Order Date]])</f>
        <v>1</v>
      </c>
      <c r="T150" s="8" t="str">
        <f>TEXT(SalesDataTable[[#This Row],[Order Date]],"mmm")</f>
        <v>Jan</v>
      </c>
    </row>
    <row r="151" spans="1:20" ht="15.6">
      <c r="A151" s="2">
        <v>3889</v>
      </c>
      <c r="B151" s="3">
        <v>46053</v>
      </c>
      <c r="C151" s="4" t="s">
        <v>11</v>
      </c>
      <c r="D151" s="4" t="s">
        <v>18</v>
      </c>
      <c r="E151" s="4" t="s">
        <v>19</v>
      </c>
      <c r="F151" s="4" t="s">
        <v>3</v>
      </c>
      <c r="G151" s="4" t="s">
        <v>4</v>
      </c>
      <c r="H151" s="4" t="s">
        <v>30</v>
      </c>
      <c r="I151" s="9">
        <v>3</v>
      </c>
      <c r="J151" s="6">
        <v>103.94</v>
      </c>
      <c r="K151" s="7">
        <v>0.1</v>
      </c>
      <c r="L151" s="6">
        <v>50.67</v>
      </c>
      <c r="M151" s="6">
        <f t="shared" si="8"/>
        <v>280.63799999999998</v>
      </c>
      <c r="N151" s="6">
        <f t="shared" si="9"/>
        <v>152.01</v>
      </c>
      <c r="O151" s="6">
        <f t="shared" si="10"/>
        <v>128.62799999999999</v>
      </c>
      <c r="P151" s="8">
        <f t="shared" si="11"/>
        <v>0.45834135077929572</v>
      </c>
      <c r="Q151" s="5">
        <f>YEAR(SalesDataTable[[#This Row],[Order Date]])</f>
        <v>2026</v>
      </c>
      <c r="R151" s="8" t="str">
        <f>"Q"&amp;ROUNDUP(MONTH(SalesDataTable[[#This Row],[Order Date]])/3,0)</f>
        <v>Q1</v>
      </c>
      <c r="S151" s="9">
        <f>MONTH(SalesDataTable[[#This Row],[Order Date]])</f>
        <v>1</v>
      </c>
      <c r="T151" s="8" t="str">
        <f>TEXT(SalesDataTable[[#This Row],[Order Date]],"mmm")</f>
        <v>Jan</v>
      </c>
    </row>
    <row r="152" spans="1:20" ht="15.6">
      <c r="A152" s="2">
        <v>1432</v>
      </c>
      <c r="B152" s="3">
        <v>46054</v>
      </c>
      <c r="C152" s="4" t="s">
        <v>0</v>
      </c>
      <c r="D152" s="4" t="s">
        <v>1</v>
      </c>
      <c r="E152" s="4" t="s">
        <v>2</v>
      </c>
      <c r="F152" s="4" t="s">
        <v>3</v>
      </c>
      <c r="G152" s="4" t="s">
        <v>9</v>
      </c>
      <c r="H152" s="4" t="s">
        <v>17</v>
      </c>
      <c r="I152" s="9">
        <v>1</v>
      </c>
      <c r="J152" s="6">
        <v>140.53</v>
      </c>
      <c r="K152" s="7">
        <v>0</v>
      </c>
      <c r="L152" s="6">
        <v>77.36</v>
      </c>
      <c r="M152" s="6">
        <f t="shared" si="8"/>
        <v>140.53</v>
      </c>
      <c r="N152" s="6">
        <f t="shared" si="9"/>
        <v>77.36</v>
      </c>
      <c r="O152" s="6">
        <f t="shared" si="10"/>
        <v>63.17</v>
      </c>
      <c r="P152" s="8">
        <f t="shared" si="11"/>
        <v>0.44951255959581587</v>
      </c>
      <c r="Q152" s="5">
        <f>YEAR(SalesDataTable[[#This Row],[Order Date]])</f>
        <v>2026</v>
      </c>
      <c r="R152" s="8" t="str">
        <f>"Q"&amp;ROUNDUP(MONTH(SalesDataTable[[#This Row],[Order Date]])/3,0)</f>
        <v>Q1</v>
      </c>
      <c r="S152" s="9">
        <f>MONTH(SalesDataTable[[#This Row],[Order Date]])</f>
        <v>2</v>
      </c>
      <c r="T152" s="8" t="str">
        <f>TEXT(SalesDataTable[[#This Row],[Order Date]],"mmm")</f>
        <v>Feb</v>
      </c>
    </row>
    <row r="153" spans="1:20" ht="15.6">
      <c r="A153" s="2">
        <v>1778</v>
      </c>
      <c r="B153" s="3">
        <v>46054</v>
      </c>
      <c r="C153" s="4" t="s">
        <v>20</v>
      </c>
      <c r="D153" s="4" t="s">
        <v>31</v>
      </c>
      <c r="E153" s="4" t="s">
        <v>19</v>
      </c>
      <c r="F153" s="4" t="s">
        <v>3</v>
      </c>
      <c r="G153" s="4" t="s">
        <v>9</v>
      </c>
      <c r="H153" s="4" t="s">
        <v>17</v>
      </c>
      <c r="I153" s="9">
        <v>1</v>
      </c>
      <c r="J153" s="6">
        <v>142.03</v>
      </c>
      <c r="K153" s="7">
        <v>0.05</v>
      </c>
      <c r="L153" s="6">
        <v>77.069999999999993</v>
      </c>
      <c r="M153" s="6">
        <f t="shared" si="8"/>
        <v>134.92849999999999</v>
      </c>
      <c r="N153" s="6">
        <f t="shared" si="9"/>
        <v>77.069999999999993</v>
      </c>
      <c r="O153" s="6">
        <f t="shared" si="10"/>
        <v>57.858499999999992</v>
      </c>
      <c r="P153" s="8">
        <f t="shared" si="11"/>
        <v>0.42880859121682963</v>
      </c>
      <c r="Q153" s="5">
        <f>YEAR(SalesDataTable[[#This Row],[Order Date]])</f>
        <v>2026</v>
      </c>
      <c r="R153" s="8" t="str">
        <f>"Q"&amp;ROUNDUP(MONTH(SalesDataTable[[#This Row],[Order Date]])/3,0)</f>
        <v>Q1</v>
      </c>
      <c r="S153" s="9">
        <f>MONTH(SalesDataTable[[#This Row],[Order Date]])</f>
        <v>2</v>
      </c>
      <c r="T153" s="8" t="str">
        <f>TEXT(SalesDataTable[[#This Row],[Order Date]],"mmm")</f>
        <v>Feb</v>
      </c>
    </row>
    <row r="154" spans="1:20" ht="15.6">
      <c r="A154" s="2">
        <v>2047</v>
      </c>
      <c r="B154" s="3">
        <v>46054</v>
      </c>
      <c r="C154" s="4" t="s">
        <v>11</v>
      </c>
      <c r="D154" s="4" t="s">
        <v>25</v>
      </c>
      <c r="E154" s="4" t="s">
        <v>8</v>
      </c>
      <c r="F154" s="4" t="s">
        <v>16</v>
      </c>
      <c r="G154" s="4" t="s">
        <v>23</v>
      </c>
      <c r="H154" s="4" t="s">
        <v>51</v>
      </c>
      <c r="I154" s="9">
        <v>12</v>
      </c>
      <c r="J154" s="6">
        <v>124.84</v>
      </c>
      <c r="K154" s="7">
        <v>0.1</v>
      </c>
      <c r="L154" s="6">
        <v>59.47</v>
      </c>
      <c r="M154" s="6">
        <f t="shared" si="8"/>
        <v>1348.2719999999999</v>
      </c>
      <c r="N154" s="6">
        <f t="shared" si="9"/>
        <v>713.64</v>
      </c>
      <c r="O154" s="6">
        <f t="shared" si="10"/>
        <v>634.63199999999995</v>
      </c>
      <c r="P154" s="8">
        <f t="shared" si="11"/>
        <v>0.47070027412866244</v>
      </c>
      <c r="Q154" s="5">
        <f>YEAR(SalesDataTable[[#This Row],[Order Date]])</f>
        <v>2026</v>
      </c>
      <c r="R154" s="8" t="str">
        <f>"Q"&amp;ROUNDUP(MONTH(SalesDataTable[[#This Row],[Order Date]])/3,0)</f>
        <v>Q1</v>
      </c>
      <c r="S154" s="9">
        <f>MONTH(SalesDataTable[[#This Row],[Order Date]])</f>
        <v>2</v>
      </c>
      <c r="T154" s="8" t="str">
        <f>TEXT(SalesDataTable[[#This Row],[Order Date]],"mmm")</f>
        <v>Feb</v>
      </c>
    </row>
    <row r="155" spans="1:20" ht="15.6">
      <c r="A155" s="2">
        <v>2668</v>
      </c>
      <c r="B155" s="3">
        <v>46054</v>
      </c>
      <c r="C155" s="4" t="s">
        <v>6</v>
      </c>
      <c r="D155" s="4" t="s">
        <v>43</v>
      </c>
      <c r="E155" s="4" t="s">
        <v>2</v>
      </c>
      <c r="F155" s="4" t="s">
        <v>3</v>
      </c>
      <c r="G155" s="4" t="s">
        <v>34</v>
      </c>
      <c r="H155" s="4" t="s">
        <v>42</v>
      </c>
      <c r="I155" s="9">
        <v>3</v>
      </c>
      <c r="J155" s="6">
        <v>35.36</v>
      </c>
      <c r="K155" s="7">
        <v>0</v>
      </c>
      <c r="L155" s="6">
        <v>13.7</v>
      </c>
      <c r="M155" s="6">
        <f t="shared" si="8"/>
        <v>106.08</v>
      </c>
      <c r="N155" s="6">
        <f t="shared" si="9"/>
        <v>41.099999999999994</v>
      </c>
      <c r="O155" s="6">
        <f t="shared" si="10"/>
        <v>64.98</v>
      </c>
      <c r="P155" s="8">
        <f t="shared" si="11"/>
        <v>0.61255656108597289</v>
      </c>
      <c r="Q155" s="5">
        <f>YEAR(SalesDataTable[[#This Row],[Order Date]])</f>
        <v>2026</v>
      </c>
      <c r="R155" s="8" t="str">
        <f>"Q"&amp;ROUNDUP(MONTH(SalesDataTable[[#This Row],[Order Date]])/3,0)</f>
        <v>Q1</v>
      </c>
      <c r="S155" s="9">
        <f>MONTH(SalesDataTable[[#This Row],[Order Date]])</f>
        <v>2</v>
      </c>
      <c r="T155" s="8" t="str">
        <f>TEXT(SalesDataTable[[#This Row],[Order Date]],"mmm")</f>
        <v>Feb</v>
      </c>
    </row>
    <row r="156" spans="1:20" ht="15.6">
      <c r="A156" s="2">
        <v>2706</v>
      </c>
      <c r="B156" s="3">
        <v>46054</v>
      </c>
      <c r="C156" s="4" t="s">
        <v>20</v>
      </c>
      <c r="D156" s="4" t="s">
        <v>47</v>
      </c>
      <c r="E156" s="4" t="s">
        <v>28</v>
      </c>
      <c r="F156" s="4" t="s">
        <v>3</v>
      </c>
      <c r="G156" s="4" t="s">
        <v>34</v>
      </c>
      <c r="H156" s="4" t="s">
        <v>38</v>
      </c>
      <c r="I156" s="9">
        <v>2</v>
      </c>
      <c r="J156" s="6">
        <v>122.43</v>
      </c>
      <c r="K156" s="7">
        <v>0</v>
      </c>
      <c r="L156" s="6">
        <v>69.08</v>
      </c>
      <c r="M156" s="6">
        <f t="shared" si="8"/>
        <v>244.86</v>
      </c>
      <c r="N156" s="6">
        <f t="shared" si="9"/>
        <v>138.16</v>
      </c>
      <c r="O156" s="6">
        <f t="shared" si="10"/>
        <v>106.70000000000002</v>
      </c>
      <c r="P156" s="8">
        <f t="shared" si="11"/>
        <v>0.43575920934411505</v>
      </c>
      <c r="Q156" s="5">
        <f>YEAR(SalesDataTable[[#This Row],[Order Date]])</f>
        <v>2026</v>
      </c>
      <c r="R156" s="8" t="str">
        <f>"Q"&amp;ROUNDUP(MONTH(SalesDataTable[[#This Row],[Order Date]])/3,0)</f>
        <v>Q1</v>
      </c>
      <c r="S156" s="9">
        <f>MONTH(SalesDataTable[[#This Row],[Order Date]])</f>
        <v>2</v>
      </c>
      <c r="T156" s="8" t="str">
        <f>TEXT(SalesDataTable[[#This Row],[Order Date]],"mmm")</f>
        <v>Feb</v>
      </c>
    </row>
    <row r="157" spans="1:20" ht="15.6">
      <c r="A157" s="2">
        <v>2940</v>
      </c>
      <c r="B157" s="3">
        <v>46054</v>
      </c>
      <c r="C157" s="4" t="s">
        <v>0</v>
      </c>
      <c r="D157" s="4" t="s">
        <v>50</v>
      </c>
      <c r="E157" s="4" t="s">
        <v>28</v>
      </c>
      <c r="F157" s="4" t="s">
        <v>13</v>
      </c>
      <c r="G157" s="4" t="s">
        <v>9</v>
      </c>
      <c r="H157" s="4" t="s">
        <v>17</v>
      </c>
      <c r="I157" s="9">
        <v>2</v>
      </c>
      <c r="J157" s="6">
        <v>140.47</v>
      </c>
      <c r="K157" s="7">
        <v>0.05</v>
      </c>
      <c r="L157" s="6">
        <v>78.39</v>
      </c>
      <c r="M157" s="6">
        <f t="shared" si="8"/>
        <v>266.89299999999997</v>
      </c>
      <c r="N157" s="6">
        <f t="shared" si="9"/>
        <v>156.78</v>
      </c>
      <c r="O157" s="6">
        <f t="shared" si="10"/>
        <v>110.11299999999997</v>
      </c>
      <c r="P157" s="8">
        <f t="shared" si="11"/>
        <v>0.41257357817552348</v>
      </c>
      <c r="Q157" s="5">
        <f>YEAR(SalesDataTable[[#This Row],[Order Date]])</f>
        <v>2026</v>
      </c>
      <c r="R157" s="8" t="str">
        <f>"Q"&amp;ROUNDUP(MONTH(SalesDataTable[[#This Row],[Order Date]])/3,0)</f>
        <v>Q1</v>
      </c>
      <c r="S157" s="9">
        <f>MONTH(SalesDataTable[[#This Row],[Order Date]])</f>
        <v>2</v>
      </c>
      <c r="T157" s="8" t="str">
        <f>TEXT(SalesDataTable[[#This Row],[Order Date]],"mmm")</f>
        <v>Feb</v>
      </c>
    </row>
    <row r="158" spans="1:20" ht="15.6">
      <c r="A158" s="2">
        <v>1263</v>
      </c>
      <c r="B158" s="3">
        <v>46055</v>
      </c>
      <c r="C158" s="4" t="s">
        <v>6</v>
      </c>
      <c r="D158" s="4" t="s">
        <v>49</v>
      </c>
      <c r="E158" s="4" t="s">
        <v>2</v>
      </c>
      <c r="F158" s="4" t="s">
        <v>3</v>
      </c>
      <c r="G158" s="4" t="s">
        <v>14</v>
      </c>
      <c r="H158" s="4" t="s">
        <v>32</v>
      </c>
      <c r="I158" s="9">
        <v>1</v>
      </c>
      <c r="J158" s="6">
        <v>45.43</v>
      </c>
      <c r="K158" s="7">
        <v>0.05</v>
      </c>
      <c r="L158" s="6">
        <v>18.670000000000002</v>
      </c>
      <c r="M158" s="6">
        <f t="shared" si="8"/>
        <v>43.158499999999997</v>
      </c>
      <c r="N158" s="6">
        <f t="shared" si="9"/>
        <v>18.670000000000002</v>
      </c>
      <c r="O158" s="6">
        <f t="shared" si="10"/>
        <v>24.488499999999995</v>
      </c>
      <c r="P158" s="8">
        <f t="shared" si="11"/>
        <v>0.56740850585632019</v>
      </c>
      <c r="Q158" s="5">
        <f>YEAR(SalesDataTable[[#This Row],[Order Date]])</f>
        <v>2026</v>
      </c>
      <c r="R158" s="8" t="str">
        <f>"Q"&amp;ROUNDUP(MONTH(SalesDataTable[[#This Row],[Order Date]])/3,0)</f>
        <v>Q1</v>
      </c>
      <c r="S158" s="9">
        <f>MONTH(SalesDataTable[[#This Row],[Order Date]])</f>
        <v>2</v>
      </c>
      <c r="T158" s="8" t="str">
        <f>TEXT(SalesDataTable[[#This Row],[Order Date]],"mmm")</f>
        <v>Feb</v>
      </c>
    </row>
    <row r="159" spans="1:20" ht="15.6">
      <c r="A159" s="2">
        <v>1641</v>
      </c>
      <c r="B159" s="3">
        <v>46055</v>
      </c>
      <c r="C159" s="4" t="s">
        <v>20</v>
      </c>
      <c r="D159" s="4" t="s">
        <v>47</v>
      </c>
      <c r="E159" s="4" t="s">
        <v>8</v>
      </c>
      <c r="F159" s="4" t="s">
        <v>16</v>
      </c>
      <c r="G159" s="4" t="s">
        <v>4</v>
      </c>
      <c r="H159" s="4" t="s">
        <v>30</v>
      </c>
      <c r="I159" s="9">
        <v>8</v>
      </c>
      <c r="J159" s="6">
        <v>102.78</v>
      </c>
      <c r="K159" s="7">
        <v>0.15</v>
      </c>
      <c r="L159" s="6">
        <v>50.39</v>
      </c>
      <c r="M159" s="6">
        <f t="shared" si="8"/>
        <v>698.904</v>
      </c>
      <c r="N159" s="6">
        <f t="shared" si="9"/>
        <v>403.12</v>
      </c>
      <c r="O159" s="6">
        <f t="shared" si="10"/>
        <v>295.78399999999999</v>
      </c>
      <c r="P159" s="8">
        <f t="shared" si="11"/>
        <v>0.42321119924911005</v>
      </c>
      <c r="Q159" s="5">
        <f>YEAR(SalesDataTable[[#This Row],[Order Date]])</f>
        <v>2026</v>
      </c>
      <c r="R159" s="8" t="str">
        <f>"Q"&amp;ROUNDUP(MONTH(SalesDataTable[[#This Row],[Order Date]])/3,0)</f>
        <v>Q1</v>
      </c>
      <c r="S159" s="9">
        <f>MONTH(SalesDataTable[[#This Row],[Order Date]])</f>
        <v>2</v>
      </c>
      <c r="T159" s="8" t="str">
        <f>TEXT(SalesDataTable[[#This Row],[Order Date]],"mmm")</f>
        <v>Feb</v>
      </c>
    </row>
    <row r="160" spans="1:20" ht="15.6">
      <c r="A160" s="2">
        <v>2014</v>
      </c>
      <c r="B160" s="3">
        <v>46055</v>
      </c>
      <c r="C160" s="4" t="s">
        <v>6</v>
      </c>
      <c r="D160" s="4" t="s">
        <v>41</v>
      </c>
      <c r="E160" s="4" t="s">
        <v>28</v>
      </c>
      <c r="F160" s="4" t="s">
        <v>13</v>
      </c>
      <c r="G160" s="4" t="s">
        <v>23</v>
      </c>
      <c r="H160" s="4" t="s">
        <v>51</v>
      </c>
      <c r="I160" s="9">
        <v>1</v>
      </c>
      <c r="J160" s="6">
        <v>123.95</v>
      </c>
      <c r="K160" s="7">
        <v>0</v>
      </c>
      <c r="L160" s="6">
        <v>61.32</v>
      </c>
      <c r="M160" s="6">
        <f t="shared" si="8"/>
        <v>123.95</v>
      </c>
      <c r="N160" s="6">
        <f t="shared" si="9"/>
        <v>61.32</v>
      </c>
      <c r="O160" s="6">
        <f t="shared" si="10"/>
        <v>62.63</v>
      </c>
      <c r="P160" s="8">
        <f t="shared" si="11"/>
        <v>0.50528438886647842</v>
      </c>
      <c r="Q160" s="5">
        <f>YEAR(SalesDataTable[[#This Row],[Order Date]])</f>
        <v>2026</v>
      </c>
      <c r="R160" s="8" t="str">
        <f>"Q"&amp;ROUNDUP(MONTH(SalesDataTable[[#This Row],[Order Date]])/3,0)</f>
        <v>Q1</v>
      </c>
      <c r="S160" s="9">
        <f>MONTH(SalesDataTable[[#This Row],[Order Date]])</f>
        <v>2</v>
      </c>
      <c r="T160" s="8" t="str">
        <f>TEXT(SalesDataTable[[#This Row],[Order Date]],"mmm")</f>
        <v>Feb</v>
      </c>
    </row>
    <row r="161" spans="1:20" ht="15.6">
      <c r="A161" s="2">
        <v>2642</v>
      </c>
      <c r="B161" s="3">
        <v>46055</v>
      </c>
      <c r="C161" s="4" t="s">
        <v>6</v>
      </c>
      <c r="D161" s="4" t="s">
        <v>41</v>
      </c>
      <c r="E161" s="4" t="s">
        <v>28</v>
      </c>
      <c r="F161" s="4" t="s">
        <v>3</v>
      </c>
      <c r="G161" s="4" t="s">
        <v>23</v>
      </c>
      <c r="H161" s="4" t="s">
        <v>29</v>
      </c>
      <c r="I161" s="9">
        <v>3</v>
      </c>
      <c r="J161" s="6">
        <v>199.9</v>
      </c>
      <c r="K161" s="7">
        <v>0</v>
      </c>
      <c r="L161" s="6">
        <v>104.18</v>
      </c>
      <c r="M161" s="6">
        <f t="shared" si="8"/>
        <v>599.70000000000005</v>
      </c>
      <c r="N161" s="6">
        <f t="shared" si="9"/>
        <v>312.54000000000002</v>
      </c>
      <c r="O161" s="6">
        <f t="shared" si="10"/>
        <v>287.16000000000003</v>
      </c>
      <c r="P161" s="8">
        <f t="shared" si="11"/>
        <v>0.47883941970985494</v>
      </c>
      <c r="Q161" s="5">
        <f>YEAR(SalesDataTable[[#This Row],[Order Date]])</f>
        <v>2026</v>
      </c>
      <c r="R161" s="8" t="str">
        <f>"Q"&amp;ROUNDUP(MONTH(SalesDataTable[[#This Row],[Order Date]])/3,0)</f>
        <v>Q1</v>
      </c>
      <c r="S161" s="9">
        <f>MONTH(SalesDataTable[[#This Row],[Order Date]])</f>
        <v>2</v>
      </c>
      <c r="T161" s="8" t="str">
        <f>TEXT(SalesDataTable[[#This Row],[Order Date]],"mmm")</f>
        <v>Feb</v>
      </c>
    </row>
    <row r="162" spans="1:20" ht="15.6">
      <c r="A162" s="2">
        <v>2929</v>
      </c>
      <c r="B162" s="3">
        <v>46055</v>
      </c>
      <c r="C162" s="4" t="s">
        <v>6</v>
      </c>
      <c r="D162" s="4" t="s">
        <v>43</v>
      </c>
      <c r="E162" s="4" t="s">
        <v>28</v>
      </c>
      <c r="F162" s="4" t="s">
        <v>3</v>
      </c>
      <c r="G162" s="4" t="s">
        <v>9</v>
      </c>
      <c r="H162" s="4" t="s">
        <v>10</v>
      </c>
      <c r="I162" s="9">
        <v>1</v>
      </c>
      <c r="J162" s="6">
        <v>93.78</v>
      </c>
      <c r="K162" s="7">
        <v>0</v>
      </c>
      <c r="L162" s="6">
        <v>44.21</v>
      </c>
      <c r="M162" s="6">
        <f t="shared" si="8"/>
        <v>93.78</v>
      </c>
      <c r="N162" s="6">
        <f t="shared" si="9"/>
        <v>44.21</v>
      </c>
      <c r="O162" s="6">
        <f t="shared" si="10"/>
        <v>49.57</v>
      </c>
      <c r="P162" s="8">
        <f t="shared" si="11"/>
        <v>0.52857752185967155</v>
      </c>
      <c r="Q162" s="5">
        <f>YEAR(SalesDataTable[[#This Row],[Order Date]])</f>
        <v>2026</v>
      </c>
      <c r="R162" s="8" t="str">
        <f>"Q"&amp;ROUNDUP(MONTH(SalesDataTable[[#This Row],[Order Date]])/3,0)</f>
        <v>Q1</v>
      </c>
      <c r="S162" s="9">
        <f>MONTH(SalesDataTable[[#This Row],[Order Date]])</f>
        <v>2</v>
      </c>
      <c r="T162" s="8" t="str">
        <f>TEXT(SalesDataTable[[#This Row],[Order Date]],"mmm")</f>
        <v>Feb</v>
      </c>
    </row>
    <row r="163" spans="1:20" ht="15.6">
      <c r="A163" s="2">
        <v>3855</v>
      </c>
      <c r="B163" s="3">
        <v>46055</v>
      </c>
      <c r="C163" s="4" t="s">
        <v>0</v>
      </c>
      <c r="D163" s="4" t="s">
        <v>1</v>
      </c>
      <c r="E163" s="4" t="s">
        <v>2</v>
      </c>
      <c r="F163" s="4" t="s">
        <v>16</v>
      </c>
      <c r="G163" s="4" t="s">
        <v>34</v>
      </c>
      <c r="H163" s="4" t="s">
        <v>35</v>
      </c>
      <c r="I163" s="9">
        <v>1</v>
      </c>
      <c r="J163" s="6">
        <v>39.39</v>
      </c>
      <c r="K163" s="7">
        <v>0.1</v>
      </c>
      <c r="L163" s="6">
        <v>15.09</v>
      </c>
      <c r="M163" s="6">
        <f t="shared" si="8"/>
        <v>35.451000000000001</v>
      </c>
      <c r="N163" s="6">
        <f t="shared" si="9"/>
        <v>15.09</v>
      </c>
      <c r="O163" s="6">
        <f t="shared" si="10"/>
        <v>20.361000000000001</v>
      </c>
      <c r="P163" s="8">
        <f t="shared" si="11"/>
        <v>0.57434204958957435</v>
      </c>
      <c r="Q163" s="5">
        <f>YEAR(SalesDataTable[[#This Row],[Order Date]])</f>
        <v>2026</v>
      </c>
      <c r="R163" s="8" t="str">
        <f>"Q"&amp;ROUNDUP(MONTH(SalesDataTable[[#This Row],[Order Date]])/3,0)</f>
        <v>Q1</v>
      </c>
      <c r="S163" s="9">
        <f>MONTH(SalesDataTable[[#This Row],[Order Date]])</f>
        <v>2</v>
      </c>
      <c r="T163" s="8" t="str">
        <f>TEXT(SalesDataTable[[#This Row],[Order Date]],"mmm")</f>
        <v>Feb</v>
      </c>
    </row>
    <row r="164" spans="1:20" ht="15.6">
      <c r="A164" s="2">
        <v>4031</v>
      </c>
      <c r="B164" s="3">
        <v>46055</v>
      </c>
      <c r="C164" s="4" t="s">
        <v>0</v>
      </c>
      <c r="D164" s="4" t="s">
        <v>1</v>
      </c>
      <c r="E164" s="4" t="s">
        <v>2</v>
      </c>
      <c r="F164" s="4" t="s">
        <v>13</v>
      </c>
      <c r="G164" s="4" t="s">
        <v>4</v>
      </c>
      <c r="H164" s="4" t="s">
        <v>30</v>
      </c>
      <c r="I164" s="9">
        <v>6</v>
      </c>
      <c r="J164" s="6">
        <v>101.64</v>
      </c>
      <c r="K164" s="7">
        <v>0</v>
      </c>
      <c r="L164" s="6">
        <v>51.06</v>
      </c>
      <c r="M164" s="6">
        <f t="shared" si="8"/>
        <v>609.84</v>
      </c>
      <c r="N164" s="6">
        <f t="shared" si="9"/>
        <v>306.36</v>
      </c>
      <c r="O164" s="6">
        <f t="shared" si="10"/>
        <v>303.48</v>
      </c>
      <c r="P164" s="8">
        <f t="shared" si="11"/>
        <v>0.49763872491145217</v>
      </c>
      <c r="Q164" s="5">
        <f>YEAR(SalesDataTable[[#This Row],[Order Date]])</f>
        <v>2026</v>
      </c>
      <c r="R164" s="8" t="str">
        <f>"Q"&amp;ROUNDUP(MONTH(SalesDataTable[[#This Row],[Order Date]])/3,0)</f>
        <v>Q1</v>
      </c>
      <c r="S164" s="9">
        <f>MONTH(SalesDataTable[[#This Row],[Order Date]])</f>
        <v>2</v>
      </c>
      <c r="T164" s="8" t="str">
        <f>TEXT(SalesDataTable[[#This Row],[Order Date]],"mmm")</f>
        <v>Feb</v>
      </c>
    </row>
    <row r="165" spans="1:20" ht="15.6">
      <c r="A165" s="2">
        <v>2</v>
      </c>
      <c r="B165" s="3">
        <v>46056</v>
      </c>
      <c r="C165" s="4" t="s">
        <v>0</v>
      </c>
      <c r="D165" s="4" t="s">
        <v>1</v>
      </c>
      <c r="E165" s="4" t="s">
        <v>8</v>
      </c>
      <c r="F165" s="4" t="s">
        <v>16</v>
      </c>
      <c r="G165" s="4" t="s">
        <v>34</v>
      </c>
      <c r="H165" s="4" t="s">
        <v>42</v>
      </c>
      <c r="I165" s="9">
        <v>12</v>
      </c>
      <c r="J165" s="6">
        <v>36.74</v>
      </c>
      <c r="K165" s="7">
        <v>0.2</v>
      </c>
      <c r="L165" s="6">
        <v>13.53</v>
      </c>
      <c r="M165" s="6">
        <f t="shared" si="8"/>
        <v>352.70400000000001</v>
      </c>
      <c r="N165" s="6">
        <f t="shared" si="9"/>
        <v>162.35999999999999</v>
      </c>
      <c r="O165" s="6">
        <f t="shared" si="10"/>
        <v>190.34400000000002</v>
      </c>
      <c r="P165" s="8">
        <f t="shared" si="11"/>
        <v>0.53967065868263475</v>
      </c>
      <c r="Q165" s="5">
        <f>YEAR(SalesDataTable[[#This Row],[Order Date]])</f>
        <v>2026</v>
      </c>
      <c r="R165" s="8" t="str">
        <f>"Q"&amp;ROUNDUP(MONTH(SalesDataTable[[#This Row],[Order Date]])/3,0)</f>
        <v>Q1</v>
      </c>
      <c r="S165" s="9">
        <f>MONTH(SalesDataTable[[#This Row],[Order Date]])</f>
        <v>2</v>
      </c>
      <c r="T165" s="8" t="str">
        <f>TEXT(SalesDataTable[[#This Row],[Order Date]],"mmm")</f>
        <v>Feb</v>
      </c>
    </row>
    <row r="166" spans="1:20" ht="15.6">
      <c r="A166" s="2">
        <v>4228</v>
      </c>
      <c r="B166" s="3">
        <v>46056</v>
      </c>
      <c r="C166" s="4" t="s">
        <v>20</v>
      </c>
      <c r="D166" s="4" t="s">
        <v>33</v>
      </c>
      <c r="E166" s="4" t="s">
        <v>19</v>
      </c>
      <c r="F166" s="4" t="s">
        <v>13</v>
      </c>
      <c r="G166" s="4" t="s">
        <v>9</v>
      </c>
      <c r="H166" s="4" t="s">
        <v>37</v>
      </c>
      <c r="I166" s="9">
        <v>2</v>
      </c>
      <c r="J166" s="6">
        <v>154.62</v>
      </c>
      <c r="K166" s="7">
        <v>0</v>
      </c>
      <c r="L166" s="6">
        <v>78.209999999999994</v>
      </c>
      <c r="M166" s="6">
        <f t="shared" si="8"/>
        <v>309.24</v>
      </c>
      <c r="N166" s="6">
        <f t="shared" si="9"/>
        <v>156.41999999999999</v>
      </c>
      <c r="O166" s="6">
        <f t="shared" si="10"/>
        <v>152.82000000000002</v>
      </c>
      <c r="P166" s="8">
        <f t="shared" si="11"/>
        <v>0.49417927823050062</v>
      </c>
      <c r="Q166" s="5">
        <f>YEAR(SalesDataTable[[#This Row],[Order Date]])</f>
        <v>2026</v>
      </c>
      <c r="R166" s="8" t="str">
        <f>"Q"&amp;ROUNDUP(MONTH(SalesDataTable[[#This Row],[Order Date]])/3,0)</f>
        <v>Q1</v>
      </c>
      <c r="S166" s="9">
        <f>MONTH(SalesDataTable[[#This Row],[Order Date]])</f>
        <v>2</v>
      </c>
      <c r="T166" s="8" t="str">
        <f>TEXT(SalesDataTable[[#This Row],[Order Date]],"mmm")</f>
        <v>Feb</v>
      </c>
    </row>
    <row r="167" spans="1:20" ht="15.6">
      <c r="A167" s="2">
        <v>928</v>
      </c>
      <c r="B167" s="3">
        <v>46057</v>
      </c>
      <c r="C167" s="4" t="s">
        <v>0</v>
      </c>
      <c r="D167" s="4" t="s">
        <v>1</v>
      </c>
      <c r="E167" s="4" t="s">
        <v>28</v>
      </c>
      <c r="F167" s="4" t="s">
        <v>13</v>
      </c>
      <c r="G167" s="4" t="s">
        <v>23</v>
      </c>
      <c r="H167" s="4" t="s">
        <v>51</v>
      </c>
      <c r="I167" s="9">
        <v>1</v>
      </c>
      <c r="J167" s="6">
        <v>125.63</v>
      </c>
      <c r="K167" s="7">
        <v>0.1</v>
      </c>
      <c r="L167" s="6">
        <v>60.38</v>
      </c>
      <c r="M167" s="6">
        <f t="shared" si="8"/>
        <v>113.06699999999999</v>
      </c>
      <c r="N167" s="6">
        <f t="shared" si="9"/>
        <v>60.38</v>
      </c>
      <c r="O167" s="6">
        <f t="shared" si="10"/>
        <v>52.686999999999991</v>
      </c>
      <c r="P167" s="8">
        <f t="shared" si="11"/>
        <v>0.46598034793529497</v>
      </c>
      <c r="Q167" s="5">
        <f>YEAR(SalesDataTable[[#This Row],[Order Date]])</f>
        <v>2026</v>
      </c>
      <c r="R167" s="8" t="str">
        <f>"Q"&amp;ROUNDUP(MONTH(SalesDataTable[[#This Row],[Order Date]])/3,0)</f>
        <v>Q1</v>
      </c>
      <c r="S167" s="9">
        <f>MONTH(SalesDataTable[[#This Row],[Order Date]])</f>
        <v>2</v>
      </c>
      <c r="T167" s="8" t="str">
        <f>TEXT(SalesDataTable[[#This Row],[Order Date]],"mmm")</f>
        <v>Feb</v>
      </c>
    </row>
    <row r="168" spans="1:20" ht="15.6">
      <c r="A168" s="2">
        <v>933</v>
      </c>
      <c r="B168" s="3">
        <v>46057</v>
      </c>
      <c r="C168" s="4" t="s">
        <v>6</v>
      </c>
      <c r="D168" s="4" t="s">
        <v>41</v>
      </c>
      <c r="E168" s="4" t="s">
        <v>2</v>
      </c>
      <c r="F168" s="4" t="s">
        <v>13</v>
      </c>
      <c r="G168" s="4" t="s">
        <v>23</v>
      </c>
      <c r="H168" s="4" t="s">
        <v>40</v>
      </c>
      <c r="I168" s="9">
        <v>2</v>
      </c>
      <c r="J168" s="6">
        <v>81.59</v>
      </c>
      <c r="K168" s="7">
        <v>0.1</v>
      </c>
      <c r="L168" s="6">
        <v>38.64</v>
      </c>
      <c r="M168" s="6">
        <f t="shared" si="8"/>
        <v>146.86200000000002</v>
      </c>
      <c r="N168" s="6">
        <f t="shared" si="9"/>
        <v>77.28</v>
      </c>
      <c r="O168" s="6">
        <f t="shared" si="10"/>
        <v>69.582000000000022</v>
      </c>
      <c r="P168" s="8">
        <f t="shared" si="11"/>
        <v>0.47379172284185161</v>
      </c>
      <c r="Q168" s="5">
        <f>YEAR(SalesDataTable[[#This Row],[Order Date]])</f>
        <v>2026</v>
      </c>
      <c r="R168" s="8" t="str">
        <f>"Q"&amp;ROUNDUP(MONTH(SalesDataTable[[#This Row],[Order Date]])/3,0)</f>
        <v>Q1</v>
      </c>
      <c r="S168" s="9">
        <f>MONTH(SalesDataTable[[#This Row],[Order Date]])</f>
        <v>2</v>
      </c>
      <c r="T168" s="8" t="str">
        <f>TEXT(SalesDataTable[[#This Row],[Order Date]],"mmm")</f>
        <v>Feb</v>
      </c>
    </row>
    <row r="169" spans="1:20" ht="15.6">
      <c r="A169" s="2">
        <v>1646</v>
      </c>
      <c r="B169" s="3">
        <v>46057</v>
      </c>
      <c r="C169" s="4" t="s">
        <v>11</v>
      </c>
      <c r="D169" s="4" t="s">
        <v>25</v>
      </c>
      <c r="E169" s="4" t="s">
        <v>2</v>
      </c>
      <c r="F169" s="4" t="s">
        <v>13</v>
      </c>
      <c r="G169" s="4" t="s">
        <v>14</v>
      </c>
      <c r="H169" s="4" t="s">
        <v>32</v>
      </c>
      <c r="I169" s="9">
        <v>2</v>
      </c>
      <c r="J169" s="6">
        <v>45.81</v>
      </c>
      <c r="K169" s="7">
        <v>0.1</v>
      </c>
      <c r="L169" s="6">
        <v>18.420000000000002</v>
      </c>
      <c r="M169" s="6">
        <f t="shared" si="8"/>
        <v>82.458000000000013</v>
      </c>
      <c r="N169" s="6">
        <f t="shared" si="9"/>
        <v>36.840000000000003</v>
      </c>
      <c r="O169" s="6">
        <f t="shared" si="10"/>
        <v>45.618000000000009</v>
      </c>
      <c r="P169" s="8">
        <f t="shared" si="11"/>
        <v>0.55322709743141962</v>
      </c>
      <c r="Q169" s="5">
        <f>YEAR(SalesDataTable[[#This Row],[Order Date]])</f>
        <v>2026</v>
      </c>
      <c r="R169" s="8" t="str">
        <f>"Q"&amp;ROUNDUP(MONTH(SalesDataTable[[#This Row],[Order Date]])/3,0)</f>
        <v>Q1</v>
      </c>
      <c r="S169" s="9">
        <f>MONTH(SalesDataTable[[#This Row],[Order Date]])</f>
        <v>2</v>
      </c>
      <c r="T169" s="8" t="str">
        <f>TEXT(SalesDataTable[[#This Row],[Order Date]],"mmm")</f>
        <v>Feb</v>
      </c>
    </row>
    <row r="170" spans="1:20" ht="15.6">
      <c r="A170" s="2">
        <v>380</v>
      </c>
      <c r="B170" s="3">
        <v>46058</v>
      </c>
      <c r="C170" s="4" t="s">
        <v>6</v>
      </c>
      <c r="D170" s="4" t="s">
        <v>43</v>
      </c>
      <c r="E170" s="4" t="s">
        <v>2</v>
      </c>
      <c r="F170" s="4" t="s">
        <v>3</v>
      </c>
      <c r="G170" s="4" t="s">
        <v>34</v>
      </c>
      <c r="H170" s="4" t="s">
        <v>38</v>
      </c>
      <c r="I170" s="9">
        <v>3</v>
      </c>
      <c r="J170" s="6">
        <v>125.63</v>
      </c>
      <c r="K170" s="7">
        <v>0</v>
      </c>
      <c r="L170" s="6">
        <v>71.05</v>
      </c>
      <c r="M170" s="6">
        <f t="shared" si="8"/>
        <v>376.89</v>
      </c>
      <c r="N170" s="6">
        <f t="shared" si="9"/>
        <v>213.14999999999998</v>
      </c>
      <c r="O170" s="6">
        <f t="shared" si="10"/>
        <v>163.74</v>
      </c>
      <c r="P170" s="8">
        <f t="shared" si="11"/>
        <v>0.43445037013452203</v>
      </c>
      <c r="Q170" s="5">
        <f>YEAR(SalesDataTable[[#This Row],[Order Date]])</f>
        <v>2026</v>
      </c>
      <c r="R170" s="8" t="str">
        <f>"Q"&amp;ROUNDUP(MONTH(SalesDataTable[[#This Row],[Order Date]])/3,0)</f>
        <v>Q1</v>
      </c>
      <c r="S170" s="9">
        <f>MONTH(SalesDataTable[[#This Row],[Order Date]])</f>
        <v>2</v>
      </c>
      <c r="T170" s="8" t="str">
        <f>TEXT(SalesDataTable[[#This Row],[Order Date]],"mmm")</f>
        <v>Feb</v>
      </c>
    </row>
    <row r="171" spans="1:20" ht="15.6">
      <c r="A171" s="2">
        <v>1723</v>
      </c>
      <c r="B171" s="3">
        <v>46058</v>
      </c>
      <c r="C171" s="4" t="s">
        <v>20</v>
      </c>
      <c r="D171" s="4" t="s">
        <v>33</v>
      </c>
      <c r="E171" s="4" t="s">
        <v>2</v>
      </c>
      <c r="F171" s="4" t="s">
        <v>3</v>
      </c>
      <c r="G171" s="4" t="s">
        <v>4</v>
      </c>
      <c r="H171" s="4" t="s">
        <v>30</v>
      </c>
      <c r="I171" s="9">
        <v>2</v>
      </c>
      <c r="J171" s="6">
        <v>101.01</v>
      </c>
      <c r="K171" s="7">
        <v>0</v>
      </c>
      <c r="L171" s="6">
        <v>50.26</v>
      </c>
      <c r="M171" s="6">
        <f t="shared" si="8"/>
        <v>202.02</v>
      </c>
      <c r="N171" s="6">
        <f t="shared" si="9"/>
        <v>100.52</v>
      </c>
      <c r="O171" s="6">
        <f t="shared" si="10"/>
        <v>101.50000000000001</v>
      </c>
      <c r="P171" s="8">
        <f t="shared" si="11"/>
        <v>0.50242550242550243</v>
      </c>
      <c r="Q171" s="5">
        <f>YEAR(SalesDataTable[[#This Row],[Order Date]])</f>
        <v>2026</v>
      </c>
      <c r="R171" s="8" t="str">
        <f>"Q"&amp;ROUNDUP(MONTH(SalesDataTable[[#This Row],[Order Date]])/3,0)</f>
        <v>Q1</v>
      </c>
      <c r="S171" s="9">
        <f>MONTH(SalesDataTable[[#This Row],[Order Date]])</f>
        <v>2</v>
      </c>
      <c r="T171" s="8" t="str">
        <f>TEXT(SalesDataTable[[#This Row],[Order Date]],"mmm")</f>
        <v>Feb</v>
      </c>
    </row>
    <row r="172" spans="1:20" ht="15.6">
      <c r="A172" s="2">
        <v>2529</v>
      </c>
      <c r="B172" s="3">
        <v>46058</v>
      </c>
      <c r="C172" s="4" t="s">
        <v>20</v>
      </c>
      <c r="D172" s="4" t="s">
        <v>47</v>
      </c>
      <c r="E172" s="4" t="s">
        <v>2</v>
      </c>
      <c r="F172" s="4" t="s">
        <v>3</v>
      </c>
      <c r="G172" s="4" t="s">
        <v>9</v>
      </c>
      <c r="H172" s="4" t="s">
        <v>37</v>
      </c>
      <c r="I172" s="9">
        <v>6</v>
      </c>
      <c r="J172" s="6">
        <v>154.22</v>
      </c>
      <c r="K172" s="7">
        <v>0</v>
      </c>
      <c r="L172" s="6">
        <v>79.599999999999994</v>
      </c>
      <c r="M172" s="6">
        <f t="shared" si="8"/>
        <v>925.31999999999994</v>
      </c>
      <c r="N172" s="6">
        <f t="shared" si="9"/>
        <v>477.59999999999997</v>
      </c>
      <c r="O172" s="6">
        <f t="shared" si="10"/>
        <v>447.71999999999997</v>
      </c>
      <c r="P172" s="8">
        <f t="shared" si="11"/>
        <v>0.4838542342108676</v>
      </c>
      <c r="Q172" s="5">
        <f>YEAR(SalesDataTable[[#This Row],[Order Date]])</f>
        <v>2026</v>
      </c>
      <c r="R172" s="8" t="str">
        <f>"Q"&amp;ROUNDUP(MONTH(SalesDataTable[[#This Row],[Order Date]])/3,0)</f>
        <v>Q1</v>
      </c>
      <c r="S172" s="9">
        <f>MONTH(SalesDataTable[[#This Row],[Order Date]])</f>
        <v>2</v>
      </c>
      <c r="T172" s="8" t="str">
        <f>TEXT(SalesDataTable[[#This Row],[Order Date]],"mmm")</f>
        <v>Feb</v>
      </c>
    </row>
    <row r="173" spans="1:20" ht="15.6">
      <c r="A173" s="2">
        <v>2685</v>
      </c>
      <c r="B173" s="3">
        <v>46058</v>
      </c>
      <c r="C173" s="4" t="s">
        <v>6</v>
      </c>
      <c r="D173" s="4" t="s">
        <v>49</v>
      </c>
      <c r="E173" s="4" t="s">
        <v>2</v>
      </c>
      <c r="F173" s="4" t="s">
        <v>13</v>
      </c>
      <c r="G173" s="4" t="s">
        <v>9</v>
      </c>
      <c r="H173" s="4" t="s">
        <v>46</v>
      </c>
      <c r="I173" s="9">
        <v>1</v>
      </c>
      <c r="J173" s="6">
        <v>72.78</v>
      </c>
      <c r="K173" s="7">
        <v>0.05</v>
      </c>
      <c r="L173" s="6">
        <v>33.26</v>
      </c>
      <c r="M173" s="6">
        <f t="shared" si="8"/>
        <v>69.140999999999991</v>
      </c>
      <c r="N173" s="6">
        <f t="shared" si="9"/>
        <v>33.26</v>
      </c>
      <c r="O173" s="6">
        <f t="shared" si="10"/>
        <v>35.880999999999993</v>
      </c>
      <c r="P173" s="8">
        <f t="shared" si="11"/>
        <v>0.51895402149231273</v>
      </c>
      <c r="Q173" s="5">
        <f>YEAR(SalesDataTable[[#This Row],[Order Date]])</f>
        <v>2026</v>
      </c>
      <c r="R173" s="8" t="str">
        <f>"Q"&amp;ROUNDUP(MONTH(SalesDataTable[[#This Row],[Order Date]])/3,0)</f>
        <v>Q1</v>
      </c>
      <c r="S173" s="9">
        <f>MONTH(SalesDataTable[[#This Row],[Order Date]])</f>
        <v>2</v>
      </c>
      <c r="T173" s="8" t="str">
        <f>TEXT(SalesDataTable[[#This Row],[Order Date]],"mmm")</f>
        <v>Feb</v>
      </c>
    </row>
    <row r="174" spans="1:20" ht="15.6">
      <c r="A174" s="2">
        <v>2793</v>
      </c>
      <c r="B174" s="3">
        <v>46058</v>
      </c>
      <c r="C174" s="4" t="s">
        <v>6</v>
      </c>
      <c r="D174" s="4" t="s">
        <v>49</v>
      </c>
      <c r="E174" s="4" t="s">
        <v>8</v>
      </c>
      <c r="F174" s="4" t="s">
        <v>16</v>
      </c>
      <c r="G174" s="4" t="s">
        <v>23</v>
      </c>
      <c r="H174" s="4" t="s">
        <v>51</v>
      </c>
      <c r="I174" s="9">
        <v>3</v>
      </c>
      <c r="J174" s="6">
        <v>122.69</v>
      </c>
      <c r="K174" s="7">
        <v>0.05</v>
      </c>
      <c r="L174" s="6">
        <v>62.08</v>
      </c>
      <c r="M174" s="6">
        <f t="shared" si="8"/>
        <v>349.66649999999998</v>
      </c>
      <c r="N174" s="6">
        <f t="shared" si="9"/>
        <v>186.24</v>
      </c>
      <c r="O174" s="6">
        <f t="shared" si="10"/>
        <v>163.42649999999998</v>
      </c>
      <c r="P174" s="8">
        <f t="shared" si="11"/>
        <v>0.46737820180085876</v>
      </c>
      <c r="Q174" s="5">
        <f>YEAR(SalesDataTable[[#This Row],[Order Date]])</f>
        <v>2026</v>
      </c>
      <c r="R174" s="8" t="str">
        <f>"Q"&amp;ROUNDUP(MONTH(SalesDataTable[[#This Row],[Order Date]])/3,0)</f>
        <v>Q1</v>
      </c>
      <c r="S174" s="9">
        <f>MONTH(SalesDataTable[[#This Row],[Order Date]])</f>
        <v>2</v>
      </c>
      <c r="T174" s="8" t="str">
        <f>TEXT(SalesDataTable[[#This Row],[Order Date]],"mmm")</f>
        <v>Feb</v>
      </c>
    </row>
    <row r="175" spans="1:20" ht="15.6">
      <c r="A175" s="2">
        <v>346</v>
      </c>
      <c r="B175" s="3">
        <v>46059</v>
      </c>
      <c r="C175" s="4" t="s">
        <v>6</v>
      </c>
      <c r="D175" s="4" t="s">
        <v>7</v>
      </c>
      <c r="E175" s="4" t="s">
        <v>2</v>
      </c>
      <c r="F175" s="4" t="s">
        <v>16</v>
      </c>
      <c r="G175" s="4" t="s">
        <v>4</v>
      </c>
      <c r="H175" s="4" t="s">
        <v>30</v>
      </c>
      <c r="I175" s="9">
        <v>3</v>
      </c>
      <c r="J175" s="6">
        <v>103.22</v>
      </c>
      <c r="K175" s="7">
        <v>0</v>
      </c>
      <c r="L175" s="6">
        <v>50.74</v>
      </c>
      <c r="M175" s="6">
        <f t="shared" si="8"/>
        <v>309.65999999999997</v>
      </c>
      <c r="N175" s="6">
        <f t="shared" si="9"/>
        <v>152.22</v>
      </c>
      <c r="O175" s="6">
        <f t="shared" si="10"/>
        <v>157.43999999999997</v>
      </c>
      <c r="P175" s="8">
        <f t="shared" si="11"/>
        <v>0.50842859910869986</v>
      </c>
      <c r="Q175" s="5">
        <f>YEAR(SalesDataTable[[#This Row],[Order Date]])</f>
        <v>2026</v>
      </c>
      <c r="R175" s="8" t="str">
        <f>"Q"&amp;ROUNDUP(MONTH(SalesDataTable[[#This Row],[Order Date]])/3,0)</f>
        <v>Q1</v>
      </c>
      <c r="S175" s="9">
        <f>MONTH(SalesDataTable[[#This Row],[Order Date]])</f>
        <v>2</v>
      </c>
      <c r="T175" s="8" t="str">
        <f>TEXT(SalesDataTable[[#This Row],[Order Date]],"mmm")</f>
        <v>Feb</v>
      </c>
    </row>
    <row r="176" spans="1:20" ht="15.6">
      <c r="A176" s="2">
        <v>539</v>
      </c>
      <c r="B176" s="3">
        <v>46059</v>
      </c>
      <c r="C176" s="4" t="s">
        <v>0</v>
      </c>
      <c r="D176" s="4" t="s">
        <v>50</v>
      </c>
      <c r="E176" s="4" t="s">
        <v>28</v>
      </c>
      <c r="F176" s="4" t="s">
        <v>13</v>
      </c>
      <c r="G176" s="4" t="s">
        <v>9</v>
      </c>
      <c r="H176" s="4" t="s">
        <v>10</v>
      </c>
      <c r="I176" s="9">
        <v>3</v>
      </c>
      <c r="J176" s="6">
        <v>92.96</v>
      </c>
      <c r="K176" s="7">
        <v>0.15</v>
      </c>
      <c r="L176" s="6">
        <v>44.56</v>
      </c>
      <c r="M176" s="6">
        <f t="shared" si="8"/>
        <v>237.048</v>
      </c>
      <c r="N176" s="6">
        <f t="shared" si="9"/>
        <v>133.68</v>
      </c>
      <c r="O176" s="6">
        <f t="shared" si="10"/>
        <v>103.36799999999999</v>
      </c>
      <c r="P176" s="8">
        <f t="shared" si="11"/>
        <v>0.43606358205932971</v>
      </c>
      <c r="Q176" s="5">
        <f>YEAR(SalesDataTable[[#This Row],[Order Date]])</f>
        <v>2026</v>
      </c>
      <c r="R176" s="8" t="str">
        <f>"Q"&amp;ROUNDUP(MONTH(SalesDataTable[[#This Row],[Order Date]])/3,0)</f>
        <v>Q1</v>
      </c>
      <c r="S176" s="9">
        <f>MONTH(SalesDataTable[[#This Row],[Order Date]])</f>
        <v>2</v>
      </c>
      <c r="T176" s="8" t="str">
        <f>TEXT(SalesDataTable[[#This Row],[Order Date]],"mmm")</f>
        <v>Feb</v>
      </c>
    </row>
    <row r="177" spans="1:20" ht="15.6">
      <c r="A177" s="2">
        <v>1368</v>
      </c>
      <c r="B177" s="3">
        <v>46059</v>
      </c>
      <c r="C177" s="4" t="s">
        <v>6</v>
      </c>
      <c r="D177" s="4" t="s">
        <v>43</v>
      </c>
      <c r="E177" s="4" t="s">
        <v>19</v>
      </c>
      <c r="F177" s="4" t="s">
        <v>13</v>
      </c>
      <c r="G177" s="4" t="s">
        <v>14</v>
      </c>
      <c r="H177" s="4" t="s">
        <v>15</v>
      </c>
      <c r="I177" s="9">
        <v>1</v>
      </c>
      <c r="J177" s="6">
        <v>36.520000000000003</v>
      </c>
      <c r="K177" s="7">
        <v>0</v>
      </c>
      <c r="L177" s="6">
        <v>13.94</v>
      </c>
      <c r="M177" s="6">
        <f t="shared" si="8"/>
        <v>36.520000000000003</v>
      </c>
      <c r="N177" s="6">
        <f t="shared" si="9"/>
        <v>13.94</v>
      </c>
      <c r="O177" s="6">
        <f t="shared" si="10"/>
        <v>22.580000000000005</v>
      </c>
      <c r="P177" s="8">
        <f t="shared" si="11"/>
        <v>0.61829134720700996</v>
      </c>
      <c r="Q177" s="5">
        <f>YEAR(SalesDataTable[[#This Row],[Order Date]])</f>
        <v>2026</v>
      </c>
      <c r="R177" s="8" t="str">
        <f>"Q"&amp;ROUNDUP(MONTH(SalesDataTable[[#This Row],[Order Date]])/3,0)</f>
        <v>Q1</v>
      </c>
      <c r="S177" s="9">
        <f>MONTH(SalesDataTable[[#This Row],[Order Date]])</f>
        <v>2</v>
      </c>
      <c r="T177" s="8" t="str">
        <f>TEXT(SalesDataTable[[#This Row],[Order Date]],"mmm")</f>
        <v>Feb</v>
      </c>
    </row>
    <row r="178" spans="1:20" ht="15.6">
      <c r="A178" s="2">
        <v>3506</v>
      </c>
      <c r="B178" s="3">
        <v>46059</v>
      </c>
      <c r="C178" s="4" t="s">
        <v>0</v>
      </c>
      <c r="D178" s="4" t="s">
        <v>1</v>
      </c>
      <c r="E178" s="4" t="s">
        <v>19</v>
      </c>
      <c r="F178" s="4" t="s">
        <v>3</v>
      </c>
      <c r="G178" s="4" t="s">
        <v>34</v>
      </c>
      <c r="H178" s="4" t="s">
        <v>45</v>
      </c>
      <c r="I178" s="9">
        <v>3</v>
      </c>
      <c r="J178" s="6">
        <v>50.65</v>
      </c>
      <c r="K178" s="7">
        <v>0</v>
      </c>
      <c r="L178" s="6">
        <v>21.49</v>
      </c>
      <c r="M178" s="6">
        <f t="shared" si="8"/>
        <v>151.94999999999999</v>
      </c>
      <c r="N178" s="6">
        <f t="shared" si="9"/>
        <v>64.47</v>
      </c>
      <c r="O178" s="6">
        <f t="shared" si="10"/>
        <v>87.47999999999999</v>
      </c>
      <c r="P178" s="8">
        <f t="shared" si="11"/>
        <v>0.57571569595261596</v>
      </c>
      <c r="Q178" s="5">
        <f>YEAR(SalesDataTable[[#This Row],[Order Date]])</f>
        <v>2026</v>
      </c>
      <c r="R178" s="8" t="str">
        <f>"Q"&amp;ROUNDUP(MONTH(SalesDataTable[[#This Row],[Order Date]])/3,0)</f>
        <v>Q1</v>
      </c>
      <c r="S178" s="9">
        <f>MONTH(SalesDataTable[[#This Row],[Order Date]])</f>
        <v>2</v>
      </c>
      <c r="T178" s="8" t="str">
        <f>TEXT(SalesDataTable[[#This Row],[Order Date]],"mmm")</f>
        <v>Feb</v>
      </c>
    </row>
    <row r="179" spans="1:20" ht="15.6">
      <c r="A179" s="2">
        <v>1314</v>
      </c>
      <c r="B179" s="3">
        <v>46060</v>
      </c>
      <c r="C179" s="4" t="s">
        <v>20</v>
      </c>
      <c r="D179" s="4" t="s">
        <v>21</v>
      </c>
      <c r="E179" s="4" t="s">
        <v>2</v>
      </c>
      <c r="F179" s="4" t="s">
        <v>3</v>
      </c>
      <c r="G179" s="4" t="s">
        <v>14</v>
      </c>
      <c r="H179" s="4" t="s">
        <v>15</v>
      </c>
      <c r="I179" s="9">
        <v>2</v>
      </c>
      <c r="J179" s="6">
        <v>37.03</v>
      </c>
      <c r="K179" s="7">
        <v>0.15</v>
      </c>
      <c r="L179" s="6">
        <v>13.87</v>
      </c>
      <c r="M179" s="6">
        <f t="shared" si="8"/>
        <v>62.951000000000001</v>
      </c>
      <c r="N179" s="6">
        <f t="shared" si="9"/>
        <v>27.74</v>
      </c>
      <c r="O179" s="6">
        <f t="shared" si="10"/>
        <v>35.210999999999999</v>
      </c>
      <c r="P179" s="8">
        <f t="shared" si="11"/>
        <v>0.55933980397451988</v>
      </c>
      <c r="Q179" s="5">
        <f>YEAR(SalesDataTable[[#This Row],[Order Date]])</f>
        <v>2026</v>
      </c>
      <c r="R179" s="8" t="str">
        <f>"Q"&amp;ROUNDUP(MONTH(SalesDataTable[[#This Row],[Order Date]])/3,0)</f>
        <v>Q1</v>
      </c>
      <c r="S179" s="9">
        <f>MONTH(SalesDataTable[[#This Row],[Order Date]])</f>
        <v>2</v>
      </c>
      <c r="T179" s="8" t="str">
        <f>TEXT(SalesDataTable[[#This Row],[Order Date]],"mmm")</f>
        <v>Feb</v>
      </c>
    </row>
    <row r="180" spans="1:20" ht="15.6">
      <c r="A180" s="2">
        <v>2092</v>
      </c>
      <c r="B180" s="3">
        <v>46060</v>
      </c>
      <c r="C180" s="4" t="s">
        <v>11</v>
      </c>
      <c r="D180" s="4" t="s">
        <v>12</v>
      </c>
      <c r="E180" s="4" t="s">
        <v>2</v>
      </c>
      <c r="F180" s="4" t="s">
        <v>13</v>
      </c>
      <c r="G180" s="4" t="s">
        <v>34</v>
      </c>
      <c r="H180" s="4" t="s">
        <v>42</v>
      </c>
      <c r="I180" s="9">
        <v>1</v>
      </c>
      <c r="J180" s="6">
        <v>36.619999999999997</v>
      </c>
      <c r="K180" s="7">
        <v>0</v>
      </c>
      <c r="L180" s="6">
        <v>13.55</v>
      </c>
      <c r="M180" s="6">
        <f t="shared" si="8"/>
        <v>36.619999999999997</v>
      </c>
      <c r="N180" s="6">
        <f t="shared" si="9"/>
        <v>13.55</v>
      </c>
      <c r="O180" s="6">
        <f t="shared" si="10"/>
        <v>23.069999999999997</v>
      </c>
      <c r="P180" s="8">
        <f t="shared" si="11"/>
        <v>0.62998361551064985</v>
      </c>
      <c r="Q180" s="5">
        <f>YEAR(SalesDataTable[[#This Row],[Order Date]])</f>
        <v>2026</v>
      </c>
      <c r="R180" s="8" t="str">
        <f>"Q"&amp;ROUNDUP(MONTH(SalesDataTable[[#This Row],[Order Date]])/3,0)</f>
        <v>Q1</v>
      </c>
      <c r="S180" s="9">
        <f>MONTH(SalesDataTable[[#This Row],[Order Date]])</f>
        <v>2</v>
      </c>
      <c r="T180" s="8" t="str">
        <f>TEXT(SalesDataTable[[#This Row],[Order Date]],"mmm")</f>
        <v>Feb</v>
      </c>
    </row>
    <row r="181" spans="1:20" ht="15.6">
      <c r="A181" s="2">
        <v>5083</v>
      </c>
      <c r="B181" s="3">
        <v>46060</v>
      </c>
      <c r="C181" s="4" t="s">
        <v>11</v>
      </c>
      <c r="D181" s="4" t="s">
        <v>52</v>
      </c>
      <c r="E181" s="4" t="s">
        <v>19</v>
      </c>
      <c r="F181" s="4" t="s">
        <v>3</v>
      </c>
      <c r="G181" s="4" t="s">
        <v>23</v>
      </c>
      <c r="H181" s="4" t="s">
        <v>40</v>
      </c>
      <c r="I181" s="9">
        <v>1</v>
      </c>
      <c r="J181" s="6">
        <v>81.47</v>
      </c>
      <c r="K181" s="7">
        <v>0</v>
      </c>
      <c r="L181" s="6">
        <v>39.18</v>
      </c>
      <c r="M181" s="6">
        <f t="shared" si="8"/>
        <v>81.47</v>
      </c>
      <c r="N181" s="6">
        <f t="shared" si="9"/>
        <v>39.18</v>
      </c>
      <c r="O181" s="6">
        <f t="shared" si="10"/>
        <v>42.29</v>
      </c>
      <c r="P181" s="8">
        <f t="shared" si="11"/>
        <v>0.51908678040996681</v>
      </c>
      <c r="Q181" s="5">
        <f>YEAR(SalesDataTable[[#This Row],[Order Date]])</f>
        <v>2026</v>
      </c>
      <c r="R181" s="8" t="str">
        <f>"Q"&amp;ROUNDUP(MONTH(SalesDataTable[[#This Row],[Order Date]])/3,0)</f>
        <v>Q1</v>
      </c>
      <c r="S181" s="9">
        <f>MONTH(SalesDataTable[[#This Row],[Order Date]])</f>
        <v>2</v>
      </c>
      <c r="T181" s="8" t="str">
        <f>TEXT(SalesDataTable[[#This Row],[Order Date]],"mmm")</f>
        <v>Feb</v>
      </c>
    </row>
    <row r="182" spans="1:20" ht="15.6">
      <c r="A182" s="2">
        <v>582</v>
      </c>
      <c r="B182" s="3">
        <v>46061</v>
      </c>
      <c r="C182" s="4" t="s">
        <v>6</v>
      </c>
      <c r="D182" s="4" t="s">
        <v>7</v>
      </c>
      <c r="E182" s="4" t="s">
        <v>8</v>
      </c>
      <c r="F182" s="4" t="s">
        <v>3</v>
      </c>
      <c r="G182" s="4" t="s">
        <v>23</v>
      </c>
      <c r="H182" s="4" t="s">
        <v>51</v>
      </c>
      <c r="I182" s="9">
        <v>12</v>
      </c>
      <c r="J182" s="6">
        <v>122.75</v>
      </c>
      <c r="K182" s="7">
        <v>0.15</v>
      </c>
      <c r="L182" s="6">
        <v>62.51</v>
      </c>
      <c r="M182" s="6">
        <f t="shared" si="8"/>
        <v>1252.05</v>
      </c>
      <c r="N182" s="6">
        <f t="shared" si="9"/>
        <v>750.12</v>
      </c>
      <c r="O182" s="6">
        <f t="shared" si="10"/>
        <v>501.92999999999995</v>
      </c>
      <c r="P182" s="8">
        <f t="shared" si="11"/>
        <v>0.40088654606445429</v>
      </c>
      <c r="Q182" s="5">
        <f>YEAR(SalesDataTable[[#This Row],[Order Date]])</f>
        <v>2026</v>
      </c>
      <c r="R182" s="8" t="str">
        <f>"Q"&amp;ROUNDUP(MONTH(SalesDataTable[[#This Row],[Order Date]])/3,0)</f>
        <v>Q1</v>
      </c>
      <c r="S182" s="9">
        <f>MONTH(SalesDataTable[[#This Row],[Order Date]])</f>
        <v>2</v>
      </c>
      <c r="T182" s="8" t="str">
        <f>TEXT(SalesDataTable[[#This Row],[Order Date]],"mmm")</f>
        <v>Feb</v>
      </c>
    </row>
    <row r="183" spans="1:20" ht="15.6">
      <c r="A183" s="2">
        <v>902</v>
      </c>
      <c r="B183" s="3">
        <v>46061</v>
      </c>
      <c r="C183" s="4" t="s">
        <v>0</v>
      </c>
      <c r="D183" s="4" t="s">
        <v>36</v>
      </c>
      <c r="E183" s="4" t="s">
        <v>2</v>
      </c>
      <c r="F183" s="4" t="s">
        <v>16</v>
      </c>
      <c r="G183" s="4" t="s">
        <v>34</v>
      </c>
      <c r="H183" s="4" t="s">
        <v>45</v>
      </c>
      <c r="I183" s="9">
        <v>1</v>
      </c>
      <c r="J183" s="6">
        <v>50.38</v>
      </c>
      <c r="K183" s="7">
        <v>0.05</v>
      </c>
      <c r="L183" s="6">
        <v>21.95</v>
      </c>
      <c r="M183" s="6">
        <f t="shared" si="8"/>
        <v>47.860999999999997</v>
      </c>
      <c r="N183" s="6">
        <f t="shared" si="9"/>
        <v>21.95</v>
      </c>
      <c r="O183" s="6">
        <f t="shared" si="10"/>
        <v>25.910999999999998</v>
      </c>
      <c r="P183" s="8">
        <f t="shared" si="11"/>
        <v>0.54138024696516995</v>
      </c>
      <c r="Q183" s="5">
        <f>YEAR(SalesDataTable[[#This Row],[Order Date]])</f>
        <v>2026</v>
      </c>
      <c r="R183" s="8" t="str">
        <f>"Q"&amp;ROUNDUP(MONTH(SalesDataTable[[#This Row],[Order Date]])/3,0)</f>
        <v>Q1</v>
      </c>
      <c r="S183" s="9">
        <f>MONTH(SalesDataTable[[#This Row],[Order Date]])</f>
        <v>2</v>
      </c>
      <c r="T183" s="8" t="str">
        <f>TEXT(SalesDataTable[[#This Row],[Order Date]],"mmm")</f>
        <v>Feb</v>
      </c>
    </row>
    <row r="184" spans="1:20" ht="15.6">
      <c r="A184" s="2">
        <v>2396</v>
      </c>
      <c r="B184" s="3">
        <v>46061</v>
      </c>
      <c r="C184" s="4" t="s">
        <v>20</v>
      </c>
      <c r="D184" s="4" t="s">
        <v>31</v>
      </c>
      <c r="E184" s="4" t="s">
        <v>2</v>
      </c>
      <c r="F184" s="4" t="s">
        <v>16</v>
      </c>
      <c r="G184" s="4" t="s">
        <v>34</v>
      </c>
      <c r="H184" s="4" t="s">
        <v>45</v>
      </c>
      <c r="I184" s="9">
        <v>2</v>
      </c>
      <c r="J184" s="6">
        <v>50.4</v>
      </c>
      <c r="K184" s="7">
        <v>0</v>
      </c>
      <c r="L184" s="6">
        <v>21.43</v>
      </c>
      <c r="M184" s="6">
        <f t="shared" si="8"/>
        <v>100.8</v>
      </c>
      <c r="N184" s="6">
        <f t="shared" si="9"/>
        <v>42.86</v>
      </c>
      <c r="O184" s="6">
        <f t="shared" si="10"/>
        <v>57.94</v>
      </c>
      <c r="P184" s="8">
        <f t="shared" si="11"/>
        <v>0.57480158730158726</v>
      </c>
      <c r="Q184" s="5">
        <f>YEAR(SalesDataTable[[#This Row],[Order Date]])</f>
        <v>2026</v>
      </c>
      <c r="R184" s="8" t="str">
        <f>"Q"&amp;ROUNDUP(MONTH(SalesDataTable[[#This Row],[Order Date]])/3,0)</f>
        <v>Q1</v>
      </c>
      <c r="S184" s="9">
        <f>MONTH(SalesDataTable[[#This Row],[Order Date]])</f>
        <v>2</v>
      </c>
      <c r="T184" s="8" t="str">
        <f>TEXT(SalesDataTable[[#This Row],[Order Date]],"mmm")</f>
        <v>Feb</v>
      </c>
    </row>
    <row r="185" spans="1:20" ht="15.6">
      <c r="A185" s="2">
        <v>2494</v>
      </c>
      <c r="B185" s="3">
        <v>46061</v>
      </c>
      <c r="C185" s="4" t="s">
        <v>11</v>
      </c>
      <c r="D185" s="4" t="s">
        <v>25</v>
      </c>
      <c r="E185" s="4" t="s">
        <v>2</v>
      </c>
      <c r="F185" s="4" t="s">
        <v>13</v>
      </c>
      <c r="G185" s="4" t="s">
        <v>9</v>
      </c>
      <c r="H185" s="4" t="s">
        <v>46</v>
      </c>
      <c r="I185" s="9">
        <v>1</v>
      </c>
      <c r="J185" s="6">
        <v>69.98</v>
      </c>
      <c r="K185" s="7">
        <v>0</v>
      </c>
      <c r="L185" s="6">
        <v>33.21</v>
      </c>
      <c r="M185" s="6">
        <f t="shared" si="8"/>
        <v>69.98</v>
      </c>
      <c r="N185" s="6">
        <f t="shared" si="9"/>
        <v>33.21</v>
      </c>
      <c r="O185" s="6">
        <f t="shared" si="10"/>
        <v>36.770000000000003</v>
      </c>
      <c r="P185" s="8">
        <f t="shared" si="11"/>
        <v>0.52543583881108891</v>
      </c>
      <c r="Q185" s="5">
        <f>YEAR(SalesDataTable[[#This Row],[Order Date]])</f>
        <v>2026</v>
      </c>
      <c r="R185" s="8" t="str">
        <f>"Q"&amp;ROUNDUP(MONTH(SalesDataTable[[#This Row],[Order Date]])/3,0)</f>
        <v>Q1</v>
      </c>
      <c r="S185" s="9">
        <f>MONTH(SalesDataTable[[#This Row],[Order Date]])</f>
        <v>2</v>
      </c>
      <c r="T185" s="8" t="str">
        <f>TEXT(SalesDataTable[[#This Row],[Order Date]],"mmm")</f>
        <v>Feb</v>
      </c>
    </row>
    <row r="186" spans="1:20" ht="15.6">
      <c r="A186" s="2">
        <v>2925</v>
      </c>
      <c r="B186" s="3">
        <v>46061</v>
      </c>
      <c r="C186" s="4" t="s">
        <v>0</v>
      </c>
      <c r="D186" s="4" t="s">
        <v>1</v>
      </c>
      <c r="E186" s="4" t="s">
        <v>19</v>
      </c>
      <c r="F186" s="4" t="s">
        <v>13</v>
      </c>
      <c r="G186" s="4" t="s">
        <v>9</v>
      </c>
      <c r="H186" s="4" t="s">
        <v>10</v>
      </c>
      <c r="I186" s="9">
        <v>3</v>
      </c>
      <c r="J186" s="6">
        <v>90.04</v>
      </c>
      <c r="K186" s="7">
        <v>0.05</v>
      </c>
      <c r="L186" s="6">
        <v>45.25</v>
      </c>
      <c r="M186" s="6">
        <f t="shared" si="8"/>
        <v>256.61399999999998</v>
      </c>
      <c r="N186" s="6">
        <f t="shared" si="9"/>
        <v>135.75</v>
      </c>
      <c r="O186" s="6">
        <f t="shared" si="10"/>
        <v>120.86399999999998</v>
      </c>
      <c r="P186" s="8">
        <f t="shared" si="11"/>
        <v>0.47099534709719654</v>
      </c>
      <c r="Q186" s="5">
        <f>YEAR(SalesDataTable[[#This Row],[Order Date]])</f>
        <v>2026</v>
      </c>
      <c r="R186" s="8" t="str">
        <f>"Q"&amp;ROUNDUP(MONTH(SalesDataTable[[#This Row],[Order Date]])/3,0)</f>
        <v>Q1</v>
      </c>
      <c r="S186" s="9">
        <f>MONTH(SalesDataTable[[#This Row],[Order Date]])</f>
        <v>2</v>
      </c>
      <c r="T186" s="8" t="str">
        <f>TEXT(SalesDataTable[[#This Row],[Order Date]],"mmm")</f>
        <v>Feb</v>
      </c>
    </row>
    <row r="187" spans="1:20" ht="15.6">
      <c r="A187" s="2">
        <v>3614</v>
      </c>
      <c r="B187" s="3">
        <v>46061</v>
      </c>
      <c r="C187" s="4" t="s">
        <v>6</v>
      </c>
      <c r="D187" s="4" t="s">
        <v>49</v>
      </c>
      <c r="E187" s="4" t="s">
        <v>2</v>
      </c>
      <c r="F187" s="4" t="s">
        <v>13</v>
      </c>
      <c r="G187" s="4" t="s">
        <v>34</v>
      </c>
      <c r="H187" s="4" t="s">
        <v>45</v>
      </c>
      <c r="I187" s="9">
        <v>3</v>
      </c>
      <c r="J187" s="6">
        <v>51.18</v>
      </c>
      <c r="K187" s="7">
        <v>0</v>
      </c>
      <c r="L187" s="6">
        <v>21.95</v>
      </c>
      <c r="M187" s="6">
        <f t="shared" si="8"/>
        <v>153.54</v>
      </c>
      <c r="N187" s="6">
        <f t="shared" si="9"/>
        <v>65.849999999999994</v>
      </c>
      <c r="O187" s="6">
        <f t="shared" si="10"/>
        <v>87.69</v>
      </c>
      <c r="P187" s="8">
        <f t="shared" si="11"/>
        <v>0.57112153184837833</v>
      </c>
      <c r="Q187" s="5">
        <f>YEAR(SalesDataTable[[#This Row],[Order Date]])</f>
        <v>2026</v>
      </c>
      <c r="R187" s="8" t="str">
        <f>"Q"&amp;ROUNDUP(MONTH(SalesDataTable[[#This Row],[Order Date]])/3,0)</f>
        <v>Q1</v>
      </c>
      <c r="S187" s="9">
        <f>MONTH(SalesDataTable[[#This Row],[Order Date]])</f>
        <v>2</v>
      </c>
      <c r="T187" s="8" t="str">
        <f>TEXT(SalesDataTable[[#This Row],[Order Date]],"mmm")</f>
        <v>Feb</v>
      </c>
    </row>
    <row r="188" spans="1:20" ht="15.6">
      <c r="A188" s="2">
        <v>4360</v>
      </c>
      <c r="B188" s="3">
        <v>46061</v>
      </c>
      <c r="C188" s="4" t="s">
        <v>0</v>
      </c>
      <c r="D188" s="4" t="s">
        <v>50</v>
      </c>
      <c r="E188" s="4" t="s">
        <v>2</v>
      </c>
      <c r="F188" s="4" t="s">
        <v>13</v>
      </c>
      <c r="G188" s="4" t="s">
        <v>14</v>
      </c>
      <c r="H188" s="4" t="s">
        <v>15</v>
      </c>
      <c r="I188" s="9">
        <v>1</v>
      </c>
      <c r="J188" s="6">
        <v>35.69</v>
      </c>
      <c r="K188" s="7">
        <v>0</v>
      </c>
      <c r="L188" s="6">
        <v>13.38</v>
      </c>
      <c r="M188" s="6">
        <f t="shared" si="8"/>
        <v>35.69</v>
      </c>
      <c r="N188" s="6">
        <f t="shared" si="9"/>
        <v>13.38</v>
      </c>
      <c r="O188" s="6">
        <f t="shared" si="10"/>
        <v>22.309999999999995</v>
      </c>
      <c r="P188" s="8">
        <f t="shared" si="11"/>
        <v>0.62510507144858496</v>
      </c>
      <c r="Q188" s="5">
        <f>YEAR(SalesDataTable[[#This Row],[Order Date]])</f>
        <v>2026</v>
      </c>
      <c r="R188" s="8" t="str">
        <f>"Q"&amp;ROUNDUP(MONTH(SalesDataTable[[#This Row],[Order Date]])/3,0)</f>
        <v>Q1</v>
      </c>
      <c r="S188" s="9">
        <f>MONTH(SalesDataTable[[#This Row],[Order Date]])</f>
        <v>2</v>
      </c>
      <c r="T188" s="8" t="str">
        <f>TEXT(SalesDataTable[[#This Row],[Order Date]],"mmm")</f>
        <v>Feb</v>
      </c>
    </row>
    <row r="189" spans="1:20" ht="15.6">
      <c r="A189" s="2">
        <v>4582</v>
      </c>
      <c r="B189" s="3">
        <v>46061</v>
      </c>
      <c r="C189" s="4" t="s">
        <v>20</v>
      </c>
      <c r="D189" s="4" t="s">
        <v>31</v>
      </c>
      <c r="E189" s="4" t="s">
        <v>2</v>
      </c>
      <c r="F189" s="4" t="s">
        <v>13</v>
      </c>
      <c r="G189" s="4" t="s">
        <v>4</v>
      </c>
      <c r="H189" s="4" t="s">
        <v>22</v>
      </c>
      <c r="I189" s="9">
        <v>3</v>
      </c>
      <c r="J189" s="6">
        <v>50.29</v>
      </c>
      <c r="K189" s="7">
        <v>0.05</v>
      </c>
      <c r="L189" s="6">
        <v>22.87</v>
      </c>
      <c r="M189" s="6">
        <f t="shared" si="8"/>
        <v>143.32650000000001</v>
      </c>
      <c r="N189" s="6">
        <f t="shared" si="9"/>
        <v>68.61</v>
      </c>
      <c r="O189" s="6">
        <f t="shared" si="10"/>
        <v>74.716500000000011</v>
      </c>
      <c r="P189" s="8">
        <f t="shared" si="11"/>
        <v>0.52130275978273388</v>
      </c>
      <c r="Q189" s="5">
        <f>YEAR(SalesDataTable[[#This Row],[Order Date]])</f>
        <v>2026</v>
      </c>
      <c r="R189" s="8" t="str">
        <f>"Q"&amp;ROUNDUP(MONTH(SalesDataTable[[#This Row],[Order Date]])/3,0)</f>
        <v>Q1</v>
      </c>
      <c r="S189" s="9">
        <f>MONTH(SalesDataTable[[#This Row],[Order Date]])</f>
        <v>2</v>
      </c>
      <c r="T189" s="8" t="str">
        <f>TEXT(SalesDataTable[[#This Row],[Order Date]],"mmm")</f>
        <v>Feb</v>
      </c>
    </row>
    <row r="190" spans="1:20" ht="15.6">
      <c r="A190" s="2">
        <v>4381</v>
      </c>
      <c r="B190" s="3">
        <v>46062</v>
      </c>
      <c r="C190" s="4" t="s">
        <v>6</v>
      </c>
      <c r="D190" s="4" t="s">
        <v>43</v>
      </c>
      <c r="E190" s="4" t="s">
        <v>28</v>
      </c>
      <c r="F190" s="4" t="s">
        <v>3</v>
      </c>
      <c r="G190" s="4" t="s">
        <v>23</v>
      </c>
      <c r="H190" s="4" t="s">
        <v>29</v>
      </c>
      <c r="I190" s="9">
        <v>1</v>
      </c>
      <c r="J190" s="6">
        <v>194.32</v>
      </c>
      <c r="K190" s="7">
        <v>0.05</v>
      </c>
      <c r="L190" s="6">
        <v>102.52</v>
      </c>
      <c r="M190" s="6">
        <f t="shared" si="8"/>
        <v>184.60399999999998</v>
      </c>
      <c r="N190" s="6">
        <f t="shared" si="9"/>
        <v>102.52</v>
      </c>
      <c r="O190" s="6">
        <f t="shared" si="10"/>
        <v>82.083999999999989</v>
      </c>
      <c r="P190" s="8">
        <f t="shared" si="11"/>
        <v>0.44464908669367942</v>
      </c>
      <c r="Q190" s="5">
        <f>YEAR(SalesDataTable[[#This Row],[Order Date]])</f>
        <v>2026</v>
      </c>
      <c r="R190" s="8" t="str">
        <f>"Q"&amp;ROUNDUP(MONTH(SalesDataTable[[#This Row],[Order Date]])/3,0)</f>
        <v>Q1</v>
      </c>
      <c r="S190" s="9">
        <f>MONTH(SalesDataTable[[#This Row],[Order Date]])</f>
        <v>2</v>
      </c>
      <c r="T190" s="8" t="str">
        <f>TEXT(SalesDataTable[[#This Row],[Order Date]],"mmm")</f>
        <v>Feb</v>
      </c>
    </row>
    <row r="191" spans="1:20" ht="15.6">
      <c r="A191" s="2">
        <v>4964</v>
      </c>
      <c r="B191" s="3">
        <v>46062</v>
      </c>
      <c r="C191" s="4" t="s">
        <v>20</v>
      </c>
      <c r="D191" s="4" t="s">
        <v>47</v>
      </c>
      <c r="E191" s="4" t="s">
        <v>19</v>
      </c>
      <c r="F191" s="4" t="s">
        <v>13</v>
      </c>
      <c r="G191" s="4" t="s">
        <v>34</v>
      </c>
      <c r="H191" s="4" t="s">
        <v>35</v>
      </c>
      <c r="I191" s="9">
        <v>4</v>
      </c>
      <c r="J191" s="6">
        <v>40.44</v>
      </c>
      <c r="K191" s="7">
        <v>0</v>
      </c>
      <c r="L191" s="6">
        <v>14.75</v>
      </c>
      <c r="M191" s="6">
        <f t="shared" si="8"/>
        <v>161.76</v>
      </c>
      <c r="N191" s="6">
        <f t="shared" si="9"/>
        <v>59</v>
      </c>
      <c r="O191" s="6">
        <f t="shared" si="10"/>
        <v>102.75999999999999</v>
      </c>
      <c r="P191" s="8">
        <f t="shared" si="11"/>
        <v>0.63526211671612265</v>
      </c>
      <c r="Q191" s="5">
        <f>YEAR(SalesDataTable[[#This Row],[Order Date]])</f>
        <v>2026</v>
      </c>
      <c r="R191" s="8" t="str">
        <f>"Q"&amp;ROUNDUP(MONTH(SalesDataTable[[#This Row],[Order Date]])/3,0)</f>
        <v>Q1</v>
      </c>
      <c r="S191" s="9">
        <f>MONTH(SalesDataTable[[#This Row],[Order Date]])</f>
        <v>2</v>
      </c>
      <c r="T191" s="8" t="str">
        <f>TEXT(SalesDataTable[[#This Row],[Order Date]],"mmm")</f>
        <v>Feb</v>
      </c>
    </row>
    <row r="192" spans="1:20" ht="15.6">
      <c r="A192" s="2">
        <v>255</v>
      </c>
      <c r="B192" s="3">
        <v>46063</v>
      </c>
      <c r="C192" s="4" t="s">
        <v>20</v>
      </c>
      <c r="D192" s="4" t="s">
        <v>31</v>
      </c>
      <c r="E192" s="4" t="s">
        <v>2</v>
      </c>
      <c r="F192" s="4" t="s">
        <v>13</v>
      </c>
      <c r="G192" s="4" t="s">
        <v>14</v>
      </c>
      <c r="H192" s="4" t="s">
        <v>44</v>
      </c>
      <c r="I192" s="9">
        <v>3</v>
      </c>
      <c r="J192" s="6">
        <v>134.53</v>
      </c>
      <c r="K192" s="7">
        <v>0.1</v>
      </c>
      <c r="L192" s="6">
        <v>69.12</v>
      </c>
      <c r="M192" s="6">
        <f t="shared" si="8"/>
        <v>363.23100000000005</v>
      </c>
      <c r="N192" s="6">
        <f t="shared" si="9"/>
        <v>207.36</v>
      </c>
      <c r="O192" s="6">
        <f t="shared" si="10"/>
        <v>155.87100000000004</v>
      </c>
      <c r="P192" s="8">
        <f t="shared" si="11"/>
        <v>0.42912361555043488</v>
      </c>
      <c r="Q192" s="5">
        <f>YEAR(SalesDataTable[[#This Row],[Order Date]])</f>
        <v>2026</v>
      </c>
      <c r="R192" s="8" t="str">
        <f>"Q"&amp;ROUNDUP(MONTH(SalesDataTable[[#This Row],[Order Date]])/3,0)</f>
        <v>Q1</v>
      </c>
      <c r="S192" s="9">
        <f>MONTH(SalesDataTable[[#This Row],[Order Date]])</f>
        <v>2</v>
      </c>
      <c r="T192" s="8" t="str">
        <f>TEXT(SalesDataTable[[#This Row],[Order Date]],"mmm")</f>
        <v>Feb</v>
      </c>
    </row>
    <row r="193" spans="1:20" ht="15.6">
      <c r="A193" s="2">
        <v>2178</v>
      </c>
      <c r="B193" s="3">
        <v>46063</v>
      </c>
      <c r="C193" s="4" t="s">
        <v>11</v>
      </c>
      <c r="D193" s="4" t="s">
        <v>12</v>
      </c>
      <c r="E193" s="4" t="s">
        <v>28</v>
      </c>
      <c r="F193" s="4" t="s">
        <v>13</v>
      </c>
      <c r="G193" s="4" t="s">
        <v>9</v>
      </c>
      <c r="H193" s="4" t="s">
        <v>37</v>
      </c>
      <c r="I193" s="9">
        <v>6</v>
      </c>
      <c r="J193" s="6">
        <v>154.05000000000001</v>
      </c>
      <c r="K193" s="7">
        <v>0</v>
      </c>
      <c r="L193" s="6">
        <v>79.25</v>
      </c>
      <c r="M193" s="6">
        <f t="shared" si="8"/>
        <v>924.30000000000007</v>
      </c>
      <c r="N193" s="6">
        <f t="shared" si="9"/>
        <v>475.5</v>
      </c>
      <c r="O193" s="6">
        <f t="shared" si="10"/>
        <v>448.80000000000007</v>
      </c>
      <c r="P193" s="8">
        <f t="shared" si="11"/>
        <v>0.4855566374553717</v>
      </c>
      <c r="Q193" s="5">
        <f>YEAR(SalesDataTable[[#This Row],[Order Date]])</f>
        <v>2026</v>
      </c>
      <c r="R193" s="8" t="str">
        <f>"Q"&amp;ROUNDUP(MONTH(SalesDataTable[[#This Row],[Order Date]])/3,0)</f>
        <v>Q1</v>
      </c>
      <c r="S193" s="9">
        <f>MONTH(SalesDataTable[[#This Row],[Order Date]])</f>
        <v>2</v>
      </c>
      <c r="T193" s="8" t="str">
        <f>TEXT(SalesDataTable[[#This Row],[Order Date]],"mmm")</f>
        <v>Feb</v>
      </c>
    </row>
    <row r="194" spans="1:20" ht="15.6">
      <c r="A194" s="2">
        <v>3416</v>
      </c>
      <c r="B194" s="3">
        <v>46063</v>
      </c>
      <c r="C194" s="4" t="s">
        <v>11</v>
      </c>
      <c r="D194" s="4" t="s">
        <v>12</v>
      </c>
      <c r="E194" s="4" t="s">
        <v>2</v>
      </c>
      <c r="F194" s="4" t="s">
        <v>13</v>
      </c>
      <c r="G194" s="4" t="s">
        <v>14</v>
      </c>
      <c r="H194" s="4" t="s">
        <v>44</v>
      </c>
      <c r="I194" s="9">
        <v>1</v>
      </c>
      <c r="J194" s="6">
        <v>135.4</v>
      </c>
      <c r="K194" s="7">
        <v>0</v>
      </c>
      <c r="L194" s="6">
        <v>67.56</v>
      </c>
      <c r="M194" s="6">
        <f t="shared" ref="M194:M257" si="12">I194*J194*(1-K194)</f>
        <v>135.4</v>
      </c>
      <c r="N194" s="6">
        <f t="shared" ref="N194:N257" si="13">I194*L194</f>
        <v>67.56</v>
      </c>
      <c r="O194" s="6">
        <f t="shared" ref="O194:O257" si="14">M194-N194</f>
        <v>67.84</v>
      </c>
      <c r="P194" s="8">
        <f t="shared" ref="P194:P257" si="15">IFERROR(O194/M194,0)</f>
        <v>0.50103397341211231</v>
      </c>
      <c r="Q194" s="5">
        <f>YEAR(SalesDataTable[[#This Row],[Order Date]])</f>
        <v>2026</v>
      </c>
      <c r="R194" s="8" t="str">
        <f>"Q"&amp;ROUNDUP(MONTH(SalesDataTable[[#This Row],[Order Date]])/3,0)</f>
        <v>Q1</v>
      </c>
      <c r="S194" s="9">
        <f>MONTH(SalesDataTable[[#This Row],[Order Date]])</f>
        <v>2</v>
      </c>
      <c r="T194" s="8" t="str">
        <f>TEXT(SalesDataTable[[#This Row],[Order Date]],"mmm")</f>
        <v>Feb</v>
      </c>
    </row>
    <row r="195" spans="1:20" ht="15.6">
      <c r="A195" s="2">
        <v>3854</v>
      </c>
      <c r="B195" s="3">
        <v>46063</v>
      </c>
      <c r="C195" s="4" t="s">
        <v>0</v>
      </c>
      <c r="D195" s="4" t="s">
        <v>1</v>
      </c>
      <c r="E195" s="4" t="s">
        <v>2</v>
      </c>
      <c r="F195" s="4" t="s">
        <v>13</v>
      </c>
      <c r="G195" s="4" t="s">
        <v>4</v>
      </c>
      <c r="H195" s="4" t="s">
        <v>26</v>
      </c>
      <c r="I195" s="9">
        <v>2</v>
      </c>
      <c r="J195" s="6">
        <v>41.03</v>
      </c>
      <c r="K195" s="7">
        <v>0</v>
      </c>
      <c r="L195" s="6">
        <v>16.260000000000002</v>
      </c>
      <c r="M195" s="6">
        <f t="shared" si="12"/>
        <v>82.06</v>
      </c>
      <c r="N195" s="6">
        <f t="shared" si="13"/>
        <v>32.520000000000003</v>
      </c>
      <c r="O195" s="6">
        <f t="shared" si="14"/>
        <v>49.54</v>
      </c>
      <c r="P195" s="8">
        <f t="shared" si="15"/>
        <v>0.60370460638557155</v>
      </c>
      <c r="Q195" s="5">
        <f>YEAR(SalesDataTable[[#This Row],[Order Date]])</f>
        <v>2026</v>
      </c>
      <c r="R195" s="8" t="str">
        <f>"Q"&amp;ROUNDUP(MONTH(SalesDataTable[[#This Row],[Order Date]])/3,0)</f>
        <v>Q1</v>
      </c>
      <c r="S195" s="9">
        <f>MONTH(SalesDataTable[[#This Row],[Order Date]])</f>
        <v>2</v>
      </c>
      <c r="T195" s="8" t="str">
        <f>TEXT(SalesDataTable[[#This Row],[Order Date]],"mmm")</f>
        <v>Feb</v>
      </c>
    </row>
    <row r="196" spans="1:20" ht="15.6">
      <c r="A196" s="2">
        <v>3952</v>
      </c>
      <c r="B196" s="3">
        <v>46063</v>
      </c>
      <c r="C196" s="4" t="s">
        <v>20</v>
      </c>
      <c r="D196" s="4" t="s">
        <v>33</v>
      </c>
      <c r="E196" s="4" t="s">
        <v>28</v>
      </c>
      <c r="F196" s="4" t="s">
        <v>13</v>
      </c>
      <c r="G196" s="4" t="s">
        <v>4</v>
      </c>
      <c r="H196" s="4" t="s">
        <v>5</v>
      </c>
      <c r="I196" s="9">
        <v>1</v>
      </c>
      <c r="J196" s="6">
        <v>81.44</v>
      </c>
      <c r="K196" s="7">
        <v>0.05</v>
      </c>
      <c r="L196" s="6">
        <v>43.9</v>
      </c>
      <c r="M196" s="6">
        <f t="shared" si="12"/>
        <v>77.367999999999995</v>
      </c>
      <c r="N196" s="6">
        <f t="shared" si="13"/>
        <v>43.9</v>
      </c>
      <c r="O196" s="6">
        <f t="shared" si="14"/>
        <v>33.467999999999996</v>
      </c>
      <c r="P196" s="8">
        <f t="shared" si="15"/>
        <v>0.43258194602419603</v>
      </c>
      <c r="Q196" s="5">
        <f>YEAR(SalesDataTable[[#This Row],[Order Date]])</f>
        <v>2026</v>
      </c>
      <c r="R196" s="8" t="str">
        <f>"Q"&amp;ROUNDUP(MONTH(SalesDataTable[[#This Row],[Order Date]])/3,0)</f>
        <v>Q1</v>
      </c>
      <c r="S196" s="9">
        <f>MONTH(SalesDataTable[[#This Row],[Order Date]])</f>
        <v>2</v>
      </c>
      <c r="T196" s="8" t="str">
        <f>TEXT(SalesDataTable[[#This Row],[Order Date]],"mmm")</f>
        <v>Feb</v>
      </c>
    </row>
    <row r="197" spans="1:20" ht="15.6">
      <c r="A197" s="2">
        <v>4076</v>
      </c>
      <c r="B197" s="3">
        <v>46063</v>
      </c>
      <c r="C197" s="4" t="s">
        <v>0</v>
      </c>
      <c r="D197" s="4" t="s">
        <v>1</v>
      </c>
      <c r="E197" s="4" t="s">
        <v>8</v>
      </c>
      <c r="F197" s="4" t="s">
        <v>16</v>
      </c>
      <c r="G197" s="4" t="s">
        <v>23</v>
      </c>
      <c r="H197" s="4" t="s">
        <v>51</v>
      </c>
      <c r="I197" s="9">
        <v>8</v>
      </c>
      <c r="J197" s="6">
        <v>122.19</v>
      </c>
      <c r="K197" s="7">
        <v>0.1</v>
      </c>
      <c r="L197" s="6">
        <v>60</v>
      </c>
      <c r="M197" s="6">
        <f t="shared" si="12"/>
        <v>879.76800000000003</v>
      </c>
      <c r="N197" s="6">
        <f t="shared" si="13"/>
        <v>480</v>
      </c>
      <c r="O197" s="6">
        <f t="shared" si="14"/>
        <v>399.76800000000003</v>
      </c>
      <c r="P197" s="8">
        <f t="shared" si="15"/>
        <v>0.45440161497121973</v>
      </c>
      <c r="Q197" s="5">
        <f>YEAR(SalesDataTable[[#This Row],[Order Date]])</f>
        <v>2026</v>
      </c>
      <c r="R197" s="8" t="str">
        <f>"Q"&amp;ROUNDUP(MONTH(SalesDataTable[[#This Row],[Order Date]])/3,0)</f>
        <v>Q1</v>
      </c>
      <c r="S197" s="9">
        <f>MONTH(SalesDataTable[[#This Row],[Order Date]])</f>
        <v>2</v>
      </c>
      <c r="T197" s="8" t="str">
        <f>TEXT(SalesDataTable[[#This Row],[Order Date]],"mmm")</f>
        <v>Feb</v>
      </c>
    </row>
    <row r="198" spans="1:20" ht="15.6">
      <c r="A198" s="2">
        <v>4156</v>
      </c>
      <c r="B198" s="3">
        <v>46063</v>
      </c>
      <c r="C198" s="4" t="s">
        <v>11</v>
      </c>
      <c r="D198" s="4" t="s">
        <v>52</v>
      </c>
      <c r="E198" s="4" t="s">
        <v>19</v>
      </c>
      <c r="F198" s="4" t="s">
        <v>3</v>
      </c>
      <c r="G198" s="4" t="s">
        <v>9</v>
      </c>
      <c r="H198" s="4" t="s">
        <v>17</v>
      </c>
      <c r="I198" s="9">
        <v>2</v>
      </c>
      <c r="J198" s="6">
        <v>146.33000000000001</v>
      </c>
      <c r="K198" s="7">
        <v>0.1</v>
      </c>
      <c r="L198" s="6">
        <v>81.34</v>
      </c>
      <c r="M198" s="6">
        <f t="shared" si="12"/>
        <v>263.39400000000001</v>
      </c>
      <c r="N198" s="6">
        <f t="shared" si="13"/>
        <v>162.68</v>
      </c>
      <c r="O198" s="6">
        <f t="shared" si="14"/>
        <v>100.714</v>
      </c>
      <c r="P198" s="8">
        <f t="shared" si="15"/>
        <v>0.38237013751262366</v>
      </c>
      <c r="Q198" s="5">
        <f>YEAR(SalesDataTable[[#This Row],[Order Date]])</f>
        <v>2026</v>
      </c>
      <c r="R198" s="8" t="str">
        <f>"Q"&amp;ROUNDUP(MONTH(SalesDataTable[[#This Row],[Order Date]])/3,0)</f>
        <v>Q1</v>
      </c>
      <c r="S198" s="9">
        <f>MONTH(SalesDataTable[[#This Row],[Order Date]])</f>
        <v>2</v>
      </c>
      <c r="T198" s="8" t="str">
        <f>TEXT(SalesDataTable[[#This Row],[Order Date]],"mmm")</f>
        <v>Feb</v>
      </c>
    </row>
    <row r="199" spans="1:20" ht="15.6">
      <c r="A199" s="2">
        <v>4260</v>
      </c>
      <c r="B199" s="3">
        <v>46063</v>
      </c>
      <c r="C199" s="4" t="s">
        <v>11</v>
      </c>
      <c r="D199" s="4" t="s">
        <v>52</v>
      </c>
      <c r="E199" s="4" t="s">
        <v>28</v>
      </c>
      <c r="F199" s="4" t="s">
        <v>3</v>
      </c>
      <c r="G199" s="4" t="s">
        <v>14</v>
      </c>
      <c r="H199" s="4" t="s">
        <v>44</v>
      </c>
      <c r="I199" s="9">
        <v>1</v>
      </c>
      <c r="J199" s="6">
        <v>131.24</v>
      </c>
      <c r="K199" s="7">
        <v>0.05</v>
      </c>
      <c r="L199" s="6">
        <v>66.14</v>
      </c>
      <c r="M199" s="6">
        <f t="shared" si="12"/>
        <v>124.678</v>
      </c>
      <c r="N199" s="6">
        <f t="shared" si="13"/>
        <v>66.14</v>
      </c>
      <c r="O199" s="6">
        <f t="shared" si="14"/>
        <v>58.537999999999997</v>
      </c>
      <c r="P199" s="8">
        <f t="shared" si="15"/>
        <v>0.46951346669019395</v>
      </c>
      <c r="Q199" s="5">
        <f>YEAR(SalesDataTable[[#This Row],[Order Date]])</f>
        <v>2026</v>
      </c>
      <c r="R199" s="8" t="str">
        <f>"Q"&amp;ROUNDUP(MONTH(SalesDataTable[[#This Row],[Order Date]])/3,0)</f>
        <v>Q1</v>
      </c>
      <c r="S199" s="9">
        <f>MONTH(SalesDataTable[[#This Row],[Order Date]])</f>
        <v>2</v>
      </c>
      <c r="T199" s="8" t="str">
        <f>TEXT(SalesDataTable[[#This Row],[Order Date]],"mmm")</f>
        <v>Feb</v>
      </c>
    </row>
    <row r="200" spans="1:20" ht="15.6">
      <c r="A200" s="2">
        <v>4294</v>
      </c>
      <c r="B200" s="3">
        <v>46063</v>
      </c>
      <c r="C200" s="4" t="s">
        <v>6</v>
      </c>
      <c r="D200" s="4" t="s">
        <v>7</v>
      </c>
      <c r="E200" s="4" t="s">
        <v>8</v>
      </c>
      <c r="F200" s="4" t="s">
        <v>13</v>
      </c>
      <c r="G200" s="4" t="s">
        <v>34</v>
      </c>
      <c r="H200" s="4" t="s">
        <v>45</v>
      </c>
      <c r="I200" s="9">
        <v>5</v>
      </c>
      <c r="J200" s="6">
        <v>51.37</v>
      </c>
      <c r="K200" s="7">
        <v>0.05</v>
      </c>
      <c r="L200" s="6">
        <v>21.81</v>
      </c>
      <c r="M200" s="6">
        <f t="shared" si="12"/>
        <v>244.00749999999996</v>
      </c>
      <c r="N200" s="6">
        <f t="shared" si="13"/>
        <v>109.05</v>
      </c>
      <c r="O200" s="6">
        <f t="shared" si="14"/>
        <v>134.95749999999998</v>
      </c>
      <c r="P200" s="8">
        <f t="shared" si="15"/>
        <v>0.55308750755612024</v>
      </c>
      <c r="Q200" s="5">
        <f>YEAR(SalesDataTable[[#This Row],[Order Date]])</f>
        <v>2026</v>
      </c>
      <c r="R200" s="8" t="str">
        <f>"Q"&amp;ROUNDUP(MONTH(SalesDataTable[[#This Row],[Order Date]])/3,0)</f>
        <v>Q1</v>
      </c>
      <c r="S200" s="9">
        <f>MONTH(SalesDataTable[[#This Row],[Order Date]])</f>
        <v>2</v>
      </c>
      <c r="T200" s="8" t="str">
        <f>TEXT(SalesDataTable[[#This Row],[Order Date]],"mmm")</f>
        <v>Feb</v>
      </c>
    </row>
    <row r="201" spans="1:20" ht="15.6">
      <c r="A201" s="2">
        <v>1019</v>
      </c>
      <c r="B201" s="3">
        <v>46064</v>
      </c>
      <c r="C201" s="4" t="s">
        <v>6</v>
      </c>
      <c r="D201" s="4" t="s">
        <v>43</v>
      </c>
      <c r="E201" s="4" t="s">
        <v>19</v>
      </c>
      <c r="F201" s="4" t="s">
        <v>13</v>
      </c>
      <c r="G201" s="4" t="s">
        <v>23</v>
      </c>
      <c r="H201" s="4" t="s">
        <v>51</v>
      </c>
      <c r="I201" s="9">
        <v>5</v>
      </c>
      <c r="J201" s="6">
        <v>121.94</v>
      </c>
      <c r="K201" s="7">
        <v>0</v>
      </c>
      <c r="L201" s="6">
        <v>62.3</v>
      </c>
      <c r="M201" s="6">
        <f t="shared" si="12"/>
        <v>609.70000000000005</v>
      </c>
      <c r="N201" s="6">
        <f t="shared" si="13"/>
        <v>311.5</v>
      </c>
      <c r="O201" s="6">
        <f t="shared" si="14"/>
        <v>298.20000000000005</v>
      </c>
      <c r="P201" s="8">
        <f t="shared" si="15"/>
        <v>0.48909299655568317</v>
      </c>
      <c r="Q201" s="5">
        <f>YEAR(SalesDataTable[[#This Row],[Order Date]])</f>
        <v>2026</v>
      </c>
      <c r="R201" s="8" t="str">
        <f>"Q"&amp;ROUNDUP(MONTH(SalesDataTable[[#This Row],[Order Date]])/3,0)</f>
        <v>Q1</v>
      </c>
      <c r="S201" s="9">
        <f>MONTH(SalesDataTable[[#This Row],[Order Date]])</f>
        <v>2</v>
      </c>
      <c r="T201" s="8" t="str">
        <f>TEXT(SalesDataTable[[#This Row],[Order Date]],"mmm")</f>
        <v>Feb</v>
      </c>
    </row>
    <row r="202" spans="1:20" ht="15.6">
      <c r="A202" s="2">
        <v>1471</v>
      </c>
      <c r="B202" s="3">
        <v>46064</v>
      </c>
      <c r="C202" s="4" t="s">
        <v>0</v>
      </c>
      <c r="D202" s="4" t="s">
        <v>1</v>
      </c>
      <c r="E202" s="4" t="s">
        <v>2</v>
      </c>
      <c r="F202" s="4" t="s">
        <v>3</v>
      </c>
      <c r="G202" s="4" t="s">
        <v>23</v>
      </c>
      <c r="H202" s="4" t="s">
        <v>51</v>
      </c>
      <c r="I202" s="9">
        <v>4</v>
      </c>
      <c r="J202" s="6">
        <v>124.55</v>
      </c>
      <c r="K202" s="7">
        <v>0</v>
      </c>
      <c r="L202" s="6">
        <v>60.41</v>
      </c>
      <c r="M202" s="6">
        <f t="shared" si="12"/>
        <v>498.2</v>
      </c>
      <c r="N202" s="6">
        <f t="shared" si="13"/>
        <v>241.64</v>
      </c>
      <c r="O202" s="6">
        <f t="shared" si="14"/>
        <v>256.56</v>
      </c>
      <c r="P202" s="8">
        <f t="shared" si="15"/>
        <v>0.51497390606182258</v>
      </c>
      <c r="Q202" s="5">
        <f>YEAR(SalesDataTable[[#This Row],[Order Date]])</f>
        <v>2026</v>
      </c>
      <c r="R202" s="8" t="str">
        <f>"Q"&amp;ROUNDUP(MONTH(SalesDataTable[[#This Row],[Order Date]])/3,0)</f>
        <v>Q1</v>
      </c>
      <c r="S202" s="9">
        <f>MONTH(SalesDataTable[[#This Row],[Order Date]])</f>
        <v>2</v>
      </c>
      <c r="T202" s="8" t="str">
        <f>TEXT(SalesDataTable[[#This Row],[Order Date]],"mmm")</f>
        <v>Feb</v>
      </c>
    </row>
    <row r="203" spans="1:20" ht="15.6">
      <c r="A203" s="2">
        <v>2520</v>
      </c>
      <c r="B203" s="3">
        <v>46064</v>
      </c>
      <c r="C203" s="4" t="s">
        <v>6</v>
      </c>
      <c r="D203" s="4" t="s">
        <v>49</v>
      </c>
      <c r="E203" s="4" t="s">
        <v>8</v>
      </c>
      <c r="F203" s="4" t="s">
        <v>16</v>
      </c>
      <c r="G203" s="4" t="s">
        <v>23</v>
      </c>
      <c r="H203" s="4" t="s">
        <v>24</v>
      </c>
      <c r="I203" s="9">
        <v>10</v>
      </c>
      <c r="J203" s="6">
        <v>343.77</v>
      </c>
      <c r="K203" s="7">
        <v>0.15</v>
      </c>
      <c r="L203" s="6">
        <v>195.29</v>
      </c>
      <c r="M203" s="6">
        <f t="shared" si="12"/>
        <v>2922.0449999999996</v>
      </c>
      <c r="N203" s="6">
        <f t="shared" si="13"/>
        <v>1952.8999999999999</v>
      </c>
      <c r="O203" s="6">
        <f t="shared" si="14"/>
        <v>969.14499999999975</v>
      </c>
      <c r="P203" s="8">
        <f t="shared" si="15"/>
        <v>0.33166669233362245</v>
      </c>
      <c r="Q203" s="5">
        <f>YEAR(SalesDataTable[[#This Row],[Order Date]])</f>
        <v>2026</v>
      </c>
      <c r="R203" s="8" t="str">
        <f>"Q"&amp;ROUNDUP(MONTH(SalesDataTable[[#This Row],[Order Date]])/3,0)</f>
        <v>Q1</v>
      </c>
      <c r="S203" s="9">
        <f>MONTH(SalesDataTable[[#This Row],[Order Date]])</f>
        <v>2</v>
      </c>
      <c r="T203" s="8" t="str">
        <f>TEXT(SalesDataTable[[#This Row],[Order Date]],"mmm")</f>
        <v>Feb</v>
      </c>
    </row>
    <row r="204" spans="1:20" ht="15.6">
      <c r="A204" s="2">
        <v>4649</v>
      </c>
      <c r="B204" s="3">
        <v>46064</v>
      </c>
      <c r="C204" s="4" t="s">
        <v>6</v>
      </c>
      <c r="D204" s="4" t="s">
        <v>7</v>
      </c>
      <c r="E204" s="4" t="s">
        <v>28</v>
      </c>
      <c r="F204" s="4" t="s">
        <v>3</v>
      </c>
      <c r="G204" s="4" t="s">
        <v>4</v>
      </c>
      <c r="H204" s="4" t="s">
        <v>5</v>
      </c>
      <c r="I204" s="9">
        <v>1</v>
      </c>
      <c r="J204" s="6">
        <v>81.819999999999993</v>
      </c>
      <c r="K204" s="7">
        <v>0.05</v>
      </c>
      <c r="L204" s="6">
        <v>43.83</v>
      </c>
      <c r="M204" s="6">
        <f t="shared" si="12"/>
        <v>77.728999999999985</v>
      </c>
      <c r="N204" s="6">
        <f t="shared" si="13"/>
        <v>43.83</v>
      </c>
      <c r="O204" s="6">
        <f t="shared" si="14"/>
        <v>33.898999999999987</v>
      </c>
      <c r="P204" s="8">
        <f t="shared" si="15"/>
        <v>0.43611779387358635</v>
      </c>
      <c r="Q204" s="5">
        <f>YEAR(SalesDataTable[[#This Row],[Order Date]])</f>
        <v>2026</v>
      </c>
      <c r="R204" s="8" t="str">
        <f>"Q"&amp;ROUNDUP(MONTH(SalesDataTable[[#This Row],[Order Date]])/3,0)</f>
        <v>Q1</v>
      </c>
      <c r="S204" s="9">
        <f>MONTH(SalesDataTable[[#This Row],[Order Date]])</f>
        <v>2</v>
      </c>
      <c r="T204" s="8" t="str">
        <f>TEXT(SalesDataTable[[#This Row],[Order Date]],"mmm")</f>
        <v>Feb</v>
      </c>
    </row>
    <row r="205" spans="1:20" ht="15.6">
      <c r="A205" s="2">
        <v>4545</v>
      </c>
      <c r="B205" s="3">
        <v>46065</v>
      </c>
      <c r="C205" s="4" t="s">
        <v>0</v>
      </c>
      <c r="D205" s="4" t="s">
        <v>36</v>
      </c>
      <c r="E205" s="4" t="s">
        <v>19</v>
      </c>
      <c r="F205" s="4" t="s">
        <v>13</v>
      </c>
      <c r="G205" s="4" t="s">
        <v>14</v>
      </c>
      <c r="H205" s="4" t="s">
        <v>15</v>
      </c>
      <c r="I205" s="9">
        <v>1</v>
      </c>
      <c r="J205" s="6">
        <v>36.58</v>
      </c>
      <c r="K205" s="7">
        <v>0.1</v>
      </c>
      <c r="L205" s="6">
        <v>13.76</v>
      </c>
      <c r="M205" s="6">
        <f t="shared" si="12"/>
        <v>32.921999999999997</v>
      </c>
      <c r="N205" s="6">
        <f t="shared" si="13"/>
        <v>13.76</v>
      </c>
      <c r="O205" s="6">
        <f t="shared" si="14"/>
        <v>19.161999999999999</v>
      </c>
      <c r="P205" s="8">
        <f t="shared" si="15"/>
        <v>0.58204240325618128</v>
      </c>
      <c r="Q205" s="5">
        <f>YEAR(SalesDataTable[[#This Row],[Order Date]])</f>
        <v>2026</v>
      </c>
      <c r="R205" s="8" t="str">
        <f>"Q"&amp;ROUNDUP(MONTH(SalesDataTable[[#This Row],[Order Date]])/3,0)</f>
        <v>Q1</v>
      </c>
      <c r="S205" s="9">
        <f>MONTH(SalesDataTable[[#This Row],[Order Date]])</f>
        <v>2</v>
      </c>
      <c r="T205" s="8" t="str">
        <f>TEXT(SalesDataTable[[#This Row],[Order Date]],"mmm")</f>
        <v>Feb</v>
      </c>
    </row>
    <row r="206" spans="1:20" ht="15.6">
      <c r="A206" s="2">
        <v>285</v>
      </c>
      <c r="B206" s="3">
        <v>46066</v>
      </c>
      <c r="C206" s="4" t="s">
        <v>20</v>
      </c>
      <c r="D206" s="4" t="s">
        <v>33</v>
      </c>
      <c r="E206" s="4" t="s">
        <v>19</v>
      </c>
      <c r="F206" s="4" t="s">
        <v>13</v>
      </c>
      <c r="G206" s="4" t="s">
        <v>9</v>
      </c>
      <c r="H206" s="4" t="s">
        <v>10</v>
      </c>
      <c r="I206" s="9">
        <v>4</v>
      </c>
      <c r="J206" s="6">
        <v>92.87</v>
      </c>
      <c r="K206" s="7">
        <v>0</v>
      </c>
      <c r="L206" s="6">
        <v>44.95</v>
      </c>
      <c r="M206" s="6">
        <f t="shared" si="12"/>
        <v>371.48</v>
      </c>
      <c r="N206" s="6">
        <f t="shared" si="13"/>
        <v>179.8</v>
      </c>
      <c r="O206" s="6">
        <f t="shared" si="14"/>
        <v>191.68</v>
      </c>
      <c r="P206" s="8">
        <f t="shared" si="15"/>
        <v>0.51599009367933668</v>
      </c>
      <c r="Q206" s="5">
        <f>YEAR(SalesDataTable[[#This Row],[Order Date]])</f>
        <v>2026</v>
      </c>
      <c r="R206" s="8" t="str">
        <f>"Q"&amp;ROUNDUP(MONTH(SalesDataTable[[#This Row],[Order Date]])/3,0)</f>
        <v>Q1</v>
      </c>
      <c r="S206" s="9">
        <f>MONTH(SalesDataTable[[#This Row],[Order Date]])</f>
        <v>2</v>
      </c>
      <c r="T206" s="8" t="str">
        <f>TEXT(SalesDataTable[[#This Row],[Order Date]],"mmm")</f>
        <v>Feb</v>
      </c>
    </row>
    <row r="207" spans="1:20" ht="15.6">
      <c r="A207" s="2">
        <v>1499</v>
      </c>
      <c r="B207" s="3">
        <v>46066</v>
      </c>
      <c r="C207" s="4" t="s">
        <v>20</v>
      </c>
      <c r="D207" s="4" t="s">
        <v>33</v>
      </c>
      <c r="E207" s="4" t="s">
        <v>2</v>
      </c>
      <c r="F207" s="4" t="s">
        <v>13</v>
      </c>
      <c r="G207" s="4" t="s">
        <v>4</v>
      </c>
      <c r="H207" s="4" t="s">
        <v>26</v>
      </c>
      <c r="I207" s="9">
        <v>2</v>
      </c>
      <c r="J207" s="6">
        <v>41.21</v>
      </c>
      <c r="K207" s="7">
        <v>0</v>
      </c>
      <c r="L207" s="6">
        <v>16.64</v>
      </c>
      <c r="M207" s="6">
        <f t="shared" si="12"/>
        <v>82.42</v>
      </c>
      <c r="N207" s="6">
        <f t="shared" si="13"/>
        <v>33.28</v>
      </c>
      <c r="O207" s="6">
        <f t="shared" si="14"/>
        <v>49.14</v>
      </c>
      <c r="P207" s="8">
        <f t="shared" si="15"/>
        <v>0.59621451104100942</v>
      </c>
      <c r="Q207" s="5">
        <f>YEAR(SalesDataTable[[#This Row],[Order Date]])</f>
        <v>2026</v>
      </c>
      <c r="R207" s="8" t="str">
        <f>"Q"&amp;ROUNDUP(MONTH(SalesDataTable[[#This Row],[Order Date]])/3,0)</f>
        <v>Q1</v>
      </c>
      <c r="S207" s="9">
        <f>MONTH(SalesDataTable[[#This Row],[Order Date]])</f>
        <v>2</v>
      </c>
      <c r="T207" s="8" t="str">
        <f>TEXT(SalesDataTable[[#This Row],[Order Date]],"mmm")</f>
        <v>Feb</v>
      </c>
    </row>
    <row r="208" spans="1:20" ht="15.6">
      <c r="A208" s="2">
        <v>2615</v>
      </c>
      <c r="B208" s="3">
        <v>46066</v>
      </c>
      <c r="C208" s="4" t="s">
        <v>0</v>
      </c>
      <c r="D208" s="4" t="s">
        <v>50</v>
      </c>
      <c r="E208" s="4" t="s">
        <v>2</v>
      </c>
      <c r="F208" s="4" t="s">
        <v>3</v>
      </c>
      <c r="G208" s="4" t="s">
        <v>9</v>
      </c>
      <c r="H208" s="4" t="s">
        <v>37</v>
      </c>
      <c r="I208" s="9">
        <v>6</v>
      </c>
      <c r="J208" s="6">
        <v>155.79</v>
      </c>
      <c r="K208" s="7">
        <v>0</v>
      </c>
      <c r="L208" s="6">
        <v>77.48</v>
      </c>
      <c r="M208" s="6">
        <f t="shared" si="12"/>
        <v>934.74</v>
      </c>
      <c r="N208" s="6">
        <f t="shared" si="13"/>
        <v>464.88</v>
      </c>
      <c r="O208" s="6">
        <f t="shared" si="14"/>
        <v>469.86</v>
      </c>
      <c r="P208" s="8">
        <f t="shared" si="15"/>
        <v>0.50266384235188399</v>
      </c>
      <c r="Q208" s="5">
        <f>YEAR(SalesDataTable[[#This Row],[Order Date]])</f>
        <v>2026</v>
      </c>
      <c r="R208" s="8" t="str">
        <f>"Q"&amp;ROUNDUP(MONTH(SalesDataTable[[#This Row],[Order Date]])/3,0)</f>
        <v>Q1</v>
      </c>
      <c r="S208" s="9">
        <f>MONTH(SalesDataTable[[#This Row],[Order Date]])</f>
        <v>2</v>
      </c>
      <c r="T208" s="8" t="str">
        <f>TEXT(SalesDataTable[[#This Row],[Order Date]],"mmm")</f>
        <v>Feb</v>
      </c>
    </row>
    <row r="209" spans="1:20" ht="15.6">
      <c r="A209" s="2">
        <v>479</v>
      </c>
      <c r="B209" s="3">
        <v>46067</v>
      </c>
      <c r="C209" s="4" t="s">
        <v>0</v>
      </c>
      <c r="D209" s="4" t="s">
        <v>1</v>
      </c>
      <c r="E209" s="4" t="s">
        <v>2</v>
      </c>
      <c r="F209" s="4" t="s">
        <v>3</v>
      </c>
      <c r="G209" s="4" t="s">
        <v>34</v>
      </c>
      <c r="H209" s="4" t="s">
        <v>45</v>
      </c>
      <c r="I209" s="9">
        <v>2</v>
      </c>
      <c r="J209" s="6">
        <v>50.16</v>
      </c>
      <c r="K209" s="7">
        <v>0.1</v>
      </c>
      <c r="L209" s="6">
        <v>21.48</v>
      </c>
      <c r="M209" s="6">
        <f t="shared" si="12"/>
        <v>90.287999999999997</v>
      </c>
      <c r="N209" s="6">
        <f t="shared" si="13"/>
        <v>42.96</v>
      </c>
      <c r="O209" s="6">
        <f t="shared" si="14"/>
        <v>47.327999999999996</v>
      </c>
      <c r="P209" s="8">
        <f t="shared" si="15"/>
        <v>0.52418926103136632</v>
      </c>
      <c r="Q209" s="5">
        <f>YEAR(SalesDataTable[[#This Row],[Order Date]])</f>
        <v>2026</v>
      </c>
      <c r="R209" s="8" t="str">
        <f>"Q"&amp;ROUNDUP(MONTH(SalesDataTable[[#This Row],[Order Date]])/3,0)</f>
        <v>Q1</v>
      </c>
      <c r="S209" s="9">
        <f>MONTH(SalesDataTable[[#This Row],[Order Date]])</f>
        <v>2</v>
      </c>
      <c r="T209" s="8" t="str">
        <f>TEXT(SalesDataTable[[#This Row],[Order Date]],"mmm")</f>
        <v>Feb</v>
      </c>
    </row>
    <row r="210" spans="1:20" ht="15.6">
      <c r="A210" s="2">
        <v>4069</v>
      </c>
      <c r="B210" s="3">
        <v>46067</v>
      </c>
      <c r="C210" s="4" t="s">
        <v>20</v>
      </c>
      <c r="D210" s="4" t="s">
        <v>33</v>
      </c>
      <c r="E210" s="4" t="s">
        <v>2</v>
      </c>
      <c r="F210" s="4" t="s">
        <v>13</v>
      </c>
      <c r="G210" s="4" t="s">
        <v>9</v>
      </c>
      <c r="H210" s="4" t="s">
        <v>17</v>
      </c>
      <c r="I210" s="9">
        <v>4</v>
      </c>
      <c r="J210" s="6">
        <v>140.63999999999999</v>
      </c>
      <c r="K210" s="7">
        <v>0</v>
      </c>
      <c r="L210" s="6">
        <v>77.510000000000005</v>
      </c>
      <c r="M210" s="6">
        <f t="shared" si="12"/>
        <v>562.55999999999995</v>
      </c>
      <c r="N210" s="6">
        <f t="shared" si="13"/>
        <v>310.04000000000002</v>
      </c>
      <c r="O210" s="6">
        <f t="shared" si="14"/>
        <v>252.51999999999992</v>
      </c>
      <c r="P210" s="8">
        <f t="shared" si="15"/>
        <v>0.4488765642775881</v>
      </c>
      <c r="Q210" s="5">
        <f>YEAR(SalesDataTable[[#This Row],[Order Date]])</f>
        <v>2026</v>
      </c>
      <c r="R210" s="8" t="str">
        <f>"Q"&amp;ROUNDUP(MONTH(SalesDataTable[[#This Row],[Order Date]])/3,0)</f>
        <v>Q1</v>
      </c>
      <c r="S210" s="9">
        <f>MONTH(SalesDataTable[[#This Row],[Order Date]])</f>
        <v>2</v>
      </c>
      <c r="T210" s="8" t="str">
        <f>TEXT(SalesDataTable[[#This Row],[Order Date]],"mmm")</f>
        <v>Feb</v>
      </c>
    </row>
    <row r="211" spans="1:20" ht="15.6">
      <c r="A211" s="2">
        <v>4588</v>
      </c>
      <c r="B211" s="3">
        <v>46067</v>
      </c>
      <c r="C211" s="4" t="s">
        <v>0</v>
      </c>
      <c r="D211" s="4" t="s">
        <v>1</v>
      </c>
      <c r="E211" s="4" t="s">
        <v>28</v>
      </c>
      <c r="F211" s="4" t="s">
        <v>13</v>
      </c>
      <c r="G211" s="4" t="s">
        <v>23</v>
      </c>
      <c r="H211" s="4" t="s">
        <v>40</v>
      </c>
      <c r="I211" s="9">
        <v>1</v>
      </c>
      <c r="J211" s="6">
        <v>80.680000000000007</v>
      </c>
      <c r="K211" s="7">
        <v>0</v>
      </c>
      <c r="L211" s="6">
        <v>39.630000000000003</v>
      </c>
      <c r="M211" s="6">
        <f t="shared" si="12"/>
        <v>80.680000000000007</v>
      </c>
      <c r="N211" s="6">
        <f t="shared" si="13"/>
        <v>39.630000000000003</v>
      </c>
      <c r="O211" s="6">
        <f t="shared" si="14"/>
        <v>41.050000000000004</v>
      </c>
      <c r="P211" s="8">
        <f t="shared" si="15"/>
        <v>0.50880019831432821</v>
      </c>
      <c r="Q211" s="5">
        <f>YEAR(SalesDataTable[[#This Row],[Order Date]])</f>
        <v>2026</v>
      </c>
      <c r="R211" s="8" t="str">
        <f>"Q"&amp;ROUNDUP(MONTH(SalesDataTable[[#This Row],[Order Date]])/3,0)</f>
        <v>Q1</v>
      </c>
      <c r="S211" s="9">
        <f>MONTH(SalesDataTable[[#This Row],[Order Date]])</f>
        <v>2</v>
      </c>
      <c r="T211" s="8" t="str">
        <f>TEXT(SalesDataTable[[#This Row],[Order Date]],"mmm")</f>
        <v>Feb</v>
      </c>
    </row>
    <row r="212" spans="1:20" ht="15.6">
      <c r="A212" s="2">
        <v>14</v>
      </c>
      <c r="B212" s="3">
        <v>46068</v>
      </c>
      <c r="C212" s="4" t="s">
        <v>0</v>
      </c>
      <c r="D212" s="4" t="s">
        <v>1</v>
      </c>
      <c r="E212" s="4" t="s">
        <v>8</v>
      </c>
      <c r="F212" s="4" t="s">
        <v>16</v>
      </c>
      <c r="G212" s="4" t="s">
        <v>14</v>
      </c>
      <c r="H212" s="4" t="s">
        <v>48</v>
      </c>
      <c r="I212" s="9">
        <v>3</v>
      </c>
      <c r="J212" s="6">
        <v>162.44999999999999</v>
      </c>
      <c r="K212" s="7">
        <v>0.05</v>
      </c>
      <c r="L212" s="6">
        <v>86.43</v>
      </c>
      <c r="M212" s="6">
        <f t="shared" si="12"/>
        <v>462.98249999999996</v>
      </c>
      <c r="N212" s="6">
        <f t="shared" si="13"/>
        <v>259.29000000000002</v>
      </c>
      <c r="O212" s="6">
        <f t="shared" si="14"/>
        <v>203.69249999999994</v>
      </c>
      <c r="P212" s="8">
        <f t="shared" si="15"/>
        <v>0.43995723380473334</v>
      </c>
      <c r="Q212" s="5">
        <f>YEAR(SalesDataTable[[#This Row],[Order Date]])</f>
        <v>2026</v>
      </c>
      <c r="R212" s="8" t="str">
        <f>"Q"&amp;ROUNDUP(MONTH(SalesDataTable[[#This Row],[Order Date]])/3,0)</f>
        <v>Q1</v>
      </c>
      <c r="S212" s="9">
        <f>MONTH(SalesDataTable[[#This Row],[Order Date]])</f>
        <v>2</v>
      </c>
      <c r="T212" s="8" t="str">
        <f>TEXT(SalesDataTable[[#This Row],[Order Date]],"mmm")</f>
        <v>Feb</v>
      </c>
    </row>
    <row r="213" spans="1:20" ht="15.6">
      <c r="A213" s="2">
        <v>303</v>
      </c>
      <c r="B213" s="3">
        <v>46068</v>
      </c>
      <c r="C213" s="4" t="s">
        <v>6</v>
      </c>
      <c r="D213" s="4" t="s">
        <v>27</v>
      </c>
      <c r="E213" s="4" t="s">
        <v>28</v>
      </c>
      <c r="F213" s="4" t="s">
        <v>3</v>
      </c>
      <c r="G213" s="4" t="s">
        <v>4</v>
      </c>
      <c r="H213" s="4" t="s">
        <v>30</v>
      </c>
      <c r="I213" s="9">
        <v>2</v>
      </c>
      <c r="J213" s="6">
        <v>102.12</v>
      </c>
      <c r="K213" s="7">
        <v>0.15</v>
      </c>
      <c r="L213" s="6">
        <v>51.03</v>
      </c>
      <c r="M213" s="6">
        <f t="shared" si="12"/>
        <v>173.60400000000001</v>
      </c>
      <c r="N213" s="6">
        <f t="shared" si="13"/>
        <v>102.06</v>
      </c>
      <c r="O213" s="6">
        <f t="shared" si="14"/>
        <v>71.544000000000011</v>
      </c>
      <c r="P213" s="8">
        <f t="shared" si="15"/>
        <v>0.41211032003870884</v>
      </c>
      <c r="Q213" s="5">
        <f>YEAR(SalesDataTable[[#This Row],[Order Date]])</f>
        <v>2026</v>
      </c>
      <c r="R213" s="8" t="str">
        <f>"Q"&amp;ROUNDUP(MONTH(SalesDataTable[[#This Row],[Order Date]])/3,0)</f>
        <v>Q1</v>
      </c>
      <c r="S213" s="9">
        <f>MONTH(SalesDataTable[[#This Row],[Order Date]])</f>
        <v>2</v>
      </c>
      <c r="T213" s="8" t="str">
        <f>TEXT(SalesDataTable[[#This Row],[Order Date]],"mmm")</f>
        <v>Feb</v>
      </c>
    </row>
    <row r="214" spans="1:20" ht="15.6">
      <c r="A214" s="2">
        <v>1197</v>
      </c>
      <c r="B214" s="3">
        <v>46069</v>
      </c>
      <c r="C214" s="4" t="s">
        <v>11</v>
      </c>
      <c r="D214" s="4" t="s">
        <v>18</v>
      </c>
      <c r="E214" s="4" t="s">
        <v>2</v>
      </c>
      <c r="F214" s="4" t="s">
        <v>13</v>
      </c>
      <c r="G214" s="4" t="s">
        <v>4</v>
      </c>
      <c r="H214" s="4" t="s">
        <v>30</v>
      </c>
      <c r="I214" s="9">
        <v>2</v>
      </c>
      <c r="J214" s="6">
        <v>101.77</v>
      </c>
      <c r="K214" s="7">
        <v>0</v>
      </c>
      <c r="L214" s="6">
        <v>51.34</v>
      </c>
      <c r="M214" s="6">
        <f t="shared" si="12"/>
        <v>203.54</v>
      </c>
      <c r="N214" s="6">
        <f t="shared" si="13"/>
        <v>102.68</v>
      </c>
      <c r="O214" s="6">
        <f t="shared" si="14"/>
        <v>100.85999999999999</v>
      </c>
      <c r="P214" s="8">
        <f t="shared" si="15"/>
        <v>0.49552913432249185</v>
      </c>
      <c r="Q214" s="5">
        <f>YEAR(SalesDataTable[[#This Row],[Order Date]])</f>
        <v>2026</v>
      </c>
      <c r="R214" s="8" t="str">
        <f>"Q"&amp;ROUNDUP(MONTH(SalesDataTable[[#This Row],[Order Date]])/3,0)</f>
        <v>Q1</v>
      </c>
      <c r="S214" s="9">
        <f>MONTH(SalesDataTable[[#This Row],[Order Date]])</f>
        <v>2</v>
      </c>
      <c r="T214" s="8" t="str">
        <f>TEXT(SalesDataTable[[#This Row],[Order Date]],"mmm")</f>
        <v>Feb</v>
      </c>
    </row>
    <row r="215" spans="1:20" ht="15.6">
      <c r="A215" s="2">
        <v>2714</v>
      </c>
      <c r="B215" s="3">
        <v>46069</v>
      </c>
      <c r="C215" s="4" t="s">
        <v>0</v>
      </c>
      <c r="D215" s="4" t="s">
        <v>50</v>
      </c>
      <c r="E215" s="4" t="s">
        <v>2</v>
      </c>
      <c r="F215" s="4" t="s">
        <v>16</v>
      </c>
      <c r="G215" s="4" t="s">
        <v>9</v>
      </c>
      <c r="H215" s="4" t="s">
        <v>37</v>
      </c>
      <c r="I215" s="9">
        <v>3</v>
      </c>
      <c r="J215" s="6">
        <v>153.24</v>
      </c>
      <c r="K215" s="7">
        <v>0.15</v>
      </c>
      <c r="L215" s="6">
        <v>77.61</v>
      </c>
      <c r="M215" s="6">
        <f t="shared" si="12"/>
        <v>390.762</v>
      </c>
      <c r="N215" s="6">
        <f t="shared" si="13"/>
        <v>232.82999999999998</v>
      </c>
      <c r="O215" s="6">
        <f t="shared" si="14"/>
        <v>157.93200000000002</v>
      </c>
      <c r="P215" s="8">
        <f t="shared" si="15"/>
        <v>0.40416417154175693</v>
      </c>
      <c r="Q215" s="5">
        <f>YEAR(SalesDataTable[[#This Row],[Order Date]])</f>
        <v>2026</v>
      </c>
      <c r="R215" s="8" t="str">
        <f>"Q"&amp;ROUNDUP(MONTH(SalesDataTable[[#This Row],[Order Date]])/3,0)</f>
        <v>Q1</v>
      </c>
      <c r="S215" s="9">
        <f>MONTH(SalesDataTable[[#This Row],[Order Date]])</f>
        <v>2</v>
      </c>
      <c r="T215" s="8" t="str">
        <f>TEXT(SalesDataTable[[#This Row],[Order Date]],"mmm")</f>
        <v>Feb</v>
      </c>
    </row>
    <row r="216" spans="1:20" ht="15.6">
      <c r="A216" s="2">
        <v>2753</v>
      </c>
      <c r="B216" s="3">
        <v>46069</v>
      </c>
      <c r="C216" s="4" t="s">
        <v>20</v>
      </c>
      <c r="D216" s="4" t="s">
        <v>21</v>
      </c>
      <c r="E216" s="4" t="s">
        <v>28</v>
      </c>
      <c r="F216" s="4" t="s">
        <v>3</v>
      </c>
      <c r="G216" s="4" t="s">
        <v>9</v>
      </c>
      <c r="H216" s="4" t="s">
        <v>17</v>
      </c>
      <c r="I216" s="9">
        <v>1</v>
      </c>
      <c r="J216" s="6">
        <v>140.47</v>
      </c>
      <c r="K216" s="7">
        <v>0</v>
      </c>
      <c r="L216" s="6">
        <v>79.66</v>
      </c>
      <c r="M216" s="6">
        <f t="shared" si="12"/>
        <v>140.47</v>
      </c>
      <c r="N216" s="6">
        <f t="shared" si="13"/>
        <v>79.66</v>
      </c>
      <c r="O216" s="6">
        <f t="shared" si="14"/>
        <v>60.81</v>
      </c>
      <c r="P216" s="8">
        <f t="shared" si="15"/>
        <v>0.43290382288033036</v>
      </c>
      <c r="Q216" s="5">
        <f>YEAR(SalesDataTable[[#This Row],[Order Date]])</f>
        <v>2026</v>
      </c>
      <c r="R216" s="8" t="str">
        <f>"Q"&amp;ROUNDUP(MONTH(SalesDataTable[[#This Row],[Order Date]])/3,0)</f>
        <v>Q1</v>
      </c>
      <c r="S216" s="9">
        <f>MONTH(SalesDataTable[[#This Row],[Order Date]])</f>
        <v>2</v>
      </c>
      <c r="T216" s="8" t="str">
        <f>TEXT(SalesDataTable[[#This Row],[Order Date]],"mmm")</f>
        <v>Feb</v>
      </c>
    </row>
    <row r="217" spans="1:20" ht="15.6">
      <c r="A217" s="2">
        <v>3901</v>
      </c>
      <c r="B217" s="3">
        <v>46069</v>
      </c>
      <c r="C217" s="4" t="s">
        <v>20</v>
      </c>
      <c r="D217" s="4" t="s">
        <v>31</v>
      </c>
      <c r="E217" s="4" t="s">
        <v>19</v>
      </c>
      <c r="F217" s="4" t="s">
        <v>13</v>
      </c>
      <c r="G217" s="4" t="s">
        <v>9</v>
      </c>
      <c r="H217" s="4" t="s">
        <v>46</v>
      </c>
      <c r="I217" s="9">
        <v>4</v>
      </c>
      <c r="J217" s="6">
        <v>70.67</v>
      </c>
      <c r="K217" s="7">
        <v>0.05</v>
      </c>
      <c r="L217" s="6">
        <v>32.96</v>
      </c>
      <c r="M217" s="6">
        <f t="shared" si="12"/>
        <v>268.54599999999999</v>
      </c>
      <c r="N217" s="6">
        <f t="shared" si="13"/>
        <v>131.84</v>
      </c>
      <c r="O217" s="6">
        <f t="shared" si="14"/>
        <v>136.70599999999999</v>
      </c>
      <c r="P217" s="8">
        <f t="shared" si="15"/>
        <v>0.50905990035226734</v>
      </c>
      <c r="Q217" s="5">
        <f>YEAR(SalesDataTable[[#This Row],[Order Date]])</f>
        <v>2026</v>
      </c>
      <c r="R217" s="8" t="str">
        <f>"Q"&amp;ROUNDUP(MONTH(SalesDataTable[[#This Row],[Order Date]])/3,0)</f>
        <v>Q1</v>
      </c>
      <c r="S217" s="9">
        <f>MONTH(SalesDataTable[[#This Row],[Order Date]])</f>
        <v>2</v>
      </c>
      <c r="T217" s="8" t="str">
        <f>TEXT(SalesDataTable[[#This Row],[Order Date]],"mmm")</f>
        <v>Feb</v>
      </c>
    </row>
    <row r="218" spans="1:20" ht="15.6">
      <c r="A218" s="2">
        <v>594</v>
      </c>
      <c r="B218" s="3">
        <v>46070</v>
      </c>
      <c r="C218" s="4" t="s">
        <v>0</v>
      </c>
      <c r="D218" s="4" t="s">
        <v>50</v>
      </c>
      <c r="E218" s="4" t="s">
        <v>19</v>
      </c>
      <c r="F218" s="4" t="s">
        <v>16</v>
      </c>
      <c r="G218" s="4" t="s">
        <v>14</v>
      </c>
      <c r="H218" s="4" t="s">
        <v>44</v>
      </c>
      <c r="I218" s="9">
        <v>3</v>
      </c>
      <c r="J218" s="6">
        <v>134.91</v>
      </c>
      <c r="K218" s="7">
        <v>0</v>
      </c>
      <c r="L218" s="6">
        <v>67.69</v>
      </c>
      <c r="M218" s="6">
        <f t="shared" si="12"/>
        <v>404.73</v>
      </c>
      <c r="N218" s="6">
        <f t="shared" si="13"/>
        <v>203.07</v>
      </c>
      <c r="O218" s="6">
        <f t="shared" si="14"/>
        <v>201.66000000000003</v>
      </c>
      <c r="P218" s="8">
        <f t="shared" si="15"/>
        <v>0.49825809799125348</v>
      </c>
      <c r="Q218" s="5">
        <f>YEAR(SalesDataTable[[#This Row],[Order Date]])</f>
        <v>2026</v>
      </c>
      <c r="R218" s="8" t="str">
        <f>"Q"&amp;ROUNDUP(MONTH(SalesDataTable[[#This Row],[Order Date]])/3,0)</f>
        <v>Q1</v>
      </c>
      <c r="S218" s="9">
        <f>MONTH(SalesDataTable[[#This Row],[Order Date]])</f>
        <v>2</v>
      </c>
      <c r="T218" s="8" t="str">
        <f>TEXT(SalesDataTable[[#This Row],[Order Date]],"mmm")</f>
        <v>Feb</v>
      </c>
    </row>
    <row r="219" spans="1:20" ht="15.6">
      <c r="A219" s="2">
        <v>624</v>
      </c>
      <c r="B219" s="3">
        <v>46070</v>
      </c>
      <c r="C219" s="4" t="s">
        <v>11</v>
      </c>
      <c r="D219" s="4" t="s">
        <v>12</v>
      </c>
      <c r="E219" s="4" t="s">
        <v>2</v>
      </c>
      <c r="F219" s="4" t="s">
        <v>16</v>
      </c>
      <c r="G219" s="4" t="s">
        <v>9</v>
      </c>
      <c r="H219" s="4" t="s">
        <v>46</v>
      </c>
      <c r="I219" s="9">
        <v>1</v>
      </c>
      <c r="J219" s="6">
        <v>70.86</v>
      </c>
      <c r="K219" s="7">
        <v>0.1</v>
      </c>
      <c r="L219" s="6">
        <v>33.299999999999997</v>
      </c>
      <c r="M219" s="6">
        <f t="shared" si="12"/>
        <v>63.774000000000001</v>
      </c>
      <c r="N219" s="6">
        <f t="shared" si="13"/>
        <v>33.299999999999997</v>
      </c>
      <c r="O219" s="6">
        <f t="shared" si="14"/>
        <v>30.474000000000004</v>
      </c>
      <c r="P219" s="8">
        <f t="shared" si="15"/>
        <v>0.47784363533728486</v>
      </c>
      <c r="Q219" s="5">
        <f>YEAR(SalesDataTable[[#This Row],[Order Date]])</f>
        <v>2026</v>
      </c>
      <c r="R219" s="8" t="str">
        <f>"Q"&amp;ROUNDUP(MONTH(SalesDataTable[[#This Row],[Order Date]])/3,0)</f>
        <v>Q1</v>
      </c>
      <c r="S219" s="9">
        <f>MONTH(SalesDataTable[[#This Row],[Order Date]])</f>
        <v>2</v>
      </c>
      <c r="T219" s="8" t="str">
        <f>TEXT(SalesDataTable[[#This Row],[Order Date]],"mmm")</f>
        <v>Feb</v>
      </c>
    </row>
    <row r="220" spans="1:20" ht="15.6">
      <c r="A220" s="2">
        <v>1013</v>
      </c>
      <c r="B220" s="3">
        <v>46070</v>
      </c>
      <c r="C220" s="4" t="s">
        <v>6</v>
      </c>
      <c r="D220" s="4" t="s">
        <v>43</v>
      </c>
      <c r="E220" s="4" t="s">
        <v>19</v>
      </c>
      <c r="F220" s="4" t="s">
        <v>13</v>
      </c>
      <c r="G220" s="4" t="s">
        <v>4</v>
      </c>
      <c r="H220" s="4" t="s">
        <v>30</v>
      </c>
      <c r="I220" s="9">
        <v>1</v>
      </c>
      <c r="J220" s="6">
        <v>104.35</v>
      </c>
      <c r="K220" s="7">
        <v>0</v>
      </c>
      <c r="L220" s="6">
        <v>51.49</v>
      </c>
      <c r="M220" s="6">
        <f t="shared" si="12"/>
        <v>104.35</v>
      </c>
      <c r="N220" s="6">
        <f t="shared" si="13"/>
        <v>51.49</v>
      </c>
      <c r="O220" s="6">
        <f t="shared" si="14"/>
        <v>52.859999999999992</v>
      </c>
      <c r="P220" s="8">
        <f t="shared" si="15"/>
        <v>0.50656444657402966</v>
      </c>
      <c r="Q220" s="5">
        <f>YEAR(SalesDataTable[[#This Row],[Order Date]])</f>
        <v>2026</v>
      </c>
      <c r="R220" s="8" t="str">
        <f>"Q"&amp;ROUNDUP(MONTH(SalesDataTable[[#This Row],[Order Date]])/3,0)</f>
        <v>Q1</v>
      </c>
      <c r="S220" s="9">
        <f>MONTH(SalesDataTable[[#This Row],[Order Date]])</f>
        <v>2</v>
      </c>
      <c r="T220" s="8" t="str">
        <f>TEXT(SalesDataTable[[#This Row],[Order Date]],"mmm")</f>
        <v>Feb</v>
      </c>
    </row>
    <row r="221" spans="1:20" ht="15.6">
      <c r="A221" s="2">
        <v>1100</v>
      </c>
      <c r="B221" s="3">
        <v>46070</v>
      </c>
      <c r="C221" s="4" t="s">
        <v>20</v>
      </c>
      <c r="D221" s="4" t="s">
        <v>33</v>
      </c>
      <c r="E221" s="4" t="s">
        <v>2</v>
      </c>
      <c r="F221" s="4" t="s">
        <v>3</v>
      </c>
      <c r="G221" s="4" t="s">
        <v>34</v>
      </c>
      <c r="H221" s="4" t="s">
        <v>38</v>
      </c>
      <c r="I221" s="9">
        <v>2</v>
      </c>
      <c r="J221" s="6">
        <v>120.48</v>
      </c>
      <c r="K221" s="7">
        <v>0</v>
      </c>
      <c r="L221" s="6">
        <v>70.680000000000007</v>
      </c>
      <c r="M221" s="6">
        <f t="shared" si="12"/>
        <v>240.96</v>
      </c>
      <c r="N221" s="6">
        <f t="shared" si="13"/>
        <v>141.36000000000001</v>
      </c>
      <c r="O221" s="6">
        <f t="shared" si="14"/>
        <v>99.6</v>
      </c>
      <c r="P221" s="8">
        <f t="shared" si="15"/>
        <v>0.4133466135458167</v>
      </c>
      <c r="Q221" s="5">
        <f>YEAR(SalesDataTable[[#This Row],[Order Date]])</f>
        <v>2026</v>
      </c>
      <c r="R221" s="8" t="str">
        <f>"Q"&amp;ROUNDUP(MONTH(SalesDataTable[[#This Row],[Order Date]])/3,0)</f>
        <v>Q1</v>
      </c>
      <c r="S221" s="9">
        <f>MONTH(SalesDataTable[[#This Row],[Order Date]])</f>
        <v>2</v>
      </c>
      <c r="T221" s="8" t="str">
        <f>TEXT(SalesDataTable[[#This Row],[Order Date]],"mmm")</f>
        <v>Feb</v>
      </c>
    </row>
    <row r="222" spans="1:20" ht="15.6">
      <c r="A222" s="2">
        <v>2353</v>
      </c>
      <c r="B222" s="3">
        <v>46070</v>
      </c>
      <c r="C222" s="4" t="s">
        <v>6</v>
      </c>
      <c r="D222" s="4" t="s">
        <v>43</v>
      </c>
      <c r="E222" s="4" t="s">
        <v>2</v>
      </c>
      <c r="F222" s="4" t="s">
        <v>3</v>
      </c>
      <c r="G222" s="4" t="s">
        <v>23</v>
      </c>
      <c r="H222" s="4" t="s">
        <v>24</v>
      </c>
      <c r="I222" s="9">
        <v>1</v>
      </c>
      <c r="J222" s="6">
        <v>339.52</v>
      </c>
      <c r="K222" s="7">
        <v>0.1</v>
      </c>
      <c r="L222" s="6">
        <v>191.19</v>
      </c>
      <c r="M222" s="6">
        <f t="shared" si="12"/>
        <v>305.56799999999998</v>
      </c>
      <c r="N222" s="6">
        <f t="shared" si="13"/>
        <v>191.19</v>
      </c>
      <c r="O222" s="6">
        <f t="shared" si="14"/>
        <v>114.37799999999999</v>
      </c>
      <c r="P222" s="8">
        <f t="shared" si="15"/>
        <v>0.3743127552623311</v>
      </c>
      <c r="Q222" s="5">
        <f>YEAR(SalesDataTable[[#This Row],[Order Date]])</f>
        <v>2026</v>
      </c>
      <c r="R222" s="8" t="str">
        <f>"Q"&amp;ROUNDUP(MONTH(SalesDataTable[[#This Row],[Order Date]])/3,0)</f>
        <v>Q1</v>
      </c>
      <c r="S222" s="9">
        <f>MONTH(SalesDataTable[[#This Row],[Order Date]])</f>
        <v>2</v>
      </c>
      <c r="T222" s="8" t="str">
        <f>TEXT(SalesDataTable[[#This Row],[Order Date]],"mmm")</f>
        <v>Feb</v>
      </c>
    </row>
    <row r="223" spans="1:20" ht="15.6">
      <c r="A223" s="2">
        <v>3020</v>
      </c>
      <c r="B223" s="3">
        <v>46070</v>
      </c>
      <c r="C223" s="4" t="s">
        <v>6</v>
      </c>
      <c r="D223" s="4" t="s">
        <v>49</v>
      </c>
      <c r="E223" s="4" t="s">
        <v>8</v>
      </c>
      <c r="F223" s="4" t="s">
        <v>16</v>
      </c>
      <c r="G223" s="4" t="s">
        <v>9</v>
      </c>
      <c r="H223" s="4" t="s">
        <v>37</v>
      </c>
      <c r="I223" s="9">
        <v>5</v>
      </c>
      <c r="J223" s="6">
        <v>154.72999999999999</v>
      </c>
      <c r="K223" s="7">
        <v>0.1</v>
      </c>
      <c r="L223" s="6">
        <v>77.42</v>
      </c>
      <c r="M223" s="6">
        <f t="shared" si="12"/>
        <v>696.28499999999997</v>
      </c>
      <c r="N223" s="6">
        <f t="shared" si="13"/>
        <v>387.1</v>
      </c>
      <c r="O223" s="6">
        <f t="shared" si="14"/>
        <v>309.18499999999995</v>
      </c>
      <c r="P223" s="8">
        <f t="shared" si="15"/>
        <v>0.44404949122844806</v>
      </c>
      <c r="Q223" s="5">
        <f>YEAR(SalesDataTable[[#This Row],[Order Date]])</f>
        <v>2026</v>
      </c>
      <c r="R223" s="8" t="str">
        <f>"Q"&amp;ROUNDUP(MONTH(SalesDataTable[[#This Row],[Order Date]])/3,0)</f>
        <v>Q1</v>
      </c>
      <c r="S223" s="9">
        <f>MONTH(SalesDataTable[[#This Row],[Order Date]])</f>
        <v>2</v>
      </c>
      <c r="T223" s="8" t="str">
        <f>TEXT(SalesDataTable[[#This Row],[Order Date]],"mmm")</f>
        <v>Feb</v>
      </c>
    </row>
    <row r="224" spans="1:20" ht="15.6">
      <c r="A224" s="2">
        <v>3227</v>
      </c>
      <c r="B224" s="3">
        <v>46070</v>
      </c>
      <c r="C224" s="4" t="s">
        <v>11</v>
      </c>
      <c r="D224" s="4" t="s">
        <v>25</v>
      </c>
      <c r="E224" s="4" t="s">
        <v>19</v>
      </c>
      <c r="F224" s="4" t="s">
        <v>16</v>
      </c>
      <c r="G224" s="4" t="s">
        <v>9</v>
      </c>
      <c r="H224" s="4" t="s">
        <v>10</v>
      </c>
      <c r="I224" s="9">
        <v>4</v>
      </c>
      <c r="J224" s="6">
        <v>93.98</v>
      </c>
      <c r="K224" s="7">
        <v>0.05</v>
      </c>
      <c r="L224" s="6">
        <v>44.6</v>
      </c>
      <c r="M224" s="6">
        <f t="shared" si="12"/>
        <v>357.12400000000002</v>
      </c>
      <c r="N224" s="6">
        <f t="shared" si="13"/>
        <v>178.4</v>
      </c>
      <c r="O224" s="6">
        <f t="shared" si="14"/>
        <v>178.72400000000002</v>
      </c>
      <c r="P224" s="8">
        <f t="shared" si="15"/>
        <v>0.50045362395134463</v>
      </c>
      <c r="Q224" s="5">
        <f>YEAR(SalesDataTable[[#This Row],[Order Date]])</f>
        <v>2026</v>
      </c>
      <c r="R224" s="8" t="str">
        <f>"Q"&amp;ROUNDUP(MONTH(SalesDataTable[[#This Row],[Order Date]])/3,0)</f>
        <v>Q1</v>
      </c>
      <c r="S224" s="9">
        <f>MONTH(SalesDataTable[[#This Row],[Order Date]])</f>
        <v>2</v>
      </c>
      <c r="T224" s="8" t="str">
        <f>TEXT(SalesDataTable[[#This Row],[Order Date]],"mmm")</f>
        <v>Feb</v>
      </c>
    </row>
    <row r="225" spans="1:20" ht="15.6">
      <c r="A225" s="2">
        <v>3530</v>
      </c>
      <c r="B225" s="3">
        <v>46070</v>
      </c>
      <c r="C225" s="4" t="s">
        <v>0</v>
      </c>
      <c r="D225" s="4" t="s">
        <v>1</v>
      </c>
      <c r="E225" s="4" t="s">
        <v>2</v>
      </c>
      <c r="F225" s="4" t="s">
        <v>13</v>
      </c>
      <c r="G225" s="4" t="s">
        <v>23</v>
      </c>
      <c r="H225" s="4" t="s">
        <v>24</v>
      </c>
      <c r="I225" s="9">
        <v>2</v>
      </c>
      <c r="J225" s="6">
        <v>336.83</v>
      </c>
      <c r="K225" s="7">
        <v>0</v>
      </c>
      <c r="L225" s="6">
        <v>194.42</v>
      </c>
      <c r="M225" s="6">
        <f t="shared" si="12"/>
        <v>673.66</v>
      </c>
      <c r="N225" s="6">
        <f t="shared" si="13"/>
        <v>388.84</v>
      </c>
      <c r="O225" s="6">
        <f t="shared" si="14"/>
        <v>284.82</v>
      </c>
      <c r="P225" s="8">
        <f t="shared" si="15"/>
        <v>0.42279488169106078</v>
      </c>
      <c r="Q225" s="5">
        <f>YEAR(SalesDataTable[[#This Row],[Order Date]])</f>
        <v>2026</v>
      </c>
      <c r="R225" s="8" t="str">
        <f>"Q"&amp;ROUNDUP(MONTH(SalesDataTable[[#This Row],[Order Date]])/3,0)</f>
        <v>Q1</v>
      </c>
      <c r="S225" s="9">
        <f>MONTH(SalesDataTable[[#This Row],[Order Date]])</f>
        <v>2</v>
      </c>
      <c r="T225" s="8" t="str">
        <f>TEXT(SalesDataTable[[#This Row],[Order Date]],"mmm")</f>
        <v>Feb</v>
      </c>
    </row>
    <row r="226" spans="1:20" ht="15.6">
      <c r="A226" s="2">
        <v>6</v>
      </c>
      <c r="B226" s="3">
        <v>46071</v>
      </c>
      <c r="C226" s="4" t="s">
        <v>20</v>
      </c>
      <c r="D226" s="4" t="s">
        <v>33</v>
      </c>
      <c r="E226" s="4" t="s">
        <v>19</v>
      </c>
      <c r="F226" s="4" t="s">
        <v>3</v>
      </c>
      <c r="G226" s="4" t="s">
        <v>23</v>
      </c>
      <c r="H226" s="4" t="s">
        <v>24</v>
      </c>
      <c r="I226" s="9">
        <v>1</v>
      </c>
      <c r="J226" s="6">
        <v>338.93</v>
      </c>
      <c r="K226" s="7">
        <v>0</v>
      </c>
      <c r="L226" s="6">
        <v>197.92</v>
      </c>
      <c r="M226" s="6">
        <f t="shared" si="12"/>
        <v>338.93</v>
      </c>
      <c r="N226" s="6">
        <f t="shared" si="13"/>
        <v>197.92</v>
      </c>
      <c r="O226" s="6">
        <f t="shared" si="14"/>
        <v>141.01000000000002</v>
      </c>
      <c r="P226" s="8">
        <f t="shared" si="15"/>
        <v>0.41604461098161866</v>
      </c>
      <c r="Q226" s="5">
        <f>YEAR(SalesDataTable[[#This Row],[Order Date]])</f>
        <v>2026</v>
      </c>
      <c r="R226" s="8" t="str">
        <f>"Q"&amp;ROUNDUP(MONTH(SalesDataTable[[#This Row],[Order Date]])/3,0)</f>
        <v>Q1</v>
      </c>
      <c r="S226" s="9">
        <f>MONTH(SalesDataTable[[#This Row],[Order Date]])</f>
        <v>2</v>
      </c>
      <c r="T226" s="8" t="str">
        <f>TEXT(SalesDataTable[[#This Row],[Order Date]],"mmm")</f>
        <v>Feb</v>
      </c>
    </row>
    <row r="227" spans="1:20" ht="15.6">
      <c r="A227" s="2">
        <v>2038</v>
      </c>
      <c r="B227" s="3">
        <v>46071</v>
      </c>
      <c r="C227" s="4" t="s">
        <v>0</v>
      </c>
      <c r="D227" s="4" t="s">
        <v>36</v>
      </c>
      <c r="E227" s="4" t="s">
        <v>2</v>
      </c>
      <c r="F227" s="4" t="s">
        <v>13</v>
      </c>
      <c r="G227" s="4" t="s">
        <v>23</v>
      </c>
      <c r="H227" s="4" t="s">
        <v>51</v>
      </c>
      <c r="I227" s="9">
        <v>5</v>
      </c>
      <c r="J227" s="6">
        <v>122.72</v>
      </c>
      <c r="K227" s="7">
        <v>0</v>
      </c>
      <c r="L227" s="6">
        <v>62.41</v>
      </c>
      <c r="M227" s="6">
        <f t="shared" si="12"/>
        <v>613.6</v>
      </c>
      <c r="N227" s="6">
        <f t="shared" si="13"/>
        <v>312.04999999999995</v>
      </c>
      <c r="O227" s="6">
        <f t="shared" si="14"/>
        <v>301.55000000000007</v>
      </c>
      <c r="P227" s="8">
        <f t="shared" si="15"/>
        <v>0.49144393741851378</v>
      </c>
      <c r="Q227" s="5">
        <f>YEAR(SalesDataTable[[#This Row],[Order Date]])</f>
        <v>2026</v>
      </c>
      <c r="R227" s="8" t="str">
        <f>"Q"&amp;ROUNDUP(MONTH(SalesDataTable[[#This Row],[Order Date]])/3,0)</f>
        <v>Q1</v>
      </c>
      <c r="S227" s="9">
        <f>MONTH(SalesDataTable[[#This Row],[Order Date]])</f>
        <v>2</v>
      </c>
      <c r="T227" s="8" t="str">
        <f>TEXT(SalesDataTable[[#This Row],[Order Date]],"mmm")</f>
        <v>Feb</v>
      </c>
    </row>
    <row r="228" spans="1:20" ht="15.6">
      <c r="A228" s="2">
        <v>4104</v>
      </c>
      <c r="B228" s="3">
        <v>46071</v>
      </c>
      <c r="C228" s="4" t="s">
        <v>20</v>
      </c>
      <c r="D228" s="4" t="s">
        <v>21</v>
      </c>
      <c r="E228" s="4" t="s">
        <v>2</v>
      </c>
      <c r="F228" s="4" t="s">
        <v>13</v>
      </c>
      <c r="G228" s="4" t="s">
        <v>14</v>
      </c>
      <c r="H228" s="4" t="s">
        <v>44</v>
      </c>
      <c r="I228" s="9">
        <v>4</v>
      </c>
      <c r="J228" s="6">
        <v>135.63</v>
      </c>
      <c r="K228" s="7">
        <v>0.05</v>
      </c>
      <c r="L228" s="6">
        <v>65.900000000000006</v>
      </c>
      <c r="M228" s="6">
        <f t="shared" si="12"/>
        <v>515.39400000000001</v>
      </c>
      <c r="N228" s="6">
        <f t="shared" si="13"/>
        <v>263.60000000000002</v>
      </c>
      <c r="O228" s="6">
        <f t="shared" si="14"/>
        <v>251.79399999999998</v>
      </c>
      <c r="P228" s="8">
        <f t="shared" si="15"/>
        <v>0.4885466264644136</v>
      </c>
      <c r="Q228" s="5">
        <f>YEAR(SalesDataTable[[#This Row],[Order Date]])</f>
        <v>2026</v>
      </c>
      <c r="R228" s="8" t="str">
        <f>"Q"&amp;ROUNDUP(MONTH(SalesDataTable[[#This Row],[Order Date]])/3,0)</f>
        <v>Q1</v>
      </c>
      <c r="S228" s="9">
        <f>MONTH(SalesDataTable[[#This Row],[Order Date]])</f>
        <v>2</v>
      </c>
      <c r="T228" s="8" t="str">
        <f>TEXT(SalesDataTable[[#This Row],[Order Date]],"mmm")</f>
        <v>Feb</v>
      </c>
    </row>
    <row r="229" spans="1:20" ht="15.6">
      <c r="A229" s="2">
        <v>1072</v>
      </c>
      <c r="B229" s="3">
        <v>46072</v>
      </c>
      <c r="C229" s="4" t="s">
        <v>11</v>
      </c>
      <c r="D229" s="4" t="s">
        <v>52</v>
      </c>
      <c r="E229" s="4" t="s">
        <v>2</v>
      </c>
      <c r="F229" s="4" t="s">
        <v>3</v>
      </c>
      <c r="G229" s="4" t="s">
        <v>23</v>
      </c>
      <c r="H229" s="4" t="s">
        <v>40</v>
      </c>
      <c r="I229" s="9">
        <v>2</v>
      </c>
      <c r="J229" s="6">
        <v>81.34</v>
      </c>
      <c r="K229" s="7">
        <v>0.05</v>
      </c>
      <c r="L229" s="6">
        <v>40.64</v>
      </c>
      <c r="M229" s="6">
        <f t="shared" si="12"/>
        <v>154.54599999999999</v>
      </c>
      <c r="N229" s="6">
        <f t="shared" si="13"/>
        <v>81.28</v>
      </c>
      <c r="O229" s="6">
        <f t="shared" si="14"/>
        <v>73.265999999999991</v>
      </c>
      <c r="P229" s="8">
        <f t="shared" si="15"/>
        <v>0.47407244445019603</v>
      </c>
      <c r="Q229" s="5">
        <f>YEAR(SalesDataTable[[#This Row],[Order Date]])</f>
        <v>2026</v>
      </c>
      <c r="R229" s="8" t="str">
        <f>"Q"&amp;ROUNDUP(MONTH(SalesDataTable[[#This Row],[Order Date]])/3,0)</f>
        <v>Q1</v>
      </c>
      <c r="S229" s="9">
        <f>MONTH(SalesDataTable[[#This Row],[Order Date]])</f>
        <v>2</v>
      </c>
      <c r="T229" s="8" t="str">
        <f>TEXT(SalesDataTable[[#This Row],[Order Date]],"mmm")</f>
        <v>Feb</v>
      </c>
    </row>
    <row r="230" spans="1:20" ht="15.6">
      <c r="A230" s="2">
        <v>2435</v>
      </c>
      <c r="B230" s="3">
        <v>46072</v>
      </c>
      <c r="C230" s="4" t="s">
        <v>11</v>
      </c>
      <c r="D230" s="4" t="s">
        <v>18</v>
      </c>
      <c r="E230" s="4" t="s">
        <v>2</v>
      </c>
      <c r="F230" s="4" t="s">
        <v>13</v>
      </c>
      <c r="G230" s="4" t="s">
        <v>4</v>
      </c>
      <c r="H230" s="4" t="s">
        <v>26</v>
      </c>
      <c r="I230" s="9">
        <v>1</v>
      </c>
      <c r="J230" s="6">
        <v>41.01</v>
      </c>
      <c r="K230" s="7">
        <v>0.05</v>
      </c>
      <c r="L230" s="6">
        <v>16.489999999999998</v>
      </c>
      <c r="M230" s="6">
        <f t="shared" si="12"/>
        <v>38.959499999999998</v>
      </c>
      <c r="N230" s="6">
        <f t="shared" si="13"/>
        <v>16.489999999999998</v>
      </c>
      <c r="O230" s="6">
        <f t="shared" si="14"/>
        <v>22.4695</v>
      </c>
      <c r="P230" s="8">
        <f t="shared" si="15"/>
        <v>0.57673994789460847</v>
      </c>
      <c r="Q230" s="5">
        <f>YEAR(SalesDataTable[[#This Row],[Order Date]])</f>
        <v>2026</v>
      </c>
      <c r="R230" s="8" t="str">
        <f>"Q"&amp;ROUNDUP(MONTH(SalesDataTable[[#This Row],[Order Date]])/3,0)</f>
        <v>Q1</v>
      </c>
      <c r="S230" s="9">
        <f>MONTH(SalesDataTable[[#This Row],[Order Date]])</f>
        <v>2</v>
      </c>
      <c r="T230" s="8" t="str">
        <f>TEXT(SalesDataTable[[#This Row],[Order Date]],"mmm")</f>
        <v>Feb</v>
      </c>
    </row>
    <row r="231" spans="1:20" ht="15.6">
      <c r="A231" s="2">
        <v>4476</v>
      </c>
      <c r="B231" s="3">
        <v>46072</v>
      </c>
      <c r="C231" s="4" t="s">
        <v>6</v>
      </c>
      <c r="D231" s="4" t="s">
        <v>41</v>
      </c>
      <c r="E231" s="4" t="s">
        <v>28</v>
      </c>
      <c r="F231" s="4" t="s">
        <v>16</v>
      </c>
      <c r="G231" s="4" t="s">
        <v>9</v>
      </c>
      <c r="H231" s="4" t="s">
        <v>37</v>
      </c>
      <c r="I231" s="9">
        <v>2</v>
      </c>
      <c r="J231" s="6">
        <v>153.03</v>
      </c>
      <c r="K231" s="7">
        <v>0</v>
      </c>
      <c r="L231" s="6">
        <v>81.02</v>
      </c>
      <c r="M231" s="6">
        <f t="shared" si="12"/>
        <v>306.06</v>
      </c>
      <c r="N231" s="6">
        <f t="shared" si="13"/>
        <v>162.04</v>
      </c>
      <c r="O231" s="6">
        <f t="shared" si="14"/>
        <v>144.02000000000001</v>
      </c>
      <c r="P231" s="8">
        <f t="shared" si="15"/>
        <v>0.47056132784421356</v>
      </c>
      <c r="Q231" s="5">
        <f>YEAR(SalesDataTable[[#This Row],[Order Date]])</f>
        <v>2026</v>
      </c>
      <c r="R231" s="8" t="str">
        <f>"Q"&amp;ROUNDUP(MONTH(SalesDataTable[[#This Row],[Order Date]])/3,0)</f>
        <v>Q1</v>
      </c>
      <c r="S231" s="9">
        <f>MONTH(SalesDataTable[[#This Row],[Order Date]])</f>
        <v>2</v>
      </c>
      <c r="T231" s="8" t="str">
        <f>TEXT(SalesDataTable[[#This Row],[Order Date]],"mmm")</f>
        <v>Feb</v>
      </c>
    </row>
    <row r="232" spans="1:20" ht="15.6">
      <c r="A232" s="2">
        <v>174</v>
      </c>
      <c r="B232" s="3">
        <v>46073</v>
      </c>
      <c r="C232" s="4" t="s">
        <v>6</v>
      </c>
      <c r="D232" s="4" t="s">
        <v>41</v>
      </c>
      <c r="E232" s="4" t="s">
        <v>2</v>
      </c>
      <c r="F232" s="4" t="s">
        <v>13</v>
      </c>
      <c r="G232" s="4" t="s">
        <v>34</v>
      </c>
      <c r="H232" s="4" t="s">
        <v>38</v>
      </c>
      <c r="I232" s="9">
        <v>2</v>
      </c>
      <c r="J232" s="6">
        <v>124.92</v>
      </c>
      <c r="K232" s="7">
        <v>0</v>
      </c>
      <c r="L232" s="6">
        <v>69.98</v>
      </c>
      <c r="M232" s="6">
        <f t="shared" si="12"/>
        <v>249.84</v>
      </c>
      <c r="N232" s="6">
        <f t="shared" si="13"/>
        <v>139.96</v>
      </c>
      <c r="O232" s="6">
        <f t="shared" si="14"/>
        <v>109.88</v>
      </c>
      <c r="P232" s="8">
        <f t="shared" si="15"/>
        <v>0.43980147294268329</v>
      </c>
      <c r="Q232" s="5">
        <f>YEAR(SalesDataTable[[#This Row],[Order Date]])</f>
        <v>2026</v>
      </c>
      <c r="R232" s="8" t="str">
        <f>"Q"&amp;ROUNDUP(MONTH(SalesDataTable[[#This Row],[Order Date]])/3,0)</f>
        <v>Q1</v>
      </c>
      <c r="S232" s="9">
        <f>MONTH(SalesDataTable[[#This Row],[Order Date]])</f>
        <v>2</v>
      </c>
      <c r="T232" s="8" t="str">
        <f>TEXT(SalesDataTable[[#This Row],[Order Date]],"mmm")</f>
        <v>Feb</v>
      </c>
    </row>
    <row r="233" spans="1:20" ht="15.6">
      <c r="A233" s="2">
        <v>304</v>
      </c>
      <c r="B233" s="3">
        <v>46073</v>
      </c>
      <c r="C233" s="4" t="s">
        <v>6</v>
      </c>
      <c r="D233" s="4" t="s">
        <v>43</v>
      </c>
      <c r="E233" s="4" t="s">
        <v>2</v>
      </c>
      <c r="F233" s="4" t="s">
        <v>16</v>
      </c>
      <c r="G233" s="4" t="s">
        <v>14</v>
      </c>
      <c r="H233" s="4" t="s">
        <v>44</v>
      </c>
      <c r="I233" s="9">
        <v>2</v>
      </c>
      <c r="J233" s="6">
        <v>136.55000000000001</v>
      </c>
      <c r="K233" s="7">
        <v>0</v>
      </c>
      <c r="L233" s="6">
        <v>68.84</v>
      </c>
      <c r="M233" s="6">
        <f t="shared" si="12"/>
        <v>273.10000000000002</v>
      </c>
      <c r="N233" s="6">
        <f t="shared" si="13"/>
        <v>137.68</v>
      </c>
      <c r="O233" s="6">
        <f t="shared" si="14"/>
        <v>135.42000000000002</v>
      </c>
      <c r="P233" s="8">
        <f t="shared" si="15"/>
        <v>0.49586232149395826</v>
      </c>
      <c r="Q233" s="5">
        <f>YEAR(SalesDataTable[[#This Row],[Order Date]])</f>
        <v>2026</v>
      </c>
      <c r="R233" s="8" t="str">
        <f>"Q"&amp;ROUNDUP(MONTH(SalesDataTable[[#This Row],[Order Date]])/3,0)</f>
        <v>Q1</v>
      </c>
      <c r="S233" s="9">
        <f>MONTH(SalesDataTable[[#This Row],[Order Date]])</f>
        <v>2</v>
      </c>
      <c r="T233" s="8" t="str">
        <f>TEXT(SalesDataTable[[#This Row],[Order Date]],"mmm")</f>
        <v>Feb</v>
      </c>
    </row>
    <row r="234" spans="1:20" ht="15.6">
      <c r="A234" s="2">
        <v>404</v>
      </c>
      <c r="B234" s="3">
        <v>46073</v>
      </c>
      <c r="C234" s="4" t="s">
        <v>11</v>
      </c>
      <c r="D234" s="4" t="s">
        <v>25</v>
      </c>
      <c r="E234" s="4" t="s">
        <v>8</v>
      </c>
      <c r="F234" s="4" t="s">
        <v>16</v>
      </c>
      <c r="G234" s="4" t="s">
        <v>23</v>
      </c>
      <c r="H234" s="4" t="s">
        <v>51</v>
      </c>
      <c r="I234" s="9">
        <v>15</v>
      </c>
      <c r="J234" s="6">
        <v>121.98</v>
      </c>
      <c r="K234" s="7">
        <v>0.1</v>
      </c>
      <c r="L234" s="6">
        <v>59.86</v>
      </c>
      <c r="M234" s="6">
        <f t="shared" si="12"/>
        <v>1646.73</v>
      </c>
      <c r="N234" s="6">
        <f t="shared" si="13"/>
        <v>897.9</v>
      </c>
      <c r="O234" s="6">
        <f t="shared" si="14"/>
        <v>748.83</v>
      </c>
      <c r="P234" s="8">
        <f t="shared" si="15"/>
        <v>0.45473757082217486</v>
      </c>
      <c r="Q234" s="5">
        <f>YEAR(SalesDataTable[[#This Row],[Order Date]])</f>
        <v>2026</v>
      </c>
      <c r="R234" s="8" t="str">
        <f>"Q"&amp;ROUNDUP(MONTH(SalesDataTable[[#This Row],[Order Date]])/3,0)</f>
        <v>Q1</v>
      </c>
      <c r="S234" s="9">
        <f>MONTH(SalesDataTable[[#This Row],[Order Date]])</f>
        <v>2</v>
      </c>
      <c r="T234" s="8" t="str">
        <f>TEXT(SalesDataTable[[#This Row],[Order Date]],"mmm")</f>
        <v>Feb</v>
      </c>
    </row>
    <row r="235" spans="1:20" ht="15.6">
      <c r="A235" s="2">
        <v>675</v>
      </c>
      <c r="B235" s="3">
        <v>46073</v>
      </c>
      <c r="C235" s="4" t="s">
        <v>6</v>
      </c>
      <c r="D235" s="4" t="s">
        <v>43</v>
      </c>
      <c r="E235" s="4" t="s">
        <v>2</v>
      </c>
      <c r="F235" s="4" t="s">
        <v>13</v>
      </c>
      <c r="G235" s="4" t="s">
        <v>14</v>
      </c>
      <c r="H235" s="4" t="s">
        <v>32</v>
      </c>
      <c r="I235" s="9">
        <v>1</v>
      </c>
      <c r="J235" s="6">
        <v>45.54</v>
      </c>
      <c r="K235" s="7">
        <v>0</v>
      </c>
      <c r="L235" s="6">
        <v>18.29</v>
      </c>
      <c r="M235" s="6">
        <f t="shared" si="12"/>
        <v>45.54</v>
      </c>
      <c r="N235" s="6">
        <f t="shared" si="13"/>
        <v>18.29</v>
      </c>
      <c r="O235" s="6">
        <f t="shared" si="14"/>
        <v>27.25</v>
      </c>
      <c r="P235" s="8">
        <f t="shared" si="15"/>
        <v>0.59837505489679399</v>
      </c>
      <c r="Q235" s="5">
        <f>YEAR(SalesDataTable[[#This Row],[Order Date]])</f>
        <v>2026</v>
      </c>
      <c r="R235" s="8" t="str">
        <f>"Q"&amp;ROUNDUP(MONTH(SalesDataTable[[#This Row],[Order Date]])/3,0)</f>
        <v>Q1</v>
      </c>
      <c r="S235" s="9">
        <f>MONTH(SalesDataTable[[#This Row],[Order Date]])</f>
        <v>2</v>
      </c>
      <c r="T235" s="8" t="str">
        <f>TEXT(SalesDataTable[[#This Row],[Order Date]],"mmm")</f>
        <v>Feb</v>
      </c>
    </row>
    <row r="236" spans="1:20" ht="15.6">
      <c r="A236" s="2">
        <v>940</v>
      </c>
      <c r="B236" s="3">
        <v>46073</v>
      </c>
      <c r="C236" s="4" t="s">
        <v>11</v>
      </c>
      <c r="D236" s="4" t="s">
        <v>18</v>
      </c>
      <c r="E236" s="4" t="s">
        <v>28</v>
      </c>
      <c r="F236" s="4" t="s">
        <v>3</v>
      </c>
      <c r="G236" s="4" t="s">
        <v>34</v>
      </c>
      <c r="H236" s="4" t="s">
        <v>45</v>
      </c>
      <c r="I236" s="9">
        <v>1</v>
      </c>
      <c r="J236" s="6">
        <v>51.73</v>
      </c>
      <c r="K236" s="7">
        <v>0</v>
      </c>
      <c r="L236" s="6">
        <v>21.83</v>
      </c>
      <c r="M236" s="6">
        <f t="shared" si="12"/>
        <v>51.73</v>
      </c>
      <c r="N236" s="6">
        <f t="shared" si="13"/>
        <v>21.83</v>
      </c>
      <c r="O236" s="6">
        <f t="shared" si="14"/>
        <v>29.9</v>
      </c>
      <c r="P236" s="8">
        <f t="shared" si="15"/>
        <v>0.57800115986854828</v>
      </c>
      <c r="Q236" s="5">
        <f>YEAR(SalesDataTable[[#This Row],[Order Date]])</f>
        <v>2026</v>
      </c>
      <c r="R236" s="8" t="str">
        <f>"Q"&amp;ROUNDUP(MONTH(SalesDataTable[[#This Row],[Order Date]])/3,0)</f>
        <v>Q1</v>
      </c>
      <c r="S236" s="9">
        <f>MONTH(SalesDataTable[[#This Row],[Order Date]])</f>
        <v>2</v>
      </c>
      <c r="T236" s="8" t="str">
        <f>TEXT(SalesDataTable[[#This Row],[Order Date]],"mmm")</f>
        <v>Feb</v>
      </c>
    </row>
    <row r="237" spans="1:20" ht="15.6">
      <c r="A237" s="2">
        <v>2375</v>
      </c>
      <c r="B237" s="3">
        <v>46073</v>
      </c>
      <c r="C237" s="4" t="s">
        <v>6</v>
      </c>
      <c r="D237" s="4" t="s">
        <v>43</v>
      </c>
      <c r="E237" s="4" t="s">
        <v>28</v>
      </c>
      <c r="F237" s="4" t="s">
        <v>3</v>
      </c>
      <c r="G237" s="4" t="s">
        <v>23</v>
      </c>
      <c r="H237" s="4" t="s">
        <v>40</v>
      </c>
      <c r="I237" s="9">
        <v>2</v>
      </c>
      <c r="J237" s="6">
        <v>80.510000000000005</v>
      </c>
      <c r="K237" s="7">
        <v>0.05</v>
      </c>
      <c r="L237" s="6">
        <v>38.630000000000003</v>
      </c>
      <c r="M237" s="6">
        <f t="shared" si="12"/>
        <v>152.96899999999999</v>
      </c>
      <c r="N237" s="6">
        <f t="shared" si="13"/>
        <v>77.260000000000005</v>
      </c>
      <c r="O237" s="6">
        <f t="shared" si="14"/>
        <v>75.708999999999989</v>
      </c>
      <c r="P237" s="8">
        <f t="shared" si="15"/>
        <v>0.4949303453640933</v>
      </c>
      <c r="Q237" s="5">
        <f>YEAR(SalesDataTable[[#This Row],[Order Date]])</f>
        <v>2026</v>
      </c>
      <c r="R237" s="8" t="str">
        <f>"Q"&amp;ROUNDUP(MONTH(SalesDataTable[[#This Row],[Order Date]])/3,0)</f>
        <v>Q1</v>
      </c>
      <c r="S237" s="9">
        <f>MONTH(SalesDataTable[[#This Row],[Order Date]])</f>
        <v>2</v>
      </c>
      <c r="T237" s="8" t="str">
        <f>TEXT(SalesDataTable[[#This Row],[Order Date]],"mmm")</f>
        <v>Feb</v>
      </c>
    </row>
    <row r="238" spans="1:20" ht="15.6">
      <c r="A238" s="2">
        <v>4184</v>
      </c>
      <c r="B238" s="3">
        <v>46073</v>
      </c>
      <c r="C238" s="4" t="s">
        <v>20</v>
      </c>
      <c r="D238" s="4" t="s">
        <v>31</v>
      </c>
      <c r="E238" s="4" t="s">
        <v>2</v>
      </c>
      <c r="F238" s="4" t="s">
        <v>13</v>
      </c>
      <c r="G238" s="4" t="s">
        <v>34</v>
      </c>
      <c r="H238" s="4" t="s">
        <v>42</v>
      </c>
      <c r="I238" s="9">
        <v>1</v>
      </c>
      <c r="J238" s="6">
        <v>36.31</v>
      </c>
      <c r="K238" s="7">
        <v>0</v>
      </c>
      <c r="L238" s="6">
        <v>14</v>
      </c>
      <c r="M238" s="6">
        <f t="shared" si="12"/>
        <v>36.31</v>
      </c>
      <c r="N238" s="6">
        <f t="shared" si="13"/>
        <v>14</v>
      </c>
      <c r="O238" s="6">
        <f t="shared" si="14"/>
        <v>22.310000000000002</v>
      </c>
      <c r="P238" s="8">
        <f t="shared" si="15"/>
        <v>0.61443128614706699</v>
      </c>
      <c r="Q238" s="5">
        <f>YEAR(SalesDataTable[[#This Row],[Order Date]])</f>
        <v>2026</v>
      </c>
      <c r="R238" s="8" t="str">
        <f>"Q"&amp;ROUNDUP(MONTH(SalesDataTable[[#This Row],[Order Date]])/3,0)</f>
        <v>Q1</v>
      </c>
      <c r="S238" s="9">
        <f>MONTH(SalesDataTable[[#This Row],[Order Date]])</f>
        <v>2</v>
      </c>
      <c r="T238" s="8" t="str">
        <f>TEXT(SalesDataTable[[#This Row],[Order Date]],"mmm")</f>
        <v>Feb</v>
      </c>
    </row>
    <row r="239" spans="1:20" ht="15.6">
      <c r="A239" s="2">
        <v>4390</v>
      </c>
      <c r="B239" s="3">
        <v>46073</v>
      </c>
      <c r="C239" s="4" t="s">
        <v>11</v>
      </c>
      <c r="D239" s="4" t="s">
        <v>52</v>
      </c>
      <c r="E239" s="4" t="s">
        <v>2</v>
      </c>
      <c r="F239" s="4" t="s">
        <v>3</v>
      </c>
      <c r="G239" s="4" t="s">
        <v>4</v>
      </c>
      <c r="H239" s="4" t="s">
        <v>5</v>
      </c>
      <c r="I239" s="9">
        <v>1</v>
      </c>
      <c r="J239" s="6">
        <v>82.86</v>
      </c>
      <c r="K239" s="7">
        <v>0.05</v>
      </c>
      <c r="L239" s="6">
        <v>42.3</v>
      </c>
      <c r="M239" s="6">
        <f t="shared" si="12"/>
        <v>78.716999999999999</v>
      </c>
      <c r="N239" s="6">
        <f t="shared" si="13"/>
        <v>42.3</v>
      </c>
      <c r="O239" s="6">
        <f t="shared" si="14"/>
        <v>36.417000000000002</v>
      </c>
      <c r="P239" s="8">
        <f t="shared" si="15"/>
        <v>0.46263196005945351</v>
      </c>
      <c r="Q239" s="5">
        <f>YEAR(SalesDataTable[[#This Row],[Order Date]])</f>
        <v>2026</v>
      </c>
      <c r="R239" s="8" t="str">
        <f>"Q"&amp;ROUNDUP(MONTH(SalesDataTable[[#This Row],[Order Date]])/3,0)</f>
        <v>Q1</v>
      </c>
      <c r="S239" s="9">
        <f>MONTH(SalesDataTable[[#This Row],[Order Date]])</f>
        <v>2</v>
      </c>
      <c r="T239" s="8" t="str">
        <f>TEXT(SalesDataTable[[#This Row],[Order Date]],"mmm")</f>
        <v>Feb</v>
      </c>
    </row>
    <row r="240" spans="1:20" ht="15.6">
      <c r="A240" s="2">
        <v>1475</v>
      </c>
      <c r="B240" s="3">
        <v>46074</v>
      </c>
      <c r="C240" s="4" t="s">
        <v>0</v>
      </c>
      <c r="D240" s="4" t="s">
        <v>1</v>
      </c>
      <c r="E240" s="4" t="s">
        <v>19</v>
      </c>
      <c r="F240" s="4" t="s">
        <v>13</v>
      </c>
      <c r="G240" s="4" t="s">
        <v>4</v>
      </c>
      <c r="H240" s="4" t="s">
        <v>30</v>
      </c>
      <c r="I240" s="9">
        <v>2</v>
      </c>
      <c r="J240" s="6">
        <v>103.03</v>
      </c>
      <c r="K240" s="7">
        <v>0.05</v>
      </c>
      <c r="L240" s="6">
        <v>50.73</v>
      </c>
      <c r="M240" s="6">
        <f t="shared" si="12"/>
        <v>195.75700000000001</v>
      </c>
      <c r="N240" s="6">
        <f t="shared" si="13"/>
        <v>101.46</v>
      </c>
      <c r="O240" s="6">
        <f t="shared" si="14"/>
        <v>94.297000000000011</v>
      </c>
      <c r="P240" s="8">
        <f t="shared" si="15"/>
        <v>0.48170435795399402</v>
      </c>
      <c r="Q240" s="5">
        <f>YEAR(SalesDataTable[[#This Row],[Order Date]])</f>
        <v>2026</v>
      </c>
      <c r="R240" s="8" t="str">
        <f>"Q"&amp;ROUNDUP(MONTH(SalesDataTable[[#This Row],[Order Date]])/3,0)</f>
        <v>Q1</v>
      </c>
      <c r="S240" s="9">
        <f>MONTH(SalesDataTable[[#This Row],[Order Date]])</f>
        <v>2</v>
      </c>
      <c r="T240" s="8" t="str">
        <f>TEXT(SalesDataTable[[#This Row],[Order Date]],"mmm")</f>
        <v>Feb</v>
      </c>
    </row>
    <row r="241" spans="1:20" ht="15.6">
      <c r="A241" s="2">
        <v>3504</v>
      </c>
      <c r="B241" s="3">
        <v>46074</v>
      </c>
      <c r="C241" s="4" t="s">
        <v>6</v>
      </c>
      <c r="D241" s="4" t="s">
        <v>49</v>
      </c>
      <c r="E241" s="4" t="s">
        <v>2</v>
      </c>
      <c r="F241" s="4" t="s">
        <v>16</v>
      </c>
      <c r="G241" s="4" t="s">
        <v>14</v>
      </c>
      <c r="H241" s="4" t="s">
        <v>15</v>
      </c>
      <c r="I241" s="9">
        <v>1</v>
      </c>
      <c r="J241" s="6">
        <v>36.39</v>
      </c>
      <c r="K241" s="7">
        <v>0</v>
      </c>
      <c r="L241" s="6">
        <v>13.49</v>
      </c>
      <c r="M241" s="6">
        <f t="shared" si="12"/>
        <v>36.39</v>
      </c>
      <c r="N241" s="6">
        <f t="shared" si="13"/>
        <v>13.49</v>
      </c>
      <c r="O241" s="6">
        <f t="shared" si="14"/>
        <v>22.9</v>
      </c>
      <c r="P241" s="8">
        <f t="shared" si="15"/>
        <v>0.62929376202253362</v>
      </c>
      <c r="Q241" s="5">
        <f>YEAR(SalesDataTable[[#This Row],[Order Date]])</f>
        <v>2026</v>
      </c>
      <c r="R241" s="8" t="str">
        <f>"Q"&amp;ROUNDUP(MONTH(SalesDataTable[[#This Row],[Order Date]])/3,0)</f>
        <v>Q1</v>
      </c>
      <c r="S241" s="9">
        <f>MONTH(SalesDataTable[[#This Row],[Order Date]])</f>
        <v>2</v>
      </c>
      <c r="T241" s="8" t="str">
        <f>TEXT(SalesDataTable[[#This Row],[Order Date]],"mmm")</f>
        <v>Feb</v>
      </c>
    </row>
    <row r="242" spans="1:20" ht="15.6">
      <c r="A242" s="2">
        <v>1649</v>
      </c>
      <c r="B242" s="3">
        <v>46075</v>
      </c>
      <c r="C242" s="4" t="s">
        <v>11</v>
      </c>
      <c r="D242" s="4" t="s">
        <v>25</v>
      </c>
      <c r="E242" s="4" t="s">
        <v>2</v>
      </c>
      <c r="F242" s="4" t="s">
        <v>3</v>
      </c>
      <c r="G242" s="4" t="s">
        <v>23</v>
      </c>
      <c r="H242" s="4" t="s">
        <v>51</v>
      </c>
      <c r="I242" s="9">
        <v>1</v>
      </c>
      <c r="J242" s="6">
        <v>124.93</v>
      </c>
      <c r="K242" s="7">
        <v>0.1</v>
      </c>
      <c r="L242" s="6">
        <v>59.74</v>
      </c>
      <c r="M242" s="6">
        <f t="shared" si="12"/>
        <v>112.43700000000001</v>
      </c>
      <c r="N242" s="6">
        <f t="shared" si="13"/>
        <v>59.74</v>
      </c>
      <c r="O242" s="6">
        <f t="shared" si="14"/>
        <v>52.69700000000001</v>
      </c>
      <c r="P242" s="8">
        <f t="shared" si="15"/>
        <v>0.46868023871145625</v>
      </c>
      <c r="Q242" s="5">
        <f>YEAR(SalesDataTable[[#This Row],[Order Date]])</f>
        <v>2026</v>
      </c>
      <c r="R242" s="8" t="str">
        <f>"Q"&amp;ROUNDUP(MONTH(SalesDataTable[[#This Row],[Order Date]])/3,0)</f>
        <v>Q1</v>
      </c>
      <c r="S242" s="9">
        <f>MONTH(SalesDataTable[[#This Row],[Order Date]])</f>
        <v>2</v>
      </c>
      <c r="T242" s="8" t="str">
        <f>TEXT(SalesDataTable[[#This Row],[Order Date]],"mmm")</f>
        <v>Feb</v>
      </c>
    </row>
    <row r="243" spans="1:20" ht="15.6">
      <c r="A243" s="2">
        <v>2170</v>
      </c>
      <c r="B243" s="3">
        <v>46075</v>
      </c>
      <c r="C243" s="4" t="s">
        <v>6</v>
      </c>
      <c r="D243" s="4" t="s">
        <v>41</v>
      </c>
      <c r="E243" s="4" t="s">
        <v>28</v>
      </c>
      <c r="F243" s="4" t="s">
        <v>3</v>
      </c>
      <c r="G243" s="4" t="s">
        <v>4</v>
      </c>
      <c r="H243" s="4" t="s">
        <v>30</v>
      </c>
      <c r="I243" s="9">
        <v>1</v>
      </c>
      <c r="J243" s="6">
        <v>101.19</v>
      </c>
      <c r="K243" s="7">
        <v>0.05</v>
      </c>
      <c r="L243" s="6">
        <v>49.14</v>
      </c>
      <c r="M243" s="6">
        <f t="shared" si="12"/>
        <v>96.130499999999998</v>
      </c>
      <c r="N243" s="6">
        <f t="shared" si="13"/>
        <v>49.14</v>
      </c>
      <c r="O243" s="6">
        <f t="shared" si="14"/>
        <v>46.990499999999997</v>
      </c>
      <c r="P243" s="8">
        <f t="shared" si="15"/>
        <v>0.48881988546819166</v>
      </c>
      <c r="Q243" s="5">
        <f>YEAR(SalesDataTable[[#This Row],[Order Date]])</f>
        <v>2026</v>
      </c>
      <c r="R243" s="8" t="str">
        <f>"Q"&amp;ROUNDUP(MONTH(SalesDataTable[[#This Row],[Order Date]])/3,0)</f>
        <v>Q1</v>
      </c>
      <c r="S243" s="9">
        <f>MONTH(SalesDataTable[[#This Row],[Order Date]])</f>
        <v>2</v>
      </c>
      <c r="T243" s="8" t="str">
        <f>TEXT(SalesDataTable[[#This Row],[Order Date]],"mmm")</f>
        <v>Feb</v>
      </c>
    </row>
    <row r="244" spans="1:20" ht="15.6">
      <c r="A244" s="2">
        <v>3402</v>
      </c>
      <c r="B244" s="3">
        <v>46075</v>
      </c>
      <c r="C244" s="4" t="s">
        <v>20</v>
      </c>
      <c r="D244" s="4" t="s">
        <v>33</v>
      </c>
      <c r="E244" s="4" t="s">
        <v>2</v>
      </c>
      <c r="F244" s="4" t="s">
        <v>3</v>
      </c>
      <c r="G244" s="4" t="s">
        <v>34</v>
      </c>
      <c r="H244" s="4" t="s">
        <v>45</v>
      </c>
      <c r="I244" s="9">
        <v>2</v>
      </c>
      <c r="J244" s="6">
        <v>51.2</v>
      </c>
      <c r="K244" s="7">
        <v>0</v>
      </c>
      <c r="L244" s="6">
        <v>21.38</v>
      </c>
      <c r="M244" s="6">
        <f t="shared" si="12"/>
        <v>102.4</v>
      </c>
      <c r="N244" s="6">
        <f t="shared" si="13"/>
        <v>42.76</v>
      </c>
      <c r="O244" s="6">
        <f t="shared" si="14"/>
        <v>59.640000000000008</v>
      </c>
      <c r="P244" s="8">
        <f t="shared" si="15"/>
        <v>0.58242187500000009</v>
      </c>
      <c r="Q244" s="5">
        <f>YEAR(SalesDataTable[[#This Row],[Order Date]])</f>
        <v>2026</v>
      </c>
      <c r="R244" s="8" t="str">
        <f>"Q"&amp;ROUNDUP(MONTH(SalesDataTable[[#This Row],[Order Date]])/3,0)</f>
        <v>Q1</v>
      </c>
      <c r="S244" s="9">
        <f>MONTH(SalesDataTable[[#This Row],[Order Date]])</f>
        <v>2</v>
      </c>
      <c r="T244" s="8" t="str">
        <f>TEXT(SalesDataTable[[#This Row],[Order Date]],"mmm")</f>
        <v>Feb</v>
      </c>
    </row>
    <row r="245" spans="1:20" ht="15.6">
      <c r="A245" s="2">
        <v>3773</v>
      </c>
      <c r="B245" s="3">
        <v>46075</v>
      </c>
      <c r="C245" s="4" t="s">
        <v>20</v>
      </c>
      <c r="D245" s="4" t="s">
        <v>21</v>
      </c>
      <c r="E245" s="4" t="s">
        <v>2</v>
      </c>
      <c r="F245" s="4" t="s">
        <v>3</v>
      </c>
      <c r="G245" s="4" t="s">
        <v>23</v>
      </c>
      <c r="H245" s="4" t="s">
        <v>40</v>
      </c>
      <c r="I245" s="9">
        <v>1</v>
      </c>
      <c r="J245" s="6">
        <v>81.81</v>
      </c>
      <c r="K245" s="7">
        <v>0</v>
      </c>
      <c r="L245" s="6">
        <v>40.32</v>
      </c>
      <c r="M245" s="6">
        <f t="shared" si="12"/>
        <v>81.81</v>
      </c>
      <c r="N245" s="6">
        <f t="shared" si="13"/>
        <v>40.32</v>
      </c>
      <c r="O245" s="6">
        <f t="shared" si="14"/>
        <v>41.49</v>
      </c>
      <c r="P245" s="8">
        <f t="shared" si="15"/>
        <v>0.50715071507150711</v>
      </c>
      <c r="Q245" s="5">
        <f>YEAR(SalesDataTable[[#This Row],[Order Date]])</f>
        <v>2026</v>
      </c>
      <c r="R245" s="8" t="str">
        <f>"Q"&amp;ROUNDUP(MONTH(SalesDataTable[[#This Row],[Order Date]])/3,0)</f>
        <v>Q1</v>
      </c>
      <c r="S245" s="9">
        <f>MONTH(SalesDataTable[[#This Row],[Order Date]])</f>
        <v>2</v>
      </c>
      <c r="T245" s="8" t="str">
        <f>TEXT(SalesDataTable[[#This Row],[Order Date]],"mmm")</f>
        <v>Feb</v>
      </c>
    </row>
    <row r="246" spans="1:20" ht="15.6">
      <c r="A246" s="2">
        <v>4670</v>
      </c>
      <c r="B246" s="3">
        <v>46075</v>
      </c>
      <c r="C246" s="4" t="s">
        <v>0</v>
      </c>
      <c r="D246" s="4" t="s">
        <v>50</v>
      </c>
      <c r="E246" s="4" t="s">
        <v>19</v>
      </c>
      <c r="F246" s="4" t="s">
        <v>16</v>
      </c>
      <c r="G246" s="4" t="s">
        <v>9</v>
      </c>
      <c r="H246" s="4" t="s">
        <v>37</v>
      </c>
      <c r="I246" s="9">
        <v>1</v>
      </c>
      <c r="J246" s="6">
        <v>152.96</v>
      </c>
      <c r="K246" s="7">
        <v>0</v>
      </c>
      <c r="L246" s="6">
        <v>79.510000000000005</v>
      </c>
      <c r="M246" s="6">
        <f t="shared" si="12"/>
        <v>152.96</v>
      </c>
      <c r="N246" s="6">
        <f t="shared" si="13"/>
        <v>79.510000000000005</v>
      </c>
      <c r="O246" s="6">
        <f t="shared" si="14"/>
        <v>73.45</v>
      </c>
      <c r="P246" s="8">
        <f t="shared" si="15"/>
        <v>0.48019089958158995</v>
      </c>
      <c r="Q246" s="5">
        <f>YEAR(SalesDataTable[[#This Row],[Order Date]])</f>
        <v>2026</v>
      </c>
      <c r="R246" s="8" t="str">
        <f>"Q"&amp;ROUNDUP(MONTH(SalesDataTable[[#This Row],[Order Date]])/3,0)</f>
        <v>Q1</v>
      </c>
      <c r="S246" s="9">
        <f>MONTH(SalesDataTable[[#This Row],[Order Date]])</f>
        <v>2</v>
      </c>
      <c r="T246" s="8" t="str">
        <f>TEXT(SalesDataTable[[#This Row],[Order Date]],"mmm")</f>
        <v>Feb</v>
      </c>
    </row>
    <row r="247" spans="1:20" ht="15.6">
      <c r="A247" s="2">
        <v>587</v>
      </c>
      <c r="B247" s="3">
        <v>46076</v>
      </c>
      <c r="C247" s="4" t="s">
        <v>20</v>
      </c>
      <c r="D247" s="4" t="s">
        <v>31</v>
      </c>
      <c r="E247" s="4" t="s">
        <v>28</v>
      </c>
      <c r="F247" s="4" t="s">
        <v>16</v>
      </c>
      <c r="G247" s="4" t="s">
        <v>14</v>
      </c>
      <c r="H247" s="4" t="s">
        <v>48</v>
      </c>
      <c r="I247" s="9">
        <v>1</v>
      </c>
      <c r="J247" s="6">
        <v>166.13</v>
      </c>
      <c r="K247" s="7">
        <v>0.05</v>
      </c>
      <c r="L247" s="6">
        <v>85.7</v>
      </c>
      <c r="M247" s="6">
        <f t="shared" si="12"/>
        <v>157.8235</v>
      </c>
      <c r="N247" s="6">
        <f t="shared" si="13"/>
        <v>85.7</v>
      </c>
      <c r="O247" s="6">
        <f t="shared" si="14"/>
        <v>72.123499999999993</v>
      </c>
      <c r="P247" s="8">
        <f t="shared" si="15"/>
        <v>0.45698834457479398</v>
      </c>
      <c r="Q247" s="5">
        <f>YEAR(SalesDataTable[[#This Row],[Order Date]])</f>
        <v>2026</v>
      </c>
      <c r="R247" s="8" t="str">
        <f>"Q"&amp;ROUNDUP(MONTH(SalesDataTable[[#This Row],[Order Date]])/3,0)</f>
        <v>Q1</v>
      </c>
      <c r="S247" s="9">
        <f>MONTH(SalesDataTable[[#This Row],[Order Date]])</f>
        <v>2</v>
      </c>
      <c r="T247" s="8" t="str">
        <f>TEXT(SalesDataTable[[#This Row],[Order Date]],"mmm")</f>
        <v>Feb</v>
      </c>
    </row>
    <row r="248" spans="1:20" ht="15.6">
      <c r="A248" s="2">
        <v>1085</v>
      </c>
      <c r="B248" s="3">
        <v>46076</v>
      </c>
      <c r="C248" s="4" t="s">
        <v>0</v>
      </c>
      <c r="D248" s="4" t="s">
        <v>50</v>
      </c>
      <c r="E248" s="4" t="s">
        <v>2</v>
      </c>
      <c r="F248" s="4" t="s">
        <v>13</v>
      </c>
      <c r="G248" s="4" t="s">
        <v>23</v>
      </c>
      <c r="H248" s="4" t="s">
        <v>29</v>
      </c>
      <c r="I248" s="9">
        <v>3</v>
      </c>
      <c r="J248" s="6">
        <v>193.18</v>
      </c>
      <c r="K248" s="7">
        <v>0.05</v>
      </c>
      <c r="L248" s="6">
        <v>106.19</v>
      </c>
      <c r="M248" s="6">
        <f t="shared" si="12"/>
        <v>550.56299999999999</v>
      </c>
      <c r="N248" s="6">
        <f t="shared" si="13"/>
        <v>318.57</v>
      </c>
      <c r="O248" s="6">
        <f t="shared" si="14"/>
        <v>231.99299999999999</v>
      </c>
      <c r="P248" s="8">
        <f t="shared" si="15"/>
        <v>0.42137412067283853</v>
      </c>
      <c r="Q248" s="5">
        <f>YEAR(SalesDataTable[[#This Row],[Order Date]])</f>
        <v>2026</v>
      </c>
      <c r="R248" s="8" t="str">
        <f>"Q"&amp;ROUNDUP(MONTH(SalesDataTable[[#This Row],[Order Date]])/3,0)</f>
        <v>Q1</v>
      </c>
      <c r="S248" s="9">
        <f>MONTH(SalesDataTable[[#This Row],[Order Date]])</f>
        <v>2</v>
      </c>
      <c r="T248" s="8" t="str">
        <f>TEXT(SalesDataTable[[#This Row],[Order Date]],"mmm")</f>
        <v>Feb</v>
      </c>
    </row>
    <row r="249" spans="1:20" ht="15.6">
      <c r="A249" s="2">
        <v>1635</v>
      </c>
      <c r="B249" s="3">
        <v>46076</v>
      </c>
      <c r="C249" s="4" t="s">
        <v>11</v>
      </c>
      <c r="D249" s="4" t="s">
        <v>39</v>
      </c>
      <c r="E249" s="4" t="s">
        <v>2</v>
      </c>
      <c r="F249" s="4" t="s">
        <v>3</v>
      </c>
      <c r="G249" s="4" t="s">
        <v>4</v>
      </c>
      <c r="H249" s="4" t="s">
        <v>5</v>
      </c>
      <c r="I249" s="9">
        <v>1</v>
      </c>
      <c r="J249" s="6">
        <v>80.42</v>
      </c>
      <c r="K249" s="7">
        <v>0</v>
      </c>
      <c r="L249" s="6">
        <v>41.72</v>
      </c>
      <c r="M249" s="6">
        <f t="shared" si="12"/>
        <v>80.42</v>
      </c>
      <c r="N249" s="6">
        <f t="shared" si="13"/>
        <v>41.72</v>
      </c>
      <c r="O249" s="6">
        <f t="shared" si="14"/>
        <v>38.700000000000003</v>
      </c>
      <c r="P249" s="8">
        <f t="shared" si="15"/>
        <v>0.4812235762248197</v>
      </c>
      <c r="Q249" s="5">
        <f>YEAR(SalesDataTable[[#This Row],[Order Date]])</f>
        <v>2026</v>
      </c>
      <c r="R249" s="8" t="str">
        <f>"Q"&amp;ROUNDUP(MONTH(SalesDataTable[[#This Row],[Order Date]])/3,0)</f>
        <v>Q1</v>
      </c>
      <c r="S249" s="9">
        <f>MONTH(SalesDataTable[[#This Row],[Order Date]])</f>
        <v>2</v>
      </c>
      <c r="T249" s="8" t="str">
        <f>TEXT(SalesDataTable[[#This Row],[Order Date]],"mmm")</f>
        <v>Feb</v>
      </c>
    </row>
    <row r="250" spans="1:20" ht="15.6">
      <c r="A250" s="2">
        <v>4067</v>
      </c>
      <c r="B250" s="3">
        <v>46076</v>
      </c>
      <c r="C250" s="4" t="s">
        <v>20</v>
      </c>
      <c r="D250" s="4" t="s">
        <v>47</v>
      </c>
      <c r="E250" s="4" t="s">
        <v>2</v>
      </c>
      <c r="F250" s="4" t="s">
        <v>3</v>
      </c>
      <c r="G250" s="4" t="s">
        <v>23</v>
      </c>
      <c r="H250" s="4" t="s">
        <v>51</v>
      </c>
      <c r="I250" s="9">
        <v>2</v>
      </c>
      <c r="J250" s="6">
        <v>122.17</v>
      </c>
      <c r="K250" s="7">
        <v>0</v>
      </c>
      <c r="L250" s="6">
        <v>60.62</v>
      </c>
      <c r="M250" s="6">
        <f t="shared" si="12"/>
        <v>244.34</v>
      </c>
      <c r="N250" s="6">
        <f t="shared" si="13"/>
        <v>121.24</v>
      </c>
      <c r="O250" s="6">
        <f t="shared" si="14"/>
        <v>123.10000000000001</v>
      </c>
      <c r="P250" s="8">
        <f t="shared" si="15"/>
        <v>0.50380617172792019</v>
      </c>
      <c r="Q250" s="5">
        <f>YEAR(SalesDataTable[[#This Row],[Order Date]])</f>
        <v>2026</v>
      </c>
      <c r="R250" s="8" t="str">
        <f>"Q"&amp;ROUNDUP(MONTH(SalesDataTable[[#This Row],[Order Date]])/3,0)</f>
        <v>Q1</v>
      </c>
      <c r="S250" s="9">
        <f>MONTH(SalesDataTable[[#This Row],[Order Date]])</f>
        <v>2</v>
      </c>
      <c r="T250" s="8" t="str">
        <f>TEXT(SalesDataTable[[#This Row],[Order Date]],"mmm")</f>
        <v>Feb</v>
      </c>
    </row>
    <row r="251" spans="1:20" ht="15.6">
      <c r="A251" s="2">
        <v>287</v>
      </c>
      <c r="B251" s="3">
        <v>46077</v>
      </c>
      <c r="C251" s="4" t="s">
        <v>6</v>
      </c>
      <c r="D251" s="4" t="s">
        <v>27</v>
      </c>
      <c r="E251" s="4" t="s">
        <v>28</v>
      </c>
      <c r="F251" s="4" t="s">
        <v>13</v>
      </c>
      <c r="G251" s="4" t="s">
        <v>14</v>
      </c>
      <c r="H251" s="4" t="s">
        <v>48</v>
      </c>
      <c r="I251" s="9">
        <v>1</v>
      </c>
      <c r="J251" s="6">
        <v>164.6</v>
      </c>
      <c r="K251" s="7">
        <v>0</v>
      </c>
      <c r="L251" s="6">
        <v>85.07</v>
      </c>
      <c r="M251" s="6">
        <f t="shared" si="12"/>
        <v>164.6</v>
      </c>
      <c r="N251" s="6">
        <f t="shared" si="13"/>
        <v>85.07</v>
      </c>
      <c r="O251" s="6">
        <f t="shared" si="14"/>
        <v>79.53</v>
      </c>
      <c r="P251" s="8">
        <f t="shared" si="15"/>
        <v>0.48317132442284327</v>
      </c>
      <c r="Q251" s="5">
        <f>YEAR(SalesDataTable[[#This Row],[Order Date]])</f>
        <v>2026</v>
      </c>
      <c r="R251" s="8" t="str">
        <f>"Q"&amp;ROUNDUP(MONTH(SalesDataTable[[#This Row],[Order Date]])/3,0)</f>
        <v>Q1</v>
      </c>
      <c r="S251" s="9">
        <f>MONTH(SalesDataTable[[#This Row],[Order Date]])</f>
        <v>2</v>
      </c>
      <c r="T251" s="8" t="str">
        <f>TEXT(SalesDataTable[[#This Row],[Order Date]],"mmm")</f>
        <v>Feb</v>
      </c>
    </row>
    <row r="252" spans="1:20" ht="15.6">
      <c r="A252" s="2">
        <v>794</v>
      </c>
      <c r="B252" s="3">
        <v>46077</v>
      </c>
      <c r="C252" s="4" t="s">
        <v>6</v>
      </c>
      <c r="D252" s="4" t="s">
        <v>49</v>
      </c>
      <c r="E252" s="4" t="s">
        <v>2</v>
      </c>
      <c r="F252" s="4" t="s">
        <v>13</v>
      </c>
      <c r="G252" s="4" t="s">
        <v>14</v>
      </c>
      <c r="H252" s="4" t="s">
        <v>44</v>
      </c>
      <c r="I252" s="9">
        <v>1</v>
      </c>
      <c r="J252" s="6">
        <v>132.19999999999999</v>
      </c>
      <c r="K252" s="7">
        <v>0</v>
      </c>
      <c r="L252" s="6">
        <v>67.180000000000007</v>
      </c>
      <c r="M252" s="6">
        <f t="shared" si="12"/>
        <v>132.19999999999999</v>
      </c>
      <c r="N252" s="6">
        <f t="shared" si="13"/>
        <v>67.180000000000007</v>
      </c>
      <c r="O252" s="6">
        <f t="shared" si="14"/>
        <v>65.019999999999982</v>
      </c>
      <c r="P252" s="8">
        <f t="shared" si="15"/>
        <v>0.49183055975794243</v>
      </c>
      <c r="Q252" s="5">
        <f>YEAR(SalesDataTable[[#This Row],[Order Date]])</f>
        <v>2026</v>
      </c>
      <c r="R252" s="8" t="str">
        <f>"Q"&amp;ROUNDUP(MONTH(SalesDataTable[[#This Row],[Order Date]])/3,0)</f>
        <v>Q1</v>
      </c>
      <c r="S252" s="9">
        <f>MONTH(SalesDataTable[[#This Row],[Order Date]])</f>
        <v>2</v>
      </c>
      <c r="T252" s="8" t="str">
        <f>TEXT(SalesDataTable[[#This Row],[Order Date]],"mmm")</f>
        <v>Feb</v>
      </c>
    </row>
    <row r="253" spans="1:20" ht="15.6">
      <c r="A253" s="2">
        <v>1609</v>
      </c>
      <c r="B253" s="3">
        <v>46077</v>
      </c>
      <c r="C253" s="4" t="s">
        <v>20</v>
      </c>
      <c r="D253" s="4" t="s">
        <v>21</v>
      </c>
      <c r="E253" s="4" t="s">
        <v>2</v>
      </c>
      <c r="F253" s="4" t="s">
        <v>3</v>
      </c>
      <c r="G253" s="4" t="s">
        <v>4</v>
      </c>
      <c r="H253" s="4" t="s">
        <v>26</v>
      </c>
      <c r="I253" s="9">
        <v>2</v>
      </c>
      <c r="J253" s="6">
        <v>40.700000000000003</v>
      </c>
      <c r="K253" s="7">
        <v>0</v>
      </c>
      <c r="L253" s="6">
        <v>16.63</v>
      </c>
      <c r="M253" s="6">
        <f t="shared" si="12"/>
        <v>81.400000000000006</v>
      </c>
      <c r="N253" s="6">
        <f t="shared" si="13"/>
        <v>33.26</v>
      </c>
      <c r="O253" s="6">
        <f t="shared" si="14"/>
        <v>48.140000000000008</v>
      </c>
      <c r="P253" s="8">
        <f t="shared" si="15"/>
        <v>0.59140049140049145</v>
      </c>
      <c r="Q253" s="5">
        <f>YEAR(SalesDataTable[[#This Row],[Order Date]])</f>
        <v>2026</v>
      </c>
      <c r="R253" s="8" t="str">
        <f>"Q"&amp;ROUNDUP(MONTH(SalesDataTable[[#This Row],[Order Date]])/3,0)</f>
        <v>Q1</v>
      </c>
      <c r="S253" s="9">
        <f>MONTH(SalesDataTable[[#This Row],[Order Date]])</f>
        <v>2</v>
      </c>
      <c r="T253" s="8" t="str">
        <f>TEXT(SalesDataTable[[#This Row],[Order Date]],"mmm")</f>
        <v>Feb</v>
      </c>
    </row>
    <row r="254" spans="1:20" ht="15.6">
      <c r="A254" s="2">
        <v>4921</v>
      </c>
      <c r="B254" s="3">
        <v>46077</v>
      </c>
      <c r="C254" s="4" t="s">
        <v>6</v>
      </c>
      <c r="D254" s="4" t="s">
        <v>43</v>
      </c>
      <c r="E254" s="4" t="s">
        <v>2</v>
      </c>
      <c r="F254" s="4" t="s">
        <v>3</v>
      </c>
      <c r="G254" s="4" t="s">
        <v>14</v>
      </c>
      <c r="H254" s="4" t="s">
        <v>15</v>
      </c>
      <c r="I254" s="9">
        <v>1</v>
      </c>
      <c r="J254" s="6">
        <v>35.39</v>
      </c>
      <c r="K254" s="7">
        <v>0</v>
      </c>
      <c r="L254" s="6">
        <v>13.93</v>
      </c>
      <c r="M254" s="6">
        <f t="shared" si="12"/>
        <v>35.39</v>
      </c>
      <c r="N254" s="6">
        <f t="shared" si="13"/>
        <v>13.93</v>
      </c>
      <c r="O254" s="6">
        <f t="shared" si="14"/>
        <v>21.46</v>
      </c>
      <c r="P254" s="8">
        <f t="shared" si="15"/>
        <v>0.60638598474145244</v>
      </c>
      <c r="Q254" s="5">
        <f>YEAR(SalesDataTable[[#This Row],[Order Date]])</f>
        <v>2026</v>
      </c>
      <c r="R254" s="8" t="str">
        <f>"Q"&amp;ROUNDUP(MONTH(SalesDataTable[[#This Row],[Order Date]])/3,0)</f>
        <v>Q1</v>
      </c>
      <c r="S254" s="9">
        <f>MONTH(SalesDataTable[[#This Row],[Order Date]])</f>
        <v>2</v>
      </c>
      <c r="T254" s="8" t="str">
        <f>TEXT(SalesDataTable[[#This Row],[Order Date]],"mmm")</f>
        <v>Feb</v>
      </c>
    </row>
    <row r="255" spans="1:20" ht="15.6">
      <c r="A255" s="2">
        <v>2209</v>
      </c>
      <c r="B255" s="3">
        <v>46078</v>
      </c>
      <c r="C255" s="4" t="s">
        <v>0</v>
      </c>
      <c r="D255" s="4" t="s">
        <v>1</v>
      </c>
      <c r="E255" s="4" t="s">
        <v>2</v>
      </c>
      <c r="F255" s="4" t="s">
        <v>16</v>
      </c>
      <c r="G255" s="4" t="s">
        <v>4</v>
      </c>
      <c r="H255" s="4" t="s">
        <v>22</v>
      </c>
      <c r="I255" s="9">
        <v>5</v>
      </c>
      <c r="J255" s="6">
        <v>50.58</v>
      </c>
      <c r="K255" s="7">
        <v>0.1</v>
      </c>
      <c r="L255" s="6">
        <v>22.42</v>
      </c>
      <c r="M255" s="6">
        <f t="shared" si="12"/>
        <v>227.60999999999999</v>
      </c>
      <c r="N255" s="6">
        <f t="shared" si="13"/>
        <v>112.10000000000001</v>
      </c>
      <c r="O255" s="6">
        <f t="shared" si="14"/>
        <v>115.50999999999998</v>
      </c>
      <c r="P255" s="8">
        <f t="shared" si="15"/>
        <v>0.50749088352884308</v>
      </c>
      <c r="Q255" s="5">
        <f>YEAR(SalesDataTable[[#This Row],[Order Date]])</f>
        <v>2026</v>
      </c>
      <c r="R255" s="8" t="str">
        <f>"Q"&amp;ROUNDUP(MONTH(SalesDataTable[[#This Row],[Order Date]])/3,0)</f>
        <v>Q1</v>
      </c>
      <c r="S255" s="9">
        <f>MONTH(SalesDataTable[[#This Row],[Order Date]])</f>
        <v>2</v>
      </c>
      <c r="T255" s="8" t="str">
        <f>TEXT(SalesDataTable[[#This Row],[Order Date]],"mmm")</f>
        <v>Feb</v>
      </c>
    </row>
    <row r="256" spans="1:20" ht="15.6">
      <c r="A256" s="2">
        <v>4757</v>
      </c>
      <c r="B256" s="3">
        <v>46078</v>
      </c>
      <c r="C256" s="4" t="s">
        <v>6</v>
      </c>
      <c r="D256" s="4" t="s">
        <v>41</v>
      </c>
      <c r="E256" s="4" t="s">
        <v>28</v>
      </c>
      <c r="F256" s="4" t="s">
        <v>16</v>
      </c>
      <c r="G256" s="4" t="s">
        <v>34</v>
      </c>
      <c r="H256" s="4" t="s">
        <v>45</v>
      </c>
      <c r="I256" s="9">
        <v>2</v>
      </c>
      <c r="J256" s="6">
        <v>49.48</v>
      </c>
      <c r="K256" s="7">
        <v>0</v>
      </c>
      <c r="L256" s="6">
        <v>21.37</v>
      </c>
      <c r="M256" s="6">
        <f t="shared" si="12"/>
        <v>98.96</v>
      </c>
      <c r="N256" s="6">
        <f t="shared" si="13"/>
        <v>42.74</v>
      </c>
      <c r="O256" s="6">
        <f t="shared" si="14"/>
        <v>56.219999999999992</v>
      </c>
      <c r="P256" s="8">
        <f t="shared" si="15"/>
        <v>0.5681083265966046</v>
      </c>
      <c r="Q256" s="5">
        <f>YEAR(SalesDataTable[[#This Row],[Order Date]])</f>
        <v>2026</v>
      </c>
      <c r="R256" s="8" t="str">
        <f>"Q"&amp;ROUNDUP(MONTH(SalesDataTable[[#This Row],[Order Date]])/3,0)</f>
        <v>Q1</v>
      </c>
      <c r="S256" s="9">
        <f>MONTH(SalesDataTable[[#This Row],[Order Date]])</f>
        <v>2</v>
      </c>
      <c r="T256" s="8" t="str">
        <f>TEXT(SalesDataTable[[#This Row],[Order Date]],"mmm")</f>
        <v>Feb</v>
      </c>
    </row>
    <row r="257" spans="1:20" ht="15.6">
      <c r="A257" s="2">
        <v>5155</v>
      </c>
      <c r="B257" s="3">
        <v>46078</v>
      </c>
      <c r="C257" s="4" t="s">
        <v>20</v>
      </c>
      <c r="D257" s="4" t="s">
        <v>47</v>
      </c>
      <c r="E257" s="4" t="s">
        <v>19</v>
      </c>
      <c r="F257" s="4" t="s">
        <v>13</v>
      </c>
      <c r="G257" s="4" t="s">
        <v>34</v>
      </c>
      <c r="H257" s="4" t="s">
        <v>45</v>
      </c>
      <c r="I257" s="9">
        <v>1</v>
      </c>
      <c r="J257" s="6">
        <v>50.51</v>
      </c>
      <c r="K257" s="7">
        <v>0</v>
      </c>
      <c r="L257" s="6">
        <v>21.4</v>
      </c>
      <c r="M257" s="6">
        <f t="shared" si="12"/>
        <v>50.51</v>
      </c>
      <c r="N257" s="6">
        <f t="shared" si="13"/>
        <v>21.4</v>
      </c>
      <c r="O257" s="6">
        <f t="shared" si="14"/>
        <v>29.11</v>
      </c>
      <c r="P257" s="8">
        <f t="shared" si="15"/>
        <v>0.57632152049099195</v>
      </c>
      <c r="Q257" s="5">
        <f>YEAR(SalesDataTable[[#This Row],[Order Date]])</f>
        <v>2026</v>
      </c>
      <c r="R257" s="8" t="str">
        <f>"Q"&amp;ROUNDUP(MONTH(SalesDataTable[[#This Row],[Order Date]])/3,0)</f>
        <v>Q1</v>
      </c>
      <c r="S257" s="9">
        <f>MONTH(SalesDataTable[[#This Row],[Order Date]])</f>
        <v>2</v>
      </c>
      <c r="T257" s="8" t="str">
        <f>TEXT(SalesDataTable[[#This Row],[Order Date]],"mmm")</f>
        <v>Feb</v>
      </c>
    </row>
    <row r="258" spans="1:20" ht="15.6">
      <c r="A258" s="2">
        <v>1737</v>
      </c>
      <c r="B258" s="3">
        <v>46079</v>
      </c>
      <c r="C258" s="4" t="s">
        <v>0</v>
      </c>
      <c r="D258" s="4" t="s">
        <v>50</v>
      </c>
      <c r="E258" s="4" t="s">
        <v>2</v>
      </c>
      <c r="F258" s="4" t="s">
        <v>13</v>
      </c>
      <c r="G258" s="4" t="s">
        <v>23</v>
      </c>
      <c r="H258" s="4" t="s">
        <v>51</v>
      </c>
      <c r="I258" s="9">
        <v>2</v>
      </c>
      <c r="J258" s="6">
        <v>122.16</v>
      </c>
      <c r="K258" s="7">
        <v>0</v>
      </c>
      <c r="L258" s="6">
        <v>61.31</v>
      </c>
      <c r="M258" s="6">
        <f t="shared" ref="M258:M321" si="16">I258*J258*(1-K258)</f>
        <v>244.32</v>
      </c>
      <c r="N258" s="6">
        <f t="shared" ref="N258:N321" si="17">I258*L258</f>
        <v>122.62</v>
      </c>
      <c r="O258" s="6">
        <f t="shared" ref="O258:O321" si="18">M258-N258</f>
        <v>121.69999999999999</v>
      </c>
      <c r="P258" s="8">
        <f t="shared" ref="P258:P321" si="19">IFERROR(O258/M258,0)</f>
        <v>0.49811722331368691</v>
      </c>
      <c r="Q258" s="5">
        <f>YEAR(SalesDataTable[[#This Row],[Order Date]])</f>
        <v>2026</v>
      </c>
      <c r="R258" s="8" t="str">
        <f>"Q"&amp;ROUNDUP(MONTH(SalesDataTable[[#This Row],[Order Date]])/3,0)</f>
        <v>Q1</v>
      </c>
      <c r="S258" s="9">
        <f>MONTH(SalesDataTable[[#This Row],[Order Date]])</f>
        <v>2</v>
      </c>
      <c r="T258" s="8" t="str">
        <f>TEXT(SalesDataTable[[#This Row],[Order Date]],"mmm")</f>
        <v>Feb</v>
      </c>
    </row>
    <row r="259" spans="1:20" ht="15.6">
      <c r="A259" s="2">
        <v>1905</v>
      </c>
      <c r="B259" s="3">
        <v>46079</v>
      </c>
      <c r="C259" s="4" t="s">
        <v>20</v>
      </c>
      <c r="D259" s="4" t="s">
        <v>31</v>
      </c>
      <c r="E259" s="4" t="s">
        <v>19</v>
      </c>
      <c r="F259" s="4" t="s">
        <v>3</v>
      </c>
      <c r="G259" s="4" t="s">
        <v>4</v>
      </c>
      <c r="H259" s="4" t="s">
        <v>22</v>
      </c>
      <c r="I259" s="9">
        <v>3</v>
      </c>
      <c r="J259" s="6">
        <v>51.32</v>
      </c>
      <c r="K259" s="7">
        <v>0.1</v>
      </c>
      <c r="L259" s="6">
        <v>22.62</v>
      </c>
      <c r="M259" s="6">
        <f t="shared" si="16"/>
        <v>138.56400000000002</v>
      </c>
      <c r="N259" s="6">
        <f t="shared" si="17"/>
        <v>67.86</v>
      </c>
      <c r="O259" s="6">
        <f t="shared" si="18"/>
        <v>70.704000000000022</v>
      </c>
      <c r="P259" s="8">
        <f t="shared" si="19"/>
        <v>0.51026240581969351</v>
      </c>
      <c r="Q259" s="5">
        <f>YEAR(SalesDataTable[[#This Row],[Order Date]])</f>
        <v>2026</v>
      </c>
      <c r="R259" s="8" t="str">
        <f>"Q"&amp;ROUNDUP(MONTH(SalesDataTable[[#This Row],[Order Date]])/3,0)</f>
        <v>Q1</v>
      </c>
      <c r="S259" s="9">
        <f>MONTH(SalesDataTable[[#This Row],[Order Date]])</f>
        <v>2</v>
      </c>
      <c r="T259" s="8" t="str">
        <f>TEXT(SalesDataTable[[#This Row],[Order Date]],"mmm")</f>
        <v>Feb</v>
      </c>
    </row>
    <row r="260" spans="1:20" ht="15.6">
      <c r="A260" s="2">
        <v>2359</v>
      </c>
      <c r="B260" s="3">
        <v>46079</v>
      </c>
      <c r="C260" s="4" t="s">
        <v>11</v>
      </c>
      <c r="D260" s="4" t="s">
        <v>39</v>
      </c>
      <c r="E260" s="4" t="s">
        <v>2</v>
      </c>
      <c r="F260" s="4" t="s">
        <v>3</v>
      </c>
      <c r="G260" s="4" t="s">
        <v>23</v>
      </c>
      <c r="H260" s="4" t="s">
        <v>29</v>
      </c>
      <c r="I260" s="9">
        <v>2</v>
      </c>
      <c r="J260" s="6">
        <v>195.92</v>
      </c>
      <c r="K260" s="7">
        <v>0.05</v>
      </c>
      <c r="L260" s="6">
        <v>104.13</v>
      </c>
      <c r="M260" s="6">
        <f t="shared" si="16"/>
        <v>372.24799999999993</v>
      </c>
      <c r="N260" s="6">
        <f t="shared" si="17"/>
        <v>208.26</v>
      </c>
      <c r="O260" s="6">
        <f t="shared" si="18"/>
        <v>163.98799999999994</v>
      </c>
      <c r="P260" s="8">
        <f t="shared" si="19"/>
        <v>0.4405342674775955</v>
      </c>
      <c r="Q260" s="5">
        <f>YEAR(SalesDataTable[[#This Row],[Order Date]])</f>
        <v>2026</v>
      </c>
      <c r="R260" s="8" t="str">
        <f>"Q"&amp;ROUNDUP(MONTH(SalesDataTable[[#This Row],[Order Date]])/3,0)</f>
        <v>Q1</v>
      </c>
      <c r="S260" s="9">
        <f>MONTH(SalesDataTable[[#This Row],[Order Date]])</f>
        <v>2</v>
      </c>
      <c r="T260" s="8" t="str">
        <f>TEXT(SalesDataTable[[#This Row],[Order Date]],"mmm")</f>
        <v>Feb</v>
      </c>
    </row>
    <row r="261" spans="1:20" ht="15.6">
      <c r="A261" s="2">
        <v>3666</v>
      </c>
      <c r="B261" s="3">
        <v>46079</v>
      </c>
      <c r="C261" s="4" t="s">
        <v>0</v>
      </c>
      <c r="D261" s="4" t="s">
        <v>50</v>
      </c>
      <c r="E261" s="4" t="s">
        <v>2</v>
      </c>
      <c r="F261" s="4" t="s">
        <v>3</v>
      </c>
      <c r="G261" s="4" t="s">
        <v>14</v>
      </c>
      <c r="H261" s="4" t="s">
        <v>15</v>
      </c>
      <c r="I261" s="9">
        <v>1</v>
      </c>
      <c r="J261" s="6">
        <v>36.19</v>
      </c>
      <c r="K261" s="7">
        <v>0.1</v>
      </c>
      <c r="L261" s="6">
        <v>13.62</v>
      </c>
      <c r="M261" s="6">
        <f t="shared" si="16"/>
        <v>32.570999999999998</v>
      </c>
      <c r="N261" s="6">
        <f t="shared" si="17"/>
        <v>13.62</v>
      </c>
      <c r="O261" s="6">
        <f t="shared" si="18"/>
        <v>18.951000000000001</v>
      </c>
      <c r="P261" s="8">
        <f t="shared" si="19"/>
        <v>0.58183660311319896</v>
      </c>
      <c r="Q261" s="5">
        <f>YEAR(SalesDataTable[[#This Row],[Order Date]])</f>
        <v>2026</v>
      </c>
      <c r="R261" s="8" t="str">
        <f>"Q"&amp;ROUNDUP(MONTH(SalesDataTable[[#This Row],[Order Date]])/3,0)</f>
        <v>Q1</v>
      </c>
      <c r="S261" s="9">
        <f>MONTH(SalesDataTable[[#This Row],[Order Date]])</f>
        <v>2</v>
      </c>
      <c r="T261" s="8" t="str">
        <f>TEXT(SalesDataTable[[#This Row],[Order Date]],"mmm")</f>
        <v>Feb</v>
      </c>
    </row>
    <row r="262" spans="1:20" ht="15.6">
      <c r="A262" s="2">
        <v>518</v>
      </c>
      <c r="B262" s="3">
        <v>46080</v>
      </c>
      <c r="C262" s="4" t="s">
        <v>11</v>
      </c>
      <c r="D262" s="4" t="s">
        <v>12</v>
      </c>
      <c r="E262" s="4" t="s">
        <v>2</v>
      </c>
      <c r="F262" s="4" t="s">
        <v>13</v>
      </c>
      <c r="G262" s="4" t="s">
        <v>9</v>
      </c>
      <c r="H262" s="4" t="s">
        <v>46</v>
      </c>
      <c r="I262" s="9">
        <v>1</v>
      </c>
      <c r="J262" s="6">
        <v>72.97</v>
      </c>
      <c r="K262" s="7">
        <v>0</v>
      </c>
      <c r="L262" s="6">
        <v>32.43</v>
      </c>
      <c r="M262" s="6">
        <f t="shared" si="16"/>
        <v>72.97</v>
      </c>
      <c r="N262" s="6">
        <f t="shared" si="17"/>
        <v>32.43</v>
      </c>
      <c r="O262" s="6">
        <f t="shared" si="18"/>
        <v>40.54</v>
      </c>
      <c r="P262" s="8">
        <f t="shared" si="19"/>
        <v>0.55557078251336167</v>
      </c>
      <c r="Q262" s="5">
        <f>YEAR(SalesDataTable[[#This Row],[Order Date]])</f>
        <v>2026</v>
      </c>
      <c r="R262" s="8" t="str">
        <f>"Q"&amp;ROUNDUP(MONTH(SalesDataTable[[#This Row],[Order Date]])/3,0)</f>
        <v>Q1</v>
      </c>
      <c r="S262" s="9">
        <f>MONTH(SalesDataTable[[#This Row],[Order Date]])</f>
        <v>2</v>
      </c>
      <c r="T262" s="8" t="str">
        <f>TEXT(SalesDataTable[[#This Row],[Order Date]],"mmm")</f>
        <v>Feb</v>
      </c>
    </row>
    <row r="263" spans="1:20" ht="15.6">
      <c r="A263" s="2">
        <v>892</v>
      </c>
      <c r="B263" s="3">
        <v>46080</v>
      </c>
      <c r="C263" s="4" t="s">
        <v>20</v>
      </c>
      <c r="D263" s="4" t="s">
        <v>31</v>
      </c>
      <c r="E263" s="4" t="s">
        <v>8</v>
      </c>
      <c r="F263" s="4" t="s">
        <v>16</v>
      </c>
      <c r="G263" s="4" t="s">
        <v>14</v>
      </c>
      <c r="H263" s="4" t="s">
        <v>32</v>
      </c>
      <c r="I263" s="9">
        <v>12</v>
      </c>
      <c r="J263" s="6">
        <v>47.15</v>
      </c>
      <c r="K263" s="7">
        <v>0.1</v>
      </c>
      <c r="L263" s="6">
        <v>17.829999999999998</v>
      </c>
      <c r="M263" s="6">
        <f t="shared" si="16"/>
        <v>509.21999999999997</v>
      </c>
      <c r="N263" s="6">
        <f t="shared" si="17"/>
        <v>213.95999999999998</v>
      </c>
      <c r="O263" s="6">
        <f t="shared" si="18"/>
        <v>295.26</v>
      </c>
      <c r="P263" s="8">
        <f t="shared" si="19"/>
        <v>0.57982797219276538</v>
      </c>
      <c r="Q263" s="5">
        <f>YEAR(SalesDataTable[[#This Row],[Order Date]])</f>
        <v>2026</v>
      </c>
      <c r="R263" s="8" t="str">
        <f>"Q"&amp;ROUNDUP(MONTH(SalesDataTable[[#This Row],[Order Date]])/3,0)</f>
        <v>Q1</v>
      </c>
      <c r="S263" s="9">
        <f>MONTH(SalesDataTable[[#This Row],[Order Date]])</f>
        <v>2</v>
      </c>
      <c r="T263" s="8" t="str">
        <f>TEXT(SalesDataTable[[#This Row],[Order Date]],"mmm")</f>
        <v>Feb</v>
      </c>
    </row>
    <row r="264" spans="1:20" ht="15.6">
      <c r="A264" s="2">
        <v>1115</v>
      </c>
      <c r="B264" s="3">
        <v>46080</v>
      </c>
      <c r="C264" s="4" t="s">
        <v>0</v>
      </c>
      <c r="D264" s="4" t="s">
        <v>1</v>
      </c>
      <c r="E264" s="4" t="s">
        <v>19</v>
      </c>
      <c r="F264" s="4" t="s">
        <v>16</v>
      </c>
      <c r="G264" s="4" t="s">
        <v>14</v>
      </c>
      <c r="H264" s="4" t="s">
        <v>48</v>
      </c>
      <c r="I264" s="9">
        <v>3</v>
      </c>
      <c r="J264" s="6">
        <v>161.19999999999999</v>
      </c>
      <c r="K264" s="7">
        <v>0.1</v>
      </c>
      <c r="L264" s="6">
        <v>87.37</v>
      </c>
      <c r="M264" s="6">
        <f t="shared" si="16"/>
        <v>435.23999999999995</v>
      </c>
      <c r="N264" s="6">
        <f t="shared" si="17"/>
        <v>262.11</v>
      </c>
      <c r="O264" s="6">
        <f t="shared" si="18"/>
        <v>173.12999999999994</v>
      </c>
      <c r="P264" s="8">
        <f t="shared" si="19"/>
        <v>0.39778053487730897</v>
      </c>
      <c r="Q264" s="5">
        <f>YEAR(SalesDataTable[[#This Row],[Order Date]])</f>
        <v>2026</v>
      </c>
      <c r="R264" s="8" t="str">
        <f>"Q"&amp;ROUNDUP(MONTH(SalesDataTable[[#This Row],[Order Date]])/3,0)</f>
        <v>Q1</v>
      </c>
      <c r="S264" s="9">
        <f>MONTH(SalesDataTable[[#This Row],[Order Date]])</f>
        <v>2</v>
      </c>
      <c r="T264" s="8" t="str">
        <f>TEXT(SalesDataTable[[#This Row],[Order Date]],"mmm")</f>
        <v>Feb</v>
      </c>
    </row>
    <row r="265" spans="1:20" ht="15.6">
      <c r="A265" s="2">
        <v>1186</v>
      </c>
      <c r="B265" s="3">
        <v>46080</v>
      </c>
      <c r="C265" s="4" t="s">
        <v>0</v>
      </c>
      <c r="D265" s="4" t="s">
        <v>36</v>
      </c>
      <c r="E265" s="4" t="s">
        <v>19</v>
      </c>
      <c r="F265" s="4" t="s">
        <v>16</v>
      </c>
      <c r="G265" s="4" t="s">
        <v>4</v>
      </c>
      <c r="H265" s="4" t="s">
        <v>22</v>
      </c>
      <c r="I265" s="9">
        <v>1</v>
      </c>
      <c r="J265" s="6">
        <v>49.73</v>
      </c>
      <c r="K265" s="7">
        <v>0</v>
      </c>
      <c r="L265" s="6">
        <v>22</v>
      </c>
      <c r="M265" s="6">
        <f t="shared" si="16"/>
        <v>49.73</v>
      </c>
      <c r="N265" s="6">
        <f t="shared" si="17"/>
        <v>22</v>
      </c>
      <c r="O265" s="6">
        <f t="shared" si="18"/>
        <v>27.729999999999997</v>
      </c>
      <c r="P265" s="8">
        <f t="shared" si="19"/>
        <v>0.55761109993967417</v>
      </c>
      <c r="Q265" s="5">
        <f>YEAR(SalesDataTable[[#This Row],[Order Date]])</f>
        <v>2026</v>
      </c>
      <c r="R265" s="8" t="str">
        <f>"Q"&amp;ROUNDUP(MONTH(SalesDataTable[[#This Row],[Order Date]])/3,0)</f>
        <v>Q1</v>
      </c>
      <c r="S265" s="9">
        <f>MONTH(SalesDataTable[[#This Row],[Order Date]])</f>
        <v>2</v>
      </c>
      <c r="T265" s="8" t="str">
        <f>TEXT(SalesDataTable[[#This Row],[Order Date]],"mmm")</f>
        <v>Feb</v>
      </c>
    </row>
    <row r="266" spans="1:20" ht="15.6">
      <c r="A266" s="2">
        <v>2093</v>
      </c>
      <c r="B266" s="3">
        <v>46080</v>
      </c>
      <c r="C266" s="4" t="s">
        <v>11</v>
      </c>
      <c r="D266" s="4" t="s">
        <v>52</v>
      </c>
      <c r="E266" s="4" t="s">
        <v>2</v>
      </c>
      <c r="F266" s="4" t="s">
        <v>3</v>
      </c>
      <c r="G266" s="4" t="s">
        <v>23</v>
      </c>
      <c r="H266" s="4" t="s">
        <v>51</v>
      </c>
      <c r="I266" s="9">
        <v>2</v>
      </c>
      <c r="J266" s="6">
        <v>126.19</v>
      </c>
      <c r="K266" s="7">
        <v>0</v>
      </c>
      <c r="L266" s="6">
        <v>58.99</v>
      </c>
      <c r="M266" s="6">
        <f t="shared" si="16"/>
        <v>252.38</v>
      </c>
      <c r="N266" s="6">
        <f t="shared" si="17"/>
        <v>117.98</v>
      </c>
      <c r="O266" s="6">
        <f t="shared" si="18"/>
        <v>134.39999999999998</v>
      </c>
      <c r="P266" s="8">
        <f t="shared" si="19"/>
        <v>0.5325303114351374</v>
      </c>
      <c r="Q266" s="5">
        <f>YEAR(SalesDataTable[[#This Row],[Order Date]])</f>
        <v>2026</v>
      </c>
      <c r="R266" s="8" t="str">
        <f>"Q"&amp;ROUNDUP(MONTH(SalesDataTable[[#This Row],[Order Date]])/3,0)</f>
        <v>Q1</v>
      </c>
      <c r="S266" s="9">
        <f>MONTH(SalesDataTable[[#This Row],[Order Date]])</f>
        <v>2</v>
      </c>
      <c r="T266" s="8" t="str">
        <f>TEXT(SalesDataTable[[#This Row],[Order Date]],"mmm")</f>
        <v>Feb</v>
      </c>
    </row>
    <row r="267" spans="1:20" ht="15.6">
      <c r="A267" s="2">
        <v>2136</v>
      </c>
      <c r="B267" s="3">
        <v>46080</v>
      </c>
      <c r="C267" s="4" t="s">
        <v>6</v>
      </c>
      <c r="D267" s="4" t="s">
        <v>43</v>
      </c>
      <c r="E267" s="4" t="s">
        <v>2</v>
      </c>
      <c r="F267" s="4" t="s">
        <v>3</v>
      </c>
      <c r="G267" s="4" t="s">
        <v>14</v>
      </c>
      <c r="H267" s="4" t="s">
        <v>44</v>
      </c>
      <c r="I267" s="9">
        <v>2</v>
      </c>
      <c r="J267" s="6">
        <v>135.38999999999999</v>
      </c>
      <c r="K267" s="7">
        <v>0.05</v>
      </c>
      <c r="L267" s="6">
        <v>65.69</v>
      </c>
      <c r="M267" s="6">
        <f t="shared" si="16"/>
        <v>257.24099999999999</v>
      </c>
      <c r="N267" s="6">
        <f t="shared" si="17"/>
        <v>131.38</v>
      </c>
      <c r="O267" s="6">
        <f t="shared" si="18"/>
        <v>125.86099999999999</v>
      </c>
      <c r="P267" s="8">
        <f t="shared" si="19"/>
        <v>0.48927270536189799</v>
      </c>
      <c r="Q267" s="5">
        <f>YEAR(SalesDataTable[[#This Row],[Order Date]])</f>
        <v>2026</v>
      </c>
      <c r="R267" s="8" t="str">
        <f>"Q"&amp;ROUNDUP(MONTH(SalesDataTable[[#This Row],[Order Date]])/3,0)</f>
        <v>Q1</v>
      </c>
      <c r="S267" s="9">
        <f>MONTH(SalesDataTable[[#This Row],[Order Date]])</f>
        <v>2</v>
      </c>
      <c r="T267" s="8" t="str">
        <f>TEXT(SalesDataTable[[#This Row],[Order Date]],"mmm")</f>
        <v>Feb</v>
      </c>
    </row>
    <row r="268" spans="1:20" ht="15.6">
      <c r="A268" s="2">
        <v>3538</v>
      </c>
      <c r="B268" s="3">
        <v>46080</v>
      </c>
      <c r="C268" s="4" t="s">
        <v>6</v>
      </c>
      <c r="D268" s="4" t="s">
        <v>49</v>
      </c>
      <c r="E268" s="4" t="s">
        <v>8</v>
      </c>
      <c r="F268" s="4" t="s">
        <v>16</v>
      </c>
      <c r="G268" s="4" t="s">
        <v>34</v>
      </c>
      <c r="H268" s="4" t="s">
        <v>35</v>
      </c>
      <c r="I268" s="9">
        <v>12</v>
      </c>
      <c r="J268" s="6">
        <v>41.27</v>
      </c>
      <c r="K268" s="7">
        <v>0.1</v>
      </c>
      <c r="L268" s="6">
        <v>14.71</v>
      </c>
      <c r="M268" s="6">
        <f t="shared" si="16"/>
        <v>445.71600000000001</v>
      </c>
      <c r="N268" s="6">
        <f t="shared" si="17"/>
        <v>176.52</v>
      </c>
      <c r="O268" s="6">
        <f t="shared" si="18"/>
        <v>269.19600000000003</v>
      </c>
      <c r="P268" s="8">
        <f t="shared" si="19"/>
        <v>0.60396306168053204</v>
      </c>
      <c r="Q268" s="5">
        <f>YEAR(SalesDataTable[[#This Row],[Order Date]])</f>
        <v>2026</v>
      </c>
      <c r="R268" s="8" t="str">
        <f>"Q"&amp;ROUNDUP(MONTH(SalesDataTable[[#This Row],[Order Date]])/3,0)</f>
        <v>Q1</v>
      </c>
      <c r="S268" s="9">
        <f>MONTH(SalesDataTable[[#This Row],[Order Date]])</f>
        <v>2</v>
      </c>
      <c r="T268" s="8" t="str">
        <f>TEXT(SalesDataTable[[#This Row],[Order Date]],"mmm")</f>
        <v>Feb</v>
      </c>
    </row>
    <row r="269" spans="1:20" ht="15.6">
      <c r="A269" s="2">
        <v>3891</v>
      </c>
      <c r="B269" s="3">
        <v>46080</v>
      </c>
      <c r="C269" s="4" t="s">
        <v>0</v>
      </c>
      <c r="D269" s="4" t="s">
        <v>1</v>
      </c>
      <c r="E269" s="4" t="s">
        <v>19</v>
      </c>
      <c r="F269" s="4" t="s">
        <v>3</v>
      </c>
      <c r="G269" s="4" t="s">
        <v>4</v>
      </c>
      <c r="H269" s="4" t="s">
        <v>5</v>
      </c>
      <c r="I269" s="9">
        <v>1</v>
      </c>
      <c r="J269" s="6">
        <v>82.04</v>
      </c>
      <c r="K269" s="7">
        <v>0.1</v>
      </c>
      <c r="L269" s="6">
        <v>41.46</v>
      </c>
      <c r="M269" s="6">
        <f t="shared" si="16"/>
        <v>73.836000000000013</v>
      </c>
      <c r="N269" s="6">
        <f t="shared" si="17"/>
        <v>41.46</v>
      </c>
      <c r="O269" s="6">
        <f t="shared" si="18"/>
        <v>32.376000000000012</v>
      </c>
      <c r="P269" s="8">
        <f t="shared" si="19"/>
        <v>0.43848529172761264</v>
      </c>
      <c r="Q269" s="5">
        <f>YEAR(SalesDataTable[[#This Row],[Order Date]])</f>
        <v>2026</v>
      </c>
      <c r="R269" s="8" t="str">
        <f>"Q"&amp;ROUNDUP(MONTH(SalesDataTable[[#This Row],[Order Date]])/3,0)</f>
        <v>Q1</v>
      </c>
      <c r="S269" s="9">
        <f>MONTH(SalesDataTable[[#This Row],[Order Date]])</f>
        <v>2</v>
      </c>
      <c r="T269" s="8" t="str">
        <f>TEXT(SalesDataTable[[#This Row],[Order Date]],"mmm")</f>
        <v>Feb</v>
      </c>
    </row>
    <row r="270" spans="1:20" ht="15.6">
      <c r="A270" s="2">
        <v>3917</v>
      </c>
      <c r="B270" s="3">
        <v>46080</v>
      </c>
      <c r="C270" s="4" t="s">
        <v>20</v>
      </c>
      <c r="D270" s="4" t="s">
        <v>21</v>
      </c>
      <c r="E270" s="4" t="s">
        <v>2</v>
      </c>
      <c r="F270" s="4" t="s">
        <v>3</v>
      </c>
      <c r="G270" s="4" t="s">
        <v>14</v>
      </c>
      <c r="H270" s="4" t="s">
        <v>15</v>
      </c>
      <c r="I270" s="9">
        <v>3</v>
      </c>
      <c r="J270" s="6">
        <v>36.630000000000003</v>
      </c>
      <c r="K270" s="7">
        <v>0</v>
      </c>
      <c r="L270" s="6">
        <v>13.26</v>
      </c>
      <c r="M270" s="6">
        <f t="shared" si="16"/>
        <v>109.89000000000001</v>
      </c>
      <c r="N270" s="6">
        <f t="shared" si="17"/>
        <v>39.78</v>
      </c>
      <c r="O270" s="6">
        <f t="shared" si="18"/>
        <v>70.110000000000014</v>
      </c>
      <c r="P270" s="8">
        <f t="shared" si="19"/>
        <v>0.63800163800163801</v>
      </c>
      <c r="Q270" s="5">
        <f>YEAR(SalesDataTable[[#This Row],[Order Date]])</f>
        <v>2026</v>
      </c>
      <c r="R270" s="8" t="str">
        <f>"Q"&amp;ROUNDUP(MONTH(SalesDataTable[[#This Row],[Order Date]])/3,0)</f>
        <v>Q1</v>
      </c>
      <c r="S270" s="9">
        <f>MONTH(SalesDataTable[[#This Row],[Order Date]])</f>
        <v>2</v>
      </c>
      <c r="T270" s="8" t="str">
        <f>TEXT(SalesDataTable[[#This Row],[Order Date]],"mmm")</f>
        <v>Feb</v>
      </c>
    </row>
    <row r="271" spans="1:20" ht="15.6">
      <c r="A271" s="2">
        <v>4594</v>
      </c>
      <c r="B271" s="3">
        <v>46080</v>
      </c>
      <c r="C271" s="4" t="s">
        <v>20</v>
      </c>
      <c r="D271" s="4" t="s">
        <v>31</v>
      </c>
      <c r="E271" s="4" t="s">
        <v>19</v>
      </c>
      <c r="F271" s="4" t="s">
        <v>3</v>
      </c>
      <c r="G271" s="4" t="s">
        <v>9</v>
      </c>
      <c r="H271" s="4" t="s">
        <v>10</v>
      </c>
      <c r="I271" s="9">
        <v>5</v>
      </c>
      <c r="J271" s="6">
        <v>92.94</v>
      </c>
      <c r="K271" s="7">
        <v>0.05</v>
      </c>
      <c r="L271" s="6">
        <v>46.47</v>
      </c>
      <c r="M271" s="6">
        <f t="shared" si="16"/>
        <v>441.46499999999997</v>
      </c>
      <c r="N271" s="6">
        <f t="shared" si="17"/>
        <v>232.35</v>
      </c>
      <c r="O271" s="6">
        <f t="shared" si="18"/>
        <v>209.11499999999998</v>
      </c>
      <c r="P271" s="8">
        <f t="shared" si="19"/>
        <v>0.47368421052631576</v>
      </c>
      <c r="Q271" s="5">
        <f>YEAR(SalesDataTable[[#This Row],[Order Date]])</f>
        <v>2026</v>
      </c>
      <c r="R271" s="8" t="str">
        <f>"Q"&amp;ROUNDUP(MONTH(SalesDataTable[[#This Row],[Order Date]])/3,0)</f>
        <v>Q1</v>
      </c>
      <c r="S271" s="9">
        <f>MONTH(SalesDataTable[[#This Row],[Order Date]])</f>
        <v>2</v>
      </c>
      <c r="T271" s="8" t="str">
        <f>TEXT(SalesDataTable[[#This Row],[Order Date]],"mmm")</f>
        <v>Feb</v>
      </c>
    </row>
    <row r="272" spans="1:20" ht="15.6">
      <c r="A272" s="2">
        <v>4750</v>
      </c>
      <c r="B272" s="3">
        <v>46080</v>
      </c>
      <c r="C272" s="4" t="s">
        <v>6</v>
      </c>
      <c r="D272" s="4" t="s">
        <v>43</v>
      </c>
      <c r="E272" s="4" t="s">
        <v>19</v>
      </c>
      <c r="F272" s="4" t="s">
        <v>3</v>
      </c>
      <c r="G272" s="4" t="s">
        <v>34</v>
      </c>
      <c r="H272" s="4" t="s">
        <v>38</v>
      </c>
      <c r="I272" s="9">
        <v>2</v>
      </c>
      <c r="J272" s="6">
        <v>120.44</v>
      </c>
      <c r="K272" s="7">
        <v>0.05</v>
      </c>
      <c r="L272" s="6">
        <v>68.98</v>
      </c>
      <c r="M272" s="6">
        <f t="shared" si="16"/>
        <v>228.83599999999998</v>
      </c>
      <c r="N272" s="6">
        <f t="shared" si="17"/>
        <v>137.96</v>
      </c>
      <c r="O272" s="6">
        <f t="shared" si="18"/>
        <v>90.875999999999976</v>
      </c>
      <c r="P272" s="8">
        <f t="shared" si="19"/>
        <v>0.3971228303239</v>
      </c>
      <c r="Q272" s="5">
        <f>YEAR(SalesDataTable[[#This Row],[Order Date]])</f>
        <v>2026</v>
      </c>
      <c r="R272" s="8" t="str">
        <f>"Q"&amp;ROUNDUP(MONTH(SalesDataTable[[#This Row],[Order Date]])/3,0)</f>
        <v>Q1</v>
      </c>
      <c r="S272" s="9">
        <f>MONTH(SalesDataTable[[#This Row],[Order Date]])</f>
        <v>2</v>
      </c>
      <c r="T272" s="8" t="str">
        <f>TEXT(SalesDataTable[[#This Row],[Order Date]],"mmm")</f>
        <v>Feb</v>
      </c>
    </row>
    <row r="273" spans="1:20" ht="15.6">
      <c r="A273" s="2">
        <v>4960</v>
      </c>
      <c r="B273" s="3">
        <v>46080</v>
      </c>
      <c r="C273" s="4" t="s">
        <v>6</v>
      </c>
      <c r="D273" s="4" t="s">
        <v>27</v>
      </c>
      <c r="E273" s="4" t="s">
        <v>28</v>
      </c>
      <c r="F273" s="4" t="s">
        <v>13</v>
      </c>
      <c r="G273" s="4" t="s">
        <v>14</v>
      </c>
      <c r="H273" s="4" t="s">
        <v>15</v>
      </c>
      <c r="I273" s="9">
        <v>2</v>
      </c>
      <c r="J273" s="6">
        <v>36.130000000000003</v>
      </c>
      <c r="K273" s="7">
        <v>0</v>
      </c>
      <c r="L273" s="6">
        <v>13.72</v>
      </c>
      <c r="M273" s="6">
        <f t="shared" si="16"/>
        <v>72.260000000000005</v>
      </c>
      <c r="N273" s="6">
        <f t="shared" si="17"/>
        <v>27.44</v>
      </c>
      <c r="O273" s="6">
        <f t="shared" si="18"/>
        <v>44.820000000000007</v>
      </c>
      <c r="P273" s="8">
        <f t="shared" si="19"/>
        <v>0.62026017160254643</v>
      </c>
      <c r="Q273" s="5">
        <f>YEAR(SalesDataTable[[#This Row],[Order Date]])</f>
        <v>2026</v>
      </c>
      <c r="R273" s="8" t="str">
        <f>"Q"&amp;ROUNDUP(MONTH(SalesDataTable[[#This Row],[Order Date]])/3,0)</f>
        <v>Q1</v>
      </c>
      <c r="S273" s="9">
        <f>MONTH(SalesDataTable[[#This Row],[Order Date]])</f>
        <v>2</v>
      </c>
      <c r="T273" s="8" t="str">
        <f>TEXT(SalesDataTable[[#This Row],[Order Date]],"mmm")</f>
        <v>Feb</v>
      </c>
    </row>
    <row r="274" spans="1:20" ht="15.6">
      <c r="A274" s="2">
        <v>4245</v>
      </c>
      <c r="B274" s="3">
        <v>46081</v>
      </c>
      <c r="C274" s="4" t="s">
        <v>6</v>
      </c>
      <c r="D274" s="4" t="s">
        <v>7</v>
      </c>
      <c r="E274" s="4" t="s">
        <v>19</v>
      </c>
      <c r="F274" s="4" t="s">
        <v>3</v>
      </c>
      <c r="G274" s="4" t="s">
        <v>34</v>
      </c>
      <c r="H274" s="4" t="s">
        <v>38</v>
      </c>
      <c r="I274" s="9">
        <v>1</v>
      </c>
      <c r="J274" s="6">
        <v>124.97</v>
      </c>
      <c r="K274" s="7">
        <v>0.1</v>
      </c>
      <c r="L274" s="6">
        <v>69.790000000000006</v>
      </c>
      <c r="M274" s="6">
        <f t="shared" si="16"/>
        <v>112.473</v>
      </c>
      <c r="N274" s="6">
        <f t="shared" si="17"/>
        <v>69.790000000000006</v>
      </c>
      <c r="O274" s="6">
        <f t="shared" si="18"/>
        <v>42.682999999999993</v>
      </c>
      <c r="P274" s="8">
        <f t="shared" si="19"/>
        <v>0.37949552337005321</v>
      </c>
      <c r="Q274" s="5">
        <f>YEAR(SalesDataTable[[#This Row],[Order Date]])</f>
        <v>2026</v>
      </c>
      <c r="R274" s="8" t="str">
        <f>"Q"&amp;ROUNDUP(MONTH(SalesDataTable[[#This Row],[Order Date]])/3,0)</f>
        <v>Q1</v>
      </c>
      <c r="S274" s="9">
        <f>MONTH(SalesDataTable[[#This Row],[Order Date]])</f>
        <v>2</v>
      </c>
      <c r="T274" s="8" t="str">
        <f>TEXT(SalesDataTable[[#This Row],[Order Date]],"mmm")</f>
        <v>Feb</v>
      </c>
    </row>
    <row r="275" spans="1:20" ht="15.6">
      <c r="A275" s="2">
        <v>4664</v>
      </c>
      <c r="B275" s="3">
        <v>46081</v>
      </c>
      <c r="C275" s="4" t="s">
        <v>20</v>
      </c>
      <c r="D275" s="4" t="s">
        <v>47</v>
      </c>
      <c r="E275" s="4" t="s">
        <v>2</v>
      </c>
      <c r="F275" s="4" t="s">
        <v>3</v>
      </c>
      <c r="G275" s="4" t="s">
        <v>14</v>
      </c>
      <c r="H275" s="4" t="s">
        <v>48</v>
      </c>
      <c r="I275" s="9">
        <v>1</v>
      </c>
      <c r="J275" s="6">
        <v>163.31</v>
      </c>
      <c r="K275" s="7">
        <v>0.05</v>
      </c>
      <c r="L275" s="6">
        <v>87.22</v>
      </c>
      <c r="M275" s="6">
        <f t="shared" si="16"/>
        <v>155.14449999999999</v>
      </c>
      <c r="N275" s="6">
        <f t="shared" si="17"/>
        <v>87.22</v>
      </c>
      <c r="O275" s="6">
        <f t="shared" si="18"/>
        <v>67.924499999999995</v>
      </c>
      <c r="P275" s="8">
        <f t="shared" si="19"/>
        <v>0.43781442461705056</v>
      </c>
      <c r="Q275" s="5">
        <f>YEAR(SalesDataTable[[#This Row],[Order Date]])</f>
        <v>2026</v>
      </c>
      <c r="R275" s="8" t="str">
        <f>"Q"&amp;ROUNDUP(MONTH(SalesDataTable[[#This Row],[Order Date]])/3,0)</f>
        <v>Q1</v>
      </c>
      <c r="S275" s="9">
        <f>MONTH(SalesDataTable[[#This Row],[Order Date]])</f>
        <v>2</v>
      </c>
      <c r="T275" s="8" t="str">
        <f>TEXT(SalesDataTable[[#This Row],[Order Date]],"mmm")</f>
        <v>Feb</v>
      </c>
    </row>
    <row r="276" spans="1:20" ht="15.6">
      <c r="A276" s="2">
        <v>383</v>
      </c>
      <c r="B276" s="3">
        <v>46082</v>
      </c>
      <c r="C276" s="4" t="s">
        <v>11</v>
      </c>
      <c r="D276" s="4" t="s">
        <v>12</v>
      </c>
      <c r="E276" s="4" t="s">
        <v>19</v>
      </c>
      <c r="F276" s="4" t="s">
        <v>3</v>
      </c>
      <c r="G276" s="4" t="s">
        <v>9</v>
      </c>
      <c r="H276" s="4" t="s">
        <v>10</v>
      </c>
      <c r="I276" s="9">
        <v>3</v>
      </c>
      <c r="J276" s="6">
        <v>92.76</v>
      </c>
      <c r="K276" s="7">
        <v>0</v>
      </c>
      <c r="L276" s="6">
        <v>45.84</v>
      </c>
      <c r="M276" s="6">
        <f t="shared" si="16"/>
        <v>278.28000000000003</v>
      </c>
      <c r="N276" s="6">
        <f t="shared" si="17"/>
        <v>137.52000000000001</v>
      </c>
      <c r="O276" s="6">
        <f t="shared" si="18"/>
        <v>140.76000000000002</v>
      </c>
      <c r="P276" s="8">
        <f t="shared" si="19"/>
        <v>0.50582147477360928</v>
      </c>
      <c r="Q276" s="5">
        <f>YEAR(SalesDataTable[[#This Row],[Order Date]])</f>
        <v>2026</v>
      </c>
      <c r="R276" s="8" t="str">
        <f>"Q"&amp;ROUNDUP(MONTH(SalesDataTable[[#This Row],[Order Date]])/3,0)</f>
        <v>Q1</v>
      </c>
      <c r="S276" s="9">
        <f>MONTH(SalesDataTable[[#This Row],[Order Date]])</f>
        <v>3</v>
      </c>
      <c r="T276" s="8" t="str">
        <f>TEXT(SalesDataTable[[#This Row],[Order Date]],"mmm")</f>
        <v>Mar</v>
      </c>
    </row>
    <row r="277" spans="1:20" ht="15.6">
      <c r="A277" s="2">
        <v>730</v>
      </c>
      <c r="B277" s="3">
        <v>46082</v>
      </c>
      <c r="C277" s="4" t="s">
        <v>0</v>
      </c>
      <c r="D277" s="4" t="s">
        <v>50</v>
      </c>
      <c r="E277" s="4" t="s">
        <v>8</v>
      </c>
      <c r="F277" s="4" t="s">
        <v>16</v>
      </c>
      <c r="G277" s="4" t="s">
        <v>34</v>
      </c>
      <c r="H277" s="4" t="s">
        <v>35</v>
      </c>
      <c r="I277" s="9">
        <v>5</v>
      </c>
      <c r="J277" s="6">
        <v>41.31</v>
      </c>
      <c r="K277" s="7">
        <v>0.1</v>
      </c>
      <c r="L277" s="6">
        <v>15.14</v>
      </c>
      <c r="M277" s="6">
        <f t="shared" si="16"/>
        <v>185.89500000000001</v>
      </c>
      <c r="N277" s="6">
        <f t="shared" si="17"/>
        <v>75.7</v>
      </c>
      <c r="O277" s="6">
        <f t="shared" si="18"/>
        <v>110.19500000000001</v>
      </c>
      <c r="P277" s="8">
        <f t="shared" si="19"/>
        <v>0.59278087092175691</v>
      </c>
      <c r="Q277" s="5">
        <f>YEAR(SalesDataTable[[#This Row],[Order Date]])</f>
        <v>2026</v>
      </c>
      <c r="R277" s="8" t="str">
        <f>"Q"&amp;ROUNDUP(MONTH(SalesDataTable[[#This Row],[Order Date]])/3,0)</f>
        <v>Q1</v>
      </c>
      <c r="S277" s="9">
        <f>MONTH(SalesDataTable[[#This Row],[Order Date]])</f>
        <v>3</v>
      </c>
      <c r="T277" s="8" t="str">
        <f>TEXT(SalesDataTable[[#This Row],[Order Date]],"mmm")</f>
        <v>Mar</v>
      </c>
    </row>
    <row r="278" spans="1:20" ht="15.6">
      <c r="A278" s="2">
        <v>985</v>
      </c>
      <c r="B278" s="3">
        <v>46082</v>
      </c>
      <c r="C278" s="4" t="s">
        <v>6</v>
      </c>
      <c r="D278" s="4" t="s">
        <v>49</v>
      </c>
      <c r="E278" s="4" t="s">
        <v>28</v>
      </c>
      <c r="F278" s="4" t="s">
        <v>13</v>
      </c>
      <c r="G278" s="4" t="s">
        <v>34</v>
      </c>
      <c r="H278" s="4" t="s">
        <v>35</v>
      </c>
      <c r="I278" s="9">
        <v>2</v>
      </c>
      <c r="J278" s="6">
        <v>41.23</v>
      </c>
      <c r="K278" s="7">
        <v>0</v>
      </c>
      <c r="L278" s="6">
        <v>14.28</v>
      </c>
      <c r="M278" s="6">
        <f t="shared" si="16"/>
        <v>82.46</v>
      </c>
      <c r="N278" s="6">
        <f t="shared" si="17"/>
        <v>28.56</v>
      </c>
      <c r="O278" s="6">
        <f t="shared" si="18"/>
        <v>53.899999999999991</v>
      </c>
      <c r="P278" s="8">
        <f t="shared" si="19"/>
        <v>0.65365025466893034</v>
      </c>
      <c r="Q278" s="5">
        <f>YEAR(SalesDataTable[[#This Row],[Order Date]])</f>
        <v>2026</v>
      </c>
      <c r="R278" s="8" t="str">
        <f>"Q"&amp;ROUNDUP(MONTH(SalesDataTable[[#This Row],[Order Date]])/3,0)</f>
        <v>Q1</v>
      </c>
      <c r="S278" s="9">
        <f>MONTH(SalesDataTable[[#This Row],[Order Date]])</f>
        <v>3</v>
      </c>
      <c r="T278" s="8" t="str">
        <f>TEXT(SalesDataTable[[#This Row],[Order Date]],"mmm")</f>
        <v>Mar</v>
      </c>
    </row>
    <row r="279" spans="1:20" ht="15.6">
      <c r="A279" s="2">
        <v>1457</v>
      </c>
      <c r="B279" s="3">
        <v>46082</v>
      </c>
      <c r="C279" s="4" t="s">
        <v>6</v>
      </c>
      <c r="D279" s="4" t="s">
        <v>7</v>
      </c>
      <c r="E279" s="4" t="s">
        <v>2</v>
      </c>
      <c r="F279" s="4" t="s">
        <v>13</v>
      </c>
      <c r="G279" s="4" t="s">
        <v>14</v>
      </c>
      <c r="H279" s="4" t="s">
        <v>15</v>
      </c>
      <c r="I279" s="9">
        <v>1</v>
      </c>
      <c r="J279" s="6">
        <v>36.47</v>
      </c>
      <c r="K279" s="7">
        <v>0.05</v>
      </c>
      <c r="L279" s="6">
        <v>13.21</v>
      </c>
      <c r="M279" s="6">
        <f t="shared" si="16"/>
        <v>34.646499999999996</v>
      </c>
      <c r="N279" s="6">
        <f t="shared" si="17"/>
        <v>13.21</v>
      </c>
      <c r="O279" s="6">
        <f t="shared" si="18"/>
        <v>21.436499999999995</v>
      </c>
      <c r="P279" s="8">
        <f t="shared" si="19"/>
        <v>0.61872050567878423</v>
      </c>
      <c r="Q279" s="5">
        <f>YEAR(SalesDataTable[[#This Row],[Order Date]])</f>
        <v>2026</v>
      </c>
      <c r="R279" s="8" t="str">
        <f>"Q"&amp;ROUNDUP(MONTH(SalesDataTable[[#This Row],[Order Date]])/3,0)</f>
        <v>Q1</v>
      </c>
      <c r="S279" s="9">
        <f>MONTH(SalesDataTable[[#This Row],[Order Date]])</f>
        <v>3</v>
      </c>
      <c r="T279" s="8" t="str">
        <f>TEXT(SalesDataTable[[#This Row],[Order Date]],"mmm")</f>
        <v>Mar</v>
      </c>
    </row>
    <row r="280" spans="1:20" ht="15.6">
      <c r="A280" s="2">
        <v>2558</v>
      </c>
      <c r="B280" s="3">
        <v>46082</v>
      </c>
      <c r="C280" s="4" t="s">
        <v>0</v>
      </c>
      <c r="D280" s="4" t="s">
        <v>50</v>
      </c>
      <c r="E280" s="4" t="s">
        <v>28</v>
      </c>
      <c r="F280" s="4" t="s">
        <v>13</v>
      </c>
      <c r="G280" s="4" t="s">
        <v>34</v>
      </c>
      <c r="H280" s="4" t="s">
        <v>42</v>
      </c>
      <c r="I280" s="9">
        <v>1</v>
      </c>
      <c r="J280" s="6">
        <v>36.67</v>
      </c>
      <c r="K280" s="7">
        <v>0</v>
      </c>
      <c r="L280" s="6">
        <v>13.97</v>
      </c>
      <c r="M280" s="6">
        <f t="shared" si="16"/>
        <v>36.67</v>
      </c>
      <c r="N280" s="6">
        <f t="shared" si="17"/>
        <v>13.97</v>
      </c>
      <c r="O280" s="6">
        <f t="shared" si="18"/>
        <v>22.700000000000003</v>
      </c>
      <c r="P280" s="8">
        <f t="shared" si="19"/>
        <v>0.61903463321516228</v>
      </c>
      <c r="Q280" s="5">
        <f>YEAR(SalesDataTable[[#This Row],[Order Date]])</f>
        <v>2026</v>
      </c>
      <c r="R280" s="8" t="str">
        <f>"Q"&amp;ROUNDUP(MONTH(SalesDataTable[[#This Row],[Order Date]])/3,0)</f>
        <v>Q1</v>
      </c>
      <c r="S280" s="9">
        <f>MONTH(SalesDataTable[[#This Row],[Order Date]])</f>
        <v>3</v>
      </c>
      <c r="T280" s="8" t="str">
        <f>TEXT(SalesDataTable[[#This Row],[Order Date]],"mmm")</f>
        <v>Mar</v>
      </c>
    </row>
    <row r="281" spans="1:20" ht="15.6">
      <c r="A281" s="2">
        <v>3024</v>
      </c>
      <c r="B281" s="3">
        <v>46082</v>
      </c>
      <c r="C281" s="4" t="s">
        <v>6</v>
      </c>
      <c r="D281" s="4" t="s">
        <v>41</v>
      </c>
      <c r="E281" s="4" t="s">
        <v>2</v>
      </c>
      <c r="F281" s="4" t="s">
        <v>16</v>
      </c>
      <c r="G281" s="4" t="s">
        <v>4</v>
      </c>
      <c r="H281" s="4" t="s">
        <v>22</v>
      </c>
      <c r="I281" s="9">
        <v>2</v>
      </c>
      <c r="J281" s="6">
        <v>51.87</v>
      </c>
      <c r="K281" s="7">
        <v>0.1</v>
      </c>
      <c r="L281" s="6">
        <v>22.95</v>
      </c>
      <c r="M281" s="6">
        <f t="shared" si="16"/>
        <v>93.366</v>
      </c>
      <c r="N281" s="6">
        <f t="shared" si="17"/>
        <v>45.9</v>
      </c>
      <c r="O281" s="6">
        <f t="shared" si="18"/>
        <v>47.466000000000001</v>
      </c>
      <c r="P281" s="8">
        <f t="shared" si="19"/>
        <v>0.50838635049161363</v>
      </c>
      <c r="Q281" s="5">
        <f>YEAR(SalesDataTable[[#This Row],[Order Date]])</f>
        <v>2026</v>
      </c>
      <c r="R281" s="8" t="str">
        <f>"Q"&amp;ROUNDUP(MONTH(SalesDataTable[[#This Row],[Order Date]])/3,0)</f>
        <v>Q1</v>
      </c>
      <c r="S281" s="9">
        <f>MONTH(SalesDataTable[[#This Row],[Order Date]])</f>
        <v>3</v>
      </c>
      <c r="T281" s="8" t="str">
        <f>TEXT(SalesDataTable[[#This Row],[Order Date]],"mmm")</f>
        <v>Mar</v>
      </c>
    </row>
    <row r="282" spans="1:20" ht="15.6">
      <c r="A282" s="2">
        <v>3225</v>
      </c>
      <c r="B282" s="3">
        <v>46082</v>
      </c>
      <c r="C282" s="4" t="s">
        <v>11</v>
      </c>
      <c r="D282" s="4" t="s">
        <v>12</v>
      </c>
      <c r="E282" s="4" t="s">
        <v>19</v>
      </c>
      <c r="F282" s="4" t="s">
        <v>16</v>
      </c>
      <c r="G282" s="4" t="s">
        <v>23</v>
      </c>
      <c r="H282" s="4" t="s">
        <v>29</v>
      </c>
      <c r="I282" s="9">
        <v>1</v>
      </c>
      <c r="J282" s="6">
        <v>195.06</v>
      </c>
      <c r="K282" s="7">
        <v>0.1</v>
      </c>
      <c r="L282" s="6">
        <v>106.68</v>
      </c>
      <c r="M282" s="6">
        <f t="shared" si="16"/>
        <v>175.554</v>
      </c>
      <c r="N282" s="6">
        <f t="shared" si="17"/>
        <v>106.68</v>
      </c>
      <c r="O282" s="6">
        <f t="shared" si="18"/>
        <v>68.873999999999995</v>
      </c>
      <c r="P282" s="8">
        <f t="shared" si="19"/>
        <v>0.39232372945076727</v>
      </c>
      <c r="Q282" s="5">
        <f>YEAR(SalesDataTable[[#This Row],[Order Date]])</f>
        <v>2026</v>
      </c>
      <c r="R282" s="8" t="str">
        <f>"Q"&amp;ROUNDUP(MONTH(SalesDataTable[[#This Row],[Order Date]])/3,0)</f>
        <v>Q1</v>
      </c>
      <c r="S282" s="9">
        <f>MONTH(SalesDataTable[[#This Row],[Order Date]])</f>
        <v>3</v>
      </c>
      <c r="T282" s="8" t="str">
        <f>TEXT(SalesDataTable[[#This Row],[Order Date]],"mmm")</f>
        <v>Mar</v>
      </c>
    </row>
    <row r="283" spans="1:20" ht="15.6">
      <c r="A283" s="2">
        <v>3551</v>
      </c>
      <c r="B283" s="3">
        <v>46082</v>
      </c>
      <c r="C283" s="4" t="s">
        <v>6</v>
      </c>
      <c r="D283" s="4" t="s">
        <v>41</v>
      </c>
      <c r="E283" s="4" t="s">
        <v>28</v>
      </c>
      <c r="F283" s="4" t="s">
        <v>3</v>
      </c>
      <c r="G283" s="4" t="s">
        <v>4</v>
      </c>
      <c r="H283" s="4" t="s">
        <v>30</v>
      </c>
      <c r="I283" s="9">
        <v>2</v>
      </c>
      <c r="J283" s="6">
        <v>100.79</v>
      </c>
      <c r="K283" s="7">
        <v>0.05</v>
      </c>
      <c r="L283" s="6">
        <v>49</v>
      </c>
      <c r="M283" s="6">
        <f t="shared" si="16"/>
        <v>191.501</v>
      </c>
      <c r="N283" s="6">
        <f t="shared" si="17"/>
        <v>98</v>
      </c>
      <c r="O283" s="6">
        <f t="shared" si="18"/>
        <v>93.501000000000005</v>
      </c>
      <c r="P283" s="8">
        <f t="shared" si="19"/>
        <v>0.48825332504791097</v>
      </c>
      <c r="Q283" s="5">
        <f>YEAR(SalesDataTable[[#This Row],[Order Date]])</f>
        <v>2026</v>
      </c>
      <c r="R283" s="8" t="str">
        <f>"Q"&amp;ROUNDUP(MONTH(SalesDataTable[[#This Row],[Order Date]])/3,0)</f>
        <v>Q1</v>
      </c>
      <c r="S283" s="9">
        <f>MONTH(SalesDataTable[[#This Row],[Order Date]])</f>
        <v>3</v>
      </c>
      <c r="T283" s="8" t="str">
        <f>TEXT(SalesDataTable[[#This Row],[Order Date]],"mmm")</f>
        <v>Mar</v>
      </c>
    </row>
    <row r="284" spans="1:20" ht="15.6">
      <c r="A284" s="2">
        <v>4157</v>
      </c>
      <c r="B284" s="3">
        <v>46082</v>
      </c>
      <c r="C284" s="4" t="s">
        <v>20</v>
      </c>
      <c r="D284" s="4" t="s">
        <v>33</v>
      </c>
      <c r="E284" s="4" t="s">
        <v>2</v>
      </c>
      <c r="F284" s="4" t="s">
        <v>13</v>
      </c>
      <c r="G284" s="4" t="s">
        <v>4</v>
      </c>
      <c r="H284" s="4" t="s">
        <v>22</v>
      </c>
      <c r="I284" s="9">
        <v>5</v>
      </c>
      <c r="J284" s="6">
        <v>51.92</v>
      </c>
      <c r="K284" s="7">
        <v>0.15</v>
      </c>
      <c r="L284" s="6">
        <v>22.24</v>
      </c>
      <c r="M284" s="6">
        <f t="shared" si="16"/>
        <v>220.66000000000003</v>
      </c>
      <c r="N284" s="6">
        <f t="shared" si="17"/>
        <v>111.19999999999999</v>
      </c>
      <c r="O284" s="6">
        <f t="shared" si="18"/>
        <v>109.46000000000004</v>
      </c>
      <c r="P284" s="8">
        <f t="shared" si="19"/>
        <v>0.49605728269736254</v>
      </c>
      <c r="Q284" s="5">
        <f>YEAR(SalesDataTable[[#This Row],[Order Date]])</f>
        <v>2026</v>
      </c>
      <c r="R284" s="8" t="str">
        <f>"Q"&amp;ROUNDUP(MONTH(SalesDataTable[[#This Row],[Order Date]])/3,0)</f>
        <v>Q1</v>
      </c>
      <c r="S284" s="9">
        <f>MONTH(SalesDataTable[[#This Row],[Order Date]])</f>
        <v>3</v>
      </c>
      <c r="T284" s="8" t="str">
        <f>TEXT(SalesDataTable[[#This Row],[Order Date]],"mmm")</f>
        <v>Mar</v>
      </c>
    </row>
    <row r="285" spans="1:20" ht="15.6">
      <c r="A285" s="2">
        <v>4398</v>
      </c>
      <c r="B285" s="3">
        <v>46082</v>
      </c>
      <c r="C285" s="4" t="s">
        <v>20</v>
      </c>
      <c r="D285" s="4" t="s">
        <v>31</v>
      </c>
      <c r="E285" s="4" t="s">
        <v>2</v>
      </c>
      <c r="F285" s="4" t="s">
        <v>13</v>
      </c>
      <c r="G285" s="4" t="s">
        <v>23</v>
      </c>
      <c r="H285" s="4" t="s">
        <v>51</v>
      </c>
      <c r="I285" s="9">
        <v>1</v>
      </c>
      <c r="J285" s="6">
        <v>123.99</v>
      </c>
      <c r="K285" s="7">
        <v>0.05</v>
      </c>
      <c r="L285" s="6">
        <v>61.67</v>
      </c>
      <c r="M285" s="6">
        <f t="shared" si="16"/>
        <v>117.79049999999999</v>
      </c>
      <c r="N285" s="6">
        <f t="shared" si="17"/>
        <v>61.67</v>
      </c>
      <c r="O285" s="6">
        <f t="shared" si="18"/>
        <v>56.120499999999993</v>
      </c>
      <c r="P285" s="8">
        <f t="shared" si="19"/>
        <v>0.47644334644984099</v>
      </c>
      <c r="Q285" s="5">
        <f>YEAR(SalesDataTable[[#This Row],[Order Date]])</f>
        <v>2026</v>
      </c>
      <c r="R285" s="8" t="str">
        <f>"Q"&amp;ROUNDUP(MONTH(SalesDataTable[[#This Row],[Order Date]])/3,0)</f>
        <v>Q1</v>
      </c>
      <c r="S285" s="9">
        <f>MONTH(SalesDataTable[[#This Row],[Order Date]])</f>
        <v>3</v>
      </c>
      <c r="T285" s="8" t="str">
        <f>TEXT(SalesDataTable[[#This Row],[Order Date]],"mmm")</f>
        <v>Mar</v>
      </c>
    </row>
    <row r="286" spans="1:20" ht="15.6">
      <c r="A286" s="2">
        <v>4951</v>
      </c>
      <c r="B286" s="3">
        <v>46082</v>
      </c>
      <c r="C286" s="4" t="s">
        <v>6</v>
      </c>
      <c r="D286" s="4" t="s">
        <v>49</v>
      </c>
      <c r="E286" s="4" t="s">
        <v>2</v>
      </c>
      <c r="F286" s="4" t="s">
        <v>13</v>
      </c>
      <c r="G286" s="4" t="s">
        <v>23</v>
      </c>
      <c r="H286" s="4" t="s">
        <v>24</v>
      </c>
      <c r="I286" s="9">
        <v>1</v>
      </c>
      <c r="J286" s="6">
        <v>344.8</v>
      </c>
      <c r="K286" s="7">
        <v>0.05</v>
      </c>
      <c r="L286" s="6">
        <v>196.14</v>
      </c>
      <c r="M286" s="6">
        <f t="shared" si="16"/>
        <v>327.56</v>
      </c>
      <c r="N286" s="6">
        <f t="shared" si="17"/>
        <v>196.14</v>
      </c>
      <c r="O286" s="6">
        <f t="shared" si="18"/>
        <v>131.42000000000002</v>
      </c>
      <c r="P286" s="8">
        <f t="shared" si="19"/>
        <v>0.40120893882036884</v>
      </c>
      <c r="Q286" s="5">
        <f>YEAR(SalesDataTable[[#This Row],[Order Date]])</f>
        <v>2026</v>
      </c>
      <c r="R286" s="8" t="str">
        <f>"Q"&amp;ROUNDUP(MONTH(SalesDataTable[[#This Row],[Order Date]])/3,0)</f>
        <v>Q1</v>
      </c>
      <c r="S286" s="9">
        <f>MONTH(SalesDataTable[[#This Row],[Order Date]])</f>
        <v>3</v>
      </c>
      <c r="T286" s="8" t="str">
        <f>TEXT(SalesDataTable[[#This Row],[Order Date]],"mmm")</f>
        <v>Mar</v>
      </c>
    </row>
    <row r="287" spans="1:20" ht="15.6">
      <c r="A287" s="2">
        <v>1354</v>
      </c>
      <c r="B287" s="3">
        <v>46083</v>
      </c>
      <c r="C287" s="4" t="s">
        <v>20</v>
      </c>
      <c r="D287" s="4" t="s">
        <v>33</v>
      </c>
      <c r="E287" s="4" t="s">
        <v>28</v>
      </c>
      <c r="F287" s="4" t="s">
        <v>3</v>
      </c>
      <c r="G287" s="4" t="s">
        <v>14</v>
      </c>
      <c r="H287" s="4" t="s">
        <v>44</v>
      </c>
      <c r="I287" s="9">
        <v>3</v>
      </c>
      <c r="J287" s="6">
        <v>131.91999999999999</v>
      </c>
      <c r="K287" s="7">
        <v>0.05</v>
      </c>
      <c r="L287" s="6">
        <v>67.47</v>
      </c>
      <c r="M287" s="6">
        <f t="shared" si="16"/>
        <v>375.97199999999998</v>
      </c>
      <c r="N287" s="6">
        <f t="shared" si="17"/>
        <v>202.41</v>
      </c>
      <c r="O287" s="6">
        <f t="shared" si="18"/>
        <v>173.56199999999998</v>
      </c>
      <c r="P287" s="8">
        <f t="shared" si="19"/>
        <v>0.46163544093709102</v>
      </c>
      <c r="Q287" s="5">
        <f>YEAR(SalesDataTable[[#This Row],[Order Date]])</f>
        <v>2026</v>
      </c>
      <c r="R287" s="8" t="str">
        <f>"Q"&amp;ROUNDUP(MONTH(SalesDataTable[[#This Row],[Order Date]])/3,0)</f>
        <v>Q1</v>
      </c>
      <c r="S287" s="9">
        <f>MONTH(SalesDataTable[[#This Row],[Order Date]])</f>
        <v>3</v>
      </c>
      <c r="T287" s="8" t="str">
        <f>TEXT(SalesDataTable[[#This Row],[Order Date]],"mmm")</f>
        <v>Mar</v>
      </c>
    </row>
    <row r="288" spans="1:20" ht="15.6">
      <c r="A288" s="2">
        <v>2042</v>
      </c>
      <c r="B288" s="3">
        <v>46083</v>
      </c>
      <c r="C288" s="4" t="s">
        <v>11</v>
      </c>
      <c r="D288" s="4" t="s">
        <v>52</v>
      </c>
      <c r="E288" s="4" t="s">
        <v>2</v>
      </c>
      <c r="F288" s="4" t="s">
        <v>16</v>
      </c>
      <c r="G288" s="4" t="s">
        <v>9</v>
      </c>
      <c r="H288" s="4" t="s">
        <v>17</v>
      </c>
      <c r="I288" s="9">
        <v>3</v>
      </c>
      <c r="J288" s="6">
        <v>146.99</v>
      </c>
      <c r="K288" s="7">
        <v>0</v>
      </c>
      <c r="L288" s="6">
        <v>80.069999999999993</v>
      </c>
      <c r="M288" s="6">
        <f t="shared" si="16"/>
        <v>440.97</v>
      </c>
      <c r="N288" s="6">
        <f t="shared" si="17"/>
        <v>240.20999999999998</v>
      </c>
      <c r="O288" s="6">
        <f t="shared" si="18"/>
        <v>200.76000000000005</v>
      </c>
      <c r="P288" s="8">
        <f t="shared" si="19"/>
        <v>0.45526906592285199</v>
      </c>
      <c r="Q288" s="5">
        <f>YEAR(SalesDataTable[[#This Row],[Order Date]])</f>
        <v>2026</v>
      </c>
      <c r="R288" s="8" t="str">
        <f>"Q"&amp;ROUNDUP(MONTH(SalesDataTable[[#This Row],[Order Date]])/3,0)</f>
        <v>Q1</v>
      </c>
      <c r="S288" s="9">
        <f>MONTH(SalesDataTable[[#This Row],[Order Date]])</f>
        <v>3</v>
      </c>
      <c r="T288" s="8" t="str">
        <f>TEXT(SalesDataTable[[#This Row],[Order Date]],"mmm")</f>
        <v>Mar</v>
      </c>
    </row>
    <row r="289" spans="1:20" ht="15.6">
      <c r="A289" s="2">
        <v>3895</v>
      </c>
      <c r="B289" s="3">
        <v>46083</v>
      </c>
      <c r="C289" s="4" t="s">
        <v>20</v>
      </c>
      <c r="D289" s="4" t="s">
        <v>31</v>
      </c>
      <c r="E289" s="4" t="s">
        <v>2</v>
      </c>
      <c r="F289" s="4" t="s">
        <v>16</v>
      </c>
      <c r="G289" s="4" t="s">
        <v>14</v>
      </c>
      <c r="H289" s="4" t="s">
        <v>48</v>
      </c>
      <c r="I289" s="9">
        <v>2</v>
      </c>
      <c r="J289" s="6">
        <v>164.74</v>
      </c>
      <c r="K289" s="7">
        <v>0.05</v>
      </c>
      <c r="L289" s="6">
        <v>89.9</v>
      </c>
      <c r="M289" s="6">
        <f t="shared" si="16"/>
        <v>313.00600000000003</v>
      </c>
      <c r="N289" s="6">
        <f t="shared" si="17"/>
        <v>179.8</v>
      </c>
      <c r="O289" s="6">
        <f t="shared" si="18"/>
        <v>133.20600000000002</v>
      </c>
      <c r="P289" s="8">
        <f t="shared" si="19"/>
        <v>0.42557011686676932</v>
      </c>
      <c r="Q289" s="5">
        <f>YEAR(SalesDataTable[[#This Row],[Order Date]])</f>
        <v>2026</v>
      </c>
      <c r="R289" s="8" t="str">
        <f>"Q"&amp;ROUNDUP(MONTH(SalesDataTable[[#This Row],[Order Date]])/3,0)</f>
        <v>Q1</v>
      </c>
      <c r="S289" s="9">
        <f>MONTH(SalesDataTable[[#This Row],[Order Date]])</f>
        <v>3</v>
      </c>
      <c r="T289" s="8" t="str">
        <f>TEXT(SalesDataTable[[#This Row],[Order Date]],"mmm")</f>
        <v>Mar</v>
      </c>
    </row>
    <row r="290" spans="1:20" ht="15.6">
      <c r="A290" s="2">
        <v>5074</v>
      </c>
      <c r="B290" s="3">
        <v>46083</v>
      </c>
      <c r="C290" s="4" t="s">
        <v>20</v>
      </c>
      <c r="D290" s="4" t="s">
        <v>31</v>
      </c>
      <c r="E290" s="4" t="s">
        <v>2</v>
      </c>
      <c r="F290" s="4" t="s">
        <v>3</v>
      </c>
      <c r="G290" s="4" t="s">
        <v>9</v>
      </c>
      <c r="H290" s="4" t="s">
        <v>10</v>
      </c>
      <c r="I290" s="9">
        <v>2</v>
      </c>
      <c r="J290" s="6">
        <v>89.81</v>
      </c>
      <c r="K290" s="7">
        <v>0</v>
      </c>
      <c r="L290" s="6">
        <v>46.44</v>
      </c>
      <c r="M290" s="6">
        <f t="shared" si="16"/>
        <v>179.62</v>
      </c>
      <c r="N290" s="6">
        <f t="shared" si="17"/>
        <v>92.88</v>
      </c>
      <c r="O290" s="6">
        <f t="shared" si="18"/>
        <v>86.740000000000009</v>
      </c>
      <c r="P290" s="8">
        <f t="shared" si="19"/>
        <v>0.482908362097762</v>
      </c>
      <c r="Q290" s="5">
        <f>YEAR(SalesDataTable[[#This Row],[Order Date]])</f>
        <v>2026</v>
      </c>
      <c r="R290" s="8" t="str">
        <f>"Q"&amp;ROUNDUP(MONTH(SalesDataTable[[#This Row],[Order Date]])/3,0)</f>
        <v>Q1</v>
      </c>
      <c r="S290" s="9">
        <f>MONTH(SalesDataTable[[#This Row],[Order Date]])</f>
        <v>3</v>
      </c>
      <c r="T290" s="8" t="str">
        <f>TEXT(SalesDataTable[[#This Row],[Order Date]],"mmm")</f>
        <v>Mar</v>
      </c>
    </row>
    <row r="291" spans="1:20" ht="15.6">
      <c r="A291" s="2">
        <v>179</v>
      </c>
      <c r="B291" s="3">
        <v>46084</v>
      </c>
      <c r="C291" s="4" t="s">
        <v>11</v>
      </c>
      <c r="D291" s="4" t="s">
        <v>52</v>
      </c>
      <c r="E291" s="4" t="s">
        <v>19</v>
      </c>
      <c r="F291" s="4" t="s">
        <v>3</v>
      </c>
      <c r="G291" s="4" t="s">
        <v>34</v>
      </c>
      <c r="H291" s="4" t="s">
        <v>42</v>
      </c>
      <c r="I291" s="9">
        <v>1</v>
      </c>
      <c r="J291" s="6">
        <v>35.369999999999997</v>
      </c>
      <c r="K291" s="7">
        <v>0</v>
      </c>
      <c r="L291" s="6">
        <v>13.88</v>
      </c>
      <c r="M291" s="6">
        <f t="shared" si="16"/>
        <v>35.369999999999997</v>
      </c>
      <c r="N291" s="6">
        <f t="shared" si="17"/>
        <v>13.88</v>
      </c>
      <c r="O291" s="6">
        <f t="shared" si="18"/>
        <v>21.489999999999995</v>
      </c>
      <c r="P291" s="8">
        <f t="shared" si="19"/>
        <v>0.60757704269154644</v>
      </c>
      <c r="Q291" s="5">
        <f>YEAR(SalesDataTable[[#This Row],[Order Date]])</f>
        <v>2026</v>
      </c>
      <c r="R291" s="8" t="str">
        <f>"Q"&amp;ROUNDUP(MONTH(SalesDataTable[[#This Row],[Order Date]])/3,0)</f>
        <v>Q1</v>
      </c>
      <c r="S291" s="9">
        <f>MONTH(SalesDataTable[[#This Row],[Order Date]])</f>
        <v>3</v>
      </c>
      <c r="T291" s="8" t="str">
        <f>TEXT(SalesDataTable[[#This Row],[Order Date]],"mmm")</f>
        <v>Mar</v>
      </c>
    </row>
    <row r="292" spans="1:20" ht="15.6">
      <c r="A292" s="2">
        <v>459</v>
      </c>
      <c r="B292" s="3">
        <v>46084</v>
      </c>
      <c r="C292" s="4" t="s">
        <v>6</v>
      </c>
      <c r="D292" s="4" t="s">
        <v>43</v>
      </c>
      <c r="E292" s="4" t="s">
        <v>28</v>
      </c>
      <c r="F292" s="4" t="s">
        <v>13</v>
      </c>
      <c r="G292" s="4" t="s">
        <v>4</v>
      </c>
      <c r="H292" s="4" t="s">
        <v>22</v>
      </c>
      <c r="I292" s="9">
        <v>4</v>
      </c>
      <c r="J292" s="6">
        <v>50.64</v>
      </c>
      <c r="K292" s="7">
        <v>0</v>
      </c>
      <c r="L292" s="6">
        <v>23.09</v>
      </c>
      <c r="M292" s="6">
        <f t="shared" si="16"/>
        <v>202.56</v>
      </c>
      <c r="N292" s="6">
        <f t="shared" si="17"/>
        <v>92.36</v>
      </c>
      <c r="O292" s="6">
        <f t="shared" si="18"/>
        <v>110.2</v>
      </c>
      <c r="P292" s="8">
        <f t="shared" si="19"/>
        <v>0.54403633491311221</v>
      </c>
      <c r="Q292" s="5">
        <f>YEAR(SalesDataTable[[#This Row],[Order Date]])</f>
        <v>2026</v>
      </c>
      <c r="R292" s="8" t="str">
        <f>"Q"&amp;ROUNDUP(MONTH(SalesDataTable[[#This Row],[Order Date]])/3,0)</f>
        <v>Q1</v>
      </c>
      <c r="S292" s="9">
        <f>MONTH(SalesDataTable[[#This Row],[Order Date]])</f>
        <v>3</v>
      </c>
      <c r="T292" s="8" t="str">
        <f>TEXT(SalesDataTable[[#This Row],[Order Date]],"mmm")</f>
        <v>Mar</v>
      </c>
    </row>
    <row r="293" spans="1:20" ht="15.6">
      <c r="A293" s="2">
        <v>525</v>
      </c>
      <c r="B293" s="3">
        <v>46084</v>
      </c>
      <c r="C293" s="4" t="s">
        <v>20</v>
      </c>
      <c r="D293" s="4" t="s">
        <v>31</v>
      </c>
      <c r="E293" s="4" t="s">
        <v>19</v>
      </c>
      <c r="F293" s="4" t="s">
        <v>3</v>
      </c>
      <c r="G293" s="4" t="s">
        <v>9</v>
      </c>
      <c r="H293" s="4" t="s">
        <v>17</v>
      </c>
      <c r="I293" s="9">
        <v>1</v>
      </c>
      <c r="J293" s="6">
        <v>146.37</v>
      </c>
      <c r="K293" s="7">
        <v>0</v>
      </c>
      <c r="L293" s="6">
        <v>78.3</v>
      </c>
      <c r="M293" s="6">
        <f t="shared" si="16"/>
        <v>146.37</v>
      </c>
      <c r="N293" s="6">
        <f t="shared" si="17"/>
        <v>78.3</v>
      </c>
      <c r="O293" s="6">
        <f t="shared" si="18"/>
        <v>68.070000000000007</v>
      </c>
      <c r="P293" s="8">
        <f t="shared" si="19"/>
        <v>0.46505431440869033</v>
      </c>
      <c r="Q293" s="5">
        <f>YEAR(SalesDataTable[[#This Row],[Order Date]])</f>
        <v>2026</v>
      </c>
      <c r="R293" s="8" t="str">
        <f>"Q"&amp;ROUNDUP(MONTH(SalesDataTable[[#This Row],[Order Date]])/3,0)</f>
        <v>Q1</v>
      </c>
      <c r="S293" s="9">
        <f>MONTH(SalesDataTable[[#This Row],[Order Date]])</f>
        <v>3</v>
      </c>
      <c r="T293" s="8" t="str">
        <f>TEXT(SalesDataTable[[#This Row],[Order Date]],"mmm")</f>
        <v>Mar</v>
      </c>
    </row>
    <row r="294" spans="1:20" ht="15.6">
      <c r="A294" s="2">
        <v>3374</v>
      </c>
      <c r="B294" s="3">
        <v>46084</v>
      </c>
      <c r="C294" s="4" t="s">
        <v>11</v>
      </c>
      <c r="D294" s="4" t="s">
        <v>12</v>
      </c>
      <c r="E294" s="4" t="s">
        <v>2</v>
      </c>
      <c r="F294" s="4" t="s">
        <v>3</v>
      </c>
      <c r="G294" s="4" t="s">
        <v>9</v>
      </c>
      <c r="H294" s="4" t="s">
        <v>17</v>
      </c>
      <c r="I294" s="9">
        <v>3</v>
      </c>
      <c r="J294" s="6">
        <v>143.74</v>
      </c>
      <c r="K294" s="7">
        <v>0</v>
      </c>
      <c r="L294" s="6">
        <v>81.58</v>
      </c>
      <c r="M294" s="6">
        <f t="shared" si="16"/>
        <v>431.22</v>
      </c>
      <c r="N294" s="6">
        <f t="shared" si="17"/>
        <v>244.74</v>
      </c>
      <c r="O294" s="6">
        <f t="shared" si="18"/>
        <v>186.48000000000002</v>
      </c>
      <c r="P294" s="8">
        <f t="shared" si="19"/>
        <v>0.43244747460692917</v>
      </c>
      <c r="Q294" s="5">
        <f>YEAR(SalesDataTable[[#This Row],[Order Date]])</f>
        <v>2026</v>
      </c>
      <c r="R294" s="8" t="str">
        <f>"Q"&amp;ROUNDUP(MONTH(SalesDataTable[[#This Row],[Order Date]])/3,0)</f>
        <v>Q1</v>
      </c>
      <c r="S294" s="9">
        <f>MONTH(SalesDataTable[[#This Row],[Order Date]])</f>
        <v>3</v>
      </c>
      <c r="T294" s="8" t="str">
        <f>TEXT(SalesDataTable[[#This Row],[Order Date]],"mmm")</f>
        <v>Mar</v>
      </c>
    </row>
    <row r="295" spans="1:20" ht="15.6">
      <c r="A295" s="2">
        <v>3850</v>
      </c>
      <c r="B295" s="3">
        <v>46084</v>
      </c>
      <c r="C295" s="4" t="s">
        <v>20</v>
      </c>
      <c r="D295" s="4" t="s">
        <v>31</v>
      </c>
      <c r="E295" s="4" t="s">
        <v>28</v>
      </c>
      <c r="F295" s="4" t="s">
        <v>13</v>
      </c>
      <c r="G295" s="4" t="s">
        <v>23</v>
      </c>
      <c r="H295" s="4" t="s">
        <v>40</v>
      </c>
      <c r="I295" s="9">
        <v>2</v>
      </c>
      <c r="J295" s="6">
        <v>81.94</v>
      </c>
      <c r="K295" s="7">
        <v>0.1</v>
      </c>
      <c r="L295" s="6">
        <v>39.9</v>
      </c>
      <c r="M295" s="6">
        <f t="shared" si="16"/>
        <v>147.49199999999999</v>
      </c>
      <c r="N295" s="6">
        <f t="shared" si="17"/>
        <v>79.8</v>
      </c>
      <c r="O295" s="6">
        <f t="shared" si="18"/>
        <v>67.691999999999993</v>
      </c>
      <c r="P295" s="8">
        <f t="shared" si="19"/>
        <v>0.45895370596371327</v>
      </c>
      <c r="Q295" s="5">
        <f>YEAR(SalesDataTable[[#This Row],[Order Date]])</f>
        <v>2026</v>
      </c>
      <c r="R295" s="8" t="str">
        <f>"Q"&amp;ROUNDUP(MONTH(SalesDataTable[[#This Row],[Order Date]])/3,0)</f>
        <v>Q1</v>
      </c>
      <c r="S295" s="9">
        <f>MONTH(SalesDataTable[[#This Row],[Order Date]])</f>
        <v>3</v>
      </c>
      <c r="T295" s="8" t="str">
        <f>TEXT(SalesDataTable[[#This Row],[Order Date]],"mmm")</f>
        <v>Mar</v>
      </c>
    </row>
    <row r="296" spans="1:20" ht="15.6">
      <c r="A296" s="2">
        <v>4004</v>
      </c>
      <c r="B296" s="3">
        <v>46084</v>
      </c>
      <c r="C296" s="4" t="s">
        <v>11</v>
      </c>
      <c r="D296" s="4" t="s">
        <v>25</v>
      </c>
      <c r="E296" s="4" t="s">
        <v>2</v>
      </c>
      <c r="F296" s="4" t="s">
        <v>13</v>
      </c>
      <c r="G296" s="4" t="s">
        <v>14</v>
      </c>
      <c r="H296" s="4" t="s">
        <v>32</v>
      </c>
      <c r="I296" s="9">
        <v>1</v>
      </c>
      <c r="J296" s="6">
        <v>46.46</v>
      </c>
      <c r="K296" s="7">
        <v>0.1</v>
      </c>
      <c r="L296" s="6">
        <v>17.989999999999998</v>
      </c>
      <c r="M296" s="6">
        <f t="shared" si="16"/>
        <v>41.814</v>
      </c>
      <c r="N296" s="6">
        <f t="shared" si="17"/>
        <v>17.989999999999998</v>
      </c>
      <c r="O296" s="6">
        <f t="shared" si="18"/>
        <v>23.824000000000002</v>
      </c>
      <c r="P296" s="8">
        <f t="shared" si="19"/>
        <v>0.56976132395848289</v>
      </c>
      <c r="Q296" s="5">
        <f>YEAR(SalesDataTable[[#This Row],[Order Date]])</f>
        <v>2026</v>
      </c>
      <c r="R296" s="8" t="str">
        <f>"Q"&amp;ROUNDUP(MONTH(SalesDataTable[[#This Row],[Order Date]])/3,0)</f>
        <v>Q1</v>
      </c>
      <c r="S296" s="9">
        <f>MONTH(SalesDataTable[[#This Row],[Order Date]])</f>
        <v>3</v>
      </c>
      <c r="T296" s="8" t="str">
        <f>TEXT(SalesDataTable[[#This Row],[Order Date]],"mmm")</f>
        <v>Mar</v>
      </c>
    </row>
    <row r="297" spans="1:20" ht="15.6">
      <c r="A297" s="2">
        <v>788</v>
      </c>
      <c r="B297" s="3">
        <v>46085</v>
      </c>
      <c r="C297" s="4" t="s">
        <v>6</v>
      </c>
      <c r="D297" s="4" t="s">
        <v>41</v>
      </c>
      <c r="E297" s="4" t="s">
        <v>2</v>
      </c>
      <c r="F297" s="4" t="s">
        <v>13</v>
      </c>
      <c r="G297" s="4" t="s">
        <v>4</v>
      </c>
      <c r="H297" s="4" t="s">
        <v>26</v>
      </c>
      <c r="I297" s="9">
        <v>3</v>
      </c>
      <c r="J297" s="6">
        <v>39.49</v>
      </c>
      <c r="K297" s="7">
        <v>0</v>
      </c>
      <c r="L297" s="6">
        <v>16.420000000000002</v>
      </c>
      <c r="M297" s="6">
        <f t="shared" si="16"/>
        <v>118.47</v>
      </c>
      <c r="N297" s="6">
        <f t="shared" si="17"/>
        <v>49.260000000000005</v>
      </c>
      <c r="O297" s="6">
        <f t="shared" si="18"/>
        <v>69.209999999999994</v>
      </c>
      <c r="P297" s="8">
        <f t="shared" si="19"/>
        <v>0.58419853127374011</v>
      </c>
      <c r="Q297" s="5">
        <f>YEAR(SalesDataTable[[#This Row],[Order Date]])</f>
        <v>2026</v>
      </c>
      <c r="R297" s="8" t="str">
        <f>"Q"&amp;ROUNDUP(MONTH(SalesDataTable[[#This Row],[Order Date]])/3,0)</f>
        <v>Q1</v>
      </c>
      <c r="S297" s="9">
        <f>MONTH(SalesDataTable[[#This Row],[Order Date]])</f>
        <v>3</v>
      </c>
      <c r="T297" s="8" t="str">
        <f>TEXT(SalesDataTable[[#This Row],[Order Date]],"mmm")</f>
        <v>Mar</v>
      </c>
    </row>
    <row r="298" spans="1:20" ht="15.6">
      <c r="A298" s="2">
        <v>1717</v>
      </c>
      <c r="B298" s="3">
        <v>46085</v>
      </c>
      <c r="C298" s="4" t="s">
        <v>20</v>
      </c>
      <c r="D298" s="4" t="s">
        <v>47</v>
      </c>
      <c r="E298" s="4" t="s">
        <v>2</v>
      </c>
      <c r="F298" s="4" t="s">
        <v>3</v>
      </c>
      <c r="G298" s="4" t="s">
        <v>34</v>
      </c>
      <c r="H298" s="4" t="s">
        <v>35</v>
      </c>
      <c r="I298" s="9">
        <v>1</v>
      </c>
      <c r="J298" s="6">
        <v>40.909999999999997</v>
      </c>
      <c r="K298" s="7">
        <v>0</v>
      </c>
      <c r="L298" s="6">
        <v>14.89</v>
      </c>
      <c r="M298" s="6">
        <f t="shared" si="16"/>
        <v>40.909999999999997</v>
      </c>
      <c r="N298" s="6">
        <f t="shared" si="17"/>
        <v>14.89</v>
      </c>
      <c r="O298" s="6">
        <f t="shared" si="18"/>
        <v>26.019999999999996</v>
      </c>
      <c r="P298" s="8">
        <f t="shared" si="19"/>
        <v>0.63603031043754577</v>
      </c>
      <c r="Q298" s="5">
        <f>YEAR(SalesDataTable[[#This Row],[Order Date]])</f>
        <v>2026</v>
      </c>
      <c r="R298" s="8" t="str">
        <f>"Q"&amp;ROUNDUP(MONTH(SalesDataTable[[#This Row],[Order Date]])/3,0)</f>
        <v>Q1</v>
      </c>
      <c r="S298" s="9">
        <f>MONTH(SalesDataTable[[#This Row],[Order Date]])</f>
        <v>3</v>
      </c>
      <c r="T298" s="8" t="str">
        <f>TEXT(SalesDataTable[[#This Row],[Order Date]],"mmm")</f>
        <v>Mar</v>
      </c>
    </row>
    <row r="299" spans="1:20" ht="15.6">
      <c r="A299" s="2">
        <v>1819</v>
      </c>
      <c r="B299" s="3">
        <v>46085</v>
      </c>
      <c r="C299" s="4" t="s">
        <v>20</v>
      </c>
      <c r="D299" s="4" t="s">
        <v>33</v>
      </c>
      <c r="E299" s="4" t="s">
        <v>28</v>
      </c>
      <c r="F299" s="4" t="s">
        <v>13</v>
      </c>
      <c r="G299" s="4" t="s">
        <v>4</v>
      </c>
      <c r="H299" s="4" t="s">
        <v>22</v>
      </c>
      <c r="I299" s="9">
        <v>1</v>
      </c>
      <c r="J299" s="6">
        <v>49.94</v>
      </c>
      <c r="K299" s="7">
        <v>0.1</v>
      </c>
      <c r="L299" s="6">
        <v>21.84</v>
      </c>
      <c r="M299" s="6">
        <f t="shared" si="16"/>
        <v>44.945999999999998</v>
      </c>
      <c r="N299" s="6">
        <f t="shared" si="17"/>
        <v>21.84</v>
      </c>
      <c r="O299" s="6">
        <f t="shared" si="18"/>
        <v>23.105999999999998</v>
      </c>
      <c r="P299" s="8">
        <f t="shared" si="19"/>
        <v>0.51408356694700308</v>
      </c>
      <c r="Q299" s="5">
        <f>YEAR(SalesDataTable[[#This Row],[Order Date]])</f>
        <v>2026</v>
      </c>
      <c r="R299" s="8" t="str">
        <f>"Q"&amp;ROUNDUP(MONTH(SalesDataTable[[#This Row],[Order Date]])/3,0)</f>
        <v>Q1</v>
      </c>
      <c r="S299" s="9">
        <f>MONTH(SalesDataTable[[#This Row],[Order Date]])</f>
        <v>3</v>
      </c>
      <c r="T299" s="8" t="str">
        <f>TEXT(SalesDataTable[[#This Row],[Order Date]],"mmm")</f>
        <v>Mar</v>
      </c>
    </row>
    <row r="300" spans="1:20" ht="15.6">
      <c r="A300" s="2">
        <v>1992</v>
      </c>
      <c r="B300" s="3">
        <v>46085</v>
      </c>
      <c r="C300" s="4" t="s">
        <v>11</v>
      </c>
      <c r="D300" s="4" t="s">
        <v>25</v>
      </c>
      <c r="E300" s="4" t="s">
        <v>2</v>
      </c>
      <c r="F300" s="4" t="s">
        <v>16</v>
      </c>
      <c r="G300" s="4" t="s">
        <v>14</v>
      </c>
      <c r="H300" s="4" t="s">
        <v>15</v>
      </c>
      <c r="I300" s="9">
        <v>1</v>
      </c>
      <c r="J300" s="6">
        <v>35.520000000000003</v>
      </c>
      <c r="K300" s="7">
        <v>0</v>
      </c>
      <c r="L300" s="6">
        <v>13.21</v>
      </c>
      <c r="M300" s="6">
        <f t="shared" si="16"/>
        <v>35.520000000000003</v>
      </c>
      <c r="N300" s="6">
        <f t="shared" si="17"/>
        <v>13.21</v>
      </c>
      <c r="O300" s="6">
        <f t="shared" si="18"/>
        <v>22.310000000000002</v>
      </c>
      <c r="P300" s="8">
        <f t="shared" si="19"/>
        <v>0.62809684684684686</v>
      </c>
      <c r="Q300" s="5">
        <f>YEAR(SalesDataTable[[#This Row],[Order Date]])</f>
        <v>2026</v>
      </c>
      <c r="R300" s="8" t="str">
        <f>"Q"&amp;ROUNDUP(MONTH(SalesDataTable[[#This Row],[Order Date]])/3,0)</f>
        <v>Q1</v>
      </c>
      <c r="S300" s="9">
        <f>MONTH(SalesDataTable[[#This Row],[Order Date]])</f>
        <v>3</v>
      </c>
      <c r="T300" s="8" t="str">
        <f>TEXT(SalesDataTable[[#This Row],[Order Date]],"mmm")</f>
        <v>Mar</v>
      </c>
    </row>
    <row r="301" spans="1:20" ht="15.6">
      <c r="A301" s="2">
        <v>2499</v>
      </c>
      <c r="B301" s="3">
        <v>46085</v>
      </c>
      <c r="C301" s="4" t="s">
        <v>20</v>
      </c>
      <c r="D301" s="4" t="s">
        <v>31</v>
      </c>
      <c r="E301" s="4" t="s">
        <v>19</v>
      </c>
      <c r="F301" s="4" t="s">
        <v>13</v>
      </c>
      <c r="G301" s="4" t="s">
        <v>23</v>
      </c>
      <c r="H301" s="4" t="s">
        <v>24</v>
      </c>
      <c r="I301" s="9">
        <v>2</v>
      </c>
      <c r="J301" s="6">
        <v>341.1</v>
      </c>
      <c r="K301" s="7">
        <v>0</v>
      </c>
      <c r="L301" s="6">
        <v>200.19</v>
      </c>
      <c r="M301" s="6">
        <f t="shared" si="16"/>
        <v>682.2</v>
      </c>
      <c r="N301" s="6">
        <f t="shared" si="17"/>
        <v>400.38</v>
      </c>
      <c r="O301" s="6">
        <f t="shared" si="18"/>
        <v>281.82000000000005</v>
      </c>
      <c r="P301" s="8">
        <f t="shared" si="19"/>
        <v>0.41310466138962187</v>
      </c>
      <c r="Q301" s="5">
        <f>YEAR(SalesDataTable[[#This Row],[Order Date]])</f>
        <v>2026</v>
      </c>
      <c r="R301" s="8" t="str">
        <f>"Q"&amp;ROUNDUP(MONTH(SalesDataTable[[#This Row],[Order Date]])/3,0)</f>
        <v>Q1</v>
      </c>
      <c r="S301" s="9">
        <f>MONTH(SalesDataTable[[#This Row],[Order Date]])</f>
        <v>3</v>
      </c>
      <c r="T301" s="8" t="str">
        <f>TEXT(SalesDataTable[[#This Row],[Order Date]],"mmm")</f>
        <v>Mar</v>
      </c>
    </row>
    <row r="302" spans="1:20" ht="15.6">
      <c r="A302" s="2">
        <v>2698</v>
      </c>
      <c r="B302" s="3">
        <v>46085</v>
      </c>
      <c r="C302" s="4" t="s">
        <v>11</v>
      </c>
      <c r="D302" s="4" t="s">
        <v>52</v>
      </c>
      <c r="E302" s="4" t="s">
        <v>28</v>
      </c>
      <c r="F302" s="4" t="s">
        <v>13</v>
      </c>
      <c r="G302" s="4" t="s">
        <v>34</v>
      </c>
      <c r="H302" s="4" t="s">
        <v>42</v>
      </c>
      <c r="I302" s="9">
        <v>4</v>
      </c>
      <c r="J302" s="6">
        <v>36.08</v>
      </c>
      <c r="K302" s="7">
        <v>0</v>
      </c>
      <c r="L302" s="6">
        <v>13.89</v>
      </c>
      <c r="M302" s="6">
        <f t="shared" si="16"/>
        <v>144.32</v>
      </c>
      <c r="N302" s="6">
        <f t="shared" si="17"/>
        <v>55.56</v>
      </c>
      <c r="O302" s="6">
        <f t="shared" si="18"/>
        <v>88.759999999999991</v>
      </c>
      <c r="P302" s="8">
        <f t="shared" si="19"/>
        <v>0.61502217294900219</v>
      </c>
      <c r="Q302" s="5">
        <f>YEAR(SalesDataTable[[#This Row],[Order Date]])</f>
        <v>2026</v>
      </c>
      <c r="R302" s="8" t="str">
        <f>"Q"&amp;ROUNDUP(MONTH(SalesDataTable[[#This Row],[Order Date]])/3,0)</f>
        <v>Q1</v>
      </c>
      <c r="S302" s="9">
        <f>MONTH(SalesDataTable[[#This Row],[Order Date]])</f>
        <v>3</v>
      </c>
      <c r="T302" s="8" t="str">
        <f>TEXT(SalesDataTable[[#This Row],[Order Date]],"mmm")</f>
        <v>Mar</v>
      </c>
    </row>
    <row r="303" spans="1:20" ht="15.6">
      <c r="A303" s="2">
        <v>4416</v>
      </c>
      <c r="B303" s="3">
        <v>46085</v>
      </c>
      <c r="C303" s="4" t="s">
        <v>20</v>
      </c>
      <c r="D303" s="4" t="s">
        <v>21</v>
      </c>
      <c r="E303" s="4" t="s">
        <v>2</v>
      </c>
      <c r="F303" s="4" t="s">
        <v>16</v>
      </c>
      <c r="G303" s="4" t="s">
        <v>9</v>
      </c>
      <c r="H303" s="4" t="s">
        <v>37</v>
      </c>
      <c r="I303" s="9">
        <v>2</v>
      </c>
      <c r="J303" s="6">
        <v>151.69999999999999</v>
      </c>
      <c r="K303" s="7">
        <v>0</v>
      </c>
      <c r="L303" s="6">
        <v>80.44</v>
      </c>
      <c r="M303" s="6">
        <f t="shared" si="16"/>
        <v>303.39999999999998</v>
      </c>
      <c r="N303" s="6">
        <f t="shared" si="17"/>
        <v>160.88</v>
      </c>
      <c r="O303" s="6">
        <f t="shared" si="18"/>
        <v>142.51999999999998</v>
      </c>
      <c r="P303" s="8">
        <f t="shared" si="19"/>
        <v>0.46974291364535264</v>
      </c>
      <c r="Q303" s="5">
        <f>YEAR(SalesDataTable[[#This Row],[Order Date]])</f>
        <v>2026</v>
      </c>
      <c r="R303" s="8" t="str">
        <f>"Q"&amp;ROUNDUP(MONTH(SalesDataTable[[#This Row],[Order Date]])/3,0)</f>
        <v>Q1</v>
      </c>
      <c r="S303" s="9">
        <f>MONTH(SalesDataTable[[#This Row],[Order Date]])</f>
        <v>3</v>
      </c>
      <c r="T303" s="8" t="str">
        <f>TEXT(SalesDataTable[[#This Row],[Order Date]],"mmm")</f>
        <v>Mar</v>
      </c>
    </row>
    <row r="304" spans="1:20" ht="15.6">
      <c r="A304" s="2">
        <v>4434</v>
      </c>
      <c r="B304" s="3">
        <v>46085</v>
      </c>
      <c r="C304" s="4" t="s">
        <v>6</v>
      </c>
      <c r="D304" s="4" t="s">
        <v>27</v>
      </c>
      <c r="E304" s="4" t="s">
        <v>28</v>
      </c>
      <c r="F304" s="4" t="s">
        <v>13</v>
      </c>
      <c r="G304" s="4" t="s">
        <v>9</v>
      </c>
      <c r="H304" s="4" t="s">
        <v>37</v>
      </c>
      <c r="I304" s="9">
        <v>2</v>
      </c>
      <c r="J304" s="6">
        <v>151.55000000000001</v>
      </c>
      <c r="K304" s="7">
        <v>0.1</v>
      </c>
      <c r="L304" s="6">
        <v>80.680000000000007</v>
      </c>
      <c r="M304" s="6">
        <f t="shared" si="16"/>
        <v>272.79000000000002</v>
      </c>
      <c r="N304" s="6">
        <f t="shared" si="17"/>
        <v>161.36000000000001</v>
      </c>
      <c r="O304" s="6">
        <f t="shared" si="18"/>
        <v>111.43</v>
      </c>
      <c r="P304" s="8">
        <f t="shared" si="19"/>
        <v>0.40848271564206901</v>
      </c>
      <c r="Q304" s="5">
        <f>YEAR(SalesDataTable[[#This Row],[Order Date]])</f>
        <v>2026</v>
      </c>
      <c r="R304" s="8" t="str">
        <f>"Q"&amp;ROUNDUP(MONTH(SalesDataTable[[#This Row],[Order Date]])/3,0)</f>
        <v>Q1</v>
      </c>
      <c r="S304" s="9">
        <f>MONTH(SalesDataTable[[#This Row],[Order Date]])</f>
        <v>3</v>
      </c>
      <c r="T304" s="8" t="str">
        <f>TEXT(SalesDataTable[[#This Row],[Order Date]],"mmm")</f>
        <v>Mar</v>
      </c>
    </row>
    <row r="305" spans="1:20" ht="15.6">
      <c r="A305" s="2">
        <v>4992</v>
      </c>
      <c r="B305" s="3">
        <v>46085</v>
      </c>
      <c r="C305" s="4" t="s">
        <v>11</v>
      </c>
      <c r="D305" s="4" t="s">
        <v>12</v>
      </c>
      <c r="E305" s="4" t="s">
        <v>8</v>
      </c>
      <c r="F305" s="4" t="s">
        <v>16</v>
      </c>
      <c r="G305" s="4" t="s">
        <v>4</v>
      </c>
      <c r="H305" s="4" t="s">
        <v>5</v>
      </c>
      <c r="I305" s="9">
        <v>5</v>
      </c>
      <c r="J305" s="6">
        <v>82.44</v>
      </c>
      <c r="K305" s="7">
        <v>0.1</v>
      </c>
      <c r="L305" s="6">
        <v>41.57</v>
      </c>
      <c r="M305" s="6">
        <f t="shared" si="16"/>
        <v>370.98</v>
      </c>
      <c r="N305" s="6">
        <f t="shared" si="17"/>
        <v>207.85</v>
      </c>
      <c r="O305" s="6">
        <f t="shared" si="18"/>
        <v>163.13000000000002</v>
      </c>
      <c r="P305" s="8">
        <f t="shared" si="19"/>
        <v>0.43972720901396306</v>
      </c>
      <c r="Q305" s="5">
        <f>YEAR(SalesDataTable[[#This Row],[Order Date]])</f>
        <v>2026</v>
      </c>
      <c r="R305" s="8" t="str">
        <f>"Q"&amp;ROUNDUP(MONTH(SalesDataTable[[#This Row],[Order Date]])/3,0)</f>
        <v>Q1</v>
      </c>
      <c r="S305" s="9">
        <f>MONTH(SalesDataTable[[#This Row],[Order Date]])</f>
        <v>3</v>
      </c>
      <c r="T305" s="8" t="str">
        <f>TEXT(SalesDataTable[[#This Row],[Order Date]],"mmm")</f>
        <v>Mar</v>
      </c>
    </row>
    <row r="306" spans="1:20" ht="15.6">
      <c r="A306" s="2">
        <v>388</v>
      </c>
      <c r="B306" s="3">
        <v>46086</v>
      </c>
      <c r="C306" s="4" t="s">
        <v>20</v>
      </c>
      <c r="D306" s="4" t="s">
        <v>33</v>
      </c>
      <c r="E306" s="4" t="s">
        <v>2</v>
      </c>
      <c r="F306" s="4" t="s">
        <v>3</v>
      </c>
      <c r="G306" s="4" t="s">
        <v>34</v>
      </c>
      <c r="H306" s="4" t="s">
        <v>42</v>
      </c>
      <c r="I306" s="9">
        <v>1</v>
      </c>
      <c r="J306" s="6">
        <v>35.61</v>
      </c>
      <c r="K306" s="7">
        <v>0.05</v>
      </c>
      <c r="L306" s="6">
        <v>13.8</v>
      </c>
      <c r="M306" s="6">
        <f t="shared" si="16"/>
        <v>33.829499999999996</v>
      </c>
      <c r="N306" s="6">
        <f t="shared" si="17"/>
        <v>13.8</v>
      </c>
      <c r="O306" s="6">
        <f t="shared" si="18"/>
        <v>20.029499999999995</v>
      </c>
      <c r="P306" s="8">
        <f t="shared" si="19"/>
        <v>0.59207200815855976</v>
      </c>
      <c r="Q306" s="5">
        <f>YEAR(SalesDataTable[[#This Row],[Order Date]])</f>
        <v>2026</v>
      </c>
      <c r="R306" s="8" t="str">
        <f>"Q"&amp;ROUNDUP(MONTH(SalesDataTable[[#This Row],[Order Date]])/3,0)</f>
        <v>Q1</v>
      </c>
      <c r="S306" s="9">
        <f>MONTH(SalesDataTable[[#This Row],[Order Date]])</f>
        <v>3</v>
      </c>
      <c r="T306" s="8" t="str">
        <f>TEXT(SalesDataTable[[#This Row],[Order Date]],"mmm")</f>
        <v>Mar</v>
      </c>
    </row>
    <row r="307" spans="1:20" ht="15.6">
      <c r="A307" s="2">
        <v>977</v>
      </c>
      <c r="B307" s="3">
        <v>46086</v>
      </c>
      <c r="C307" s="4" t="s">
        <v>0</v>
      </c>
      <c r="D307" s="4" t="s">
        <v>1</v>
      </c>
      <c r="E307" s="4" t="s">
        <v>28</v>
      </c>
      <c r="F307" s="4" t="s">
        <v>13</v>
      </c>
      <c r="G307" s="4" t="s">
        <v>9</v>
      </c>
      <c r="H307" s="4" t="s">
        <v>37</v>
      </c>
      <c r="I307" s="9">
        <v>5</v>
      </c>
      <c r="J307" s="6">
        <v>156.13</v>
      </c>
      <c r="K307" s="7">
        <v>0</v>
      </c>
      <c r="L307" s="6">
        <v>77.03</v>
      </c>
      <c r="M307" s="6">
        <f t="shared" si="16"/>
        <v>780.65</v>
      </c>
      <c r="N307" s="6">
        <f t="shared" si="17"/>
        <v>385.15</v>
      </c>
      <c r="O307" s="6">
        <f t="shared" si="18"/>
        <v>395.5</v>
      </c>
      <c r="P307" s="8">
        <f t="shared" si="19"/>
        <v>0.50662909114199706</v>
      </c>
      <c r="Q307" s="5">
        <f>YEAR(SalesDataTable[[#This Row],[Order Date]])</f>
        <v>2026</v>
      </c>
      <c r="R307" s="8" t="str">
        <f>"Q"&amp;ROUNDUP(MONTH(SalesDataTable[[#This Row],[Order Date]])/3,0)</f>
        <v>Q1</v>
      </c>
      <c r="S307" s="9">
        <f>MONTH(SalesDataTable[[#This Row],[Order Date]])</f>
        <v>3</v>
      </c>
      <c r="T307" s="8" t="str">
        <f>TEXT(SalesDataTable[[#This Row],[Order Date]],"mmm")</f>
        <v>Mar</v>
      </c>
    </row>
    <row r="308" spans="1:20" ht="15.6">
      <c r="A308" s="2">
        <v>996</v>
      </c>
      <c r="B308" s="3">
        <v>46086</v>
      </c>
      <c r="C308" s="4" t="s">
        <v>0</v>
      </c>
      <c r="D308" s="4" t="s">
        <v>50</v>
      </c>
      <c r="E308" s="4" t="s">
        <v>2</v>
      </c>
      <c r="F308" s="4" t="s">
        <v>3</v>
      </c>
      <c r="G308" s="4" t="s">
        <v>23</v>
      </c>
      <c r="H308" s="4" t="s">
        <v>51</v>
      </c>
      <c r="I308" s="9">
        <v>1</v>
      </c>
      <c r="J308" s="6">
        <v>124.31</v>
      </c>
      <c r="K308" s="7">
        <v>0</v>
      </c>
      <c r="L308" s="6">
        <v>61.16</v>
      </c>
      <c r="M308" s="6">
        <f t="shared" si="16"/>
        <v>124.31</v>
      </c>
      <c r="N308" s="6">
        <f t="shared" si="17"/>
        <v>61.16</v>
      </c>
      <c r="O308" s="6">
        <f t="shared" si="18"/>
        <v>63.150000000000006</v>
      </c>
      <c r="P308" s="8">
        <f t="shared" si="19"/>
        <v>0.50800418309066053</v>
      </c>
      <c r="Q308" s="5">
        <f>YEAR(SalesDataTable[[#This Row],[Order Date]])</f>
        <v>2026</v>
      </c>
      <c r="R308" s="8" t="str">
        <f>"Q"&amp;ROUNDUP(MONTH(SalesDataTable[[#This Row],[Order Date]])/3,0)</f>
        <v>Q1</v>
      </c>
      <c r="S308" s="9">
        <f>MONTH(SalesDataTable[[#This Row],[Order Date]])</f>
        <v>3</v>
      </c>
      <c r="T308" s="8" t="str">
        <f>TEXT(SalesDataTable[[#This Row],[Order Date]],"mmm")</f>
        <v>Mar</v>
      </c>
    </row>
    <row r="309" spans="1:20" ht="15.6">
      <c r="A309" s="2">
        <v>1923</v>
      </c>
      <c r="B309" s="3">
        <v>46086</v>
      </c>
      <c r="C309" s="4" t="s">
        <v>6</v>
      </c>
      <c r="D309" s="4" t="s">
        <v>49</v>
      </c>
      <c r="E309" s="4" t="s">
        <v>19</v>
      </c>
      <c r="F309" s="4" t="s">
        <v>16</v>
      </c>
      <c r="G309" s="4" t="s">
        <v>23</v>
      </c>
      <c r="H309" s="4" t="s">
        <v>40</v>
      </c>
      <c r="I309" s="9">
        <v>3</v>
      </c>
      <c r="J309" s="6">
        <v>82.9</v>
      </c>
      <c r="K309" s="7">
        <v>0.1</v>
      </c>
      <c r="L309" s="6">
        <v>38.31</v>
      </c>
      <c r="M309" s="6">
        <f t="shared" si="16"/>
        <v>223.83</v>
      </c>
      <c r="N309" s="6">
        <f t="shared" si="17"/>
        <v>114.93</v>
      </c>
      <c r="O309" s="6">
        <f t="shared" si="18"/>
        <v>108.9</v>
      </c>
      <c r="P309" s="8">
        <f t="shared" si="19"/>
        <v>0.48652995577000402</v>
      </c>
      <c r="Q309" s="5">
        <f>YEAR(SalesDataTable[[#This Row],[Order Date]])</f>
        <v>2026</v>
      </c>
      <c r="R309" s="8" t="str">
        <f>"Q"&amp;ROUNDUP(MONTH(SalesDataTable[[#This Row],[Order Date]])/3,0)</f>
        <v>Q1</v>
      </c>
      <c r="S309" s="9">
        <f>MONTH(SalesDataTable[[#This Row],[Order Date]])</f>
        <v>3</v>
      </c>
      <c r="T309" s="8" t="str">
        <f>TEXT(SalesDataTable[[#This Row],[Order Date]],"mmm")</f>
        <v>Mar</v>
      </c>
    </row>
    <row r="310" spans="1:20" ht="15.6">
      <c r="A310" s="2">
        <v>4904</v>
      </c>
      <c r="B310" s="3">
        <v>46086</v>
      </c>
      <c r="C310" s="4" t="s">
        <v>6</v>
      </c>
      <c r="D310" s="4" t="s">
        <v>41</v>
      </c>
      <c r="E310" s="4" t="s">
        <v>19</v>
      </c>
      <c r="F310" s="4" t="s">
        <v>16</v>
      </c>
      <c r="G310" s="4" t="s">
        <v>4</v>
      </c>
      <c r="H310" s="4" t="s">
        <v>26</v>
      </c>
      <c r="I310" s="9">
        <v>1</v>
      </c>
      <c r="J310" s="6">
        <v>41.1</v>
      </c>
      <c r="K310" s="7">
        <v>0</v>
      </c>
      <c r="L310" s="6">
        <v>16.34</v>
      </c>
      <c r="M310" s="6">
        <f t="shared" si="16"/>
        <v>41.1</v>
      </c>
      <c r="N310" s="6">
        <f t="shared" si="17"/>
        <v>16.34</v>
      </c>
      <c r="O310" s="6">
        <f t="shared" si="18"/>
        <v>24.76</v>
      </c>
      <c r="P310" s="8">
        <f t="shared" si="19"/>
        <v>0.60243309002433088</v>
      </c>
      <c r="Q310" s="5">
        <f>YEAR(SalesDataTable[[#This Row],[Order Date]])</f>
        <v>2026</v>
      </c>
      <c r="R310" s="8" t="str">
        <f>"Q"&amp;ROUNDUP(MONTH(SalesDataTable[[#This Row],[Order Date]])/3,0)</f>
        <v>Q1</v>
      </c>
      <c r="S310" s="9">
        <f>MONTH(SalesDataTable[[#This Row],[Order Date]])</f>
        <v>3</v>
      </c>
      <c r="T310" s="8" t="str">
        <f>TEXT(SalesDataTable[[#This Row],[Order Date]],"mmm")</f>
        <v>Mar</v>
      </c>
    </row>
    <row r="311" spans="1:20" ht="15.6">
      <c r="A311" s="2">
        <v>1036</v>
      </c>
      <c r="B311" s="3">
        <v>46087</v>
      </c>
      <c r="C311" s="4" t="s">
        <v>0</v>
      </c>
      <c r="D311" s="4" t="s">
        <v>1</v>
      </c>
      <c r="E311" s="4" t="s">
        <v>2</v>
      </c>
      <c r="F311" s="4" t="s">
        <v>16</v>
      </c>
      <c r="G311" s="4" t="s">
        <v>4</v>
      </c>
      <c r="H311" s="4" t="s">
        <v>26</v>
      </c>
      <c r="I311" s="9">
        <v>1</v>
      </c>
      <c r="J311" s="6">
        <v>40.380000000000003</v>
      </c>
      <c r="K311" s="7">
        <v>0</v>
      </c>
      <c r="L311" s="6">
        <v>16.41</v>
      </c>
      <c r="M311" s="6">
        <f t="shared" si="16"/>
        <v>40.380000000000003</v>
      </c>
      <c r="N311" s="6">
        <f t="shared" si="17"/>
        <v>16.41</v>
      </c>
      <c r="O311" s="6">
        <f t="shared" si="18"/>
        <v>23.970000000000002</v>
      </c>
      <c r="P311" s="8">
        <f t="shared" si="19"/>
        <v>0.59361069836552749</v>
      </c>
      <c r="Q311" s="5">
        <f>YEAR(SalesDataTable[[#This Row],[Order Date]])</f>
        <v>2026</v>
      </c>
      <c r="R311" s="8" t="str">
        <f>"Q"&amp;ROUNDUP(MONTH(SalesDataTable[[#This Row],[Order Date]])/3,0)</f>
        <v>Q1</v>
      </c>
      <c r="S311" s="9">
        <f>MONTH(SalesDataTable[[#This Row],[Order Date]])</f>
        <v>3</v>
      </c>
      <c r="T311" s="8" t="str">
        <f>TEXT(SalesDataTable[[#This Row],[Order Date]],"mmm")</f>
        <v>Mar</v>
      </c>
    </row>
    <row r="312" spans="1:20" ht="15.6">
      <c r="A312" s="2">
        <v>1470</v>
      </c>
      <c r="B312" s="3">
        <v>46087</v>
      </c>
      <c r="C312" s="4" t="s">
        <v>11</v>
      </c>
      <c r="D312" s="4" t="s">
        <v>12</v>
      </c>
      <c r="E312" s="4" t="s">
        <v>2</v>
      </c>
      <c r="F312" s="4" t="s">
        <v>3</v>
      </c>
      <c r="G312" s="4" t="s">
        <v>4</v>
      </c>
      <c r="H312" s="4" t="s">
        <v>5</v>
      </c>
      <c r="I312" s="9">
        <v>1</v>
      </c>
      <c r="J312" s="6">
        <v>80.349999999999994</v>
      </c>
      <c r="K312" s="7">
        <v>0.1</v>
      </c>
      <c r="L312" s="6">
        <v>42.43</v>
      </c>
      <c r="M312" s="6">
        <f t="shared" si="16"/>
        <v>72.314999999999998</v>
      </c>
      <c r="N312" s="6">
        <f t="shared" si="17"/>
        <v>42.43</v>
      </c>
      <c r="O312" s="6">
        <f t="shared" si="18"/>
        <v>29.884999999999998</v>
      </c>
      <c r="P312" s="8">
        <f t="shared" si="19"/>
        <v>0.41326142570697638</v>
      </c>
      <c r="Q312" s="5">
        <f>YEAR(SalesDataTable[[#This Row],[Order Date]])</f>
        <v>2026</v>
      </c>
      <c r="R312" s="8" t="str">
        <f>"Q"&amp;ROUNDUP(MONTH(SalesDataTable[[#This Row],[Order Date]])/3,0)</f>
        <v>Q1</v>
      </c>
      <c r="S312" s="9">
        <f>MONTH(SalesDataTable[[#This Row],[Order Date]])</f>
        <v>3</v>
      </c>
      <c r="T312" s="8" t="str">
        <f>TEXT(SalesDataTable[[#This Row],[Order Date]],"mmm")</f>
        <v>Mar</v>
      </c>
    </row>
    <row r="313" spans="1:20" ht="15.6">
      <c r="A313" s="2">
        <v>2907</v>
      </c>
      <c r="B313" s="3">
        <v>46087</v>
      </c>
      <c r="C313" s="4" t="s">
        <v>20</v>
      </c>
      <c r="D313" s="4" t="s">
        <v>47</v>
      </c>
      <c r="E313" s="4" t="s">
        <v>2</v>
      </c>
      <c r="F313" s="4" t="s">
        <v>3</v>
      </c>
      <c r="G313" s="4" t="s">
        <v>4</v>
      </c>
      <c r="H313" s="4" t="s">
        <v>26</v>
      </c>
      <c r="I313" s="9">
        <v>1</v>
      </c>
      <c r="J313" s="6">
        <v>40.44</v>
      </c>
      <c r="K313" s="7">
        <v>0.05</v>
      </c>
      <c r="L313" s="6">
        <v>16.829999999999998</v>
      </c>
      <c r="M313" s="6">
        <f t="shared" si="16"/>
        <v>38.417999999999999</v>
      </c>
      <c r="N313" s="6">
        <f t="shared" si="17"/>
        <v>16.829999999999998</v>
      </c>
      <c r="O313" s="6">
        <f t="shared" si="18"/>
        <v>21.588000000000001</v>
      </c>
      <c r="P313" s="8">
        <f t="shared" si="19"/>
        <v>0.56192409807902555</v>
      </c>
      <c r="Q313" s="5">
        <f>YEAR(SalesDataTable[[#This Row],[Order Date]])</f>
        <v>2026</v>
      </c>
      <c r="R313" s="8" t="str">
        <f>"Q"&amp;ROUNDUP(MONTH(SalesDataTable[[#This Row],[Order Date]])/3,0)</f>
        <v>Q1</v>
      </c>
      <c r="S313" s="9">
        <f>MONTH(SalesDataTable[[#This Row],[Order Date]])</f>
        <v>3</v>
      </c>
      <c r="T313" s="8" t="str">
        <f>TEXT(SalesDataTable[[#This Row],[Order Date]],"mmm")</f>
        <v>Mar</v>
      </c>
    </row>
    <row r="314" spans="1:20" ht="15.6">
      <c r="A314" s="2">
        <v>2997</v>
      </c>
      <c r="B314" s="3">
        <v>46087</v>
      </c>
      <c r="C314" s="4" t="s">
        <v>11</v>
      </c>
      <c r="D314" s="4" t="s">
        <v>52</v>
      </c>
      <c r="E314" s="4" t="s">
        <v>2</v>
      </c>
      <c r="F314" s="4" t="s">
        <v>3</v>
      </c>
      <c r="G314" s="4" t="s">
        <v>14</v>
      </c>
      <c r="H314" s="4" t="s">
        <v>15</v>
      </c>
      <c r="I314" s="9">
        <v>3</v>
      </c>
      <c r="J314" s="6">
        <v>35.89</v>
      </c>
      <c r="K314" s="7">
        <v>0</v>
      </c>
      <c r="L314" s="6">
        <v>13.25</v>
      </c>
      <c r="M314" s="6">
        <f t="shared" si="16"/>
        <v>107.67</v>
      </c>
      <c r="N314" s="6">
        <f t="shared" si="17"/>
        <v>39.75</v>
      </c>
      <c r="O314" s="6">
        <f t="shared" si="18"/>
        <v>67.92</v>
      </c>
      <c r="P314" s="8">
        <f t="shared" si="19"/>
        <v>0.63081638339370294</v>
      </c>
      <c r="Q314" s="5">
        <f>YEAR(SalesDataTable[[#This Row],[Order Date]])</f>
        <v>2026</v>
      </c>
      <c r="R314" s="8" t="str">
        <f>"Q"&amp;ROUNDUP(MONTH(SalesDataTable[[#This Row],[Order Date]])/3,0)</f>
        <v>Q1</v>
      </c>
      <c r="S314" s="9">
        <f>MONTH(SalesDataTable[[#This Row],[Order Date]])</f>
        <v>3</v>
      </c>
      <c r="T314" s="8" t="str">
        <f>TEXT(SalesDataTable[[#This Row],[Order Date]],"mmm")</f>
        <v>Mar</v>
      </c>
    </row>
    <row r="315" spans="1:20" ht="15.6">
      <c r="A315" s="2">
        <v>3056</v>
      </c>
      <c r="B315" s="3">
        <v>46087</v>
      </c>
      <c r="C315" s="4" t="s">
        <v>6</v>
      </c>
      <c r="D315" s="4" t="s">
        <v>43</v>
      </c>
      <c r="E315" s="4" t="s">
        <v>28</v>
      </c>
      <c r="F315" s="4" t="s">
        <v>3</v>
      </c>
      <c r="G315" s="4" t="s">
        <v>14</v>
      </c>
      <c r="H315" s="4" t="s">
        <v>48</v>
      </c>
      <c r="I315" s="9">
        <v>3</v>
      </c>
      <c r="J315" s="6">
        <v>163.44999999999999</v>
      </c>
      <c r="K315" s="7">
        <v>0</v>
      </c>
      <c r="L315" s="6">
        <v>86.88</v>
      </c>
      <c r="M315" s="6">
        <f t="shared" si="16"/>
        <v>490.34999999999997</v>
      </c>
      <c r="N315" s="6">
        <f t="shared" si="17"/>
        <v>260.64</v>
      </c>
      <c r="O315" s="6">
        <f t="shared" si="18"/>
        <v>229.70999999999998</v>
      </c>
      <c r="P315" s="8">
        <f t="shared" si="19"/>
        <v>0.46846130315081064</v>
      </c>
      <c r="Q315" s="5">
        <f>YEAR(SalesDataTable[[#This Row],[Order Date]])</f>
        <v>2026</v>
      </c>
      <c r="R315" s="8" t="str">
        <f>"Q"&amp;ROUNDUP(MONTH(SalesDataTable[[#This Row],[Order Date]])/3,0)</f>
        <v>Q1</v>
      </c>
      <c r="S315" s="9">
        <f>MONTH(SalesDataTable[[#This Row],[Order Date]])</f>
        <v>3</v>
      </c>
      <c r="T315" s="8" t="str">
        <f>TEXT(SalesDataTable[[#This Row],[Order Date]],"mmm")</f>
        <v>Mar</v>
      </c>
    </row>
    <row r="316" spans="1:20" ht="15.6">
      <c r="A316" s="2">
        <v>471</v>
      </c>
      <c r="B316" s="3">
        <v>46088</v>
      </c>
      <c r="C316" s="4" t="s">
        <v>6</v>
      </c>
      <c r="D316" s="4" t="s">
        <v>7</v>
      </c>
      <c r="E316" s="4" t="s">
        <v>19</v>
      </c>
      <c r="F316" s="4" t="s">
        <v>3</v>
      </c>
      <c r="G316" s="4" t="s">
        <v>34</v>
      </c>
      <c r="H316" s="4" t="s">
        <v>35</v>
      </c>
      <c r="I316" s="9">
        <v>2</v>
      </c>
      <c r="J316" s="6">
        <v>40.020000000000003</v>
      </c>
      <c r="K316" s="7">
        <v>0</v>
      </c>
      <c r="L316" s="6">
        <v>14.38</v>
      </c>
      <c r="M316" s="6">
        <f t="shared" si="16"/>
        <v>80.040000000000006</v>
      </c>
      <c r="N316" s="6">
        <f t="shared" si="17"/>
        <v>28.76</v>
      </c>
      <c r="O316" s="6">
        <f t="shared" si="18"/>
        <v>51.28</v>
      </c>
      <c r="P316" s="8">
        <f t="shared" si="19"/>
        <v>0.64067966016991496</v>
      </c>
      <c r="Q316" s="5">
        <f>YEAR(SalesDataTable[[#This Row],[Order Date]])</f>
        <v>2026</v>
      </c>
      <c r="R316" s="8" t="str">
        <f>"Q"&amp;ROUNDUP(MONTH(SalesDataTable[[#This Row],[Order Date]])/3,0)</f>
        <v>Q1</v>
      </c>
      <c r="S316" s="9">
        <f>MONTH(SalesDataTable[[#This Row],[Order Date]])</f>
        <v>3</v>
      </c>
      <c r="T316" s="8" t="str">
        <f>TEXT(SalesDataTable[[#This Row],[Order Date]],"mmm")</f>
        <v>Mar</v>
      </c>
    </row>
    <row r="317" spans="1:20" ht="15.6">
      <c r="A317" s="2">
        <v>842</v>
      </c>
      <c r="B317" s="3">
        <v>46088</v>
      </c>
      <c r="C317" s="4" t="s">
        <v>0</v>
      </c>
      <c r="D317" s="4" t="s">
        <v>50</v>
      </c>
      <c r="E317" s="4" t="s">
        <v>2</v>
      </c>
      <c r="F317" s="4" t="s">
        <v>13</v>
      </c>
      <c r="G317" s="4" t="s">
        <v>34</v>
      </c>
      <c r="H317" s="4" t="s">
        <v>35</v>
      </c>
      <c r="I317" s="9">
        <v>1</v>
      </c>
      <c r="J317" s="6">
        <v>40.01</v>
      </c>
      <c r="K317" s="7">
        <v>0.05</v>
      </c>
      <c r="L317" s="6">
        <v>14.35</v>
      </c>
      <c r="M317" s="6">
        <f t="shared" si="16"/>
        <v>38.009499999999996</v>
      </c>
      <c r="N317" s="6">
        <f t="shared" si="17"/>
        <v>14.35</v>
      </c>
      <c r="O317" s="6">
        <f t="shared" si="18"/>
        <v>23.659499999999994</v>
      </c>
      <c r="P317" s="8">
        <f t="shared" si="19"/>
        <v>0.62246280535129372</v>
      </c>
      <c r="Q317" s="5">
        <f>YEAR(SalesDataTable[[#This Row],[Order Date]])</f>
        <v>2026</v>
      </c>
      <c r="R317" s="8" t="str">
        <f>"Q"&amp;ROUNDUP(MONTH(SalesDataTable[[#This Row],[Order Date]])/3,0)</f>
        <v>Q1</v>
      </c>
      <c r="S317" s="9">
        <f>MONTH(SalesDataTable[[#This Row],[Order Date]])</f>
        <v>3</v>
      </c>
      <c r="T317" s="8" t="str">
        <f>TEXT(SalesDataTable[[#This Row],[Order Date]],"mmm")</f>
        <v>Mar</v>
      </c>
    </row>
    <row r="318" spans="1:20" ht="15.6">
      <c r="A318" s="2">
        <v>3386</v>
      </c>
      <c r="B318" s="3">
        <v>46088</v>
      </c>
      <c r="C318" s="4" t="s">
        <v>6</v>
      </c>
      <c r="D318" s="4" t="s">
        <v>43</v>
      </c>
      <c r="E318" s="4" t="s">
        <v>2</v>
      </c>
      <c r="F318" s="4" t="s">
        <v>3</v>
      </c>
      <c r="G318" s="4" t="s">
        <v>9</v>
      </c>
      <c r="H318" s="4" t="s">
        <v>37</v>
      </c>
      <c r="I318" s="9">
        <v>3</v>
      </c>
      <c r="J318" s="6">
        <v>155.16</v>
      </c>
      <c r="K318" s="7">
        <v>0</v>
      </c>
      <c r="L318" s="6">
        <v>76.849999999999994</v>
      </c>
      <c r="M318" s="6">
        <f t="shared" si="16"/>
        <v>465.48</v>
      </c>
      <c r="N318" s="6">
        <f t="shared" si="17"/>
        <v>230.54999999999998</v>
      </c>
      <c r="O318" s="6">
        <f t="shared" si="18"/>
        <v>234.93000000000004</v>
      </c>
      <c r="P318" s="8">
        <f t="shared" si="19"/>
        <v>0.50470482083011092</v>
      </c>
      <c r="Q318" s="5">
        <f>YEAR(SalesDataTable[[#This Row],[Order Date]])</f>
        <v>2026</v>
      </c>
      <c r="R318" s="8" t="str">
        <f>"Q"&amp;ROUNDUP(MONTH(SalesDataTable[[#This Row],[Order Date]])/3,0)</f>
        <v>Q1</v>
      </c>
      <c r="S318" s="9">
        <f>MONTH(SalesDataTable[[#This Row],[Order Date]])</f>
        <v>3</v>
      </c>
      <c r="T318" s="8" t="str">
        <f>TEXT(SalesDataTable[[#This Row],[Order Date]],"mmm")</f>
        <v>Mar</v>
      </c>
    </row>
    <row r="319" spans="1:20" ht="15.6">
      <c r="A319" s="2">
        <v>4505</v>
      </c>
      <c r="B319" s="3">
        <v>46088</v>
      </c>
      <c r="C319" s="4" t="s">
        <v>6</v>
      </c>
      <c r="D319" s="4" t="s">
        <v>49</v>
      </c>
      <c r="E319" s="4" t="s">
        <v>28</v>
      </c>
      <c r="F319" s="4" t="s">
        <v>13</v>
      </c>
      <c r="G319" s="4" t="s">
        <v>34</v>
      </c>
      <c r="H319" s="4" t="s">
        <v>35</v>
      </c>
      <c r="I319" s="9">
        <v>1</v>
      </c>
      <c r="J319" s="6">
        <v>39.96</v>
      </c>
      <c r="K319" s="7">
        <v>0</v>
      </c>
      <c r="L319" s="6">
        <v>14.5</v>
      </c>
      <c r="M319" s="6">
        <f t="shared" si="16"/>
        <v>39.96</v>
      </c>
      <c r="N319" s="6">
        <f t="shared" si="17"/>
        <v>14.5</v>
      </c>
      <c r="O319" s="6">
        <f t="shared" si="18"/>
        <v>25.46</v>
      </c>
      <c r="P319" s="8">
        <f t="shared" si="19"/>
        <v>0.63713713713713716</v>
      </c>
      <c r="Q319" s="5">
        <f>YEAR(SalesDataTable[[#This Row],[Order Date]])</f>
        <v>2026</v>
      </c>
      <c r="R319" s="8" t="str">
        <f>"Q"&amp;ROUNDUP(MONTH(SalesDataTable[[#This Row],[Order Date]])/3,0)</f>
        <v>Q1</v>
      </c>
      <c r="S319" s="9">
        <f>MONTH(SalesDataTable[[#This Row],[Order Date]])</f>
        <v>3</v>
      </c>
      <c r="T319" s="8" t="str">
        <f>TEXT(SalesDataTable[[#This Row],[Order Date]],"mmm")</f>
        <v>Mar</v>
      </c>
    </row>
    <row r="320" spans="1:20" ht="15.6">
      <c r="A320" s="2">
        <v>1286</v>
      </c>
      <c r="B320" s="3">
        <v>46089</v>
      </c>
      <c r="C320" s="4" t="s">
        <v>6</v>
      </c>
      <c r="D320" s="4" t="s">
        <v>7</v>
      </c>
      <c r="E320" s="4" t="s">
        <v>2</v>
      </c>
      <c r="F320" s="4" t="s">
        <v>13</v>
      </c>
      <c r="G320" s="4" t="s">
        <v>9</v>
      </c>
      <c r="H320" s="4" t="s">
        <v>17</v>
      </c>
      <c r="I320" s="9">
        <v>1</v>
      </c>
      <c r="J320" s="6">
        <v>146.6</v>
      </c>
      <c r="K320" s="7">
        <v>0</v>
      </c>
      <c r="L320" s="6">
        <v>78.92</v>
      </c>
      <c r="M320" s="6">
        <f t="shared" si="16"/>
        <v>146.6</v>
      </c>
      <c r="N320" s="6">
        <f t="shared" si="17"/>
        <v>78.92</v>
      </c>
      <c r="O320" s="6">
        <f t="shared" si="18"/>
        <v>67.679999999999993</v>
      </c>
      <c r="P320" s="8">
        <f t="shared" si="19"/>
        <v>0.46166439290586625</v>
      </c>
      <c r="Q320" s="5">
        <f>YEAR(SalesDataTable[[#This Row],[Order Date]])</f>
        <v>2026</v>
      </c>
      <c r="R320" s="8" t="str">
        <f>"Q"&amp;ROUNDUP(MONTH(SalesDataTable[[#This Row],[Order Date]])/3,0)</f>
        <v>Q1</v>
      </c>
      <c r="S320" s="9">
        <f>MONTH(SalesDataTable[[#This Row],[Order Date]])</f>
        <v>3</v>
      </c>
      <c r="T320" s="8" t="str">
        <f>TEXT(SalesDataTable[[#This Row],[Order Date]],"mmm")</f>
        <v>Mar</v>
      </c>
    </row>
    <row r="321" spans="1:20" ht="15.6">
      <c r="A321" s="2">
        <v>2653</v>
      </c>
      <c r="B321" s="3">
        <v>46089</v>
      </c>
      <c r="C321" s="4" t="s">
        <v>6</v>
      </c>
      <c r="D321" s="4" t="s">
        <v>49</v>
      </c>
      <c r="E321" s="4" t="s">
        <v>19</v>
      </c>
      <c r="F321" s="4" t="s">
        <v>3</v>
      </c>
      <c r="G321" s="4" t="s">
        <v>9</v>
      </c>
      <c r="H321" s="4" t="s">
        <v>10</v>
      </c>
      <c r="I321" s="9">
        <v>1</v>
      </c>
      <c r="J321" s="6">
        <v>94.38</v>
      </c>
      <c r="K321" s="7">
        <v>0</v>
      </c>
      <c r="L321" s="6">
        <v>44.78</v>
      </c>
      <c r="M321" s="6">
        <f t="shared" si="16"/>
        <v>94.38</v>
      </c>
      <c r="N321" s="6">
        <f t="shared" si="17"/>
        <v>44.78</v>
      </c>
      <c r="O321" s="6">
        <f t="shared" si="18"/>
        <v>49.599999999999994</v>
      </c>
      <c r="P321" s="8">
        <f t="shared" si="19"/>
        <v>0.52553507098961638</v>
      </c>
      <c r="Q321" s="5">
        <f>YEAR(SalesDataTable[[#This Row],[Order Date]])</f>
        <v>2026</v>
      </c>
      <c r="R321" s="8" t="str">
        <f>"Q"&amp;ROUNDUP(MONTH(SalesDataTable[[#This Row],[Order Date]])/3,0)</f>
        <v>Q1</v>
      </c>
      <c r="S321" s="9">
        <f>MONTH(SalesDataTable[[#This Row],[Order Date]])</f>
        <v>3</v>
      </c>
      <c r="T321" s="8" t="str">
        <f>TEXT(SalesDataTable[[#This Row],[Order Date]],"mmm")</f>
        <v>Mar</v>
      </c>
    </row>
    <row r="322" spans="1:20" ht="15.6">
      <c r="A322" s="2">
        <v>4465</v>
      </c>
      <c r="B322" s="3">
        <v>46089</v>
      </c>
      <c r="C322" s="4" t="s">
        <v>6</v>
      </c>
      <c r="D322" s="4" t="s">
        <v>43</v>
      </c>
      <c r="E322" s="4" t="s">
        <v>19</v>
      </c>
      <c r="F322" s="4" t="s">
        <v>3</v>
      </c>
      <c r="G322" s="4" t="s">
        <v>34</v>
      </c>
      <c r="H322" s="4" t="s">
        <v>38</v>
      </c>
      <c r="I322" s="9">
        <v>1</v>
      </c>
      <c r="J322" s="6">
        <v>121.77</v>
      </c>
      <c r="K322" s="7">
        <v>0</v>
      </c>
      <c r="L322" s="6">
        <v>67.52</v>
      </c>
      <c r="M322" s="6">
        <f t="shared" ref="M322:M385" si="20">I322*J322*(1-K322)</f>
        <v>121.77</v>
      </c>
      <c r="N322" s="6">
        <f t="shared" ref="N322:N385" si="21">I322*L322</f>
        <v>67.52</v>
      </c>
      <c r="O322" s="6">
        <f t="shared" ref="O322:O385" si="22">M322-N322</f>
        <v>54.25</v>
      </c>
      <c r="P322" s="8">
        <f t="shared" ref="P322:P385" si="23">IFERROR(O322/M322,0)</f>
        <v>0.44551203087788455</v>
      </c>
      <c r="Q322" s="5">
        <f>YEAR(SalesDataTable[[#This Row],[Order Date]])</f>
        <v>2026</v>
      </c>
      <c r="R322" s="8" t="str">
        <f>"Q"&amp;ROUNDUP(MONTH(SalesDataTable[[#This Row],[Order Date]])/3,0)</f>
        <v>Q1</v>
      </c>
      <c r="S322" s="9">
        <f>MONTH(SalesDataTable[[#This Row],[Order Date]])</f>
        <v>3</v>
      </c>
      <c r="T322" s="8" t="str">
        <f>TEXT(SalesDataTable[[#This Row],[Order Date]],"mmm")</f>
        <v>Mar</v>
      </c>
    </row>
    <row r="323" spans="1:20" ht="15.6">
      <c r="A323" s="2">
        <v>4576</v>
      </c>
      <c r="B323" s="3">
        <v>46089</v>
      </c>
      <c r="C323" s="4" t="s">
        <v>20</v>
      </c>
      <c r="D323" s="4" t="s">
        <v>33</v>
      </c>
      <c r="E323" s="4" t="s">
        <v>28</v>
      </c>
      <c r="F323" s="4" t="s">
        <v>3</v>
      </c>
      <c r="G323" s="4" t="s">
        <v>23</v>
      </c>
      <c r="H323" s="4" t="s">
        <v>51</v>
      </c>
      <c r="I323" s="9">
        <v>5</v>
      </c>
      <c r="J323" s="6">
        <v>123.29</v>
      </c>
      <c r="K323" s="7">
        <v>0</v>
      </c>
      <c r="L323" s="6">
        <v>61.34</v>
      </c>
      <c r="M323" s="6">
        <f t="shared" si="20"/>
        <v>616.45000000000005</v>
      </c>
      <c r="N323" s="6">
        <f t="shared" si="21"/>
        <v>306.70000000000005</v>
      </c>
      <c r="O323" s="6">
        <f t="shared" si="22"/>
        <v>309.75</v>
      </c>
      <c r="P323" s="8">
        <f t="shared" si="23"/>
        <v>0.50247384216075919</v>
      </c>
      <c r="Q323" s="5">
        <f>YEAR(SalesDataTable[[#This Row],[Order Date]])</f>
        <v>2026</v>
      </c>
      <c r="R323" s="8" t="str">
        <f>"Q"&amp;ROUNDUP(MONTH(SalesDataTable[[#This Row],[Order Date]])/3,0)</f>
        <v>Q1</v>
      </c>
      <c r="S323" s="9">
        <f>MONTH(SalesDataTable[[#This Row],[Order Date]])</f>
        <v>3</v>
      </c>
      <c r="T323" s="8" t="str">
        <f>TEXT(SalesDataTable[[#This Row],[Order Date]],"mmm")</f>
        <v>Mar</v>
      </c>
    </row>
    <row r="324" spans="1:20" ht="15.6">
      <c r="A324" s="2">
        <v>718</v>
      </c>
      <c r="B324" s="3">
        <v>46090</v>
      </c>
      <c r="C324" s="4" t="s">
        <v>6</v>
      </c>
      <c r="D324" s="4" t="s">
        <v>43</v>
      </c>
      <c r="E324" s="4" t="s">
        <v>2</v>
      </c>
      <c r="F324" s="4" t="s">
        <v>13</v>
      </c>
      <c r="G324" s="4" t="s">
        <v>34</v>
      </c>
      <c r="H324" s="4" t="s">
        <v>35</v>
      </c>
      <c r="I324" s="9">
        <v>1</v>
      </c>
      <c r="J324" s="6">
        <v>41.15</v>
      </c>
      <c r="K324" s="7">
        <v>0.05</v>
      </c>
      <c r="L324" s="6">
        <v>14.4</v>
      </c>
      <c r="M324" s="6">
        <f t="shared" si="20"/>
        <v>39.092499999999994</v>
      </c>
      <c r="N324" s="6">
        <f t="shared" si="21"/>
        <v>14.4</v>
      </c>
      <c r="O324" s="6">
        <f t="shared" si="22"/>
        <v>24.692499999999995</v>
      </c>
      <c r="P324" s="8">
        <f t="shared" si="23"/>
        <v>0.63164289825414077</v>
      </c>
      <c r="Q324" s="5">
        <f>YEAR(SalesDataTable[[#This Row],[Order Date]])</f>
        <v>2026</v>
      </c>
      <c r="R324" s="8" t="str">
        <f>"Q"&amp;ROUNDUP(MONTH(SalesDataTable[[#This Row],[Order Date]])/3,0)</f>
        <v>Q1</v>
      </c>
      <c r="S324" s="9">
        <f>MONTH(SalesDataTable[[#This Row],[Order Date]])</f>
        <v>3</v>
      </c>
      <c r="T324" s="8" t="str">
        <f>TEXT(SalesDataTable[[#This Row],[Order Date]],"mmm")</f>
        <v>Mar</v>
      </c>
    </row>
    <row r="325" spans="1:20" ht="15.6">
      <c r="A325" s="2">
        <v>1527</v>
      </c>
      <c r="B325" s="3">
        <v>46090</v>
      </c>
      <c r="C325" s="4" t="s">
        <v>20</v>
      </c>
      <c r="D325" s="4" t="s">
        <v>21</v>
      </c>
      <c r="E325" s="4" t="s">
        <v>28</v>
      </c>
      <c r="F325" s="4" t="s">
        <v>13</v>
      </c>
      <c r="G325" s="4" t="s">
        <v>14</v>
      </c>
      <c r="H325" s="4" t="s">
        <v>15</v>
      </c>
      <c r="I325" s="9">
        <v>4</v>
      </c>
      <c r="J325" s="6">
        <v>35.42</v>
      </c>
      <c r="K325" s="7">
        <v>0</v>
      </c>
      <c r="L325" s="6">
        <v>13.31</v>
      </c>
      <c r="M325" s="6">
        <f t="shared" si="20"/>
        <v>141.68</v>
      </c>
      <c r="N325" s="6">
        <f t="shared" si="21"/>
        <v>53.24</v>
      </c>
      <c r="O325" s="6">
        <f t="shared" si="22"/>
        <v>88.44</v>
      </c>
      <c r="P325" s="8">
        <f t="shared" si="23"/>
        <v>0.62422360248447195</v>
      </c>
      <c r="Q325" s="5">
        <f>YEAR(SalesDataTable[[#This Row],[Order Date]])</f>
        <v>2026</v>
      </c>
      <c r="R325" s="8" t="str">
        <f>"Q"&amp;ROUNDUP(MONTH(SalesDataTable[[#This Row],[Order Date]])/3,0)</f>
        <v>Q1</v>
      </c>
      <c r="S325" s="9">
        <f>MONTH(SalesDataTable[[#This Row],[Order Date]])</f>
        <v>3</v>
      </c>
      <c r="T325" s="8" t="str">
        <f>TEXT(SalesDataTable[[#This Row],[Order Date]],"mmm")</f>
        <v>Mar</v>
      </c>
    </row>
    <row r="326" spans="1:20" ht="15.6">
      <c r="A326" s="2">
        <v>1797</v>
      </c>
      <c r="B326" s="3">
        <v>46090</v>
      </c>
      <c r="C326" s="4" t="s">
        <v>6</v>
      </c>
      <c r="D326" s="4" t="s">
        <v>43</v>
      </c>
      <c r="E326" s="4" t="s">
        <v>2</v>
      </c>
      <c r="F326" s="4" t="s">
        <v>16</v>
      </c>
      <c r="G326" s="4" t="s">
        <v>4</v>
      </c>
      <c r="H326" s="4" t="s">
        <v>30</v>
      </c>
      <c r="I326" s="9">
        <v>1</v>
      </c>
      <c r="J326" s="6">
        <v>103.74</v>
      </c>
      <c r="K326" s="7">
        <v>0.1</v>
      </c>
      <c r="L326" s="6">
        <v>51.32</v>
      </c>
      <c r="M326" s="6">
        <f t="shared" si="20"/>
        <v>93.366</v>
      </c>
      <c r="N326" s="6">
        <f t="shared" si="21"/>
        <v>51.32</v>
      </c>
      <c r="O326" s="6">
        <f t="shared" si="22"/>
        <v>42.045999999999999</v>
      </c>
      <c r="P326" s="8">
        <f t="shared" si="23"/>
        <v>0.45033523980892404</v>
      </c>
      <c r="Q326" s="5">
        <f>YEAR(SalesDataTable[[#This Row],[Order Date]])</f>
        <v>2026</v>
      </c>
      <c r="R326" s="8" t="str">
        <f>"Q"&amp;ROUNDUP(MONTH(SalesDataTable[[#This Row],[Order Date]])/3,0)</f>
        <v>Q1</v>
      </c>
      <c r="S326" s="9">
        <f>MONTH(SalesDataTable[[#This Row],[Order Date]])</f>
        <v>3</v>
      </c>
      <c r="T326" s="8" t="str">
        <f>TEXT(SalesDataTable[[#This Row],[Order Date]],"mmm")</f>
        <v>Mar</v>
      </c>
    </row>
    <row r="327" spans="1:20" ht="15.6">
      <c r="A327" s="2">
        <v>2917</v>
      </c>
      <c r="B327" s="3">
        <v>46090</v>
      </c>
      <c r="C327" s="4" t="s">
        <v>11</v>
      </c>
      <c r="D327" s="4" t="s">
        <v>52</v>
      </c>
      <c r="E327" s="4" t="s">
        <v>28</v>
      </c>
      <c r="F327" s="4" t="s">
        <v>16</v>
      </c>
      <c r="G327" s="4" t="s">
        <v>14</v>
      </c>
      <c r="H327" s="4" t="s">
        <v>48</v>
      </c>
      <c r="I327" s="9">
        <v>2</v>
      </c>
      <c r="J327" s="6">
        <v>165.49</v>
      </c>
      <c r="K327" s="7">
        <v>0.05</v>
      </c>
      <c r="L327" s="6">
        <v>89.82</v>
      </c>
      <c r="M327" s="6">
        <f t="shared" si="20"/>
        <v>314.43099999999998</v>
      </c>
      <c r="N327" s="6">
        <f t="shared" si="21"/>
        <v>179.64</v>
      </c>
      <c r="O327" s="6">
        <f t="shared" si="22"/>
        <v>134.791</v>
      </c>
      <c r="P327" s="8">
        <f t="shared" si="23"/>
        <v>0.4286822864157796</v>
      </c>
      <c r="Q327" s="5">
        <f>YEAR(SalesDataTable[[#This Row],[Order Date]])</f>
        <v>2026</v>
      </c>
      <c r="R327" s="8" t="str">
        <f>"Q"&amp;ROUNDUP(MONTH(SalesDataTable[[#This Row],[Order Date]])/3,0)</f>
        <v>Q1</v>
      </c>
      <c r="S327" s="9">
        <f>MONTH(SalesDataTable[[#This Row],[Order Date]])</f>
        <v>3</v>
      </c>
      <c r="T327" s="8" t="str">
        <f>TEXT(SalesDataTable[[#This Row],[Order Date]],"mmm")</f>
        <v>Mar</v>
      </c>
    </row>
    <row r="328" spans="1:20" ht="15.6">
      <c r="A328" s="2">
        <v>4095</v>
      </c>
      <c r="B328" s="3">
        <v>46090</v>
      </c>
      <c r="C328" s="4" t="s">
        <v>6</v>
      </c>
      <c r="D328" s="4" t="s">
        <v>27</v>
      </c>
      <c r="E328" s="4" t="s">
        <v>28</v>
      </c>
      <c r="F328" s="4" t="s">
        <v>13</v>
      </c>
      <c r="G328" s="4" t="s">
        <v>9</v>
      </c>
      <c r="H328" s="4" t="s">
        <v>46</v>
      </c>
      <c r="I328" s="9">
        <v>1</v>
      </c>
      <c r="J328" s="6">
        <v>72.87</v>
      </c>
      <c r="K328" s="7">
        <v>0.05</v>
      </c>
      <c r="L328" s="6">
        <v>32</v>
      </c>
      <c r="M328" s="6">
        <f t="shared" si="20"/>
        <v>69.226500000000001</v>
      </c>
      <c r="N328" s="6">
        <f t="shared" si="21"/>
        <v>32</v>
      </c>
      <c r="O328" s="6">
        <f t="shared" si="22"/>
        <v>37.226500000000001</v>
      </c>
      <c r="P328" s="8">
        <f t="shared" si="23"/>
        <v>0.53774927231623726</v>
      </c>
      <c r="Q328" s="5">
        <f>YEAR(SalesDataTable[[#This Row],[Order Date]])</f>
        <v>2026</v>
      </c>
      <c r="R328" s="8" t="str">
        <f>"Q"&amp;ROUNDUP(MONTH(SalesDataTable[[#This Row],[Order Date]])/3,0)</f>
        <v>Q1</v>
      </c>
      <c r="S328" s="9">
        <f>MONTH(SalesDataTable[[#This Row],[Order Date]])</f>
        <v>3</v>
      </c>
      <c r="T328" s="8" t="str">
        <f>TEXT(SalesDataTable[[#This Row],[Order Date]],"mmm")</f>
        <v>Mar</v>
      </c>
    </row>
    <row r="329" spans="1:20" ht="15.6">
      <c r="A329" s="2">
        <v>5050</v>
      </c>
      <c r="B329" s="3">
        <v>46090</v>
      </c>
      <c r="C329" s="4" t="s">
        <v>20</v>
      </c>
      <c r="D329" s="4" t="s">
        <v>47</v>
      </c>
      <c r="E329" s="4" t="s">
        <v>19</v>
      </c>
      <c r="F329" s="4" t="s">
        <v>3</v>
      </c>
      <c r="G329" s="4" t="s">
        <v>14</v>
      </c>
      <c r="H329" s="4" t="s">
        <v>48</v>
      </c>
      <c r="I329" s="9">
        <v>1</v>
      </c>
      <c r="J329" s="6">
        <v>161.04</v>
      </c>
      <c r="K329" s="7">
        <v>0</v>
      </c>
      <c r="L329" s="6">
        <v>85.83</v>
      </c>
      <c r="M329" s="6">
        <f t="shared" si="20"/>
        <v>161.04</v>
      </c>
      <c r="N329" s="6">
        <f t="shared" si="21"/>
        <v>85.83</v>
      </c>
      <c r="O329" s="6">
        <f t="shared" si="22"/>
        <v>75.209999999999994</v>
      </c>
      <c r="P329" s="8">
        <f t="shared" si="23"/>
        <v>0.46702682563338299</v>
      </c>
      <c r="Q329" s="5">
        <f>YEAR(SalesDataTable[[#This Row],[Order Date]])</f>
        <v>2026</v>
      </c>
      <c r="R329" s="8" t="str">
        <f>"Q"&amp;ROUNDUP(MONTH(SalesDataTable[[#This Row],[Order Date]])/3,0)</f>
        <v>Q1</v>
      </c>
      <c r="S329" s="9">
        <f>MONTH(SalesDataTable[[#This Row],[Order Date]])</f>
        <v>3</v>
      </c>
      <c r="T329" s="8" t="str">
        <f>TEXT(SalesDataTable[[#This Row],[Order Date]],"mmm")</f>
        <v>Mar</v>
      </c>
    </row>
    <row r="330" spans="1:20" ht="15.6">
      <c r="A330" s="2">
        <v>709</v>
      </c>
      <c r="B330" s="3">
        <v>46091</v>
      </c>
      <c r="C330" s="4" t="s">
        <v>0</v>
      </c>
      <c r="D330" s="4" t="s">
        <v>1</v>
      </c>
      <c r="E330" s="4" t="s">
        <v>2</v>
      </c>
      <c r="F330" s="4" t="s">
        <v>13</v>
      </c>
      <c r="G330" s="4" t="s">
        <v>14</v>
      </c>
      <c r="H330" s="4" t="s">
        <v>44</v>
      </c>
      <c r="I330" s="9">
        <v>3</v>
      </c>
      <c r="J330" s="6">
        <v>130.6</v>
      </c>
      <c r="K330" s="7">
        <v>0.05</v>
      </c>
      <c r="L330" s="6">
        <v>65.62</v>
      </c>
      <c r="M330" s="6">
        <f t="shared" si="20"/>
        <v>372.20999999999992</v>
      </c>
      <c r="N330" s="6">
        <f t="shared" si="21"/>
        <v>196.86</v>
      </c>
      <c r="O330" s="6">
        <f t="shared" si="22"/>
        <v>175.34999999999991</v>
      </c>
      <c r="P330" s="8">
        <f t="shared" si="23"/>
        <v>0.47110502135891014</v>
      </c>
      <c r="Q330" s="5">
        <f>YEAR(SalesDataTable[[#This Row],[Order Date]])</f>
        <v>2026</v>
      </c>
      <c r="R330" s="8" t="str">
        <f>"Q"&amp;ROUNDUP(MONTH(SalesDataTable[[#This Row],[Order Date]])/3,0)</f>
        <v>Q1</v>
      </c>
      <c r="S330" s="9">
        <f>MONTH(SalesDataTable[[#This Row],[Order Date]])</f>
        <v>3</v>
      </c>
      <c r="T330" s="8" t="str">
        <f>TEXT(SalesDataTable[[#This Row],[Order Date]],"mmm")</f>
        <v>Mar</v>
      </c>
    </row>
    <row r="331" spans="1:20" ht="15.6">
      <c r="A331" s="2">
        <v>1073</v>
      </c>
      <c r="B331" s="3">
        <v>46091</v>
      </c>
      <c r="C331" s="4" t="s">
        <v>11</v>
      </c>
      <c r="D331" s="4" t="s">
        <v>39</v>
      </c>
      <c r="E331" s="4" t="s">
        <v>28</v>
      </c>
      <c r="F331" s="4" t="s">
        <v>3</v>
      </c>
      <c r="G331" s="4" t="s">
        <v>4</v>
      </c>
      <c r="H331" s="4" t="s">
        <v>5</v>
      </c>
      <c r="I331" s="9">
        <v>2</v>
      </c>
      <c r="J331" s="6">
        <v>81.290000000000006</v>
      </c>
      <c r="K331" s="7">
        <v>0</v>
      </c>
      <c r="L331" s="6">
        <v>43.9</v>
      </c>
      <c r="M331" s="6">
        <f t="shared" si="20"/>
        <v>162.58000000000001</v>
      </c>
      <c r="N331" s="6">
        <f t="shared" si="21"/>
        <v>87.8</v>
      </c>
      <c r="O331" s="6">
        <f t="shared" si="22"/>
        <v>74.780000000000015</v>
      </c>
      <c r="P331" s="8">
        <f t="shared" si="23"/>
        <v>0.45995817443720022</v>
      </c>
      <c r="Q331" s="5">
        <f>YEAR(SalesDataTable[[#This Row],[Order Date]])</f>
        <v>2026</v>
      </c>
      <c r="R331" s="8" t="str">
        <f>"Q"&amp;ROUNDUP(MONTH(SalesDataTable[[#This Row],[Order Date]])/3,0)</f>
        <v>Q1</v>
      </c>
      <c r="S331" s="9">
        <f>MONTH(SalesDataTable[[#This Row],[Order Date]])</f>
        <v>3</v>
      </c>
      <c r="T331" s="8" t="str">
        <f>TEXT(SalesDataTable[[#This Row],[Order Date]],"mmm")</f>
        <v>Mar</v>
      </c>
    </row>
    <row r="332" spans="1:20" ht="15.6">
      <c r="A332" s="2">
        <v>2623</v>
      </c>
      <c r="B332" s="3">
        <v>46091</v>
      </c>
      <c r="C332" s="4" t="s">
        <v>6</v>
      </c>
      <c r="D332" s="4" t="s">
        <v>43</v>
      </c>
      <c r="E332" s="4" t="s">
        <v>28</v>
      </c>
      <c r="F332" s="4" t="s">
        <v>13</v>
      </c>
      <c r="G332" s="4" t="s">
        <v>4</v>
      </c>
      <c r="H332" s="4" t="s">
        <v>30</v>
      </c>
      <c r="I332" s="9">
        <v>2</v>
      </c>
      <c r="J332" s="6">
        <v>103.33</v>
      </c>
      <c r="K332" s="7">
        <v>0.05</v>
      </c>
      <c r="L332" s="6">
        <v>51.58</v>
      </c>
      <c r="M332" s="6">
        <f t="shared" si="20"/>
        <v>196.327</v>
      </c>
      <c r="N332" s="6">
        <f t="shared" si="21"/>
        <v>103.16</v>
      </c>
      <c r="O332" s="6">
        <f t="shared" si="22"/>
        <v>93.167000000000002</v>
      </c>
      <c r="P332" s="8">
        <f t="shared" si="23"/>
        <v>0.47455011282197557</v>
      </c>
      <c r="Q332" s="5">
        <f>YEAR(SalesDataTable[[#This Row],[Order Date]])</f>
        <v>2026</v>
      </c>
      <c r="R332" s="8" t="str">
        <f>"Q"&amp;ROUNDUP(MONTH(SalesDataTable[[#This Row],[Order Date]])/3,0)</f>
        <v>Q1</v>
      </c>
      <c r="S332" s="9">
        <f>MONTH(SalesDataTable[[#This Row],[Order Date]])</f>
        <v>3</v>
      </c>
      <c r="T332" s="8" t="str">
        <f>TEXT(SalesDataTable[[#This Row],[Order Date]],"mmm")</f>
        <v>Mar</v>
      </c>
    </row>
    <row r="333" spans="1:20" ht="15.6">
      <c r="A333" s="2">
        <v>2625</v>
      </c>
      <c r="B333" s="3">
        <v>46091</v>
      </c>
      <c r="C333" s="4" t="s">
        <v>20</v>
      </c>
      <c r="D333" s="4" t="s">
        <v>31</v>
      </c>
      <c r="E333" s="4" t="s">
        <v>19</v>
      </c>
      <c r="F333" s="4" t="s">
        <v>16</v>
      </c>
      <c r="G333" s="4" t="s">
        <v>34</v>
      </c>
      <c r="H333" s="4" t="s">
        <v>45</v>
      </c>
      <c r="I333" s="9">
        <v>2</v>
      </c>
      <c r="J333" s="6">
        <v>51.14</v>
      </c>
      <c r="K333" s="7">
        <v>0</v>
      </c>
      <c r="L333" s="6">
        <v>21.58</v>
      </c>
      <c r="M333" s="6">
        <f t="shared" si="20"/>
        <v>102.28</v>
      </c>
      <c r="N333" s="6">
        <f t="shared" si="21"/>
        <v>43.16</v>
      </c>
      <c r="O333" s="6">
        <f t="shared" si="22"/>
        <v>59.120000000000005</v>
      </c>
      <c r="P333" s="8">
        <f t="shared" si="23"/>
        <v>0.57802111849824012</v>
      </c>
      <c r="Q333" s="5">
        <f>YEAR(SalesDataTable[[#This Row],[Order Date]])</f>
        <v>2026</v>
      </c>
      <c r="R333" s="8" t="str">
        <f>"Q"&amp;ROUNDUP(MONTH(SalesDataTable[[#This Row],[Order Date]])/3,0)</f>
        <v>Q1</v>
      </c>
      <c r="S333" s="9">
        <f>MONTH(SalesDataTable[[#This Row],[Order Date]])</f>
        <v>3</v>
      </c>
      <c r="T333" s="8" t="str">
        <f>TEXT(SalesDataTable[[#This Row],[Order Date]],"mmm")</f>
        <v>Mar</v>
      </c>
    </row>
    <row r="334" spans="1:20" ht="15.6">
      <c r="A334" s="2">
        <v>3304</v>
      </c>
      <c r="B334" s="3">
        <v>46091</v>
      </c>
      <c r="C334" s="4" t="s">
        <v>6</v>
      </c>
      <c r="D334" s="4" t="s">
        <v>43</v>
      </c>
      <c r="E334" s="4" t="s">
        <v>28</v>
      </c>
      <c r="F334" s="4" t="s">
        <v>3</v>
      </c>
      <c r="G334" s="4" t="s">
        <v>4</v>
      </c>
      <c r="H334" s="4" t="s">
        <v>22</v>
      </c>
      <c r="I334" s="9">
        <v>2</v>
      </c>
      <c r="J334" s="6">
        <v>49.7</v>
      </c>
      <c r="K334" s="7">
        <v>0</v>
      </c>
      <c r="L334" s="6">
        <v>23.14</v>
      </c>
      <c r="M334" s="6">
        <f t="shared" si="20"/>
        <v>99.4</v>
      </c>
      <c r="N334" s="6">
        <f t="shared" si="21"/>
        <v>46.28</v>
      </c>
      <c r="O334" s="6">
        <f t="shared" si="22"/>
        <v>53.120000000000005</v>
      </c>
      <c r="P334" s="8">
        <f t="shared" si="23"/>
        <v>0.53440643863179071</v>
      </c>
      <c r="Q334" s="5">
        <f>YEAR(SalesDataTable[[#This Row],[Order Date]])</f>
        <v>2026</v>
      </c>
      <c r="R334" s="8" t="str">
        <f>"Q"&amp;ROUNDUP(MONTH(SalesDataTable[[#This Row],[Order Date]])/3,0)</f>
        <v>Q1</v>
      </c>
      <c r="S334" s="9">
        <f>MONTH(SalesDataTable[[#This Row],[Order Date]])</f>
        <v>3</v>
      </c>
      <c r="T334" s="8" t="str">
        <f>TEXT(SalesDataTable[[#This Row],[Order Date]],"mmm")</f>
        <v>Mar</v>
      </c>
    </row>
    <row r="335" spans="1:20" ht="15.6">
      <c r="A335" s="2">
        <v>4876</v>
      </c>
      <c r="B335" s="3">
        <v>46091</v>
      </c>
      <c r="C335" s="4" t="s">
        <v>20</v>
      </c>
      <c r="D335" s="4" t="s">
        <v>21</v>
      </c>
      <c r="E335" s="4" t="s">
        <v>2</v>
      </c>
      <c r="F335" s="4" t="s">
        <v>3</v>
      </c>
      <c r="G335" s="4" t="s">
        <v>4</v>
      </c>
      <c r="H335" s="4" t="s">
        <v>26</v>
      </c>
      <c r="I335" s="9">
        <v>1</v>
      </c>
      <c r="J335" s="6">
        <v>39.659999999999997</v>
      </c>
      <c r="K335" s="7">
        <v>0.05</v>
      </c>
      <c r="L335" s="6">
        <v>16.93</v>
      </c>
      <c r="M335" s="6">
        <f t="shared" si="20"/>
        <v>37.676999999999992</v>
      </c>
      <c r="N335" s="6">
        <f t="shared" si="21"/>
        <v>16.93</v>
      </c>
      <c r="O335" s="6">
        <f t="shared" si="22"/>
        <v>20.746999999999993</v>
      </c>
      <c r="P335" s="8">
        <f t="shared" si="23"/>
        <v>0.5506542452955383</v>
      </c>
      <c r="Q335" s="5">
        <f>YEAR(SalesDataTable[[#This Row],[Order Date]])</f>
        <v>2026</v>
      </c>
      <c r="R335" s="8" t="str">
        <f>"Q"&amp;ROUNDUP(MONTH(SalesDataTable[[#This Row],[Order Date]])/3,0)</f>
        <v>Q1</v>
      </c>
      <c r="S335" s="9">
        <f>MONTH(SalesDataTable[[#This Row],[Order Date]])</f>
        <v>3</v>
      </c>
      <c r="T335" s="8" t="str">
        <f>TEXT(SalesDataTable[[#This Row],[Order Date]],"mmm")</f>
        <v>Mar</v>
      </c>
    </row>
    <row r="336" spans="1:20" ht="15.6">
      <c r="A336" s="2">
        <v>83</v>
      </c>
      <c r="B336" s="3">
        <v>46092</v>
      </c>
      <c r="C336" s="4" t="s">
        <v>6</v>
      </c>
      <c r="D336" s="4" t="s">
        <v>43</v>
      </c>
      <c r="E336" s="4" t="s">
        <v>8</v>
      </c>
      <c r="F336" s="4" t="s">
        <v>16</v>
      </c>
      <c r="G336" s="4" t="s">
        <v>34</v>
      </c>
      <c r="H336" s="4" t="s">
        <v>45</v>
      </c>
      <c r="I336" s="9">
        <v>4</v>
      </c>
      <c r="J336" s="6">
        <v>50.65</v>
      </c>
      <c r="K336" s="7">
        <v>0.15</v>
      </c>
      <c r="L336" s="6">
        <v>22</v>
      </c>
      <c r="M336" s="6">
        <f t="shared" si="20"/>
        <v>172.20999999999998</v>
      </c>
      <c r="N336" s="6">
        <f t="shared" si="21"/>
        <v>88</v>
      </c>
      <c r="O336" s="6">
        <f t="shared" si="22"/>
        <v>84.20999999999998</v>
      </c>
      <c r="P336" s="8">
        <f t="shared" si="23"/>
        <v>0.48899599326403803</v>
      </c>
      <c r="Q336" s="5">
        <f>YEAR(SalesDataTable[[#This Row],[Order Date]])</f>
        <v>2026</v>
      </c>
      <c r="R336" s="8" t="str">
        <f>"Q"&amp;ROUNDUP(MONTH(SalesDataTable[[#This Row],[Order Date]])/3,0)</f>
        <v>Q1</v>
      </c>
      <c r="S336" s="9">
        <f>MONTH(SalesDataTable[[#This Row],[Order Date]])</f>
        <v>3</v>
      </c>
      <c r="T336" s="8" t="str">
        <f>TEXT(SalesDataTable[[#This Row],[Order Date]],"mmm")</f>
        <v>Mar</v>
      </c>
    </row>
    <row r="337" spans="1:20" ht="15.6">
      <c r="A337" s="2">
        <v>863</v>
      </c>
      <c r="B337" s="3">
        <v>46092</v>
      </c>
      <c r="C337" s="4" t="s">
        <v>11</v>
      </c>
      <c r="D337" s="4" t="s">
        <v>12</v>
      </c>
      <c r="E337" s="4" t="s">
        <v>28</v>
      </c>
      <c r="F337" s="4" t="s">
        <v>3</v>
      </c>
      <c r="G337" s="4" t="s">
        <v>34</v>
      </c>
      <c r="H337" s="4" t="s">
        <v>45</v>
      </c>
      <c r="I337" s="9">
        <v>2</v>
      </c>
      <c r="J337" s="6">
        <v>50.72</v>
      </c>
      <c r="K337" s="7">
        <v>0</v>
      </c>
      <c r="L337" s="6">
        <v>21.88</v>
      </c>
      <c r="M337" s="6">
        <f t="shared" si="20"/>
        <v>101.44</v>
      </c>
      <c r="N337" s="6">
        <f t="shared" si="21"/>
        <v>43.76</v>
      </c>
      <c r="O337" s="6">
        <f t="shared" si="22"/>
        <v>57.68</v>
      </c>
      <c r="P337" s="8">
        <f t="shared" si="23"/>
        <v>0.56861198738170349</v>
      </c>
      <c r="Q337" s="5">
        <f>YEAR(SalesDataTable[[#This Row],[Order Date]])</f>
        <v>2026</v>
      </c>
      <c r="R337" s="8" t="str">
        <f>"Q"&amp;ROUNDUP(MONTH(SalesDataTable[[#This Row],[Order Date]])/3,0)</f>
        <v>Q1</v>
      </c>
      <c r="S337" s="9">
        <f>MONTH(SalesDataTable[[#This Row],[Order Date]])</f>
        <v>3</v>
      </c>
      <c r="T337" s="8" t="str">
        <f>TEXT(SalesDataTable[[#This Row],[Order Date]],"mmm")</f>
        <v>Mar</v>
      </c>
    </row>
    <row r="338" spans="1:20" ht="15.6">
      <c r="A338" s="2">
        <v>2323</v>
      </c>
      <c r="B338" s="3">
        <v>46092</v>
      </c>
      <c r="C338" s="4" t="s">
        <v>6</v>
      </c>
      <c r="D338" s="4" t="s">
        <v>43</v>
      </c>
      <c r="E338" s="4" t="s">
        <v>19</v>
      </c>
      <c r="F338" s="4" t="s">
        <v>13</v>
      </c>
      <c r="G338" s="4" t="s">
        <v>14</v>
      </c>
      <c r="H338" s="4" t="s">
        <v>15</v>
      </c>
      <c r="I338" s="9">
        <v>2</v>
      </c>
      <c r="J338" s="6">
        <v>36.08</v>
      </c>
      <c r="K338" s="7">
        <v>0.05</v>
      </c>
      <c r="L338" s="6">
        <v>13.19</v>
      </c>
      <c r="M338" s="6">
        <f t="shared" si="20"/>
        <v>68.551999999999992</v>
      </c>
      <c r="N338" s="6">
        <f t="shared" si="21"/>
        <v>26.38</v>
      </c>
      <c r="O338" s="6">
        <f t="shared" si="22"/>
        <v>42.171999999999997</v>
      </c>
      <c r="P338" s="8">
        <f t="shared" si="23"/>
        <v>0.61518263507993931</v>
      </c>
      <c r="Q338" s="5">
        <f>YEAR(SalesDataTable[[#This Row],[Order Date]])</f>
        <v>2026</v>
      </c>
      <c r="R338" s="8" t="str">
        <f>"Q"&amp;ROUNDUP(MONTH(SalesDataTable[[#This Row],[Order Date]])/3,0)</f>
        <v>Q1</v>
      </c>
      <c r="S338" s="9">
        <f>MONTH(SalesDataTable[[#This Row],[Order Date]])</f>
        <v>3</v>
      </c>
      <c r="T338" s="8" t="str">
        <f>TEXT(SalesDataTable[[#This Row],[Order Date]],"mmm")</f>
        <v>Mar</v>
      </c>
    </row>
    <row r="339" spans="1:20" ht="15.6">
      <c r="A339" s="2">
        <v>3064</v>
      </c>
      <c r="B339" s="3">
        <v>46092</v>
      </c>
      <c r="C339" s="4" t="s">
        <v>20</v>
      </c>
      <c r="D339" s="4" t="s">
        <v>33</v>
      </c>
      <c r="E339" s="4" t="s">
        <v>2</v>
      </c>
      <c r="F339" s="4" t="s">
        <v>3</v>
      </c>
      <c r="G339" s="4" t="s">
        <v>23</v>
      </c>
      <c r="H339" s="4" t="s">
        <v>51</v>
      </c>
      <c r="I339" s="9">
        <v>6</v>
      </c>
      <c r="J339" s="6">
        <v>124.04</v>
      </c>
      <c r="K339" s="7">
        <v>0.05</v>
      </c>
      <c r="L339" s="6">
        <v>61.17</v>
      </c>
      <c r="M339" s="6">
        <f t="shared" si="20"/>
        <v>707.02800000000002</v>
      </c>
      <c r="N339" s="6">
        <f t="shared" si="21"/>
        <v>367.02</v>
      </c>
      <c r="O339" s="6">
        <f t="shared" si="22"/>
        <v>340.00800000000004</v>
      </c>
      <c r="P339" s="8">
        <f t="shared" si="23"/>
        <v>0.48089750335205966</v>
      </c>
      <c r="Q339" s="5">
        <f>YEAR(SalesDataTable[[#This Row],[Order Date]])</f>
        <v>2026</v>
      </c>
      <c r="R339" s="8" t="str">
        <f>"Q"&amp;ROUNDUP(MONTH(SalesDataTable[[#This Row],[Order Date]])/3,0)</f>
        <v>Q1</v>
      </c>
      <c r="S339" s="9">
        <f>MONTH(SalesDataTable[[#This Row],[Order Date]])</f>
        <v>3</v>
      </c>
      <c r="T339" s="8" t="str">
        <f>TEXT(SalesDataTable[[#This Row],[Order Date]],"mmm")</f>
        <v>Mar</v>
      </c>
    </row>
    <row r="340" spans="1:20" ht="15.6">
      <c r="A340" s="2">
        <v>4995</v>
      </c>
      <c r="B340" s="3">
        <v>46092</v>
      </c>
      <c r="C340" s="4" t="s">
        <v>6</v>
      </c>
      <c r="D340" s="4" t="s">
        <v>43</v>
      </c>
      <c r="E340" s="4" t="s">
        <v>28</v>
      </c>
      <c r="F340" s="4" t="s">
        <v>13</v>
      </c>
      <c r="G340" s="4" t="s">
        <v>9</v>
      </c>
      <c r="H340" s="4" t="s">
        <v>10</v>
      </c>
      <c r="I340" s="9">
        <v>3</v>
      </c>
      <c r="J340" s="6">
        <v>90.31</v>
      </c>
      <c r="K340" s="7">
        <v>0</v>
      </c>
      <c r="L340" s="6">
        <v>44.58</v>
      </c>
      <c r="M340" s="6">
        <f t="shared" si="20"/>
        <v>270.93</v>
      </c>
      <c r="N340" s="6">
        <f t="shared" si="21"/>
        <v>133.74</v>
      </c>
      <c r="O340" s="6">
        <f t="shared" si="22"/>
        <v>137.19</v>
      </c>
      <c r="P340" s="8">
        <f t="shared" si="23"/>
        <v>0.50636695825489975</v>
      </c>
      <c r="Q340" s="5">
        <f>YEAR(SalesDataTable[[#This Row],[Order Date]])</f>
        <v>2026</v>
      </c>
      <c r="R340" s="8" t="str">
        <f>"Q"&amp;ROUNDUP(MONTH(SalesDataTable[[#This Row],[Order Date]])/3,0)</f>
        <v>Q1</v>
      </c>
      <c r="S340" s="9">
        <f>MONTH(SalesDataTable[[#This Row],[Order Date]])</f>
        <v>3</v>
      </c>
      <c r="T340" s="8" t="str">
        <f>TEXT(SalesDataTable[[#This Row],[Order Date]],"mmm")</f>
        <v>Mar</v>
      </c>
    </row>
    <row r="341" spans="1:20" ht="15.6">
      <c r="A341" s="2">
        <v>46</v>
      </c>
      <c r="B341" s="3">
        <v>46093</v>
      </c>
      <c r="C341" s="4" t="s">
        <v>20</v>
      </c>
      <c r="D341" s="4" t="s">
        <v>31</v>
      </c>
      <c r="E341" s="4" t="s">
        <v>2</v>
      </c>
      <c r="F341" s="4" t="s">
        <v>3</v>
      </c>
      <c r="G341" s="4" t="s">
        <v>9</v>
      </c>
      <c r="H341" s="4" t="s">
        <v>46</v>
      </c>
      <c r="I341" s="9">
        <v>4</v>
      </c>
      <c r="J341" s="6">
        <v>72.63</v>
      </c>
      <c r="K341" s="7">
        <v>0.1</v>
      </c>
      <c r="L341" s="6">
        <v>31.45</v>
      </c>
      <c r="M341" s="6">
        <f t="shared" si="20"/>
        <v>261.46800000000002</v>
      </c>
      <c r="N341" s="6">
        <f t="shared" si="21"/>
        <v>125.8</v>
      </c>
      <c r="O341" s="6">
        <f t="shared" si="22"/>
        <v>135.66800000000001</v>
      </c>
      <c r="P341" s="8">
        <f t="shared" si="23"/>
        <v>0.51887037801948999</v>
      </c>
      <c r="Q341" s="5">
        <f>YEAR(SalesDataTable[[#This Row],[Order Date]])</f>
        <v>2026</v>
      </c>
      <c r="R341" s="8" t="str">
        <f>"Q"&amp;ROUNDUP(MONTH(SalesDataTable[[#This Row],[Order Date]])/3,0)</f>
        <v>Q1</v>
      </c>
      <c r="S341" s="9">
        <f>MONTH(SalesDataTable[[#This Row],[Order Date]])</f>
        <v>3</v>
      </c>
      <c r="T341" s="8" t="str">
        <f>TEXT(SalesDataTable[[#This Row],[Order Date]],"mmm")</f>
        <v>Mar</v>
      </c>
    </row>
    <row r="342" spans="1:20" ht="15.6">
      <c r="A342" s="2">
        <v>443</v>
      </c>
      <c r="B342" s="3">
        <v>46093</v>
      </c>
      <c r="C342" s="4" t="s">
        <v>6</v>
      </c>
      <c r="D342" s="4" t="s">
        <v>49</v>
      </c>
      <c r="E342" s="4" t="s">
        <v>2</v>
      </c>
      <c r="F342" s="4" t="s">
        <v>3</v>
      </c>
      <c r="G342" s="4" t="s">
        <v>34</v>
      </c>
      <c r="H342" s="4" t="s">
        <v>35</v>
      </c>
      <c r="I342" s="9">
        <v>3</v>
      </c>
      <c r="J342" s="6">
        <v>39.9</v>
      </c>
      <c r="K342" s="7">
        <v>0</v>
      </c>
      <c r="L342" s="6">
        <v>14.49</v>
      </c>
      <c r="M342" s="6">
        <f t="shared" si="20"/>
        <v>119.69999999999999</v>
      </c>
      <c r="N342" s="6">
        <f t="shared" si="21"/>
        <v>43.47</v>
      </c>
      <c r="O342" s="6">
        <f t="shared" si="22"/>
        <v>76.22999999999999</v>
      </c>
      <c r="P342" s="8">
        <f t="shared" si="23"/>
        <v>0.63684210526315788</v>
      </c>
      <c r="Q342" s="5">
        <f>YEAR(SalesDataTable[[#This Row],[Order Date]])</f>
        <v>2026</v>
      </c>
      <c r="R342" s="8" t="str">
        <f>"Q"&amp;ROUNDUP(MONTH(SalesDataTable[[#This Row],[Order Date]])/3,0)</f>
        <v>Q1</v>
      </c>
      <c r="S342" s="9">
        <f>MONTH(SalesDataTable[[#This Row],[Order Date]])</f>
        <v>3</v>
      </c>
      <c r="T342" s="8" t="str">
        <f>TEXT(SalesDataTable[[#This Row],[Order Date]],"mmm")</f>
        <v>Mar</v>
      </c>
    </row>
    <row r="343" spans="1:20" ht="15.6">
      <c r="A343" s="2">
        <v>759</v>
      </c>
      <c r="B343" s="3">
        <v>46093</v>
      </c>
      <c r="C343" s="4" t="s">
        <v>6</v>
      </c>
      <c r="D343" s="4" t="s">
        <v>43</v>
      </c>
      <c r="E343" s="4" t="s">
        <v>2</v>
      </c>
      <c r="F343" s="4" t="s">
        <v>13</v>
      </c>
      <c r="G343" s="4" t="s">
        <v>34</v>
      </c>
      <c r="H343" s="4" t="s">
        <v>45</v>
      </c>
      <c r="I343" s="9">
        <v>1</v>
      </c>
      <c r="J343" s="6">
        <v>49.79</v>
      </c>
      <c r="K343" s="7">
        <v>0.1</v>
      </c>
      <c r="L343" s="6">
        <v>22.29</v>
      </c>
      <c r="M343" s="6">
        <f t="shared" si="20"/>
        <v>44.811</v>
      </c>
      <c r="N343" s="6">
        <f t="shared" si="21"/>
        <v>22.29</v>
      </c>
      <c r="O343" s="6">
        <f t="shared" si="22"/>
        <v>22.521000000000001</v>
      </c>
      <c r="P343" s="8">
        <f t="shared" si="23"/>
        <v>0.5025774921336279</v>
      </c>
      <c r="Q343" s="5">
        <f>YEAR(SalesDataTable[[#This Row],[Order Date]])</f>
        <v>2026</v>
      </c>
      <c r="R343" s="8" t="str">
        <f>"Q"&amp;ROUNDUP(MONTH(SalesDataTable[[#This Row],[Order Date]])/3,0)</f>
        <v>Q1</v>
      </c>
      <c r="S343" s="9">
        <f>MONTH(SalesDataTable[[#This Row],[Order Date]])</f>
        <v>3</v>
      </c>
      <c r="T343" s="8" t="str">
        <f>TEXT(SalesDataTable[[#This Row],[Order Date]],"mmm")</f>
        <v>Mar</v>
      </c>
    </row>
    <row r="344" spans="1:20" ht="15.6">
      <c r="A344" s="2">
        <v>1097</v>
      </c>
      <c r="B344" s="3">
        <v>46093</v>
      </c>
      <c r="C344" s="4" t="s">
        <v>11</v>
      </c>
      <c r="D344" s="4" t="s">
        <v>12</v>
      </c>
      <c r="E344" s="4" t="s">
        <v>28</v>
      </c>
      <c r="F344" s="4" t="s">
        <v>13</v>
      </c>
      <c r="G344" s="4" t="s">
        <v>4</v>
      </c>
      <c r="H344" s="4" t="s">
        <v>26</v>
      </c>
      <c r="I344" s="9">
        <v>1</v>
      </c>
      <c r="J344" s="6">
        <v>41.24</v>
      </c>
      <c r="K344" s="7">
        <v>0.05</v>
      </c>
      <c r="L344" s="6">
        <v>16.64</v>
      </c>
      <c r="M344" s="6">
        <f t="shared" si="20"/>
        <v>39.177999999999997</v>
      </c>
      <c r="N344" s="6">
        <f t="shared" si="21"/>
        <v>16.64</v>
      </c>
      <c r="O344" s="6">
        <f t="shared" si="22"/>
        <v>22.537999999999997</v>
      </c>
      <c r="P344" s="8">
        <f t="shared" si="23"/>
        <v>0.57527183623462141</v>
      </c>
      <c r="Q344" s="5">
        <f>YEAR(SalesDataTable[[#This Row],[Order Date]])</f>
        <v>2026</v>
      </c>
      <c r="R344" s="8" t="str">
        <f>"Q"&amp;ROUNDUP(MONTH(SalesDataTable[[#This Row],[Order Date]])/3,0)</f>
        <v>Q1</v>
      </c>
      <c r="S344" s="9">
        <f>MONTH(SalesDataTable[[#This Row],[Order Date]])</f>
        <v>3</v>
      </c>
      <c r="T344" s="8" t="str">
        <f>TEXT(SalesDataTable[[#This Row],[Order Date]],"mmm")</f>
        <v>Mar</v>
      </c>
    </row>
    <row r="345" spans="1:20" ht="15.6">
      <c r="A345" s="2">
        <v>2152</v>
      </c>
      <c r="B345" s="3">
        <v>46093</v>
      </c>
      <c r="C345" s="4" t="s">
        <v>0</v>
      </c>
      <c r="D345" s="4" t="s">
        <v>36</v>
      </c>
      <c r="E345" s="4" t="s">
        <v>2</v>
      </c>
      <c r="F345" s="4" t="s">
        <v>13</v>
      </c>
      <c r="G345" s="4" t="s">
        <v>9</v>
      </c>
      <c r="H345" s="4" t="s">
        <v>17</v>
      </c>
      <c r="I345" s="9">
        <v>1</v>
      </c>
      <c r="J345" s="6">
        <v>142.88999999999999</v>
      </c>
      <c r="K345" s="7">
        <v>0</v>
      </c>
      <c r="L345" s="6">
        <v>81.099999999999994</v>
      </c>
      <c r="M345" s="6">
        <f t="shared" si="20"/>
        <v>142.88999999999999</v>
      </c>
      <c r="N345" s="6">
        <f t="shared" si="21"/>
        <v>81.099999999999994</v>
      </c>
      <c r="O345" s="6">
        <f t="shared" si="22"/>
        <v>61.789999999999992</v>
      </c>
      <c r="P345" s="8">
        <f t="shared" si="23"/>
        <v>0.43243054097557559</v>
      </c>
      <c r="Q345" s="5">
        <f>YEAR(SalesDataTable[[#This Row],[Order Date]])</f>
        <v>2026</v>
      </c>
      <c r="R345" s="8" t="str">
        <f>"Q"&amp;ROUNDUP(MONTH(SalesDataTable[[#This Row],[Order Date]])/3,0)</f>
        <v>Q1</v>
      </c>
      <c r="S345" s="9">
        <f>MONTH(SalesDataTable[[#This Row],[Order Date]])</f>
        <v>3</v>
      </c>
      <c r="T345" s="8" t="str">
        <f>TEXT(SalesDataTable[[#This Row],[Order Date]],"mmm")</f>
        <v>Mar</v>
      </c>
    </row>
    <row r="346" spans="1:20" ht="15.6">
      <c r="A346" s="2">
        <v>2512</v>
      </c>
      <c r="B346" s="3">
        <v>46093</v>
      </c>
      <c r="C346" s="4" t="s">
        <v>6</v>
      </c>
      <c r="D346" s="4" t="s">
        <v>7</v>
      </c>
      <c r="E346" s="4" t="s">
        <v>2</v>
      </c>
      <c r="F346" s="4" t="s">
        <v>13</v>
      </c>
      <c r="G346" s="4" t="s">
        <v>23</v>
      </c>
      <c r="H346" s="4" t="s">
        <v>29</v>
      </c>
      <c r="I346" s="9">
        <v>2</v>
      </c>
      <c r="J346" s="6">
        <v>192.76</v>
      </c>
      <c r="K346" s="7">
        <v>0</v>
      </c>
      <c r="L346" s="6">
        <v>103.08</v>
      </c>
      <c r="M346" s="6">
        <f t="shared" si="20"/>
        <v>385.52</v>
      </c>
      <c r="N346" s="6">
        <f t="shared" si="21"/>
        <v>206.16</v>
      </c>
      <c r="O346" s="6">
        <f t="shared" si="22"/>
        <v>179.35999999999999</v>
      </c>
      <c r="P346" s="8">
        <f t="shared" si="23"/>
        <v>0.46524175140070551</v>
      </c>
      <c r="Q346" s="5">
        <f>YEAR(SalesDataTable[[#This Row],[Order Date]])</f>
        <v>2026</v>
      </c>
      <c r="R346" s="8" t="str">
        <f>"Q"&amp;ROUNDUP(MONTH(SalesDataTable[[#This Row],[Order Date]])/3,0)</f>
        <v>Q1</v>
      </c>
      <c r="S346" s="9">
        <f>MONTH(SalesDataTable[[#This Row],[Order Date]])</f>
        <v>3</v>
      </c>
      <c r="T346" s="8" t="str">
        <f>TEXT(SalesDataTable[[#This Row],[Order Date]],"mmm")</f>
        <v>Mar</v>
      </c>
    </row>
    <row r="347" spans="1:20" ht="15.6">
      <c r="A347" s="2">
        <v>2578</v>
      </c>
      <c r="B347" s="3">
        <v>46093</v>
      </c>
      <c r="C347" s="4" t="s">
        <v>11</v>
      </c>
      <c r="D347" s="4" t="s">
        <v>25</v>
      </c>
      <c r="E347" s="4" t="s">
        <v>2</v>
      </c>
      <c r="F347" s="4" t="s">
        <v>13</v>
      </c>
      <c r="G347" s="4" t="s">
        <v>14</v>
      </c>
      <c r="H347" s="4" t="s">
        <v>48</v>
      </c>
      <c r="I347" s="9">
        <v>1</v>
      </c>
      <c r="J347" s="6">
        <v>165.72</v>
      </c>
      <c r="K347" s="7">
        <v>0</v>
      </c>
      <c r="L347" s="6">
        <v>89.31</v>
      </c>
      <c r="M347" s="6">
        <f t="shared" si="20"/>
        <v>165.72</v>
      </c>
      <c r="N347" s="6">
        <f t="shared" si="21"/>
        <v>89.31</v>
      </c>
      <c r="O347" s="6">
        <f t="shared" si="22"/>
        <v>76.41</v>
      </c>
      <c r="P347" s="8">
        <f t="shared" si="23"/>
        <v>0.46107892831281677</v>
      </c>
      <c r="Q347" s="5">
        <f>YEAR(SalesDataTable[[#This Row],[Order Date]])</f>
        <v>2026</v>
      </c>
      <c r="R347" s="8" t="str">
        <f>"Q"&amp;ROUNDUP(MONTH(SalesDataTable[[#This Row],[Order Date]])/3,0)</f>
        <v>Q1</v>
      </c>
      <c r="S347" s="9">
        <f>MONTH(SalesDataTable[[#This Row],[Order Date]])</f>
        <v>3</v>
      </c>
      <c r="T347" s="8" t="str">
        <f>TEXT(SalesDataTable[[#This Row],[Order Date]],"mmm")</f>
        <v>Mar</v>
      </c>
    </row>
    <row r="348" spans="1:20" ht="15.6">
      <c r="A348" s="2">
        <v>3302</v>
      </c>
      <c r="B348" s="3">
        <v>46093</v>
      </c>
      <c r="C348" s="4" t="s">
        <v>20</v>
      </c>
      <c r="D348" s="4" t="s">
        <v>31</v>
      </c>
      <c r="E348" s="4" t="s">
        <v>19</v>
      </c>
      <c r="F348" s="4" t="s">
        <v>16</v>
      </c>
      <c r="G348" s="4" t="s">
        <v>14</v>
      </c>
      <c r="H348" s="4" t="s">
        <v>48</v>
      </c>
      <c r="I348" s="9">
        <v>2</v>
      </c>
      <c r="J348" s="6">
        <v>164.33</v>
      </c>
      <c r="K348" s="7">
        <v>0</v>
      </c>
      <c r="L348" s="6">
        <v>86.07</v>
      </c>
      <c r="M348" s="6">
        <f t="shared" si="20"/>
        <v>328.66</v>
      </c>
      <c r="N348" s="6">
        <f t="shared" si="21"/>
        <v>172.14</v>
      </c>
      <c r="O348" s="6">
        <f t="shared" si="22"/>
        <v>156.52000000000004</v>
      </c>
      <c r="P348" s="8">
        <f t="shared" si="23"/>
        <v>0.47623684050386428</v>
      </c>
      <c r="Q348" s="5">
        <f>YEAR(SalesDataTable[[#This Row],[Order Date]])</f>
        <v>2026</v>
      </c>
      <c r="R348" s="8" t="str">
        <f>"Q"&amp;ROUNDUP(MONTH(SalesDataTable[[#This Row],[Order Date]])/3,0)</f>
        <v>Q1</v>
      </c>
      <c r="S348" s="9">
        <f>MONTH(SalesDataTable[[#This Row],[Order Date]])</f>
        <v>3</v>
      </c>
      <c r="T348" s="8" t="str">
        <f>TEXT(SalesDataTable[[#This Row],[Order Date]],"mmm")</f>
        <v>Mar</v>
      </c>
    </row>
    <row r="349" spans="1:20" ht="15.6">
      <c r="A349" s="2">
        <v>3752</v>
      </c>
      <c r="B349" s="3">
        <v>46093</v>
      </c>
      <c r="C349" s="4" t="s">
        <v>20</v>
      </c>
      <c r="D349" s="4" t="s">
        <v>33</v>
      </c>
      <c r="E349" s="4" t="s">
        <v>8</v>
      </c>
      <c r="F349" s="4" t="s">
        <v>16</v>
      </c>
      <c r="G349" s="4" t="s">
        <v>14</v>
      </c>
      <c r="H349" s="4" t="s">
        <v>32</v>
      </c>
      <c r="I349" s="9">
        <v>3</v>
      </c>
      <c r="J349" s="6">
        <v>45.8</v>
      </c>
      <c r="K349" s="7">
        <v>0.15</v>
      </c>
      <c r="L349" s="6">
        <v>18.47</v>
      </c>
      <c r="M349" s="6">
        <f t="shared" si="20"/>
        <v>116.78999999999998</v>
      </c>
      <c r="N349" s="6">
        <f t="shared" si="21"/>
        <v>55.41</v>
      </c>
      <c r="O349" s="6">
        <f t="shared" si="22"/>
        <v>61.379999999999981</v>
      </c>
      <c r="P349" s="8">
        <f t="shared" si="23"/>
        <v>0.52555869509375797</v>
      </c>
      <c r="Q349" s="5">
        <f>YEAR(SalesDataTable[[#This Row],[Order Date]])</f>
        <v>2026</v>
      </c>
      <c r="R349" s="8" t="str">
        <f>"Q"&amp;ROUNDUP(MONTH(SalesDataTable[[#This Row],[Order Date]])/3,0)</f>
        <v>Q1</v>
      </c>
      <c r="S349" s="9">
        <f>MONTH(SalesDataTable[[#This Row],[Order Date]])</f>
        <v>3</v>
      </c>
      <c r="T349" s="8" t="str">
        <f>TEXT(SalesDataTable[[#This Row],[Order Date]],"mmm")</f>
        <v>Mar</v>
      </c>
    </row>
    <row r="350" spans="1:20" ht="15.6">
      <c r="A350" s="2">
        <v>4839</v>
      </c>
      <c r="B350" s="3">
        <v>46093</v>
      </c>
      <c r="C350" s="4" t="s">
        <v>6</v>
      </c>
      <c r="D350" s="4" t="s">
        <v>7</v>
      </c>
      <c r="E350" s="4" t="s">
        <v>2</v>
      </c>
      <c r="F350" s="4" t="s">
        <v>13</v>
      </c>
      <c r="G350" s="4" t="s">
        <v>4</v>
      </c>
      <c r="H350" s="4" t="s">
        <v>30</v>
      </c>
      <c r="I350" s="9">
        <v>2</v>
      </c>
      <c r="J350" s="6">
        <v>103.08</v>
      </c>
      <c r="K350" s="7">
        <v>0.05</v>
      </c>
      <c r="L350" s="6">
        <v>49.27</v>
      </c>
      <c r="M350" s="6">
        <f t="shared" si="20"/>
        <v>195.85199999999998</v>
      </c>
      <c r="N350" s="6">
        <f t="shared" si="21"/>
        <v>98.54</v>
      </c>
      <c r="O350" s="6">
        <f t="shared" si="22"/>
        <v>97.311999999999969</v>
      </c>
      <c r="P350" s="8">
        <f t="shared" si="23"/>
        <v>0.49686497967853266</v>
      </c>
      <c r="Q350" s="5">
        <f>YEAR(SalesDataTable[[#This Row],[Order Date]])</f>
        <v>2026</v>
      </c>
      <c r="R350" s="8" t="str">
        <f>"Q"&amp;ROUNDUP(MONTH(SalesDataTable[[#This Row],[Order Date]])/3,0)</f>
        <v>Q1</v>
      </c>
      <c r="S350" s="9">
        <f>MONTH(SalesDataTable[[#This Row],[Order Date]])</f>
        <v>3</v>
      </c>
      <c r="T350" s="8" t="str">
        <f>TEXT(SalesDataTable[[#This Row],[Order Date]],"mmm")</f>
        <v>Mar</v>
      </c>
    </row>
    <row r="351" spans="1:20" ht="15.6">
      <c r="A351" s="2">
        <v>264</v>
      </c>
      <c r="B351" s="3">
        <v>46094</v>
      </c>
      <c r="C351" s="4" t="s">
        <v>0</v>
      </c>
      <c r="D351" s="4" t="s">
        <v>1</v>
      </c>
      <c r="E351" s="4" t="s">
        <v>2</v>
      </c>
      <c r="F351" s="4" t="s">
        <v>16</v>
      </c>
      <c r="G351" s="4" t="s">
        <v>14</v>
      </c>
      <c r="H351" s="4" t="s">
        <v>32</v>
      </c>
      <c r="I351" s="9">
        <v>4</v>
      </c>
      <c r="J351" s="6">
        <v>47.33</v>
      </c>
      <c r="K351" s="7">
        <v>0</v>
      </c>
      <c r="L351" s="6">
        <v>18.739999999999998</v>
      </c>
      <c r="M351" s="6">
        <f t="shared" si="20"/>
        <v>189.32</v>
      </c>
      <c r="N351" s="6">
        <f t="shared" si="21"/>
        <v>74.959999999999994</v>
      </c>
      <c r="O351" s="6">
        <f t="shared" si="22"/>
        <v>114.36</v>
      </c>
      <c r="P351" s="8">
        <f t="shared" si="23"/>
        <v>0.60405662370589475</v>
      </c>
      <c r="Q351" s="5">
        <f>YEAR(SalesDataTable[[#This Row],[Order Date]])</f>
        <v>2026</v>
      </c>
      <c r="R351" s="8" t="str">
        <f>"Q"&amp;ROUNDUP(MONTH(SalesDataTable[[#This Row],[Order Date]])/3,0)</f>
        <v>Q1</v>
      </c>
      <c r="S351" s="9">
        <f>MONTH(SalesDataTable[[#This Row],[Order Date]])</f>
        <v>3</v>
      </c>
      <c r="T351" s="8" t="str">
        <f>TEXT(SalesDataTable[[#This Row],[Order Date]],"mmm")</f>
        <v>Mar</v>
      </c>
    </row>
    <row r="352" spans="1:20" ht="15.6">
      <c r="A352" s="2">
        <v>2498</v>
      </c>
      <c r="B352" s="3">
        <v>46094</v>
      </c>
      <c r="C352" s="4" t="s">
        <v>11</v>
      </c>
      <c r="D352" s="4" t="s">
        <v>18</v>
      </c>
      <c r="E352" s="4" t="s">
        <v>19</v>
      </c>
      <c r="F352" s="4" t="s">
        <v>13</v>
      </c>
      <c r="G352" s="4" t="s">
        <v>4</v>
      </c>
      <c r="H352" s="4" t="s">
        <v>22</v>
      </c>
      <c r="I352" s="9">
        <v>1</v>
      </c>
      <c r="J352" s="6">
        <v>50.04</v>
      </c>
      <c r="K352" s="7">
        <v>0</v>
      </c>
      <c r="L352" s="6">
        <v>22.64</v>
      </c>
      <c r="M352" s="6">
        <f t="shared" si="20"/>
        <v>50.04</v>
      </c>
      <c r="N352" s="6">
        <f t="shared" si="21"/>
        <v>22.64</v>
      </c>
      <c r="O352" s="6">
        <f t="shared" si="22"/>
        <v>27.4</v>
      </c>
      <c r="P352" s="8">
        <f t="shared" si="23"/>
        <v>0.54756195043964828</v>
      </c>
      <c r="Q352" s="5">
        <f>YEAR(SalesDataTable[[#This Row],[Order Date]])</f>
        <v>2026</v>
      </c>
      <c r="R352" s="8" t="str">
        <f>"Q"&amp;ROUNDUP(MONTH(SalesDataTable[[#This Row],[Order Date]])/3,0)</f>
        <v>Q1</v>
      </c>
      <c r="S352" s="9">
        <f>MONTH(SalesDataTable[[#This Row],[Order Date]])</f>
        <v>3</v>
      </c>
      <c r="T352" s="8" t="str">
        <f>TEXT(SalesDataTable[[#This Row],[Order Date]],"mmm")</f>
        <v>Mar</v>
      </c>
    </row>
    <row r="353" spans="1:20" ht="15.6">
      <c r="A353" s="2">
        <v>3929</v>
      </c>
      <c r="B353" s="3">
        <v>46094</v>
      </c>
      <c r="C353" s="4" t="s">
        <v>20</v>
      </c>
      <c r="D353" s="4" t="s">
        <v>47</v>
      </c>
      <c r="E353" s="4" t="s">
        <v>2</v>
      </c>
      <c r="F353" s="4" t="s">
        <v>13</v>
      </c>
      <c r="G353" s="4" t="s">
        <v>34</v>
      </c>
      <c r="H353" s="4" t="s">
        <v>38</v>
      </c>
      <c r="I353" s="9">
        <v>1</v>
      </c>
      <c r="J353" s="6">
        <v>125.69</v>
      </c>
      <c r="K353" s="7">
        <v>0</v>
      </c>
      <c r="L353" s="6">
        <v>67.150000000000006</v>
      </c>
      <c r="M353" s="6">
        <f t="shared" si="20"/>
        <v>125.69</v>
      </c>
      <c r="N353" s="6">
        <f t="shared" si="21"/>
        <v>67.150000000000006</v>
      </c>
      <c r="O353" s="6">
        <f t="shared" si="22"/>
        <v>58.539999999999992</v>
      </c>
      <c r="P353" s="8">
        <f t="shared" si="23"/>
        <v>0.465749065160315</v>
      </c>
      <c r="Q353" s="5">
        <f>YEAR(SalesDataTable[[#This Row],[Order Date]])</f>
        <v>2026</v>
      </c>
      <c r="R353" s="8" t="str">
        <f>"Q"&amp;ROUNDUP(MONTH(SalesDataTable[[#This Row],[Order Date]])/3,0)</f>
        <v>Q1</v>
      </c>
      <c r="S353" s="9">
        <f>MONTH(SalesDataTable[[#This Row],[Order Date]])</f>
        <v>3</v>
      </c>
      <c r="T353" s="8" t="str">
        <f>TEXT(SalesDataTable[[#This Row],[Order Date]],"mmm")</f>
        <v>Mar</v>
      </c>
    </row>
    <row r="354" spans="1:20" ht="15.6">
      <c r="A354" s="2">
        <v>4195</v>
      </c>
      <c r="B354" s="3">
        <v>46094</v>
      </c>
      <c r="C354" s="4" t="s">
        <v>20</v>
      </c>
      <c r="D354" s="4" t="s">
        <v>47</v>
      </c>
      <c r="E354" s="4" t="s">
        <v>28</v>
      </c>
      <c r="F354" s="4" t="s">
        <v>13</v>
      </c>
      <c r="G354" s="4" t="s">
        <v>9</v>
      </c>
      <c r="H354" s="4" t="s">
        <v>17</v>
      </c>
      <c r="I354" s="9">
        <v>2</v>
      </c>
      <c r="J354" s="6">
        <v>142.72999999999999</v>
      </c>
      <c r="K354" s="7">
        <v>0.1</v>
      </c>
      <c r="L354" s="6">
        <v>77.28</v>
      </c>
      <c r="M354" s="6">
        <f t="shared" si="20"/>
        <v>256.91399999999999</v>
      </c>
      <c r="N354" s="6">
        <f t="shared" si="21"/>
        <v>154.56</v>
      </c>
      <c r="O354" s="6">
        <f t="shared" si="22"/>
        <v>102.35399999999998</v>
      </c>
      <c r="P354" s="8">
        <f t="shared" si="23"/>
        <v>0.39839790747098247</v>
      </c>
      <c r="Q354" s="5">
        <f>YEAR(SalesDataTable[[#This Row],[Order Date]])</f>
        <v>2026</v>
      </c>
      <c r="R354" s="8" t="str">
        <f>"Q"&amp;ROUNDUP(MONTH(SalesDataTable[[#This Row],[Order Date]])/3,0)</f>
        <v>Q1</v>
      </c>
      <c r="S354" s="9">
        <f>MONTH(SalesDataTable[[#This Row],[Order Date]])</f>
        <v>3</v>
      </c>
      <c r="T354" s="8" t="str">
        <f>TEXT(SalesDataTable[[#This Row],[Order Date]],"mmm")</f>
        <v>Mar</v>
      </c>
    </row>
    <row r="355" spans="1:20" ht="15.6">
      <c r="A355" s="2">
        <v>4684</v>
      </c>
      <c r="B355" s="3">
        <v>46094</v>
      </c>
      <c r="C355" s="4" t="s">
        <v>6</v>
      </c>
      <c r="D355" s="4" t="s">
        <v>43</v>
      </c>
      <c r="E355" s="4" t="s">
        <v>2</v>
      </c>
      <c r="F355" s="4" t="s">
        <v>3</v>
      </c>
      <c r="G355" s="4" t="s">
        <v>34</v>
      </c>
      <c r="H355" s="4" t="s">
        <v>38</v>
      </c>
      <c r="I355" s="9">
        <v>4</v>
      </c>
      <c r="J355" s="6">
        <v>124.36</v>
      </c>
      <c r="K355" s="7">
        <v>0</v>
      </c>
      <c r="L355" s="6">
        <v>68.790000000000006</v>
      </c>
      <c r="M355" s="6">
        <f t="shared" si="20"/>
        <v>497.44</v>
      </c>
      <c r="N355" s="6">
        <f t="shared" si="21"/>
        <v>275.16000000000003</v>
      </c>
      <c r="O355" s="6">
        <f t="shared" si="22"/>
        <v>222.27999999999997</v>
      </c>
      <c r="P355" s="8">
        <f t="shared" si="23"/>
        <v>0.44684786104856861</v>
      </c>
      <c r="Q355" s="5">
        <f>YEAR(SalesDataTable[[#This Row],[Order Date]])</f>
        <v>2026</v>
      </c>
      <c r="R355" s="8" t="str">
        <f>"Q"&amp;ROUNDUP(MONTH(SalesDataTable[[#This Row],[Order Date]])/3,0)</f>
        <v>Q1</v>
      </c>
      <c r="S355" s="9">
        <f>MONTH(SalesDataTable[[#This Row],[Order Date]])</f>
        <v>3</v>
      </c>
      <c r="T355" s="8" t="str">
        <f>TEXT(SalesDataTable[[#This Row],[Order Date]],"mmm")</f>
        <v>Mar</v>
      </c>
    </row>
    <row r="356" spans="1:20" ht="15.6">
      <c r="A356" s="2">
        <v>313</v>
      </c>
      <c r="B356" s="3">
        <v>46095</v>
      </c>
      <c r="C356" s="4" t="s">
        <v>20</v>
      </c>
      <c r="D356" s="4" t="s">
        <v>33</v>
      </c>
      <c r="E356" s="4" t="s">
        <v>2</v>
      </c>
      <c r="F356" s="4" t="s">
        <v>13</v>
      </c>
      <c r="G356" s="4" t="s">
        <v>4</v>
      </c>
      <c r="H356" s="4" t="s">
        <v>26</v>
      </c>
      <c r="I356" s="9">
        <v>4</v>
      </c>
      <c r="J356" s="6">
        <v>40.42</v>
      </c>
      <c r="K356" s="7">
        <v>0.1</v>
      </c>
      <c r="L356" s="6">
        <v>16.25</v>
      </c>
      <c r="M356" s="6">
        <f t="shared" si="20"/>
        <v>145.512</v>
      </c>
      <c r="N356" s="6">
        <f t="shared" si="21"/>
        <v>65</v>
      </c>
      <c r="O356" s="6">
        <f t="shared" si="22"/>
        <v>80.512</v>
      </c>
      <c r="P356" s="8">
        <f t="shared" si="23"/>
        <v>0.5533014459288581</v>
      </c>
      <c r="Q356" s="5">
        <f>YEAR(SalesDataTable[[#This Row],[Order Date]])</f>
        <v>2026</v>
      </c>
      <c r="R356" s="8" t="str">
        <f>"Q"&amp;ROUNDUP(MONTH(SalesDataTable[[#This Row],[Order Date]])/3,0)</f>
        <v>Q1</v>
      </c>
      <c r="S356" s="9">
        <f>MONTH(SalesDataTable[[#This Row],[Order Date]])</f>
        <v>3</v>
      </c>
      <c r="T356" s="8" t="str">
        <f>TEXT(SalesDataTable[[#This Row],[Order Date]],"mmm")</f>
        <v>Mar</v>
      </c>
    </row>
    <row r="357" spans="1:20" ht="15.6">
      <c r="A357" s="2">
        <v>1056</v>
      </c>
      <c r="B357" s="3">
        <v>46095</v>
      </c>
      <c r="C357" s="4" t="s">
        <v>0</v>
      </c>
      <c r="D357" s="4" t="s">
        <v>50</v>
      </c>
      <c r="E357" s="4" t="s">
        <v>2</v>
      </c>
      <c r="F357" s="4" t="s">
        <v>3</v>
      </c>
      <c r="G357" s="4" t="s">
        <v>23</v>
      </c>
      <c r="H357" s="4" t="s">
        <v>29</v>
      </c>
      <c r="I357" s="9">
        <v>1</v>
      </c>
      <c r="J357" s="6">
        <v>192.86</v>
      </c>
      <c r="K357" s="7">
        <v>0</v>
      </c>
      <c r="L357" s="6">
        <v>101.13</v>
      </c>
      <c r="M357" s="6">
        <f t="shared" si="20"/>
        <v>192.86</v>
      </c>
      <c r="N357" s="6">
        <f t="shared" si="21"/>
        <v>101.13</v>
      </c>
      <c r="O357" s="6">
        <f t="shared" si="22"/>
        <v>91.730000000000018</v>
      </c>
      <c r="P357" s="8">
        <f t="shared" si="23"/>
        <v>0.475629990666805</v>
      </c>
      <c r="Q357" s="5">
        <f>YEAR(SalesDataTable[[#This Row],[Order Date]])</f>
        <v>2026</v>
      </c>
      <c r="R357" s="8" t="str">
        <f>"Q"&amp;ROUNDUP(MONTH(SalesDataTable[[#This Row],[Order Date]])/3,0)</f>
        <v>Q1</v>
      </c>
      <c r="S357" s="9">
        <f>MONTH(SalesDataTable[[#This Row],[Order Date]])</f>
        <v>3</v>
      </c>
      <c r="T357" s="8" t="str">
        <f>TEXT(SalesDataTable[[#This Row],[Order Date]],"mmm")</f>
        <v>Mar</v>
      </c>
    </row>
    <row r="358" spans="1:20" ht="15.6">
      <c r="A358" s="2">
        <v>2189</v>
      </c>
      <c r="B358" s="3">
        <v>46095</v>
      </c>
      <c r="C358" s="4" t="s">
        <v>20</v>
      </c>
      <c r="D358" s="4" t="s">
        <v>21</v>
      </c>
      <c r="E358" s="4" t="s">
        <v>28</v>
      </c>
      <c r="F358" s="4" t="s">
        <v>13</v>
      </c>
      <c r="G358" s="4" t="s">
        <v>9</v>
      </c>
      <c r="H358" s="4" t="s">
        <v>46</v>
      </c>
      <c r="I358" s="9">
        <v>2</v>
      </c>
      <c r="J358" s="6">
        <v>72.34</v>
      </c>
      <c r="K358" s="7">
        <v>0</v>
      </c>
      <c r="L358" s="6">
        <v>33.29</v>
      </c>
      <c r="M358" s="6">
        <f t="shared" si="20"/>
        <v>144.68</v>
      </c>
      <c r="N358" s="6">
        <f t="shared" si="21"/>
        <v>66.58</v>
      </c>
      <c r="O358" s="6">
        <f t="shared" si="22"/>
        <v>78.100000000000009</v>
      </c>
      <c r="P358" s="8">
        <f t="shared" si="23"/>
        <v>0.53981199889411113</v>
      </c>
      <c r="Q358" s="5">
        <f>YEAR(SalesDataTable[[#This Row],[Order Date]])</f>
        <v>2026</v>
      </c>
      <c r="R358" s="8" t="str">
        <f>"Q"&amp;ROUNDUP(MONTH(SalesDataTable[[#This Row],[Order Date]])/3,0)</f>
        <v>Q1</v>
      </c>
      <c r="S358" s="9">
        <f>MONTH(SalesDataTable[[#This Row],[Order Date]])</f>
        <v>3</v>
      </c>
      <c r="T358" s="8" t="str">
        <f>TEXT(SalesDataTable[[#This Row],[Order Date]],"mmm")</f>
        <v>Mar</v>
      </c>
    </row>
    <row r="359" spans="1:20" ht="15.6">
      <c r="A359" s="2">
        <v>2617</v>
      </c>
      <c r="B359" s="3">
        <v>46095</v>
      </c>
      <c r="C359" s="4" t="s">
        <v>20</v>
      </c>
      <c r="D359" s="4" t="s">
        <v>47</v>
      </c>
      <c r="E359" s="4" t="s">
        <v>2</v>
      </c>
      <c r="F359" s="4" t="s">
        <v>13</v>
      </c>
      <c r="G359" s="4" t="s">
        <v>14</v>
      </c>
      <c r="H359" s="4" t="s">
        <v>15</v>
      </c>
      <c r="I359" s="9">
        <v>2</v>
      </c>
      <c r="J359" s="6">
        <v>35.409999999999997</v>
      </c>
      <c r="K359" s="7">
        <v>0</v>
      </c>
      <c r="L359" s="6">
        <v>13.89</v>
      </c>
      <c r="M359" s="6">
        <f t="shared" si="20"/>
        <v>70.819999999999993</v>
      </c>
      <c r="N359" s="6">
        <f t="shared" si="21"/>
        <v>27.78</v>
      </c>
      <c r="O359" s="6">
        <f t="shared" si="22"/>
        <v>43.039999999999992</v>
      </c>
      <c r="P359" s="8">
        <f t="shared" si="23"/>
        <v>0.60773792713922614</v>
      </c>
      <c r="Q359" s="5">
        <f>YEAR(SalesDataTable[[#This Row],[Order Date]])</f>
        <v>2026</v>
      </c>
      <c r="R359" s="8" t="str">
        <f>"Q"&amp;ROUNDUP(MONTH(SalesDataTable[[#This Row],[Order Date]])/3,0)</f>
        <v>Q1</v>
      </c>
      <c r="S359" s="9">
        <f>MONTH(SalesDataTable[[#This Row],[Order Date]])</f>
        <v>3</v>
      </c>
      <c r="T359" s="8" t="str">
        <f>TEXT(SalesDataTable[[#This Row],[Order Date]],"mmm")</f>
        <v>Mar</v>
      </c>
    </row>
    <row r="360" spans="1:20" ht="15.6">
      <c r="A360" s="2">
        <v>2901</v>
      </c>
      <c r="B360" s="3">
        <v>46095</v>
      </c>
      <c r="C360" s="4" t="s">
        <v>20</v>
      </c>
      <c r="D360" s="4" t="s">
        <v>33</v>
      </c>
      <c r="E360" s="4" t="s">
        <v>8</v>
      </c>
      <c r="F360" s="4" t="s">
        <v>16</v>
      </c>
      <c r="G360" s="4" t="s">
        <v>4</v>
      </c>
      <c r="H360" s="4" t="s">
        <v>30</v>
      </c>
      <c r="I360" s="9">
        <v>12</v>
      </c>
      <c r="J360" s="6">
        <v>102.25</v>
      </c>
      <c r="K360" s="7">
        <v>0.1</v>
      </c>
      <c r="L360" s="6">
        <v>51.07</v>
      </c>
      <c r="M360" s="6">
        <f t="shared" si="20"/>
        <v>1104.3</v>
      </c>
      <c r="N360" s="6">
        <f t="shared" si="21"/>
        <v>612.84</v>
      </c>
      <c r="O360" s="6">
        <f t="shared" si="22"/>
        <v>491.45999999999992</v>
      </c>
      <c r="P360" s="8">
        <f t="shared" si="23"/>
        <v>0.44504210812279266</v>
      </c>
      <c r="Q360" s="5">
        <f>YEAR(SalesDataTable[[#This Row],[Order Date]])</f>
        <v>2026</v>
      </c>
      <c r="R360" s="8" t="str">
        <f>"Q"&amp;ROUNDUP(MONTH(SalesDataTable[[#This Row],[Order Date]])/3,0)</f>
        <v>Q1</v>
      </c>
      <c r="S360" s="9">
        <f>MONTH(SalesDataTable[[#This Row],[Order Date]])</f>
        <v>3</v>
      </c>
      <c r="T360" s="8" t="str">
        <f>TEXT(SalesDataTable[[#This Row],[Order Date]],"mmm")</f>
        <v>Mar</v>
      </c>
    </row>
    <row r="361" spans="1:20" ht="15.6">
      <c r="A361" s="2">
        <v>2952</v>
      </c>
      <c r="B361" s="3">
        <v>46095</v>
      </c>
      <c r="C361" s="4" t="s">
        <v>6</v>
      </c>
      <c r="D361" s="4" t="s">
        <v>7</v>
      </c>
      <c r="E361" s="4" t="s">
        <v>2</v>
      </c>
      <c r="F361" s="4" t="s">
        <v>13</v>
      </c>
      <c r="G361" s="4" t="s">
        <v>4</v>
      </c>
      <c r="H361" s="4" t="s">
        <v>22</v>
      </c>
      <c r="I361" s="9">
        <v>1</v>
      </c>
      <c r="J361" s="6">
        <v>51.86</v>
      </c>
      <c r="K361" s="7">
        <v>0.1</v>
      </c>
      <c r="L361" s="6">
        <v>22.34</v>
      </c>
      <c r="M361" s="6">
        <f t="shared" si="20"/>
        <v>46.673999999999999</v>
      </c>
      <c r="N361" s="6">
        <f t="shared" si="21"/>
        <v>22.34</v>
      </c>
      <c r="O361" s="6">
        <f t="shared" si="22"/>
        <v>24.334</v>
      </c>
      <c r="P361" s="8">
        <f t="shared" si="23"/>
        <v>0.52136092899687192</v>
      </c>
      <c r="Q361" s="5">
        <f>YEAR(SalesDataTable[[#This Row],[Order Date]])</f>
        <v>2026</v>
      </c>
      <c r="R361" s="8" t="str">
        <f>"Q"&amp;ROUNDUP(MONTH(SalesDataTable[[#This Row],[Order Date]])/3,0)</f>
        <v>Q1</v>
      </c>
      <c r="S361" s="9">
        <f>MONTH(SalesDataTable[[#This Row],[Order Date]])</f>
        <v>3</v>
      </c>
      <c r="T361" s="8" t="str">
        <f>TEXT(SalesDataTable[[#This Row],[Order Date]],"mmm")</f>
        <v>Mar</v>
      </c>
    </row>
    <row r="362" spans="1:20" ht="15.6">
      <c r="A362" s="2">
        <v>3421</v>
      </c>
      <c r="B362" s="3">
        <v>46095</v>
      </c>
      <c r="C362" s="4" t="s">
        <v>20</v>
      </c>
      <c r="D362" s="4" t="s">
        <v>33</v>
      </c>
      <c r="E362" s="4" t="s">
        <v>2</v>
      </c>
      <c r="F362" s="4" t="s">
        <v>3</v>
      </c>
      <c r="G362" s="4" t="s">
        <v>14</v>
      </c>
      <c r="H362" s="4" t="s">
        <v>15</v>
      </c>
      <c r="I362" s="9">
        <v>1</v>
      </c>
      <c r="J362" s="6">
        <v>36.520000000000003</v>
      </c>
      <c r="K362" s="7">
        <v>0.05</v>
      </c>
      <c r="L362" s="6">
        <v>13.23</v>
      </c>
      <c r="M362" s="6">
        <f t="shared" si="20"/>
        <v>34.694000000000003</v>
      </c>
      <c r="N362" s="6">
        <f t="shared" si="21"/>
        <v>13.23</v>
      </c>
      <c r="O362" s="6">
        <f t="shared" si="22"/>
        <v>21.464000000000002</v>
      </c>
      <c r="P362" s="8">
        <f t="shared" si="23"/>
        <v>0.61866605176687617</v>
      </c>
      <c r="Q362" s="5">
        <f>YEAR(SalesDataTable[[#This Row],[Order Date]])</f>
        <v>2026</v>
      </c>
      <c r="R362" s="8" t="str">
        <f>"Q"&amp;ROUNDUP(MONTH(SalesDataTable[[#This Row],[Order Date]])/3,0)</f>
        <v>Q1</v>
      </c>
      <c r="S362" s="9">
        <f>MONTH(SalesDataTable[[#This Row],[Order Date]])</f>
        <v>3</v>
      </c>
      <c r="T362" s="8" t="str">
        <f>TEXT(SalesDataTable[[#This Row],[Order Date]],"mmm")</f>
        <v>Mar</v>
      </c>
    </row>
    <row r="363" spans="1:20" ht="15.6">
      <c r="A363" s="2">
        <v>3536</v>
      </c>
      <c r="B363" s="3">
        <v>46095</v>
      </c>
      <c r="C363" s="4" t="s">
        <v>11</v>
      </c>
      <c r="D363" s="4" t="s">
        <v>39</v>
      </c>
      <c r="E363" s="4" t="s">
        <v>2</v>
      </c>
      <c r="F363" s="4" t="s">
        <v>13</v>
      </c>
      <c r="G363" s="4" t="s">
        <v>9</v>
      </c>
      <c r="H363" s="4" t="s">
        <v>37</v>
      </c>
      <c r="I363" s="9">
        <v>2</v>
      </c>
      <c r="J363" s="6">
        <v>153.66</v>
      </c>
      <c r="K363" s="7">
        <v>0.1</v>
      </c>
      <c r="L363" s="6">
        <v>78.430000000000007</v>
      </c>
      <c r="M363" s="6">
        <f t="shared" si="20"/>
        <v>276.58800000000002</v>
      </c>
      <c r="N363" s="6">
        <f t="shared" si="21"/>
        <v>156.86000000000001</v>
      </c>
      <c r="O363" s="6">
        <f t="shared" si="22"/>
        <v>119.72800000000001</v>
      </c>
      <c r="P363" s="8">
        <f t="shared" si="23"/>
        <v>0.43287488972768162</v>
      </c>
      <c r="Q363" s="5">
        <f>YEAR(SalesDataTable[[#This Row],[Order Date]])</f>
        <v>2026</v>
      </c>
      <c r="R363" s="8" t="str">
        <f>"Q"&amp;ROUNDUP(MONTH(SalesDataTable[[#This Row],[Order Date]])/3,0)</f>
        <v>Q1</v>
      </c>
      <c r="S363" s="9">
        <f>MONTH(SalesDataTable[[#This Row],[Order Date]])</f>
        <v>3</v>
      </c>
      <c r="T363" s="8" t="str">
        <f>TEXT(SalesDataTable[[#This Row],[Order Date]],"mmm")</f>
        <v>Mar</v>
      </c>
    </row>
    <row r="364" spans="1:20" ht="15.6">
      <c r="A364" s="2">
        <v>3878</v>
      </c>
      <c r="B364" s="3">
        <v>46095</v>
      </c>
      <c r="C364" s="4" t="s">
        <v>6</v>
      </c>
      <c r="D364" s="4" t="s">
        <v>49</v>
      </c>
      <c r="E364" s="4" t="s">
        <v>28</v>
      </c>
      <c r="F364" s="4" t="s">
        <v>3</v>
      </c>
      <c r="G364" s="4" t="s">
        <v>34</v>
      </c>
      <c r="H364" s="4" t="s">
        <v>35</v>
      </c>
      <c r="I364" s="9">
        <v>1</v>
      </c>
      <c r="J364" s="6">
        <v>41.05</v>
      </c>
      <c r="K364" s="7">
        <v>0.1</v>
      </c>
      <c r="L364" s="6">
        <v>14.94</v>
      </c>
      <c r="M364" s="6">
        <f t="shared" si="20"/>
        <v>36.945</v>
      </c>
      <c r="N364" s="6">
        <f t="shared" si="21"/>
        <v>14.94</v>
      </c>
      <c r="O364" s="6">
        <f t="shared" si="22"/>
        <v>22.005000000000003</v>
      </c>
      <c r="P364" s="8">
        <f t="shared" si="23"/>
        <v>0.59561510353227776</v>
      </c>
      <c r="Q364" s="5">
        <f>YEAR(SalesDataTable[[#This Row],[Order Date]])</f>
        <v>2026</v>
      </c>
      <c r="R364" s="8" t="str">
        <f>"Q"&amp;ROUNDUP(MONTH(SalesDataTable[[#This Row],[Order Date]])/3,0)</f>
        <v>Q1</v>
      </c>
      <c r="S364" s="9">
        <f>MONTH(SalesDataTable[[#This Row],[Order Date]])</f>
        <v>3</v>
      </c>
      <c r="T364" s="8" t="str">
        <f>TEXT(SalesDataTable[[#This Row],[Order Date]],"mmm")</f>
        <v>Mar</v>
      </c>
    </row>
    <row r="365" spans="1:20" ht="15.6">
      <c r="A365" s="2">
        <v>2027</v>
      </c>
      <c r="B365" s="3">
        <v>46096</v>
      </c>
      <c r="C365" s="4" t="s">
        <v>11</v>
      </c>
      <c r="D365" s="4" t="s">
        <v>12</v>
      </c>
      <c r="E365" s="4" t="s">
        <v>2</v>
      </c>
      <c r="F365" s="4" t="s">
        <v>3</v>
      </c>
      <c r="G365" s="4" t="s">
        <v>14</v>
      </c>
      <c r="H365" s="4" t="s">
        <v>44</v>
      </c>
      <c r="I365" s="9">
        <v>4</v>
      </c>
      <c r="J365" s="6">
        <v>136.21</v>
      </c>
      <c r="K365" s="7">
        <v>0.05</v>
      </c>
      <c r="L365" s="6">
        <v>68.55</v>
      </c>
      <c r="M365" s="6">
        <f t="shared" si="20"/>
        <v>517.59799999999996</v>
      </c>
      <c r="N365" s="6">
        <f t="shared" si="21"/>
        <v>274.2</v>
      </c>
      <c r="O365" s="6">
        <f t="shared" si="22"/>
        <v>243.39799999999997</v>
      </c>
      <c r="P365" s="8">
        <f t="shared" si="23"/>
        <v>0.4702452482428448</v>
      </c>
      <c r="Q365" s="5">
        <f>YEAR(SalesDataTable[[#This Row],[Order Date]])</f>
        <v>2026</v>
      </c>
      <c r="R365" s="8" t="str">
        <f>"Q"&amp;ROUNDUP(MONTH(SalesDataTable[[#This Row],[Order Date]])/3,0)</f>
        <v>Q1</v>
      </c>
      <c r="S365" s="9">
        <f>MONTH(SalesDataTable[[#This Row],[Order Date]])</f>
        <v>3</v>
      </c>
      <c r="T365" s="8" t="str">
        <f>TEXT(SalesDataTable[[#This Row],[Order Date]],"mmm")</f>
        <v>Mar</v>
      </c>
    </row>
    <row r="366" spans="1:20" ht="15.6">
      <c r="A366" s="2">
        <v>3280</v>
      </c>
      <c r="B366" s="3">
        <v>46096</v>
      </c>
      <c r="C366" s="4" t="s">
        <v>20</v>
      </c>
      <c r="D366" s="4" t="s">
        <v>21</v>
      </c>
      <c r="E366" s="4" t="s">
        <v>2</v>
      </c>
      <c r="F366" s="4" t="s">
        <v>3</v>
      </c>
      <c r="G366" s="4" t="s">
        <v>14</v>
      </c>
      <c r="H366" s="4" t="s">
        <v>32</v>
      </c>
      <c r="I366" s="9">
        <v>3</v>
      </c>
      <c r="J366" s="6">
        <v>46.68</v>
      </c>
      <c r="K366" s="7">
        <v>0</v>
      </c>
      <c r="L366" s="6">
        <v>18.760000000000002</v>
      </c>
      <c r="M366" s="6">
        <f t="shared" si="20"/>
        <v>140.04</v>
      </c>
      <c r="N366" s="6">
        <f t="shared" si="21"/>
        <v>56.28</v>
      </c>
      <c r="O366" s="6">
        <f t="shared" si="22"/>
        <v>83.759999999999991</v>
      </c>
      <c r="P366" s="8">
        <f t="shared" si="23"/>
        <v>0.59811482433590402</v>
      </c>
      <c r="Q366" s="5">
        <f>YEAR(SalesDataTable[[#This Row],[Order Date]])</f>
        <v>2026</v>
      </c>
      <c r="R366" s="8" t="str">
        <f>"Q"&amp;ROUNDUP(MONTH(SalesDataTable[[#This Row],[Order Date]])/3,0)</f>
        <v>Q1</v>
      </c>
      <c r="S366" s="9">
        <f>MONTH(SalesDataTable[[#This Row],[Order Date]])</f>
        <v>3</v>
      </c>
      <c r="T366" s="8" t="str">
        <f>TEXT(SalesDataTable[[#This Row],[Order Date]],"mmm")</f>
        <v>Mar</v>
      </c>
    </row>
    <row r="367" spans="1:20" ht="15.6">
      <c r="A367" s="2">
        <v>5149</v>
      </c>
      <c r="B367" s="3">
        <v>46096</v>
      </c>
      <c r="C367" s="4" t="s">
        <v>6</v>
      </c>
      <c r="D367" s="4" t="s">
        <v>43</v>
      </c>
      <c r="E367" s="4" t="s">
        <v>19</v>
      </c>
      <c r="F367" s="4" t="s">
        <v>13</v>
      </c>
      <c r="G367" s="4" t="s">
        <v>14</v>
      </c>
      <c r="H367" s="4" t="s">
        <v>15</v>
      </c>
      <c r="I367" s="9">
        <v>1</v>
      </c>
      <c r="J367" s="6">
        <v>35.340000000000003</v>
      </c>
      <c r="K367" s="7">
        <v>0.05</v>
      </c>
      <c r="L367" s="6">
        <v>13.37</v>
      </c>
      <c r="M367" s="6">
        <f t="shared" si="20"/>
        <v>33.573</v>
      </c>
      <c r="N367" s="6">
        <f t="shared" si="21"/>
        <v>13.37</v>
      </c>
      <c r="O367" s="6">
        <f t="shared" si="22"/>
        <v>20.203000000000003</v>
      </c>
      <c r="P367" s="8">
        <f t="shared" si="23"/>
        <v>0.60176332171685587</v>
      </c>
      <c r="Q367" s="5">
        <f>YEAR(SalesDataTable[[#This Row],[Order Date]])</f>
        <v>2026</v>
      </c>
      <c r="R367" s="8" t="str">
        <f>"Q"&amp;ROUNDUP(MONTH(SalesDataTable[[#This Row],[Order Date]])/3,0)</f>
        <v>Q1</v>
      </c>
      <c r="S367" s="9">
        <f>MONTH(SalesDataTable[[#This Row],[Order Date]])</f>
        <v>3</v>
      </c>
      <c r="T367" s="8" t="str">
        <f>TEXT(SalesDataTable[[#This Row],[Order Date]],"mmm")</f>
        <v>Mar</v>
      </c>
    </row>
    <row r="368" spans="1:20" ht="15.6">
      <c r="A368" s="2">
        <v>412</v>
      </c>
      <c r="B368" s="3">
        <v>46097</v>
      </c>
      <c r="C368" s="4" t="s">
        <v>20</v>
      </c>
      <c r="D368" s="4" t="s">
        <v>31</v>
      </c>
      <c r="E368" s="4" t="s">
        <v>19</v>
      </c>
      <c r="F368" s="4" t="s">
        <v>3</v>
      </c>
      <c r="G368" s="4" t="s">
        <v>34</v>
      </c>
      <c r="H368" s="4" t="s">
        <v>35</v>
      </c>
      <c r="I368" s="9">
        <v>2</v>
      </c>
      <c r="J368" s="6">
        <v>40.19</v>
      </c>
      <c r="K368" s="7">
        <v>0</v>
      </c>
      <c r="L368" s="6">
        <v>14.92</v>
      </c>
      <c r="M368" s="6">
        <f t="shared" si="20"/>
        <v>80.38</v>
      </c>
      <c r="N368" s="6">
        <f t="shared" si="21"/>
        <v>29.84</v>
      </c>
      <c r="O368" s="6">
        <f t="shared" si="22"/>
        <v>50.539999999999992</v>
      </c>
      <c r="P368" s="8">
        <f t="shared" si="23"/>
        <v>0.62876337397362525</v>
      </c>
      <c r="Q368" s="5">
        <f>YEAR(SalesDataTable[[#This Row],[Order Date]])</f>
        <v>2026</v>
      </c>
      <c r="R368" s="8" t="str">
        <f>"Q"&amp;ROUNDUP(MONTH(SalesDataTable[[#This Row],[Order Date]])/3,0)</f>
        <v>Q1</v>
      </c>
      <c r="S368" s="9">
        <f>MONTH(SalesDataTable[[#This Row],[Order Date]])</f>
        <v>3</v>
      </c>
      <c r="T368" s="8" t="str">
        <f>TEXT(SalesDataTable[[#This Row],[Order Date]],"mmm")</f>
        <v>Mar</v>
      </c>
    </row>
    <row r="369" spans="1:20" ht="15.6">
      <c r="A369" s="2">
        <v>1161</v>
      </c>
      <c r="B369" s="3">
        <v>46097</v>
      </c>
      <c r="C369" s="4" t="s">
        <v>6</v>
      </c>
      <c r="D369" s="4" t="s">
        <v>43</v>
      </c>
      <c r="E369" s="4" t="s">
        <v>2</v>
      </c>
      <c r="F369" s="4" t="s">
        <v>13</v>
      </c>
      <c r="G369" s="4" t="s">
        <v>4</v>
      </c>
      <c r="H369" s="4" t="s">
        <v>30</v>
      </c>
      <c r="I369" s="9">
        <v>2</v>
      </c>
      <c r="J369" s="6">
        <v>101.73</v>
      </c>
      <c r="K369" s="7">
        <v>0.05</v>
      </c>
      <c r="L369" s="6">
        <v>51.56</v>
      </c>
      <c r="M369" s="6">
        <f t="shared" si="20"/>
        <v>193.28700000000001</v>
      </c>
      <c r="N369" s="6">
        <f t="shared" si="21"/>
        <v>103.12</v>
      </c>
      <c r="O369" s="6">
        <f t="shared" si="22"/>
        <v>90.167000000000002</v>
      </c>
      <c r="P369" s="8">
        <f t="shared" si="23"/>
        <v>0.46649283190281809</v>
      </c>
      <c r="Q369" s="5">
        <f>YEAR(SalesDataTable[[#This Row],[Order Date]])</f>
        <v>2026</v>
      </c>
      <c r="R369" s="8" t="str">
        <f>"Q"&amp;ROUNDUP(MONTH(SalesDataTable[[#This Row],[Order Date]])/3,0)</f>
        <v>Q1</v>
      </c>
      <c r="S369" s="9">
        <f>MONTH(SalesDataTable[[#This Row],[Order Date]])</f>
        <v>3</v>
      </c>
      <c r="T369" s="8" t="str">
        <f>TEXT(SalesDataTable[[#This Row],[Order Date]],"mmm")</f>
        <v>Mar</v>
      </c>
    </row>
    <row r="370" spans="1:20" ht="15.6">
      <c r="A370" s="2">
        <v>1320</v>
      </c>
      <c r="B370" s="3">
        <v>46097</v>
      </c>
      <c r="C370" s="4" t="s">
        <v>11</v>
      </c>
      <c r="D370" s="4" t="s">
        <v>18</v>
      </c>
      <c r="E370" s="4" t="s">
        <v>19</v>
      </c>
      <c r="F370" s="4" t="s">
        <v>16</v>
      </c>
      <c r="G370" s="4" t="s">
        <v>23</v>
      </c>
      <c r="H370" s="4" t="s">
        <v>29</v>
      </c>
      <c r="I370" s="9">
        <v>1</v>
      </c>
      <c r="J370" s="6">
        <v>200.05</v>
      </c>
      <c r="K370" s="7">
        <v>0</v>
      </c>
      <c r="L370" s="6">
        <v>102.69</v>
      </c>
      <c r="M370" s="6">
        <f t="shared" si="20"/>
        <v>200.05</v>
      </c>
      <c r="N370" s="6">
        <f t="shared" si="21"/>
        <v>102.69</v>
      </c>
      <c r="O370" s="6">
        <f t="shared" si="22"/>
        <v>97.360000000000014</v>
      </c>
      <c r="P370" s="8">
        <f t="shared" si="23"/>
        <v>0.48667833041739567</v>
      </c>
      <c r="Q370" s="5">
        <f>YEAR(SalesDataTable[[#This Row],[Order Date]])</f>
        <v>2026</v>
      </c>
      <c r="R370" s="8" t="str">
        <f>"Q"&amp;ROUNDUP(MONTH(SalesDataTable[[#This Row],[Order Date]])/3,0)</f>
        <v>Q1</v>
      </c>
      <c r="S370" s="9">
        <f>MONTH(SalesDataTable[[#This Row],[Order Date]])</f>
        <v>3</v>
      </c>
      <c r="T370" s="8" t="str">
        <f>TEXT(SalesDataTable[[#This Row],[Order Date]],"mmm")</f>
        <v>Mar</v>
      </c>
    </row>
    <row r="371" spans="1:20" ht="15.6">
      <c r="A371" s="2">
        <v>2528</v>
      </c>
      <c r="B371" s="3">
        <v>46097</v>
      </c>
      <c r="C371" s="4" t="s">
        <v>20</v>
      </c>
      <c r="D371" s="4" t="s">
        <v>31</v>
      </c>
      <c r="E371" s="4" t="s">
        <v>2</v>
      </c>
      <c r="F371" s="4" t="s">
        <v>13</v>
      </c>
      <c r="G371" s="4" t="s">
        <v>9</v>
      </c>
      <c r="H371" s="4" t="s">
        <v>10</v>
      </c>
      <c r="I371" s="9">
        <v>1</v>
      </c>
      <c r="J371" s="6">
        <v>90.06</v>
      </c>
      <c r="K371" s="7">
        <v>0</v>
      </c>
      <c r="L371" s="6">
        <v>44.49</v>
      </c>
      <c r="M371" s="6">
        <f t="shared" si="20"/>
        <v>90.06</v>
      </c>
      <c r="N371" s="6">
        <f t="shared" si="21"/>
        <v>44.49</v>
      </c>
      <c r="O371" s="6">
        <f t="shared" si="22"/>
        <v>45.57</v>
      </c>
      <c r="P371" s="8">
        <f t="shared" si="23"/>
        <v>0.50599600266489009</v>
      </c>
      <c r="Q371" s="5">
        <f>YEAR(SalesDataTable[[#This Row],[Order Date]])</f>
        <v>2026</v>
      </c>
      <c r="R371" s="8" t="str">
        <f>"Q"&amp;ROUNDUP(MONTH(SalesDataTable[[#This Row],[Order Date]])/3,0)</f>
        <v>Q1</v>
      </c>
      <c r="S371" s="9">
        <f>MONTH(SalesDataTable[[#This Row],[Order Date]])</f>
        <v>3</v>
      </c>
      <c r="T371" s="8" t="str">
        <f>TEXT(SalesDataTable[[#This Row],[Order Date]],"mmm")</f>
        <v>Mar</v>
      </c>
    </row>
    <row r="372" spans="1:20" ht="15.6">
      <c r="A372" s="2">
        <v>2956</v>
      </c>
      <c r="B372" s="3">
        <v>46097</v>
      </c>
      <c r="C372" s="4" t="s">
        <v>6</v>
      </c>
      <c r="D372" s="4" t="s">
        <v>41</v>
      </c>
      <c r="E372" s="4" t="s">
        <v>2</v>
      </c>
      <c r="F372" s="4" t="s">
        <v>13</v>
      </c>
      <c r="G372" s="4" t="s">
        <v>14</v>
      </c>
      <c r="H372" s="4" t="s">
        <v>15</v>
      </c>
      <c r="I372" s="9">
        <v>1</v>
      </c>
      <c r="J372" s="6">
        <v>37.119999999999997</v>
      </c>
      <c r="K372" s="7">
        <v>0.1</v>
      </c>
      <c r="L372" s="6">
        <v>13.39</v>
      </c>
      <c r="M372" s="6">
        <f t="shared" si="20"/>
        <v>33.408000000000001</v>
      </c>
      <c r="N372" s="6">
        <f t="shared" si="21"/>
        <v>13.39</v>
      </c>
      <c r="O372" s="6">
        <f t="shared" si="22"/>
        <v>20.018000000000001</v>
      </c>
      <c r="P372" s="8">
        <f t="shared" si="23"/>
        <v>0.59919779693486586</v>
      </c>
      <c r="Q372" s="5">
        <f>YEAR(SalesDataTable[[#This Row],[Order Date]])</f>
        <v>2026</v>
      </c>
      <c r="R372" s="8" t="str">
        <f>"Q"&amp;ROUNDUP(MONTH(SalesDataTable[[#This Row],[Order Date]])/3,0)</f>
        <v>Q1</v>
      </c>
      <c r="S372" s="9">
        <f>MONTH(SalesDataTable[[#This Row],[Order Date]])</f>
        <v>3</v>
      </c>
      <c r="T372" s="8" t="str">
        <f>TEXT(SalesDataTable[[#This Row],[Order Date]],"mmm")</f>
        <v>Mar</v>
      </c>
    </row>
    <row r="373" spans="1:20" ht="15.6">
      <c r="A373" s="2">
        <v>2973</v>
      </c>
      <c r="B373" s="3">
        <v>46097</v>
      </c>
      <c r="C373" s="4" t="s">
        <v>0</v>
      </c>
      <c r="D373" s="4" t="s">
        <v>1</v>
      </c>
      <c r="E373" s="4" t="s">
        <v>19</v>
      </c>
      <c r="F373" s="4" t="s">
        <v>3</v>
      </c>
      <c r="G373" s="4" t="s">
        <v>9</v>
      </c>
      <c r="H373" s="4" t="s">
        <v>37</v>
      </c>
      <c r="I373" s="9">
        <v>2</v>
      </c>
      <c r="J373" s="6">
        <v>156.09</v>
      </c>
      <c r="K373" s="7">
        <v>0.1</v>
      </c>
      <c r="L373" s="6">
        <v>79.72</v>
      </c>
      <c r="M373" s="6">
        <f t="shared" si="20"/>
        <v>280.96199999999999</v>
      </c>
      <c r="N373" s="6">
        <f t="shared" si="21"/>
        <v>159.44</v>
      </c>
      <c r="O373" s="6">
        <f t="shared" si="22"/>
        <v>121.52199999999999</v>
      </c>
      <c r="P373" s="8">
        <f t="shared" si="23"/>
        <v>0.43252112385304775</v>
      </c>
      <c r="Q373" s="5">
        <f>YEAR(SalesDataTable[[#This Row],[Order Date]])</f>
        <v>2026</v>
      </c>
      <c r="R373" s="8" t="str">
        <f>"Q"&amp;ROUNDUP(MONTH(SalesDataTable[[#This Row],[Order Date]])/3,0)</f>
        <v>Q1</v>
      </c>
      <c r="S373" s="9">
        <f>MONTH(SalesDataTable[[#This Row],[Order Date]])</f>
        <v>3</v>
      </c>
      <c r="T373" s="8" t="str">
        <f>TEXT(SalesDataTable[[#This Row],[Order Date]],"mmm")</f>
        <v>Mar</v>
      </c>
    </row>
    <row r="374" spans="1:20" ht="15.6">
      <c r="A374" s="2">
        <v>3358</v>
      </c>
      <c r="B374" s="3">
        <v>46097</v>
      </c>
      <c r="C374" s="4" t="s">
        <v>0</v>
      </c>
      <c r="D374" s="4" t="s">
        <v>1</v>
      </c>
      <c r="E374" s="4" t="s">
        <v>8</v>
      </c>
      <c r="F374" s="4" t="s">
        <v>16</v>
      </c>
      <c r="G374" s="4" t="s">
        <v>34</v>
      </c>
      <c r="H374" s="4" t="s">
        <v>42</v>
      </c>
      <c r="I374" s="9">
        <v>12</v>
      </c>
      <c r="J374" s="6">
        <v>36.44</v>
      </c>
      <c r="K374" s="7">
        <v>0.05</v>
      </c>
      <c r="L374" s="6">
        <v>13.65</v>
      </c>
      <c r="M374" s="6">
        <f t="shared" si="20"/>
        <v>415.41599999999994</v>
      </c>
      <c r="N374" s="6">
        <f t="shared" si="21"/>
        <v>163.80000000000001</v>
      </c>
      <c r="O374" s="6">
        <f t="shared" si="22"/>
        <v>251.61599999999993</v>
      </c>
      <c r="P374" s="8">
        <f t="shared" si="23"/>
        <v>0.60569645848980291</v>
      </c>
      <c r="Q374" s="5">
        <f>YEAR(SalesDataTable[[#This Row],[Order Date]])</f>
        <v>2026</v>
      </c>
      <c r="R374" s="8" t="str">
        <f>"Q"&amp;ROUNDUP(MONTH(SalesDataTable[[#This Row],[Order Date]])/3,0)</f>
        <v>Q1</v>
      </c>
      <c r="S374" s="9">
        <f>MONTH(SalesDataTable[[#This Row],[Order Date]])</f>
        <v>3</v>
      </c>
      <c r="T374" s="8" t="str">
        <f>TEXT(SalesDataTable[[#This Row],[Order Date]],"mmm")</f>
        <v>Mar</v>
      </c>
    </row>
    <row r="375" spans="1:20" ht="15.6">
      <c r="A375" s="2">
        <v>164</v>
      </c>
      <c r="B375" s="3">
        <v>46098</v>
      </c>
      <c r="C375" s="4" t="s">
        <v>0</v>
      </c>
      <c r="D375" s="4" t="s">
        <v>50</v>
      </c>
      <c r="E375" s="4" t="s">
        <v>28</v>
      </c>
      <c r="F375" s="4" t="s">
        <v>16</v>
      </c>
      <c r="G375" s="4" t="s">
        <v>23</v>
      </c>
      <c r="H375" s="4" t="s">
        <v>51</v>
      </c>
      <c r="I375" s="9">
        <v>5</v>
      </c>
      <c r="J375" s="6">
        <v>123.95</v>
      </c>
      <c r="K375" s="7">
        <v>0.05</v>
      </c>
      <c r="L375" s="6">
        <v>59.23</v>
      </c>
      <c r="M375" s="6">
        <f t="shared" si="20"/>
        <v>588.76249999999993</v>
      </c>
      <c r="N375" s="6">
        <f t="shared" si="21"/>
        <v>296.14999999999998</v>
      </c>
      <c r="O375" s="6">
        <f t="shared" si="22"/>
        <v>292.61249999999995</v>
      </c>
      <c r="P375" s="8">
        <f t="shared" si="23"/>
        <v>0.49699581749856692</v>
      </c>
      <c r="Q375" s="5">
        <f>YEAR(SalesDataTable[[#This Row],[Order Date]])</f>
        <v>2026</v>
      </c>
      <c r="R375" s="8" t="str">
        <f>"Q"&amp;ROUNDUP(MONTH(SalesDataTable[[#This Row],[Order Date]])/3,0)</f>
        <v>Q1</v>
      </c>
      <c r="S375" s="9">
        <f>MONTH(SalesDataTable[[#This Row],[Order Date]])</f>
        <v>3</v>
      </c>
      <c r="T375" s="8" t="str">
        <f>TEXT(SalesDataTable[[#This Row],[Order Date]],"mmm")</f>
        <v>Mar</v>
      </c>
    </row>
    <row r="376" spans="1:20" ht="15.6">
      <c r="A376" s="2">
        <v>995</v>
      </c>
      <c r="B376" s="3">
        <v>46098</v>
      </c>
      <c r="C376" s="4" t="s">
        <v>11</v>
      </c>
      <c r="D376" s="4" t="s">
        <v>52</v>
      </c>
      <c r="E376" s="4" t="s">
        <v>28</v>
      </c>
      <c r="F376" s="4" t="s">
        <v>16</v>
      </c>
      <c r="G376" s="4" t="s">
        <v>23</v>
      </c>
      <c r="H376" s="4" t="s">
        <v>29</v>
      </c>
      <c r="I376" s="9">
        <v>1</v>
      </c>
      <c r="J376" s="6">
        <v>192.84</v>
      </c>
      <c r="K376" s="7">
        <v>0.15</v>
      </c>
      <c r="L376" s="6">
        <v>101.42</v>
      </c>
      <c r="M376" s="6">
        <f t="shared" si="20"/>
        <v>163.91399999999999</v>
      </c>
      <c r="N376" s="6">
        <f t="shared" si="21"/>
        <v>101.42</v>
      </c>
      <c r="O376" s="6">
        <f t="shared" si="22"/>
        <v>62.493999999999986</v>
      </c>
      <c r="P376" s="8">
        <f t="shared" si="23"/>
        <v>0.38126090510877647</v>
      </c>
      <c r="Q376" s="5">
        <f>YEAR(SalesDataTable[[#This Row],[Order Date]])</f>
        <v>2026</v>
      </c>
      <c r="R376" s="8" t="str">
        <f>"Q"&amp;ROUNDUP(MONTH(SalesDataTable[[#This Row],[Order Date]])/3,0)</f>
        <v>Q1</v>
      </c>
      <c r="S376" s="9">
        <f>MONTH(SalesDataTable[[#This Row],[Order Date]])</f>
        <v>3</v>
      </c>
      <c r="T376" s="8" t="str">
        <f>TEXT(SalesDataTable[[#This Row],[Order Date]],"mmm")</f>
        <v>Mar</v>
      </c>
    </row>
    <row r="377" spans="1:20" ht="15.6">
      <c r="A377" s="2">
        <v>4912</v>
      </c>
      <c r="B377" s="3">
        <v>46098</v>
      </c>
      <c r="C377" s="4" t="s">
        <v>6</v>
      </c>
      <c r="D377" s="4" t="s">
        <v>41</v>
      </c>
      <c r="E377" s="4" t="s">
        <v>2</v>
      </c>
      <c r="F377" s="4" t="s">
        <v>13</v>
      </c>
      <c r="G377" s="4" t="s">
        <v>9</v>
      </c>
      <c r="H377" s="4" t="s">
        <v>37</v>
      </c>
      <c r="I377" s="9">
        <v>1</v>
      </c>
      <c r="J377" s="6">
        <v>152.57</v>
      </c>
      <c r="K377" s="7">
        <v>0.1</v>
      </c>
      <c r="L377" s="6">
        <v>80.319999999999993</v>
      </c>
      <c r="M377" s="6">
        <f t="shared" si="20"/>
        <v>137.31299999999999</v>
      </c>
      <c r="N377" s="6">
        <f t="shared" si="21"/>
        <v>80.319999999999993</v>
      </c>
      <c r="O377" s="6">
        <f t="shared" si="22"/>
        <v>56.992999999999995</v>
      </c>
      <c r="P377" s="8">
        <f t="shared" si="23"/>
        <v>0.41505902572953762</v>
      </c>
      <c r="Q377" s="5">
        <f>YEAR(SalesDataTable[[#This Row],[Order Date]])</f>
        <v>2026</v>
      </c>
      <c r="R377" s="8" t="str">
        <f>"Q"&amp;ROUNDUP(MONTH(SalesDataTable[[#This Row],[Order Date]])/3,0)</f>
        <v>Q1</v>
      </c>
      <c r="S377" s="9">
        <f>MONTH(SalesDataTable[[#This Row],[Order Date]])</f>
        <v>3</v>
      </c>
      <c r="T377" s="8" t="str">
        <f>TEXT(SalesDataTable[[#This Row],[Order Date]],"mmm")</f>
        <v>Mar</v>
      </c>
    </row>
    <row r="378" spans="1:20" ht="15.6">
      <c r="A378" s="2">
        <v>29</v>
      </c>
      <c r="B378" s="3">
        <v>46099</v>
      </c>
      <c r="C378" s="4" t="s">
        <v>20</v>
      </c>
      <c r="D378" s="4" t="s">
        <v>21</v>
      </c>
      <c r="E378" s="4" t="s">
        <v>2</v>
      </c>
      <c r="F378" s="4" t="s">
        <v>16</v>
      </c>
      <c r="G378" s="4" t="s">
        <v>14</v>
      </c>
      <c r="H378" s="4" t="s">
        <v>44</v>
      </c>
      <c r="I378" s="9">
        <v>2</v>
      </c>
      <c r="J378" s="6">
        <v>130.4</v>
      </c>
      <c r="K378" s="7">
        <v>0</v>
      </c>
      <c r="L378" s="6">
        <v>67.599999999999994</v>
      </c>
      <c r="M378" s="6">
        <f t="shared" si="20"/>
        <v>260.8</v>
      </c>
      <c r="N378" s="6">
        <f t="shared" si="21"/>
        <v>135.19999999999999</v>
      </c>
      <c r="O378" s="6">
        <f t="shared" si="22"/>
        <v>125.60000000000002</v>
      </c>
      <c r="P378" s="8">
        <f t="shared" si="23"/>
        <v>0.48159509202453993</v>
      </c>
      <c r="Q378" s="5">
        <f>YEAR(SalesDataTable[[#This Row],[Order Date]])</f>
        <v>2026</v>
      </c>
      <c r="R378" s="8" t="str">
        <f>"Q"&amp;ROUNDUP(MONTH(SalesDataTable[[#This Row],[Order Date]])/3,0)</f>
        <v>Q1</v>
      </c>
      <c r="S378" s="9">
        <f>MONTH(SalesDataTable[[#This Row],[Order Date]])</f>
        <v>3</v>
      </c>
      <c r="T378" s="8" t="str">
        <f>TEXT(SalesDataTable[[#This Row],[Order Date]],"mmm")</f>
        <v>Mar</v>
      </c>
    </row>
    <row r="379" spans="1:20" ht="15.6">
      <c r="A379" s="2">
        <v>891</v>
      </c>
      <c r="B379" s="3">
        <v>46099</v>
      </c>
      <c r="C379" s="4" t="s">
        <v>11</v>
      </c>
      <c r="D379" s="4" t="s">
        <v>18</v>
      </c>
      <c r="E379" s="4" t="s">
        <v>2</v>
      </c>
      <c r="F379" s="4" t="s">
        <v>13</v>
      </c>
      <c r="G379" s="4" t="s">
        <v>9</v>
      </c>
      <c r="H379" s="4" t="s">
        <v>10</v>
      </c>
      <c r="I379" s="9">
        <v>2</v>
      </c>
      <c r="J379" s="6">
        <v>94.25</v>
      </c>
      <c r="K379" s="7">
        <v>0.1</v>
      </c>
      <c r="L379" s="6">
        <v>44.99</v>
      </c>
      <c r="M379" s="6">
        <f t="shared" si="20"/>
        <v>169.65</v>
      </c>
      <c r="N379" s="6">
        <f t="shared" si="21"/>
        <v>89.98</v>
      </c>
      <c r="O379" s="6">
        <f t="shared" si="22"/>
        <v>79.67</v>
      </c>
      <c r="P379" s="8">
        <f t="shared" si="23"/>
        <v>0.46961391099322131</v>
      </c>
      <c r="Q379" s="5">
        <f>YEAR(SalesDataTable[[#This Row],[Order Date]])</f>
        <v>2026</v>
      </c>
      <c r="R379" s="8" t="str">
        <f>"Q"&amp;ROUNDUP(MONTH(SalesDataTable[[#This Row],[Order Date]])/3,0)</f>
        <v>Q1</v>
      </c>
      <c r="S379" s="9">
        <f>MONTH(SalesDataTable[[#This Row],[Order Date]])</f>
        <v>3</v>
      </c>
      <c r="T379" s="8" t="str">
        <f>TEXT(SalesDataTable[[#This Row],[Order Date]],"mmm")</f>
        <v>Mar</v>
      </c>
    </row>
    <row r="380" spans="1:20" ht="15.6">
      <c r="A380" s="2">
        <v>1143</v>
      </c>
      <c r="B380" s="3">
        <v>46099</v>
      </c>
      <c r="C380" s="4" t="s">
        <v>6</v>
      </c>
      <c r="D380" s="4" t="s">
        <v>43</v>
      </c>
      <c r="E380" s="4" t="s">
        <v>2</v>
      </c>
      <c r="F380" s="4" t="s">
        <v>16</v>
      </c>
      <c r="G380" s="4" t="s">
        <v>23</v>
      </c>
      <c r="H380" s="4" t="s">
        <v>51</v>
      </c>
      <c r="I380" s="9">
        <v>5</v>
      </c>
      <c r="J380" s="6">
        <v>125.91</v>
      </c>
      <c r="K380" s="7">
        <v>0</v>
      </c>
      <c r="L380" s="6">
        <v>59.36</v>
      </c>
      <c r="M380" s="6">
        <f t="shared" si="20"/>
        <v>629.54999999999995</v>
      </c>
      <c r="N380" s="6">
        <f t="shared" si="21"/>
        <v>296.8</v>
      </c>
      <c r="O380" s="6">
        <f t="shared" si="22"/>
        <v>332.74999999999994</v>
      </c>
      <c r="P380" s="8">
        <f t="shared" si="23"/>
        <v>0.52855214041775866</v>
      </c>
      <c r="Q380" s="5">
        <f>YEAR(SalesDataTable[[#This Row],[Order Date]])</f>
        <v>2026</v>
      </c>
      <c r="R380" s="8" t="str">
        <f>"Q"&amp;ROUNDUP(MONTH(SalesDataTable[[#This Row],[Order Date]])/3,0)</f>
        <v>Q1</v>
      </c>
      <c r="S380" s="9">
        <f>MONTH(SalesDataTable[[#This Row],[Order Date]])</f>
        <v>3</v>
      </c>
      <c r="T380" s="8" t="str">
        <f>TEXT(SalesDataTable[[#This Row],[Order Date]],"mmm")</f>
        <v>Mar</v>
      </c>
    </row>
    <row r="381" spans="1:20" ht="15.6">
      <c r="A381" s="2">
        <v>2478</v>
      </c>
      <c r="B381" s="3">
        <v>46099</v>
      </c>
      <c r="C381" s="4" t="s">
        <v>20</v>
      </c>
      <c r="D381" s="4" t="s">
        <v>31</v>
      </c>
      <c r="E381" s="4" t="s">
        <v>19</v>
      </c>
      <c r="F381" s="4" t="s">
        <v>3</v>
      </c>
      <c r="G381" s="4" t="s">
        <v>34</v>
      </c>
      <c r="H381" s="4" t="s">
        <v>35</v>
      </c>
      <c r="I381" s="9">
        <v>2</v>
      </c>
      <c r="J381" s="6">
        <v>39.619999999999997</v>
      </c>
      <c r="K381" s="7">
        <v>0</v>
      </c>
      <c r="L381" s="6">
        <v>14.78</v>
      </c>
      <c r="M381" s="6">
        <f t="shared" si="20"/>
        <v>79.239999999999995</v>
      </c>
      <c r="N381" s="6">
        <f t="shared" si="21"/>
        <v>29.56</v>
      </c>
      <c r="O381" s="6">
        <f t="shared" si="22"/>
        <v>49.679999999999993</v>
      </c>
      <c r="P381" s="8">
        <f t="shared" si="23"/>
        <v>0.62695608278647141</v>
      </c>
      <c r="Q381" s="5">
        <f>YEAR(SalesDataTable[[#This Row],[Order Date]])</f>
        <v>2026</v>
      </c>
      <c r="R381" s="8" t="str">
        <f>"Q"&amp;ROUNDUP(MONTH(SalesDataTable[[#This Row],[Order Date]])/3,0)</f>
        <v>Q1</v>
      </c>
      <c r="S381" s="9">
        <f>MONTH(SalesDataTable[[#This Row],[Order Date]])</f>
        <v>3</v>
      </c>
      <c r="T381" s="8" t="str">
        <f>TEXT(SalesDataTable[[#This Row],[Order Date]],"mmm")</f>
        <v>Mar</v>
      </c>
    </row>
    <row r="382" spans="1:20" ht="15.6">
      <c r="A382" s="2">
        <v>3961</v>
      </c>
      <c r="B382" s="3">
        <v>46099</v>
      </c>
      <c r="C382" s="4" t="s">
        <v>0</v>
      </c>
      <c r="D382" s="4" t="s">
        <v>36</v>
      </c>
      <c r="E382" s="4" t="s">
        <v>2</v>
      </c>
      <c r="F382" s="4" t="s">
        <v>16</v>
      </c>
      <c r="G382" s="4" t="s">
        <v>34</v>
      </c>
      <c r="H382" s="4" t="s">
        <v>42</v>
      </c>
      <c r="I382" s="9">
        <v>3</v>
      </c>
      <c r="J382" s="6">
        <v>36.32</v>
      </c>
      <c r="K382" s="7">
        <v>0</v>
      </c>
      <c r="L382" s="6">
        <v>14.18</v>
      </c>
      <c r="M382" s="6">
        <f t="shared" si="20"/>
        <v>108.96000000000001</v>
      </c>
      <c r="N382" s="6">
        <f t="shared" si="21"/>
        <v>42.54</v>
      </c>
      <c r="O382" s="6">
        <f t="shared" si="22"/>
        <v>66.420000000000016</v>
      </c>
      <c r="P382" s="8">
        <f t="shared" si="23"/>
        <v>0.60958149779735693</v>
      </c>
      <c r="Q382" s="5">
        <f>YEAR(SalesDataTable[[#This Row],[Order Date]])</f>
        <v>2026</v>
      </c>
      <c r="R382" s="8" t="str">
        <f>"Q"&amp;ROUNDUP(MONTH(SalesDataTable[[#This Row],[Order Date]])/3,0)</f>
        <v>Q1</v>
      </c>
      <c r="S382" s="9">
        <f>MONTH(SalesDataTable[[#This Row],[Order Date]])</f>
        <v>3</v>
      </c>
      <c r="T382" s="8" t="str">
        <f>TEXT(SalesDataTable[[#This Row],[Order Date]],"mmm")</f>
        <v>Mar</v>
      </c>
    </row>
    <row r="383" spans="1:20" ht="15.6">
      <c r="A383" s="2">
        <v>4724</v>
      </c>
      <c r="B383" s="3">
        <v>46099</v>
      </c>
      <c r="C383" s="4" t="s">
        <v>0</v>
      </c>
      <c r="D383" s="4" t="s">
        <v>50</v>
      </c>
      <c r="E383" s="4" t="s">
        <v>19</v>
      </c>
      <c r="F383" s="4" t="s">
        <v>13</v>
      </c>
      <c r="G383" s="4" t="s">
        <v>34</v>
      </c>
      <c r="H383" s="4" t="s">
        <v>45</v>
      </c>
      <c r="I383" s="9">
        <v>1</v>
      </c>
      <c r="J383" s="6">
        <v>51.16</v>
      </c>
      <c r="K383" s="7">
        <v>0</v>
      </c>
      <c r="L383" s="6">
        <v>22.39</v>
      </c>
      <c r="M383" s="6">
        <f t="shared" si="20"/>
        <v>51.16</v>
      </c>
      <c r="N383" s="6">
        <f t="shared" si="21"/>
        <v>22.39</v>
      </c>
      <c r="O383" s="6">
        <f t="shared" si="22"/>
        <v>28.769999999999996</v>
      </c>
      <c r="P383" s="8">
        <f t="shared" si="23"/>
        <v>0.56235340109460508</v>
      </c>
      <c r="Q383" s="5">
        <f>YEAR(SalesDataTable[[#This Row],[Order Date]])</f>
        <v>2026</v>
      </c>
      <c r="R383" s="8" t="str">
        <f>"Q"&amp;ROUNDUP(MONTH(SalesDataTable[[#This Row],[Order Date]])/3,0)</f>
        <v>Q1</v>
      </c>
      <c r="S383" s="9">
        <f>MONTH(SalesDataTable[[#This Row],[Order Date]])</f>
        <v>3</v>
      </c>
      <c r="T383" s="8" t="str">
        <f>TEXT(SalesDataTable[[#This Row],[Order Date]],"mmm")</f>
        <v>Mar</v>
      </c>
    </row>
    <row r="384" spans="1:20" ht="15.6">
      <c r="A384" s="2">
        <v>2171</v>
      </c>
      <c r="B384" s="3">
        <v>46100</v>
      </c>
      <c r="C384" s="4" t="s">
        <v>20</v>
      </c>
      <c r="D384" s="4" t="s">
        <v>47</v>
      </c>
      <c r="E384" s="4" t="s">
        <v>8</v>
      </c>
      <c r="F384" s="4" t="s">
        <v>16</v>
      </c>
      <c r="G384" s="4" t="s">
        <v>34</v>
      </c>
      <c r="H384" s="4" t="s">
        <v>42</v>
      </c>
      <c r="I384" s="9">
        <v>5</v>
      </c>
      <c r="J384" s="6">
        <v>35.65</v>
      </c>
      <c r="K384" s="7">
        <v>0.1</v>
      </c>
      <c r="L384" s="6">
        <v>13.64</v>
      </c>
      <c r="M384" s="6">
        <f t="shared" si="20"/>
        <v>160.42500000000001</v>
      </c>
      <c r="N384" s="6">
        <f t="shared" si="21"/>
        <v>68.2</v>
      </c>
      <c r="O384" s="6">
        <f t="shared" si="22"/>
        <v>92.225000000000009</v>
      </c>
      <c r="P384" s="8">
        <f t="shared" si="23"/>
        <v>0.5748792270531401</v>
      </c>
      <c r="Q384" s="5">
        <f>YEAR(SalesDataTable[[#This Row],[Order Date]])</f>
        <v>2026</v>
      </c>
      <c r="R384" s="8" t="str">
        <f>"Q"&amp;ROUNDUP(MONTH(SalesDataTable[[#This Row],[Order Date]])/3,0)</f>
        <v>Q1</v>
      </c>
      <c r="S384" s="9">
        <f>MONTH(SalesDataTable[[#This Row],[Order Date]])</f>
        <v>3</v>
      </c>
      <c r="T384" s="8" t="str">
        <f>TEXT(SalesDataTable[[#This Row],[Order Date]],"mmm")</f>
        <v>Mar</v>
      </c>
    </row>
    <row r="385" spans="1:20" ht="15.6">
      <c r="A385" s="2">
        <v>2311</v>
      </c>
      <c r="B385" s="3">
        <v>46100</v>
      </c>
      <c r="C385" s="4" t="s">
        <v>20</v>
      </c>
      <c r="D385" s="4" t="s">
        <v>33</v>
      </c>
      <c r="E385" s="4" t="s">
        <v>2</v>
      </c>
      <c r="F385" s="4" t="s">
        <v>13</v>
      </c>
      <c r="G385" s="4" t="s">
        <v>9</v>
      </c>
      <c r="H385" s="4" t="s">
        <v>17</v>
      </c>
      <c r="I385" s="9">
        <v>1</v>
      </c>
      <c r="J385" s="6">
        <v>145.19</v>
      </c>
      <c r="K385" s="7">
        <v>0</v>
      </c>
      <c r="L385" s="6">
        <v>80.67</v>
      </c>
      <c r="M385" s="6">
        <f t="shared" si="20"/>
        <v>145.19</v>
      </c>
      <c r="N385" s="6">
        <f t="shared" si="21"/>
        <v>80.67</v>
      </c>
      <c r="O385" s="6">
        <f t="shared" si="22"/>
        <v>64.52</v>
      </c>
      <c r="P385" s="8">
        <f t="shared" si="23"/>
        <v>0.44438322198498514</v>
      </c>
      <c r="Q385" s="5">
        <f>YEAR(SalesDataTable[[#This Row],[Order Date]])</f>
        <v>2026</v>
      </c>
      <c r="R385" s="8" t="str">
        <f>"Q"&amp;ROUNDUP(MONTH(SalesDataTable[[#This Row],[Order Date]])/3,0)</f>
        <v>Q1</v>
      </c>
      <c r="S385" s="9">
        <f>MONTH(SalesDataTable[[#This Row],[Order Date]])</f>
        <v>3</v>
      </c>
      <c r="T385" s="8" t="str">
        <f>TEXT(SalesDataTable[[#This Row],[Order Date]],"mmm")</f>
        <v>Mar</v>
      </c>
    </row>
    <row r="386" spans="1:20" ht="15.6">
      <c r="A386" s="2">
        <v>3563</v>
      </c>
      <c r="B386" s="3">
        <v>46100</v>
      </c>
      <c r="C386" s="4" t="s">
        <v>20</v>
      </c>
      <c r="D386" s="4" t="s">
        <v>33</v>
      </c>
      <c r="E386" s="4" t="s">
        <v>2</v>
      </c>
      <c r="F386" s="4" t="s">
        <v>3</v>
      </c>
      <c r="G386" s="4" t="s">
        <v>4</v>
      </c>
      <c r="H386" s="4" t="s">
        <v>26</v>
      </c>
      <c r="I386" s="9">
        <v>2</v>
      </c>
      <c r="J386" s="6">
        <v>40.090000000000003</v>
      </c>
      <c r="K386" s="7">
        <v>0</v>
      </c>
      <c r="L386" s="6">
        <v>17.2</v>
      </c>
      <c r="M386" s="6">
        <f t="shared" ref="M386:M449" si="24">I386*J386*(1-K386)</f>
        <v>80.180000000000007</v>
      </c>
      <c r="N386" s="6">
        <f t="shared" ref="N386:N449" si="25">I386*L386</f>
        <v>34.4</v>
      </c>
      <c r="O386" s="6">
        <f t="shared" ref="O386:O449" si="26">M386-N386</f>
        <v>45.780000000000008</v>
      </c>
      <c r="P386" s="8">
        <f t="shared" ref="P386:P449" si="27">IFERROR(O386/M386,0)</f>
        <v>0.57096532801197308</v>
      </c>
      <c r="Q386" s="5">
        <f>YEAR(SalesDataTable[[#This Row],[Order Date]])</f>
        <v>2026</v>
      </c>
      <c r="R386" s="8" t="str">
        <f>"Q"&amp;ROUNDUP(MONTH(SalesDataTable[[#This Row],[Order Date]])/3,0)</f>
        <v>Q1</v>
      </c>
      <c r="S386" s="9">
        <f>MONTH(SalesDataTable[[#This Row],[Order Date]])</f>
        <v>3</v>
      </c>
      <c r="T386" s="8" t="str">
        <f>TEXT(SalesDataTable[[#This Row],[Order Date]],"mmm")</f>
        <v>Mar</v>
      </c>
    </row>
    <row r="387" spans="1:20" ht="15.6">
      <c r="A387" s="2">
        <v>3587</v>
      </c>
      <c r="B387" s="3">
        <v>46100</v>
      </c>
      <c r="C387" s="4" t="s">
        <v>20</v>
      </c>
      <c r="D387" s="4" t="s">
        <v>31</v>
      </c>
      <c r="E387" s="4" t="s">
        <v>2</v>
      </c>
      <c r="F387" s="4" t="s">
        <v>3</v>
      </c>
      <c r="G387" s="4" t="s">
        <v>34</v>
      </c>
      <c r="H387" s="4" t="s">
        <v>35</v>
      </c>
      <c r="I387" s="9">
        <v>1</v>
      </c>
      <c r="J387" s="6">
        <v>39.47</v>
      </c>
      <c r="K387" s="7">
        <v>0</v>
      </c>
      <c r="L387" s="6">
        <v>15.02</v>
      </c>
      <c r="M387" s="6">
        <f t="shared" si="24"/>
        <v>39.47</v>
      </c>
      <c r="N387" s="6">
        <f t="shared" si="25"/>
        <v>15.02</v>
      </c>
      <c r="O387" s="6">
        <f t="shared" si="26"/>
        <v>24.45</v>
      </c>
      <c r="P387" s="8">
        <f t="shared" si="27"/>
        <v>0.61945781606283257</v>
      </c>
      <c r="Q387" s="5">
        <f>YEAR(SalesDataTable[[#This Row],[Order Date]])</f>
        <v>2026</v>
      </c>
      <c r="R387" s="8" t="str">
        <f>"Q"&amp;ROUNDUP(MONTH(SalesDataTable[[#This Row],[Order Date]])/3,0)</f>
        <v>Q1</v>
      </c>
      <c r="S387" s="9">
        <f>MONTH(SalesDataTable[[#This Row],[Order Date]])</f>
        <v>3</v>
      </c>
      <c r="T387" s="8" t="str">
        <f>TEXT(SalesDataTable[[#This Row],[Order Date]],"mmm")</f>
        <v>Mar</v>
      </c>
    </row>
    <row r="388" spans="1:20" ht="15.6">
      <c r="A388" s="2">
        <v>3706</v>
      </c>
      <c r="B388" s="3">
        <v>46100</v>
      </c>
      <c r="C388" s="4" t="s">
        <v>0</v>
      </c>
      <c r="D388" s="4" t="s">
        <v>1</v>
      </c>
      <c r="E388" s="4" t="s">
        <v>2</v>
      </c>
      <c r="F388" s="4" t="s">
        <v>3</v>
      </c>
      <c r="G388" s="4" t="s">
        <v>4</v>
      </c>
      <c r="H388" s="4" t="s">
        <v>30</v>
      </c>
      <c r="I388" s="9">
        <v>2</v>
      </c>
      <c r="J388" s="6">
        <v>103.42</v>
      </c>
      <c r="K388" s="7">
        <v>0</v>
      </c>
      <c r="L388" s="6">
        <v>49.51</v>
      </c>
      <c r="M388" s="6">
        <f t="shared" si="24"/>
        <v>206.84</v>
      </c>
      <c r="N388" s="6">
        <f t="shared" si="25"/>
        <v>99.02</v>
      </c>
      <c r="O388" s="6">
        <f t="shared" si="26"/>
        <v>107.82000000000001</v>
      </c>
      <c r="P388" s="8">
        <f t="shared" si="27"/>
        <v>0.52127248114484626</v>
      </c>
      <c r="Q388" s="5">
        <f>YEAR(SalesDataTable[[#This Row],[Order Date]])</f>
        <v>2026</v>
      </c>
      <c r="R388" s="8" t="str">
        <f>"Q"&amp;ROUNDUP(MONTH(SalesDataTable[[#This Row],[Order Date]])/3,0)</f>
        <v>Q1</v>
      </c>
      <c r="S388" s="9">
        <f>MONTH(SalesDataTable[[#This Row],[Order Date]])</f>
        <v>3</v>
      </c>
      <c r="T388" s="8" t="str">
        <f>TEXT(SalesDataTable[[#This Row],[Order Date]],"mmm")</f>
        <v>Mar</v>
      </c>
    </row>
    <row r="389" spans="1:20" ht="15.6">
      <c r="A389" s="2">
        <v>4121</v>
      </c>
      <c r="B389" s="3">
        <v>46100</v>
      </c>
      <c r="C389" s="4" t="s">
        <v>0</v>
      </c>
      <c r="D389" s="4" t="s">
        <v>1</v>
      </c>
      <c r="E389" s="4" t="s">
        <v>2</v>
      </c>
      <c r="F389" s="4" t="s">
        <v>3</v>
      </c>
      <c r="G389" s="4" t="s">
        <v>14</v>
      </c>
      <c r="H389" s="4" t="s">
        <v>48</v>
      </c>
      <c r="I389" s="9">
        <v>4</v>
      </c>
      <c r="J389" s="6">
        <v>161.93</v>
      </c>
      <c r="K389" s="7">
        <v>0.15</v>
      </c>
      <c r="L389" s="6">
        <v>88</v>
      </c>
      <c r="M389" s="6">
        <f t="shared" si="24"/>
        <v>550.56200000000001</v>
      </c>
      <c r="N389" s="6">
        <f t="shared" si="25"/>
        <v>352</v>
      </c>
      <c r="O389" s="6">
        <f t="shared" si="26"/>
        <v>198.56200000000001</v>
      </c>
      <c r="P389" s="8">
        <f t="shared" si="27"/>
        <v>0.36065329608654428</v>
      </c>
      <c r="Q389" s="5">
        <f>YEAR(SalesDataTable[[#This Row],[Order Date]])</f>
        <v>2026</v>
      </c>
      <c r="R389" s="8" t="str">
        <f>"Q"&amp;ROUNDUP(MONTH(SalesDataTable[[#This Row],[Order Date]])/3,0)</f>
        <v>Q1</v>
      </c>
      <c r="S389" s="9">
        <f>MONTH(SalesDataTable[[#This Row],[Order Date]])</f>
        <v>3</v>
      </c>
      <c r="T389" s="8" t="str">
        <f>TEXT(SalesDataTable[[#This Row],[Order Date]],"mmm")</f>
        <v>Mar</v>
      </c>
    </row>
    <row r="390" spans="1:20" ht="15.6">
      <c r="A390" s="2">
        <v>1047</v>
      </c>
      <c r="B390" s="3">
        <v>46101</v>
      </c>
      <c r="C390" s="4" t="s">
        <v>0</v>
      </c>
      <c r="D390" s="4" t="s">
        <v>1</v>
      </c>
      <c r="E390" s="4" t="s">
        <v>2</v>
      </c>
      <c r="F390" s="4" t="s">
        <v>3</v>
      </c>
      <c r="G390" s="4" t="s">
        <v>14</v>
      </c>
      <c r="H390" s="4" t="s">
        <v>32</v>
      </c>
      <c r="I390" s="9">
        <v>2</v>
      </c>
      <c r="J390" s="6">
        <v>46.21</v>
      </c>
      <c r="K390" s="7">
        <v>0.05</v>
      </c>
      <c r="L390" s="6">
        <v>18.37</v>
      </c>
      <c r="M390" s="6">
        <f t="shared" si="24"/>
        <v>87.798999999999992</v>
      </c>
      <c r="N390" s="6">
        <f t="shared" si="25"/>
        <v>36.74</v>
      </c>
      <c r="O390" s="6">
        <f t="shared" si="26"/>
        <v>51.05899999999999</v>
      </c>
      <c r="P390" s="8">
        <f t="shared" si="27"/>
        <v>0.58154420893176451</v>
      </c>
      <c r="Q390" s="5">
        <f>YEAR(SalesDataTable[[#This Row],[Order Date]])</f>
        <v>2026</v>
      </c>
      <c r="R390" s="8" t="str">
        <f>"Q"&amp;ROUNDUP(MONTH(SalesDataTable[[#This Row],[Order Date]])/3,0)</f>
        <v>Q1</v>
      </c>
      <c r="S390" s="9">
        <f>MONTH(SalesDataTable[[#This Row],[Order Date]])</f>
        <v>3</v>
      </c>
      <c r="T390" s="8" t="str">
        <f>TEXT(SalesDataTable[[#This Row],[Order Date]],"mmm")</f>
        <v>Mar</v>
      </c>
    </row>
    <row r="391" spans="1:20" ht="15.6">
      <c r="A391" s="2">
        <v>1142</v>
      </c>
      <c r="B391" s="3">
        <v>46101</v>
      </c>
      <c r="C391" s="4" t="s">
        <v>6</v>
      </c>
      <c r="D391" s="4" t="s">
        <v>41</v>
      </c>
      <c r="E391" s="4" t="s">
        <v>2</v>
      </c>
      <c r="F391" s="4" t="s">
        <v>13</v>
      </c>
      <c r="G391" s="4" t="s">
        <v>23</v>
      </c>
      <c r="H391" s="4" t="s">
        <v>51</v>
      </c>
      <c r="I391" s="9">
        <v>3</v>
      </c>
      <c r="J391" s="6">
        <v>125.85</v>
      </c>
      <c r="K391" s="7">
        <v>0</v>
      </c>
      <c r="L391" s="6">
        <v>59.19</v>
      </c>
      <c r="M391" s="6">
        <f t="shared" si="24"/>
        <v>377.54999999999995</v>
      </c>
      <c r="N391" s="6">
        <f t="shared" si="25"/>
        <v>177.57</v>
      </c>
      <c r="O391" s="6">
        <f t="shared" si="26"/>
        <v>199.97999999999996</v>
      </c>
      <c r="P391" s="8">
        <f t="shared" si="27"/>
        <v>0.52967818831942781</v>
      </c>
      <c r="Q391" s="5">
        <f>YEAR(SalesDataTable[[#This Row],[Order Date]])</f>
        <v>2026</v>
      </c>
      <c r="R391" s="8" t="str">
        <f>"Q"&amp;ROUNDUP(MONTH(SalesDataTable[[#This Row],[Order Date]])/3,0)</f>
        <v>Q1</v>
      </c>
      <c r="S391" s="9">
        <f>MONTH(SalesDataTable[[#This Row],[Order Date]])</f>
        <v>3</v>
      </c>
      <c r="T391" s="8" t="str">
        <f>TEXT(SalesDataTable[[#This Row],[Order Date]],"mmm")</f>
        <v>Mar</v>
      </c>
    </row>
    <row r="392" spans="1:20" ht="15.6">
      <c r="A392" s="2">
        <v>2232</v>
      </c>
      <c r="B392" s="3">
        <v>46101</v>
      </c>
      <c r="C392" s="4" t="s">
        <v>20</v>
      </c>
      <c r="D392" s="4" t="s">
        <v>47</v>
      </c>
      <c r="E392" s="4" t="s">
        <v>19</v>
      </c>
      <c r="F392" s="4" t="s">
        <v>13</v>
      </c>
      <c r="G392" s="4" t="s">
        <v>14</v>
      </c>
      <c r="H392" s="4" t="s">
        <v>15</v>
      </c>
      <c r="I392" s="9">
        <v>2</v>
      </c>
      <c r="J392" s="6">
        <v>36.340000000000003</v>
      </c>
      <c r="K392" s="7">
        <v>0</v>
      </c>
      <c r="L392" s="6">
        <v>13.8</v>
      </c>
      <c r="M392" s="6">
        <f t="shared" si="24"/>
        <v>72.680000000000007</v>
      </c>
      <c r="N392" s="6">
        <f t="shared" si="25"/>
        <v>27.6</v>
      </c>
      <c r="O392" s="6">
        <f t="shared" si="26"/>
        <v>45.080000000000005</v>
      </c>
      <c r="P392" s="8">
        <f t="shared" si="27"/>
        <v>0.620253164556962</v>
      </c>
      <c r="Q392" s="5">
        <f>YEAR(SalesDataTable[[#This Row],[Order Date]])</f>
        <v>2026</v>
      </c>
      <c r="R392" s="8" t="str">
        <f>"Q"&amp;ROUNDUP(MONTH(SalesDataTable[[#This Row],[Order Date]])/3,0)</f>
        <v>Q1</v>
      </c>
      <c r="S392" s="9">
        <f>MONTH(SalesDataTable[[#This Row],[Order Date]])</f>
        <v>3</v>
      </c>
      <c r="T392" s="8" t="str">
        <f>TEXT(SalesDataTable[[#This Row],[Order Date]],"mmm")</f>
        <v>Mar</v>
      </c>
    </row>
    <row r="393" spans="1:20" ht="15.6">
      <c r="A393" s="2">
        <v>2339</v>
      </c>
      <c r="B393" s="3">
        <v>46101</v>
      </c>
      <c r="C393" s="4" t="s">
        <v>6</v>
      </c>
      <c r="D393" s="4" t="s">
        <v>43</v>
      </c>
      <c r="E393" s="4" t="s">
        <v>28</v>
      </c>
      <c r="F393" s="4" t="s">
        <v>13</v>
      </c>
      <c r="G393" s="4" t="s">
        <v>4</v>
      </c>
      <c r="H393" s="4" t="s">
        <v>22</v>
      </c>
      <c r="I393" s="9">
        <v>2</v>
      </c>
      <c r="J393" s="6">
        <v>51.29</v>
      </c>
      <c r="K393" s="7">
        <v>0</v>
      </c>
      <c r="L393" s="6">
        <v>23.15</v>
      </c>
      <c r="M393" s="6">
        <f t="shared" si="24"/>
        <v>102.58</v>
      </c>
      <c r="N393" s="6">
        <f t="shared" si="25"/>
        <v>46.3</v>
      </c>
      <c r="O393" s="6">
        <f t="shared" si="26"/>
        <v>56.28</v>
      </c>
      <c r="P393" s="8">
        <f t="shared" si="27"/>
        <v>0.54864496003119523</v>
      </c>
      <c r="Q393" s="5">
        <f>YEAR(SalesDataTable[[#This Row],[Order Date]])</f>
        <v>2026</v>
      </c>
      <c r="R393" s="8" t="str">
        <f>"Q"&amp;ROUNDUP(MONTH(SalesDataTable[[#This Row],[Order Date]])/3,0)</f>
        <v>Q1</v>
      </c>
      <c r="S393" s="9">
        <f>MONTH(SalesDataTable[[#This Row],[Order Date]])</f>
        <v>3</v>
      </c>
      <c r="T393" s="8" t="str">
        <f>TEXT(SalesDataTable[[#This Row],[Order Date]],"mmm")</f>
        <v>Mar</v>
      </c>
    </row>
    <row r="394" spans="1:20" ht="15.6">
      <c r="A394" s="2">
        <v>3611</v>
      </c>
      <c r="B394" s="3">
        <v>46101</v>
      </c>
      <c r="C394" s="4" t="s">
        <v>6</v>
      </c>
      <c r="D394" s="4" t="s">
        <v>7</v>
      </c>
      <c r="E394" s="4" t="s">
        <v>8</v>
      </c>
      <c r="F394" s="4" t="s">
        <v>16</v>
      </c>
      <c r="G394" s="4" t="s">
        <v>4</v>
      </c>
      <c r="H394" s="4" t="s">
        <v>26</v>
      </c>
      <c r="I394" s="9">
        <v>6</v>
      </c>
      <c r="J394" s="6">
        <v>40.89</v>
      </c>
      <c r="K394" s="7">
        <v>0.1</v>
      </c>
      <c r="L394" s="6">
        <v>16.84</v>
      </c>
      <c r="M394" s="6">
        <f t="shared" si="24"/>
        <v>220.80600000000001</v>
      </c>
      <c r="N394" s="6">
        <f t="shared" si="25"/>
        <v>101.03999999999999</v>
      </c>
      <c r="O394" s="6">
        <f t="shared" si="26"/>
        <v>119.76600000000002</v>
      </c>
      <c r="P394" s="8">
        <f t="shared" si="27"/>
        <v>0.54240373902883077</v>
      </c>
      <c r="Q394" s="5">
        <f>YEAR(SalesDataTable[[#This Row],[Order Date]])</f>
        <v>2026</v>
      </c>
      <c r="R394" s="8" t="str">
        <f>"Q"&amp;ROUNDUP(MONTH(SalesDataTable[[#This Row],[Order Date]])/3,0)</f>
        <v>Q1</v>
      </c>
      <c r="S394" s="9">
        <f>MONTH(SalesDataTable[[#This Row],[Order Date]])</f>
        <v>3</v>
      </c>
      <c r="T394" s="8" t="str">
        <f>TEXT(SalesDataTable[[#This Row],[Order Date]],"mmm")</f>
        <v>Mar</v>
      </c>
    </row>
    <row r="395" spans="1:20" ht="15.6">
      <c r="A395" s="2">
        <v>3953</v>
      </c>
      <c r="B395" s="3">
        <v>46101</v>
      </c>
      <c r="C395" s="4" t="s">
        <v>6</v>
      </c>
      <c r="D395" s="4" t="s">
        <v>49</v>
      </c>
      <c r="E395" s="4" t="s">
        <v>2</v>
      </c>
      <c r="F395" s="4" t="s">
        <v>13</v>
      </c>
      <c r="G395" s="4" t="s">
        <v>34</v>
      </c>
      <c r="H395" s="4" t="s">
        <v>38</v>
      </c>
      <c r="I395" s="9">
        <v>1</v>
      </c>
      <c r="J395" s="6">
        <v>120.63</v>
      </c>
      <c r="K395" s="7">
        <v>0</v>
      </c>
      <c r="L395" s="6">
        <v>70.28</v>
      </c>
      <c r="M395" s="6">
        <f t="shared" si="24"/>
        <v>120.63</v>
      </c>
      <c r="N395" s="6">
        <f t="shared" si="25"/>
        <v>70.28</v>
      </c>
      <c r="O395" s="6">
        <f t="shared" si="26"/>
        <v>50.349999999999994</v>
      </c>
      <c r="P395" s="8">
        <f t="shared" si="27"/>
        <v>0.41739202520102792</v>
      </c>
      <c r="Q395" s="5">
        <f>YEAR(SalesDataTable[[#This Row],[Order Date]])</f>
        <v>2026</v>
      </c>
      <c r="R395" s="8" t="str">
        <f>"Q"&amp;ROUNDUP(MONTH(SalesDataTable[[#This Row],[Order Date]])/3,0)</f>
        <v>Q1</v>
      </c>
      <c r="S395" s="9">
        <f>MONTH(SalesDataTable[[#This Row],[Order Date]])</f>
        <v>3</v>
      </c>
      <c r="T395" s="8" t="str">
        <f>TEXT(SalesDataTable[[#This Row],[Order Date]],"mmm")</f>
        <v>Mar</v>
      </c>
    </row>
    <row r="396" spans="1:20" ht="15.6">
      <c r="A396" s="2">
        <v>4253</v>
      </c>
      <c r="B396" s="3">
        <v>46101</v>
      </c>
      <c r="C396" s="4" t="s">
        <v>20</v>
      </c>
      <c r="D396" s="4" t="s">
        <v>47</v>
      </c>
      <c r="E396" s="4" t="s">
        <v>8</v>
      </c>
      <c r="F396" s="4" t="s">
        <v>13</v>
      </c>
      <c r="G396" s="4" t="s">
        <v>4</v>
      </c>
      <c r="H396" s="4" t="s">
        <v>5</v>
      </c>
      <c r="I396" s="9">
        <v>5</v>
      </c>
      <c r="J396" s="6">
        <v>82.64</v>
      </c>
      <c r="K396" s="7">
        <v>0.1</v>
      </c>
      <c r="L396" s="6">
        <v>43.52</v>
      </c>
      <c r="M396" s="6">
        <f t="shared" si="24"/>
        <v>371.88</v>
      </c>
      <c r="N396" s="6">
        <f t="shared" si="25"/>
        <v>217.60000000000002</v>
      </c>
      <c r="O396" s="6">
        <f t="shared" si="26"/>
        <v>154.27999999999997</v>
      </c>
      <c r="P396" s="8">
        <f t="shared" si="27"/>
        <v>0.41486501021834993</v>
      </c>
      <c r="Q396" s="5">
        <f>YEAR(SalesDataTable[[#This Row],[Order Date]])</f>
        <v>2026</v>
      </c>
      <c r="R396" s="8" t="str">
        <f>"Q"&amp;ROUNDUP(MONTH(SalesDataTable[[#This Row],[Order Date]])/3,0)</f>
        <v>Q1</v>
      </c>
      <c r="S396" s="9">
        <f>MONTH(SalesDataTable[[#This Row],[Order Date]])</f>
        <v>3</v>
      </c>
      <c r="T396" s="8" t="str">
        <f>TEXT(SalesDataTable[[#This Row],[Order Date]],"mmm")</f>
        <v>Mar</v>
      </c>
    </row>
    <row r="397" spans="1:20" ht="15.6">
      <c r="A397" s="2">
        <v>4952</v>
      </c>
      <c r="B397" s="3">
        <v>46101</v>
      </c>
      <c r="C397" s="4" t="s">
        <v>6</v>
      </c>
      <c r="D397" s="4" t="s">
        <v>27</v>
      </c>
      <c r="E397" s="4" t="s">
        <v>2</v>
      </c>
      <c r="F397" s="4" t="s">
        <v>16</v>
      </c>
      <c r="G397" s="4" t="s">
        <v>9</v>
      </c>
      <c r="H397" s="4" t="s">
        <v>46</v>
      </c>
      <c r="I397" s="9">
        <v>2</v>
      </c>
      <c r="J397" s="6">
        <v>72.459999999999994</v>
      </c>
      <c r="K397" s="7">
        <v>0</v>
      </c>
      <c r="L397" s="6">
        <v>33.31</v>
      </c>
      <c r="M397" s="6">
        <f t="shared" si="24"/>
        <v>144.91999999999999</v>
      </c>
      <c r="N397" s="6">
        <f t="shared" si="25"/>
        <v>66.62</v>
      </c>
      <c r="O397" s="6">
        <f t="shared" si="26"/>
        <v>78.299999999999983</v>
      </c>
      <c r="P397" s="8">
        <f t="shared" si="27"/>
        <v>0.54029809550096597</v>
      </c>
      <c r="Q397" s="5">
        <f>YEAR(SalesDataTable[[#This Row],[Order Date]])</f>
        <v>2026</v>
      </c>
      <c r="R397" s="8" t="str">
        <f>"Q"&amp;ROUNDUP(MONTH(SalesDataTable[[#This Row],[Order Date]])/3,0)</f>
        <v>Q1</v>
      </c>
      <c r="S397" s="9">
        <f>MONTH(SalesDataTable[[#This Row],[Order Date]])</f>
        <v>3</v>
      </c>
      <c r="T397" s="8" t="str">
        <f>TEXT(SalesDataTable[[#This Row],[Order Date]],"mmm")</f>
        <v>Mar</v>
      </c>
    </row>
    <row r="398" spans="1:20" ht="15.6">
      <c r="A398" s="2">
        <v>5016</v>
      </c>
      <c r="B398" s="3">
        <v>46101</v>
      </c>
      <c r="C398" s="4" t="s">
        <v>6</v>
      </c>
      <c r="D398" s="4" t="s">
        <v>43</v>
      </c>
      <c r="E398" s="4" t="s">
        <v>28</v>
      </c>
      <c r="F398" s="4" t="s">
        <v>13</v>
      </c>
      <c r="G398" s="4" t="s">
        <v>34</v>
      </c>
      <c r="H398" s="4" t="s">
        <v>35</v>
      </c>
      <c r="I398" s="9">
        <v>2</v>
      </c>
      <c r="J398" s="6">
        <v>40.659999999999997</v>
      </c>
      <c r="K398" s="7">
        <v>0.1</v>
      </c>
      <c r="L398" s="6">
        <v>14.63</v>
      </c>
      <c r="M398" s="6">
        <f t="shared" si="24"/>
        <v>73.188000000000002</v>
      </c>
      <c r="N398" s="6">
        <f t="shared" si="25"/>
        <v>29.26</v>
      </c>
      <c r="O398" s="6">
        <f t="shared" si="26"/>
        <v>43.927999999999997</v>
      </c>
      <c r="P398" s="8">
        <f t="shared" si="27"/>
        <v>0.60020768431983385</v>
      </c>
      <c r="Q398" s="5">
        <f>YEAR(SalesDataTable[[#This Row],[Order Date]])</f>
        <v>2026</v>
      </c>
      <c r="R398" s="8" t="str">
        <f>"Q"&amp;ROUNDUP(MONTH(SalesDataTable[[#This Row],[Order Date]])/3,0)</f>
        <v>Q1</v>
      </c>
      <c r="S398" s="9">
        <f>MONTH(SalesDataTable[[#This Row],[Order Date]])</f>
        <v>3</v>
      </c>
      <c r="T398" s="8" t="str">
        <f>TEXT(SalesDataTable[[#This Row],[Order Date]],"mmm")</f>
        <v>Mar</v>
      </c>
    </row>
    <row r="399" spans="1:20" ht="15.6">
      <c r="A399" s="2">
        <v>839</v>
      </c>
      <c r="B399" s="3">
        <v>46102</v>
      </c>
      <c r="C399" s="4" t="s">
        <v>6</v>
      </c>
      <c r="D399" s="4" t="s">
        <v>43</v>
      </c>
      <c r="E399" s="4" t="s">
        <v>28</v>
      </c>
      <c r="F399" s="4" t="s">
        <v>13</v>
      </c>
      <c r="G399" s="4" t="s">
        <v>4</v>
      </c>
      <c r="H399" s="4" t="s">
        <v>26</v>
      </c>
      <c r="I399" s="9">
        <v>1</v>
      </c>
      <c r="J399" s="6">
        <v>40.5</v>
      </c>
      <c r="K399" s="7">
        <v>0.05</v>
      </c>
      <c r="L399" s="6">
        <v>17.16</v>
      </c>
      <c r="M399" s="6">
        <f t="shared" si="24"/>
        <v>38.475000000000001</v>
      </c>
      <c r="N399" s="6">
        <f t="shared" si="25"/>
        <v>17.16</v>
      </c>
      <c r="O399" s="6">
        <f t="shared" si="26"/>
        <v>21.315000000000001</v>
      </c>
      <c r="P399" s="8">
        <f t="shared" si="27"/>
        <v>0.55399610136452238</v>
      </c>
      <c r="Q399" s="5">
        <f>YEAR(SalesDataTable[[#This Row],[Order Date]])</f>
        <v>2026</v>
      </c>
      <c r="R399" s="8" t="str">
        <f>"Q"&amp;ROUNDUP(MONTH(SalesDataTable[[#This Row],[Order Date]])/3,0)</f>
        <v>Q1</v>
      </c>
      <c r="S399" s="9">
        <f>MONTH(SalesDataTable[[#This Row],[Order Date]])</f>
        <v>3</v>
      </c>
      <c r="T399" s="8" t="str">
        <f>TEXT(SalesDataTable[[#This Row],[Order Date]],"mmm")</f>
        <v>Mar</v>
      </c>
    </row>
    <row r="400" spans="1:20" ht="15.6">
      <c r="A400" s="2">
        <v>1382</v>
      </c>
      <c r="B400" s="3">
        <v>46102</v>
      </c>
      <c r="C400" s="4" t="s">
        <v>11</v>
      </c>
      <c r="D400" s="4" t="s">
        <v>12</v>
      </c>
      <c r="E400" s="4" t="s">
        <v>2</v>
      </c>
      <c r="F400" s="4" t="s">
        <v>16</v>
      </c>
      <c r="G400" s="4" t="s">
        <v>9</v>
      </c>
      <c r="H400" s="4" t="s">
        <v>46</v>
      </c>
      <c r="I400" s="9">
        <v>1</v>
      </c>
      <c r="J400" s="6">
        <v>72.16</v>
      </c>
      <c r="K400" s="7">
        <v>0</v>
      </c>
      <c r="L400" s="6">
        <v>33.11</v>
      </c>
      <c r="M400" s="6">
        <f t="shared" si="24"/>
        <v>72.16</v>
      </c>
      <c r="N400" s="6">
        <f t="shared" si="25"/>
        <v>33.11</v>
      </c>
      <c r="O400" s="6">
        <f t="shared" si="26"/>
        <v>39.049999999999997</v>
      </c>
      <c r="P400" s="8">
        <f t="shared" si="27"/>
        <v>0.54115853658536583</v>
      </c>
      <c r="Q400" s="5">
        <f>YEAR(SalesDataTable[[#This Row],[Order Date]])</f>
        <v>2026</v>
      </c>
      <c r="R400" s="8" t="str">
        <f>"Q"&amp;ROUNDUP(MONTH(SalesDataTable[[#This Row],[Order Date]])/3,0)</f>
        <v>Q1</v>
      </c>
      <c r="S400" s="9">
        <f>MONTH(SalesDataTable[[#This Row],[Order Date]])</f>
        <v>3</v>
      </c>
      <c r="T400" s="8" t="str">
        <f>TEXT(SalesDataTable[[#This Row],[Order Date]],"mmm")</f>
        <v>Mar</v>
      </c>
    </row>
    <row r="401" spans="1:20" ht="15.6">
      <c r="A401" s="2">
        <v>1452</v>
      </c>
      <c r="B401" s="3">
        <v>46102</v>
      </c>
      <c r="C401" s="4" t="s">
        <v>11</v>
      </c>
      <c r="D401" s="4" t="s">
        <v>25</v>
      </c>
      <c r="E401" s="4" t="s">
        <v>28</v>
      </c>
      <c r="F401" s="4" t="s">
        <v>16</v>
      </c>
      <c r="G401" s="4" t="s">
        <v>14</v>
      </c>
      <c r="H401" s="4" t="s">
        <v>48</v>
      </c>
      <c r="I401" s="9">
        <v>1</v>
      </c>
      <c r="J401" s="6">
        <v>161.93</v>
      </c>
      <c r="K401" s="7">
        <v>0.15</v>
      </c>
      <c r="L401" s="6">
        <v>87.5</v>
      </c>
      <c r="M401" s="6">
        <f t="shared" si="24"/>
        <v>137.6405</v>
      </c>
      <c r="N401" s="6">
        <f t="shared" si="25"/>
        <v>87.5</v>
      </c>
      <c r="O401" s="6">
        <f t="shared" si="26"/>
        <v>50.140500000000003</v>
      </c>
      <c r="P401" s="8">
        <f t="shared" si="27"/>
        <v>0.36428594781332529</v>
      </c>
      <c r="Q401" s="5">
        <f>YEAR(SalesDataTable[[#This Row],[Order Date]])</f>
        <v>2026</v>
      </c>
      <c r="R401" s="8" t="str">
        <f>"Q"&amp;ROUNDUP(MONTH(SalesDataTable[[#This Row],[Order Date]])/3,0)</f>
        <v>Q1</v>
      </c>
      <c r="S401" s="9">
        <f>MONTH(SalesDataTable[[#This Row],[Order Date]])</f>
        <v>3</v>
      </c>
      <c r="T401" s="8" t="str">
        <f>TEXT(SalesDataTable[[#This Row],[Order Date]],"mmm")</f>
        <v>Mar</v>
      </c>
    </row>
    <row r="402" spans="1:20" ht="15.6">
      <c r="A402" s="2">
        <v>1845</v>
      </c>
      <c r="B402" s="3">
        <v>46102</v>
      </c>
      <c r="C402" s="4" t="s">
        <v>0</v>
      </c>
      <c r="D402" s="4" t="s">
        <v>36</v>
      </c>
      <c r="E402" s="4" t="s">
        <v>2</v>
      </c>
      <c r="F402" s="4" t="s">
        <v>3</v>
      </c>
      <c r="G402" s="4" t="s">
        <v>23</v>
      </c>
      <c r="H402" s="4" t="s">
        <v>24</v>
      </c>
      <c r="I402" s="9">
        <v>3</v>
      </c>
      <c r="J402" s="6">
        <v>348.54</v>
      </c>
      <c r="K402" s="7">
        <v>0.1</v>
      </c>
      <c r="L402" s="6">
        <v>200.3</v>
      </c>
      <c r="M402" s="6">
        <f t="shared" si="24"/>
        <v>941.05800000000011</v>
      </c>
      <c r="N402" s="6">
        <f t="shared" si="25"/>
        <v>600.90000000000009</v>
      </c>
      <c r="O402" s="6">
        <f t="shared" si="26"/>
        <v>340.15800000000002</v>
      </c>
      <c r="P402" s="8">
        <f t="shared" si="27"/>
        <v>0.36146337420222768</v>
      </c>
      <c r="Q402" s="5">
        <f>YEAR(SalesDataTable[[#This Row],[Order Date]])</f>
        <v>2026</v>
      </c>
      <c r="R402" s="8" t="str">
        <f>"Q"&amp;ROUNDUP(MONTH(SalesDataTable[[#This Row],[Order Date]])/3,0)</f>
        <v>Q1</v>
      </c>
      <c r="S402" s="9">
        <f>MONTH(SalesDataTable[[#This Row],[Order Date]])</f>
        <v>3</v>
      </c>
      <c r="T402" s="8" t="str">
        <f>TEXT(SalesDataTable[[#This Row],[Order Date]],"mmm")</f>
        <v>Mar</v>
      </c>
    </row>
    <row r="403" spans="1:20" ht="15.6">
      <c r="A403" s="2">
        <v>3560</v>
      </c>
      <c r="B403" s="3">
        <v>46102</v>
      </c>
      <c r="C403" s="4" t="s">
        <v>11</v>
      </c>
      <c r="D403" s="4" t="s">
        <v>52</v>
      </c>
      <c r="E403" s="4" t="s">
        <v>2</v>
      </c>
      <c r="F403" s="4" t="s">
        <v>3</v>
      </c>
      <c r="G403" s="4" t="s">
        <v>34</v>
      </c>
      <c r="H403" s="4" t="s">
        <v>45</v>
      </c>
      <c r="I403" s="9">
        <v>3</v>
      </c>
      <c r="J403" s="6">
        <v>50.46</v>
      </c>
      <c r="K403" s="7">
        <v>0.1</v>
      </c>
      <c r="L403" s="6">
        <v>21.9</v>
      </c>
      <c r="M403" s="6">
        <f t="shared" si="24"/>
        <v>136.24199999999999</v>
      </c>
      <c r="N403" s="6">
        <f t="shared" si="25"/>
        <v>65.699999999999989</v>
      </c>
      <c r="O403" s="6">
        <f t="shared" si="26"/>
        <v>70.542000000000002</v>
      </c>
      <c r="P403" s="8">
        <f t="shared" si="27"/>
        <v>0.51776985070683057</v>
      </c>
      <c r="Q403" s="5">
        <f>YEAR(SalesDataTable[[#This Row],[Order Date]])</f>
        <v>2026</v>
      </c>
      <c r="R403" s="8" t="str">
        <f>"Q"&amp;ROUNDUP(MONTH(SalesDataTable[[#This Row],[Order Date]])/3,0)</f>
        <v>Q1</v>
      </c>
      <c r="S403" s="9">
        <f>MONTH(SalesDataTable[[#This Row],[Order Date]])</f>
        <v>3</v>
      </c>
      <c r="T403" s="8" t="str">
        <f>TEXT(SalesDataTable[[#This Row],[Order Date]],"mmm")</f>
        <v>Mar</v>
      </c>
    </row>
    <row r="404" spans="1:20" ht="15.6">
      <c r="A404" s="2">
        <v>4059</v>
      </c>
      <c r="B404" s="3">
        <v>46102</v>
      </c>
      <c r="C404" s="4" t="s">
        <v>20</v>
      </c>
      <c r="D404" s="4" t="s">
        <v>47</v>
      </c>
      <c r="E404" s="4" t="s">
        <v>28</v>
      </c>
      <c r="F404" s="4" t="s">
        <v>13</v>
      </c>
      <c r="G404" s="4" t="s">
        <v>23</v>
      </c>
      <c r="H404" s="4" t="s">
        <v>40</v>
      </c>
      <c r="I404" s="9">
        <v>1</v>
      </c>
      <c r="J404" s="6">
        <v>83.62</v>
      </c>
      <c r="K404" s="7">
        <v>0</v>
      </c>
      <c r="L404" s="6">
        <v>39.15</v>
      </c>
      <c r="M404" s="6">
        <f t="shared" si="24"/>
        <v>83.62</v>
      </c>
      <c r="N404" s="6">
        <f t="shared" si="25"/>
        <v>39.15</v>
      </c>
      <c r="O404" s="6">
        <f t="shared" si="26"/>
        <v>44.470000000000006</v>
      </c>
      <c r="P404" s="8">
        <f t="shared" si="27"/>
        <v>0.53181057163358048</v>
      </c>
      <c r="Q404" s="5">
        <f>YEAR(SalesDataTable[[#This Row],[Order Date]])</f>
        <v>2026</v>
      </c>
      <c r="R404" s="8" t="str">
        <f>"Q"&amp;ROUNDUP(MONTH(SalesDataTable[[#This Row],[Order Date]])/3,0)</f>
        <v>Q1</v>
      </c>
      <c r="S404" s="9">
        <f>MONTH(SalesDataTable[[#This Row],[Order Date]])</f>
        <v>3</v>
      </c>
      <c r="T404" s="8" t="str">
        <f>TEXT(SalesDataTable[[#This Row],[Order Date]],"mmm")</f>
        <v>Mar</v>
      </c>
    </row>
    <row r="405" spans="1:20" ht="15.6">
      <c r="A405" s="2">
        <v>4731</v>
      </c>
      <c r="B405" s="3">
        <v>46102</v>
      </c>
      <c r="C405" s="4" t="s">
        <v>6</v>
      </c>
      <c r="D405" s="4" t="s">
        <v>43</v>
      </c>
      <c r="E405" s="4" t="s">
        <v>8</v>
      </c>
      <c r="F405" s="4" t="s">
        <v>16</v>
      </c>
      <c r="G405" s="4" t="s">
        <v>4</v>
      </c>
      <c r="H405" s="4" t="s">
        <v>22</v>
      </c>
      <c r="I405" s="9">
        <v>6</v>
      </c>
      <c r="J405" s="6">
        <v>51.07</v>
      </c>
      <c r="K405" s="7">
        <v>0.1</v>
      </c>
      <c r="L405" s="6">
        <v>22.68</v>
      </c>
      <c r="M405" s="6">
        <f t="shared" si="24"/>
        <v>275.77800000000002</v>
      </c>
      <c r="N405" s="6">
        <f t="shared" si="25"/>
        <v>136.07999999999998</v>
      </c>
      <c r="O405" s="6">
        <f t="shared" si="26"/>
        <v>139.69800000000004</v>
      </c>
      <c r="P405" s="8">
        <f t="shared" si="27"/>
        <v>0.50655962404542798</v>
      </c>
      <c r="Q405" s="5">
        <f>YEAR(SalesDataTable[[#This Row],[Order Date]])</f>
        <v>2026</v>
      </c>
      <c r="R405" s="8" t="str">
        <f>"Q"&amp;ROUNDUP(MONTH(SalesDataTable[[#This Row],[Order Date]])/3,0)</f>
        <v>Q1</v>
      </c>
      <c r="S405" s="9">
        <f>MONTH(SalesDataTable[[#This Row],[Order Date]])</f>
        <v>3</v>
      </c>
      <c r="T405" s="8" t="str">
        <f>TEXT(SalesDataTable[[#This Row],[Order Date]],"mmm")</f>
        <v>Mar</v>
      </c>
    </row>
    <row r="406" spans="1:20" ht="15.6">
      <c r="A406" s="2">
        <v>693</v>
      </c>
      <c r="B406" s="3">
        <v>46103</v>
      </c>
      <c r="C406" s="4" t="s">
        <v>6</v>
      </c>
      <c r="D406" s="4" t="s">
        <v>41</v>
      </c>
      <c r="E406" s="4" t="s">
        <v>2</v>
      </c>
      <c r="F406" s="4" t="s">
        <v>13</v>
      </c>
      <c r="G406" s="4" t="s">
        <v>14</v>
      </c>
      <c r="H406" s="4" t="s">
        <v>32</v>
      </c>
      <c r="I406" s="9">
        <v>3</v>
      </c>
      <c r="J406" s="6">
        <v>47.02</v>
      </c>
      <c r="K406" s="7">
        <v>0.1</v>
      </c>
      <c r="L406" s="6">
        <v>17.989999999999998</v>
      </c>
      <c r="M406" s="6">
        <f t="shared" si="24"/>
        <v>126.95400000000001</v>
      </c>
      <c r="N406" s="6">
        <f t="shared" si="25"/>
        <v>53.97</v>
      </c>
      <c r="O406" s="6">
        <f t="shared" si="26"/>
        <v>72.984000000000009</v>
      </c>
      <c r="P406" s="8">
        <f t="shared" si="27"/>
        <v>0.57488539155914742</v>
      </c>
      <c r="Q406" s="5">
        <f>YEAR(SalesDataTable[[#This Row],[Order Date]])</f>
        <v>2026</v>
      </c>
      <c r="R406" s="8" t="str">
        <f>"Q"&amp;ROUNDUP(MONTH(SalesDataTable[[#This Row],[Order Date]])/3,0)</f>
        <v>Q1</v>
      </c>
      <c r="S406" s="9">
        <f>MONTH(SalesDataTable[[#This Row],[Order Date]])</f>
        <v>3</v>
      </c>
      <c r="T406" s="8" t="str">
        <f>TEXT(SalesDataTable[[#This Row],[Order Date]],"mmm")</f>
        <v>Mar</v>
      </c>
    </row>
    <row r="407" spans="1:20" ht="15.6">
      <c r="A407" s="2">
        <v>1672</v>
      </c>
      <c r="B407" s="3">
        <v>46103</v>
      </c>
      <c r="C407" s="4" t="s">
        <v>11</v>
      </c>
      <c r="D407" s="4" t="s">
        <v>25</v>
      </c>
      <c r="E407" s="4" t="s">
        <v>28</v>
      </c>
      <c r="F407" s="4" t="s">
        <v>3</v>
      </c>
      <c r="G407" s="4" t="s">
        <v>14</v>
      </c>
      <c r="H407" s="4" t="s">
        <v>32</v>
      </c>
      <c r="I407" s="9">
        <v>1</v>
      </c>
      <c r="J407" s="6">
        <v>47.1</v>
      </c>
      <c r="K407" s="7">
        <v>0.05</v>
      </c>
      <c r="L407" s="6">
        <v>18.48</v>
      </c>
      <c r="M407" s="6">
        <f t="shared" si="24"/>
        <v>44.744999999999997</v>
      </c>
      <c r="N407" s="6">
        <f t="shared" si="25"/>
        <v>18.48</v>
      </c>
      <c r="O407" s="6">
        <f t="shared" si="26"/>
        <v>26.264999999999997</v>
      </c>
      <c r="P407" s="8">
        <f t="shared" si="27"/>
        <v>0.58699296010727453</v>
      </c>
      <c r="Q407" s="5">
        <f>YEAR(SalesDataTable[[#This Row],[Order Date]])</f>
        <v>2026</v>
      </c>
      <c r="R407" s="8" t="str">
        <f>"Q"&amp;ROUNDUP(MONTH(SalesDataTable[[#This Row],[Order Date]])/3,0)</f>
        <v>Q1</v>
      </c>
      <c r="S407" s="9">
        <f>MONTH(SalesDataTable[[#This Row],[Order Date]])</f>
        <v>3</v>
      </c>
      <c r="T407" s="8" t="str">
        <f>TEXT(SalesDataTable[[#This Row],[Order Date]],"mmm")</f>
        <v>Mar</v>
      </c>
    </row>
    <row r="408" spans="1:20" ht="15.6">
      <c r="A408" s="2">
        <v>2347</v>
      </c>
      <c r="B408" s="3">
        <v>46103</v>
      </c>
      <c r="C408" s="4" t="s">
        <v>20</v>
      </c>
      <c r="D408" s="4" t="s">
        <v>47</v>
      </c>
      <c r="E408" s="4" t="s">
        <v>2</v>
      </c>
      <c r="F408" s="4" t="s">
        <v>3</v>
      </c>
      <c r="G408" s="4" t="s">
        <v>14</v>
      </c>
      <c r="H408" s="4" t="s">
        <v>44</v>
      </c>
      <c r="I408" s="9">
        <v>2</v>
      </c>
      <c r="J408" s="6">
        <v>131.38999999999999</v>
      </c>
      <c r="K408" s="7">
        <v>0</v>
      </c>
      <c r="L408" s="6">
        <v>66.91</v>
      </c>
      <c r="M408" s="6">
        <f t="shared" si="24"/>
        <v>262.77999999999997</v>
      </c>
      <c r="N408" s="6">
        <f t="shared" si="25"/>
        <v>133.82</v>
      </c>
      <c r="O408" s="6">
        <f t="shared" si="26"/>
        <v>128.95999999999998</v>
      </c>
      <c r="P408" s="8">
        <f t="shared" si="27"/>
        <v>0.49075272090722277</v>
      </c>
      <c r="Q408" s="5">
        <f>YEAR(SalesDataTable[[#This Row],[Order Date]])</f>
        <v>2026</v>
      </c>
      <c r="R408" s="8" t="str">
        <f>"Q"&amp;ROUNDUP(MONTH(SalesDataTable[[#This Row],[Order Date]])/3,0)</f>
        <v>Q1</v>
      </c>
      <c r="S408" s="9">
        <f>MONTH(SalesDataTable[[#This Row],[Order Date]])</f>
        <v>3</v>
      </c>
      <c r="T408" s="8" t="str">
        <f>TEXT(SalesDataTable[[#This Row],[Order Date]],"mmm")</f>
        <v>Mar</v>
      </c>
    </row>
    <row r="409" spans="1:20" ht="15.6">
      <c r="A409" s="2">
        <v>2582</v>
      </c>
      <c r="B409" s="3">
        <v>46103</v>
      </c>
      <c r="C409" s="4" t="s">
        <v>6</v>
      </c>
      <c r="D409" s="4" t="s">
        <v>7</v>
      </c>
      <c r="E409" s="4" t="s">
        <v>28</v>
      </c>
      <c r="F409" s="4" t="s">
        <v>13</v>
      </c>
      <c r="G409" s="4" t="s">
        <v>34</v>
      </c>
      <c r="H409" s="4" t="s">
        <v>38</v>
      </c>
      <c r="I409" s="9">
        <v>1</v>
      </c>
      <c r="J409" s="6">
        <v>120.16</v>
      </c>
      <c r="K409" s="7">
        <v>0.15</v>
      </c>
      <c r="L409" s="6">
        <v>68.33</v>
      </c>
      <c r="M409" s="6">
        <f t="shared" si="24"/>
        <v>102.136</v>
      </c>
      <c r="N409" s="6">
        <f t="shared" si="25"/>
        <v>68.33</v>
      </c>
      <c r="O409" s="6">
        <f t="shared" si="26"/>
        <v>33.805999999999997</v>
      </c>
      <c r="P409" s="8">
        <f t="shared" si="27"/>
        <v>0.33099005247904756</v>
      </c>
      <c r="Q409" s="5">
        <f>YEAR(SalesDataTable[[#This Row],[Order Date]])</f>
        <v>2026</v>
      </c>
      <c r="R409" s="8" t="str">
        <f>"Q"&amp;ROUNDUP(MONTH(SalesDataTable[[#This Row],[Order Date]])/3,0)</f>
        <v>Q1</v>
      </c>
      <c r="S409" s="9">
        <f>MONTH(SalesDataTable[[#This Row],[Order Date]])</f>
        <v>3</v>
      </c>
      <c r="T409" s="8" t="str">
        <f>TEXT(SalesDataTable[[#This Row],[Order Date]],"mmm")</f>
        <v>Mar</v>
      </c>
    </row>
    <row r="410" spans="1:20" ht="15.6">
      <c r="A410" s="2">
        <v>2762</v>
      </c>
      <c r="B410" s="3">
        <v>46103</v>
      </c>
      <c r="C410" s="4" t="s">
        <v>20</v>
      </c>
      <c r="D410" s="4" t="s">
        <v>33</v>
      </c>
      <c r="E410" s="4" t="s">
        <v>19</v>
      </c>
      <c r="F410" s="4" t="s">
        <v>3</v>
      </c>
      <c r="G410" s="4" t="s">
        <v>23</v>
      </c>
      <c r="H410" s="4" t="s">
        <v>29</v>
      </c>
      <c r="I410" s="9">
        <v>1</v>
      </c>
      <c r="J410" s="6">
        <v>196.48</v>
      </c>
      <c r="K410" s="7">
        <v>0</v>
      </c>
      <c r="L410" s="6">
        <v>101.29</v>
      </c>
      <c r="M410" s="6">
        <f t="shared" si="24"/>
        <v>196.48</v>
      </c>
      <c r="N410" s="6">
        <f t="shared" si="25"/>
        <v>101.29</v>
      </c>
      <c r="O410" s="6">
        <f t="shared" si="26"/>
        <v>95.189999999999984</v>
      </c>
      <c r="P410" s="8">
        <f t="shared" si="27"/>
        <v>0.48447679153094458</v>
      </c>
      <c r="Q410" s="5">
        <f>YEAR(SalesDataTable[[#This Row],[Order Date]])</f>
        <v>2026</v>
      </c>
      <c r="R410" s="8" t="str">
        <f>"Q"&amp;ROUNDUP(MONTH(SalesDataTable[[#This Row],[Order Date]])/3,0)</f>
        <v>Q1</v>
      </c>
      <c r="S410" s="9">
        <f>MONTH(SalesDataTable[[#This Row],[Order Date]])</f>
        <v>3</v>
      </c>
      <c r="T410" s="8" t="str">
        <f>TEXT(SalesDataTable[[#This Row],[Order Date]],"mmm")</f>
        <v>Mar</v>
      </c>
    </row>
    <row r="411" spans="1:20" ht="15.6">
      <c r="A411" s="2">
        <v>4090</v>
      </c>
      <c r="B411" s="3">
        <v>46103</v>
      </c>
      <c r="C411" s="4" t="s">
        <v>6</v>
      </c>
      <c r="D411" s="4" t="s">
        <v>41</v>
      </c>
      <c r="E411" s="4" t="s">
        <v>28</v>
      </c>
      <c r="F411" s="4" t="s">
        <v>16</v>
      </c>
      <c r="G411" s="4" t="s">
        <v>14</v>
      </c>
      <c r="H411" s="4" t="s">
        <v>15</v>
      </c>
      <c r="I411" s="9">
        <v>1</v>
      </c>
      <c r="J411" s="6">
        <v>36.520000000000003</v>
      </c>
      <c r="K411" s="7">
        <v>0</v>
      </c>
      <c r="L411" s="6">
        <v>13.96</v>
      </c>
      <c r="M411" s="6">
        <f t="shared" si="24"/>
        <v>36.520000000000003</v>
      </c>
      <c r="N411" s="6">
        <f t="shared" si="25"/>
        <v>13.96</v>
      </c>
      <c r="O411" s="6">
        <f t="shared" si="26"/>
        <v>22.560000000000002</v>
      </c>
      <c r="P411" s="8">
        <f t="shared" si="27"/>
        <v>0.61774370208105145</v>
      </c>
      <c r="Q411" s="5">
        <f>YEAR(SalesDataTable[[#This Row],[Order Date]])</f>
        <v>2026</v>
      </c>
      <c r="R411" s="8" t="str">
        <f>"Q"&amp;ROUNDUP(MONTH(SalesDataTable[[#This Row],[Order Date]])/3,0)</f>
        <v>Q1</v>
      </c>
      <c r="S411" s="9">
        <f>MONTH(SalesDataTable[[#This Row],[Order Date]])</f>
        <v>3</v>
      </c>
      <c r="T411" s="8" t="str">
        <f>TEXT(SalesDataTable[[#This Row],[Order Date]],"mmm")</f>
        <v>Mar</v>
      </c>
    </row>
    <row r="412" spans="1:20" ht="15.6">
      <c r="A412" s="2">
        <v>4491</v>
      </c>
      <c r="B412" s="3">
        <v>46103</v>
      </c>
      <c r="C412" s="4" t="s">
        <v>6</v>
      </c>
      <c r="D412" s="4" t="s">
        <v>43</v>
      </c>
      <c r="E412" s="4" t="s">
        <v>19</v>
      </c>
      <c r="F412" s="4" t="s">
        <v>16</v>
      </c>
      <c r="G412" s="4" t="s">
        <v>34</v>
      </c>
      <c r="H412" s="4" t="s">
        <v>45</v>
      </c>
      <c r="I412" s="9">
        <v>4</v>
      </c>
      <c r="J412" s="6">
        <v>49.71</v>
      </c>
      <c r="K412" s="7">
        <v>0.1</v>
      </c>
      <c r="L412" s="6">
        <v>22.46</v>
      </c>
      <c r="M412" s="6">
        <f t="shared" si="24"/>
        <v>178.95600000000002</v>
      </c>
      <c r="N412" s="6">
        <f t="shared" si="25"/>
        <v>89.84</v>
      </c>
      <c r="O412" s="6">
        <f t="shared" si="26"/>
        <v>89.116000000000014</v>
      </c>
      <c r="P412" s="8">
        <f t="shared" si="27"/>
        <v>0.49797715639598561</v>
      </c>
      <c r="Q412" s="5">
        <f>YEAR(SalesDataTable[[#This Row],[Order Date]])</f>
        <v>2026</v>
      </c>
      <c r="R412" s="8" t="str">
        <f>"Q"&amp;ROUNDUP(MONTH(SalesDataTable[[#This Row],[Order Date]])/3,0)</f>
        <v>Q1</v>
      </c>
      <c r="S412" s="9">
        <f>MONTH(SalesDataTable[[#This Row],[Order Date]])</f>
        <v>3</v>
      </c>
      <c r="T412" s="8" t="str">
        <f>TEXT(SalesDataTable[[#This Row],[Order Date]],"mmm")</f>
        <v>Mar</v>
      </c>
    </row>
    <row r="413" spans="1:20" ht="15.6">
      <c r="A413" s="2">
        <v>4678</v>
      </c>
      <c r="B413" s="3">
        <v>46103</v>
      </c>
      <c r="C413" s="4" t="s">
        <v>0</v>
      </c>
      <c r="D413" s="4" t="s">
        <v>1</v>
      </c>
      <c r="E413" s="4" t="s">
        <v>2</v>
      </c>
      <c r="F413" s="4" t="s">
        <v>3</v>
      </c>
      <c r="G413" s="4" t="s">
        <v>23</v>
      </c>
      <c r="H413" s="4" t="s">
        <v>40</v>
      </c>
      <c r="I413" s="9">
        <v>1</v>
      </c>
      <c r="J413" s="6">
        <v>81.209999999999994</v>
      </c>
      <c r="K413" s="7">
        <v>0.05</v>
      </c>
      <c r="L413" s="6">
        <v>40.44</v>
      </c>
      <c r="M413" s="6">
        <f t="shared" si="24"/>
        <v>77.149499999999989</v>
      </c>
      <c r="N413" s="6">
        <f t="shared" si="25"/>
        <v>40.44</v>
      </c>
      <c r="O413" s="6">
        <f t="shared" si="26"/>
        <v>36.709499999999991</v>
      </c>
      <c r="P413" s="8">
        <f t="shared" si="27"/>
        <v>0.47582291524896464</v>
      </c>
      <c r="Q413" s="5">
        <f>YEAR(SalesDataTable[[#This Row],[Order Date]])</f>
        <v>2026</v>
      </c>
      <c r="R413" s="8" t="str">
        <f>"Q"&amp;ROUNDUP(MONTH(SalesDataTable[[#This Row],[Order Date]])/3,0)</f>
        <v>Q1</v>
      </c>
      <c r="S413" s="9">
        <f>MONTH(SalesDataTable[[#This Row],[Order Date]])</f>
        <v>3</v>
      </c>
      <c r="T413" s="8" t="str">
        <f>TEXT(SalesDataTable[[#This Row],[Order Date]],"mmm")</f>
        <v>Mar</v>
      </c>
    </row>
    <row r="414" spans="1:20" ht="15.6">
      <c r="A414" s="2">
        <v>1189</v>
      </c>
      <c r="B414" s="3">
        <v>46104</v>
      </c>
      <c r="C414" s="4" t="s">
        <v>20</v>
      </c>
      <c r="D414" s="4" t="s">
        <v>47</v>
      </c>
      <c r="E414" s="4" t="s">
        <v>2</v>
      </c>
      <c r="F414" s="4" t="s">
        <v>13</v>
      </c>
      <c r="G414" s="4" t="s">
        <v>4</v>
      </c>
      <c r="H414" s="4" t="s">
        <v>30</v>
      </c>
      <c r="I414" s="9">
        <v>2</v>
      </c>
      <c r="J414" s="6">
        <v>103.22</v>
      </c>
      <c r="K414" s="7">
        <v>0</v>
      </c>
      <c r="L414" s="6">
        <v>51.33</v>
      </c>
      <c r="M414" s="6">
        <f t="shared" si="24"/>
        <v>206.44</v>
      </c>
      <c r="N414" s="6">
        <f t="shared" si="25"/>
        <v>102.66</v>
      </c>
      <c r="O414" s="6">
        <f t="shared" si="26"/>
        <v>103.78</v>
      </c>
      <c r="P414" s="8">
        <f t="shared" si="27"/>
        <v>0.50271265258670805</v>
      </c>
      <c r="Q414" s="5">
        <f>YEAR(SalesDataTable[[#This Row],[Order Date]])</f>
        <v>2026</v>
      </c>
      <c r="R414" s="8" t="str">
        <f>"Q"&amp;ROUNDUP(MONTH(SalesDataTable[[#This Row],[Order Date]])/3,0)</f>
        <v>Q1</v>
      </c>
      <c r="S414" s="9">
        <f>MONTH(SalesDataTable[[#This Row],[Order Date]])</f>
        <v>3</v>
      </c>
      <c r="T414" s="8" t="str">
        <f>TEXT(SalesDataTable[[#This Row],[Order Date]],"mmm")</f>
        <v>Mar</v>
      </c>
    </row>
    <row r="415" spans="1:20" ht="15.6">
      <c r="A415" s="2">
        <v>1590</v>
      </c>
      <c r="B415" s="3">
        <v>46104</v>
      </c>
      <c r="C415" s="4" t="s">
        <v>0</v>
      </c>
      <c r="D415" s="4" t="s">
        <v>50</v>
      </c>
      <c r="E415" s="4" t="s">
        <v>28</v>
      </c>
      <c r="F415" s="4" t="s">
        <v>13</v>
      </c>
      <c r="G415" s="4" t="s">
        <v>9</v>
      </c>
      <c r="H415" s="4" t="s">
        <v>37</v>
      </c>
      <c r="I415" s="9">
        <v>1</v>
      </c>
      <c r="J415" s="6">
        <v>153.47</v>
      </c>
      <c r="K415" s="7">
        <v>0</v>
      </c>
      <c r="L415" s="6">
        <v>78.19</v>
      </c>
      <c r="M415" s="6">
        <f t="shared" si="24"/>
        <v>153.47</v>
      </c>
      <c r="N415" s="6">
        <f t="shared" si="25"/>
        <v>78.19</v>
      </c>
      <c r="O415" s="6">
        <f t="shared" si="26"/>
        <v>75.28</v>
      </c>
      <c r="P415" s="8">
        <f t="shared" si="27"/>
        <v>0.49051931973675639</v>
      </c>
      <c r="Q415" s="5">
        <f>YEAR(SalesDataTable[[#This Row],[Order Date]])</f>
        <v>2026</v>
      </c>
      <c r="R415" s="8" t="str">
        <f>"Q"&amp;ROUNDUP(MONTH(SalesDataTable[[#This Row],[Order Date]])/3,0)</f>
        <v>Q1</v>
      </c>
      <c r="S415" s="9">
        <f>MONTH(SalesDataTable[[#This Row],[Order Date]])</f>
        <v>3</v>
      </c>
      <c r="T415" s="8" t="str">
        <f>TEXT(SalesDataTable[[#This Row],[Order Date]],"mmm")</f>
        <v>Mar</v>
      </c>
    </row>
    <row r="416" spans="1:20" ht="15.6">
      <c r="A416" s="2">
        <v>2309</v>
      </c>
      <c r="B416" s="3">
        <v>46104</v>
      </c>
      <c r="C416" s="4" t="s">
        <v>20</v>
      </c>
      <c r="D416" s="4" t="s">
        <v>31</v>
      </c>
      <c r="E416" s="4" t="s">
        <v>2</v>
      </c>
      <c r="F416" s="4" t="s">
        <v>3</v>
      </c>
      <c r="G416" s="4" t="s">
        <v>23</v>
      </c>
      <c r="H416" s="4" t="s">
        <v>29</v>
      </c>
      <c r="I416" s="9">
        <v>6</v>
      </c>
      <c r="J416" s="6">
        <v>199.75</v>
      </c>
      <c r="K416" s="7">
        <v>0</v>
      </c>
      <c r="L416" s="6">
        <v>105.84</v>
      </c>
      <c r="M416" s="6">
        <f t="shared" si="24"/>
        <v>1198.5</v>
      </c>
      <c r="N416" s="6">
        <f t="shared" si="25"/>
        <v>635.04</v>
      </c>
      <c r="O416" s="6">
        <f t="shared" si="26"/>
        <v>563.46</v>
      </c>
      <c r="P416" s="8">
        <f t="shared" si="27"/>
        <v>0.47013767209011265</v>
      </c>
      <c r="Q416" s="5">
        <f>YEAR(SalesDataTable[[#This Row],[Order Date]])</f>
        <v>2026</v>
      </c>
      <c r="R416" s="8" t="str">
        <f>"Q"&amp;ROUNDUP(MONTH(SalesDataTable[[#This Row],[Order Date]])/3,0)</f>
        <v>Q1</v>
      </c>
      <c r="S416" s="9">
        <f>MONTH(SalesDataTable[[#This Row],[Order Date]])</f>
        <v>3</v>
      </c>
      <c r="T416" s="8" t="str">
        <f>TEXT(SalesDataTable[[#This Row],[Order Date]],"mmm")</f>
        <v>Mar</v>
      </c>
    </row>
    <row r="417" spans="1:20" ht="15.6">
      <c r="A417" s="2">
        <v>3628</v>
      </c>
      <c r="B417" s="3">
        <v>46104</v>
      </c>
      <c r="C417" s="4" t="s">
        <v>6</v>
      </c>
      <c r="D417" s="4" t="s">
        <v>43</v>
      </c>
      <c r="E417" s="4" t="s">
        <v>28</v>
      </c>
      <c r="F417" s="4" t="s">
        <v>13</v>
      </c>
      <c r="G417" s="4" t="s">
        <v>14</v>
      </c>
      <c r="H417" s="4" t="s">
        <v>32</v>
      </c>
      <c r="I417" s="9">
        <v>1</v>
      </c>
      <c r="J417" s="6">
        <v>45.84</v>
      </c>
      <c r="K417" s="7">
        <v>0</v>
      </c>
      <c r="L417" s="6">
        <v>18.079999999999998</v>
      </c>
      <c r="M417" s="6">
        <f t="shared" si="24"/>
        <v>45.84</v>
      </c>
      <c r="N417" s="6">
        <f t="shared" si="25"/>
        <v>18.079999999999998</v>
      </c>
      <c r="O417" s="6">
        <f t="shared" si="26"/>
        <v>27.760000000000005</v>
      </c>
      <c r="P417" s="8">
        <f t="shared" si="27"/>
        <v>0.605584642233857</v>
      </c>
      <c r="Q417" s="5">
        <f>YEAR(SalesDataTable[[#This Row],[Order Date]])</f>
        <v>2026</v>
      </c>
      <c r="R417" s="8" t="str">
        <f>"Q"&amp;ROUNDUP(MONTH(SalesDataTable[[#This Row],[Order Date]])/3,0)</f>
        <v>Q1</v>
      </c>
      <c r="S417" s="9">
        <f>MONTH(SalesDataTable[[#This Row],[Order Date]])</f>
        <v>3</v>
      </c>
      <c r="T417" s="8" t="str">
        <f>TEXT(SalesDataTable[[#This Row],[Order Date]],"mmm")</f>
        <v>Mar</v>
      </c>
    </row>
    <row r="418" spans="1:20" ht="15.6">
      <c r="A418" s="2">
        <v>3718</v>
      </c>
      <c r="B418" s="3">
        <v>46104</v>
      </c>
      <c r="C418" s="4" t="s">
        <v>6</v>
      </c>
      <c r="D418" s="4" t="s">
        <v>43</v>
      </c>
      <c r="E418" s="4" t="s">
        <v>28</v>
      </c>
      <c r="F418" s="4" t="s">
        <v>13</v>
      </c>
      <c r="G418" s="4" t="s">
        <v>23</v>
      </c>
      <c r="H418" s="4" t="s">
        <v>51</v>
      </c>
      <c r="I418" s="9">
        <v>2</v>
      </c>
      <c r="J418" s="6">
        <v>122.07</v>
      </c>
      <c r="K418" s="7">
        <v>0.05</v>
      </c>
      <c r="L418" s="6">
        <v>59.16</v>
      </c>
      <c r="M418" s="6">
        <f t="shared" si="24"/>
        <v>231.93299999999996</v>
      </c>
      <c r="N418" s="6">
        <f t="shared" si="25"/>
        <v>118.32</v>
      </c>
      <c r="O418" s="6">
        <f t="shared" si="26"/>
        <v>113.61299999999997</v>
      </c>
      <c r="P418" s="8">
        <f t="shared" si="27"/>
        <v>0.48985267297021118</v>
      </c>
      <c r="Q418" s="5">
        <f>YEAR(SalesDataTable[[#This Row],[Order Date]])</f>
        <v>2026</v>
      </c>
      <c r="R418" s="8" t="str">
        <f>"Q"&amp;ROUNDUP(MONTH(SalesDataTable[[#This Row],[Order Date]])/3,0)</f>
        <v>Q1</v>
      </c>
      <c r="S418" s="9">
        <f>MONTH(SalesDataTable[[#This Row],[Order Date]])</f>
        <v>3</v>
      </c>
      <c r="T418" s="8" t="str">
        <f>TEXT(SalesDataTable[[#This Row],[Order Date]],"mmm")</f>
        <v>Mar</v>
      </c>
    </row>
    <row r="419" spans="1:20" ht="15.6">
      <c r="A419" s="2">
        <v>4198</v>
      </c>
      <c r="B419" s="3">
        <v>46104</v>
      </c>
      <c r="C419" s="4" t="s">
        <v>6</v>
      </c>
      <c r="D419" s="4" t="s">
        <v>49</v>
      </c>
      <c r="E419" s="4" t="s">
        <v>28</v>
      </c>
      <c r="F419" s="4" t="s">
        <v>13</v>
      </c>
      <c r="G419" s="4" t="s">
        <v>34</v>
      </c>
      <c r="H419" s="4" t="s">
        <v>38</v>
      </c>
      <c r="I419" s="9">
        <v>3</v>
      </c>
      <c r="J419" s="6">
        <v>122.4</v>
      </c>
      <c r="K419" s="7">
        <v>0.15</v>
      </c>
      <c r="L419" s="6">
        <v>71.150000000000006</v>
      </c>
      <c r="M419" s="6">
        <f t="shared" si="24"/>
        <v>312.12</v>
      </c>
      <c r="N419" s="6">
        <f t="shared" si="25"/>
        <v>213.45000000000002</v>
      </c>
      <c r="O419" s="6">
        <f t="shared" si="26"/>
        <v>98.669999999999987</v>
      </c>
      <c r="P419" s="8">
        <f t="shared" si="27"/>
        <v>0.31612841214917337</v>
      </c>
      <c r="Q419" s="5">
        <f>YEAR(SalesDataTable[[#This Row],[Order Date]])</f>
        <v>2026</v>
      </c>
      <c r="R419" s="8" t="str">
        <f>"Q"&amp;ROUNDUP(MONTH(SalesDataTable[[#This Row],[Order Date]])/3,0)</f>
        <v>Q1</v>
      </c>
      <c r="S419" s="9">
        <f>MONTH(SalesDataTable[[#This Row],[Order Date]])</f>
        <v>3</v>
      </c>
      <c r="T419" s="8" t="str">
        <f>TEXT(SalesDataTable[[#This Row],[Order Date]],"mmm")</f>
        <v>Mar</v>
      </c>
    </row>
    <row r="420" spans="1:20" ht="15.6">
      <c r="A420" s="2">
        <v>4784</v>
      </c>
      <c r="B420" s="3">
        <v>46104</v>
      </c>
      <c r="C420" s="4" t="s">
        <v>0</v>
      </c>
      <c r="D420" s="4" t="s">
        <v>50</v>
      </c>
      <c r="E420" s="4" t="s">
        <v>2</v>
      </c>
      <c r="F420" s="4" t="s">
        <v>13</v>
      </c>
      <c r="G420" s="4" t="s">
        <v>4</v>
      </c>
      <c r="H420" s="4" t="s">
        <v>30</v>
      </c>
      <c r="I420" s="9">
        <v>1</v>
      </c>
      <c r="J420" s="6">
        <v>101.43</v>
      </c>
      <c r="K420" s="7">
        <v>0</v>
      </c>
      <c r="L420" s="6">
        <v>51.78</v>
      </c>
      <c r="M420" s="6">
        <f t="shared" si="24"/>
        <v>101.43</v>
      </c>
      <c r="N420" s="6">
        <f t="shared" si="25"/>
        <v>51.78</v>
      </c>
      <c r="O420" s="6">
        <f t="shared" si="26"/>
        <v>49.650000000000006</v>
      </c>
      <c r="P420" s="8">
        <f t="shared" si="27"/>
        <v>0.4895001478852411</v>
      </c>
      <c r="Q420" s="5">
        <f>YEAR(SalesDataTable[[#This Row],[Order Date]])</f>
        <v>2026</v>
      </c>
      <c r="R420" s="8" t="str">
        <f>"Q"&amp;ROUNDUP(MONTH(SalesDataTable[[#This Row],[Order Date]])/3,0)</f>
        <v>Q1</v>
      </c>
      <c r="S420" s="9">
        <f>MONTH(SalesDataTable[[#This Row],[Order Date]])</f>
        <v>3</v>
      </c>
      <c r="T420" s="8" t="str">
        <f>TEXT(SalesDataTable[[#This Row],[Order Date]],"mmm")</f>
        <v>Mar</v>
      </c>
    </row>
    <row r="421" spans="1:20" ht="15.6">
      <c r="A421" s="2">
        <v>86</v>
      </c>
      <c r="B421" s="3">
        <v>46105</v>
      </c>
      <c r="C421" s="4" t="s">
        <v>6</v>
      </c>
      <c r="D421" s="4" t="s">
        <v>43</v>
      </c>
      <c r="E421" s="4" t="s">
        <v>8</v>
      </c>
      <c r="F421" s="4" t="s">
        <v>16</v>
      </c>
      <c r="G421" s="4" t="s">
        <v>4</v>
      </c>
      <c r="H421" s="4" t="s">
        <v>30</v>
      </c>
      <c r="I421" s="9">
        <v>8</v>
      </c>
      <c r="J421" s="6">
        <v>104.7</v>
      </c>
      <c r="K421" s="7">
        <v>0.05</v>
      </c>
      <c r="L421" s="6">
        <v>49.91</v>
      </c>
      <c r="M421" s="6">
        <f t="shared" si="24"/>
        <v>795.72</v>
      </c>
      <c r="N421" s="6">
        <f t="shared" si="25"/>
        <v>399.28</v>
      </c>
      <c r="O421" s="6">
        <f t="shared" si="26"/>
        <v>396.44000000000005</v>
      </c>
      <c r="P421" s="8">
        <f t="shared" si="27"/>
        <v>0.49821545267179412</v>
      </c>
      <c r="Q421" s="5">
        <f>YEAR(SalesDataTable[[#This Row],[Order Date]])</f>
        <v>2026</v>
      </c>
      <c r="R421" s="8" t="str">
        <f>"Q"&amp;ROUNDUP(MONTH(SalesDataTable[[#This Row],[Order Date]])/3,0)</f>
        <v>Q1</v>
      </c>
      <c r="S421" s="9">
        <f>MONTH(SalesDataTable[[#This Row],[Order Date]])</f>
        <v>3</v>
      </c>
      <c r="T421" s="8" t="str">
        <f>TEXT(SalesDataTable[[#This Row],[Order Date]],"mmm")</f>
        <v>Mar</v>
      </c>
    </row>
    <row r="422" spans="1:20" ht="15.6">
      <c r="A422" s="2">
        <v>1813</v>
      </c>
      <c r="B422" s="3">
        <v>46105</v>
      </c>
      <c r="C422" s="4" t="s">
        <v>0</v>
      </c>
      <c r="D422" s="4" t="s">
        <v>1</v>
      </c>
      <c r="E422" s="4" t="s">
        <v>19</v>
      </c>
      <c r="F422" s="4" t="s">
        <v>3</v>
      </c>
      <c r="G422" s="4" t="s">
        <v>9</v>
      </c>
      <c r="H422" s="4" t="s">
        <v>17</v>
      </c>
      <c r="I422" s="9">
        <v>4</v>
      </c>
      <c r="J422" s="6">
        <v>146.34</v>
      </c>
      <c r="K422" s="7">
        <v>0</v>
      </c>
      <c r="L422" s="6">
        <v>79.37</v>
      </c>
      <c r="M422" s="6">
        <f t="shared" si="24"/>
        <v>585.36</v>
      </c>
      <c r="N422" s="6">
        <f t="shared" si="25"/>
        <v>317.48</v>
      </c>
      <c r="O422" s="6">
        <f t="shared" si="26"/>
        <v>267.88</v>
      </c>
      <c r="P422" s="8">
        <f t="shared" si="27"/>
        <v>0.45763290966242992</v>
      </c>
      <c r="Q422" s="5">
        <f>YEAR(SalesDataTable[[#This Row],[Order Date]])</f>
        <v>2026</v>
      </c>
      <c r="R422" s="8" t="str">
        <f>"Q"&amp;ROUNDUP(MONTH(SalesDataTable[[#This Row],[Order Date]])/3,0)</f>
        <v>Q1</v>
      </c>
      <c r="S422" s="9">
        <f>MONTH(SalesDataTable[[#This Row],[Order Date]])</f>
        <v>3</v>
      </c>
      <c r="T422" s="8" t="str">
        <f>TEXT(SalesDataTable[[#This Row],[Order Date]],"mmm")</f>
        <v>Mar</v>
      </c>
    </row>
    <row r="423" spans="1:20" ht="15.6">
      <c r="A423" s="2">
        <v>2212</v>
      </c>
      <c r="B423" s="3">
        <v>46105</v>
      </c>
      <c r="C423" s="4" t="s">
        <v>6</v>
      </c>
      <c r="D423" s="4" t="s">
        <v>27</v>
      </c>
      <c r="E423" s="4" t="s">
        <v>2</v>
      </c>
      <c r="F423" s="4" t="s">
        <v>3</v>
      </c>
      <c r="G423" s="4" t="s">
        <v>34</v>
      </c>
      <c r="H423" s="4" t="s">
        <v>38</v>
      </c>
      <c r="I423" s="9">
        <v>2</v>
      </c>
      <c r="J423" s="6">
        <v>122.92</v>
      </c>
      <c r="K423" s="7">
        <v>0.05</v>
      </c>
      <c r="L423" s="6">
        <v>70.31</v>
      </c>
      <c r="M423" s="6">
        <f t="shared" si="24"/>
        <v>233.548</v>
      </c>
      <c r="N423" s="6">
        <f t="shared" si="25"/>
        <v>140.62</v>
      </c>
      <c r="O423" s="6">
        <f t="shared" si="26"/>
        <v>92.927999999999997</v>
      </c>
      <c r="P423" s="8">
        <f t="shared" si="27"/>
        <v>0.39789679209413054</v>
      </c>
      <c r="Q423" s="5">
        <f>YEAR(SalesDataTable[[#This Row],[Order Date]])</f>
        <v>2026</v>
      </c>
      <c r="R423" s="8" t="str">
        <f>"Q"&amp;ROUNDUP(MONTH(SalesDataTable[[#This Row],[Order Date]])/3,0)</f>
        <v>Q1</v>
      </c>
      <c r="S423" s="9">
        <f>MONTH(SalesDataTable[[#This Row],[Order Date]])</f>
        <v>3</v>
      </c>
      <c r="T423" s="8" t="str">
        <f>TEXT(SalesDataTable[[#This Row],[Order Date]],"mmm")</f>
        <v>Mar</v>
      </c>
    </row>
    <row r="424" spans="1:20" ht="15.6">
      <c r="A424" s="2">
        <v>4466</v>
      </c>
      <c r="B424" s="3">
        <v>46105</v>
      </c>
      <c r="C424" s="4" t="s">
        <v>11</v>
      </c>
      <c r="D424" s="4" t="s">
        <v>12</v>
      </c>
      <c r="E424" s="4" t="s">
        <v>2</v>
      </c>
      <c r="F424" s="4" t="s">
        <v>13</v>
      </c>
      <c r="G424" s="4" t="s">
        <v>9</v>
      </c>
      <c r="H424" s="4" t="s">
        <v>10</v>
      </c>
      <c r="I424" s="9">
        <v>1</v>
      </c>
      <c r="J424" s="6">
        <v>91.35</v>
      </c>
      <c r="K424" s="7">
        <v>0.05</v>
      </c>
      <c r="L424" s="6">
        <v>45.24</v>
      </c>
      <c r="M424" s="6">
        <f t="shared" si="24"/>
        <v>86.782499999999985</v>
      </c>
      <c r="N424" s="6">
        <f t="shared" si="25"/>
        <v>45.24</v>
      </c>
      <c r="O424" s="6">
        <f t="shared" si="26"/>
        <v>41.542499999999983</v>
      </c>
      <c r="P424" s="8">
        <f t="shared" si="27"/>
        <v>0.47869674185463645</v>
      </c>
      <c r="Q424" s="5">
        <f>YEAR(SalesDataTable[[#This Row],[Order Date]])</f>
        <v>2026</v>
      </c>
      <c r="R424" s="8" t="str">
        <f>"Q"&amp;ROUNDUP(MONTH(SalesDataTable[[#This Row],[Order Date]])/3,0)</f>
        <v>Q1</v>
      </c>
      <c r="S424" s="9">
        <f>MONTH(SalesDataTable[[#This Row],[Order Date]])</f>
        <v>3</v>
      </c>
      <c r="T424" s="8" t="str">
        <f>TEXT(SalesDataTable[[#This Row],[Order Date]],"mmm")</f>
        <v>Mar</v>
      </c>
    </row>
    <row r="425" spans="1:20" ht="15.6">
      <c r="A425" s="2">
        <v>4483</v>
      </c>
      <c r="B425" s="3">
        <v>46105</v>
      </c>
      <c r="C425" s="4" t="s">
        <v>6</v>
      </c>
      <c r="D425" s="4" t="s">
        <v>43</v>
      </c>
      <c r="E425" s="4" t="s">
        <v>2</v>
      </c>
      <c r="F425" s="4" t="s">
        <v>13</v>
      </c>
      <c r="G425" s="4" t="s">
        <v>4</v>
      </c>
      <c r="H425" s="4" t="s">
        <v>22</v>
      </c>
      <c r="I425" s="9">
        <v>3</v>
      </c>
      <c r="J425" s="6">
        <v>51.01</v>
      </c>
      <c r="K425" s="7">
        <v>0.15</v>
      </c>
      <c r="L425" s="6">
        <v>22.84</v>
      </c>
      <c r="M425" s="6">
        <f t="shared" si="24"/>
        <v>130.07550000000001</v>
      </c>
      <c r="N425" s="6">
        <f t="shared" si="25"/>
        <v>68.52</v>
      </c>
      <c r="O425" s="6">
        <f t="shared" si="26"/>
        <v>61.555500000000009</v>
      </c>
      <c r="P425" s="8">
        <f t="shared" si="27"/>
        <v>0.47322900930613382</v>
      </c>
      <c r="Q425" s="5">
        <f>YEAR(SalesDataTable[[#This Row],[Order Date]])</f>
        <v>2026</v>
      </c>
      <c r="R425" s="8" t="str">
        <f>"Q"&amp;ROUNDUP(MONTH(SalesDataTable[[#This Row],[Order Date]])/3,0)</f>
        <v>Q1</v>
      </c>
      <c r="S425" s="9">
        <f>MONTH(SalesDataTable[[#This Row],[Order Date]])</f>
        <v>3</v>
      </c>
      <c r="T425" s="8" t="str">
        <f>TEXT(SalesDataTable[[#This Row],[Order Date]],"mmm")</f>
        <v>Mar</v>
      </c>
    </row>
    <row r="426" spans="1:20" ht="15.6">
      <c r="A426" s="2">
        <v>273</v>
      </c>
      <c r="B426" s="3">
        <v>46106</v>
      </c>
      <c r="C426" s="4" t="s">
        <v>20</v>
      </c>
      <c r="D426" s="4" t="s">
        <v>33</v>
      </c>
      <c r="E426" s="4" t="s">
        <v>2</v>
      </c>
      <c r="F426" s="4" t="s">
        <v>13</v>
      </c>
      <c r="G426" s="4" t="s">
        <v>34</v>
      </c>
      <c r="H426" s="4" t="s">
        <v>38</v>
      </c>
      <c r="I426" s="9">
        <v>2</v>
      </c>
      <c r="J426" s="6">
        <v>125.04</v>
      </c>
      <c r="K426" s="7">
        <v>0.05</v>
      </c>
      <c r="L426" s="6">
        <v>67.680000000000007</v>
      </c>
      <c r="M426" s="6">
        <f t="shared" si="24"/>
        <v>237.57599999999999</v>
      </c>
      <c r="N426" s="6">
        <f t="shared" si="25"/>
        <v>135.36000000000001</v>
      </c>
      <c r="O426" s="6">
        <f t="shared" si="26"/>
        <v>102.21599999999998</v>
      </c>
      <c r="P426" s="8">
        <f t="shared" si="27"/>
        <v>0.43024547934134755</v>
      </c>
      <c r="Q426" s="5">
        <f>YEAR(SalesDataTable[[#This Row],[Order Date]])</f>
        <v>2026</v>
      </c>
      <c r="R426" s="8" t="str">
        <f>"Q"&amp;ROUNDUP(MONTH(SalesDataTable[[#This Row],[Order Date]])/3,0)</f>
        <v>Q1</v>
      </c>
      <c r="S426" s="9">
        <f>MONTH(SalesDataTable[[#This Row],[Order Date]])</f>
        <v>3</v>
      </c>
      <c r="T426" s="8" t="str">
        <f>TEXT(SalesDataTable[[#This Row],[Order Date]],"mmm")</f>
        <v>Mar</v>
      </c>
    </row>
    <row r="427" spans="1:20" ht="15.6">
      <c r="A427" s="2">
        <v>578</v>
      </c>
      <c r="B427" s="3">
        <v>46106</v>
      </c>
      <c r="C427" s="4" t="s">
        <v>11</v>
      </c>
      <c r="D427" s="4" t="s">
        <v>25</v>
      </c>
      <c r="E427" s="4" t="s">
        <v>28</v>
      </c>
      <c r="F427" s="4" t="s">
        <v>3</v>
      </c>
      <c r="G427" s="4" t="s">
        <v>4</v>
      </c>
      <c r="H427" s="4" t="s">
        <v>22</v>
      </c>
      <c r="I427" s="9">
        <v>2</v>
      </c>
      <c r="J427" s="6">
        <v>50.22</v>
      </c>
      <c r="K427" s="7">
        <v>0.05</v>
      </c>
      <c r="L427" s="6">
        <v>23.16</v>
      </c>
      <c r="M427" s="6">
        <f t="shared" si="24"/>
        <v>95.417999999999992</v>
      </c>
      <c r="N427" s="6">
        <f t="shared" si="25"/>
        <v>46.32</v>
      </c>
      <c r="O427" s="6">
        <f t="shared" si="26"/>
        <v>49.097999999999992</v>
      </c>
      <c r="P427" s="8">
        <f t="shared" si="27"/>
        <v>0.51455700182355524</v>
      </c>
      <c r="Q427" s="5">
        <f>YEAR(SalesDataTable[[#This Row],[Order Date]])</f>
        <v>2026</v>
      </c>
      <c r="R427" s="8" t="str">
        <f>"Q"&amp;ROUNDUP(MONTH(SalesDataTable[[#This Row],[Order Date]])/3,0)</f>
        <v>Q1</v>
      </c>
      <c r="S427" s="9">
        <f>MONTH(SalesDataTable[[#This Row],[Order Date]])</f>
        <v>3</v>
      </c>
      <c r="T427" s="8" t="str">
        <f>TEXT(SalesDataTable[[#This Row],[Order Date]],"mmm")</f>
        <v>Mar</v>
      </c>
    </row>
    <row r="428" spans="1:20" ht="15.6">
      <c r="A428" s="2">
        <v>1290</v>
      </c>
      <c r="B428" s="3">
        <v>46106</v>
      </c>
      <c r="C428" s="4" t="s">
        <v>6</v>
      </c>
      <c r="D428" s="4" t="s">
        <v>7</v>
      </c>
      <c r="E428" s="4" t="s">
        <v>2</v>
      </c>
      <c r="F428" s="4" t="s">
        <v>16</v>
      </c>
      <c r="G428" s="4" t="s">
        <v>34</v>
      </c>
      <c r="H428" s="4" t="s">
        <v>42</v>
      </c>
      <c r="I428" s="9">
        <v>5</v>
      </c>
      <c r="J428" s="6">
        <v>36.369999999999997</v>
      </c>
      <c r="K428" s="7">
        <v>0.05</v>
      </c>
      <c r="L428" s="6">
        <v>13.81</v>
      </c>
      <c r="M428" s="6">
        <f t="shared" si="24"/>
        <v>172.75749999999999</v>
      </c>
      <c r="N428" s="6">
        <f t="shared" si="25"/>
        <v>69.05</v>
      </c>
      <c r="O428" s="6">
        <f t="shared" si="26"/>
        <v>103.7075</v>
      </c>
      <c r="P428" s="8">
        <f t="shared" si="27"/>
        <v>0.60030678841729013</v>
      </c>
      <c r="Q428" s="5">
        <f>YEAR(SalesDataTable[[#This Row],[Order Date]])</f>
        <v>2026</v>
      </c>
      <c r="R428" s="8" t="str">
        <f>"Q"&amp;ROUNDUP(MONTH(SalesDataTable[[#This Row],[Order Date]])/3,0)</f>
        <v>Q1</v>
      </c>
      <c r="S428" s="9">
        <f>MONTH(SalesDataTable[[#This Row],[Order Date]])</f>
        <v>3</v>
      </c>
      <c r="T428" s="8" t="str">
        <f>TEXT(SalesDataTable[[#This Row],[Order Date]],"mmm")</f>
        <v>Mar</v>
      </c>
    </row>
    <row r="429" spans="1:20" ht="15.6">
      <c r="A429" s="2">
        <v>1501</v>
      </c>
      <c r="B429" s="3">
        <v>46106</v>
      </c>
      <c r="C429" s="4" t="s">
        <v>20</v>
      </c>
      <c r="D429" s="4" t="s">
        <v>31</v>
      </c>
      <c r="E429" s="4" t="s">
        <v>8</v>
      </c>
      <c r="F429" s="4" t="s">
        <v>13</v>
      </c>
      <c r="G429" s="4" t="s">
        <v>14</v>
      </c>
      <c r="H429" s="4" t="s">
        <v>15</v>
      </c>
      <c r="I429" s="9">
        <v>3</v>
      </c>
      <c r="J429" s="6">
        <v>36.43</v>
      </c>
      <c r="K429" s="7">
        <v>0.1</v>
      </c>
      <c r="L429" s="6">
        <v>13.23</v>
      </c>
      <c r="M429" s="6">
        <f t="shared" si="24"/>
        <v>98.36099999999999</v>
      </c>
      <c r="N429" s="6">
        <f t="shared" si="25"/>
        <v>39.69</v>
      </c>
      <c r="O429" s="6">
        <f t="shared" si="26"/>
        <v>58.670999999999992</v>
      </c>
      <c r="P429" s="8">
        <f t="shared" si="27"/>
        <v>0.59648641229755694</v>
      </c>
      <c r="Q429" s="5">
        <f>YEAR(SalesDataTable[[#This Row],[Order Date]])</f>
        <v>2026</v>
      </c>
      <c r="R429" s="8" t="str">
        <f>"Q"&amp;ROUNDUP(MONTH(SalesDataTable[[#This Row],[Order Date]])/3,0)</f>
        <v>Q1</v>
      </c>
      <c r="S429" s="9">
        <f>MONTH(SalesDataTable[[#This Row],[Order Date]])</f>
        <v>3</v>
      </c>
      <c r="T429" s="8" t="str">
        <f>TEXT(SalesDataTable[[#This Row],[Order Date]],"mmm")</f>
        <v>Mar</v>
      </c>
    </row>
    <row r="430" spans="1:20" ht="15.6">
      <c r="A430" s="2">
        <v>1540</v>
      </c>
      <c r="B430" s="3">
        <v>46106</v>
      </c>
      <c r="C430" s="4" t="s">
        <v>6</v>
      </c>
      <c r="D430" s="4" t="s">
        <v>43</v>
      </c>
      <c r="E430" s="4" t="s">
        <v>8</v>
      </c>
      <c r="F430" s="4" t="s">
        <v>16</v>
      </c>
      <c r="G430" s="4" t="s">
        <v>4</v>
      </c>
      <c r="H430" s="4" t="s">
        <v>22</v>
      </c>
      <c r="I430" s="9">
        <v>10</v>
      </c>
      <c r="J430" s="6">
        <v>49.7</v>
      </c>
      <c r="K430" s="7">
        <v>0.1</v>
      </c>
      <c r="L430" s="6">
        <v>21.96</v>
      </c>
      <c r="M430" s="6">
        <f t="shared" si="24"/>
        <v>447.3</v>
      </c>
      <c r="N430" s="6">
        <f t="shared" si="25"/>
        <v>219.60000000000002</v>
      </c>
      <c r="O430" s="6">
        <f t="shared" si="26"/>
        <v>227.7</v>
      </c>
      <c r="P430" s="8">
        <f t="shared" si="27"/>
        <v>0.50905432595573441</v>
      </c>
      <c r="Q430" s="5">
        <f>YEAR(SalesDataTable[[#This Row],[Order Date]])</f>
        <v>2026</v>
      </c>
      <c r="R430" s="8" t="str">
        <f>"Q"&amp;ROUNDUP(MONTH(SalesDataTable[[#This Row],[Order Date]])/3,0)</f>
        <v>Q1</v>
      </c>
      <c r="S430" s="9">
        <f>MONTH(SalesDataTable[[#This Row],[Order Date]])</f>
        <v>3</v>
      </c>
      <c r="T430" s="8" t="str">
        <f>TEXT(SalesDataTable[[#This Row],[Order Date]],"mmm")</f>
        <v>Mar</v>
      </c>
    </row>
    <row r="431" spans="1:20" ht="15.6">
      <c r="A431" s="2">
        <v>2541</v>
      </c>
      <c r="B431" s="3">
        <v>46106</v>
      </c>
      <c r="C431" s="4" t="s">
        <v>6</v>
      </c>
      <c r="D431" s="4" t="s">
        <v>43</v>
      </c>
      <c r="E431" s="4" t="s">
        <v>2</v>
      </c>
      <c r="F431" s="4" t="s">
        <v>3</v>
      </c>
      <c r="G431" s="4" t="s">
        <v>14</v>
      </c>
      <c r="H431" s="4" t="s">
        <v>32</v>
      </c>
      <c r="I431" s="9">
        <v>2</v>
      </c>
      <c r="J431" s="6">
        <v>46.61</v>
      </c>
      <c r="K431" s="7">
        <v>0</v>
      </c>
      <c r="L431" s="6">
        <v>17.97</v>
      </c>
      <c r="M431" s="6">
        <f t="shared" si="24"/>
        <v>93.22</v>
      </c>
      <c r="N431" s="6">
        <f t="shared" si="25"/>
        <v>35.94</v>
      </c>
      <c r="O431" s="6">
        <f t="shared" si="26"/>
        <v>57.28</v>
      </c>
      <c r="P431" s="8">
        <f t="shared" si="27"/>
        <v>0.61446041621969538</v>
      </c>
      <c r="Q431" s="5">
        <f>YEAR(SalesDataTable[[#This Row],[Order Date]])</f>
        <v>2026</v>
      </c>
      <c r="R431" s="8" t="str">
        <f>"Q"&amp;ROUNDUP(MONTH(SalesDataTable[[#This Row],[Order Date]])/3,0)</f>
        <v>Q1</v>
      </c>
      <c r="S431" s="9">
        <f>MONTH(SalesDataTable[[#This Row],[Order Date]])</f>
        <v>3</v>
      </c>
      <c r="T431" s="8" t="str">
        <f>TEXT(SalesDataTable[[#This Row],[Order Date]],"mmm")</f>
        <v>Mar</v>
      </c>
    </row>
    <row r="432" spans="1:20" ht="15.6">
      <c r="A432" s="2">
        <v>4264</v>
      </c>
      <c r="B432" s="3">
        <v>46106</v>
      </c>
      <c r="C432" s="4" t="s">
        <v>11</v>
      </c>
      <c r="D432" s="4" t="s">
        <v>25</v>
      </c>
      <c r="E432" s="4" t="s">
        <v>2</v>
      </c>
      <c r="F432" s="4" t="s">
        <v>13</v>
      </c>
      <c r="G432" s="4" t="s">
        <v>14</v>
      </c>
      <c r="H432" s="4" t="s">
        <v>32</v>
      </c>
      <c r="I432" s="9">
        <v>1</v>
      </c>
      <c r="J432" s="6">
        <v>47.61</v>
      </c>
      <c r="K432" s="7">
        <v>0</v>
      </c>
      <c r="L432" s="6">
        <v>18.89</v>
      </c>
      <c r="M432" s="6">
        <f t="shared" si="24"/>
        <v>47.61</v>
      </c>
      <c r="N432" s="6">
        <f t="shared" si="25"/>
        <v>18.89</v>
      </c>
      <c r="O432" s="6">
        <f t="shared" si="26"/>
        <v>28.72</v>
      </c>
      <c r="P432" s="8">
        <f t="shared" si="27"/>
        <v>0.60323461457676952</v>
      </c>
      <c r="Q432" s="5">
        <f>YEAR(SalesDataTable[[#This Row],[Order Date]])</f>
        <v>2026</v>
      </c>
      <c r="R432" s="8" t="str">
        <f>"Q"&amp;ROUNDUP(MONTH(SalesDataTable[[#This Row],[Order Date]])/3,0)</f>
        <v>Q1</v>
      </c>
      <c r="S432" s="9">
        <f>MONTH(SalesDataTable[[#This Row],[Order Date]])</f>
        <v>3</v>
      </c>
      <c r="T432" s="8" t="str">
        <f>TEXT(SalesDataTable[[#This Row],[Order Date]],"mmm")</f>
        <v>Mar</v>
      </c>
    </row>
    <row r="433" spans="1:20" ht="15.6">
      <c r="A433" s="2">
        <v>4311</v>
      </c>
      <c r="B433" s="3">
        <v>46106</v>
      </c>
      <c r="C433" s="4" t="s">
        <v>11</v>
      </c>
      <c r="D433" s="4" t="s">
        <v>12</v>
      </c>
      <c r="E433" s="4" t="s">
        <v>2</v>
      </c>
      <c r="F433" s="4" t="s">
        <v>13</v>
      </c>
      <c r="G433" s="4" t="s">
        <v>4</v>
      </c>
      <c r="H433" s="4" t="s">
        <v>26</v>
      </c>
      <c r="I433" s="9">
        <v>2</v>
      </c>
      <c r="J433" s="6">
        <v>40.880000000000003</v>
      </c>
      <c r="K433" s="7">
        <v>0.05</v>
      </c>
      <c r="L433" s="6">
        <v>16.39</v>
      </c>
      <c r="M433" s="6">
        <f t="shared" si="24"/>
        <v>77.671999999999997</v>
      </c>
      <c r="N433" s="6">
        <f t="shared" si="25"/>
        <v>32.78</v>
      </c>
      <c r="O433" s="6">
        <f t="shared" si="26"/>
        <v>44.891999999999996</v>
      </c>
      <c r="P433" s="8">
        <f t="shared" si="27"/>
        <v>0.57796889483983926</v>
      </c>
      <c r="Q433" s="5">
        <f>YEAR(SalesDataTable[[#This Row],[Order Date]])</f>
        <v>2026</v>
      </c>
      <c r="R433" s="8" t="str">
        <f>"Q"&amp;ROUNDUP(MONTH(SalesDataTable[[#This Row],[Order Date]])/3,0)</f>
        <v>Q1</v>
      </c>
      <c r="S433" s="9">
        <f>MONTH(SalesDataTable[[#This Row],[Order Date]])</f>
        <v>3</v>
      </c>
      <c r="T433" s="8" t="str">
        <f>TEXT(SalesDataTable[[#This Row],[Order Date]],"mmm")</f>
        <v>Mar</v>
      </c>
    </row>
    <row r="434" spans="1:20" ht="15.6">
      <c r="A434" s="2">
        <v>4796</v>
      </c>
      <c r="B434" s="3">
        <v>46106</v>
      </c>
      <c r="C434" s="4" t="s">
        <v>6</v>
      </c>
      <c r="D434" s="4" t="s">
        <v>43</v>
      </c>
      <c r="E434" s="4" t="s">
        <v>2</v>
      </c>
      <c r="F434" s="4" t="s">
        <v>13</v>
      </c>
      <c r="G434" s="4" t="s">
        <v>34</v>
      </c>
      <c r="H434" s="4" t="s">
        <v>35</v>
      </c>
      <c r="I434" s="9">
        <v>2</v>
      </c>
      <c r="J434" s="6">
        <v>39.409999999999997</v>
      </c>
      <c r="K434" s="7">
        <v>0.15</v>
      </c>
      <c r="L434" s="6">
        <v>14.91</v>
      </c>
      <c r="M434" s="6">
        <f t="shared" si="24"/>
        <v>66.996999999999986</v>
      </c>
      <c r="N434" s="6">
        <f t="shared" si="25"/>
        <v>29.82</v>
      </c>
      <c r="O434" s="6">
        <f t="shared" si="26"/>
        <v>37.176999999999985</v>
      </c>
      <c r="P434" s="8">
        <f t="shared" si="27"/>
        <v>0.55490544352732207</v>
      </c>
      <c r="Q434" s="5">
        <f>YEAR(SalesDataTable[[#This Row],[Order Date]])</f>
        <v>2026</v>
      </c>
      <c r="R434" s="8" t="str">
        <f>"Q"&amp;ROUNDUP(MONTH(SalesDataTable[[#This Row],[Order Date]])/3,0)</f>
        <v>Q1</v>
      </c>
      <c r="S434" s="9">
        <f>MONTH(SalesDataTable[[#This Row],[Order Date]])</f>
        <v>3</v>
      </c>
      <c r="T434" s="8" t="str">
        <f>TEXT(SalesDataTable[[#This Row],[Order Date]],"mmm")</f>
        <v>Mar</v>
      </c>
    </row>
    <row r="435" spans="1:20" ht="15.6">
      <c r="A435" s="2">
        <v>89</v>
      </c>
      <c r="B435" s="3">
        <v>46107</v>
      </c>
      <c r="C435" s="4" t="s">
        <v>11</v>
      </c>
      <c r="D435" s="4" t="s">
        <v>39</v>
      </c>
      <c r="E435" s="4" t="s">
        <v>2</v>
      </c>
      <c r="F435" s="4" t="s">
        <v>3</v>
      </c>
      <c r="G435" s="4" t="s">
        <v>4</v>
      </c>
      <c r="H435" s="4" t="s">
        <v>26</v>
      </c>
      <c r="I435" s="9">
        <v>1</v>
      </c>
      <c r="J435" s="6">
        <v>40.82</v>
      </c>
      <c r="K435" s="7">
        <v>0.05</v>
      </c>
      <c r="L435" s="6">
        <v>16.940000000000001</v>
      </c>
      <c r="M435" s="6">
        <f t="shared" si="24"/>
        <v>38.778999999999996</v>
      </c>
      <c r="N435" s="6">
        <f t="shared" si="25"/>
        <v>16.940000000000001</v>
      </c>
      <c r="O435" s="6">
        <f t="shared" si="26"/>
        <v>21.838999999999995</v>
      </c>
      <c r="P435" s="8">
        <f t="shared" si="27"/>
        <v>0.56316563088269411</v>
      </c>
      <c r="Q435" s="5">
        <f>YEAR(SalesDataTable[[#This Row],[Order Date]])</f>
        <v>2026</v>
      </c>
      <c r="R435" s="8" t="str">
        <f>"Q"&amp;ROUNDUP(MONTH(SalesDataTable[[#This Row],[Order Date]])/3,0)</f>
        <v>Q1</v>
      </c>
      <c r="S435" s="9">
        <f>MONTH(SalesDataTable[[#This Row],[Order Date]])</f>
        <v>3</v>
      </c>
      <c r="T435" s="8" t="str">
        <f>TEXT(SalesDataTable[[#This Row],[Order Date]],"mmm")</f>
        <v>Mar</v>
      </c>
    </row>
    <row r="436" spans="1:20" ht="15.6">
      <c r="A436" s="2">
        <v>487</v>
      </c>
      <c r="B436" s="3">
        <v>46107</v>
      </c>
      <c r="C436" s="4" t="s">
        <v>20</v>
      </c>
      <c r="D436" s="4" t="s">
        <v>33</v>
      </c>
      <c r="E436" s="4" t="s">
        <v>19</v>
      </c>
      <c r="F436" s="4" t="s">
        <v>16</v>
      </c>
      <c r="G436" s="4" t="s">
        <v>14</v>
      </c>
      <c r="H436" s="4" t="s">
        <v>15</v>
      </c>
      <c r="I436" s="9">
        <v>3</v>
      </c>
      <c r="J436" s="6">
        <v>36.979999999999997</v>
      </c>
      <c r="K436" s="7">
        <v>0.1</v>
      </c>
      <c r="L436" s="6">
        <v>13.65</v>
      </c>
      <c r="M436" s="6">
        <f t="shared" si="24"/>
        <v>99.846000000000004</v>
      </c>
      <c r="N436" s="6">
        <f t="shared" si="25"/>
        <v>40.950000000000003</v>
      </c>
      <c r="O436" s="6">
        <f t="shared" si="26"/>
        <v>58.896000000000001</v>
      </c>
      <c r="P436" s="8">
        <f t="shared" si="27"/>
        <v>0.58986839733189111</v>
      </c>
      <c r="Q436" s="5">
        <f>YEAR(SalesDataTable[[#This Row],[Order Date]])</f>
        <v>2026</v>
      </c>
      <c r="R436" s="8" t="str">
        <f>"Q"&amp;ROUNDUP(MONTH(SalesDataTable[[#This Row],[Order Date]])/3,0)</f>
        <v>Q1</v>
      </c>
      <c r="S436" s="9">
        <f>MONTH(SalesDataTable[[#This Row],[Order Date]])</f>
        <v>3</v>
      </c>
      <c r="T436" s="8" t="str">
        <f>TEXT(SalesDataTable[[#This Row],[Order Date]],"mmm")</f>
        <v>Mar</v>
      </c>
    </row>
    <row r="437" spans="1:20" ht="15.6">
      <c r="A437" s="2">
        <v>1476</v>
      </c>
      <c r="B437" s="3">
        <v>46107</v>
      </c>
      <c r="C437" s="4" t="s">
        <v>6</v>
      </c>
      <c r="D437" s="4" t="s">
        <v>43</v>
      </c>
      <c r="E437" s="4" t="s">
        <v>28</v>
      </c>
      <c r="F437" s="4" t="s">
        <v>13</v>
      </c>
      <c r="G437" s="4" t="s">
        <v>14</v>
      </c>
      <c r="H437" s="4" t="s">
        <v>15</v>
      </c>
      <c r="I437" s="9">
        <v>1</v>
      </c>
      <c r="J437" s="6">
        <v>35.700000000000003</v>
      </c>
      <c r="K437" s="7">
        <v>0.05</v>
      </c>
      <c r="L437" s="6">
        <v>13.91</v>
      </c>
      <c r="M437" s="6">
        <f t="shared" si="24"/>
        <v>33.914999999999999</v>
      </c>
      <c r="N437" s="6">
        <f t="shared" si="25"/>
        <v>13.91</v>
      </c>
      <c r="O437" s="6">
        <f t="shared" si="26"/>
        <v>20.004999999999999</v>
      </c>
      <c r="P437" s="8">
        <f t="shared" si="27"/>
        <v>0.58985699542975079</v>
      </c>
      <c r="Q437" s="5">
        <f>YEAR(SalesDataTable[[#This Row],[Order Date]])</f>
        <v>2026</v>
      </c>
      <c r="R437" s="8" t="str">
        <f>"Q"&amp;ROUNDUP(MONTH(SalesDataTable[[#This Row],[Order Date]])/3,0)</f>
        <v>Q1</v>
      </c>
      <c r="S437" s="9">
        <f>MONTH(SalesDataTable[[#This Row],[Order Date]])</f>
        <v>3</v>
      </c>
      <c r="T437" s="8" t="str">
        <f>TEXT(SalesDataTable[[#This Row],[Order Date]],"mmm")</f>
        <v>Mar</v>
      </c>
    </row>
    <row r="438" spans="1:20" ht="15.6">
      <c r="A438" s="2">
        <v>2145</v>
      </c>
      <c r="B438" s="3">
        <v>46107</v>
      </c>
      <c r="C438" s="4" t="s">
        <v>20</v>
      </c>
      <c r="D438" s="4" t="s">
        <v>33</v>
      </c>
      <c r="E438" s="4" t="s">
        <v>19</v>
      </c>
      <c r="F438" s="4" t="s">
        <v>3</v>
      </c>
      <c r="G438" s="4" t="s">
        <v>4</v>
      </c>
      <c r="H438" s="4" t="s">
        <v>26</v>
      </c>
      <c r="I438" s="9">
        <v>1</v>
      </c>
      <c r="J438" s="6">
        <v>39.53</v>
      </c>
      <c r="K438" s="7">
        <v>0.05</v>
      </c>
      <c r="L438" s="6">
        <v>17.170000000000002</v>
      </c>
      <c r="M438" s="6">
        <f t="shared" si="24"/>
        <v>37.5535</v>
      </c>
      <c r="N438" s="6">
        <f t="shared" si="25"/>
        <v>17.170000000000002</v>
      </c>
      <c r="O438" s="6">
        <f t="shared" si="26"/>
        <v>20.383499999999998</v>
      </c>
      <c r="P438" s="8">
        <f t="shared" si="27"/>
        <v>0.54278562584046752</v>
      </c>
      <c r="Q438" s="5">
        <f>YEAR(SalesDataTable[[#This Row],[Order Date]])</f>
        <v>2026</v>
      </c>
      <c r="R438" s="8" t="str">
        <f>"Q"&amp;ROUNDUP(MONTH(SalesDataTable[[#This Row],[Order Date]])/3,0)</f>
        <v>Q1</v>
      </c>
      <c r="S438" s="9">
        <f>MONTH(SalesDataTable[[#This Row],[Order Date]])</f>
        <v>3</v>
      </c>
      <c r="T438" s="8" t="str">
        <f>TEXT(SalesDataTable[[#This Row],[Order Date]],"mmm")</f>
        <v>Mar</v>
      </c>
    </row>
    <row r="439" spans="1:20" ht="15.6">
      <c r="A439" s="2">
        <v>2999</v>
      </c>
      <c r="B439" s="3">
        <v>46107</v>
      </c>
      <c r="C439" s="4" t="s">
        <v>11</v>
      </c>
      <c r="D439" s="4" t="s">
        <v>18</v>
      </c>
      <c r="E439" s="4" t="s">
        <v>19</v>
      </c>
      <c r="F439" s="4" t="s">
        <v>3</v>
      </c>
      <c r="G439" s="4" t="s">
        <v>14</v>
      </c>
      <c r="H439" s="4" t="s">
        <v>15</v>
      </c>
      <c r="I439" s="9">
        <v>2</v>
      </c>
      <c r="J439" s="6">
        <v>35.75</v>
      </c>
      <c r="K439" s="7">
        <v>0</v>
      </c>
      <c r="L439" s="6">
        <v>13.28</v>
      </c>
      <c r="M439" s="6">
        <f t="shared" si="24"/>
        <v>71.5</v>
      </c>
      <c r="N439" s="6">
        <f t="shared" si="25"/>
        <v>26.56</v>
      </c>
      <c r="O439" s="6">
        <f t="shared" si="26"/>
        <v>44.94</v>
      </c>
      <c r="P439" s="8">
        <f t="shared" si="27"/>
        <v>0.62853146853146846</v>
      </c>
      <c r="Q439" s="5">
        <f>YEAR(SalesDataTable[[#This Row],[Order Date]])</f>
        <v>2026</v>
      </c>
      <c r="R439" s="8" t="str">
        <f>"Q"&amp;ROUNDUP(MONTH(SalesDataTable[[#This Row],[Order Date]])/3,0)</f>
        <v>Q1</v>
      </c>
      <c r="S439" s="9">
        <f>MONTH(SalesDataTable[[#This Row],[Order Date]])</f>
        <v>3</v>
      </c>
      <c r="T439" s="8" t="str">
        <f>TEXT(SalesDataTable[[#This Row],[Order Date]],"mmm")</f>
        <v>Mar</v>
      </c>
    </row>
    <row r="440" spans="1:20" ht="15.6">
      <c r="A440" s="2">
        <v>4464</v>
      </c>
      <c r="B440" s="3">
        <v>46107</v>
      </c>
      <c r="C440" s="4" t="s">
        <v>11</v>
      </c>
      <c r="D440" s="4" t="s">
        <v>12</v>
      </c>
      <c r="E440" s="4" t="s">
        <v>2</v>
      </c>
      <c r="F440" s="4" t="s">
        <v>16</v>
      </c>
      <c r="G440" s="4" t="s">
        <v>34</v>
      </c>
      <c r="H440" s="4" t="s">
        <v>45</v>
      </c>
      <c r="I440" s="9">
        <v>2</v>
      </c>
      <c r="J440" s="6">
        <v>50.17</v>
      </c>
      <c r="K440" s="7">
        <v>0</v>
      </c>
      <c r="L440" s="6">
        <v>22.37</v>
      </c>
      <c r="M440" s="6">
        <f t="shared" si="24"/>
        <v>100.34</v>
      </c>
      <c r="N440" s="6">
        <f t="shared" si="25"/>
        <v>44.74</v>
      </c>
      <c r="O440" s="6">
        <f t="shared" si="26"/>
        <v>55.6</v>
      </c>
      <c r="P440" s="8">
        <f t="shared" si="27"/>
        <v>0.55411600558102447</v>
      </c>
      <c r="Q440" s="5">
        <f>YEAR(SalesDataTable[[#This Row],[Order Date]])</f>
        <v>2026</v>
      </c>
      <c r="R440" s="8" t="str">
        <f>"Q"&amp;ROUNDUP(MONTH(SalesDataTable[[#This Row],[Order Date]])/3,0)</f>
        <v>Q1</v>
      </c>
      <c r="S440" s="9">
        <f>MONTH(SalesDataTable[[#This Row],[Order Date]])</f>
        <v>3</v>
      </c>
      <c r="T440" s="8" t="str">
        <f>TEXT(SalesDataTable[[#This Row],[Order Date]],"mmm")</f>
        <v>Mar</v>
      </c>
    </row>
    <row r="441" spans="1:20" ht="15.6">
      <c r="A441" s="2">
        <v>4978</v>
      </c>
      <c r="B441" s="3">
        <v>46107</v>
      </c>
      <c r="C441" s="4" t="s">
        <v>0</v>
      </c>
      <c r="D441" s="4" t="s">
        <v>36</v>
      </c>
      <c r="E441" s="4" t="s">
        <v>2</v>
      </c>
      <c r="F441" s="4" t="s">
        <v>13</v>
      </c>
      <c r="G441" s="4" t="s">
        <v>34</v>
      </c>
      <c r="H441" s="4" t="s">
        <v>35</v>
      </c>
      <c r="I441" s="9">
        <v>5</v>
      </c>
      <c r="J441" s="6">
        <v>41.32</v>
      </c>
      <c r="K441" s="7">
        <v>0</v>
      </c>
      <c r="L441" s="6">
        <v>15.09</v>
      </c>
      <c r="M441" s="6">
        <f t="shared" si="24"/>
        <v>206.6</v>
      </c>
      <c r="N441" s="6">
        <f t="shared" si="25"/>
        <v>75.45</v>
      </c>
      <c r="O441" s="6">
        <f t="shared" si="26"/>
        <v>131.14999999999998</v>
      </c>
      <c r="P441" s="8">
        <f t="shared" si="27"/>
        <v>0.63480154888673757</v>
      </c>
      <c r="Q441" s="5">
        <f>YEAR(SalesDataTable[[#This Row],[Order Date]])</f>
        <v>2026</v>
      </c>
      <c r="R441" s="8" t="str">
        <f>"Q"&amp;ROUNDUP(MONTH(SalesDataTable[[#This Row],[Order Date]])/3,0)</f>
        <v>Q1</v>
      </c>
      <c r="S441" s="9">
        <f>MONTH(SalesDataTable[[#This Row],[Order Date]])</f>
        <v>3</v>
      </c>
      <c r="T441" s="8" t="str">
        <f>TEXT(SalesDataTable[[#This Row],[Order Date]],"mmm")</f>
        <v>Mar</v>
      </c>
    </row>
    <row r="442" spans="1:20" ht="15.6">
      <c r="A442" s="2">
        <v>130</v>
      </c>
      <c r="B442" s="3">
        <v>46108</v>
      </c>
      <c r="C442" s="4" t="s">
        <v>20</v>
      </c>
      <c r="D442" s="4" t="s">
        <v>31</v>
      </c>
      <c r="E442" s="4" t="s">
        <v>28</v>
      </c>
      <c r="F442" s="4" t="s">
        <v>13</v>
      </c>
      <c r="G442" s="4" t="s">
        <v>9</v>
      </c>
      <c r="H442" s="4" t="s">
        <v>37</v>
      </c>
      <c r="I442" s="9">
        <v>3</v>
      </c>
      <c r="J442" s="6">
        <v>152.4</v>
      </c>
      <c r="K442" s="7">
        <v>0.05</v>
      </c>
      <c r="L442" s="6">
        <v>79.97</v>
      </c>
      <c r="M442" s="6">
        <f t="shared" si="24"/>
        <v>434.34000000000003</v>
      </c>
      <c r="N442" s="6">
        <f t="shared" si="25"/>
        <v>239.91</v>
      </c>
      <c r="O442" s="6">
        <f t="shared" si="26"/>
        <v>194.43000000000004</v>
      </c>
      <c r="P442" s="8">
        <f t="shared" si="27"/>
        <v>0.44764470230694853</v>
      </c>
      <c r="Q442" s="5">
        <f>YEAR(SalesDataTable[[#This Row],[Order Date]])</f>
        <v>2026</v>
      </c>
      <c r="R442" s="8" t="str">
        <f>"Q"&amp;ROUNDUP(MONTH(SalesDataTable[[#This Row],[Order Date]])/3,0)</f>
        <v>Q1</v>
      </c>
      <c r="S442" s="9">
        <f>MONTH(SalesDataTable[[#This Row],[Order Date]])</f>
        <v>3</v>
      </c>
      <c r="T442" s="8" t="str">
        <f>TEXT(SalesDataTable[[#This Row],[Order Date]],"mmm")</f>
        <v>Mar</v>
      </c>
    </row>
    <row r="443" spans="1:20" ht="15.6">
      <c r="A443" s="2">
        <v>848</v>
      </c>
      <c r="B443" s="3">
        <v>46108</v>
      </c>
      <c r="C443" s="4" t="s">
        <v>0</v>
      </c>
      <c r="D443" s="4" t="s">
        <v>1</v>
      </c>
      <c r="E443" s="4" t="s">
        <v>2</v>
      </c>
      <c r="F443" s="4" t="s">
        <v>13</v>
      </c>
      <c r="G443" s="4" t="s">
        <v>34</v>
      </c>
      <c r="H443" s="4" t="s">
        <v>42</v>
      </c>
      <c r="I443" s="9">
        <v>1</v>
      </c>
      <c r="J443" s="6">
        <v>36.299999999999997</v>
      </c>
      <c r="K443" s="7">
        <v>0</v>
      </c>
      <c r="L443" s="6">
        <v>14.1</v>
      </c>
      <c r="M443" s="6">
        <f t="shared" si="24"/>
        <v>36.299999999999997</v>
      </c>
      <c r="N443" s="6">
        <f t="shared" si="25"/>
        <v>14.1</v>
      </c>
      <c r="O443" s="6">
        <f t="shared" si="26"/>
        <v>22.199999999999996</v>
      </c>
      <c r="P443" s="8">
        <f t="shared" si="27"/>
        <v>0.61157024793388426</v>
      </c>
      <c r="Q443" s="5">
        <f>YEAR(SalesDataTable[[#This Row],[Order Date]])</f>
        <v>2026</v>
      </c>
      <c r="R443" s="8" t="str">
        <f>"Q"&amp;ROUNDUP(MONTH(SalesDataTable[[#This Row],[Order Date]])/3,0)</f>
        <v>Q1</v>
      </c>
      <c r="S443" s="9">
        <f>MONTH(SalesDataTable[[#This Row],[Order Date]])</f>
        <v>3</v>
      </c>
      <c r="T443" s="8" t="str">
        <f>TEXT(SalesDataTable[[#This Row],[Order Date]],"mmm")</f>
        <v>Mar</v>
      </c>
    </row>
    <row r="444" spans="1:20" ht="15.6">
      <c r="A444" s="2">
        <v>1359</v>
      </c>
      <c r="B444" s="3">
        <v>46108</v>
      </c>
      <c r="C444" s="4" t="s">
        <v>11</v>
      </c>
      <c r="D444" s="4" t="s">
        <v>25</v>
      </c>
      <c r="E444" s="4" t="s">
        <v>2</v>
      </c>
      <c r="F444" s="4" t="s">
        <v>3</v>
      </c>
      <c r="G444" s="4" t="s">
        <v>14</v>
      </c>
      <c r="H444" s="4" t="s">
        <v>32</v>
      </c>
      <c r="I444" s="9">
        <v>3</v>
      </c>
      <c r="J444" s="6">
        <v>46.24</v>
      </c>
      <c r="K444" s="7">
        <v>0.1</v>
      </c>
      <c r="L444" s="6">
        <v>18.2</v>
      </c>
      <c r="M444" s="6">
        <f t="shared" si="24"/>
        <v>124.848</v>
      </c>
      <c r="N444" s="6">
        <f t="shared" si="25"/>
        <v>54.599999999999994</v>
      </c>
      <c r="O444" s="6">
        <f t="shared" si="26"/>
        <v>70.248000000000005</v>
      </c>
      <c r="P444" s="8">
        <f t="shared" si="27"/>
        <v>0.56266820453671673</v>
      </c>
      <c r="Q444" s="5">
        <f>YEAR(SalesDataTable[[#This Row],[Order Date]])</f>
        <v>2026</v>
      </c>
      <c r="R444" s="8" t="str">
        <f>"Q"&amp;ROUNDUP(MONTH(SalesDataTable[[#This Row],[Order Date]])/3,0)</f>
        <v>Q1</v>
      </c>
      <c r="S444" s="9">
        <f>MONTH(SalesDataTable[[#This Row],[Order Date]])</f>
        <v>3</v>
      </c>
      <c r="T444" s="8" t="str">
        <f>TEXT(SalesDataTable[[#This Row],[Order Date]],"mmm")</f>
        <v>Mar</v>
      </c>
    </row>
    <row r="445" spans="1:20" ht="15.6">
      <c r="A445" s="2">
        <v>2379</v>
      </c>
      <c r="B445" s="3">
        <v>46108</v>
      </c>
      <c r="C445" s="4" t="s">
        <v>0</v>
      </c>
      <c r="D445" s="4" t="s">
        <v>1</v>
      </c>
      <c r="E445" s="4" t="s">
        <v>19</v>
      </c>
      <c r="F445" s="4" t="s">
        <v>3</v>
      </c>
      <c r="G445" s="4" t="s">
        <v>14</v>
      </c>
      <c r="H445" s="4" t="s">
        <v>48</v>
      </c>
      <c r="I445" s="9">
        <v>2</v>
      </c>
      <c r="J445" s="6">
        <v>165.58</v>
      </c>
      <c r="K445" s="7">
        <v>0</v>
      </c>
      <c r="L445" s="6">
        <v>86.16</v>
      </c>
      <c r="M445" s="6">
        <f t="shared" si="24"/>
        <v>331.16</v>
      </c>
      <c r="N445" s="6">
        <f t="shared" si="25"/>
        <v>172.32</v>
      </c>
      <c r="O445" s="6">
        <f t="shared" si="26"/>
        <v>158.84000000000003</v>
      </c>
      <c r="P445" s="8">
        <f t="shared" si="27"/>
        <v>0.47964730039859893</v>
      </c>
      <c r="Q445" s="5">
        <f>YEAR(SalesDataTable[[#This Row],[Order Date]])</f>
        <v>2026</v>
      </c>
      <c r="R445" s="8" t="str">
        <f>"Q"&amp;ROUNDUP(MONTH(SalesDataTable[[#This Row],[Order Date]])/3,0)</f>
        <v>Q1</v>
      </c>
      <c r="S445" s="9">
        <f>MONTH(SalesDataTable[[#This Row],[Order Date]])</f>
        <v>3</v>
      </c>
      <c r="T445" s="8" t="str">
        <f>TEXT(SalesDataTable[[#This Row],[Order Date]],"mmm")</f>
        <v>Mar</v>
      </c>
    </row>
    <row r="446" spans="1:20" ht="15.6">
      <c r="A446" s="2">
        <v>2987</v>
      </c>
      <c r="B446" s="3">
        <v>46108</v>
      </c>
      <c r="C446" s="4" t="s">
        <v>0</v>
      </c>
      <c r="D446" s="4" t="s">
        <v>36</v>
      </c>
      <c r="E446" s="4" t="s">
        <v>2</v>
      </c>
      <c r="F446" s="4" t="s">
        <v>3</v>
      </c>
      <c r="G446" s="4" t="s">
        <v>23</v>
      </c>
      <c r="H446" s="4" t="s">
        <v>51</v>
      </c>
      <c r="I446" s="9">
        <v>4</v>
      </c>
      <c r="J446" s="6">
        <v>121.49</v>
      </c>
      <c r="K446" s="7">
        <v>0</v>
      </c>
      <c r="L446" s="6">
        <v>62.01</v>
      </c>
      <c r="M446" s="6">
        <f t="shared" si="24"/>
        <v>485.96</v>
      </c>
      <c r="N446" s="6">
        <f t="shared" si="25"/>
        <v>248.04</v>
      </c>
      <c r="O446" s="6">
        <f t="shared" si="26"/>
        <v>237.92</v>
      </c>
      <c r="P446" s="8">
        <f t="shared" si="27"/>
        <v>0.4895876203802782</v>
      </c>
      <c r="Q446" s="5">
        <f>YEAR(SalesDataTable[[#This Row],[Order Date]])</f>
        <v>2026</v>
      </c>
      <c r="R446" s="8" t="str">
        <f>"Q"&amp;ROUNDUP(MONTH(SalesDataTable[[#This Row],[Order Date]])/3,0)</f>
        <v>Q1</v>
      </c>
      <c r="S446" s="9">
        <f>MONTH(SalesDataTable[[#This Row],[Order Date]])</f>
        <v>3</v>
      </c>
      <c r="T446" s="8" t="str">
        <f>TEXT(SalesDataTable[[#This Row],[Order Date]],"mmm")</f>
        <v>Mar</v>
      </c>
    </row>
    <row r="447" spans="1:20" ht="15.6">
      <c r="A447" s="2">
        <v>3121</v>
      </c>
      <c r="B447" s="3">
        <v>46108</v>
      </c>
      <c r="C447" s="4" t="s">
        <v>6</v>
      </c>
      <c r="D447" s="4" t="s">
        <v>43</v>
      </c>
      <c r="E447" s="4" t="s">
        <v>19</v>
      </c>
      <c r="F447" s="4" t="s">
        <v>13</v>
      </c>
      <c r="G447" s="4" t="s">
        <v>4</v>
      </c>
      <c r="H447" s="4" t="s">
        <v>5</v>
      </c>
      <c r="I447" s="9">
        <v>5</v>
      </c>
      <c r="J447" s="6">
        <v>81.84</v>
      </c>
      <c r="K447" s="7">
        <v>0.1</v>
      </c>
      <c r="L447" s="6">
        <v>42.7</v>
      </c>
      <c r="M447" s="6">
        <f t="shared" si="24"/>
        <v>368.28000000000003</v>
      </c>
      <c r="N447" s="6">
        <f t="shared" si="25"/>
        <v>213.5</v>
      </c>
      <c r="O447" s="6">
        <f t="shared" si="26"/>
        <v>154.78000000000003</v>
      </c>
      <c r="P447" s="8">
        <f t="shared" si="27"/>
        <v>0.42027804931030743</v>
      </c>
      <c r="Q447" s="5">
        <f>YEAR(SalesDataTable[[#This Row],[Order Date]])</f>
        <v>2026</v>
      </c>
      <c r="R447" s="8" t="str">
        <f>"Q"&amp;ROUNDUP(MONTH(SalesDataTable[[#This Row],[Order Date]])/3,0)</f>
        <v>Q1</v>
      </c>
      <c r="S447" s="9">
        <f>MONTH(SalesDataTable[[#This Row],[Order Date]])</f>
        <v>3</v>
      </c>
      <c r="T447" s="8" t="str">
        <f>TEXT(SalesDataTable[[#This Row],[Order Date]],"mmm")</f>
        <v>Mar</v>
      </c>
    </row>
    <row r="448" spans="1:20" ht="15.6">
      <c r="A448" s="2">
        <v>4445</v>
      </c>
      <c r="B448" s="3">
        <v>46108</v>
      </c>
      <c r="C448" s="4" t="s">
        <v>6</v>
      </c>
      <c r="D448" s="4" t="s">
        <v>41</v>
      </c>
      <c r="E448" s="4" t="s">
        <v>2</v>
      </c>
      <c r="F448" s="4" t="s">
        <v>13</v>
      </c>
      <c r="G448" s="4" t="s">
        <v>9</v>
      </c>
      <c r="H448" s="4" t="s">
        <v>37</v>
      </c>
      <c r="I448" s="9">
        <v>1</v>
      </c>
      <c r="J448" s="6">
        <v>151.47999999999999</v>
      </c>
      <c r="K448" s="7">
        <v>0</v>
      </c>
      <c r="L448" s="6">
        <v>79.41</v>
      </c>
      <c r="M448" s="6">
        <f t="shared" si="24"/>
        <v>151.47999999999999</v>
      </c>
      <c r="N448" s="6">
        <f t="shared" si="25"/>
        <v>79.41</v>
      </c>
      <c r="O448" s="6">
        <f t="shared" si="26"/>
        <v>72.069999999999993</v>
      </c>
      <c r="P448" s="8">
        <f t="shared" si="27"/>
        <v>0.47577237919197252</v>
      </c>
      <c r="Q448" s="5">
        <f>YEAR(SalesDataTable[[#This Row],[Order Date]])</f>
        <v>2026</v>
      </c>
      <c r="R448" s="8" t="str">
        <f>"Q"&amp;ROUNDUP(MONTH(SalesDataTable[[#This Row],[Order Date]])/3,0)</f>
        <v>Q1</v>
      </c>
      <c r="S448" s="9">
        <f>MONTH(SalesDataTable[[#This Row],[Order Date]])</f>
        <v>3</v>
      </c>
      <c r="T448" s="8" t="str">
        <f>TEXT(SalesDataTable[[#This Row],[Order Date]],"mmm")</f>
        <v>Mar</v>
      </c>
    </row>
    <row r="449" spans="1:20" ht="15.6">
      <c r="A449" s="2">
        <v>441</v>
      </c>
      <c r="B449" s="3">
        <v>46109</v>
      </c>
      <c r="C449" s="4" t="s">
        <v>0</v>
      </c>
      <c r="D449" s="4" t="s">
        <v>50</v>
      </c>
      <c r="E449" s="4" t="s">
        <v>19</v>
      </c>
      <c r="F449" s="4" t="s">
        <v>13</v>
      </c>
      <c r="G449" s="4" t="s">
        <v>34</v>
      </c>
      <c r="H449" s="4" t="s">
        <v>45</v>
      </c>
      <c r="I449" s="9">
        <v>1</v>
      </c>
      <c r="J449" s="6">
        <v>51.02</v>
      </c>
      <c r="K449" s="7">
        <v>0.05</v>
      </c>
      <c r="L449" s="6">
        <v>21.94</v>
      </c>
      <c r="M449" s="6">
        <f t="shared" si="24"/>
        <v>48.469000000000001</v>
      </c>
      <c r="N449" s="6">
        <f t="shared" si="25"/>
        <v>21.94</v>
      </c>
      <c r="O449" s="6">
        <f t="shared" si="26"/>
        <v>26.529</v>
      </c>
      <c r="P449" s="8">
        <f t="shared" si="27"/>
        <v>0.54733953661102974</v>
      </c>
      <c r="Q449" s="5">
        <f>YEAR(SalesDataTable[[#This Row],[Order Date]])</f>
        <v>2026</v>
      </c>
      <c r="R449" s="8" t="str">
        <f>"Q"&amp;ROUNDUP(MONTH(SalesDataTable[[#This Row],[Order Date]])/3,0)</f>
        <v>Q1</v>
      </c>
      <c r="S449" s="9">
        <f>MONTH(SalesDataTable[[#This Row],[Order Date]])</f>
        <v>3</v>
      </c>
      <c r="T449" s="8" t="str">
        <f>TEXT(SalesDataTable[[#This Row],[Order Date]],"mmm")</f>
        <v>Mar</v>
      </c>
    </row>
    <row r="450" spans="1:20" ht="15.6">
      <c r="A450" s="2">
        <v>4608</v>
      </c>
      <c r="B450" s="3">
        <v>46109</v>
      </c>
      <c r="C450" s="4" t="s">
        <v>11</v>
      </c>
      <c r="D450" s="4" t="s">
        <v>12</v>
      </c>
      <c r="E450" s="4" t="s">
        <v>8</v>
      </c>
      <c r="F450" s="4" t="s">
        <v>16</v>
      </c>
      <c r="G450" s="4" t="s">
        <v>4</v>
      </c>
      <c r="H450" s="4" t="s">
        <v>26</v>
      </c>
      <c r="I450" s="9">
        <v>8</v>
      </c>
      <c r="J450" s="6">
        <v>40.86</v>
      </c>
      <c r="K450" s="7">
        <v>0.1</v>
      </c>
      <c r="L450" s="6">
        <v>16.34</v>
      </c>
      <c r="M450" s="6">
        <f t="shared" ref="M450:M513" si="28">I450*J450*(1-K450)</f>
        <v>294.19200000000001</v>
      </c>
      <c r="N450" s="6">
        <f t="shared" ref="N450:N513" si="29">I450*L450</f>
        <v>130.72</v>
      </c>
      <c r="O450" s="6">
        <f t="shared" ref="O450:O513" si="30">M450-N450</f>
        <v>163.47200000000001</v>
      </c>
      <c r="P450" s="8">
        <f t="shared" ref="P450:P513" si="31">IFERROR(O450/M450,0)</f>
        <v>0.55566432805786703</v>
      </c>
      <c r="Q450" s="5">
        <f>YEAR(SalesDataTable[[#This Row],[Order Date]])</f>
        <v>2026</v>
      </c>
      <c r="R450" s="8" t="str">
        <f>"Q"&amp;ROUNDUP(MONTH(SalesDataTable[[#This Row],[Order Date]])/3,0)</f>
        <v>Q1</v>
      </c>
      <c r="S450" s="9">
        <f>MONTH(SalesDataTable[[#This Row],[Order Date]])</f>
        <v>3</v>
      </c>
      <c r="T450" s="8" t="str">
        <f>TEXT(SalesDataTable[[#This Row],[Order Date]],"mmm")</f>
        <v>Mar</v>
      </c>
    </row>
    <row r="451" spans="1:20" ht="15.6">
      <c r="A451" s="2">
        <v>4914</v>
      </c>
      <c r="B451" s="3">
        <v>46109</v>
      </c>
      <c r="C451" s="4" t="s">
        <v>0</v>
      </c>
      <c r="D451" s="4" t="s">
        <v>36</v>
      </c>
      <c r="E451" s="4" t="s">
        <v>2</v>
      </c>
      <c r="F451" s="4" t="s">
        <v>13</v>
      </c>
      <c r="G451" s="4" t="s">
        <v>14</v>
      </c>
      <c r="H451" s="4" t="s">
        <v>48</v>
      </c>
      <c r="I451" s="9">
        <v>5</v>
      </c>
      <c r="J451" s="6">
        <v>163.33000000000001</v>
      </c>
      <c r="K451" s="7">
        <v>0</v>
      </c>
      <c r="L451" s="6">
        <v>87.05</v>
      </c>
      <c r="M451" s="6">
        <f t="shared" si="28"/>
        <v>816.65000000000009</v>
      </c>
      <c r="N451" s="6">
        <f t="shared" si="29"/>
        <v>435.25</v>
      </c>
      <c r="O451" s="6">
        <f t="shared" si="30"/>
        <v>381.40000000000009</v>
      </c>
      <c r="P451" s="8">
        <f t="shared" si="31"/>
        <v>0.46702993938651816</v>
      </c>
      <c r="Q451" s="5">
        <f>YEAR(SalesDataTable[[#This Row],[Order Date]])</f>
        <v>2026</v>
      </c>
      <c r="R451" s="8" t="str">
        <f>"Q"&amp;ROUNDUP(MONTH(SalesDataTable[[#This Row],[Order Date]])/3,0)</f>
        <v>Q1</v>
      </c>
      <c r="S451" s="9">
        <f>MONTH(SalesDataTable[[#This Row],[Order Date]])</f>
        <v>3</v>
      </c>
      <c r="T451" s="8" t="str">
        <f>TEXT(SalesDataTable[[#This Row],[Order Date]],"mmm")</f>
        <v>Mar</v>
      </c>
    </row>
    <row r="452" spans="1:20" ht="15.6">
      <c r="A452" s="2">
        <v>860</v>
      </c>
      <c r="B452" s="3">
        <v>46110</v>
      </c>
      <c r="C452" s="4" t="s">
        <v>6</v>
      </c>
      <c r="D452" s="4" t="s">
        <v>49</v>
      </c>
      <c r="E452" s="4" t="s">
        <v>28</v>
      </c>
      <c r="F452" s="4" t="s">
        <v>13</v>
      </c>
      <c r="G452" s="4" t="s">
        <v>9</v>
      </c>
      <c r="H452" s="4" t="s">
        <v>10</v>
      </c>
      <c r="I452" s="9">
        <v>1</v>
      </c>
      <c r="J452" s="6">
        <v>90.27</v>
      </c>
      <c r="K452" s="7">
        <v>0</v>
      </c>
      <c r="L452" s="6">
        <v>46.38</v>
      </c>
      <c r="M452" s="6">
        <f t="shared" si="28"/>
        <v>90.27</v>
      </c>
      <c r="N452" s="6">
        <f t="shared" si="29"/>
        <v>46.38</v>
      </c>
      <c r="O452" s="6">
        <f t="shared" si="30"/>
        <v>43.889999999999993</v>
      </c>
      <c r="P452" s="8">
        <f t="shared" si="31"/>
        <v>0.48620804253904948</v>
      </c>
      <c r="Q452" s="5">
        <f>YEAR(SalesDataTable[[#This Row],[Order Date]])</f>
        <v>2026</v>
      </c>
      <c r="R452" s="8" t="str">
        <f>"Q"&amp;ROUNDUP(MONTH(SalesDataTable[[#This Row],[Order Date]])/3,0)</f>
        <v>Q1</v>
      </c>
      <c r="S452" s="9">
        <f>MONTH(SalesDataTable[[#This Row],[Order Date]])</f>
        <v>3</v>
      </c>
      <c r="T452" s="8" t="str">
        <f>TEXT(SalesDataTable[[#This Row],[Order Date]],"mmm")</f>
        <v>Mar</v>
      </c>
    </row>
    <row r="453" spans="1:20" ht="15.6">
      <c r="A453" s="2">
        <v>920</v>
      </c>
      <c r="B453" s="3">
        <v>46110</v>
      </c>
      <c r="C453" s="4" t="s">
        <v>0</v>
      </c>
      <c r="D453" s="4" t="s">
        <v>36</v>
      </c>
      <c r="E453" s="4" t="s">
        <v>8</v>
      </c>
      <c r="F453" s="4" t="s">
        <v>16</v>
      </c>
      <c r="G453" s="4" t="s">
        <v>14</v>
      </c>
      <c r="H453" s="4" t="s">
        <v>44</v>
      </c>
      <c r="I453" s="9">
        <v>12</v>
      </c>
      <c r="J453" s="6">
        <v>131.31</v>
      </c>
      <c r="K453" s="7">
        <v>0.05</v>
      </c>
      <c r="L453" s="6">
        <v>68.459999999999994</v>
      </c>
      <c r="M453" s="6">
        <f t="shared" si="28"/>
        <v>1496.934</v>
      </c>
      <c r="N453" s="6">
        <f t="shared" si="29"/>
        <v>821.52</v>
      </c>
      <c r="O453" s="6">
        <f t="shared" si="30"/>
        <v>675.41399999999999</v>
      </c>
      <c r="P453" s="8">
        <f t="shared" si="31"/>
        <v>0.45119824922140855</v>
      </c>
      <c r="Q453" s="5">
        <f>YEAR(SalesDataTable[[#This Row],[Order Date]])</f>
        <v>2026</v>
      </c>
      <c r="R453" s="8" t="str">
        <f>"Q"&amp;ROUNDUP(MONTH(SalesDataTable[[#This Row],[Order Date]])/3,0)</f>
        <v>Q1</v>
      </c>
      <c r="S453" s="9">
        <f>MONTH(SalesDataTable[[#This Row],[Order Date]])</f>
        <v>3</v>
      </c>
      <c r="T453" s="8" t="str">
        <f>TEXT(SalesDataTable[[#This Row],[Order Date]],"mmm")</f>
        <v>Mar</v>
      </c>
    </row>
    <row r="454" spans="1:20" ht="15.6">
      <c r="A454" s="2">
        <v>1700</v>
      </c>
      <c r="B454" s="3">
        <v>46110</v>
      </c>
      <c r="C454" s="4" t="s">
        <v>6</v>
      </c>
      <c r="D454" s="4" t="s">
        <v>43</v>
      </c>
      <c r="E454" s="4" t="s">
        <v>28</v>
      </c>
      <c r="F454" s="4" t="s">
        <v>13</v>
      </c>
      <c r="G454" s="4" t="s">
        <v>14</v>
      </c>
      <c r="H454" s="4" t="s">
        <v>48</v>
      </c>
      <c r="I454" s="9">
        <v>1</v>
      </c>
      <c r="J454" s="6">
        <v>167.27</v>
      </c>
      <c r="K454" s="7">
        <v>0.05</v>
      </c>
      <c r="L454" s="6">
        <v>88.19</v>
      </c>
      <c r="M454" s="6">
        <f t="shared" si="28"/>
        <v>158.90649999999999</v>
      </c>
      <c r="N454" s="6">
        <f t="shared" si="29"/>
        <v>88.19</v>
      </c>
      <c r="O454" s="6">
        <f t="shared" si="30"/>
        <v>70.716499999999996</v>
      </c>
      <c r="P454" s="8">
        <f t="shared" si="31"/>
        <v>0.44501955552478972</v>
      </c>
      <c r="Q454" s="5">
        <f>YEAR(SalesDataTable[[#This Row],[Order Date]])</f>
        <v>2026</v>
      </c>
      <c r="R454" s="8" t="str">
        <f>"Q"&amp;ROUNDUP(MONTH(SalesDataTable[[#This Row],[Order Date]])/3,0)</f>
        <v>Q1</v>
      </c>
      <c r="S454" s="9">
        <f>MONTH(SalesDataTable[[#This Row],[Order Date]])</f>
        <v>3</v>
      </c>
      <c r="T454" s="8" t="str">
        <f>TEXT(SalesDataTable[[#This Row],[Order Date]],"mmm")</f>
        <v>Mar</v>
      </c>
    </row>
    <row r="455" spans="1:20" ht="15.6">
      <c r="A455" s="2">
        <v>1768</v>
      </c>
      <c r="B455" s="3">
        <v>46110</v>
      </c>
      <c r="C455" s="4" t="s">
        <v>6</v>
      </c>
      <c r="D455" s="4" t="s">
        <v>43</v>
      </c>
      <c r="E455" s="4" t="s">
        <v>28</v>
      </c>
      <c r="F455" s="4" t="s">
        <v>3</v>
      </c>
      <c r="G455" s="4" t="s">
        <v>9</v>
      </c>
      <c r="H455" s="4" t="s">
        <v>46</v>
      </c>
      <c r="I455" s="9">
        <v>4</v>
      </c>
      <c r="J455" s="6">
        <v>70.510000000000005</v>
      </c>
      <c r="K455" s="7">
        <v>0</v>
      </c>
      <c r="L455" s="6">
        <v>31.93</v>
      </c>
      <c r="M455" s="6">
        <f t="shared" si="28"/>
        <v>282.04000000000002</v>
      </c>
      <c r="N455" s="6">
        <f t="shared" si="29"/>
        <v>127.72</v>
      </c>
      <c r="O455" s="6">
        <f t="shared" si="30"/>
        <v>154.32000000000002</v>
      </c>
      <c r="P455" s="8">
        <f t="shared" si="31"/>
        <v>0.54715643171181394</v>
      </c>
      <c r="Q455" s="5">
        <f>YEAR(SalesDataTable[[#This Row],[Order Date]])</f>
        <v>2026</v>
      </c>
      <c r="R455" s="8" t="str">
        <f>"Q"&amp;ROUNDUP(MONTH(SalesDataTable[[#This Row],[Order Date]])/3,0)</f>
        <v>Q1</v>
      </c>
      <c r="S455" s="9">
        <f>MONTH(SalesDataTable[[#This Row],[Order Date]])</f>
        <v>3</v>
      </c>
      <c r="T455" s="8" t="str">
        <f>TEXT(SalesDataTable[[#This Row],[Order Date]],"mmm")</f>
        <v>Mar</v>
      </c>
    </row>
    <row r="456" spans="1:20" ht="15.6">
      <c r="A456" s="2">
        <v>1876</v>
      </c>
      <c r="B456" s="3">
        <v>46110</v>
      </c>
      <c r="C456" s="4" t="s">
        <v>6</v>
      </c>
      <c r="D456" s="4" t="s">
        <v>27</v>
      </c>
      <c r="E456" s="4" t="s">
        <v>8</v>
      </c>
      <c r="F456" s="4" t="s">
        <v>13</v>
      </c>
      <c r="G456" s="4" t="s">
        <v>4</v>
      </c>
      <c r="H456" s="4" t="s">
        <v>30</v>
      </c>
      <c r="I456" s="9">
        <v>12</v>
      </c>
      <c r="J456" s="6">
        <v>101.06</v>
      </c>
      <c r="K456" s="7">
        <v>0.1</v>
      </c>
      <c r="L456" s="6">
        <v>50.59</v>
      </c>
      <c r="M456" s="6">
        <f t="shared" si="28"/>
        <v>1091.4480000000001</v>
      </c>
      <c r="N456" s="6">
        <f t="shared" si="29"/>
        <v>607.08000000000004</v>
      </c>
      <c r="O456" s="6">
        <f t="shared" si="30"/>
        <v>484.36800000000005</v>
      </c>
      <c r="P456" s="8">
        <f t="shared" si="31"/>
        <v>0.4437847703234602</v>
      </c>
      <c r="Q456" s="5">
        <f>YEAR(SalesDataTable[[#This Row],[Order Date]])</f>
        <v>2026</v>
      </c>
      <c r="R456" s="8" t="str">
        <f>"Q"&amp;ROUNDUP(MONTH(SalesDataTable[[#This Row],[Order Date]])/3,0)</f>
        <v>Q1</v>
      </c>
      <c r="S456" s="9">
        <f>MONTH(SalesDataTable[[#This Row],[Order Date]])</f>
        <v>3</v>
      </c>
      <c r="T456" s="8" t="str">
        <f>TEXT(SalesDataTable[[#This Row],[Order Date]],"mmm")</f>
        <v>Mar</v>
      </c>
    </row>
    <row r="457" spans="1:20" ht="15.6">
      <c r="A457" s="2">
        <v>2453</v>
      </c>
      <c r="B457" s="3">
        <v>46110</v>
      </c>
      <c r="C457" s="4" t="s">
        <v>20</v>
      </c>
      <c r="D457" s="4" t="s">
        <v>33</v>
      </c>
      <c r="E457" s="4" t="s">
        <v>2</v>
      </c>
      <c r="F457" s="4" t="s">
        <v>16</v>
      </c>
      <c r="G457" s="4" t="s">
        <v>4</v>
      </c>
      <c r="H457" s="4" t="s">
        <v>5</v>
      </c>
      <c r="I457" s="9">
        <v>2</v>
      </c>
      <c r="J457" s="6">
        <v>79.849999999999994</v>
      </c>
      <c r="K457" s="7">
        <v>0.05</v>
      </c>
      <c r="L457" s="6">
        <v>43.78</v>
      </c>
      <c r="M457" s="6">
        <f t="shared" si="28"/>
        <v>151.71499999999997</v>
      </c>
      <c r="N457" s="6">
        <f t="shared" si="29"/>
        <v>87.56</v>
      </c>
      <c r="O457" s="6">
        <f t="shared" si="30"/>
        <v>64.154999999999973</v>
      </c>
      <c r="P457" s="8">
        <f t="shared" si="31"/>
        <v>0.42286524074745402</v>
      </c>
      <c r="Q457" s="5">
        <f>YEAR(SalesDataTable[[#This Row],[Order Date]])</f>
        <v>2026</v>
      </c>
      <c r="R457" s="8" t="str">
        <f>"Q"&amp;ROUNDUP(MONTH(SalesDataTable[[#This Row],[Order Date]])/3,0)</f>
        <v>Q1</v>
      </c>
      <c r="S457" s="9">
        <f>MONTH(SalesDataTable[[#This Row],[Order Date]])</f>
        <v>3</v>
      </c>
      <c r="T457" s="8" t="str">
        <f>TEXT(SalesDataTable[[#This Row],[Order Date]],"mmm")</f>
        <v>Mar</v>
      </c>
    </row>
    <row r="458" spans="1:20" ht="15.6">
      <c r="A458" s="2">
        <v>2676</v>
      </c>
      <c r="B458" s="3">
        <v>46110</v>
      </c>
      <c r="C458" s="4" t="s">
        <v>11</v>
      </c>
      <c r="D458" s="4" t="s">
        <v>25</v>
      </c>
      <c r="E458" s="4" t="s">
        <v>19</v>
      </c>
      <c r="F458" s="4" t="s">
        <v>13</v>
      </c>
      <c r="G458" s="4" t="s">
        <v>23</v>
      </c>
      <c r="H458" s="4" t="s">
        <v>29</v>
      </c>
      <c r="I458" s="9">
        <v>4</v>
      </c>
      <c r="J458" s="6">
        <v>191.99</v>
      </c>
      <c r="K458" s="7">
        <v>0</v>
      </c>
      <c r="L458" s="6">
        <v>104.44</v>
      </c>
      <c r="M458" s="6">
        <f t="shared" si="28"/>
        <v>767.96</v>
      </c>
      <c r="N458" s="6">
        <f t="shared" si="29"/>
        <v>417.76</v>
      </c>
      <c r="O458" s="6">
        <f t="shared" si="30"/>
        <v>350.20000000000005</v>
      </c>
      <c r="P458" s="8">
        <f t="shared" si="31"/>
        <v>0.45601333402781397</v>
      </c>
      <c r="Q458" s="5">
        <f>YEAR(SalesDataTable[[#This Row],[Order Date]])</f>
        <v>2026</v>
      </c>
      <c r="R458" s="8" t="str">
        <f>"Q"&amp;ROUNDUP(MONTH(SalesDataTable[[#This Row],[Order Date]])/3,0)</f>
        <v>Q1</v>
      </c>
      <c r="S458" s="9">
        <f>MONTH(SalesDataTable[[#This Row],[Order Date]])</f>
        <v>3</v>
      </c>
      <c r="T458" s="8" t="str">
        <f>TEXT(SalesDataTable[[#This Row],[Order Date]],"mmm")</f>
        <v>Mar</v>
      </c>
    </row>
    <row r="459" spans="1:20" ht="15.6">
      <c r="A459" s="2">
        <v>2800</v>
      </c>
      <c r="B459" s="3">
        <v>46110</v>
      </c>
      <c r="C459" s="4" t="s">
        <v>6</v>
      </c>
      <c r="D459" s="4" t="s">
        <v>41</v>
      </c>
      <c r="E459" s="4" t="s">
        <v>2</v>
      </c>
      <c r="F459" s="4" t="s">
        <v>13</v>
      </c>
      <c r="G459" s="4" t="s">
        <v>4</v>
      </c>
      <c r="H459" s="4" t="s">
        <v>22</v>
      </c>
      <c r="I459" s="9">
        <v>1</v>
      </c>
      <c r="J459" s="6">
        <v>49.81</v>
      </c>
      <c r="K459" s="7">
        <v>0.05</v>
      </c>
      <c r="L459" s="6">
        <v>23.12</v>
      </c>
      <c r="M459" s="6">
        <f t="shared" si="28"/>
        <v>47.319499999999998</v>
      </c>
      <c r="N459" s="6">
        <f t="shared" si="29"/>
        <v>23.12</v>
      </c>
      <c r="O459" s="6">
        <f t="shared" si="30"/>
        <v>24.199499999999997</v>
      </c>
      <c r="P459" s="8">
        <f t="shared" si="31"/>
        <v>0.51140650260463438</v>
      </c>
      <c r="Q459" s="5">
        <f>YEAR(SalesDataTable[[#This Row],[Order Date]])</f>
        <v>2026</v>
      </c>
      <c r="R459" s="8" t="str">
        <f>"Q"&amp;ROUNDUP(MONTH(SalesDataTable[[#This Row],[Order Date]])/3,0)</f>
        <v>Q1</v>
      </c>
      <c r="S459" s="9">
        <f>MONTH(SalesDataTable[[#This Row],[Order Date]])</f>
        <v>3</v>
      </c>
      <c r="T459" s="8" t="str">
        <f>TEXT(SalesDataTable[[#This Row],[Order Date]],"mmm")</f>
        <v>Mar</v>
      </c>
    </row>
    <row r="460" spans="1:20" ht="15.6">
      <c r="A460" s="2">
        <v>2857</v>
      </c>
      <c r="B460" s="3">
        <v>46110</v>
      </c>
      <c r="C460" s="4" t="s">
        <v>0</v>
      </c>
      <c r="D460" s="4" t="s">
        <v>50</v>
      </c>
      <c r="E460" s="4" t="s">
        <v>19</v>
      </c>
      <c r="F460" s="4" t="s">
        <v>13</v>
      </c>
      <c r="G460" s="4" t="s">
        <v>34</v>
      </c>
      <c r="H460" s="4" t="s">
        <v>35</v>
      </c>
      <c r="I460" s="9">
        <v>1</v>
      </c>
      <c r="J460" s="6">
        <v>40.39</v>
      </c>
      <c r="K460" s="7">
        <v>0.1</v>
      </c>
      <c r="L460" s="6">
        <v>14.97</v>
      </c>
      <c r="M460" s="6">
        <f t="shared" si="28"/>
        <v>36.350999999999999</v>
      </c>
      <c r="N460" s="6">
        <f t="shared" si="29"/>
        <v>14.97</v>
      </c>
      <c r="O460" s="6">
        <f t="shared" si="30"/>
        <v>21.381</v>
      </c>
      <c r="P460" s="8">
        <f t="shared" si="31"/>
        <v>0.58818189320788972</v>
      </c>
      <c r="Q460" s="5">
        <f>YEAR(SalesDataTable[[#This Row],[Order Date]])</f>
        <v>2026</v>
      </c>
      <c r="R460" s="8" t="str">
        <f>"Q"&amp;ROUNDUP(MONTH(SalesDataTable[[#This Row],[Order Date]])/3,0)</f>
        <v>Q1</v>
      </c>
      <c r="S460" s="9">
        <f>MONTH(SalesDataTable[[#This Row],[Order Date]])</f>
        <v>3</v>
      </c>
      <c r="T460" s="8" t="str">
        <f>TEXT(SalesDataTable[[#This Row],[Order Date]],"mmm")</f>
        <v>Mar</v>
      </c>
    </row>
    <row r="461" spans="1:20" ht="15.6">
      <c r="A461" s="2">
        <v>3584</v>
      </c>
      <c r="B461" s="3">
        <v>46110</v>
      </c>
      <c r="C461" s="4" t="s">
        <v>0</v>
      </c>
      <c r="D461" s="4" t="s">
        <v>1</v>
      </c>
      <c r="E461" s="4" t="s">
        <v>2</v>
      </c>
      <c r="F461" s="4" t="s">
        <v>3</v>
      </c>
      <c r="G461" s="4" t="s">
        <v>14</v>
      </c>
      <c r="H461" s="4" t="s">
        <v>15</v>
      </c>
      <c r="I461" s="9">
        <v>1</v>
      </c>
      <c r="J461" s="6">
        <v>35.700000000000003</v>
      </c>
      <c r="K461" s="7">
        <v>0.05</v>
      </c>
      <c r="L461" s="6">
        <v>13.85</v>
      </c>
      <c r="M461" s="6">
        <f t="shared" si="28"/>
        <v>33.914999999999999</v>
      </c>
      <c r="N461" s="6">
        <f t="shared" si="29"/>
        <v>13.85</v>
      </c>
      <c r="O461" s="6">
        <f t="shared" si="30"/>
        <v>20.064999999999998</v>
      </c>
      <c r="P461" s="8">
        <f t="shared" si="31"/>
        <v>0.59162612413386406</v>
      </c>
      <c r="Q461" s="5">
        <f>YEAR(SalesDataTable[[#This Row],[Order Date]])</f>
        <v>2026</v>
      </c>
      <c r="R461" s="8" t="str">
        <f>"Q"&amp;ROUNDUP(MONTH(SalesDataTable[[#This Row],[Order Date]])/3,0)</f>
        <v>Q1</v>
      </c>
      <c r="S461" s="9">
        <f>MONTH(SalesDataTable[[#This Row],[Order Date]])</f>
        <v>3</v>
      </c>
      <c r="T461" s="8" t="str">
        <f>TEXT(SalesDataTable[[#This Row],[Order Date]],"mmm")</f>
        <v>Mar</v>
      </c>
    </row>
    <row r="462" spans="1:20" ht="15.6">
      <c r="A462" s="2">
        <v>3669</v>
      </c>
      <c r="B462" s="3">
        <v>46110</v>
      </c>
      <c r="C462" s="4" t="s">
        <v>11</v>
      </c>
      <c r="D462" s="4" t="s">
        <v>39</v>
      </c>
      <c r="E462" s="4" t="s">
        <v>28</v>
      </c>
      <c r="F462" s="4" t="s">
        <v>3</v>
      </c>
      <c r="G462" s="4" t="s">
        <v>23</v>
      </c>
      <c r="H462" s="4" t="s">
        <v>40</v>
      </c>
      <c r="I462" s="9">
        <v>1</v>
      </c>
      <c r="J462" s="6">
        <v>80.09</v>
      </c>
      <c r="K462" s="7">
        <v>0</v>
      </c>
      <c r="L462" s="6">
        <v>40.61</v>
      </c>
      <c r="M462" s="6">
        <f t="shared" si="28"/>
        <v>80.09</v>
      </c>
      <c r="N462" s="6">
        <f t="shared" si="29"/>
        <v>40.61</v>
      </c>
      <c r="O462" s="6">
        <f t="shared" si="30"/>
        <v>39.480000000000004</v>
      </c>
      <c r="P462" s="8">
        <f t="shared" si="31"/>
        <v>0.49294543638406796</v>
      </c>
      <c r="Q462" s="5">
        <f>YEAR(SalesDataTable[[#This Row],[Order Date]])</f>
        <v>2026</v>
      </c>
      <c r="R462" s="8" t="str">
        <f>"Q"&amp;ROUNDUP(MONTH(SalesDataTable[[#This Row],[Order Date]])/3,0)</f>
        <v>Q1</v>
      </c>
      <c r="S462" s="9">
        <f>MONTH(SalesDataTable[[#This Row],[Order Date]])</f>
        <v>3</v>
      </c>
      <c r="T462" s="8" t="str">
        <f>TEXT(SalesDataTable[[#This Row],[Order Date]],"mmm")</f>
        <v>Mar</v>
      </c>
    </row>
    <row r="463" spans="1:20" ht="15.6">
      <c r="A463" s="2">
        <v>4787</v>
      </c>
      <c r="B463" s="3">
        <v>46110</v>
      </c>
      <c r="C463" s="4" t="s">
        <v>20</v>
      </c>
      <c r="D463" s="4" t="s">
        <v>47</v>
      </c>
      <c r="E463" s="4" t="s">
        <v>28</v>
      </c>
      <c r="F463" s="4" t="s">
        <v>13</v>
      </c>
      <c r="G463" s="4" t="s">
        <v>9</v>
      </c>
      <c r="H463" s="4" t="s">
        <v>17</v>
      </c>
      <c r="I463" s="9">
        <v>1</v>
      </c>
      <c r="J463" s="6">
        <v>142.87</v>
      </c>
      <c r="K463" s="7">
        <v>0.1</v>
      </c>
      <c r="L463" s="6">
        <v>77.33</v>
      </c>
      <c r="M463" s="6">
        <f t="shared" si="28"/>
        <v>128.583</v>
      </c>
      <c r="N463" s="6">
        <f t="shared" si="29"/>
        <v>77.33</v>
      </c>
      <c r="O463" s="6">
        <f t="shared" si="30"/>
        <v>51.253</v>
      </c>
      <c r="P463" s="8">
        <f t="shared" si="31"/>
        <v>0.39859857057309289</v>
      </c>
      <c r="Q463" s="5">
        <f>YEAR(SalesDataTable[[#This Row],[Order Date]])</f>
        <v>2026</v>
      </c>
      <c r="R463" s="8" t="str">
        <f>"Q"&amp;ROUNDUP(MONTH(SalesDataTable[[#This Row],[Order Date]])/3,0)</f>
        <v>Q1</v>
      </c>
      <c r="S463" s="9">
        <f>MONTH(SalesDataTable[[#This Row],[Order Date]])</f>
        <v>3</v>
      </c>
      <c r="T463" s="8" t="str">
        <f>TEXT(SalesDataTable[[#This Row],[Order Date]],"mmm")</f>
        <v>Mar</v>
      </c>
    </row>
    <row r="464" spans="1:20" ht="15.6">
      <c r="A464" s="2">
        <v>769</v>
      </c>
      <c r="B464" s="3">
        <v>46111</v>
      </c>
      <c r="C464" s="4" t="s">
        <v>20</v>
      </c>
      <c r="D464" s="4" t="s">
        <v>33</v>
      </c>
      <c r="E464" s="4" t="s">
        <v>2</v>
      </c>
      <c r="F464" s="4" t="s">
        <v>3</v>
      </c>
      <c r="G464" s="4" t="s">
        <v>34</v>
      </c>
      <c r="H464" s="4" t="s">
        <v>35</v>
      </c>
      <c r="I464" s="9">
        <v>1</v>
      </c>
      <c r="J464" s="6">
        <v>40.53</v>
      </c>
      <c r="K464" s="7">
        <v>0</v>
      </c>
      <c r="L464" s="6">
        <v>14.32</v>
      </c>
      <c r="M464" s="6">
        <f t="shared" si="28"/>
        <v>40.53</v>
      </c>
      <c r="N464" s="6">
        <f t="shared" si="29"/>
        <v>14.32</v>
      </c>
      <c r="O464" s="6">
        <f t="shared" si="30"/>
        <v>26.21</v>
      </c>
      <c r="P464" s="8">
        <f t="shared" si="31"/>
        <v>0.64668147051566738</v>
      </c>
      <c r="Q464" s="5">
        <f>YEAR(SalesDataTable[[#This Row],[Order Date]])</f>
        <v>2026</v>
      </c>
      <c r="R464" s="8" t="str">
        <f>"Q"&amp;ROUNDUP(MONTH(SalesDataTable[[#This Row],[Order Date]])/3,0)</f>
        <v>Q1</v>
      </c>
      <c r="S464" s="9">
        <f>MONTH(SalesDataTable[[#This Row],[Order Date]])</f>
        <v>3</v>
      </c>
      <c r="T464" s="8" t="str">
        <f>TEXT(SalesDataTable[[#This Row],[Order Date]],"mmm")</f>
        <v>Mar</v>
      </c>
    </row>
    <row r="465" spans="1:20" ht="15.6">
      <c r="A465" s="2">
        <v>1184</v>
      </c>
      <c r="B465" s="3">
        <v>46111</v>
      </c>
      <c r="C465" s="4" t="s">
        <v>20</v>
      </c>
      <c r="D465" s="4" t="s">
        <v>33</v>
      </c>
      <c r="E465" s="4" t="s">
        <v>2</v>
      </c>
      <c r="F465" s="4" t="s">
        <v>3</v>
      </c>
      <c r="G465" s="4" t="s">
        <v>4</v>
      </c>
      <c r="H465" s="4" t="s">
        <v>22</v>
      </c>
      <c r="I465" s="9">
        <v>1</v>
      </c>
      <c r="J465" s="6">
        <v>49.46</v>
      </c>
      <c r="K465" s="7">
        <v>0</v>
      </c>
      <c r="L465" s="6">
        <v>23.04</v>
      </c>
      <c r="M465" s="6">
        <f t="shared" si="28"/>
        <v>49.46</v>
      </c>
      <c r="N465" s="6">
        <f t="shared" si="29"/>
        <v>23.04</v>
      </c>
      <c r="O465" s="6">
        <f t="shared" si="30"/>
        <v>26.42</v>
      </c>
      <c r="P465" s="8">
        <f t="shared" si="31"/>
        <v>0.53416902547513145</v>
      </c>
      <c r="Q465" s="5">
        <f>YEAR(SalesDataTable[[#This Row],[Order Date]])</f>
        <v>2026</v>
      </c>
      <c r="R465" s="8" t="str">
        <f>"Q"&amp;ROUNDUP(MONTH(SalesDataTable[[#This Row],[Order Date]])/3,0)</f>
        <v>Q1</v>
      </c>
      <c r="S465" s="9">
        <f>MONTH(SalesDataTable[[#This Row],[Order Date]])</f>
        <v>3</v>
      </c>
      <c r="T465" s="8" t="str">
        <f>TEXT(SalesDataTable[[#This Row],[Order Date]],"mmm")</f>
        <v>Mar</v>
      </c>
    </row>
    <row r="466" spans="1:20" ht="15.6">
      <c r="A466" s="2">
        <v>1498</v>
      </c>
      <c r="B466" s="3">
        <v>46111</v>
      </c>
      <c r="C466" s="4" t="s">
        <v>6</v>
      </c>
      <c r="D466" s="4" t="s">
        <v>49</v>
      </c>
      <c r="E466" s="4" t="s">
        <v>28</v>
      </c>
      <c r="F466" s="4" t="s">
        <v>16</v>
      </c>
      <c r="G466" s="4" t="s">
        <v>9</v>
      </c>
      <c r="H466" s="4" t="s">
        <v>17</v>
      </c>
      <c r="I466" s="9">
        <v>3</v>
      </c>
      <c r="J466" s="6">
        <v>142.46</v>
      </c>
      <c r="K466" s="7">
        <v>0</v>
      </c>
      <c r="L466" s="6">
        <v>79.650000000000006</v>
      </c>
      <c r="M466" s="6">
        <f t="shared" si="28"/>
        <v>427.38</v>
      </c>
      <c r="N466" s="6">
        <f t="shared" si="29"/>
        <v>238.95000000000002</v>
      </c>
      <c r="O466" s="6">
        <f t="shared" si="30"/>
        <v>188.42999999999998</v>
      </c>
      <c r="P466" s="8">
        <f t="shared" si="31"/>
        <v>0.44089569001825069</v>
      </c>
      <c r="Q466" s="5">
        <f>YEAR(SalesDataTable[[#This Row],[Order Date]])</f>
        <v>2026</v>
      </c>
      <c r="R466" s="8" t="str">
        <f>"Q"&amp;ROUNDUP(MONTH(SalesDataTable[[#This Row],[Order Date]])/3,0)</f>
        <v>Q1</v>
      </c>
      <c r="S466" s="9">
        <f>MONTH(SalesDataTable[[#This Row],[Order Date]])</f>
        <v>3</v>
      </c>
      <c r="T466" s="8" t="str">
        <f>TEXT(SalesDataTable[[#This Row],[Order Date]],"mmm")</f>
        <v>Mar</v>
      </c>
    </row>
    <row r="467" spans="1:20" ht="15.6">
      <c r="A467" s="2">
        <v>2054</v>
      </c>
      <c r="B467" s="3">
        <v>46111</v>
      </c>
      <c r="C467" s="4" t="s">
        <v>20</v>
      </c>
      <c r="D467" s="4" t="s">
        <v>47</v>
      </c>
      <c r="E467" s="4" t="s">
        <v>8</v>
      </c>
      <c r="F467" s="4" t="s">
        <v>16</v>
      </c>
      <c r="G467" s="4" t="s">
        <v>9</v>
      </c>
      <c r="H467" s="4" t="s">
        <v>17</v>
      </c>
      <c r="I467" s="9">
        <v>6</v>
      </c>
      <c r="J467" s="6">
        <v>142.18</v>
      </c>
      <c r="K467" s="7">
        <v>0.05</v>
      </c>
      <c r="L467" s="6">
        <v>80.94</v>
      </c>
      <c r="M467" s="6">
        <f t="shared" si="28"/>
        <v>810.42600000000004</v>
      </c>
      <c r="N467" s="6">
        <f t="shared" si="29"/>
        <v>485.64</v>
      </c>
      <c r="O467" s="6">
        <f t="shared" si="30"/>
        <v>324.78600000000006</v>
      </c>
      <c r="P467" s="8">
        <f t="shared" si="31"/>
        <v>0.40075960050640036</v>
      </c>
      <c r="Q467" s="5">
        <f>YEAR(SalesDataTable[[#This Row],[Order Date]])</f>
        <v>2026</v>
      </c>
      <c r="R467" s="8" t="str">
        <f>"Q"&amp;ROUNDUP(MONTH(SalesDataTable[[#This Row],[Order Date]])/3,0)</f>
        <v>Q1</v>
      </c>
      <c r="S467" s="9">
        <f>MONTH(SalesDataTable[[#This Row],[Order Date]])</f>
        <v>3</v>
      </c>
      <c r="T467" s="8" t="str">
        <f>TEXT(SalesDataTable[[#This Row],[Order Date]],"mmm")</f>
        <v>Mar</v>
      </c>
    </row>
    <row r="468" spans="1:20" ht="15.6">
      <c r="A468" s="2">
        <v>2294</v>
      </c>
      <c r="B468" s="3">
        <v>46111</v>
      </c>
      <c r="C468" s="4" t="s">
        <v>6</v>
      </c>
      <c r="D468" s="4" t="s">
        <v>49</v>
      </c>
      <c r="E468" s="4" t="s">
        <v>2</v>
      </c>
      <c r="F468" s="4" t="s">
        <v>13</v>
      </c>
      <c r="G468" s="4" t="s">
        <v>34</v>
      </c>
      <c r="H468" s="4" t="s">
        <v>35</v>
      </c>
      <c r="I468" s="9">
        <v>2</v>
      </c>
      <c r="J468" s="6">
        <v>41.04</v>
      </c>
      <c r="K468" s="7">
        <v>0</v>
      </c>
      <c r="L468" s="6">
        <v>15.03</v>
      </c>
      <c r="M468" s="6">
        <f t="shared" si="28"/>
        <v>82.08</v>
      </c>
      <c r="N468" s="6">
        <f t="shared" si="29"/>
        <v>30.06</v>
      </c>
      <c r="O468" s="6">
        <f t="shared" si="30"/>
        <v>52.019999999999996</v>
      </c>
      <c r="P468" s="8">
        <f t="shared" si="31"/>
        <v>0.63377192982456132</v>
      </c>
      <c r="Q468" s="5">
        <f>YEAR(SalesDataTable[[#This Row],[Order Date]])</f>
        <v>2026</v>
      </c>
      <c r="R468" s="8" t="str">
        <f>"Q"&amp;ROUNDUP(MONTH(SalesDataTable[[#This Row],[Order Date]])/3,0)</f>
        <v>Q1</v>
      </c>
      <c r="S468" s="9">
        <f>MONTH(SalesDataTable[[#This Row],[Order Date]])</f>
        <v>3</v>
      </c>
      <c r="T468" s="8" t="str">
        <f>TEXT(SalesDataTable[[#This Row],[Order Date]],"mmm")</f>
        <v>Mar</v>
      </c>
    </row>
    <row r="469" spans="1:20" ht="15.6">
      <c r="A469" s="2">
        <v>2892</v>
      </c>
      <c r="B469" s="3">
        <v>46111</v>
      </c>
      <c r="C469" s="4" t="s">
        <v>6</v>
      </c>
      <c r="D469" s="4" t="s">
        <v>43</v>
      </c>
      <c r="E469" s="4" t="s">
        <v>2</v>
      </c>
      <c r="F469" s="4" t="s">
        <v>3</v>
      </c>
      <c r="G469" s="4" t="s">
        <v>9</v>
      </c>
      <c r="H469" s="4" t="s">
        <v>17</v>
      </c>
      <c r="I469" s="9">
        <v>2</v>
      </c>
      <c r="J469" s="6">
        <v>145.06</v>
      </c>
      <c r="K469" s="7">
        <v>0.15</v>
      </c>
      <c r="L469" s="6">
        <v>77.08</v>
      </c>
      <c r="M469" s="6">
        <f t="shared" si="28"/>
        <v>246.602</v>
      </c>
      <c r="N469" s="6">
        <f t="shared" si="29"/>
        <v>154.16</v>
      </c>
      <c r="O469" s="6">
        <f t="shared" si="30"/>
        <v>92.442000000000007</v>
      </c>
      <c r="P469" s="8">
        <f t="shared" si="31"/>
        <v>0.37486313979610875</v>
      </c>
      <c r="Q469" s="5">
        <f>YEAR(SalesDataTable[[#This Row],[Order Date]])</f>
        <v>2026</v>
      </c>
      <c r="R469" s="8" t="str">
        <f>"Q"&amp;ROUNDUP(MONTH(SalesDataTable[[#This Row],[Order Date]])/3,0)</f>
        <v>Q1</v>
      </c>
      <c r="S469" s="9">
        <f>MONTH(SalesDataTable[[#This Row],[Order Date]])</f>
        <v>3</v>
      </c>
      <c r="T469" s="8" t="str">
        <f>TEXT(SalesDataTable[[#This Row],[Order Date]],"mmm")</f>
        <v>Mar</v>
      </c>
    </row>
    <row r="470" spans="1:20" ht="15.6">
      <c r="A470" s="2">
        <v>3145</v>
      </c>
      <c r="B470" s="3">
        <v>46111</v>
      </c>
      <c r="C470" s="4" t="s">
        <v>6</v>
      </c>
      <c r="D470" s="4" t="s">
        <v>41</v>
      </c>
      <c r="E470" s="4" t="s">
        <v>2</v>
      </c>
      <c r="F470" s="4" t="s">
        <v>3</v>
      </c>
      <c r="G470" s="4" t="s">
        <v>14</v>
      </c>
      <c r="H470" s="4" t="s">
        <v>44</v>
      </c>
      <c r="I470" s="9">
        <v>1</v>
      </c>
      <c r="J470" s="6">
        <v>130.72999999999999</v>
      </c>
      <c r="K470" s="7">
        <v>0</v>
      </c>
      <c r="L470" s="6">
        <v>66.17</v>
      </c>
      <c r="M470" s="6">
        <f t="shared" si="28"/>
        <v>130.72999999999999</v>
      </c>
      <c r="N470" s="6">
        <f t="shared" si="29"/>
        <v>66.17</v>
      </c>
      <c r="O470" s="6">
        <f t="shared" si="30"/>
        <v>64.559999999999988</v>
      </c>
      <c r="P470" s="8">
        <f t="shared" si="31"/>
        <v>0.4938422703281572</v>
      </c>
      <c r="Q470" s="5">
        <f>YEAR(SalesDataTable[[#This Row],[Order Date]])</f>
        <v>2026</v>
      </c>
      <c r="R470" s="8" t="str">
        <f>"Q"&amp;ROUNDUP(MONTH(SalesDataTable[[#This Row],[Order Date]])/3,0)</f>
        <v>Q1</v>
      </c>
      <c r="S470" s="9">
        <f>MONTH(SalesDataTable[[#This Row],[Order Date]])</f>
        <v>3</v>
      </c>
      <c r="T470" s="8" t="str">
        <f>TEXT(SalesDataTable[[#This Row],[Order Date]],"mmm")</f>
        <v>Mar</v>
      </c>
    </row>
    <row r="471" spans="1:20" ht="15.6">
      <c r="A471" s="2">
        <v>3925</v>
      </c>
      <c r="B471" s="3">
        <v>46111</v>
      </c>
      <c r="C471" s="4" t="s">
        <v>20</v>
      </c>
      <c r="D471" s="4" t="s">
        <v>47</v>
      </c>
      <c r="E471" s="4" t="s">
        <v>2</v>
      </c>
      <c r="F471" s="4" t="s">
        <v>16</v>
      </c>
      <c r="G471" s="4" t="s">
        <v>34</v>
      </c>
      <c r="H471" s="4" t="s">
        <v>42</v>
      </c>
      <c r="I471" s="9">
        <v>2</v>
      </c>
      <c r="J471" s="6">
        <v>36.630000000000003</v>
      </c>
      <c r="K471" s="7">
        <v>0</v>
      </c>
      <c r="L471" s="6">
        <v>14.31</v>
      </c>
      <c r="M471" s="6">
        <f t="shared" si="28"/>
        <v>73.260000000000005</v>
      </c>
      <c r="N471" s="6">
        <f t="shared" si="29"/>
        <v>28.62</v>
      </c>
      <c r="O471" s="6">
        <f t="shared" si="30"/>
        <v>44.64</v>
      </c>
      <c r="P471" s="8">
        <f t="shared" si="31"/>
        <v>0.60933660933660927</v>
      </c>
      <c r="Q471" s="5">
        <f>YEAR(SalesDataTable[[#This Row],[Order Date]])</f>
        <v>2026</v>
      </c>
      <c r="R471" s="8" t="str">
        <f>"Q"&amp;ROUNDUP(MONTH(SalesDataTable[[#This Row],[Order Date]])/3,0)</f>
        <v>Q1</v>
      </c>
      <c r="S471" s="9">
        <f>MONTH(SalesDataTable[[#This Row],[Order Date]])</f>
        <v>3</v>
      </c>
      <c r="T471" s="8" t="str">
        <f>TEXT(SalesDataTable[[#This Row],[Order Date]],"mmm")</f>
        <v>Mar</v>
      </c>
    </row>
    <row r="472" spans="1:20" ht="15.6">
      <c r="A472" s="2">
        <v>2722</v>
      </c>
      <c r="B472" s="3">
        <v>46112</v>
      </c>
      <c r="C472" s="4" t="s">
        <v>20</v>
      </c>
      <c r="D472" s="4" t="s">
        <v>47</v>
      </c>
      <c r="E472" s="4" t="s">
        <v>28</v>
      </c>
      <c r="F472" s="4" t="s">
        <v>13</v>
      </c>
      <c r="G472" s="4" t="s">
        <v>4</v>
      </c>
      <c r="H472" s="4" t="s">
        <v>22</v>
      </c>
      <c r="I472" s="9">
        <v>1</v>
      </c>
      <c r="J472" s="6">
        <v>50.99</v>
      </c>
      <c r="K472" s="7">
        <v>0.1</v>
      </c>
      <c r="L472" s="6">
        <v>21.86</v>
      </c>
      <c r="M472" s="6">
        <f t="shared" si="28"/>
        <v>45.891000000000005</v>
      </c>
      <c r="N472" s="6">
        <f t="shared" si="29"/>
        <v>21.86</v>
      </c>
      <c r="O472" s="6">
        <f t="shared" si="30"/>
        <v>24.031000000000006</v>
      </c>
      <c r="P472" s="8">
        <f t="shared" si="31"/>
        <v>0.52365387548756848</v>
      </c>
      <c r="Q472" s="5">
        <f>YEAR(SalesDataTable[[#This Row],[Order Date]])</f>
        <v>2026</v>
      </c>
      <c r="R472" s="8" t="str">
        <f>"Q"&amp;ROUNDUP(MONTH(SalesDataTable[[#This Row],[Order Date]])/3,0)</f>
        <v>Q1</v>
      </c>
      <c r="S472" s="9">
        <f>MONTH(SalesDataTable[[#This Row],[Order Date]])</f>
        <v>3</v>
      </c>
      <c r="T472" s="8" t="str">
        <f>TEXT(SalesDataTable[[#This Row],[Order Date]],"mmm")</f>
        <v>Mar</v>
      </c>
    </row>
    <row r="473" spans="1:20" ht="15.6">
      <c r="A473" s="2">
        <v>2767</v>
      </c>
      <c r="B473" s="3">
        <v>46112</v>
      </c>
      <c r="C473" s="4" t="s">
        <v>6</v>
      </c>
      <c r="D473" s="4" t="s">
        <v>27</v>
      </c>
      <c r="E473" s="4" t="s">
        <v>2</v>
      </c>
      <c r="F473" s="4" t="s">
        <v>3</v>
      </c>
      <c r="G473" s="4" t="s">
        <v>14</v>
      </c>
      <c r="H473" s="4" t="s">
        <v>44</v>
      </c>
      <c r="I473" s="9">
        <v>4</v>
      </c>
      <c r="J473" s="6">
        <v>134.18</v>
      </c>
      <c r="K473" s="7">
        <v>0</v>
      </c>
      <c r="L473" s="6">
        <v>66.430000000000007</v>
      </c>
      <c r="M473" s="6">
        <f t="shared" si="28"/>
        <v>536.72</v>
      </c>
      <c r="N473" s="6">
        <f t="shared" si="29"/>
        <v>265.72000000000003</v>
      </c>
      <c r="O473" s="6">
        <f t="shared" si="30"/>
        <v>271</v>
      </c>
      <c r="P473" s="8">
        <f t="shared" si="31"/>
        <v>0.5049187658369354</v>
      </c>
      <c r="Q473" s="5">
        <f>YEAR(SalesDataTable[[#This Row],[Order Date]])</f>
        <v>2026</v>
      </c>
      <c r="R473" s="8" t="str">
        <f>"Q"&amp;ROUNDUP(MONTH(SalesDataTable[[#This Row],[Order Date]])/3,0)</f>
        <v>Q1</v>
      </c>
      <c r="S473" s="9">
        <f>MONTH(SalesDataTable[[#This Row],[Order Date]])</f>
        <v>3</v>
      </c>
      <c r="T473" s="8" t="str">
        <f>TEXT(SalesDataTable[[#This Row],[Order Date]],"mmm")</f>
        <v>Mar</v>
      </c>
    </row>
    <row r="474" spans="1:20" ht="15.6">
      <c r="A474" s="2">
        <v>3794</v>
      </c>
      <c r="B474" s="3">
        <v>46112</v>
      </c>
      <c r="C474" s="4" t="s">
        <v>6</v>
      </c>
      <c r="D474" s="4" t="s">
        <v>43</v>
      </c>
      <c r="E474" s="4" t="s">
        <v>19</v>
      </c>
      <c r="F474" s="4" t="s">
        <v>16</v>
      </c>
      <c r="G474" s="4" t="s">
        <v>34</v>
      </c>
      <c r="H474" s="4" t="s">
        <v>45</v>
      </c>
      <c r="I474" s="9">
        <v>2</v>
      </c>
      <c r="J474" s="6">
        <v>50.86</v>
      </c>
      <c r="K474" s="7">
        <v>0.1</v>
      </c>
      <c r="L474" s="6">
        <v>21.76</v>
      </c>
      <c r="M474" s="6">
        <f t="shared" si="28"/>
        <v>91.548000000000002</v>
      </c>
      <c r="N474" s="6">
        <f t="shared" si="29"/>
        <v>43.52</v>
      </c>
      <c r="O474" s="6">
        <f t="shared" si="30"/>
        <v>48.027999999999999</v>
      </c>
      <c r="P474" s="8">
        <f t="shared" si="31"/>
        <v>0.52462096386595003</v>
      </c>
      <c r="Q474" s="5">
        <f>YEAR(SalesDataTable[[#This Row],[Order Date]])</f>
        <v>2026</v>
      </c>
      <c r="R474" s="8" t="str">
        <f>"Q"&amp;ROUNDUP(MONTH(SalesDataTable[[#This Row],[Order Date]])/3,0)</f>
        <v>Q1</v>
      </c>
      <c r="S474" s="9">
        <f>MONTH(SalesDataTable[[#This Row],[Order Date]])</f>
        <v>3</v>
      </c>
      <c r="T474" s="8" t="str">
        <f>TEXT(SalesDataTable[[#This Row],[Order Date]],"mmm")</f>
        <v>Mar</v>
      </c>
    </row>
    <row r="475" spans="1:20" ht="15.6">
      <c r="A475" s="2">
        <v>3880</v>
      </c>
      <c r="B475" s="3">
        <v>46112</v>
      </c>
      <c r="C475" s="4" t="s">
        <v>6</v>
      </c>
      <c r="D475" s="4" t="s">
        <v>43</v>
      </c>
      <c r="E475" s="4" t="s">
        <v>8</v>
      </c>
      <c r="F475" s="4" t="s">
        <v>16</v>
      </c>
      <c r="G475" s="4" t="s">
        <v>23</v>
      </c>
      <c r="H475" s="4" t="s">
        <v>51</v>
      </c>
      <c r="I475" s="9">
        <v>12</v>
      </c>
      <c r="J475" s="6">
        <v>124.86</v>
      </c>
      <c r="K475" s="7">
        <v>0.1</v>
      </c>
      <c r="L475" s="6">
        <v>60.82</v>
      </c>
      <c r="M475" s="6">
        <f t="shared" si="28"/>
        <v>1348.4880000000001</v>
      </c>
      <c r="N475" s="6">
        <f t="shared" si="29"/>
        <v>729.84</v>
      </c>
      <c r="O475" s="6">
        <f t="shared" si="30"/>
        <v>618.64800000000002</v>
      </c>
      <c r="P475" s="8">
        <f t="shared" si="31"/>
        <v>0.45877160197198641</v>
      </c>
      <c r="Q475" s="5">
        <f>YEAR(SalesDataTable[[#This Row],[Order Date]])</f>
        <v>2026</v>
      </c>
      <c r="R475" s="8" t="str">
        <f>"Q"&amp;ROUNDUP(MONTH(SalesDataTable[[#This Row],[Order Date]])/3,0)</f>
        <v>Q1</v>
      </c>
      <c r="S475" s="9">
        <f>MONTH(SalesDataTable[[#This Row],[Order Date]])</f>
        <v>3</v>
      </c>
      <c r="T475" s="8" t="str">
        <f>TEXT(SalesDataTable[[#This Row],[Order Date]],"mmm")</f>
        <v>Mar</v>
      </c>
    </row>
    <row r="476" spans="1:20" ht="15.6">
      <c r="A476" s="2">
        <v>422</v>
      </c>
      <c r="B476" s="3">
        <v>46113</v>
      </c>
      <c r="C476" s="4" t="s">
        <v>20</v>
      </c>
      <c r="D476" s="4" t="s">
        <v>21</v>
      </c>
      <c r="E476" s="4" t="s">
        <v>2</v>
      </c>
      <c r="F476" s="4" t="s">
        <v>16</v>
      </c>
      <c r="G476" s="4" t="s">
        <v>4</v>
      </c>
      <c r="H476" s="4" t="s">
        <v>5</v>
      </c>
      <c r="I476" s="9">
        <v>1</v>
      </c>
      <c r="J476" s="6">
        <v>81.760000000000005</v>
      </c>
      <c r="K476" s="7">
        <v>0.1</v>
      </c>
      <c r="L476" s="6">
        <v>42.78</v>
      </c>
      <c r="M476" s="6">
        <f t="shared" si="28"/>
        <v>73.584000000000003</v>
      </c>
      <c r="N476" s="6">
        <f t="shared" si="29"/>
        <v>42.78</v>
      </c>
      <c r="O476" s="6">
        <f t="shared" si="30"/>
        <v>30.804000000000002</v>
      </c>
      <c r="P476" s="8">
        <f t="shared" si="31"/>
        <v>0.4186236138290933</v>
      </c>
      <c r="Q476" s="5">
        <f>YEAR(SalesDataTable[[#This Row],[Order Date]])</f>
        <v>2026</v>
      </c>
      <c r="R476" s="8" t="str">
        <f>"Q"&amp;ROUNDUP(MONTH(SalesDataTable[[#This Row],[Order Date]])/3,0)</f>
        <v>Q2</v>
      </c>
      <c r="S476" s="9">
        <f>MONTH(SalesDataTable[[#This Row],[Order Date]])</f>
        <v>4</v>
      </c>
      <c r="T476" s="8" t="str">
        <f>TEXT(SalesDataTable[[#This Row],[Order Date]],"mmm")</f>
        <v>Apr</v>
      </c>
    </row>
    <row r="477" spans="1:20" ht="15.6">
      <c r="A477" s="2">
        <v>495</v>
      </c>
      <c r="B477" s="3">
        <v>46113</v>
      </c>
      <c r="C477" s="4" t="s">
        <v>6</v>
      </c>
      <c r="D477" s="4" t="s">
        <v>49</v>
      </c>
      <c r="E477" s="4" t="s">
        <v>19</v>
      </c>
      <c r="F477" s="4" t="s">
        <v>16</v>
      </c>
      <c r="G477" s="4" t="s">
        <v>14</v>
      </c>
      <c r="H477" s="4" t="s">
        <v>44</v>
      </c>
      <c r="I477" s="9">
        <v>1</v>
      </c>
      <c r="J477" s="6">
        <v>134.65</v>
      </c>
      <c r="K477" s="7">
        <v>0</v>
      </c>
      <c r="L477" s="6">
        <v>68.19</v>
      </c>
      <c r="M477" s="6">
        <f t="shared" si="28"/>
        <v>134.65</v>
      </c>
      <c r="N477" s="6">
        <f t="shared" si="29"/>
        <v>68.19</v>
      </c>
      <c r="O477" s="6">
        <f t="shared" si="30"/>
        <v>66.460000000000008</v>
      </c>
      <c r="P477" s="8">
        <f t="shared" si="31"/>
        <v>0.49357593761604163</v>
      </c>
      <c r="Q477" s="5">
        <f>YEAR(SalesDataTable[[#This Row],[Order Date]])</f>
        <v>2026</v>
      </c>
      <c r="R477" s="8" t="str">
        <f>"Q"&amp;ROUNDUP(MONTH(SalesDataTable[[#This Row],[Order Date]])/3,0)</f>
        <v>Q2</v>
      </c>
      <c r="S477" s="9">
        <f>MONTH(SalesDataTable[[#This Row],[Order Date]])</f>
        <v>4</v>
      </c>
      <c r="T477" s="8" t="str">
        <f>TEXT(SalesDataTable[[#This Row],[Order Date]],"mmm")</f>
        <v>Apr</v>
      </c>
    </row>
    <row r="478" spans="1:20" ht="15.6">
      <c r="A478" s="2">
        <v>1517</v>
      </c>
      <c r="B478" s="3">
        <v>46113</v>
      </c>
      <c r="C478" s="4" t="s">
        <v>11</v>
      </c>
      <c r="D478" s="4" t="s">
        <v>52</v>
      </c>
      <c r="E478" s="4" t="s">
        <v>2</v>
      </c>
      <c r="F478" s="4" t="s">
        <v>16</v>
      </c>
      <c r="G478" s="4" t="s">
        <v>4</v>
      </c>
      <c r="H478" s="4" t="s">
        <v>26</v>
      </c>
      <c r="I478" s="9">
        <v>1</v>
      </c>
      <c r="J478" s="6">
        <v>41.21</v>
      </c>
      <c r="K478" s="7">
        <v>0</v>
      </c>
      <c r="L478" s="6">
        <v>16.34</v>
      </c>
      <c r="M478" s="6">
        <f t="shared" si="28"/>
        <v>41.21</v>
      </c>
      <c r="N478" s="6">
        <f t="shared" si="29"/>
        <v>16.34</v>
      </c>
      <c r="O478" s="6">
        <f t="shared" si="30"/>
        <v>24.87</v>
      </c>
      <c r="P478" s="8">
        <f t="shared" si="31"/>
        <v>0.60349429750060668</v>
      </c>
      <c r="Q478" s="5">
        <f>YEAR(SalesDataTable[[#This Row],[Order Date]])</f>
        <v>2026</v>
      </c>
      <c r="R478" s="8" t="str">
        <f>"Q"&amp;ROUNDUP(MONTH(SalesDataTable[[#This Row],[Order Date]])/3,0)</f>
        <v>Q2</v>
      </c>
      <c r="S478" s="9">
        <f>MONTH(SalesDataTable[[#This Row],[Order Date]])</f>
        <v>4</v>
      </c>
      <c r="T478" s="8" t="str">
        <f>TEXT(SalesDataTable[[#This Row],[Order Date]],"mmm")</f>
        <v>Apr</v>
      </c>
    </row>
    <row r="479" spans="1:20" ht="15.6">
      <c r="A479" s="2">
        <v>2391</v>
      </c>
      <c r="B479" s="3">
        <v>46113</v>
      </c>
      <c r="C479" s="4" t="s">
        <v>6</v>
      </c>
      <c r="D479" s="4" t="s">
        <v>43</v>
      </c>
      <c r="E479" s="4" t="s">
        <v>2</v>
      </c>
      <c r="F479" s="4" t="s">
        <v>3</v>
      </c>
      <c r="G479" s="4" t="s">
        <v>34</v>
      </c>
      <c r="H479" s="4" t="s">
        <v>35</v>
      </c>
      <c r="I479" s="9">
        <v>2</v>
      </c>
      <c r="J479" s="6">
        <v>40.590000000000003</v>
      </c>
      <c r="K479" s="7">
        <v>0</v>
      </c>
      <c r="L479" s="6">
        <v>15.01</v>
      </c>
      <c r="M479" s="6">
        <f t="shared" si="28"/>
        <v>81.180000000000007</v>
      </c>
      <c r="N479" s="6">
        <f t="shared" si="29"/>
        <v>30.02</v>
      </c>
      <c r="O479" s="6">
        <f t="shared" si="30"/>
        <v>51.160000000000011</v>
      </c>
      <c r="P479" s="8">
        <f t="shared" si="31"/>
        <v>0.63020448386302053</v>
      </c>
      <c r="Q479" s="5">
        <f>YEAR(SalesDataTable[[#This Row],[Order Date]])</f>
        <v>2026</v>
      </c>
      <c r="R479" s="8" t="str">
        <f>"Q"&amp;ROUNDUP(MONTH(SalesDataTable[[#This Row],[Order Date]])/3,0)</f>
        <v>Q2</v>
      </c>
      <c r="S479" s="9">
        <f>MONTH(SalesDataTable[[#This Row],[Order Date]])</f>
        <v>4</v>
      </c>
      <c r="T479" s="8" t="str">
        <f>TEXT(SalesDataTable[[#This Row],[Order Date]],"mmm")</f>
        <v>Apr</v>
      </c>
    </row>
    <row r="480" spans="1:20" ht="15.6">
      <c r="A480" s="2">
        <v>3809</v>
      </c>
      <c r="B480" s="3">
        <v>46113</v>
      </c>
      <c r="C480" s="4" t="s">
        <v>0</v>
      </c>
      <c r="D480" s="4" t="s">
        <v>50</v>
      </c>
      <c r="E480" s="4" t="s">
        <v>2</v>
      </c>
      <c r="F480" s="4" t="s">
        <v>13</v>
      </c>
      <c r="G480" s="4" t="s">
        <v>23</v>
      </c>
      <c r="H480" s="4" t="s">
        <v>51</v>
      </c>
      <c r="I480" s="9">
        <v>3</v>
      </c>
      <c r="J480" s="6">
        <v>124.08</v>
      </c>
      <c r="K480" s="7">
        <v>0.05</v>
      </c>
      <c r="L480" s="6">
        <v>62.41</v>
      </c>
      <c r="M480" s="6">
        <f t="shared" si="28"/>
        <v>353.62799999999999</v>
      </c>
      <c r="N480" s="6">
        <f t="shared" si="29"/>
        <v>187.23</v>
      </c>
      <c r="O480" s="6">
        <f t="shared" si="30"/>
        <v>166.398</v>
      </c>
      <c r="P480" s="8">
        <f t="shared" si="31"/>
        <v>0.47054531880959655</v>
      </c>
      <c r="Q480" s="5">
        <f>YEAR(SalesDataTable[[#This Row],[Order Date]])</f>
        <v>2026</v>
      </c>
      <c r="R480" s="8" t="str">
        <f>"Q"&amp;ROUNDUP(MONTH(SalesDataTable[[#This Row],[Order Date]])/3,0)</f>
        <v>Q2</v>
      </c>
      <c r="S480" s="9">
        <f>MONTH(SalesDataTable[[#This Row],[Order Date]])</f>
        <v>4</v>
      </c>
      <c r="T480" s="8" t="str">
        <f>TEXT(SalesDataTable[[#This Row],[Order Date]],"mmm")</f>
        <v>Apr</v>
      </c>
    </row>
    <row r="481" spans="1:20" ht="15.6">
      <c r="A481" s="2">
        <v>3958</v>
      </c>
      <c r="B481" s="3">
        <v>46113</v>
      </c>
      <c r="C481" s="4" t="s">
        <v>6</v>
      </c>
      <c r="D481" s="4" t="s">
        <v>7</v>
      </c>
      <c r="E481" s="4" t="s">
        <v>2</v>
      </c>
      <c r="F481" s="4" t="s">
        <v>3</v>
      </c>
      <c r="G481" s="4" t="s">
        <v>23</v>
      </c>
      <c r="H481" s="4" t="s">
        <v>51</v>
      </c>
      <c r="I481" s="9">
        <v>2</v>
      </c>
      <c r="J481" s="6">
        <v>125.35</v>
      </c>
      <c r="K481" s="7">
        <v>0.15</v>
      </c>
      <c r="L481" s="6">
        <v>60.73</v>
      </c>
      <c r="M481" s="6">
        <f t="shared" si="28"/>
        <v>213.095</v>
      </c>
      <c r="N481" s="6">
        <f t="shared" si="29"/>
        <v>121.46</v>
      </c>
      <c r="O481" s="6">
        <f t="shared" si="30"/>
        <v>91.635000000000005</v>
      </c>
      <c r="P481" s="8">
        <f t="shared" si="31"/>
        <v>0.43001947488209485</v>
      </c>
      <c r="Q481" s="5">
        <f>YEAR(SalesDataTable[[#This Row],[Order Date]])</f>
        <v>2026</v>
      </c>
      <c r="R481" s="8" t="str">
        <f>"Q"&amp;ROUNDUP(MONTH(SalesDataTable[[#This Row],[Order Date]])/3,0)</f>
        <v>Q2</v>
      </c>
      <c r="S481" s="9">
        <f>MONTH(SalesDataTable[[#This Row],[Order Date]])</f>
        <v>4</v>
      </c>
      <c r="T481" s="8" t="str">
        <f>TEXT(SalesDataTable[[#This Row],[Order Date]],"mmm")</f>
        <v>Apr</v>
      </c>
    </row>
    <row r="482" spans="1:20" ht="15.6">
      <c r="A482" s="2">
        <v>4418</v>
      </c>
      <c r="B482" s="3">
        <v>46113</v>
      </c>
      <c r="C482" s="4" t="s">
        <v>6</v>
      </c>
      <c r="D482" s="4" t="s">
        <v>49</v>
      </c>
      <c r="E482" s="4" t="s">
        <v>28</v>
      </c>
      <c r="F482" s="4" t="s">
        <v>13</v>
      </c>
      <c r="G482" s="4" t="s">
        <v>34</v>
      </c>
      <c r="H482" s="4" t="s">
        <v>42</v>
      </c>
      <c r="I482" s="9">
        <v>3</v>
      </c>
      <c r="J482" s="6">
        <v>36.090000000000003</v>
      </c>
      <c r="K482" s="7">
        <v>0</v>
      </c>
      <c r="L482" s="6">
        <v>14.03</v>
      </c>
      <c r="M482" s="6">
        <f t="shared" si="28"/>
        <v>108.27000000000001</v>
      </c>
      <c r="N482" s="6">
        <f t="shared" si="29"/>
        <v>42.089999999999996</v>
      </c>
      <c r="O482" s="6">
        <f t="shared" si="30"/>
        <v>66.180000000000007</v>
      </c>
      <c r="P482" s="8">
        <f t="shared" si="31"/>
        <v>0.61124965364366857</v>
      </c>
      <c r="Q482" s="5">
        <f>YEAR(SalesDataTable[[#This Row],[Order Date]])</f>
        <v>2026</v>
      </c>
      <c r="R482" s="8" t="str">
        <f>"Q"&amp;ROUNDUP(MONTH(SalesDataTable[[#This Row],[Order Date]])/3,0)</f>
        <v>Q2</v>
      </c>
      <c r="S482" s="9">
        <f>MONTH(SalesDataTable[[#This Row],[Order Date]])</f>
        <v>4</v>
      </c>
      <c r="T482" s="8" t="str">
        <f>TEXT(SalesDataTable[[#This Row],[Order Date]],"mmm")</f>
        <v>Apr</v>
      </c>
    </row>
    <row r="483" spans="1:20" ht="15.6">
      <c r="A483" s="2">
        <v>4693</v>
      </c>
      <c r="B483" s="3">
        <v>46113</v>
      </c>
      <c r="C483" s="4" t="s">
        <v>6</v>
      </c>
      <c r="D483" s="4" t="s">
        <v>43</v>
      </c>
      <c r="E483" s="4" t="s">
        <v>8</v>
      </c>
      <c r="F483" s="4" t="s">
        <v>16</v>
      </c>
      <c r="G483" s="4" t="s">
        <v>9</v>
      </c>
      <c r="H483" s="4" t="s">
        <v>10</v>
      </c>
      <c r="I483" s="9">
        <v>15</v>
      </c>
      <c r="J483" s="6">
        <v>94.33</v>
      </c>
      <c r="K483" s="7">
        <v>0.1</v>
      </c>
      <c r="L483" s="6">
        <v>44.38</v>
      </c>
      <c r="M483" s="6">
        <f t="shared" si="28"/>
        <v>1273.4550000000002</v>
      </c>
      <c r="N483" s="6">
        <f t="shared" si="29"/>
        <v>665.7</v>
      </c>
      <c r="O483" s="6">
        <f t="shared" si="30"/>
        <v>607.75500000000011</v>
      </c>
      <c r="P483" s="8">
        <f t="shared" si="31"/>
        <v>0.47724890161018652</v>
      </c>
      <c r="Q483" s="5">
        <f>YEAR(SalesDataTable[[#This Row],[Order Date]])</f>
        <v>2026</v>
      </c>
      <c r="R483" s="8" t="str">
        <f>"Q"&amp;ROUNDUP(MONTH(SalesDataTable[[#This Row],[Order Date]])/3,0)</f>
        <v>Q2</v>
      </c>
      <c r="S483" s="9">
        <f>MONTH(SalesDataTable[[#This Row],[Order Date]])</f>
        <v>4</v>
      </c>
      <c r="T483" s="8" t="str">
        <f>TEXT(SalesDataTable[[#This Row],[Order Date]],"mmm")</f>
        <v>Apr</v>
      </c>
    </row>
    <row r="484" spans="1:20" ht="15.6">
      <c r="A484" s="2">
        <v>193</v>
      </c>
      <c r="B484" s="3">
        <v>46114</v>
      </c>
      <c r="C484" s="4" t="s">
        <v>20</v>
      </c>
      <c r="D484" s="4" t="s">
        <v>21</v>
      </c>
      <c r="E484" s="4" t="s">
        <v>19</v>
      </c>
      <c r="F484" s="4" t="s">
        <v>3</v>
      </c>
      <c r="G484" s="4" t="s">
        <v>14</v>
      </c>
      <c r="H484" s="4" t="s">
        <v>15</v>
      </c>
      <c r="I484" s="9">
        <v>1</v>
      </c>
      <c r="J484" s="6">
        <v>35.6</v>
      </c>
      <c r="K484" s="7">
        <v>0.1</v>
      </c>
      <c r="L484" s="6">
        <v>13.39</v>
      </c>
      <c r="M484" s="6">
        <f t="shared" si="28"/>
        <v>32.04</v>
      </c>
      <c r="N484" s="6">
        <f t="shared" si="29"/>
        <v>13.39</v>
      </c>
      <c r="O484" s="6">
        <f t="shared" si="30"/>
        <v>18.649999999999999</v>
      </c>
      <c r="P484" s="8">
        <f t="shared" si="31"/>
        <v>0.58208489388264661</v>
      </c>
      <c r="Q484" s="5">
        <f>YEAR(SalesDataTable[[#This Row],[Order Date]])</f>
        <v>2026</v>
      </c>
      <c r="R484" s="8" t="str">
        <f>"Q"&amp;ROUNDUP(MONTH(SalesDataTable[[#This Row],[Order Date]])/3,0)</f>
        <v>Q2</v>
      </c>
      <c r="S484" s="9">
        <f>MONTH(SalesDataTable[[#This Row],[Order Date]])</f>
        <v>4</v>
      </c>
      <c r="T484" s="8" t="str">
        <f>TEXT(SalesDataTable[[#This Row],[Order Date]],"mmm")</f>
        <v>Apr</v>
      </c>
    </row>
    <row r="485" spans="1:20" ht="15.6">
      <c r="A485" s="2">
        <v>2246</v>
      </c>
      <c r="B485" s="3">
        <v>46114</v>
      </c>
      <c r="C485" s="4" t="s">
        <v>6</v>
      </c>
      <c r="D485" s="4" t="s">
        <v>43</v>
      </c>
      <c r="E485" s="4" t="s">
        <v>28</v>
      </c>
      <c r="F485" s="4" t="s">
        <v>3</v>
      </c>
      <c r="G485" s="4" t="s">
        <v>4</v>
      </c>
      <c r="H485" s="4" t="s">
        <v>22</v>
      </c>
      <c r="I485" s="9">
        <v>1</v>
      </c>
      <c r="J485" s="6">
        <v>50.17</v>
      </c>
      <c r="K485" s="7">
        <v>0</v>
      </c>
      <c r="L485" s="6">
        <v>21.95</v>
      </c>
      <c r="M485" s="6">
        <f t="shared" si="28"/>
        <v>50.17</v>
      </c>
      <c r="N485" s="6">
        <f t="shared" si="29"/>
        <v>21.95</v>
      </c>
      <c r="O485" s="6">
        <f t="shared" si="30"/>
        <v>28.220000000000002</v>
      </c>
      <c r="P485" s="8">
        <f t="shared" si="31"/>
        <v>0.56248754235598963</v>
      </c>
      <c r="Q485" s="5">
        <f>YEAR(SalesDataTable[[#This Row],[Order Date]])</f>
        <v>2026</v>
      </c>
      <c r="R485" s="8" t="str">
        <f>"Q"&amp;ROUNDUP(MONTH(SalesDataTable[[#This Row],[Order Date]])/3,0)</f>
        <v>Q2</v>
      </c>
      <c r="S485" s="9">
        <f>MONTH(SalesDataTable[[#This Row],[Order Date]])</f>
        <v>4</v>
      </c>
      <c r="T485" s="8" t="str">
        <f>TEXT(SalesDataTable[[#This Row],[Order Date]],"mmm")</f>
        <v>Apr</v>
      </c>
    </row>
    <row r="486" spans="1:20" ht="15.6">
      <c r="A486" s="2">
        <v>2556</v>
      </c>
      <c r="B486" s="3">
        <v>46114</v>
      </c>
      <c r="C486" s="4" t="s">
        <v>20</v>
      </c>
      <c r="D486" s="4" t="s">
        <v>33</v>
      </c>
      <c r="E486" s="4" t="s">
        <v>2</v>
      </c>
      <c r="F486" s="4" t="s">
        <v>3</v>
      </c>
      <c r="G486" s="4" t="s">
        <v>9</v>
      </c>
      <c r="H486" s="4" t="s">
        <v>46</v>
      </c>
      <c r="I486" s="9">
        <v>2</v>
      </c>
      <c r="J486" s="6">
        <v>72.900000000000006</v>
      </c>
      <c r="K486" s="7">
        <v>0</v>
      </c>
      <c r="L486" s="6">
        <v>31.52</v>
      </c>
      <c r="M486" s="6">
        <f t="shared" si="28"/>
        <v>145.80000000000001</v>
      </c>
      <c r="N486" s="6">
        <f t="shared" si="29"/>
        <v>63.04</v>
      </c>
      <c r="O486" s="6">
        <f t="shared" si="30"/>
        <v>82.760000000000019</v>
      </c>
      <c r="P486" s="8">
        <f t="shared" si="31"/>
        <v>0.5676268861454048</v>
      </c>
      <c r="Q486" s="5">
        <f>YEAR(SalesDataTable[[#This Row],[Order Date]])</f>
        <v>2026</v>
      </c>
      <c r="R486" s="8" t="str">
        <f>"Q"&amp;ROUNDUP(MONTH(SalesDataTable[[#This Row],[Order Date]])/3,0)</f>
        <v>Q2</v>
      </c>
      <c r="S486" s="9">
        <f>MONTH(SalesDataTable[[#This Row],[Order Date]])</f>
        <v>4</v>
      </c>
      <c r="T486" s="8" t="str">
        <f>TEXT(SalesDataTable[[#This Row],[Order Date]],"mmm")</f>
        <v>Apr</v>
      </c>
    </row>
    <row r="487" spans="1:20" ht="15.6">
      <c r="A487" s="2">
        <v>169</v>
      </c>
      <c r="B487" s="3">
        <v>46115</v>
      </c>
      <c r="C487" s="4" t="s">
        <v>11</v>
      </c>
      <c r="D487" s="4" t="s">
        <v>52</v>
      </c>
      <c r="E487" s="4" t="s">
        <v>2</v>
      </c>
      <c r="F487" s="4" t="s">
        <v>13</v>
      </c>
      <c r="G487" s="4" t="s">
        <v>9</v>
      </c>
      <c r="H487" s="4" t="s">
        <v>10</v>
      </c>
      <c r="I487" s="9">
        <v>2</v>
      </c>
      <c r="J487" s="6">
        <v>93.48</v>
      </c>
      <c r="K487" s="7">
        <v>0</v>
      </c>
      <c r="L487" s="6">
        <v>45.15</v>
      </c>
      <c r="M487" s="6">
        <f t="shared" si="28"/>
        <v>186.96</v>
      </c>
      <c r="N487" s="6">
        <f t="shared" si="29"/>
        <v>90.3</v>
      </c>
      <c r="O487" s="6">
        <f t="shared" si="30"/>
        <v>96.660000000000011</v>
      </c>
      <c r="P487" s="8">
        <f t="shared" si="31"/>
        <v>0.51700898587933253</v>
      </c>
      <c r="Q487" s="5">
        <f>YEAR(SalesDataTable[[#This Row],[Order Date]])</f>
        <v>2026</v>
      </c>
      <c r="R487" s="8" t="str">
        <f>"Q"&amp;ROUNDUP(MONTH(SalesDataTable[[#This Row],[Order Date]])/3,0)</f>
        <v>Q2</v>
      </c>
      <c r="S487" s="9">
        <f>MONTH(SalesDataTable[[#This Row],[Order Date]])</f>
        <v>4</v>
      </c>
      <c r="T487" s="8" t="str">
        <f>TEXT(SalesDataTable[[#This Row],[Order Date]],"mmm")</f>
        <v>Apr</v>
      </c>
    </row>
    <row r="488" spans="1:20" ht="15.6">
      <c r="A488" s="2">
        <v>877</v>
      </c>
      <c r="B488" s="3">
        <v>46115</v>
      </c>
      <c r="C488" s="4" t="s">
        <v>6</v>
      </c>
      <c r="D488" s="4" t="s">
        <v>43</v>
      </c>
      <c r="E488" s="4" t="s">
        <v>2</v>
      </c>
      <c r="F488" s="4" t="s">
        <v>13</v>
      </c>
      <c r="G488" s="4" t="s">
        <v>23</v>
      </c>
      <c r="H488" s="4" t="s">
        <v>51</v>
      </c>
      <c r="I488" s="9">
        <v>1</v>
      </c>
      <c r="J488" s="6">
        <v>123.63</v>
      </c>
      <c r="K488" s="7">
        <v>0</v>
      </c>
      <c r="L488" s="6">
        <v>58.88</v>
      </c>
      <c r="M488" s="6">
        <f t="shared" si="28"/>
        <v>123.63</v>
      </c>
      <c r="N488" s="6">
        <f t="shared" si="29"/>
        <v>58.88</v>
      </c>
      <c r="O488" s="6">
        <f t="shared" si="30"/>
        <v>64.75</v>
      </c>
      <c r="P488" s="8">
        <f t="shared" si="31"/>
        <v>0.52374019250990866</v>
      </c>
      <c r="Q488" s="5">
        <f>YEAR(SalesDataTable[[#This Row],[Order Date]])</f>
        <v>2026</v>
      </c>
      <c r="R488" s="8" t="str">
        <f>"Q"&amp;ROUNDUP(MONTH(SalesDataTable[[#This Row],[Order Date]])/3,0)</f>
        <v>Q2</v>
      </c>
      <c r="S488" s="9">
        <f>MONTH(SalesDataTable[[#This Row],[Order Date]])</f>
        <v>4</v>
      </c>
      <c r="T488" s="8" t="str">
        <f>TEXT(SalesDataTable[[#This Row],[Order Date]],"mmm")</f>
        <v>Apr</v>
      </c>
    </row>
    <row r="489" spans="1:20" ht="15.6">
      <c r="A489" s="2">
        <v>2023</v>
      </c>
      <c r="B489" s="3">
        <v>46115</v>
      </c>
      <c r="C489" s="4" t="s">
        <v>6</v>
      </c>
      <c r="D489" s="4" t="s">
        <v>43</v>
      </c>
      <c r="E489" s="4" t="s">
        <v>2</v>
      </c>
      <c r="F489" s="4" t="s">
        <v>13</v>
      </c>
      <c r="G489" s="4" t="s">
        <v>14</v>
      </c>
      <c r="H489" s="4" t="s">
        <v>48</v>
      </c>
      <c r="I489" s="9">
        <v>3</v>
      </c>
      <c r="J489" s="6">
        <v>168.37</v>
      </c>
      <c r="K489" s="7">
        <v>0</v>
      </c>
      <c r="L489" s="6">
        <v>87.15</v>
      </c>
      <c r="M489" s="6">
        <f t="shared" si="28"/>
        <v>505.11</v>
      </c>
      <c r="N489" s="6">
        <f t="shared" si="29"/>
        <v>261.45000000000005</v>
      </c>
      <c r="O489" s="6">
        <f t="shared" si="30"/>
        <v>243.65999999999997</v>
      </c>
      <c r="P489" s="8">
        <f t="shared" si="31"/>
        <v>0.4823899744610084</v>
      </c>
      <c r="Q489" s="5">
        <f>YEAR(SalesDataTable[[#This Row],[Order Date]])</f>
        <v>2026</v>
      </c>
      <c r="R489" s="8" t="str">
        <f>"Q"&amp;ROUNDUP(MONTH(SalesDataTable[[#This Row],[Order Date]])/3,0)</f>
        <v>Q2</v>
      </c>
      <c r="S489" s="9">
        <f>MONTH(SalesDataTable[[#This Row],[Order Date]])</f>
        <v>4</v>
      </c>
      <c r="T489" s="8" t="str">
        <f>TEXT(SalesDataTable[[#This Row],[Order Date]],"mmm")</f>
        <v>Apr</v>
      </c>
    </row>
    <row r="490" spans="1:20" ht="15.6">
      <c r="A490" s="2">
        <v>2548</v>
      </c>
      <c r="B490" s="3">
        <v>46115</v>
      </c>
      <c r="C490" s="4" t="s">
        <v>0</v>
      </c>
      <c r="D490" s="4" t="s">
        <v>36</v>
      </c>
      <c r="E490" s="4" t="s">
        <v>28</v>
      </c>
      <c r="F490" s="4" t="s">
        <v>13</v>
      </c>
      <c r="G490" s="4" t="s">
        <v>4</v>
      </c>
      <c r="H490" s="4" t="s">
        <v>22</v>
      </c>
      <c r="I490" s="9">
        <v>4</v>
      </c>
      <c r="J490" s="6">
        <v>51.68</v>
      </c>
      <c r="K490" s="7">
        <v>0.05</v>
      </c>
      <c r="L490" s="6">
        <v>23.09</v>
      </c>
      <c r="M490" s="6">
        <f t="shared" si="28"/>
        <v>196.38399999999999</v>
      </c>
      <c r="N490" s="6">
        <f t="shared" si="29"/>
        <v>92.36</v>
      </c>
      <c r="O490" s="6">
        <f t="shared" si="30"/>
        <v>104.02399999999999</v>
      </c>
      <c r="P490" s="8">
        <f t="shared" si="31"/>
        <v>0.52969692031937421</v>
      </c>
      <c r="Q490" s="5">
        <f>YEAR(SalesDataTable[[#This Row],[Order Date]])</f>
        <v>2026</v>
      </c>
      <c r="R490" s="8" t="str">
        <f>"Q"&amp;ROUNDUP(MONTH(SalesDataTable[[#This Row],[Order Date]])/3,0)</f>
        <v>Q2</v>
      </c>
      <c r="S490" s="9">
        <f>MONTH(SalesDataTable[[#This Row],[Order Date]])</f>
        <v>4</v>
      </c>
      <c r="T490" s="8" t="str">
        <f>TEXT(SalesDataTable[[#This Row],[Order Date]],"mmm")</f>
        <v>Apr</v>
      </c>
    </row>
    <row r="491" spans="1:20" ht="15.6">
      <c r="A491" s="2">
        <v>2602</v>
      </c>
      <c r="B491" s="3">
        <v>46115</v>
      </c>
      <c r="C491" s="4" t="s">
        <v>6</v>
      </c>
      <c r="D491" s="4" t="s">
        <v>43</v>
      </c>
      <c r="E491" s="4" t="s">
        <v>28</v>
      </c>
      <c r="F491" s="4" t="s">
        <v>13</v>
      </c>
      <c r="G491" s="4" t="s">
        <v>4</v>
      </c>
      <c r="H491" s="4" t="s">
        <v>26</v>
      </c>
      <c r="I491" s="9">
        <v>1</v>
      </c>
      <c r="J491" s="6">
        <v>40.159999999999997</v>
      </c>
      <c r="K491" s="7">
        <v>0</v>
      </c>
      <c r="L491" s="6">
        <v>16.77</v>
      </c>
      <c r="M491" s="6">
        <f t="shared" si="28"/>
        <v>40.159999999999997</v>
      </c>
      <c r="N491" s="6">
        <f t="shared" si="29"/>
        <v>16.77</v>
      </c>
      <c r="O491" s="6">
        <f t="shared" si="30"/>
        <v>23.389999999999997</v>
      </c>
      <c r="P491" s="8">
        <f t="shared" si="31"/>
        <v>0.58242031872509958</v>
      </c>
      <c r="Q491" s="5">
        <f>YEAR(SalesDataTable[[#This Row],[Order Date]])</f>
        <v>2026</v>
      </c>
      <c r="R491" s="8" t="str">
        <f>"Q"&amp;ROUNDUP(MONTH(SalesDataTable[[#This Row],[Order Date]])/3,0)</f>
        <v>Q2</v>
      </c>
      <c r="S491" s="9">
        <f>MONTH(SalesDataTable[[#This Row],[Order Date]])</f>
        <v>4</v>
      </c>
      <c r="T491" s="8" t="str">
        <f>TEXT(SalesDataTable[[#This Row],[Order Date]],"mmm")</f>
        <v>Apr</v>
      </c>
    </row>
    <row r="492" spans="1:20" ht="15.6">
      <c r="A492" s="2">
        <v>3229</v>
      </c>
      <c r="B492" s="3">
        <v>46115</v>
      </c>
      <c r="C492" s="4" t="s">
        <v>20</v>
      </c>
      <c r="D492" s="4" t="s">
        <v>47</v>
      </c>
      <c r="E492" s="4" t="s">
        <v>19</v>
      </c>
      <c r="F492" s="4" t="s">
        <v>3</v>
      </c>
      <c r="G492" s="4" t="s">
        <v>14</v>
      </c>
      <c r="H492" s="4" t="s">
        <v>15</v>
      </c>
      <c r="I492" s="9">
        <v>3</v>
      </c>
      <c r="J492" s="6">
        <v>36.17</v>
      </c>
      <c r="K492" s="7">
        <v>0.1</v>
      </c>
      <c r="L492" s="6">
        <v>13.65</v>
      </c>
      <c r="M492" s="6">
        <f t="shared" si="28"/>
        <v>97.659000000000006</v>
      </c>
      <c r="N492" s="6">
        <f t="shared" si="29"/>
        <v>40.950000000000003</v>
      </c>
      <c r="O492" s="6">
        <f t="shared" si="30"/>
        <v>56.709000000000003</v>
      </c>
      <c r="P492" s="8">
        <f t="shared" si="31"/>
        <v>0.58068380794396834</v>
      </c>
      <c r="Q492" s="5">
        <f>YEAR(SalesDataTable[[#This Row],[Order Date]])</f>
        <v>2026</v>
      </c>
      <c r="R492" s="8" t="str">
        <f>"Q"&amp;ROUNDUP(MONTH(SalesDataTable[[#This Row],[Order Date]])/3,0)</f>
        <v>Q2</v>
      </c>
      <c r="S492" s="9">
        <f>MONTH(SalesDataTable[[#This Row],[Order Date]])</f>
        <v>4</v>
      </c>
      <c r="T492" s="8" t="str">
        <f>TEXT(SalesDataTable[[#This Row],[Order Date]],"mmm")</f>
        <v>Apr</v>
      </c>
    </row>
    <row r="493" spans="1:20" ht="15.6">
      <c r="A493" s="2">
        <v>3261</v>
      </c>
      <c r="B493" s="3">
        <v>46115</v>
      </c>
      <c r="C493" s="4" t="s">
        <v>11</v>
      </c>
      <c r="D493" s="4" t="s">
        <v>39</v>
      </c>
      <c r="E493" s="4" t="s">
        <v>2</v>
      </c>
      <c r="F493" s="4" t="s">
        <v>13</v>
      </c>
      <c r="G493" s="4" t="s">
        <v>14</v>
      </c>
      <c r="H493" s="4" t="s">
        <v>44</v>
      </c>
      <c r="I493" s="9">
        <v>4</v>
      </c>
      <c r="J493" s="6">
        <v>130.55000000000001</v>
      </c>
      <c r="K493" s="7">
        <v>0</v>
      </c>
      <c r="L493" s="6">
        <v>67.66</v>
      </c>
      <c r="M493" s="6">
        <f t="shared" si="28"/>
        <v>522.20000000000005</v>
      </c>
      <c r="N493" s="6">
        <f t="shared" si="29"/>
        <v>270.64</v>
      </c>
      <c r="O493" s="6">
        <f t="shared" si="30"/>
        <v>251.56000000000006</v>
      </c>
      <c r="P493" s="8">
        <f t="shared" si="31"/>
        <v>0.48173113749521262</v>
      </c>
      <c r="Q493" s="5">
        <f>YEAR(SalesDataTable[[#This Row],[Order Date]])</f>
        <v>2026</v>
      </c>
      <c r="R493" s="8" t="str">
        <f>"Q"&amp;ROUNDUP(MONTH(SalesDataTable[[#This Row],[Order Date]])/3,0)</f>
        <v>Q2</v>
      </c>
      <c r="S493" s="9">
        <f>MONTH(SalesDataTable[[#This Row],[Order Date]])</f>
        <v>4</v>
      </c>
      <c r="T493" s="8" t="str">
        <f>TEXT(SalesDataTable[[#This Row],[Order Date]],"mmm")</f>
        <v>Apr</v>
      </c>
    </row>
    <row r="494" spans="1:20" ht="15.6">
      <c r="A494" s="2">
        <v>3621</v>
      </c>
      <c r="B494" s="3">
        <v>46115</v>
      </c>
      <c r="C494" s="4" t="s">
        <v>20</v>
      </c>
      <c r="D494" s="4" t="s">
        <v>33</v>
      </c>
      <c r="E494" s="4" t="s">
        <v>2</v>
      </c>
      <c r="F494" s="4" t="s">
        <v>13</v>
      </c>
      <c r="G494" s="4" t="s">
        <v>4</v>
      </c>
      <c r="H494" s="4" t="s">
        <v>30</v>
      </c>
      <c r="I494" s="9">
        <v>2</v>
      </c>
      <c r="J494" s="6">
        <v>102.63</v>
      </c>
      <c r="K494" s="7">
        <v>0</v>
      </c>
      <c r="L494" s="6">
        <v>50.19</v>
      </c>
      <c r="M494" s="6">
        <f t="shared" si="28"/>
        <v>205.26</v>
      </c>
      <c r="N494" s="6">
        <f t="shared" si="29"/>
        <v>100.38</v>
      </c>
      <c r="O494" s="6">
        <f t="shared" si="30"/>
        <v>104.88</v>
      </c>
      <c r="P494" s="8">
        <f t="shared" si="31"/>
        <v>0.51096170710318622</v>
      </c>
      <c r="Q494" s="5">
        <f>YEAR(SalesDataTable[[#This Row],[Order Date]])</f>
        <v>2026</v>
      </c>
      <c r="R494" s="8" t="str">
        <f>"Q"&amp;ROUNDUP(MONTH(SalesDataTable[[#This Row],[Order Date]])/3,0)</f>
        <v>Q2</v>
      </c>
      <c r="S494" s="9">
        <f>MONTH(SalesDataTable[[#This Row],[Order Date]])</f>
        <v>4</v>
      </c>
      <c r="T494" s="8" t="str">
        <f>TEXT(SalesDataTable[[#This Row],[Order Date]],"mmm")</f>
        <v>Apr</v>
      </c>
    </row>
    <row r="495" spans="1:20" ht="15.6">
      <c r="A495" s="2">
        <v>4681</v>
      </c>
      <c r="B495" s="3">
        <v>46115</v>
      </c>
      <c r="C495" s="4" t="s">
        <v>20</v>
      </c>
      <c r="D495" s="4" t="s">
        <v>47</v>
      </c>
      <c r="E495" s="4" t="s">
        <v>28</v>
      </c>
      <c r="F495" s="4" t="s">
        <v>3</v>
      </c>
      <c r="G495" s="4" t="s">
        <v>4</v>
      </c>
      <c r="H495" s="4" t="s">
        <v>5</v>
      </c>
      <c r="I495" s="9">
        <v>6</v>
      </c>
      <c r="J495" s="6">
        <v>81.239999999999995</v>
      </c>
      <c r="K495" s="7">
        <v>0</v>
      </c>
      <c r="L495" s="6">
        <v>43.28</v>
      </c>
      <c r="M495" s="6">
        <f t="shared" si="28"/>
        <v>487.43999999999994</v>
      </c>
      <c r="N495" s="6">
        <f t="shared" si="29"/>
        <v>259.68</v>
      </c>
      <c r="O495" s="6">
        <f t="shared" si="30"/>
        <v>227.75999999999993</v>
      </c>
      <c r="P495" s="8">
        <f t="shared" si="31"/>
        <v>0.46725750861644505</v>
      </c>
      <c r="Q495" s="5">
        <f>YEAR(SalesDataTable[[#This Row],[Order Date]])</f>
        <v>2026</v>
      </c>
      <c r="R495" s="8" t="str">
        <f>"Q"&amp;ROUNDUP(MONTH(SalesDataTable[[#This Row],[Order Date]])/3,0)</f>
        <v>Q2</v>
      </c>
      <c r="S495" s="9">
        <f>MONTH(SalesDataTable[[#This Row],[Order Date]])</f>
        <v>4</v>
      </c>
      <c r="T495" s="8" t="str">
        <f>TEXT(SalesDataTable[[#This Row],[Order Date]],"mmm")</f>
        <v>Apr</v>
      </c>
    </row>
    <row r="496" spans="1:20" ht="15.6">
      <c r="A496" s="2">
        <v>4954</v>
      </c>
      <c r="B496" s="3">
        <v>46115</v>
      </c>
      <c r="C496" s="4" t="s">
        <v>20</v>
      </c>
      <c r="D496" s="4" t="s">
        <v>33</v>
      </c>
      <c r="E496" s="4" t="s">
        <v>2</v>
      </c>
      <c r="F496" s="4" t="s">
        <v>13</v>
      </c>
      <c r="G496" s="4" t="s">
        <v>9</v>
      </c>
      <c r="H496" s="4" t="s">
        <v>46</v>
      </c>
      <c r="I496" s="9">
        <v>3</v>
      </c>
      <c r="J496" s="6">
        <v>72.11</v>
      </c>
      <c r="K496" s="7">
        <v>0.05</v>
      </c>
      <c r="L496" s="6">
        <v>31.63</v>
      </c>
      <c r="M496" s="6">
        <f t="shared" si="28"/>
        <v>205.51349999999996</v>
      </c>
      <c r="N496" s="6">
        <f t="shared" si="29"/>
        <v>94.89</v>
      </c>
      <c r="O496" s="6">
        <f t="shared" si="30"/>
        <v>110.62349999999996</v>
      </c>
      <c r="P496" s="8">
        <f t="shared" si="31"/>
        <v>0.5382785072513484</v>
      </c>
      <c r="Q496" s="5">
        <f>YEAR(SalesDataTable[[#This Row],[Order Date]])</f>
        <v>2026</v>
      </c>
      <c r="R496" s="8" t="str">
        <f>"Q"&amp;ROUNDUP(MONTH(SalesDataTable[[#This Row],[Order Date]])/3,0)</f>
        <v>Q2</v>
      </c>
      <c r="S496" s="9">
        <f>MONTH(SalesDataTable[[#This Row],[Order Date]])</f>
        <v>4</v>
      </c>
      <c r="T496" s="8" t="str">
        <f>TEXT(SalesDataTable[[#This Row],[Order Date]],"mmm")</f>
        <v>Apr</v>
      </c>
    </row>
    <row r="497" spans="1:20" ht="15.6">
      <c r="A497" s="2">
        <v>1153</v>
      </c>
      <c r="B497" s="3">
        <v>46116</v>
      </c>
      <c r="C497" s="4" t="s">
        <v>11</v>
      </c>
      <c r="D497" s="4" t="s">
        <v>52</v>
      </c>
      <c r="E497" s="4" t="s">
        <v>19</v>
      </c>
      <c r="F497" s="4" t="s">
        <v>13</v>
      </c>
      <c r="G497" s="4" t="s">
        <v>9</v>
      </c>
      <c r="H497" s="4" t="s">
        <v>10</v>
      </c>
      <c r="I497" s="9">
        <v>4</v>
      </c>
      <c r="J497" s="6">
        <v>90.15</v>
      </c>
      <c r="K497" s="7">
        <v>0</v>
      </c>
      <c r="L497" s="6">
        <v>44.9</v>
      </c>
      <c r="M497" s="6">
        <f t="shared" si="28"/>
        <v>360.6</v>
      </c>
      <c r="N497" s="6">
        <f t="shared" si="29"/>
        <v>179.6</v>
      </c>
      <c r="O497" s="6">
        <f t="shared" si="30"/>
        <v>181.00000000000003</v>
      </c>
      <c r="P497" s="8">
        <f t="shared" si="31"/>
        <v>0.50194120909595119</v>
      </c>
      <c r="Q497" s="5">
        <f>YEAR(SalesDataTable[[#This Row],[Order Date]])</f>
        <v>2026</v>
      </c>
      <c r="R497" s="8" t="str">
        <f>"Q"&amp;ROUNDUP(MONTH(SalesDataTable[[#This Row],[Order Date]])/3,0)</f>
        <v>Q2</v>
      </c>
      <c r="S497" s="9">
        <f>MONTH(SalesDataTable[[#This Row],[Order Date]])</f>
        <v>4</v>
      </c>
      <c r="T497" s="8" t="str">
        <f>TEXT(SalesDataTable[[#This Row],[Order Date]],"mmm")</f>
        <v>Apr</v>
      </c>
    </row>
    <row r="498" spans="1:20" ht="15.6">
      <c r="A498" s="2">
        <v>1383</v>
      </c>
      <c r="B498" s="3">
        <v>46116</v>
      </c>
      <c r="C498" s="4" t="s">
        <v>20</v>
      </c>
      <c r="D498" s="4" t="s">
        <v>21</v>
      </c>
      <c r="E498" s="4" t="s">
        <v>19</v>
      </c>
      <c r="F498" s="4" t="s">
        <v>3</v>
      </c>
      <c r="G498" s="4" t="s">
        <v>4</v>
      </c>
      <c r="H498" s="4" t="s">
        <v>22</v>
      </c>
      <c r="I498" s="9">
        <v>1</v>
      </c>
      <c r="J498" s="6">
        <v>50.7</v>
      </c>
      <c r="K498" s="7">
        <v>0.05</v>
      </c>
      <c r="L498" s="6">
        <v>21.85</v>
      </c>
      <c r="M498" s="6">
        <f t="shared" si="28"/>
        <v>48.164999999999999</v>
      </c>
      <c r="N498" s="6">
        <f t="shared" si="29"/>
        <v>21.85</v>
      </c>
      <c r="O498" s="6">
        <f t="shared" si="30"/>
        <v>26.314999999999998</v>
      </c>
      <c r="P498" s="8">
        <f t="shared" si="31"/>
        <v>0.54635108481262329</v>
      </c>
      <c r="Q498" s="5">
        <f>YEAR(SalesDataTable[[#This Row],[Order Date]])</f>
        <v>2026</v>
      </c>
      <c r="R498" s="8" t="str">
        <f>"Q"&amp;ROUNDUP(MONTH(SalesDataTable[[#This Row],[Order Date]])/3,0)</f>
        <v>Q2</v>
      </c>
      <c r="S498" s="9">
        <f>MONTH(SalesDataTable[[#This Row],[Order Date]])</f>
        <v>4</v>
      </c>
      <c r="T498" s="8" t="str">
        <f>TEXT(SalesDataTable[[#This Row],[Order Date]],"mmm")</f>
        <v>Apr</v>
      </c>
    </row>
    <row r="499" spans="1:20" ht="15.6">
      <c r="A499" s="2">
        <v>2583</v>
      </c>
      <c r="B499" s="3">
        <v>46116</v>
      </c>
      <c r="C499" s="4" t="s">
        <v>0</v>
      </c>
      <c r="D499" s="4" t="s">
        <v>1</v>
      </c>
      <c r="E499" s="4" t="s">
        <v>2</v>
      </c>
      <c r="F499" s="4" t="s">
        <v>3</v>
      </c>
      <c r="G499" s="4" t="s">
        <v>34</v>
      </c>
      <c r="H499" s="4" t="s">
        <v>35</v>
      </c>
      <c r="I499" s="9">
        <v>1</v>
      </c>
      <c r="J499" s="6">
        <v>41.13</v>
      </c>
      <c r="K499" s="7">
        <v>0</v>
      </c>
      <c r="L499" s="6">
        <v>15.04</v>
      </c>
      <c r="M499" s="6">
        <f t="shared" si="28"/>
        <v>41.13</v>
      </c>
      <c r="N499" s="6">
        <f t="shared" si="29"/>
        <v>15.04</v>
      </c>
      <c r="O499" s="6">
        <f t="shared" si="30"/>
        <v>26.090000000000003</v>
      </c>
      <c r="P499" s="8">
        <f t="shared" si="31"/>
        <v>0.63433017262338931</v>
      </c>
      <c r="Q499" s="5">
        <f>YEAR(SalesDataTable[[#This Row],[Order Date]])</f>
        <v>2026</v>
      </c>
      <c r="R499" s="8" t="str">
        <f>"Q"&amp;ROUNDUP(MONTH(SalesDataTable[[#This Row],[Order Date]])/3,0)</f>
        <v>Q2</v>
      </c>
      <c r="S499" s="9">
        <f>MONTH(SalesDataTable[[#This Row],[Order Date]])</f>
        <v>4</v>
      </c>
      <c r="T499" s="8" t="str">
        <f>TEXT(SalesDataTable[[#This Row],[Order Date]],"mmm")</f>
        <v>Apr</v>
      </c>
    </row>
    <row r="500" spans="1:20" ht="15.6">
      <c r="A500" s="2">
        <v>4074</v>
      </c>
      <c r="B500" s="3">
        <v>46116</v>
      </c>
      <c r="C500" s="4" t="s">
        <v>6</v>
      </c>
      <c r="D500" s="4" t="s">
        <v>7</v>
      </c>
      <c r="E500" s="4" t="s">
        <v>19</v>
      </c>
      <c r="F500" s="4" t="s">
        <v>3</v>
      </c>
      <c r="G500" s="4" t="s">
        <v>23</v>
      </c>
      <c r="H500" s="4" t="s">
        <v>51</v>
      </c>
      <c r="I500" s="9">
        <v>1</v>
      </c>
      <c r="J500" s="6">
        <v>121.66</v>
      </c>
      <c r="K500" s="7">
        <v>0</v>
      </c>
      <c r="L500" s="6">
        <v>61.37</v>
      </c>
      <c r="M500" s="6">
        <f t="shared" si="28"/>
        <v>121.66</v>
      </c>
      <c r="N500" s="6">
        <f t="shared" si="29"/>
        <v>61.37</v>
      </c>
      <c r="O500" s="6">
        <f t="shared" si="30"/>
        <v>60.29</v>
      </c>
      <c r="P500" s="8">
        <f t="shared" si="31"/>
        <v>0.49556140062469178</v>
      </c>
      <c r="Q500" s="5">
        <f>YEAR(SalesDataTable[[#This Row],[Order Date]])</f>
        <v>2026</v>
      </c>
      <c r="R500" s="8" t="str">
        <f>"Q"&amp;ROUNDUP(MONTH(SalesDataTable[[#This Row],[Order Date]])/3,0)</f>
        <v>Q2</v>
      </c>
      <c r="S500" s="9">
        <f>MONTH(SalesDataTable[[#This Row],[Order Date]])</f>
        <v>4</v>
      </c>
      <c r="T500" s="8" t="str">
        <f>TEXT(SalesDataTable[[#This Row],[Order Date]],"mmm")</f>
        <v>Apr</v>
      </c>
    </row>
    <row r="501" spans="1:20" ht="15.6">
      <c r="A501" s="2">
        <v>4301</v>
      </c>
      <c r="B501" s="3">
        <v>46116</v>
      </c>
      <c r="C501" s="4" t="s">
        <v>11</v>
      </c>
      <c r="D501" s="4" t="s">
        <v>52</v>
      </c>
      <c r="E501" s="4" t="s">
        <v>19</v>
      </c>
      <c r="F501" s="4" t="s">
        <v>13</v>
      </c>
      <c r="G501" s="4" t="s">
        <v>34</v>
      </c>
      <c r="H501" s="4" t="s">
        <v>38</v>
      </c>
      <c r="I501" s="9">
        <v>1</v>
      </c>
      <c r="J501" s="6">
        <v>122.77</v>
      </c>
      <c r="K501" s="7">
        <v>0.1</v>
      </c>
      <c r="L501" s="6">
        <v>70.59</v>
      </c>
      <c r="M501" s="6">
        <f t="shared" si="28"/>
        <v>110.49299999999999</v>
      </c>
      <c r="N501" s="6">
        <f t="shared" si="29"/>
        <v>70.59</v>
      </c>
      <c r="O501" s="6">
        <f t="shared" si="30"/>
        <v>39.902999999999992</v>
      </c>
      <c r="P501" s="8">
        <f t="shared" si="31"/>
        <v>0.36113599956558329</v>
      </c>
      <c r="Q501" s="5">
        <f>YEAR(SalesDataTable[[#This Row],[Order Date]])</f>
        <v>2026</v>
      </c>
      <c r="R501" s="8" t="str">
        <f>"Q"&amp;ROUNDUP(MONTH(SalesDataTable[[#This Row],[Order Date]])/3,0)</f>
        <v>Q2</v>
      </c>
      <c r="S501" s="9">
        <f>MONTH(SalesDataTable[[#This Row],[Order Date]])</f>
        <v>4</v>
      </c>
      <c r="T501" s="8" t="str">
        <f>TEXT(SalesDataTable[[#This Row],[Order Date]],"mmm")</f>
        <v>Apr</v>
      </c>
    </row>
    <row r="502" spans="1:20" ht="15.6">
      <c r="A502" s="2">
        <v>4692</v>
      </c>
      <c r="B502" s="3">
        <v>46116</v>
      </c>
      <c r="C502" s="4" t="s">
        <v>20</v>
      </c>
      <c r="D502" s="4" t="s">
        <v>47</v>
      </c>
      <c r="E502" s="4" t="s">
        <v>2</v>
      </c>
      <c r="F502" s="4" t="s">
        <v>3</v>
      </c>
      <c r="G502" s="4" t="s">
        <v>4</v>
      </c>
      <c r="H502" s="4" t="s">
        <v>22</v>
      </c>
      <c r="I502" s="9">
        <v>1</v>
      </c>
      <c r="J502" s="6">
        <v>49.96</v>
      </c>
      <c r="K502" s="7">
        <v>0</v>
      </c>
      <c r="L502" s="6">
        <v>22.13</v>
      </c>
      <c r="M502" s="6">
        <f t="shared" si="28"/>
        <v>49.96</v>
      </c>
      <c r="N502" s="6">
        <f t="shared" si="29"/>
        <v>22.13</v>
      </c>
      <c r="O502" s="6">
        <f t="shared" si="30"/>
        <v>27.830000000000002</v>
      </c>
      <c r="P502" s="8">
        <f t="shared" si="31"/>
        <v>0.55704563650920735</v>
      </c>
      <c r="Q502" s="5">
        <f>YEAR(SalesDataTable[[#This Row],[Order Date]])</f>
        <v>2026</v>
      </c>
      <c r="R502" s="8" t="str">
        <f>"Q"&amp;ROUNDUP(MONTH(SalesDataTable[[#This Row],[Order Date]])/3,0)</f>
        <v>Q2</v>
      </c>
      <c r="S502" s="9">
        <f>MONTH(SalesDataTable[[#This Row],[Order Date]])</f>
        <v>4</v>
      </c>
      <c r="T502" s="8" t="str">
        <f>TEXT(SalesDataTable[[#This Row],[Order Date]],"mmm")</f>
        <v>Apr</v>
      </c>
    </row>
    <row r="503" spans="1:20" ht="15.6">
      <c r="A503" s="2">
        <v>1951</v>
      </c>
      <c r="B503" s="3">
        <v>46117</v>
      </c>
      <c r="C503" s="4" t="s">
        <v>20</v>
      </c>
      <c r="D503" s="4" t="s">
        <v>33</v>
      </c>
      <c r="E503" s="4" t="s">
        <v>28</v>
      </c>
      <c r="F503" s="4" t="s">
        <v>3</v>
      </c>
      <c r="G503" s="4" t="s">
        <v>9</v>
      </c>
      <c r="H503" s="4" t="s">
        <v>37</v>
      </c>
      <c r="I503" s="9">
        <v>2</v>
      </c>
      <c r="J503" s="6">
        <v>155.13</v>
      </c>
      <c r="K503" s="7">
        <v>0.15</v>
      </c>
      <c r="L503" s="6">
        <v>80.959999999999994</v>
      </c>
      <c r="M503" s="6">
        <f t="shared" si="28"/>
        <v>263.721</v>
      </c>
      <c r="N503" s="6">
        <f t="shared" si="29"/>
        <v>161.91999999999999</v>
      </c>
      <c r="O503" s="6">
        <f t="shared" si="30"/>
        <v>101.80100000000002</v>
      </c>
      <c r="P503" s="8">
        <f t="shared" si="31"/>
        <v>0.38601779911345707</v>
      </c>
      <c r="Q503" s="5">
        <f>YEAR(SalesDataTable[[#This Row],[Order Date]])</f>
        <v>2026</v>
      </c>
      <c r="R503" s="8" t="str">
        <f>"Q"&amp;ROUNDUP(MONTH(SalesDataTable[[#This Row],[Order Date]])/3,0)</f>
        <v>Q2</v>
      </c>
      <c r="S503" s="9">
        <f>MONTH(SalesDataTable[[#This Row],[Order Date]])</f>
        <v>4</v>
      </c>
      <c r="T503" s="8" t="str">
        <f>TEXT(SalesDataTable[[#This Row],[Order Date]],"mmm")</f>
        <v>Apr</v>
      </c>
    </row>
    <row r="504" spans="1:20" ht="15.6">
      <c r="A504" s="2">
        <v>2111</v>
      </c>
      <c r="B504" s="3">
        <v>46117</v>
      </c>
      <c r="C504" s="4" t="s">
        <v>20</v>
      </c>
      <c r="D504" s="4" t="s">
        <v>47</v>
      </c>
      <c r="E504" s="4" t="s">
        <v>2</v>
      </c>
      <c r="F504" s="4" t="s">
        <v>13</v>
      </c>
      <c r="G504" s="4" t="s">
        <v>9</v>
      </c>
      <c r="H504" s="4" t="s">
        <v>46</v>
      </c>
      <c r="I504" s="9">
        <v>3</v>
      </c>
      <c r="J504" s="6">
        <v>69.83</v>
      </c>
      <c r="K504" s="7">
        <v>0.05</v>
      </c>
      <c r="L504" s="6">
        <v>31.53</v>
      </c>
      <c r="M504" s="6">
        <f t="shared" si="28"/>
        <v>199.0155</v>
      </c>
      <c r="N504" s="6">
        <f t="shared" si="29"/>
        <v>94.59</v>
      </c>
      <c r="O504" s="6">
        <f t="shared" si="30"/>
        <v>104.4255</v>
      </c>
      <c r="P504" s="8">
        <f t="shared" si="31"/>
        <v>0.52471038687941396</v>
      </c>
      <c r="Q504" s="5">
        <f>YEAR(SalesDataTable[[#This Row],[Order Date]])</f>
        <v>2026</v>
      </c>
      <c r="R504" s="8" t="str">
        <f>"Q"&amp;ROUNDUP(MONTH(SalesDataTable[[#This Row],[Order Date]])/3,0)</f>
        <v>Q2</v>
      </c>
      <c r="S504" s="9">
        <f>MONTH(SalesDataTable[[#This Row],[Order Date]])</f>
        <v>4</v>
      </c>
      <c r="T504" s="8" t="str">
        <f>TEXT(SalesDataTable[[#This Row],[Order Date]],"mmm")</f>
        <v>Apr</v>
      </c>
    </row>
    <row r="505" spans="1:20" ht="15.6">
      <c r="A505" s="2">
        <v>2933</v>
      </c>
      <c r="B505" s="3">
        <v>46117</v>
      </c>
      <c r="C505" s="4" t="s">
        <v>6</v>
      </c>
      <c r="D505" s="4" t="s">
        <v>27</v>
      </c>
      <c r="E505" s="4" t="s">
        <v>19</v>
      </c>
      <c r="F505" s="4" t="s">
        <v>3</v>
      </c>
      <c r="G505" s="4" t="s">
        <v>14</v>
      </c>
      <c r="H505" s="4" t="s">
        <v>15</v>
      </c>
      <c r="I505" s="9">
        <v>1</v>
      </c>
      <c r="J505" s="6">
        <v>35.4</v>
      </c>
      <c r="K505" s="7">
        <v>0</v>
      </c>
      <c r="L505" s="6">
        <v>13.37</v>
      </c>
      <c r="M505" s="6">
        <f t="shared" si="28"/>
        <v>35.4</v>
      </c>
      <c r="N505" s="6">
        <f t="shared" si="29"/>
        <v>13.37</v>
      </c>
      <c r="O505" s="6">
        <f t="shared" si="30"/>
        <v>22.03</v>
      </c>
      <c r="P505" s="8">
        <f t="shared" si="31"/>
        <v>0.62231638418079105</v>
      </c>
      <c r="Q505" s="5">
        <f>YEAR(SalesDataTable[[#This Row],[Order Date]])</f>
        <v>2026</v>
      </c>
      <c r="R505" s="8" t="str">
        <f>"Q"&amp;ROUNDUP(MONTH(SalesDataTable[[#This Row],[Order Date]])/3,0)</f>
        <v>Q2</v>
      </c>
      <c r="S505" s="9">
        <f>MONTH(SalesDataTable[[#This Row],[Order Date]])</f>
        <v>4</v>
      </c>
      <c r="T505" s="8" t="str">
        <f>TEXT(SalesDataTable[[#This Row],[Order Date]],"mmm")</f>
        <v>Apr</v>
      </c>
    </row>
    <row r="506" spans="1:20" ht="15.6">
      <c r="A506" s="2">
        <v>3263</v>
      </c>
      <c r="B506" s="3">
        <v>46117</v>
      </c>
      <c r="C506" s="4" t="s">
        <v>20</v>
      </c>
      <c r="D506" s="4" t="s">
        <v>31</v>
      </c>
      <c r="E506" s="4" t="s">
        <v>2</v>
      </c>
      <c r="F506" s="4" t="s">
        <v>13</v>
      </c>
      <c r="G506" s="4" t="s">
        <v>34</v>
      </c>
      <c r="H506" s="4" t="s">
        <v>45</v>
      </c>
      <c r="I506" s="9">
        <v>1</v>
      </c>
      <c r="J506" s="6">
        <v>51.75</v>
      </c>
      <c r="K506" s="7">
        <v>0.1</v>
      </c>
      <c r="L506" s="6">
        <v>22.1</v>
      </c>
      <c r="M506" s="6">
        <f t="shared" si="28"/>
        <v>46.575000000000003</v>
      </c>
      <c r="N506" s="6">
        <f t="shared" si="29"/>
        <v>22.1</v>
      </c>
      <c r="O506" s="6">
        <f t="shared" si="30"/>
        <v>24.475000000000001</v>
      </c>
      <c r="P506" s="8">
        <f t="shared" si="31"/>
        <v>0.52549651100375738</v>
      </c>
      <c r="Q506" s="5">
        <f>YEAR(SalesDataTable[[#This Row],[Order Date]])</f>
        <v>2026</v>
      </c>
      <c r="R506" s="8" t="str">
        <f>"Q"&amp;ROUNDUP(MONTH(SalesDataTable[[#This Row],[Order Date]])/3,0)</f>
        <v>Q2</v>
      </c>
      <c r="S506" s="9">
        <f>MONTH(SalesDataTable[[#This Row],[Order Date]])</f>
        <v>4</v>
      </c>
      <c r="T506" s="8" t="str">
        <f>TEXT(SalesDataTable[[#This Row],[Order Date]],"mmm")</f>
        <v>Apr</v>
      </c>
    </row>
    <row r="507" spans="1:20" ht="15.6">
      <c r="A507" s="2">
        <v>4764</v>
      </c>
      <c r="B507" s="3">
        <v>46117</v>
      </c>
      <c r="C507" s="4" t="s">
        <v>20</v>
      </c>
      <c r="D507" s="4" t="s">
        <v>47</v>
      </c>
      <c r="E507" s="4" t="s">
        <v>28</v>
      </c>
      <c r="F507" s="4" t="s">
        <v>13</v>
      </c>
      <c r="G507" s="4" t="s">
        <v>4</v>
      </c>
      <c r="H507" s="4" t="s">
        <v>26</v>
      </c>
      <c r="I507" s="9">
        <v>6</v>
      </c>
      <c r="J507" s="6">
        <v>39.6</v>
      </c>
      <c r="K507" s="7">
        <v>0.15</v>
      </c>
      <c r="L507" s="6">
        <v>17.010000000000002</v>
      </c>
      <c r="M507" s="6">
        <f t="shared" si="28"/>
        <v>201.96</v>
      </c>
      <c r="N507" s="6">
        <f t="shared" si="29"/>
        <v>102.06</v>
      </c>
      <c r="O507" s="6">
        <f t="shared" si="30"/>
        <v>99.9</v>
      </c>
      <c r="P507" s="8">
        <f t="shared" si="31"/>
        <v>0.49465240641711233</v>
      </c>
      <c r="Q507" s="5">
        <f>YEAR(SalesDataTable[[#This Row],[Order Date]])</f>
        <v>2026</v>
      </c>
      <c r="R507" s="8" t="str">
        <f>"Q"&amp;ROUNDUP(MONTH(SalesDataTable[[#This Row],[Order Date]])/3,0)</f>
        <v>Q2</v>
      </c>
      <c r="S507" s="9">
        <f>MONTH(SalesDataTable[[#This Row],[Order Date]])</f>
        <v>4</v>
      </c>
      <c r="T507" s="8" t="str">
        <f>TEXT(SalesDataTable[[#This Row],[Order Date]],"mmm")</f>
        <v>Apr</v>
      </c>
    </row>
    <row r="508" spans="1:20" ht="15.6">
      <c r="A508" s="2">
        <v>28</v>
      </c>
      <c r="B508" s="3">
        <v>46118</v>
      </c>
      <c r="C508" s="4" t="s">
        <v>6</v>
      </c>
      <c r="D508" s="4" t="s">
        <v>27</v>
      </c>
      <c r="E508" s="4" t="s">
        <v>19</v>
      </c>
      <c r="F508" s="4" t="s">
        <v>13</v>
      </c>
      <c r="G508" s="4" t="s">
        <v>34</v>
      </c>
      <c r="H508" s="4" t="s">
        <v>38</v>
      </c>
      <c r="I508" s="9">
        <v>2</v>
      </c>
      <c r="J508" s="6">
        <v>125.94</v>
      </c>
      <c r="K508" s="7">
        <v>0.05</v>
      </c>
      <c r="L508" s="6">
        <v>70.94</v>
      </c>
      <c r="M508" s="6">
        <f t="shared" si="28"/>
        <v>239.28599999999997</v>
      </c>
      <c r="N508" s="6">
        <f t="shared" si="29"/>
        <v>141.88</v>
      </c>
      <c r="O508" s="6">
        <f t="shared" si="30"/>
        <v>97.405999999999977</v>
      </c>
      <c r="P508" s="8">
        <f t="shared" si="31"/>
        <v>0.40706936469329585</v>
      </c>
      <c r="Q508" s="5">
        <f>YEAR(SalesDataTable[[#This Row],[Order Date]])</f>
        <v>2026</v>
      </c>
      <c r="R508" s="8" t="str">
        <f>"Q"&amp;ROUNDUP(MONTH(SalesDataTable[[#This Row],[Order Date]])/3,0)</f>
        <v>Q2</v>
      </c>
      <c r="S508" s="9">
        <f>MONTH(SalesDataTable[[#This Row],[Order Date]])</f>
        <v>4</v>
      </c>
      <c r="T508" s="8" t="str">
        <f>TEXT(SalesDataTable[[#This Row],[Order Date]],"mmm")</f>
        <v>Apr</v>
      </c>
    </row>
    <row r="509" spans="1:20" ht="15.6">
      <c r="A509" s="2">
        <v>581</v>
      </c>
      <c r="B509" s="3">
        <v>46118</v>
      </c>
      <c r="C509" s="4" t="s">
        <v>6</v>
      </c>
      <c r="D509" s="4" t="s">
        <v>7</v>
      </c>
      <c r="E509" s="4" t="s">
        <v>2</v>
      </c>
      <c r="F509" s="4" t="s">
        <v>3</v>
      </c>
      <c r="G509" s="4" t="s">
        <v>23</v>
      </c>
      <c r="H509" s="4" t="s">
        <v>51</v>
      </c>
      <c r="I509" s="9">
        <v>3</v>
      </c>
      <c r="J509" s="6">
        <v>124.67</v>
      </c>
      <c r="K509" s="7">
        <v>0</v>
      </c>
      <c r="L509" s="6">
        <v>61.46</v>
      </c>
      <c r="M509" s="6">
        <f t="shared" si="28"/>
        <v>374.01</v>
      </c>
      <c r="N509" s="6">
        <f t="shared" si="29"/>
        <v>184.38</v>
      </c>
      <c r="O509" s="6">
        <f t="shared" si="30"/>
        <v>189.63</v>
      </c>
      <c r="P509" s="8">
        <f t="shared" si="31"/>
        <v>0.50701852891633914</v>
      </c>
      <c r="Q509" s="5">
        <f>YEAR(SalesDataTable[[#This Row],[Order Date]])</f>
        <v>2026</v>
      </c>
      <c r="R509" s="8" t="str">
        <f>"Q"&amp;ROUNDUP(MONTH(SalesDataTable[[#This Row],[Order Date]])/3,0)</f>
        <v>Q2</v>
      </c>
      <c r="S509" s="9">
        <f>MONTH(SalesDataTable[[#This Row],[Order Date]])</f>
        <v>4</v>
      </c>
      <c r="T509" s="8" t="str">
        <f>TEXT(SalesDataTable[[#This Row],[Order Date]],"mmm")</f>
        <v>Apr</v>
      </c>
    </row>
    <row r="510" spans="1:20" ht="15.6">
      <c r="A510" s="2">
        <v>643</v>
      </c>
      <c r="B510" s="3">
        <v>46118</v>
      </c>
      <c r="C510" s="4" t="s">
        <v>20</v>
      </c>
      <c r="D510" s="4" t="s">
        <v>33</v>
      </c>
      <c r="E510" s="4" t="s">
        <v>2</v>
      </c>
      <c r="F510" s="4" t="s">
        <v>3</v>
      </c>
      <c r="G510" s="4" t="s">
        <v>9</v>
      </c>
      <c r="H510" s="4" t="s">
        <v>46</v>
      </c>
      <c r="I510" s="9">
        <v>2</v>
      </c>
      <c r="J510" s="6">
        <v>72.260000000000005</v>
      </c>
      <c r="K510" s="7">
        <v>0</v>
      </c>
      <c r="L510" s="6">
        <v>33.21</v>
      </c>
      <c r="M510" s="6">
        <f t="shared" si="28"/>
        <v>144.52000000000001</v>
      </c>
      <c r="N510" s="6">
        <f t="shared" si="29"/>
        <v>66.42</v>
      </c>
      <c r="O510" s="6">
        <f t="shared" si="30"/>
        <v>78.100000000000009</v>
      </c>
      <c r="P510" s="8">
        <f t="shared" si="31"/>
        <v>0.54040963188486024</v>
      </c>
      <c r="Q510" s="5">
        <f>YEAR(SalesDataTable[[#This Row],[Order Date]])</f>
        <v>2026</v>
      </c>
      <c r="R510" s="8" t="str">
        <f>"Q"&amp;ROUNDUP(MONTH(SalesDataTable[[#This Row],[Order Date]])/3,0)</f>
        <v>Q2</v>
      </c>
      <c r="S510" s="9">
        <f>MONTH(SalesDataTable[[#This Row],[Order Date]])</f>
        <v>4</v>
      </c>
      <c r="T510" s="8" t="str">
        <f>TEXT(SalesDataTable[[#This Row],[Order Date]],"mmm")</f>
        <v>Apr</v>
      </c>
    </row>
    <row r="511" spans="1:20" ht="15.6">
      <c r="A511" s="2">
        <v>1907</v>
      </c>
      <c r="B511" s="3">
        <v>46118</v>
      </c>
      <c r="C511" s="4" t="s">
        <v>6</v>
      </c>
      <c r="D511" s="4" t="s">
        <v>43</v>
      </c>
      <c r="E511" s="4" t="s">
        <v>8</v>
      </c>
      <c r="F511" s="4" t="s">
        <v>16</v>
      </c>
      <c r="G511" s="4" t="s">
        <v>4</v>
      </c>
      <c r="H511" s="4" t="s">
        <v>22</v>
      </c>
      <c r="I511" s="9">
        <v>10</v>
      </c>
      <c r="J511" s="6">
        <v>50.64</v>
      </c>
      <c r="K511" s="7">
        <v>0.2</v>
      </c>
      <c r="L511" s="6">
        <v>22.99</v>
      </c>
      <c r="M511" s="6">
        <f t="shared" si="28"/>
        <v>405.12</v>
      </c>
      <c r="N511" s="6">
        <f t="shared" si="29"/>
        <v>229.89999999999998</v>
      </c>
      <c r="O511" s="6">
        <f t="shared" si="30"/>
        <v>175.22000000000003</v>
      </c>
      <c r="P511" s="8">
        <f t="shared" si="31"/>
        <v>0.43251382306477099</v>
      </c>
      <c r="Q511" s="5">
        <f>YEAR(SalesDataTable[[#This Row],[Order Date]])</f>
        <v>2026</v>
      </c>
      <c r="R511" s="8" t="str">
        <f>"Q"&amp;ROUNDUP(MONTH(SalesDataTable[[#This Row],[Order Date]])/3,0)</f>
        <v>Q2</v>
      </c>
      <c r="S511" s="9">
        <f>MONTH(SalesDataTable[[#This Row],[Order Date]])</f>
        <v>4</v>
      </c>
      <c r="T511" s="8" t="str">
        <f>TEXT(SalesDataTable[[#This Row],[Order Date]],"mmm")</f>
        <v>Apr</v>
      </c>
    </row>
    <row r="512" spans="1:20" ht="15.6">
      <c r="A512" s="2">
        <v>1950</v>
      </c>
      <c r="B512" s="3">
        <v>46118</v>
      </c>
      <c r="C512" s="4" t="s">
        <v>0</v>
      </c>
      <c r="D512" s="4" t="s">
        <v>36</v>
      </c>
      <c r="E512" s="4" t="s">
        <v>2</v>
      </c>
      <c r="F512" s="4" t="s">
        <v>13</v>
      </c>
      <c r="G512" s="4" t="s">
        <v>9</v>
      </c>
      <c r="H512" s="4" t="s">
        <v>46</v>
      </c>
      <c r="I512" s="9">
        <v>1</v>
      </c>
      <c r="J512" s="6">
        <v>73</v>
      </c>
      <c r="K512" s="7">
        <v>0</v>
      </c>
      <c r="L512" s="6">
        <v>32.4</v>
      </c>
      <c r="M512" s="6">
        <f t="shared" si="28"/>
        <v>73</v>
      </c>
      <c r="N512" s="6">
        <f t="shared" si="29"/>
        <v>32.4</v>
      </c>
      <c r="O512" s="6">
        <f t="shared" si="30"/>
        <v>40.6</v>
      </c>
      <c r="P512" s="8">
        <f t="shared" si="31"/>
        <v>0.55616438356164388</v>
      </c>
      <c r="Q512" s="5">
        <f>YEAR(SalesDataTable[[#This Row],[Order Date]])</f>
        <v>2026</v>
      </c>
      <c r="R512" s="8" t="str">
        <f>"Q"&amp;ROUNDUP(MONTH(SalesDataTable[[#This Row],[Order Date]])/3,0)</f>
        <v>Q2</v>
      </c>
      <c r="S512" s="9">
        <f>MONTH(SalesDataTable[[#This Row],[Order Date]])</f>
        <v>4</v>
      </c>
      <c r="T512" s="8" t="str">
        <f>TEXT(SalesDataTable[[#This Row],[Order Date]],"mmm")</f>
        <v>Apr</v>
      </c>
    </row>
    <row r="513" spans="1:20" ht="15.6">
      <c r="A513" s="2">
        <v>2443</v>
      </c>
      <c r="B513" s="3">
        <v>46118</v>
      </c>
      <c r="C513" s="4" t="s">
        <v>0</v>
      </c>
      <c r="D513" s="4" t="s">
        <v>50</v>
      </c>
      <c r="E513" s="4" t="s">
        <v>2</v>
      </c>
      <c r="F513" s="4" t="s">
        <v>3</v>
      </c>
      <c r="G513" s="4" t="s">
        <v>14</v>
      </c>
      <c r="H513" s="4" t="s">
        <v>15</v>
      </c>
      <c r="I513" s="9">
        <v>1</v>
      </c>
      <c r="J513" s="6">
        <v>35.700000000000003</v>
      </c>
      <c r="K513" s="7">
        <v>0</v>
      </c>
      <c r="L513" s="6">
        <v>13.8</v>
      </c>
      <c r="M513" s="6">
        <f t="shared" si="28"/>
        <v>35.700000000000003</v>
      </c>
      <c r="N513" s="6">
        <f t="shared" si="29"/>
        <v>13.8</v>
      </c>
      <c r="O513" s="6">
        <f t="shared" si="30"/>
        <v>21.900000000000002</v>
      </c>
      <c r="P513" s="8">
        <f t="shared" si="31"/>
        <v>0.61344537815126055</v>
      </c>
      <c r="Q513" s="5">
        <f>YEAR(SalesDataTable[[#This Row],[Order Date]])</f>
        <v>2026</v>
      </c>
      <c r="R513" s="8" t="str">
        <f>"Q"&amp;ROUNDUP(MONTH(SalesDataTable[[#This Row],[Order Date]])/3,0)</f>
        <v>Q2</v>
      </c>
      <c r="S513" s="9">
        <f>MONTH(SalesDataTable[[#This Row],[Order Date]])</f>
        <v>4</v>
      </c>
      <c r="T513" s="8" t="str">
        <f>TEXT(SalesDataTable[[#This Row],[Order Date]],"mmm")</f>
        <v>Apr</v>
      </c>
    </row>
    <row r="514" spans="1:20" ht="15.6">
      <c r="A514" s="2">
        <v>2480</v>
      </c>
      <c r="B514" s="3">
        <v>46118</v>
      </c>
      <c r="C514" s="4" t="s">
        <v>11</v>
      </c>
      <c r="D514" s="4" t="s">
        <v>52</v>
      </c>
      <c r="E514" s="4" t="s">
        <v>8</v>
      </c>
      <c r="F514" s="4" t="s">
        <v>13</v>
      </c>
      <c r="G514" s="4" t="s">
        <v>9</v>
      </c>
      <c r="H514" s="4" t="s">
        <v>37</v>
      </c>
      <c r="I514" s="9">
        <v>8</v>
      </c>
      <c r="J514" s="6">
        <v>152.41999999999999</v>
      </c>
      <c r="K514" s="7">
        <v>0.05</v>
      </c>
      <c r="L514" s="6">
        <v>80.11</v>
      </c>
      <c r="M514" s="6">
        <f t="shared" ref="M514:M577" si="32">I514*J514*(1-K514)</f>
        <v>1158.3919999999998</v>
      </c>
      <c r="N514" s="6">
        <f t="shared" ref="N514:N577" si="33">I514*L514</f>
        <v>640.88</v>
      </c>
      <c r="O514" s="6">
        <f t="shared" ref="O514:O577" si="34">M514-N514</f>
        <v>517.51199999999983</v>
      </c>
      <c r="P514" s="8">
        <f t="shared" ref="P514:P577" si="35">IFERROR(O514/M514,0)</f>
        <v>0.44675032286134564</v>
      </c>
      <c r="Q514" s="5">
        <f>YEAR(SalesDataTable[[#This Row],[Order Date]])</f>
        <v>2026</v>
      </c>
      <c r="R514" s="8" t="str">
        <f>"Q"&amp;ROUNDUP(MONTH(SalesDataTable[[#This Row],[Order Date]])/3,0)</f>
        <v>Q2</v>
      </c>
      <c r="S514" s="9">
        <f>MONTH(SalesDataTable[[#This Row],[Order Date]])</f>
        <v>4</v>
      </c>
      <c r="T514" s="8" t="str">
        <f>TEXT(SalesDataTable[[#This Row],[Order Date]],"mmm")</f>
        <v>Apr</v>
      </c>
    </row>
    <row r="515" spans="1:20" ht="15.6">
      <c r="A515" s="2">
        <v>2515</v>
      </c>
      <c r="B515" s="3">
        <v>46118</v>
      </c>
      <c r="C515" s="4" t="s">
        <v>20</v>
      </c>
      <c r="D515" s="4" t="s">
        <v>33</v>
      </c>
      <c r="E515" s="4" t="s">
        <v>2</v>
      </c>
      <c r="F515" s="4" t="s">
        <v>3</v>
      </c>
      <c r="G515" s="4" t="s">
        <v>4</v>
      </c>
      <c r="H515" s="4" t="s">
        <v>5</v>
      </c>
      <c r="I515" s="9">
        <v>1</v>
      </c>
      <c r="J515" s="6">
        <v>81.78</v>
      </c>
      <c r="K515" s="7">
        <v>0</v>
      </c>
      <c r="L515" s="6">
        <v>42.82</v>
      </c>
      <c r="M515" s="6">
        <f t="shared" si="32"/>
        <v>81.78</v>
      </c>
      <c r="N515" s="6">
        <f t="shared" si="33"/>
        <v>42.82</v>
      </c>
      <c r="O515" s="6">
        <f t="shared" si="34"/>
        <v>38.96</v>
      </c>
      <c r="P515" s="8">
        <f t="shared" si="35"/>
        <v>0.47640009782342874</v>
      </c>
      <c r="Q515" s="5">
        <f>YEAR(SalesDataTable[[#This Row],[Order Date]])</f>
        <v>2026</v>
      </c>
      <c r="R515" s="8" t="str">
        <f>"Q"&amp;ROUNDUP(MONTH(SalesDataTable[[#This Row],[Order Date]])/3,0)</f>
        <v>Q2</v>
      </c>
      <c r="S515" s="9">
        <f>MONTH(SalesDataTable[[#This Row],[Order Date]])</f>
        <v>4</v>
      </c>
      <c r="T515" s="8" t="str">
        <f>TEXT(SalesDataTable[[#This Row],[Order Date]],"mmm")</f>
        <v>Apr</v>
      </c>
    </row>
    <row r="516" spans="1:20" ht="15.6">
      <c r="A516" s="2">
        <v>2829</v>
      </c>
      <c r="B516" s="3">
        <v>46118</v>
      </c>
      <c r="C516" s="4" t="s">
        <v>6</v>
      </c>
      <c r="D516" s="4" t="s">
        <v>27</v>
      </c>
      <c r="E516" s="4" t="s">
        <v>2</v>
      </c>
      <c r="F516" s="4" t="s">
        <v>16</v>
      </c>
      <c r="G516" s="4" t="s">
        <v>4</v>
      </c>
      <c r="H516" s="4" t="s">
        <v>30</v>
      </c>
      <c r="I516" s="9">
        <v>6</v>
      </c>
      <c r="J516" s="6">
        <v>102.59</v>
      </c>
      <c r="K516" s="7">
        <v>0.1</v>
      </c>
      <c r="L516" s="6">
        <v>49.6</v>
      </c>
      <c r="M516" s="6">
        <f t="shared" si="32"/>
        <v>553.98599999999999</v>
      </c>
      <c r="N516" s="6">
        <f t="shared" si="33"/>
        <v>297.60000000000002</v>
      </c>
      <c r="O516" s="6">
        <f t="shared" si="34"/>
        <v>256.38599999999997</v>
      </c>
      <c r="P516" s="8">
        <f t="shared" si="35"/>
        <v>0.46280230908362302</v>
      </c>
      <c r="Q516" s="5">
        <f>YEAR(SalesDataTable[[#This Row],[Order Date]])</f>
        <v>2026</v>
      </c>
      <c r="R516" s="8" t="str">
        <f>"Q"&amp;ROUNDUP(MONTH(SalesDataTable[[#This Row],[Order Date]])/3,0)</f>
        <v>Q2</v>
      </c>
      <c r="S516" s="9">
        <f>MONTH(SalesDataTable[[#This Row],[Order Date]])</f>
        <v>4</v>
      </c>
      <c r="T516" s="8" t="str">
        <f>TEXT(SalesDataTable[[#This Row],[Order Date]],"mmm")</f>
        <v>Apr</v>
      </c>
    </row>
    <row r="517" spans="1:20" ht="15.6">
      <c r="A517" s="2">
        <v>4086</v>
      </c>
      <c r="B517" s="3">
        <v>46118</v>
      </c>
      <c r="C517" s="4" t="s">
        <v>20</v>
      </c>
      <c r="D517" s="4" t="s">
        <v>33</v>
      </c>
      <c r="E517" s="4" t="s">
        <v>19</v>
      </c>
      <c r="F517" s="4" t="s">
        <v>3</v>
      </c>
      <c r="G517" s="4" t="s">
        <v>9</v>
      </c>
      <c r="H517" s="4" t="s">
        <v>37</v>
      </c>
      <c r="I517" s="9">
        <v>2</v>
      </c>
      <c r="J517" s="6">
        <v>152.44</v>
      </c>
      <c r="K517" s="7">
        <v>0.15</v>
      </c>
      <c r="L517" s="6">
        <v>76.680000000000007</v>
      </c>
      <c r="M517" s="6">
        <f t="shared" si="32"/>
        <v>259.14799999999997</v>
      </c>
      <c r="N517" s="6">
        <f t="shared" si="33"/>
        <v>153.36000000000001</v>
      </c>
      <c r="O517" s="6">
        <f t="shared" si="34"/>
        <v>105.78799999999995</v>
      </c>
      <c r="P517" s="8">
        <f t="shared" si="35"/>
        <v>0.4082146109559015</v>
      </c>
      <c r="Q517" s="5">
        <f>YEAR(SalesDataTable[[#This Row],[Order Date]])</f>
        <v>2026</v>
      </c>
      <c r="R517" s="8" t="str">
        <f>"Q"&amp;ROUNDUP(MONTH(SalesDataTable[[#This Row],[Order Date]])/3,0)</f>
        <v>Q2</v>
      </c>
      <c r="S517" s="9">
        <f>MONTH(SalesDataTable[[#This Row],[Order Date]])</f>
        <v>4</v>
      </c>
      <c r="T517" s="8" t="str">
        <f>TEXT(SalesDataTable[[#This Row],[Order Date]],"mmm")</f>
        <v>Apr</v>
      </c>
    </row>
    <row r="518" spans="1:20" ht="15.6">
      <c r="A518" s="2">
        <v>4512</v>
      </c>
      <c r="B518" s="3">
        <v>46118</v>
      </c>
      <c r="C518" s="4" t="s">
        <v>6</v>
      </c>
      <c r="D518" s="4" t="s">
        <v>7</v>
      </c>
      <c r="E518" s="4" t="s">
        <v>2</v>
      </c>
      <c r="F518" s="4" t="s">
        <v>13</v>
      </c>
      <c r="G518" s="4" t="s">
        <v>14</v>
      </c>
      <c r="H518" s="4" t="s">
        <v>44</v>
      </c>
      <c r="I518" s="9">
        <v>6</v>
      </c>
      <c r="J518" s="6">
        <v>136.29</v>
      </c>
      <c r="K518" s="7">
        <v>0</v>
      </c>
      <c r="L518" s="6">
        <v>68.209999999999994</v>
      </c>
      <c r="M518" s="6">
        <f t="shared" si="32"/>
        <v>817.74</v>
      </c>
      <c r="N518" s="6">
        <f t="shared" si="33"/>
        <v>409.26</v>
      </c>
      <c r="O518" s="6">
        <f t="shared" si="34"/>
        <v>408.48</v>
      </c>
      <c r="P518" s="8">
        <f t="shared" si="35"/>
        <v>0.49952307579426225</v>
      </c>
      <c r="Q518" s="5">
        <f>YEAR(SalesDataTable[[#This Row],[Order Date]])</f>
        <v>2026</v>
      </c>
      <c r="R518" s="8" t="str">
        <f>"Q"&amp;ROUNDUP(MONTH(SalesDataTable[[#This Row],[Order Date]])/3,0)</f>
        <v>Q2</v>
      </c>
      <c r="S518" s="9">
        <f>MONTH(SalesDataTable[[#This Row],[Order Date]])</f>
        <v>4</v>
      </c>
      <c r="T518" s="8" t="str">
        <f>TEXT(SalesDataTable[[#This Row],[Order Date]],"mmm")</f>
        <v>Apr</v>
      </c>
    </row>
    <row r="519" spans="1:20" ht="15.6">
      <c r="A519" s="2">
        <v>4837</v>
      </c>
      <c r="B519" s="3">
        <v>46118</v>
      </c>
      <c r="C519" s="4" t="s">
        <v>0</v>
      </c>
      <c r="D519" s="4" t="s">
        <v>36</v>
      </c>
      <c r="E519" s="4" t="s">
        <v>8</v>
      </c>
      <c r="F519" s="4" t="s">
        <v>16</v>
      </c>
      <c r="G519" s="4" t="s">
        <v>9</v>
      </c>
      <c r="H519" s="4" t="s">
        <v>37</v>
      </c>
      <c r="I519" s="9">
        <v>4</v>
      </c>
      <c r="J519" s="6">
        <v>157.51</v>
      </c>
      <c r="K519" s="7">
        <v>0.2</v>
      </c>
      <c r="L519" s="6">
        <v>79.209999999999994</v>
      </c>
      <c r="M519" s="6">
        <f t="shared" si="32"/>
        <v>504.03199999999998</v>
      </c>
      <c r="N519" s="6">
        <f t="shared" si="33"/>
        <v>316.83999999999997</v>
      </c>
      <c r="O519" s="6">
        <f t="shared" si="34"/>
        <v>187.19200000000001</v>
      </c>
      <c r="P519" s="8">
        <f t="shared" si="35"/>
        <v>0.37138911815122855</v>
      </c>
      <c r="Q519" s="5">
        <f>YEAR(SalesDataTable[[#This Row],[Order Date]])</f>
        <v>2026</v>
      </c>
      <c r="R519" s="8" t="str">
        <f>"Q"&amp;ROUNDUP(MONTH(SalesDataTable[[#This Row],[Order Date]])/3,0)</f>
        <v>Q2</v>
      </c>
      <c r="S519" s="9">
        <f>MONTH(SalesDataTable[[#This Row],[Order Date]])</f>
        <v>4</v>
      </c>
      <c r="T519" s="8" t="str">
        <f>TEXT(SalesDataTable[[#This Row],[Order Date]],"mmm")</f>
        <v>Apr</v>
      </c>
    </row>
    <row r="520" spans="1:20" ht="15.6">
      <c r="A520" s="2">
        <v>1580</v>
      </c>
      <c r="B520" s="3">
        <v>46119</v>
      </c>
      <c r="C520" s="4" t="s">
        <v>11</v>
      </c>
      <c r="D520" s="4" t="s">
        <v>18</v>
      </c>
      <c r="E520" s="4" t="s">
        <v>2</v>
      </c>
      <c r="F520" s="4" t="s">
        <v>13</v>
      </c>
      <c r="G520" s="4" t="s">
        <v>23</v>
      </c>
      <c r="H520" s="4" t="s">
        <v>51</v>
      </c>
      <c r="I520" s="9">
        <v>2</v>
      </c>
      <c r="J520" s="6">
        <v>120.5</v>
      </c>
      <c r="K520" s="7">
        <v>0</v>
      </c>
      <c r="L520" s="6">
        <v>61.42</v>
      </c>
      <c r="M520" s="6">
        <f t="shared" si="32"/>
        <v>241</v>
      </c>
      <c r="N520" s="6">
        <f t="shared" si="33"/>
        <v>122.84</v>
      </c>
      <c r="O520" s="6">
        <f t="shared" si="34"/>
        <v>118.16</v>
      </c>
      <c r="P520" s="8">
        <f t="shared" si="35"/>
        <v>0.49029045643153524</v>
      </c>
      <c r="Q520" s="5">
        <f>YEAR(SalesDataTable[[#This Row],[Order Date]])</f>
        <v>2026</v>
      </c>
      <c r="R520" s="8" t="str">
        <f>"Q"&amp;ROUNDUP(MONTH(SalesDataTable[[#This Row],[Order Date]])/3,0)</f>
        <v>Q2</v>
      </c>
      <c r="S520" s="9">
        <f>MONTH(SalesDataTable[[#This Row],[Order Date]])</f>
        <v>4</v>
      </c>
      <c r="T520" s="8" t="str">
        <f>TEXT(SalesDataTable[[#This Row],[Order Date]],"mmm")</f>
        <v>Apr</v>
      </c>
    </row>
    <row r="521" spans="1:20" ht="15.6">
      <c r="A521" s="2">
        <v>1962</v>
      </c>
      <c r="B521" s="3">
        <v>46119</v>
      </c>
      <c r="C521" s="4" t="s">
        <v>0</v>
      </c>
      <c r="D521" s="4" t="s">
        <v>1</v>
      </c>
      <c r="E521" s="4" t="s">
        <v>2</v>
      </c>
      <c r="F521" s="4" t="s">
        <v>3</v>
      </c>
      <c r="G521" s="4" t="s">
        <v>9</v>
      </c>
      <c r="H521" s="4" t="s">
        <v>37</v>
      </c>
      <c r="I521" s="9">
        <v>3</v>
      </c>
      <c r="J521" s="6">
        <v>152.62</v>
      </c>
      <c r="K521" s="7">
        <v>0.05</v>
      </c>
      <c r="L521" s="6">
        <v>77.75</v>
      </c>
      <c r="M521" s="6">
        <f t="shared" si="32"/>
        <v>434.96699999999998</v>
      </c>
      <c r="N521" s="6">
        <f t="shared" si="33"/>
        <v>233.25</v>
      </c>
      <c r="O521" s="6">
        <f t="shared" si="34"/>
        <v>201.71699999999998</v>
      </c>
      <c r="P521" s="8">
        <f t="shared" si="35"/>
        <v>0.46375242259757637</v>
      </c>
      <c r="Q521" s="5">
        <f>YEAR(SalesDataTable[[#This Row],[Order Date]])</f>
        <v>2026</v>
      </c>
      <c r="R521" s="8" t="str">
        <f>"Q"&amp;ROUNDUP(MONTH(SalesDataTable[[#This Row],[Order Date]])/3,0)</f>
        <v>Q2</v>
      </c>
      <c r="S521" s="9">
        <f>MONTH(SalesDataTable[[#This Row],[Order Date]])</f>
        <v>4</v>
      </c>
      <c r="T521" s="8" t="str">
        <f>TEXT(SalesDataTable[[#This Row],[Order Date]],"mmm")</f>
        <v>Apr</v>
      </c>
    </row>
    <row r="522" spans="1:20" ht="15.6">
      <c r="A522" s="2">
        <v>2381</v>
      </c>
      <c r="B522" s="3">
        <v>46119</v>
      </c>
      <c r="C522" s="4" t="s">
        <v>6</v>
      </c>
      <c r="D522" s="4" t="s">
        <v>41</v>
      </c>
      <c r="E522" s="4" t="s">
        <v>2</v>
      </c>
      <c r="F522" s="4" t="s">
        <v>3</v>
      </c>
      <c r="G522" s="4" t="s">
        <v>14</v>
      </c>
      <c r="H522" s="4" t="s">
        <v>44</v>
      </c>
      <c r="I522" s="9">
        <v>2</v>
      </c>
      <c r="J522" s="6">
        <v>134.16</v>
      </c>
      <c r="K522" s="7">
        <v>0.05</v>
      </c>
      <c r="L522" s="6">
        <v>67.08</v>
      </c>
      <c r="M522" s="6">
        <f t="shared" si="32"/>
        <v>254.90399999999997</v>
      </c>
      <c r="N522" s="6">
        <f t="shared" si="33"/>
        <v>134.16</v>
      </c>
      <c r="O522" s="6">
        <f t="shared" si="34"/>
        <v>120.74399999999997</v>
      </c>
      <c r="P522" s="8">
        <f t="shared" si="35"/>
        <v>0.47368421052631576</v>
      </c>
      <c r="Q522" s="5">
        <f>YEAR(SalesDataTable[[#This Row],[Order Date]])</f>
        <v>2026</v>
      </c>
      <c r="R522" s="8" t="str">
        <f>"Q"&amp;ROUNDUP(MONTH(SalesDataTable[[#This Row],[Order Date]])/3,0)</f>
        <v>Q2</v>
      </c>
      <c r="S522" s="9">
        <f>MONTH(SalesDataTable[[#This Row],[Order Date]])</f>
        <v>4</v>
      </c>
      <c r="T522" s="8" t="str">
        <f>TEXT(SalesDataTable[[#This Row],[Order Date]],"mmm")</f>
        <v>Apr</v>
      </c>
    </row>
    <row r="523" spans="1:20" ht="15.6">
      <c r="A523" s="2">
        <v>2655</v>
      </c>
      <c r="B523" s="3">
        <v>46119</v>
      </c>
      <c r="C523" s="4" t="s">
        <v>20</v>
      </c>
      <c r="D523" s="4" t="s">
        <v>47</v>
      </c>
      <c r="E523" s="4" t="s">
        <v>19</v>
      </c>
      <c r="F523" s="4" t="s">
        <v>16</v>
      </c>
      <c r="G523" s="4" t="s">
        <v>4</v>
      </c>
      <c r="H523" s="4" t="s">
        <v>30</v>
      </c>
      <c r="I523" s="9">
        <v>1</v>
      </c>
      <c r="J523" s="6">
        <v>101.13</v>
      </c>
      <c r="K523" s="7">
        <v>0</v>
      </c>
      <c r="L523" s="6">
        <v>50.8</v>
      </c>
      <c r="M523" s="6">
        <f t="shared" si="32"/>
        <v>101.13</v>
      </c>
      <c r="N523" s="6">
        <f t="shared" si="33"/>
        <v>50.8</v>
      </c>
      <c r="O523" s="6">
        <f t="shared" si="34"/>
        <v>50.33</v>
      </c>
      <c r="P523" s="8">
        <f t="shared" si="35"/>
        <v>0.49767625828141998</v>
      </c>
      <c r="Q523" s="5">
        <f>YEAR(SalesDataTable[[#This Row],[Order Date]])</f>
        <v>2026</v>
      </c>
      <c r="R523" s="8" t="str">
        <f>"Q"&amp;ROUNDUP(MONTH(SalesDataTable[[#This Row],[Order Date]])/3,0)</f>
        <v>Q2</v>
      </c>
      <c r="S523" s="9">
        <f>MONTH(SalesDataTable[[#This Row],[Order Date]])</f>
        <v>4</v>
      </c>
      <c r="T523" s="8" t="str">
        <f>TEXT(SalesDataTable[[#This Row],[Order Date]],"mmm")</f>
        <v>Apr</v>
      </c>
    </row>
    <row r="524" spans="1:20" ht="15.6">
      <c r="A524" s="2">
        <v>2944</v>
      </c>
      <c r="B524" s="3">
        <v>46119</v>
      </c>
      <c r="C524" s="4" t="s">
        <v>6</v>
      </c>
      <c r="D524" s="4" t="s">
        <v>49</v>
      </c>
      <c r="E524" s="4" t="s">
        <v>19</v>
      </c>
      <c r="F524" s="4" t="s">
        <v>13</v>
      </c>
      <c r="G524" s="4" t="s">
        <v>34</v>
      </c>
      <c r="H524" s="4" t="s">
        <v>45</v>
      </c>
      <c r="I524" s="9">
        <v>1</v>
      </c>
      <c r="J524" s="6">
        <v>51.36</v>
      </c>
      <c r="K524" s="7">
        <v>0</v>
      </c>
      <c r="L524" s="6">
        <v>22.21</v>
      </c>
      <c r="M524" s="6">
        <f t="shared" si="32"/>
        <v>51.36</v>
      </c>
      <c r="N524" s="6">
        <f t="shared" si="33"/>
        <v>22.21</v>
      </c>
      <c r="O524" s="6">
        <f t="shared" si="34"/>
        <v>29.15</v>
      </c>
      <c r="P524" s="8">
        <f t="shared" si="35"/>
        <v>0.56756230529595009</v>
      </c>
      <c r="Q524" s="5">
        <f>YEAR(SalesDataTable[[#This Row],[Order Date]])</f>
        <v>2026</v>
      </c>
      <c r="R524" s="8" t="str">
        <f>"Q"&amp;ROUNDUP(MONTH(SalesDataTable[[#This Row],[Order Date]])/3,0)</f>
        <v>Q2</v>
      </c>
      <c r="S524" s="9">
        <f>MONTH(SalesDataTable[[#This Row],[Order Date]])</f>
        <v>4</v>
      </c>
      <c r="T524" s="8" t="str">
        <f>TEXT(SalesDataTable[[#This Row],[Order Date]],"mmm")</f>
        <v>Apr</v>
      </c>
    </row>
    <row r="525" spans="1:20" ht="15.6">
      <c r="A525" s="2">
        <v>4756</v>
      </c>
      <c r="B525" s="3">
        <v>46119</v>
      </c>
      <c r="C525" s="4" t="s">
        <v>11</v>
      </c>
      <c r="D525" s="4" t="s">
        <v>52</v>
      </c>
      <c r="E525" s="4" t="s">
        <v>2</v>
      </c>
      <c r="F525" s="4" t="s">
        <v>16</v>
      </c>
      <c r="G525" s="4" t="s">
        <v>9</v>
      </c>
      <c r="H525" s="4" t="s">
        <v>37</v>
      </c>
      <c r="I525" s="9">
        <v>5</v>
      </c>
      <c r="J525" s="6">
        <v>151.88</v>
      </c>
      <c r="K525" s="7">
        <v>0</v>
      </c>
      <c r="L525" s="6">
        <v>80.56</v>
      </c>
      <c r="M525" s="6">
        <f t="shared" si="32"/>
        <v>759.4</v>
      </c>
      <c r="N525" s="6">
        <f t="shared" si="33"/>
        <v>402.8</v>
      </c>
      <c r="O525" s="6">
        <f t="shared" si="34"/>
        <v>356.59999999999997</v>
      </c>
      <c r="P525" s="8">
        <f t="shared" si="35"/>
        <v>0.46958124835396364</v>
      </c>
      <c r="Q525" s="5">
        <f>YEAR(SalesDataTable[[#This Row],[Order Date]])</f>
        <v>2026</v>
      </c>
      <c r="R525" s="8" t="str">
        <f>"Q"&amp;ROUNDUP(MONTH(SalesDataTable[[#This Row],[Order Date]])/3,0)</f>
        <v>Q2</v>
      </c>
      <c r="S525" s="9">
        <f>MONTH(SalesDataTable[[#This Row],[Order Date]])</f>
        <v>4</v>
      </c>
      <c r="T525" s="8" t="str">
        <f>TEXT(SalesDataTable[[#This Row],[Order Date]],"mmm")</f>
        <v>Apr</v>
      </c>
    </row>
    <row r="526" spans="1:20" ht="15.6">
      <c r="A526" s="2">
        <v>52</v>
      </c>
      <c r="B526" s="3">
        <v>46120</v>
      </c>
      <c r="C526" s="4" t="s">
        <v>6</v>
      </c>
      <c r="D526" s="4" t="s">
        <v>43</v>
      </c>
      <c r="E526" s="4" t="s">
        <v>2</v>
      </c>
      <c r="F526" s="4" t="s">
        <v>13</v>
      </c>
      <c r="G526" s="4" t="s">
        <v>14</v>
      </c>
      <c r="H526" s="4" t="s">
        <v>44</v>
      </c>
      <c r="I526" s="9">
        <v>2</v>
      </c>
      <c r="J526" s="6">
        <v>133.59</v>
      </c>
      <c r="K526" s="7">
        <v>0</v>
      </c>
      <c r="L526" s="6">
        <v>66.83</v>
      </c>
      <c r="M526" s="6">
        <f t="shared" si="32"/>
        <v>267.18</v>
      </c>
      <c r="N526" s="6">
        <f t="shared" si="33"/>
        <v>133.66</v>
      </c>
      <c r="O526" s="6">
        <f t="shared" si="34"/>
        <v>133.52000000000001</v>
      </c>
      <c r="P526" s="8">
        <f t="shared" si="35"/>
        <v>0.49973800434164234</v>
      </c>
      <c r="Q526" s="5">
        <f>YEAR(SalesDataTable[[#This Row],[Order Date]])</f>
        <v>2026</v>
      </c>
      <c r="R526" s="8" t="str">
        <f>"Q"&amp;ROUNDUP(MONTH(SalesDataTable[[#This Row],[Order Date]])/3,0)</f>
        <v>Q2</v>
      </c>
      <c r="S526" s="9">
        <f>MONTH(SalesDataTable[[#This Row],[Order Date]])</f>
        <v>4</v>
      </c>
      <c r="T526" s="8" t="str">
        <f>TEXT(SalesDataTable[[#This Row],[Order Date]],"mmm")</f>
        <v>Apr</v>
      </c>
    </row>
    <row r="527" spans="1:20" ht="15.6">
      <c r="A527" s="2">
        <v>556</v>
      </c>
      <c r="B527" s="3">
        <v>46120</v>
      </c>
      <c r="C527" s="4" t="s">
        <v>20</v>
      </c>
      <c r="D527" s="4" t="s">
        <v>33</v>
      </c>
      <c r="E527" s="4" t="s">
        <v>2</v>
      </c>
      <c r="F527" s="4" t="s">
        <v>13</v>
      </c>
      <c r="G527" s="4" t="s">
        <v>23</v>
      </c>
      <c r="H527" s="4" t="s">
        <v>51</v>
      </c>
      <c r="I527" s="9">
        <v>2</v>
      </c>
      <c r="J527" s="6">
        <v>124.39</v>
      </c>
      <c r="K527" s="7">
        <v>0</v>
      </c>
      <c r="L527" s="6">
        <v>61.27</v>
      </c>
      <c r="M527" s="6">
        <f t="shared" si="32"/>
        <v>248.78</v>
      </c>
      <c r="N527" s="6">
        <f t="shared" si="33"/>
        <v>122.54</v>
      </c>
      <c r="O527" s="6">
        <f t="shared" si="34"/>
        <v>126.24</v>
      </c>
      <c r="P527" s="8">
        <f t="shared" si="35"/>
        <v>0.50743628909076288</v>
      </c>
      <c r="Q527" s="5">
        <f>YEAR(SalesDataTable[[#This Row],[Order Date]])</f>
        <v>2026</v>
      </c>
      <c r="R527" s="8" t="str">
        <f>"Q"&amp;ROUNDUP(MONTH(SalesDataTable[[#This Row],[Order Date]])/3,0)</f>
        <v>Q2</v>
      </c>
      <c r="S527" s="9">
        <f>MONTH(SalesDataTable[[#This Row],[Order Date]])</f>
        <v>4</v>
      </c>
      <c r="T527" s="8" t="str">
        <f>TEXT(SalesDataTable[[#This Row],[Order Date]],"mmm")</f>
        <v>Apr</v>
      </c>
    </row>
    <row r="528" spans="1:20" ht="15.6">
      <c r="A528" s="2">
        <v>1233</v>
      </c>
      <c r="B528" s="3">
        <v>46120</v>
      </c>
      <c r="C528" s="4" t="s">
        <v>0</v>
      </c>
      <c r="D528" s="4" t="s">
        <v>50</v>
      </c>
      <c r="E528" s="4" t="s">
        <v>2</v>
      </c>
      <c r="F528" s="4" t="s">
        <v>13</v>
      </c>
      <c r="G528" s="4" t="s">
        <v>4</v>
      </c>
      <c r="H528" s="4" t="s">
        <v>22</v>
      </c>
      <c r="I528" s="9">
        <v>5</v>
      </c>
      <c r="J528" s="6">
        <v>50.22</v>
      </c>
      <c r="K528" s="7">
        <v>0.1</v>
      </c>
      <c r="L528" s="6">
        <v>22.31</v>
      </c>
      <c r="M528" s="6">
        <f t="shared" si="32"/>
        <v>225.99</v>
      </c>
      <c r="N528" s="6">
        <f t="shared" si="33"/>
        <v>111.55</v>
      </c>
      <c r="O528" s="6">
        <f t="shared" si="34"/>
        <v>114.44000000000001</v>
      </c>
      <c r="P528" s="8">
        <f t="shared" si="35"/>
        <v>0.50639408823399268</v>
      </c>
      <c r="Q528" s="5">
        <f>YEAR(SalesDataTable[[#This Row],[Order Date]])</f>
        <v>2026</v>
      </c>
      <c r="R528" s="8" t="str">
        <f>"Q"&amp;ROUNDUP(MONTH(SalesDataTable[[#This Row],[Order Date]])/3,0)</f>
        <v>Q2</v>
      </c>
      <c r="S528" s="9">
        <f>MONTH(SalesDataTable[[#This Row],[Order Date]])</f>
        <v>4</v>
      </c>
      <c r="T528" s="8" t="str">
        <f>TEXT(SalesDataTable[[#This Row],[Order Date]],"mmm")</f>
        <v>Apr</v>
      </c>
    </row>
    <row r="529" spans="1:20" ht="15.6">
      <c r="A529" s="2">
        <v>1492</v>
      </c>
      <c r="B529" s="3">
        <v>46120</v>
      </c>
      <c r="C529" s="4" t="s">
        <v>6</v>
      </c>
      <c r="D529" s="4" t="s">
        <v>49</v>
      </c>
      <c r="E529" s="4" t="s">
        <v>2</v>
      </c>
      <c r="F529" s="4" t="s">
        <v>3</v>
      </c>
      <c r="G529" s="4" t="s">
        <v>4</v>
      </c>
      <c r="H529" s="4" t="s">
        <v>26</v>
      </c>
      <c r="I529" s="9">
        <v>2</v>
      </c>
      <c r="J529" s="6">
        <v>41.08</v>
      </c>
      <c r="K529" s="7">
        <v>0</v>
      </c>
      <c r="L529" s="6">
        <v>16.79</v>
      </c>
      <c r="M529" s="6">
        <f t="shared" si="32"/>
        <v>82.16</v>
      </c>
      <c r="N529" s="6">
        <f t="shared" si="33"/>
        <v>33.58</v>
      </c>
      <c r="O529" s="6">
        <f t="shared" si="34"/>
        <v>48.58</v>
      </c>
      <c r="P529" s="8">
        <f t="shared" si="35"/>
        <v>0.59128529698149956</v>
      </c>
      <c r="Q529" s="5">
        <f>YEAR(SalesDataTable[[#This Row],[Order Date]])</f>
        <v>2026</v>
      </c>
      <c r="R529" s="8" t="str">
        <f>"Q"&amp;ROUNDUP(MONTH(SalesDataTable[[#This Row],[Order Date]])/3,0)</f>
        <v>Q2</v>
      </c>
      <c r="S529" s="9">
        <f>MONTH(SalesDataTable[[#This Row],[Order Date]])</f>
        <v>4</v>
      </c>
      <c r="T529" s="8" t="str">
        <f>TEXT(SalesDataTable[[#This Row],[Order Date]],"mmm")</f>
        <v>Apr</v>
      </c>
    </row>
    <row r="530" spans="1:20" ht="15.6">
      <c r="A530" s="2">
        <v>1619</v>
      </c>
      <c r="B530" s="3">
        <v>46120</v>
      </c>
      <c r="C530" s="4" t="s">
        <v>20</v>
      </c>
      <c r="D530" s="4" t="s">
        <v>33</v>
      </c>
      <c r="E530" s="4" t="s">
        <v>19</v>
      </c>
      <c r="F530" s="4" t="s">
        <v>13</v>
      </c>
      <c r="G530" s="4" t="s">
        <v>14</v>
      </c>
      <c r="H530" s="4" t="s">
        <v>32</v>
      </c>
      <c r="I530" s="9">
        <v>5</v>
      </c>
      <c r="J530" s="6">
        <v>46.11</v>
      </c>
      <c r="K530" s="7">
        <v>0</v>
      </c>
      <c r="L530" s="6">
        <v>18.88</v>
      </c>
      <c r="M530" s="6">
        <f t="shared" si="32"/>
        <v>230.55</v>
      </c>
      <c r="N530" s="6">
        <f t="shared" si="33"/>
        <v>94.399999999999991</v>
      </c>
      <c r="O530" s="6">
        <f t="shared" si="34"/>
        <v>136.15000000000003</v>
      </c>
      <c r="P530" s="8">
        <f t="shared" si="35"/>
        <v>0.5905443504662764</v>
      </c>
      <c r="Q530" s="5">
        <f>YEAR(SalesDataTable[[#This Row],[Order Date]])</f>
        <v>2026</v>
      </c>
      <c r="R530" s="8" t="str">
        <f>"Q"&amp;ROUNDUP(MONTH(SalesDataTable[[#This Row],[Order Date]])/3,0)</f>
        <v>Q2</v>
      </c>
      <c r="S530" s="9">
        <f>MONTH(SalesDataTable[[#This Row],[Order Date]])</f>
        <v>4</v>
      </c>
      <c r="T530" s="8" t="str">
        <f>TEXT(SalesDataTable[[#This Row],[Order Date]],"mmm")</f>
        <v>Apr</v>
      </c>
    </row>
    <row r="531" spans="1:20" ht="15.6">
      <c r="A531" s="2">
        <v>1631</v>
      </c>
      <c r="B531" s="3">
        <v>46120</v>
      </c>
      <c r="C531" s="4" t="s">
        <v>20</v>
      </c>
      <c r="D531" s="4" t="s">
        <v>33</v>
      </c>
      <c r="E531" s="4" t="s">
        <v>2</v>
      </c>
      <c r="F531" s="4" t="s">
        <v>3</v>
      </c>
      <c r="G531" s="4" t="s">
        <v>14</v>
      </c>
      <c r="H531" s="4" t="s">
        <v>32</v>
      </c>
      <c r="I531" s="9">
        <v>1</v>
      </c>
      <c r="J531" s="6">
        <v>45.54</v>
      </c>
      <c r="K531" s="7">
        <v>0</v>
      </c>
      <c r="L531" s="6">
        <v>18.36</v>
      </c>
      <c r="M531" s="6">
        <f t="shared" si="32"/>
        <v>45.54</v>
      </c>
      <c r="N531" s="6">
        <f t="shared" si="33"/>
        <v>18.36</v>
      </c>
      <c r="O531" s="6">
        <f t="shared" si="34"/>
        <v>27.18</v>
      </c>
      <c r="P531" s="8">
        <f t="shared" si="35"/>
        <v>0.59683794466403162</v>
      </c>
      <c r="Q531" s="5">
        <f>YEAR(SalesDataTable[[#This Row],[Order Date]])</f>
        <v>2026</v>
      </c>
      <c r="R531" s="8" t="str">
        <f>"Q"&amp;ROUNDUP(MONTH(SalesDataTable[[#This Row],[Order Date]])/3,0)</f>
        <v>Q2</v>
      </c>
      <c r="S531" s="9">
        <f>MONTH(SalesDataTable[[#This Row],[Order Date]])</f>
        <v>4</v>
      </c>
      <c r="T531" s="8" t="str">
        <f>TEXT(SalesDataTable[[#This Row],[Order Date]],"mmm")</f>
        <v>Apr</v>
      </c>
    </row>
    <row r="532" spans="1:20" ht="15.6">
      <c r="A532" s="2">
        <v>1844</v>
      </c>
      <c r="B532" s="3">
        <v>46120</v>
      </c>
      <c r="C532" s="4" t="s">
        <v>6</v>
      </c>
      <c r="D532" s="4" t="s">
        <v>49</v>
      </c>
      <c r="E532" s="4" t="s">
        <v>19</v>
      </c>
      <c r="F532" s="4" t="s">
        <v>13</v>
      </c>
      <c r="G532" s="4" t="s">
        <v>34</v>
      </c>
      <c r="H532" s="4" t="s">
        <v>42</v>
      </c>
      <c r="I532" s="9">
        <v>2</v>
      </c>
      <c r="J532" s="6">
        <v>37.1</v>
      </c>
      <c r="K532" s="7">
        <v>0.1</v>
      </c>
      <c r="L532" s="6">
        <v>14.17</v>
      </c>
      <c r="M532" s="6">
        <f t="shared" si="32"/>
        <v>66.78</v>
      </c>
      <c r="N532" s="6">
        <f t="shared" si="33"/>
        <v>28.34</v>
      </c>
      <c r="O532" s="6">
        <f t="shared" si="34"/>
        <v>38.44</v>
      </c>
      <c r="P532" s="8">
        <f t="shared" si="35"/>
        <v>0.57562144354597178</v>
      </c>
      <c r="Q532" s="5">
        <f>YEAR(SalesDataTable[[#This Row],[Order Date]])</f>
        <v>2026</v>
      </c>
      <c r="R532" s="8" t="str">
        <f>"Q"&amp;ROUNDUP(MONTH(SalesDataTable[[#This Row],[Order Date]])/3,0)</f>
        <v>Q2</v>
      </c>
      <c r="S532" s="9">
        <f>MONTH(SalesDataTable[[#This Row],[Order Date]])</f>
        <v>4</v>
      </c>
      <c r="T532" s="8" t="str">
        <f>TEXT(SalesDataTable[[#This Row],[Order Date]],"mmm")</f>
        <v>Apr</v>
      </c>
    </row>
    <row r="533" spans="1:20" ht="15.6">
      <c r="A533" s="2">
        <v>4246</v>
      </c>
      <c r="B533" s="3">
        <v>46120</v>
      </c>
      <c r="C533" s="4" t="s">
        <v>20</v>
      </c>
      <c r="D533" s="4" t="s">
        <v>33</v>
      </c>
      <c r="E533" s="4" t="s">
        <v>8</v>
      </c>
      <c r="F533" s="4" t="s">
        <v>16</v>
      </c>
      <c r="G533" s="4" t="s">
        <v>9</v>
      </c>
      <c r="H533" s="4" t="s">
        <v>37</v>
      </c>
      <c r="I533" s="9">
        <v>5</v>
      </c>
      <c r="J533" s="6">
        <v>156.57</v>
      </c>
      <c r="K533" s="7">
        <v>0.15</v>
      </c>
      <c r="L533" s="6">
        <v>80.849999999999994</v>
      </c>
      <c r="M533" s="6">
        <f t="shared" si="32"/>
        <v>665.4224999999999</v>
      </c>
      <c r="N533" s="6">
        <f t="shared" si="33"/>
        <v>404.25</v>
      </c>
      <c r="O533" s="6">
        <f t="shared" si="34"/>
        <v>261.1724999999999</v>
      </c>
      <c r="P533" s="8">
        <f t="shared" si="35"/>
        <v>0.39249123677062309</v>
      </c>
      <c r="Q533" s="5">
        <f>YEAR(SalesDataTable[[#This Row],[Order Date]])</f>
        <v>2026</v>
      </c>
      <c r="R533" s="8" t="str">
        <f>"Q"&amp;ROUNDUP(MONTH(SalesDataTable[[#This Row],[Order Date]])/3,0)</f>
        <v>Q2</v>
      </c>
      <c r="S533" s="9">
        <f>MONTH(SalesDataTable[[#This Row],[Order Date]])</f>
        <v>4</v>
      </c>
      <c r="T533" s="8" t="str">
        <f>TEXT(SalesDataTable[[#This Row],[Order Date]],"mmm")</f>
        <v>Apr</v>
      </c>
    </row>
    <row r="534" spans="1:20" ht="15.6">
      <c r="A534" s="2">
        <v>5139</v>
      </c>
      <c r="B534" s="3">
        <v>46120</v>
      </c>
      <c r="C534" s="4" t="s">
        <v>0</v>
      </c>
      <c r="D534" s="4" t="s">
        <v>50</v>
      </c>
      <c r="E534" s="4" t="s">
        <v>2</v>
      </c>
      <c r="F534" s="4" t="s">
        <v>3</v>
      </c>
      <c r="G534" s="4" t="s">
        <v>34</v>
      </c>
      <c r="H534" s="4" t="s">
        <v>45</v>
      </c>
      <c r="I534" s="9">
        <v>2</v>
      </c>
      <c r="J534" s="6">
        <v>51.4</v>
      </c>
      <c r="K534" s="7">
        <v>0</v>
      </c>
      <c r="L534" s="6">
        <v>21.99</v>
      </c>
      <c r="M534" s="6">
        <f t="shared" si="32"/>
        <v>102.8</v>
      </c>
      <c r="N534" s="6">
        <f t="shared" si="33"/>
        <v>43.98</v>
      </c>
      <c r="O534" s="6">
        <f t="shared" si="34"/>
        <v>58.82</v>
      </c>
      <c r="P534" s="8">
        <f t="shared" si="35"/>
        <v>0.57217898832684821</v>
      </c>
      <c r="Q534" s="5">
        <f>YEAR(SalesDataTable[[#This Row],[Order Date]])</f>
        <v>2026</v>
      </c>
      <c r="R534" s="8" t="str">
        <f>"Q"&amp;ROUNDUP(MONTH(SalesDataTable[[#This Row],[Order Date]])/3,0)</f>
        <v>Q2</v>
      </c>
      <c r="S534" s="9">
        <f>MONTH(SalesDataTable[[#This Row],[Order Date]])</f>
        <v>4</v>
      </c>
      <c r="T534" s="8" t="str">
        <f>TEXT(SalesDataTable[[#This Row],[Order Date]],"mmm")</f>
        <v>Apr</v>
      </c>
    </row>
    <row r="535" spans="1:20" ht="15.6">
      <c r="A535" s="2">
        <v>186</v>
      </c>
      <c r="B535" s="3">
        <v>46121</v>
      </c>
      <c r="C535" s="4" t="s">
        <v>0</v>
      </c>
      <c r="D535" s="4" t="s">
        <v>1</v>
      </c>
      <c r="E535" s="4" t="s">
        <v>2</v>
      </c>
      <c r="F535" s="4" t="s">
        <v>13</v>
      </c>
      <c r="G535" s="4" t="s">
        <v>14</v>
      </c>
      <c r="H535" s="4" t="s">
        <v>32</v>
      </c>
      <c r="I535" s="9">
        <v>2</v>
      </c>
      <c r="J535" s="6">
        <v>46.42</v>
      </c>
      <c r="K535" s="7">
        <v>0.1</v>
      </c>
      <c r="L535" s="6">
        <v>18.73</v>
      </c>
      <c r="M535" s="6">
        <f t="shared" si="32"/>
        <v>83.556000000000012</v>
      </c>
      <c r="N535" s="6">
        <f t="shared" si="33"/>
        <v>37.46</v>
      </c>
      <c r="O535" s="6">
        <f t="shared" si="34"/>
        <v>46.096000000000011</v>
      </c>
      <c r="P535" s="8">
        <f t="shared" si="35"/>
        <v>0.55167791660682663</v>
      </c>
      <c r="Q535" s="5">
        <f>YEAR(SalesDataTable[[#This Row],[Order Date]])</f>
        <v>2026</v>
      </c>
      <c r="R535" s="8" t="str">
        <f>"Q"&amp;ROUNDUP(MONTH(SalesDataTable[[#This Row],[Order Date]])/3,0)</f>
        <v>Q2</v>
      </c>
      <c r="S535" s="9">
        <f>MONTH(SalesDataTable[[#This Row],[Order Date]])</f>
        <v>4</v>
      </c>
      <c r="T535" s="8" t="str">
        <f>TEXT(SalesDataTable[[#This Row],[Order Date]],"mmm")</f>
        <v>Apr</v>
      </c>
    </row>
    <row r="536" spans="1:20" ht="15.6">
      <c r="A536" s="2">
        <v>1742</v>
      </c>
      <c r="B536" s="3">
        <v>46121</v>
      </c>
      <c r="C536" s="4" t="s">
        <v>20</v>
      </c>
      <c r="D536" s="4" t="s">
        <v>21</v>
      </c>
      <c r="E536" s="4" t="s">
        <v>28</v>
      </c>
      <c r="F536" s="4" t="s">
        <v>3</v>
      </c>
      <c r="G536" s="4" t="s">
        <v>23</v>
      </c>
      <c r="H536" s="4" t="s">
        <v>51</v>
      </c>
      <c r="I536" s="9">
        <v>2</v>
      </c>
      <c r="J536" s="6">
        <v>120.75</v>
      </c>
      <c r="K536" s="7">
        <v>0.05</v>
      </c>
      <c r="L536" s="6">
        <v>60.31</v>
      </c>
      <c r="M536" s="6">
        <f t="shared" si="32"/>
        <v>229.42499999999998</v>
      </c>
      <c r="N536" s="6">
        <f t="shared" si="33"/>
        <v>120.62</v>
      </c>
      <c r="O536" s="6">
        <f t="shared" si="34"/>
        <v>108.80499999999998</v>
      </c>
      <c r="P536" s="8">
        <f t="shared" si="35"/>
        <v>0.47425084450256066</v>
      </c>
      <c r="Q536" s="5">
        <f>YEAR(SalesDataTable[[#This Row],[Order Date]])</f>
        <v>2026</v>
      </c>
      <c r="R536" s="8" t="str">
        <f>"Q"&amp;ROUNDUP(MONTH(SalesDataTable[[#This Row],[Order Date]])/3,0)</f>
        <v>Q2</v>
      </c>
      <c r="S536" s="9">
        <f>MONTH(SalesDataTable[[#This Row],[Order Date]])</f>
        <v>4</v>
      </c>
      <c r="T536" s="8" t="str">
        <f>TEXT(SalesDataTable[[#This Row],[Order Date]],"mmm")</f>
        <v>Apr</v>
      </c>
    </row>
    <row r="537" spans="1:20" ht="15.6">
      <c r="A537" s="2">
        <v>3189</v>
      </c>
      <c r="B537" s="3">
        <v>46121</v>
      </c>
      <c r="C537" s="4" t="s">
        <v>6</v>
      </c>
      <c r="D537" s="4" t="s">
        <v>41</v>
      </c>
      <c r="E537" s="4" t="s">
        <v>8</v>
      </c>
      <c r="F537" s="4" t="s">
        <v>16</v>
      </c>
      <c r="G537" s="4" t="s">
        <v>9</v>
      </c>
      <c r="H537" s="4" t="s">
        <v>37</v>
      </c>
      <c r="I537" s="9">
        <v>6</v>
      </c>
      <c r="J537" s="6">
        <v>157.38999999999999</v>
      </c>
      <c r="K537" s="7">
        <v>0.05</v>
      </c>
      <c r="L537" s="6">
        <v>79.239999999999995</v>
      </c>
      <c r="M537" s="6">
        <f t="shared" si="32"/>
        <v>897.12299999999993</v>
      </c>
      <c r="N537" s="6">
        <f t="shared" si="33"/>
        <v>475.43999999999994</v>
      </c>
      <c r="O537" s="6">
        <f t="shared" si="34"/>
        <v>421.68299999999999</v>
      </c>
      <c r="P537" s="8">
        <f t="shared" si="35"/>
        <v>0.47003922539049831</v>
      </c>
      <c r="Q537" s="5">
        <f>YEAR(SalesDataTable[[#This Row],[Order Date]])</f>
        <v>2026</v>
      </c>
      <c r="R537" s="8" t="str">
        <f>"Q"&amp;ROUNDUP(MONTH(SalesDataTable[[#This Row],[Order Date]])/3,0)</f>
        <v>Q2</v>
      </c>
      <c r="S537" s="9">
        <f>MONTH(SalesDataTable[[#This Row],[Order Date]])</f>
        <v>4</v>
      </c>
      <c r="T537" s="8" t="str">
        <f>TEXT(SalesDataTable[[#This Row],[Order Date]],"mmm")</f>
        <v>Apr</v>
      </c>
    </row>
    <row r="538" spans="1:20" ht="15.6">
      <c r="A538" s="2">
        <v>3747</v>
      </c>
      <c r="B538" s="3">
        <v>46121</v>
      </c>
      <c r="C538" s="4" t="s">
        <v>20</v>
      </c>
      <c r="D538" s="4" t="s">
        <v>31</v>
      </c>
      <c r="E538" s="4" t="s">
        <v>19</v>
      </c>
      <c r="F538" s="4" t="s">
        <v>3</v>
      </c>
      <c r="G538" s="4" t="s">
        <v>23</v>
      </c>
      <c r="H538" s="4" t="s">
        <v>51</v>
      </c>
      <c r="I538" s="9">
        <v>2</v>
      </c>
      <c r="J538" s="6">
        <v>122.36</v>
      </c>
      <c r="K538" s="7">
        <v>0.05</v>
      </c>
      <c r="L538" s="6">
        <v>59.06</v>
      </c>
      <c r="M538" s="6">
        <f t="shared" si="32"/>
        <v>232.48399999999998</v>
      </c>
      <c r="N538" s="6">
        <f t="shared" si="33"/>
        <v>118.12</v>
      </c>
      <c r="O538" s="6">
        <f t="shared" si="34"/>
        <v>114.36399999999998</v>
      </c>
      <c r="P538" s="8">
        <f t="shared" si="35"/>
        <v>0.49192202474148755</v>
      </c>
      <c r="Q538" s="5">
        <f>YEAR(SalesDataTable[[#This Row],[Order Date]])</f>
        <v>2026</v>
      </c>
      <c r="R538" s="8" t="str">
        <f>"Q"&amp;ROUNDUP(MONTH(SalesDataTable[[#This Row],[Order Date]])/3,0)</f>
        <v>Q2</v>
      </c>
      <c r="S538" s="9">
        <f>MONTH(SalesDataTable[[#This Row],[Order Date]])</f>
        <v>4</v>
      </c>
      <c r="T538" s="8" t="str">
        <f>TEXT(SalesDataTable[[#This Row],[Order Date]],"mmm")</f>
        <v>Apr</v>
      </c>
    </row>
    <row r="539" spans="1:20" ht="15.6">
      <c r="A539" s="2">
        <v>3782</v>
      </c>
      <c r="B539" s="3">
        <v>46121</v>
      </c>
      <c r="C539" s="4" t="s">
        <v>0</v>
      </c>
      <c r="D539" s="4" t="s">
        <v>1</v>
      </c>
      <c r="E539" s="4" t="s">
        <v>19</v>
      </c>
      <c r="F539" s="4" t="s">
        <v>3</v>
      </c>
      <c r="G539" s="4" t="s">
        <v>34</v>
      </c>
      <c r="H539" s="4" t="s">
        <v>35</v>
      </c>
      <c r="I539" s="9">
        <v>2</v>
      </c>
      <c r="J539" s="6">
        <v>39.68</v>
      </c>
      <c r="K539" s="7">
        <v>0.05</v>
      </c>
      <c r="L539" s="6">
        <v>14.98</v>
      </c>
      <c r="M539" s="6">
        <f t="shared" si="32"/>
        <v>75.391999999999996</v>
      </c>
      <c r="N539" s="6">
        <f t="shared" si="33"/>
        <v>29.96</v>
      </c>
      <c r="O539" s="6">
        <f t="shared" si="34"/>
        <v>45.431999999999995</v>
      </c>
      <c r="P539" s="8">
        <f t="shared" si="35"/>
        <v>0.60261035653650252</v>
      </c>
      <c r="Q539" s="5">
        <f>YEAR(SalesDataTable[[#This Row],[Order Date]])</f>
        <v>2026</v>
      </c>
      <c r="R539" s="8" t="str">
        <f>"Q"&amp;ROUNDUP(MONTH(SalesDataTable[[#This Row],[Order Date]])/3,0)</f>
        <v>Q2</v>
      </c>
      <c r="S539" s="9">
        <f>MONTH(SalesDataTable[[#This Row],[Order Date]])</f>
        <v>4</v>
      </c>
      <c r="T539" s="8" t="str">
        <f>TEXT(SalesDataTable[[#This Row],[Order Date]],"mmm")</f>
        <v>Apr</v>
      </c>
    </row>
    <row r="540" spans="1:20" ht="15.6">
      <c r="A540" s="2">
        <v>4344</v>
      </c>
      <c r="B540" s="3">
        <v>46121</v>
      </c>
      <c r="C540" s="4" t="s">
        <v>11</v>
      </c>
      <c r="D540" s="4" t="s">
        <v>25</v>
      </c>
      <c r="E540" s="4" t="s">
        <v>19</v>
      </c>
      <c r="F540" s="4" t="s">
        <v>16</v>
      </c>
      <c r="G540" s="4" t="s">
        <v>23</v>
      </c>
      <c r="H540" s="4" t="s">
        <v>51</v>
      </c>
      <c r="I540" s="9">
        <v>3</v>
      </c>
      <c r="J540" s="6">
        <v>121.56</v>
      </c>
      <c r="K540" s="7">
        <v>0.15</v>
      </c>
      <c r="L540" s="6">
        <v>61.31</v>
      </c>
      <c r="M540" s="6">
        <f t="shared" si="32"/>
        <v>309.97800000000001</v>
      </c>
      <c r="N540" s="6">
        <f t="shared" si="33"/>
        <v>183.93</v>
      </c>
      <c r="O540" s="6">
        <f t="shared" si="34"/>
        <v>126.048</v>
      </c>
      <c r="P540" s="8">
        <f t="shared" si="35"/>
        <v>0.40663530960261696</v>
      </c>
      <c r="Q540" s="5">
        <f>YEAR(SalesDataTable[[#This Row],[Order Date]])</f>
        <v>2026</v>
      </c>
      <c r="R540" s="8" t="str">
        <f>"Q"&amp;ROUNDUP(MONTH(SalesDataTable[[#This Row],[Order Date]])/3,0)</f>
        <v>Q2</v>
      </c>
      <c r="S540" s="9">
        <f>MONTH(SalesDataTable[[#This Row],[Order Date]])</f>
        <v>4</v>
      </c>
      <c r="T540" s="8" t="str">
        <f>TEXT(SalesDataTable[[#This Row],[Order Date]],"mmm")</f>
        <v>Apr</v>
      </c>
    </row>
    <row r="541" spans="1:20" ht="15.6">
      <c r="A541" s="2">
        <v>4901</v>
      </c>
      <c r="B541" s="3">
        <v>46121</v>
      </c>
      <c r="C541" s="4" t="s">
        <v>0</v>
      </c>
      <c r="D541" s="4" t="s">
        <v>1</v>
      </c>
      <c r="E541" s="4" t="s">
        <v>28</v>
      </c>
      <c r="F541" s="4" t="s">
        <v>13</v>
      </c>
      <c r="G541" s="4" t="s">
        <v>4</v>
      </c>
      <c r="H541" s="4" t="s">
        <v>5</v>
      </c>
      <c r="I541" s="9">
        <v>1</v>
      </c>
      <c r="J541" s="6">
        <v>80.19</v>
      </c>
      <c r="K541" s="7">
        <v>0.1</v>
      </c>
      <c r="L541" s="6">
        <v>42.15</v>
      </c>
      <c r="M541" s="6">
        <f t="shared" si="32"/>
        <v>72.171000000000006</v>
      </c>
      <c r="N541" s="6">
        <f t="shared" si="33"/>
        <v>42.15</v>
      </c>
      <c r="O541" s="6">
        <f t="shared" si="34"/>
        <v>30.021000000000008</v>
      </c>
      <c r="P541" s="8">
        <f t="shared" si="35"/>
        <v>0.4159704036247247</v>
      </c>
      <c r="Q541" s="5">
        <f>YEAR(SalesDataTable[[#This Row],[Order Date]])</f>
        <v>2026</v>
      </c>
      <c r="R541" s="8" t="str">
        <f>"Q"&amp;ROUNDUP(MONTH(SalesDataTable[[#This Row],[Order Date]])/3,0)</f>
        <v>Q2</v>
      </c>
      <c r="S541" s="9">
        <f>MONTH(SalesDataTable[[#This Row],[Order Date]])</f>
        <v>4</v>
      </c>
      <c r="T541" s="8" t="str">
        <f>TEXT(SalesDataTable[[#This Row],[Order Date]],"mmm")</f>
        <v>Apr</v>
      </c>
    </row>
    <row r="542" spans="1:20" ht="15.6">
      <c r="A542" s="2">
        <v>4969</v>
      </c>
      <c r="B542" s="3">
        <v>46121</v>
      </c>
      <c r="C542" s="4" t="s">
        <v>20</v>
      </c>
      <c r="D542" s="4" t="s">
        <v>31</v>
      </c>
      <c r="E542" s="4" t="s">
        <v>28</v>
      </c>
      <c r="F542" s="4" t="s">
        <v>16</v>
      </c>
      <c r="G542" s="4" t="s">
        <v>4</v>
      </c>
      <c r="H542" s="4" t="s">
        <v>5</v>
      </c>
      <c r="I542" s="9">
        <v>2</v>
      </c>
      <c r="J542" s="6">
        <v>81.14</v>
      </c>
      <c r="K542" s="7">
        <v>0</v>
      </c>
      <c r="L542" s="6">
        <v>43.43</v>
      </c>
      <c r="M542" s="6">
        <f t="shared" si="32"/>
        <v>162.28</v>
      </c>
      <c r="N542" s="6">
        <f t="shared" si="33"/>
        <v>86.86</v>
      </c>
      <c r="O542" s="6">
        <f t="shared" si="34"/>
        <v>75.42</v>
      </c>
      <c r="P542" s="8">
        <f t="shared" si="35"/>
        <v>0.46475228000985952</v>
      </c>
      <c r="Q542" s="5">
        <f>YEAR(SalesDataTable[[#This Row],[Order Date]])</f>
        <v>2026</v>
      </c>
      <c r="R542" s="8" t="str">
        <f>"Q"&amp;ROUNDUP(MONTH(SalesDataTable[[#This Row],[Order Date]])/3,0)</f>
        <v>Q2</v>
      </c>
      <c r="S542" s="9">
        <f>MONTH(SalesDataTable[[#This Row],[Order Date]])</f>
        <v>4</v>
      </c>
      <c r="T542" s="8" t="str">
        <f>TEXT(SalesDataTable[[#This Row],[Order Date]],"mmm")</f>
        <v>Apr</v>
      </c>
    </row>
    <row r="543" spans="1:20" ht="15.6">
      <c r="A543" s="2">
        <v>673</v>
      </c>
      <c r="B543" s="3">
        <v>46122</v>
      </c>
      <c r="C543" s="4" t="s">
        <v>20</v>
      </c>
      <c r="D543" s="4" t="s">
        <v>33</v>
      </c>
      <c r="E543" s="4" t="s">
        <v>19</v>
      </c>
      <c r="F543" s="4" t="s">
        <v>13</v>
      </c>
      <c r="G543" s="4" t="s">
        <v>23</v>
      </c>
      <c r="H543" s="4" t="s">
        <v>29</v>
      </c>
      <c r="I543" s="9">
        <v>2</v>
      </c>
      <c r="J543" s="6">
        <v>191.11</v>
      </c>
      <c r="K543" s="7">
        <v>0</v>
      </c>
      <c r="L543" s="6">
        <v>103.58</v>
      </c>
      <c r="M543" s="6">
        <f t="shared" si="32"/>
        <v>382.22</v>
      </c>
      <c r="N543" s="6">
        <f t="shared" si="33"/>
        <v>207.16</v>
      </c>
      <c r="O543" s="6">
        <f t="shared" si="34"/>
        <v>175.06000000000003</v>
      </c>
      <c r="P543" s="8">
        <f t="shared" si="35"/>
        <v>0.45800847679346979</v>
      </c>
      <c r="Q543" s="5">
        <f>YEAR(SalesDataTable[[#This Row],[Order Date]])</f>
        <v>2026</v>
      </c>
      <c r="R543" s="8" t="str">
        <f>"Q"&amp;ROUNDUP(MONTH(SalesDataTable[[#This Row],[Order Date]])/3,0)</f>
        <v>Q2</v>
      </c>
      <c r="S543" s="9">
        <f>MONTH(SalesDataTable[[#This Row],[Order Date]])</f>
        <v>4</v>
      </c>
      <c r="T543" s="8" t="str">
        <f>TEXT(SalesDataTable[[#This Row],[Order Date]],"mmm")</f>
        <v>Apr</v>
      </c>
    </row>
    <row r="544" spans="1:20" ht="15.6">
      <c r="A544" s="2">
        <v>888</v>
      </c>
      <c r="B544" s="3">
        <v>46122</v>
      </c>
      <c r="C544" s="4" t="s">
        <v>20</v>
      </c>
      <c r="D544" s="4" t="s">
        <v>31</v>
      </c>
      <c r="E544" s="4" t="s">
        <v>19</v>
      </c>
      <c r="F544" s="4" t="s">
        <v>13</v>
      </c>
      <c r="G544" s="4" t="s">
        <v>4</v>
      </c>
      <c r="H544" s="4" t="s">
        <v>26</v>
      </c>
      <c r="I544" s="9">
        <v>2</v>
      </c>
      <c r="J544" s="6">
        <v>40.58</v>
      </c>
      <c r="K544" s="7">
        <v>0.05</v>
      </c>
      <c r="L544" s="6">
        <v>17.149999999999999</v>
      </c>
      <c r="M544" s="6">
        <f t="shared" si="32"/>
        <v>77.10199999999999</v>
      </c>
      <c r="N544" s="6">
        <f t="shared" si="33"/>
        <v>34.299999999999997</v>
      </c>
      <c r="O544" s="6">
        <f t="shared" si="34"/>
        <v>42.801999999999992</v>
      </c>
      <c r="P544" s="8">
        <f t="shared" si="35"/>
        <v>0.55513475655625011</v>
      </c>
      <c r="Q544" s="5">
        <f>YEAR(SalesDataTable[[#This Row],[Order Date]])</f>
        <v>2026</v>
      </c>
      <c r="R544" s="8" t="str">
        <f>"Q"&amp;ROUNDUP(MONTH(SalesDataTable[[#This Row],[Order Date]])/3,0)</f>
        <v>Q2</v>
      </c>
      <c r="S544" s="9">
        <f>MONTH(SalesDataTable[[#This Row],[Order Date]])</f>
        <v>4</v>
      </c>
      <c r="T544" s="8" t="str">
        <f>TEXT(SalesDataTable[[#This Row],[Order Date]],"mmm")</f>
        <v>Apr</v>
      </c>
    </row>
    <row r="545" spans="1:20" ht="15.6">
      <c r="A545" s="2">
        <v>1541</v>
      </c>
      <c r="B545" s="3">
        <v>46122</v>
      </c>
      <c r="C545" s="4" t="s">
        <v>0</v>
      </c>
      <c r="D545" s="4" t="s">
        <v>50</v>
      </c>
      <c r="E545" s="4" t="s">
        <v>28</v>
      </c>
      <c r="F545" s="4" t="s">
        <v>3</v>
      </c>
      <c r="G545" s="4" t="s">
        <v>23</v>
      </c>
      <c r="H545" s="4" t="s">
        <v>40</v>
      </c>
      <c r="I545" s="9">
        <v>1</v>
      </c>
      <c r="J545" s="6">
        <v>83.44</v>
      </c>
      <c r="K545" s="7">
        <v>0</v>
      </c>
      <c r="L545" s="6">
        <v>40.299999999999997</v>
      </c>
      <c r="M545" s="6">
        <f t="shared" si="32"/>
        <v>83.44</v>
      </c>
      <c r="N545" s="6">
        <f t="shared" si="33"/>
        <v>40.299999999999997</v>
      </c>
      <c r="O545" s="6">
        <f t="shared" si="34"/>
        <v>43.14</v>
      </c>
      <c r="P545" s="8">
        <f t="shared" si="35"/>
        <v>0.51701821668264625</v>
      </c>
      <c r="Q545" s="5">
        <f>YEAR(SalesDataTable[[#This Row],[Order Date]])</f>
        <v>2026</v>
      </c>
      <c r="R545" s="8" t="str">
        <f>"Q"&amp;ROUNDUP(MONTH(SalesDataTable[[#This Row],[Order Date]])/3,0)</f>
        <v>Q2</v>
      </c>
      <c r="S545" s="9">
        <f>MONTH(SalesDataTable[[#This Row],[Order Date]])</f>
        <v>4</v>
      </c>
      <c r="T545" s="8" t="str">
        <f>TEXT(SalesDataTable[[#This Row],[Order Date]],"mmm")</f>
        <v>Apr</v>
      </c>
    </row>
    <row r="546" spans="1:20" ht="15.6">
      <c r="A546" s="2">
        <v>1881</v>
      </c>
      <c r="B546" s="3">
        <v>46122</v>
      </c>
      <c r="C546" s="4" t="s">
        <v>20</v>
      </c>
      <c r="D546" s="4" t="s">
        <v>31</v>
      </c>
      <c r="E546" s="4" t="s">
        <v>28</v>
      </c>
      <c r="F546" s="4" t="s">
        <v>13</v>
      </c>
      <c r="G546" s="4" t="s">
        <v>34</v>
      </c>
      <c r="H546" s="4" t="s">
        <v>45</v>
      </c>
      <c r="I546" s="9">
        <v>1</v>
      </c>
      <c r="J546" s="6">
        <v>49.61</v>
      </c>
      <c r="K546" s="7">
        <v>0</v>
      </c>
      <c r="L546" s="6">
        <v>21.92</v>
      </c>
      <c r="M546" s="6">
        <f t="shared" si="32"/>
        <v>49.61</v>
      </c>
      <c r="N546" s="6">
        <f t="shared" si="33"/>
        <v>21.92</v>
      </c>
      <c r="O546" s="6">
        <f t="shared" si="34"/>
        <v>27.689999999999998</v>
      </c>
      <c r="P546" s="8">
        <f t="shared" si="35"/>
        <v>0.55815359806490628</v>
      </c>
      <c r="Q546" s="5">
        <f>YEAR(SalesDataTable[[#This Row],[Order Date]])</f>
        <v>2026</v>
      </c>
      <c r="R546" s="8" t="str">
        <f>"Q"&amp;ROUNDUP(MONTH(SalesDataTable[[#This Row],[Order Date]])/3,0)</f>
        <v>Q2</v>
      </c>
      <c r="S546" s="9">
        <f>MONTH(SalesDataTable[[#This Row],[Order Date]])</f>
        <v>4</v>
      </c>
      <c r="T546" s="8" t="str">
        <f>TEXT(SalesDataTable[[#This Row],[Order Date]],"mmm")</f>
        <v>Apr</v>
      </c>
    </row>
    <row r="547" spans="1:20" ht="15.6">
      <c r="A547" s="2">
        <v>2007</v>
      </c>
      <c r="B547" s="3">
        <v>46122</v>
      </c>
      <c r="C547" s="4" t="s">
        <v>20</v>
      </c>
      <c r="D547" s="4" t="s">
        <v>33</v>
      </c>
      <c r="E547" s="4" t="s">
        <v>2</v>
      </c>
      <c r="F547" s="4" t="s">
        <v>3</v>
      </c>
      <c r="G547" s="4" t="s">
        <v>34</v>
      </c>
      <c r="H547" s="4" t="s">
        <v>38</v>
      </c>
      <c r="I547" s="9">
        <v>2</v>
      </c>
      <c r="J547" s="6">
        <v>123.31</v>
      </c>
      <c r="K547" s="7">
        <v>0</v>
      </c>
      <c r="L547" s="6">
        <v>69.239999999999995</v>
      </c>
      <c r="M547" s="6">
        <f t="shared" si="32"/>
        <v>246.62</v>
      </c>
      <c r="N547" s="6">
        <f t="shared" si="33"/>
        <v>138.47999999999999</v>
      </c>
      <c r="O547" s="6">
        <f t="shared" si="34"/>
        <v>108.14000000000001</v>
      </c>
      <c r="P547" s="8">
        <f t="shared" si="35"/>
        <v>0.43848836266320662</v>
      </c>
      <c r="Q547" s="5">
        <f>YEAR(SalesDataTable[[#This Row],[Order Date]])</f>
        <v>2026</v>
      </c>
      <c r="R547" s="8" t="str">
        <f>"Q"&amp;ROUNDUP(MONTH(SalesDataTable[[#This Row],[Order Date]])/3,0)</f>
        <v>Q2</v>
      </c>
      <c r="S547" s="9">
        <f>MONTH(SalesDataTable[[#This Row],[Order Date]])</f>
        <v>4</v>
      </c>
      <c r="T547" s="8" t="str">
        <f>TEXT(SalesDataTable[[#This Row],[Order Date]],"mmm")</f>
        <v>Apr</v>
      </c>
    </row>
    <row r="548" spans="1:20" ht="15.6">
      <c r="A548" s="2">
        <v>2312</v>
      </c>
      <c r="B548" s="3">
        <v>46122</v>
      </c>
      <c r="C548" s="4" t="s">
        <v>0</v>
      </c>
      <c r="D548" s="4" t="s">
        <v>50</v>
      </c>
      <c r="E548" s="4" t="s">
        <v>19</v>
      </c>
      <c r="F548" s="4" t="s">
        <v>13</v>
      </c>
      <c r="G548" s="4" t="s">
        <v>9</v>
      </c>
      <c r="H548" s="4" t="s">
        <v>10</v>
      </c>
      <c r="I548" s="9">
        <v>1</v>
      </c>
      <c r="J548" s="6">
        <v>93.35</v>
      </c>
      <c r="K548" s="7">
        <v>0.1</v>
      </c>
      <c r="L548" s="6">
        <v>45.54</v>
      </c>
      <c r="M548" s="6">
        <f t="shared" si="32"/>
        <v>84.015000000000001</v>
      </c>
      <c r="N548" s="6">
        <f t="shared" si="33"/>
        <v>45.54</v>
      </c>
      <c r="O548" s="6">
        <f t="shared" si="34"/>
        <v>38.475000000000001</v>
      </c>
      <c r="P548" s="8">
        <f t="shared" si="35"/>
        <v>0.45795393679700053</v>
      </c>
      <c r="Q548" s="5">
        <f>YEAR(SalesDataTable[[#This Row],[Order Date]])</f>
        <v>2026</v>
      </c>
      <c r="R548" s="8" t="str">
        <f>"Q"&amp;ROUNDUP(MONTH(SalesDataTable[[#This Row],[Order Date]])/3,0)</f>
        <v>Q2</v>
      </c>
      <c r="S548" s="9">
        <f>MONTH(SalesDataTable[[#This Row],[Order Date]])</f>
        <v>4</v>
      </c>
      <c r="T548" s="8" t="str">
        <f>TEXT(SalesDataTable[[#This Row],[Order Date]],"mmm")</f>
        <v>Apr</v>
      </c>
    </row>
    <row r="549" spans="1:20" ht="15.6">
      <c r="A549" s="2">
        <v>4493</v>
      </c>
      <c r="B549" s="3">
        <v>46122</v>
      </c>
      <c r="C549" s="4" t="s">
        <v>0</v>
      </c>
      <c r="D549" s="4" t="s">
        <v>1</v>
      </c>
      <c r="E549" s="4" t="s">
        <v>8</v>
      </c>
      <c r="F549" s="4" t="s">
        <v>16</v>
      </c>
      <c r="G549" s="4" t="s">
        <v>9</v>
      </c>
      <c r="H549" s="4" t="s">
        <v>10</v>
      </c>
      <c r="I549" s="9">
        <v>5</v>
      </c>
      <c r="J549" s="6">
        <v>92.63</v>
      </c>
      <c r="K549" s="7">
        <v>0.15</v>
      </c>
      <c r="L549" s="6">
        <v>46.33</v>
      </c>
      <c r="M549" s="6">
        <f t="shared" si="32"/>
        <v>393.67749999999995</v>
      </c>
      <c r="N549" s="6">
        <f t="shared" si="33"/>
        <v>231.64999999999998</v>
      </c>
      <c r="O549" s="6">
        <f t="shared" si="34"/>
        <v>162.02749999999997</v>
      </c>
      <c r="P549" s="8">
        <f t="shared" si="35"/>
        <v>0.41157419461361139</v>
      </c>
      <c r="Q549" s="5">
        <f>YEAR(SalesDataTable[[#This Row],[Order Date]])</f>
        <v>2026</v>
      </c>
      <c r="R549" s="8" t="str">
        <f>"Q"&amp;ROUNDUP(MONTH(SalesDataTable[[#This Row],[Order Date]])/3,0)</f>
        <v>Q2</v>
      </c>
      <c r="S549" s="9">
        <f>MONTH(SalesDataTable[[#This Row],[Order Date]])</f>
        <v>4</v>
      </c>
      <c r="T549" s="8" t="str">
        <f>TEXT(SalesDataTable[[#This Row],[Order Date]],"mmm")</f>
        <v>Apr</v>
      </c>
    </row>
    <row r="550" spans="1:20" ht="15.6">
      <c r="A550" s="2">
        <v>2072</v>
      </c>
      <c r="B550" s="3">
        <v>46123</v>
      </c>
      <c r="C550" s="4" t="s">
        <v>0</v>
      </c>
      <c r="D550" s="4" t="s">
        <v>36</v>
      </c>
      <c r="E550" s="4" t="s">
        <v>2</v>
      </c>
      <c r="F550" s="4" t="s">
        <v>13</v>
      </c>
      <c r="G550" s="4" t="s">
        <v>23</v>
      </c>
      <c r="H550" s="4" t="s">
        <v>51</v>
      </c>
      <c r="I550" s="9">
        <v>4</v>
      </c>
      <c r="J550" s="6">
        <v>124.87</v>
      </c>
      <c r="K550" s="7">
        <v>0.1</v>
      </c>
      <c r="L550" s="6">
        <v>62.03</v>
      </c>
      <c r="M550" s="6">
        <f t="shared" si="32"/>
        <v>449.53200000000004</v>
      </c>
      <c r="N550" s="6">
        <f t="shared" si="33"/>
        <v>248.12</v>
      </c>
      <c r="O550" s="6">
        <f t="shared" si="34"/>
        <v>201.41200000000003</v>
      </c>
      <c r="P550" s="8">
        <f t="shared" si="35"/>
        <v>0.44804819234225823</v>
      </c>
      <c r="Q550" s="5">
        <f>YEAR(SalesDataTable[[#This Row],[Order Date]])</f>
        <v>2026</v>
      </c>
      <c r="R550" s="8" t="str">
        <f>"Q"&amp;ROUNDUP(MONTH(SalesDataTable[[#This Row],[Order Date]])/3,0)</f>
        <v>Q2</v>
      </c>
      <c r="S550" s="9">
        <f>MONTH(SalesDataTable[[#This Row],[Order Date]])</f>
        <v>4</v>
      </c>
      <c r="T550" s="8" t="str">
        <f>TEXT(SalesDataTable[[#This Row],[Order Date]],"mmm")</f>
        <v>Apr</v>
      </c>
    </row>
    <row r="551" spans="1:20" ht="15.6">
      <c r="A551" s="2">
        <v>2142</v>
      </c>
      <c r="B551" s="3">
        <v>46123</v>
      </c>
      <c r="C551" s="4" t="s">
        <v>20</v>
      </c>
      <c r="D551" s="4" t="s">
        <v>21</v>
      </c>
      <c r="E551" s="4" t="s">
        <v>28</v>
      </c>
      <c r="F551" s="4" t="s">
        <v>13</v>
      </c>
      <c r="G551" s="4" t="s">
        <v>23</v>
      </c>
      <c r="H551" s="4" t="s">
        <v>24</v>
      </c>
      <c r="I551" s="9">
        <v>1</v>
      </c>
      <c r="J551" s="6">
        <v>339.64</v>
      </c>
      <c r="K551" s="7">
        <v>0.1</v>
      </c>
      <c r="L551" s="6">
        <v>195.81</v>
      </c>
      <c r="M551" s="6">
        <f t="shared" si="32"/>
        <v>305.67599999999999</v>
      </c>
      <c r="N551" s="6">
        <f t="shared" si="33"/>
        <v>195.81</v>
      </c>
      <c r="O551" s="6">
        <f t="shared" si="34"/>
        <v>109.86599999999999</v>
      </c>
      <c r="P551" s="8">
        <f t="shared" si="35"/>
        <v>0.35941977780394924</v>
      </c>
      <c r="Q551" s="5">
        <f>YEAR(SalesDataTable[[#This Row],[Order Date]])</f>
        <v>2026</v>
      </c>
      <c r="R551" s="8" t="str">
        <f>"Q"&amp;ROUNDUP(MONTH(SalesDataTable[[#This Row],[Order Date]])/3,0)</f>
        <v>Q2</v>
      </c>
      <c r="S551" s="9">
        <f>MONTH(SalesDataTable[[#This Row],[Order Date]])</f>
        <v>4</v>
      </c>
      <c r="T551" s="8" t="str">
        <f>TEXT(SalesDataTable[[#This Row],[Order Date]],"mmm")</f>
        <v>Apr</v>
      </c>
    </row>
    <row r="552" spans="1:20" ht="15.6">
      <c r="A552" s="2">
        <v>2911</v>
      </c>
      <c r="B552" s="3">
        <v>46123</v>
      </c>
      <c r="C552" s="4" t="s">
        <v>11</v>
      </c>
      <c r="D552" s="4" t="s">
        <v>12</v>
      </c>
      <c r="E552" s="4" t="s">
        <v>19</v>
      </c>
      <c r="F552" s="4" t="s">
        <v>13</v>
      </c>
      <c r="G552" s="4" t="s">
        <v>4</v>
      </c>
      <c r="H552" s="4" t="s">
        <v>22</v>
      </c>
      <c r="I552" s="9">
        <v>1</v>
      </c>
      <c r="J552" s="6">
        <v>50.86</v>
      </c>
      <c r="K552" s="7">
        <v>0.05</v>
      </c>
      <c r="L552" s="6">
        <v>22.1</v>
      </c>
      <c r="M552" s="6">
        <f t="shared" si="32"/>
        <v>48.317</v>
      </c>
      <c r="N552" s="6">
        <f t="shared" si="33"/>
        <v>22.1</v>
      </c>
      <c r="O552" s="6">
        <f t="shared" si="34"/>
        <v>26.216999999999999</v>
      </c>
      <c r="P552" s="8">
        <f t="shared" si="35"/>
        <v>0.54260405240391574</v>
      </c>
      <c r="Q552" s="5">
        <f>YEAR(SalesDataTable[[#This Row],[Order Date]])</f>
        <v>2026</v>
      </c>
      <c r="R552" s="8" t="str">
        <f>"Q"&amp;ROUNDUP(MONTH(SalesDataTable[[#This Row],[Order Date]])/3,0)</f>
        <v>Q2</v>
      </c>
      <c r="S552" s="9">
        <f>MONTH(SalesDataTable[[#This Row],[Order Date]])</f>
        <v>4</v>
      </c>
      <c r="T552" s="8" t="str">
        <f>TEXT(SalesDataTable[[#This Row],[Order Date]],"mmm")</f>
        <v>Apr</v>
      </c>
    </row>
    <row r="553" spans="1:20" ht="15.6">
      <c r="A553" s="2">
        <v>4276</v>
      </c>
      <c r="B553" s="3">
        <v>46123</v>
      </c>
      <c r="C553" s="4" t="s">
        <v>20</v>
      </c>
      <c r="D553" s="4" t="s">
        <v>33</v>
      </c>
      <c r="E553" s="4" t="s">
        <v>2</v>
      </c>
      <c r="F553" s="4" t="s">
        <v>13</v>
      </c>
      <c r="G553" s="4" t="s">
        <v>14</v>
      </c>
      <c r="H553" s="4" t="s">
        <v>48</v>
      </c>
      <c r="I553" s="9">
        <v>2</v>
      </c>
      <c r="J553" s="6">
        <v>167.01</v>
      </c>
      <c r="K553" s="7">
        <v>0</v>
      </c>
      <c r="L553" s="6">
        <v>89.8</v>
      </c>
      <c r="M553" s="6">
        <f t="shared" si="32"/>
        <v>334.02</v>
      </c>
      <c r="N553" s="6">
        <f t="shared" si="33"/>
        <v>179.6</v>
      </c>
      <c r="O553" s="6">
        <f t="shared" si="34"/>
        <v>154.41999999999999</v>
      </c>
      <c r="P553" s="8">
        <f t="shared" si="35"/>
        <v>0.46230764624872761</v>
      </c>
      <c r="Q553" s="5">
        <f>YEAR(SalesDataTable[[#This Row],[Order Date]])</f>
        <v>2026</v>
      </c>
      <c r="R553" s="8" t="str">
        <f>"Q"&amp;ROUNDUP(MONTH(SalesDataTable[[#This Row],[Order Date]])/3,0)</f>
        <v>Q2</v>
      </c>
      <c r="S553" s="9">
        <f>MONTH(SalesDataTable[[#This Row],[Order Date]])</f>
        <v>4</v>
      </c>
      <c r="T553" s="8" t="str">
        <f>TEXT(SalesDataTable[[#This Row],[Order Date]],"mmm")</f>
        <v>Apr</v>
      </c>
    </row>
    <row r="554" spans="1:20" ht="15.6">
      <c r="A554" s="2">
        <v>5077</v>
      </c>
      <c r="B554" s="3">
        <v>46123</v>
      </c>
      <c r="C554" s="4" t="s">
        <v>20</v>
      </c>
      <c r="D554" s="4" t="s">
        <v>33</v>
      </c>
      <c r="E554" s="4" t="s">
        <v>28</v>
      </c>
      <c r="F554" s="4" t="s">
        <v>3</v>
      </c>
      <c r="G554" s="4" t="s">
        <v>9</v>
      </c>
      <c r="H554" s="4" t="s">
        <v>10</v>
      </c>
      <c r="I554" s="9">
        <v>2</v>
      </c>
      <c r="J554" s="6">
        <v>92.63</v>
      </c>
      <c r="K554" s="7">
        <v>0.15</v>
      </c>
      <c r="L554" s="6">
        <v>44.96</v>
      </c>
      <c r="M554" s="6">
        <f t="shared" si="32"/>
        <v>157.47099999999998</v>
      </c>
      <c r="N554" s="6">
        <f t="shared" si="33"/>
        <v>89.92</v>
      </c>
      <c r="O554" s="6">
        <f t="shared" si="34"/>
        <v>67.550999999999974</v>
      </c>
      <c r="P554" s="8">
        <f t="shared" si="35"/>
        <v>0.42897422382533917</v>
      </c>
      <c r="Q554" s="5">
        <f>YEAR(SalesDataTable[[#This Row],[Order Date]])</f>
        <v>2026</v>
      </c>
      <c r="R554" s="8" t="str">
        <f>"Q"&amp;ROUNDUP(MONTH(SalesDataTable[[#This Row],[Order Date]])/3,0)</f>
        <v>Q2</v>
      </c>
      <c r="S554" s="9">
        <f>MONTH(SalesDataTable[[#This Row],[Order Date]])</f>
        <v>4</v>
      </c>
      <c r="T554" s="8" t="str">
        <f>TEXT(SalesDataTable[[#This Row],[Order Date]],"mmm")</f>
        <v>Apr</v>
      </c>
    </row>
    <row r="555" spans="1:20" ht="15.6">
      <c r="A555" s="2">
        <v>1259</v>
      </c>
      <c r="B555" s="3">
        <v>46124</v>
      </c>
      <c r="C555" s="4" t="s">
        <v>6</v>
      </c>
      <c r="D555" s="4" t="s">
        <v>43</v>
      </c>
      <c r="E555" s="4" t="s">
        <v>28</v>
      </c>
      <c r="F555" s="4" t="s">
        <v>13</v>
      </c>
      <c r="G555" s="4" t="s">
        <v>9</v>
      </c>
      <c r="H555" s="4" t="s">
        <v>37</v>
      </c>
      <c r="I555" s="9">
        <v>2</v>
      </c>
      <c r="J555" s="6">
        <v>151.01</v>
      </c>
      <c r="K555" s="7">
        <v>0</v>
      </c>
      <c r="L555" s="6">
        <v>80.209999999999994</v>
      </c>
      <c r="M555" s="6">
        <f t="shared" si="32"/>
        <v>302.02</v>
      </c>
      <c r="N555" s="6">
        <f t="shared" si="33"/>
        <v>160.41999999999999</v>
      </c>
      <c r="O555" s="6">
        <f t="shared" si="34"/>
        <v>141.6</v>
      </c>
      <c r="P555" s="8">
        <f t="shared" si="35"/>
        <v>0.4688431229719886</v>
      </c>
      <c r="Q555" s="5">
        <f>YEAR(SalesDataTable[[#This Row],[Order Date]])</f>
        <v>2026</v>
      </c>
      <c r="R555" s="8" t="str">
        <f>"Q"&amp;ROUNDUP(MONTH(SalesDataTable[[#This Row],[Order Date]])/3,0)</f>
        <v>Q2</v>
      </c>
      <c r="S555" s="9">
        <f>MONTH(SalesDataTable[[#This Row],[Order Date]])</f>
        <v>4</v>
      </c>
      <c r="T555" s="8" t="str">
        <f>TEXT(SalesDataTable[[#This Row],[Order Date]],"mmm")</f>
        <v>Apr</v>
      </c>
    </row>
    <row r="556" spans="1:20" ht="15.6">
      <c r="A556" s="2">
        <v>1720</v>
      </c>
      <c r="B556" s="3">
        <v>46124</v>
      </c>
      <c r="C556" s="4" t="s">
        <v>0</v>
      </c>
      <c r="D556" s="4" t="s">
        <v>50</v>
      </c>
      <c r="E556" s="4" t="s">
        <v>2</v>
      </c>
      <c r="F556" s="4" t="s">
        <v>13</v>
      </c>
      <c r="G556" s="4" t="s">
        <v>9</v>
      </c>
      <c r="H556" s="4" t="s">
        <v>10</v>
      </c>
      <c r="I556" s="9">
        <v>2</v>
      </c>
      <c r="J556" s="6">
        <v>92.07</v>
      </c>
      <c r="K556" s="7">
        <v>0</v>
      </c>
      <c r="L556" s="6">
        <v>44.1</v>
      </c>
      <c r="M556" s="6">
        <f t="shared" si="32"/>
        <v>184.14</v>
      </c>
      <c r="N556" s="6">
        <f t="shared" si="33"/>
        <v>88.2</v>
      </c>
      <c r="O556" s="6">
        <f t="shared" si="34"/>
        <v>95.939999999999984</v>
      </c>
      <c r="P556" s="8">
        <f t="shared" si="35"/>
        <v>0.52101661779081132</v>
      </c>
      <c r="Q556" s="5">
        <f>YEAR(SalesDataTable[[#This Row],[Order Date]])</f>
        <v>2026</v>
      </c>
      <c r="R556" s="8" t="str">
        <f>"Q"&amp;ROUNDUP(MONTH(SalesDataTable[[#This Row],[Order Date]])/3,0)</f>
        <v>Q2</v>
      </c>
      <c r="S556" s="9">
        <f>MONTH(SalesDataTable[[#This Row],[Order Date]])</f>
        <v>4</v>
      </c>
      <c r="T556" s="8" t="str">
        <f>TEXT(SalesDataTable[[#This Row],[Order Date]],"mmm")</f>
        <v>Apr</v>
      </c>
    </row>
    <row r="557" spans="1:20" ht="15.6">
      <c r="A557" s="2">
        <v>1975</v>
      </c>
      <c r="B557" s="3">
        <v>46124</v>
      </c>
      <c r="C557" s="4" t="s">
        <v>0</v>
      </c>
      <c r="D557" s="4" t="s">
        <v>50</v>
      </c>
      <c r="E557" s="4" t="s">
        <v>2</v>
      </c>
      <c r="F557" s="4" t="s">
        <v>3</v>
      </c>
      <c r="G557" s="4" t="s">
        <v>34</v>
      </c>
      <c r="H557" s="4" t="s">
        <v>42</v>
      </c>
      <c r="I557" s="9">
        <v>1</v>
      </c>
      <c r="J557" s="6">
        <v>36.840000000000003</v>
      </c>
      <c r="K557" s="7">
        <v>0.1</v>
      </c>
      <c r="L557" s="6">
        <v>13.86</v>
      </c>
      <c r="M557" s="6">
        <f t="shared" si="32"/>
        <v>33.156000000000006</v>
      </c>
      <c r="N557" s="6">
        <f t="shared" si="33"/>
        <v>13.86</v>
      </c>
      <c r="O557" s="6">
        <f t="shared" si="34"/>
        <v>19.296000000000006</v>
      </c>
      <c r="P557" s="8">
        <f t="shared" si="35"/>
        <v>0.58197611292073836</v>
      </c>
      <c r="Q557" s="5">
        <f>YEAR(SalesDataTable[[#This Row],[Order Date]])</f>
        <v>2026</v>
      </c>
      <c r="R557" s="8" t="str">
        <f>"Q"&amp;ROUNDUP(MONTH(SalesDataTable[[#This Row],[Order Date]])/3,0)</f>
        <v>Q2</v>
      </c>
      <c r="S557" s="9">
        <f>MONTH(SalesDataTable[[#This Row],[Order Date]])</f>
        <v>4</v>
      </c>
      <c r="T557" s="8" t="str">
        <f>TEXT(SalesDataTable[[#This Row],[Order Date]],"mmm")</f>
        <v>Apr</v>
      </c>
    </row>
    <row r="558" spans="1:20" ht="15.6">
      <c r="A558" s="2">
        <v>2848</v>
      </c>
      <c r="B558" s="3">
        <v>46124</v>
      </c>
      <c r="C558" s="4" t="s">
        <v>6</v>
      </c>
      <c r="D558" s="4" t="s">
        <v>27</v>
      </c>
      <c r="E558" s="4" t="s">
        <v>2</v>
      </c>
      <c r="F558" s="4" t="s">
        <v>13</v>
      </c>
      <c r="G558" s="4" t="s">
        <v>9</v>
      </c>
      <c r="H558" s="4" t="s">
        <v>46</v>
      </c>
      <c r="I558" s="9">
        <v>1</v>
      </c>
      <c r="J558" s="6">
        <v>71.64</v>
      </c>
      <c r="K558" s="7">
        <v>0.05</v>
      </c>
      <c r="L558" s="6">
        <v>32.729999999999997</v>
      </c>
      <c r="M558" s="6">
        <f t="shared" si="32"/>
        <v>68.057999999999993</v>
      </c>
      <c r="N558" s="6">
        <f t="shared" si="33"/>
        <v>32.729999999999997</v>
      </c>
      <c r="O558" s="6">
        <f t="shared" si="34"/>
        <v>35.327999999999996</v>
      </c>
      <c r="P558" s="8">
        <f t="shared" si="35"/>
        <v>0.51908666137706072</v>
      </c>
      <c r="Q558" s="5">
        <f>YEAR(SalesDataTable[[#This Row],[Order Date]])</f>
        <v>2026</v>
      </c>
      <c r="R558" s="8" t="str">
        <f>"Q"&amp;ROUNDUP(MONTH(SalesDataTable[[#This Row],[Order Date]])/3,0)</f>
        <v>Q2</v>
      </c>
      <c r="S558" s="9">
        <f>MONTH(SalesDataTable[[#This Row],[Order Date]])</f>
        <v>4</v>
      </c>
      <c r="T558" s="8" t="str">
        <f>TEXT(SalesDataTable[[#This Row],[Order Date]],"mmm")</f>
        <v>Apr</v>
      </c>
    </row>
    <row r="559" spans="1:20" ht="15.6">
      <c r="A559" s="2">
        <v>2979</v>
      </c>
      <c r="B559" s="3">
        <v>46124</v>
      </c>
      <c r="C559" s="4" t="s">
        <v>6</v>
      </c>
      <c r="D559" s="4" t="s">
        <v>49</v>
      </c>
      <c r="E559" s="4" t="s">
        <v>2</v>
      </c>
      <c r="F559" s="4" t="s">
        <v>13</v>
      </c>
      <c r="G559" s="4" t="s">
        <v>34</v>
      </c>
      <c r="H559" s="4" t="s">
        <v>38</v>
      </c>
      <c r="I559" s="9">
        <v>1</v>
      </c>
      <c r="J559" s="6">
        <v>124.18</v>
      </c>
      <c r="K559" s="7">
        <v>0</v>
      </c>
      <c r="L559" s="6">
        <v>67.42</v>
      </c>
      <c r="M559" s="6">
        <f t="shared" si="32"/>
        <v>124.18</v>
      </c>
      <c r="N559" s="6">
        <f t="shared" si="33"/>
        <v>67.42</v>
      </c>
      <c r="O559" s="6">
        <f t="shared" si="34"/>
        <v>56.760000000000005</v>
      </c>
      <c r="P559" s="8">
        <f t="shared" si="35"/>
        <v>0.45707843453052022</v>
      </c>
      <c r="Q559" s="5">
        <f>YEAR(SalesDataTable[[#This Row],[Order Date]])</f>
        <v>2026</v>
      </c>
      <c r="R559" s="8" t="str">
        <f>"Q"&amp;ROUNDUP(MONTH(SalesDataTable[[#This Row],[Order Date]])/3,0)</f>
        <v>Q2</v>
      </c>
      <c r="S559" s="9">
        <f>MONTH(SalesDataTable[[#This Row],[Order Date]])</f>
        <v>4</v>
      </c>
      <c r="T559" s="8" t="str">
        <f>TEXT(SalesDataTable[[#This Row],[Order Date]],"mmm")</f>
        <v>Apr</v>
      </c>
    </row>
    <row r="560" spans="1:20" ht="15.6">
      <c r="A560" s="2">
        <v>2996</v>
      </c>
      <c r="B560" s="3">
        <v>46124</v>
      </c>
      <c r="C560" s="4" t="s">
        <v>6</v>
      </c>
      <c r="D560" s="4" t="s">
        <v>43</v>
      </c>
      <c r="E560" s="4" t="s">
        <v>19</v>
      </c>
      <c r="F560" s="4" t="s">
        <v>13</v>
      </c>
      <c r="G560" s="4" t="s">
        <v>14</v>
      </c>
      <c r="H560" s="4" t="s">
        <v>44</v>
      </c>
      <c r="I560" s="9">
        <v>1</v>
      </c>
      <c r="J560" s="6">
        <v>134.94999999999999</v>
      </c>
      <c r="K560" s="7">
        <v>0</v>
      </c>
      <c r="L560" s="6">
        <v>67.849999999999994</v>
      </c>
      <c r="M560" s="6">
        <f t="shared" si="32"/>
        <v>134.94999999999999</v>
      </c>
      <c r="N560" s="6">
        <f t="shared" si="33"/>
        <v>67.849999999999994</v>
      </c>
      <c r="O560" s="6">
        <f t="shared" si="34"/>
        <v>67.099999999999994</v>
      </c>
      <c r="P560" s="8">
        <f t="shared" si="35"/>
        <v>0.49722119303445722</v>
      </c>
      <c r="Q560" s="5">
        <f>YEAR(SalesDataTable[[#This Row],[Order Date]])</f>
        <v>2026</v>
      </c>
      <c r="R560" s="8" t="str">
        <f>"Q"&amp;ROUNDUP(MONTH(SalesDataTable[[#This Row],[Order Date]])/3,0)</f>
        <v>Q2</v>
      </c>
      <c r="S560" s="9">
        <f>MONTH(SalesDataTable[[#This Row],[Order Date]])</f>
        <v>4</v>
      </c>
      <c r="T560" s="8" t="str">
        <f>TEXT(SalesDataTable[[#This Row],[Order Date]],"mmm")</f>
        <v>Apr</v>
      </c>
    </row>
    <row r="561" spans="1:20" ht="15.6">
      <c r="A561" s="2">
        <v>749</v>
      </c>
      <c r="B561" s="3">
        <v>46125</v>
      </c>
      <c r="C561" s="4" t="s">
        <v>0</v>
      </c>
      <c r="D561" s="4" t="s">
        <v>50</v>
      </c>
      <c r="E561" s="4" t="s">
        <v>2</v>
      </c>
      <c r="F561" s="4" t="s">
        <v>13</v>
      </c>
      <c r="G561" s="4" t="s">
        <v>23</v>
      </c>
      <c r="H561" s="4" t="s">
        <v>51</v>
      </c>
      <c r="I561" s="9">
        <v>2</v>
      </c>
      <c r="J561" s="6">
        <v>124</v>
      </c>
      <c r="K561" s="7">
        <v>0</v>
      </c>
      <c r="L561" s="6">
        <v>60.14</v>
      </c>
      <c r="M561" s="6">
        <f t="shared" si="32"/>
        <v>248</v>
      </c>
      <c r="N561" s="6">
        <f t="shared" si="33"/>
        <v>120.28</v>
      </c>
      <c r="O561" s="6">
        <f t="shared" si="34"/>
        <v>127.72</v>
      </c>
      <c r="P561" s="8">
        <f t="shared" si="35"/>
        <v>0.51500000000000001</v>
      </c>
      <c r="Q561" s="5">
        <f>YEAR(SalesDataTable[[#This Row],[Order Date]])</f>
        <v>2026</v>
      </c>
      <c r="R561" s="8" t="str">
        <f>"Q"&amp;ROUNDUP(MONTH(SalesDataTable[[#This Row],[Order Date]])/3,0)</f>
        <v>Q2</v>
      </c>
      <c r="S561" s="9">
        <f>MONTH(SalesDataTable[[#This Row],[Order Date]])</f>
        <v>4</v>
      </c>
      <c r="T561" s="8" t="str">
        <f>TEXT(SalesDataTable[[#This Row],[Order Date]],"mmm")</f>
        <v>Apr</v>
      </c>
    </row>
    <row r="562" spans="1:20" ht="15.6">
      <c r="A562" s="2">
        <v>1928</v>
      </c>
      <c r="B562" s="3">
        <v>46125</v>
      </c>
      <c r="C562" s="4" t="s">
        <v>20</v>
      </c>
      <c r="D562" s="4" t="s">
        <v>47</v>
      </c>
      <c r="E562" s="4" t="s">
        <v>28</v>
      </c>
      <c r="F562" s="4" t="s">
        <v>3</v>
      </c>
      <c r="G562" s="4" t="s">
        <v>34</v>
      </c>
      <c r="H562" s="4" t="s">
        <v>45</v>
      </c>
      <c r="I562" s="9">
        <v>2</v>
      </c>
      <c r="J562" s="6">
        <v>50.2</v>
      </c>
      <c r="K562" s="7">
        <v>0.1</v>
      </c>
      <c r="L562" s="6">
        <v>21.48</v>
      </c>
      <c r="M562" s="6">
        <f t="shared" si="32"/>
        <v>90.360000000000014</v>
      </c>
      <c r="N562" s="6">
        <f t="shared" si="33"/>
        <v>42.96</v>
      </c>
      <c r="O562" s="6">
        <f t="shared" si="34"/>
        <v>47.400000000000013</v>
      </c>
      <c r="P562" s="8">
        <f t="shared" si="35"/>
        <v>0.5245683930942896</v>
      </c>
      <c r="Q562" s="5">
        <f>YEAR(SalesDataTable[[#This Row],[Order Date]])</f>
        <v>2026</v>
      </c>
      <c r="R562" s="8" t="str">
        <f>"Q"&amp;ROUNDUP(MONTH(SalesDataTable[[#This Row],[Order Date]])/3,0)</f>
        <v>Q2</v>
      </c>
      <c r="S562" s="9">
        <f>MONTH(SalesDataTable[[#This Row],[Order Date]])</f>
        <v>4</v>
      </c>
      <c r="T562" s="8" t="str">
        <f>TEXT(SalesDataTable[[#This Row],[Order Date]],"mmm")</f>
        <v>Apr</v>
      </c>
    </row>
    <row r="563" spans="1:20" ht="15.6">
      <c r="A563" s="2">
        <v>2486</v>
      </c>
      <c r="B563" s="3">
        <v>46125</v>
      </c>
      <c r="C563" s="4" t="s">
        <v>6</v>
      </c>
      <c r="D563" s="4" t="s">
        <v>41</v>
      </c>
      <c r="E563" s="4" t="s">
        <v>2</v>
      </c>
      <c r="F563" s="4" t="s">
        <v>16</v>
      </c>
      <c r="G563" s="4" t="s">
        <v>9</v>
      </c>
      <c r="H563" s="4" t="s">
        <v>10</v>
      </c>
      <c r="I563" s="9">
        <v>1</v>
      </c>
      <c r="J563" s="6">
        <v>93.65</v>
      </c>
      <c r="K563" s="7">
        <v>0</v>
      </c>
      <c r="L563" s="6">
        <v>44.15</v>
      </c>
      <c r="M563" s="6">
        <f t="shared" si="32"/>
        <v>93.65</v>
      </c>
      <c r="N563" s="6">
        <f t="shared" si="33"/>
        <v>44.15</v>
      </c>
      <c r="O563" s="6">
        <f t="shared" si="34"/>
        <v>49.500000000000007</v>
      </c>
      <c r="P563" s="8">
        <f t="shared" si="35"/>
        <v>0.5285638013881474</v>
      </c>
      <c r="Q563" s="5">
        <f>YEAR(SalesDataTable[[#This Row],[Order Date]])</f>
        <v>2026</v>
      </c>
      <c r="R563" s="8" t="str">
        <f>"Q"&amp;ROUNDUP(MONTH(SalesDataTable[[#This Row],[Order Date]])/3,0)</f>
        <v>Q2</v>
      </c>
      <c r="S563" s="9">
        <f>MONTH(SalesDataTable[[#This Row],[Order Date]])</f>
        <v>4</v>
      </c>
      <c r="T563" s="8" t="str">
        <f>TEXT(SalesDataTable[[#This Row],[Order Date]],"mmm")</f>
        <v>Apr</v>
      </c>
    </row>
    <row r="564" spans="1:20" ht="15.6">
      <c r="A564" s="2">
        <v>2688</v>
      </c>
      <c r="B564" s="3">
        <v>46125</v>
      </c>
      <c r="C564" s="4" t="s">
        <v>11</v>
      </c>
      <c r="D564" s="4" t="s">
        <v>52</v>
      </c>
      <c r="E564" s="4" t="s">
        <v>28</v>
      </c>
      <c r="F564" s="4" t="s">
        <v>13</v>
      </c>
      <c r="G564" s="4" t="s">
        <v>14</v>
      </c>
      <c r="H564" s="4" t="s">
        <v>32</v>
      </c>
      <c r="I564" s="9">
        <v>5</v>
      </c>
      <c r="J564" s="6">
        <v>47.25</v>
      </c>
      <c r="K564" s="7">
        <v>0.1</v>
      </c>
      <c r="L564" s="6">
        <v>17.93</v>
      </c>
      <c r="M564" s="6">
        <f t="shared" si="32"/>
        <v>212.625</v>
      </c>
      <c r="N564" s="6">
        <f t="shared" si="33"/>
        <v>89.65</v>
      </c>
      <c r="O564" s="6">
        <f t="shared" si="34"/>
        <v>122.97499999999999</v>
      </c>
      <c r="P564" s="8">
        <f t="shared" si="35"/>
        <v>0.57836566725455607</v>
      </c>
      <c r="Q564" s="5">
        <f>YEAR(SalesDataTable[[#This Row],[Order Date]])</f>
        <v>2026</v>
      </c>
      <c r="R564" s="8" t="str">
        <f>"Q"&amp;ROUNDUP(MONTH(SalesDataTable[[#This Row],[Order Date]])/3,0)</f>
        <v>Q2</v>
      </c>
      <c r="S564" s="9">
        <f>MONTH(SalesDataTable[[#This Row],[Order Date]])</f>
        <v>4</v>
      </c>
      <c r="T564" s="8" t="str">
        <f>TEXT(SalesDataTable[[#This Row],[Order Date]],"mmm")</f>
        <v>Apr</v>
      </c>
    </row>
    <row r="565" spans="1:20" ht="15.6">
      <c r="A565" s="2">
        <v>2712</v>
      </c>
      <c r="B565" s="3">
        <v>46125</v>
      </c>
      <c r="C565" s="4" t="s">
        <v>11</v>
      </c>
      <c r="D565" s="4" t="s">
        <v>25</v>
      </c>
      <c r="E565" s="4" t="s">
        <v>2</v>
      </c>
      <c r="F565" s="4" t="s">
        <v>3</v>
      </c>
      <c r="G565" s="4" t="s">
        <v>34</v>
      </c>
      <c r="H565" s="4" t="s">
        <v>42</v>
      </c>
      <c r="I565" s="9">
        <v>1</v>
      </c>
      <c r="J565" s="6">
        <v>35.69</v>
      </c>
      <c r="K565" s="7">
        <v>0.05</v>
      </c>
      <c r="L565" s="6">
        <v>13.53</v>
      </c>
      <c r="M565" s="6">
        <f t="shared" si="32"/>
        <v>33.905499999999996</v>
      </c>
      <c r="N565" s="6">
        <f t="shared" si="33"/>
        <v>13.53</v>
      </c>
      <c r="O565" s="6">
        <f t="shared" si="34"/>
        <v>20.375499999999995</v>
      </c>
      <c r="P565" s="8">
        <f t="shared" si="35"/>
        <v>0.60094969842650892</v>
      </c>
      <c r="Q565" s="5">
        <f>YEAR(SalesDataTable[[#This Row],[Order Date]])</f>
        <v>2026</v>
      </c>
      <c r="R565" s="8" t="str">
        <f>"Q"&amp;ROUNDUP(MONTH(SalesDataTable[[#This Row],[Order Date]])/3,0)</f>
        <v>Q2</v>
      </c>
      <c r="S565" s="9">
        <f>MONTH(SalesDataTable[[#This Row],[Order Date]])</f>
        <v>4</v>
      </c>
      <c r="T565" s="8" t="str">
        <f>TEXT(SalesDataTable[[#This Row],[Order Date]],"mmm")</f>
        <v>Apr</v>
      </c>
    </row>
    <row r="566" spans="1:20" ht="15.6">
      <c r="A566" s="2">
        <v>3853</v>
      </c>
      <c r="B566" s="3">
        <v>46125</v>
      </c>
      <c r="C566" s="4" t="s">
        <v>20</v>
      </c>
      <c r="D566" s="4" t="s">
        <v>47</v>
      </c>
      <c r="E566" s="4" t="s">
        <v>2</v>
      </c>
      <c r="F566" s="4" t="s">
        <v>3</v>
      </c>
      <c r="G566" s="4" t="s">
        <v>14</v>
      </c>
      <c r="H566" s="4" t="s">
        <v>44</v>
      </c>
      <c r="I566" s="9">
        <v>3</v>
      </c>
      <c r="J566" s="6">
        <v>136.12</v>
      </c>
      <c r="K566" s="7">
        <v>0</v>
      </c>
      <c r="L566" s="6">
        <v>66.58</v>
      </c>
      <c r="M566" s="6">
        <f t="shared" si="32"/>
        <v>408.36</v>
      </c>
      <c r="N566" s="6">
        <f t="shared" si="33"/>
        <v>199.74</v>
      </c>
      <c r="O566" s="6">
        <f t="shared" si="34"/>
        <v>208.62</v>
      </c>
      <c r="P566" s="8">
        <f t="shared" si="35"/>
        <v>0.51087275933000298</v>
      </c>
      <c r="Q566" s="5">
        <f>YEAR(SalesDataTable[[#This Row],[Order Date]])</f>
        <v>2026</v>
      </c>
      <c r="R566" s="8" t="str">
        <f>"Q"&amp;ROUNDUP(MONTH(SalesDataTable[[#This Row],[Order Date]])/3,0)</f>
        <v>Q2</v>
      </c>
      <c r="S566" s="9">
        <f>MONTH(SalesDataTable[[#This Row],[Order Date]])</f>
        <v>4</v>
      </c>
      <c r="T566" s="8" t="str">
        <f>TEXT(SalesDataTable[[#This Row],[Order Date]],"mmm")</f>
        <v>Apr</v>
      </c>
    </row>
    <row r="567" spans="1:20" ht="15.6">
      <c r="A567" s="2">
        <v>4043</v>
      </c>
      <c r="B567" s="3">
        <v>46125</v>
      </c>
      <c r="C567" s="4" t="s">
        <v>20</v>
      </c>
      <c r="D567" s="4" t="s">
        <v>31</v>
      </c>
      <c r="E567" s="4" t="s">
        <v>28</v>
      </c>
      <c r="F567" s="4" t="s">
        <v>13</v>
      </c>
      <c r="G567" s="4" t="s">
        <v>9</v>
      </c>
      <c r="H567" s="4" t="s">
        <v>37</v>
      </c>
      <c r="I567" s="9">
        <v>1</v>
      </c>
      <c r="J567" s="6">
        <v>155.88999999999999</v>
      </c>
      <c r="K567" s="7">
        <v>0</v>
      </c>
      <c r="L567" s="6">
        <v>77.260000000000005</v>
      </c>
      <c r="M567" s="6">
        <f t="shared" si="32"/>
        <v>155.88999999999999</v>
      </c>
      <c r="N567" s="6">
        <f t="shared" si="33"/>
        <v>77.260000000000005</v>
      </c>
      <c r="O567" s="6">
        <f t="shared" si="34"/>
        <v>78.629999999999981</v>
      </c>
      <c r="P567" s="8">
        <f t="shared" si="35"/>
        <v>0.50439412406183837</v>
      </c>
      <c r="Q567" s="5">
        <f>YEAR(SalesDataTable[[#This Row],[Order Date]])</f>
        <v>2026</v>
      </c>
      <c r="R567" s="8" t="str">
        <f>"Q"&amp;ROUNDUP(MONTH(SalesDataTable[[#This Row],[Order Date]])/3,0)</f>
        <v>Q2</v>
      </c>
      <c r="S567" s="9">
        <f>MONTH(SalesDataTable[[#This Row],[Order Date]])</f>
        <v>4</v>
      </c>
      <c r="T567" s="8" t="str">
        <f>TEXT(SalesDataTable[[#This Row],[Order Date]],"mmm")</f>
        <v>Apr</v>
      </c>
    </row>
    <row r="568" spans="1:20" ht="15.6">
      <c r="A568" s="2">
        <v>290</v>
      </c>
      <c r="B568" s="3">
        <v>46126</v>
      </c>
      <c r="C568" s="4" t="s">
        <v>0</v>
      </c>
      <c r="D568" s="4" t="s">
        <v>50</v>
      </c>
      <c r="E568" s="4" t="s">
        <v>2</v>
      </c>
      <c r="F568" s="4" t="s">
        <v>16</v>
      </c>
      <c r="G568" s="4" t="s">
        <v>14</v>
      </c>
      <c r="H568" s="4" t="s">
        <v>44</v>
      </c>
      <c r="I568" s="9">
        <v>1</v>
      </c>
      <c r="J568" s="6">
        <v>130.81</v>
      </c>
      <c r="K568" s="7">
        <v>0</v>
      </c>
      <c r="L568" s="6">
        <v>67.86</v>
      </c>
      <c r="M568" s="6">
        <f t="shared" si="32"/>
        <v>130.81</v>
      </c>
      <c r="N568" s="6">
        <f t="shared" si="33"/>
        <v>67.86</v>
      </c>
      <c r="O568" s="6">
        <f t="shared" si="34"/>
        <v>62.95</v>
      </c>
      <c r="P568" s="8">
        <f t="shared" si="35"/>
        <v>0.48123232168794439</v>
      </c>
      <c r="Q568" s="5">
        <f>YEAR(SalesDataTable[[#This Row],[Order Date]])</f>
        <v>2026</v>
      </c>
      <c r="R568" s="8" t="str">
        <f>"Q"&amp;ROUNDUP(MONTH(SalesDataTable[[#This Row],[Order Date]])/3,0)</f>
        <v>Q2</v>
      </c>
      <c r="S568" s="9">
        <f>MONTH(SalesDataTable[[#This Row],[Order Date]])</f>
        <v>4</v>
      </c>
      <c r="T568" s="8" t="str">
        <f>TEXT(SalesDataTable[[#This Row],[Order Date]],"mmm")</f>
        <v>Apr</v>
      </c>
    </row>
    <row r="569" spans="1:20" ht="15.6">
      <c r="A569" s="2">
        <v>2953</v>
      </c>
      <c r="B569" s="3">
        <v>46126</v>
      </c>
      <c r="C569" s="4" t="s">
        <v>0</v>
      </c>
      <c r="D569" s="4" t="s">
        <v>1</v>
      </c>
      <c r="E569" s="4" t="s">
        <v>2</v>
      </c>
      <c r="F569" s="4" t="s">
        <v>3</v>
      </c>
      <c r="G569" s="4" t="s">
        <v>14</v>
      </c>
      <c r="H569" s="4" t="s">
        <v>32</v>
      </c>
      <c r="I569" s="9">
        <v>2</v>
      </c>
      <c r="J569" s="6">
        <v>47.56</v>
      </c>
      <c r="K569" s="7">
        <v>0.05</v>
      </c>
      <c r="L569" s="6">
        <v>18.649999999999999</v>
      </c>
      <c r="M569" s="6">
        <f t="shared" si="32"/>
        <v>90.364000000000004</v>
      </c>
      <c r="N569" s="6">
        <f t="shared" si="33"/>
        <v>37.299999999999997</v>
      </c>
      <c r="O569" s="6">
        <f t="shared" si="34"/>
        <v>53.064000000000007</v>
      </c>
      <c r="P569" s="8">
        <f t="shared" si="35"/>
        <v>0.58722500110663545</v>
      </c>
      <c r="Q569" s="5">
        <f>YEAR(SalesDataTable[[#This Row],[Order Date]])</f>
        <v>2026</v>
      </c>
      <c r="R569" s="8" t="str">
        <f>"Q"&amp;ROUNDUP(MONTH(SalesDataTable[[#This Row],[Order Date]])/3,0)</f>
        <v>Q2</v>
      </c>
      <c r="S569" s="9">
        <f>MONTH(SalesDataTable[[#This Row],[Order Date]])</f>
        <v>4</v>
      </c>
      <c r="T569" s="8" t="str">
        <f>TEXT(SalesDataTable[[#This Row],[Order Date]],"mmm")</f>
        <v>Apr</v>
      </c>
    </row>
    <row r="570" spans="1:20" ht="15.6">
      <c r="A570" s="2">
        <v>3179</v>
      </c>
      <c r="B570" s="3">
        <v>46126</v>
      </c>
      <c r="C570" s="4" t="s">
        <v>6</v>
      </c>
      <c r="D570" s="4" t="s">
        <v>49</v>
      </c>
      <c r="E570" s="4" t="s">
        <v>2</v>
      </c>
      <c r="F570" s="4" t="s">
        <v>13</v>
      </c>
      <c r="G570" s="4" t="s">
        <v>9</v>
      </c>
      <c r="H570" s="4" t="s">
        <v>17</v>
      </c>
      <c r="I570" s="9">
        <v>2</v>
      </c>
      <c r="J570" s="6">
        <v>140.65</v>
      </c>
      <c r="K570" s="7">
        <v>0.05</v>
      </c>
      <c r="L570" s="6">
        <v>78.900000000000006</v>
      </c>
      <c r="M570" s="6">
        <f t="shared" si="32"/>
        <v>267.23500000000001</v>
      </c>
      <c r="N570" s="6">
        <f t="shared" si="33"/>
        <v>157.80000000000001</v>
      </c>
      <c r="O570" s="6">
        <f t="shared" si="34"/>
        <v>109.435</v>
      </c>
      <c r="P570" s="8">
        <f t="shared" si="35"/>
        <v>0.40950848504125581</v>
      </c>
      <c r="Q570" s="5">
        <f>YEAR(SalesDataTable[[#This Row],[Order Date]])</f>
        <v>2026</v>
      </c>
      <c r="R570" s="8" t="str">
        <f>"Q"&amp;ROUNDUP(MONTH(SalesDataTable[[#This Row],[Order Date]])/3,0)</f>
        <v>Q2</v>
      </c>
      <c r="S570" s="9">
        <f>MONTH(SalesDataTable[[#This Row],[Order Date]])</f>
        <v>4</v>
      </c>
      <c r="T570" s="8" t="str">
        <f>TEXT(SalesDataTable[[#This Row],[Order Date]],"mmm")</f>
        <v>Apr</v>
      </c>
    </row>
    <row r="571" spans="1:20" ht="15.6">
      <c r="A571" s="2">
        <v>3301</v>
      </c>
      <c r="B571" s="3">
        <v>46126</v>
      </c>
      <c r="C571" s="4" t="s">
        <v>20</v>
      </c>
      <c r="D571" s="4" t="s">
        <v>21</v>
      </c>
      <c r="E571" s="4" t="s">
        <v>19</v>
      </c>
      <c r="F571" s="4" t="s">
        <v>13</v>
      </c>
      <c r="G571" s="4" t="s">
        <v>4</v>
      </c>
      <c r="H571" s="4" t="s">
        <v>5</v>
      </c>
      <c r="I571" s="9">
        <v>1</v>
      </c>
      <c r="J571" s="6">
        <v>82.75</v>
      </c>
      <c r="K571" s="7">
        <v>0</v>
      </c>
      <c r="L571" s="6">
        <v>43.18</v>
      </c>
      <c r="M571" s="6">
        <f t="shared" si="32"/>
        <v>82.75</v>
      </c>
      <c r="N571" s="6">
        <f t="shared" si="33"/>
        <v>43.18</v>
      </c>
      <c r="O571" s="6">
        <f t="shared" si="34"/>
        <v>39.57</v>
      </c>
      <c r="P571" s="8">
        <f t="shared" si="35"/>
        <v>0.47818731117824775</v>
      </c>
      <c r="Q571" s="5">
        <f>YEAR(SalesDataTable[[#This Row],[Order Date]])</f>
        <v>2026</v>
      </c>
      <c r="R571" s="8" t="str">
        <f>"Q"&amp;ROUNDUP(MONTH(SalesDataTable[[#This Row],[Order Date]])/3,0)</f>
        <v>Q2</v>
      </c>
      <c r="S571" s="9">
        <f>MONTH(SalesDataTable[[#This Row],[Order Date]])</f>
        <v>4</v>
      </c>
      <c r="T571" s="8" t="str">
        <f>TEXT(SalesDataTable[[#This Row],[Order Date]],"mmm")</f>
        <v>Apr</v>
      </c>
    </row>
    <row r="572" spans="1:20" ht="15.6">
      <c r="A572" s="2">
        <v>3349</v>
      </c>
      <c r="B572" s="3">
        <v>46126</v>
      </c>
      <c r="C572" s="4" t="s">
        <v>20</v>
      </c>
      <c r="D572" s="4" t="s">
        <v>33</v>
      </c>
      <c r="E572" s="4" t="s">
        <v>2</v>
      </c>
      <c r="F572" s="4" t="s">
        <v>3</v>
      </c>
      <c r="G572" s="4" t="s">
        <v>34</v>
      </c>
      <c r="H572" s="4" t="s">
        <v>35</v>
      </c>
      <c r="I572" s="9">
        <v>2</v>
      </c>
      <c r="J572" s="6">
        <v>40.909999999999997</v>
      </c>
      <c r="K572" s="7">
        <v>0.1</v>
      </c>
      <c r="L572" s="6">
        <v>14.95</v>
      </c>
      <c r="M572" s="6">
        <f t="shared" si="32"/>
        <v>73.637999999999991</v>
      </c>
      <c r="N572" s="6">
        <f t="shared" si="33"/>
        <v>29.9</v>
      </c>
      <c r="O572" s="6">
        <f t="shared" si="34"/>
        <v>43.737999999999992</v>
      </c>
      <c r="P572" s="8">
        <f t="shared" si="35"/>
        <v>0.59395964040305271</v>
      </c>
      <c r="Q572" s="5">
        <f>YEAR(SalesDataTable[[#This Row],[Order Date]])</f>
        <v>2026</v>
      </c>
      <c r="R572" s="8" t="str">
        <f>"Q"&amp;ROUNDUP(MONTH(SalesDataTable[[#This Row],[Order Date]])/3,0)</f>
        <v>Q2</v>
      </c>
      <c r="S572" s="9">
        <f>MONTH(SalesDataTable[[#This Row],[Order Date]])</f>
        <v>4</v>
      </c>
      <c r="T572" s="8" t="str">
        <f>TEXT(SalesDataTable[[#This Row],[Order Date]],"mmm")</f>
        <v>Apr</v>
      </c>
    </row>
    <row r="573" spans="1:20" ht="15.6">
      <c r="A573" s="2">
        <v>4874</v>
      </c>
      <c r="B573" s="3">
        <v>46126</v>
      </c>
      <c r="C573" s="4" t="s">
        <v>0</v>
      </c>
      <c r="D573" s="4" t="s">
        <v>1</v>
      </c>
      <c r="E573" s="4" t="s">
        <v>19</v>
      </c>
      <c r="F573" s="4" t="s">
        <v>3</v>
      </c>
      <c r="G573" s="4" t="s">
        <v>14</v>
      </c>
      <c r="H573" s="4" t="s">
        <v>32</v>
      </c>
      <c r="I573" s="9">
        <v>1</v>
      </c>
      <c r="J573" s="6">
        <v>46.62</v>
      </c>
      <c r="K573" s="7">
        <v>0</v>
      </c>
      <c r="L573" s="6">
        <v>18.86</v>
      </c>
      <c r="M573" s="6">
        <f t="shared" si="32"/>
        <v>46.62</v>
      </c>
      <c r="N573" s="6">
        <f t="shared" si="33"/>
        <v>18.86</v>
      </c>
      <c r="O573" s="6">
        <f t="shared" si="34"/>
        <v>27.759999999999998</v>
      </c>
      <c r="P573" s="8">
        <f t="shared" si="35"/>
        <v>0.59545259545259543</v>
      </c>
      <c r="Q573" s="5">
        <f>YEAR(SalesDataTable[[#This Row],[Order Date]])</f>
        <v>2026</v>
      </c>
      <c r="R573" s="8" t="str">
        <f>"Q"&amp;ROUNDUP(MONTH(SalesDataTable[[#This Row],[Order Date]])/3,0)</f>
        <v>Q2</v>
      </c>
      <c r="S573" s="9">
        <f>MONTH(SalesDataTable[[#This Row],[Order Date]])</f>
        <v>4</v>
      </c>
      <c r="T573" s="8" t="str">
        <f>TEXT(SalesDataTable[[#This Row],[Order Date]],"mmm")</f>
        <v>Apr</v>
      </c>
    </row>
    <row r="574" spans="1:20" ht="15.6">
      <c r="A574" s="2">
        <v>1045</v>
      </c>
      <c r="B574" s="3">
        <v>46127</v>
      </c>
      <c r="C574" s="4" t="s">
        <v>0</v>
      </c>
      <c r="D574" s="4" t="s">
        <v>50</v>
      </c>
      <c r="E574" s="4" t="s">
        <v>2</v>
      </c>
      <c r="F574" s="4" t="s">
        <v>3</v>
      </c>
      <c r="G574" s="4" t="s">
        <v>23</v>
      </c>
      <c r="H574" s="4" t="s">
        <v>29</v>
      </c>
      <c r="I574" s="9">
        <v>2</v>
      </c>
      <c r="J574" s="6">
        <v>196.57</v>
      </c>
      <c r="K574" s="7">
        <v>0.05</v>
      </c>
      <c r="L574" s="6">
        <v>106.2</v>
      </c>
      <c r="M574" s="6">
        <f t="shared" si="32"/>
        <v>373.48299999999995</v>
      </c>
      <c r="N574" s="6">
        <f t="shared" si="33"/>
        <v>212.4</v>
      </c>
      <c r="O574" s="6">
        <f t="shared" si="34"/>
        <v>161.08299999999994</v>
      </c>
      <c r="P574" s="8">
        <f t="shared" si="35"/>
        <v>0.43129941657317727</v>
      </c>
      <c r="Q574" s="5">
        <f>YEAR(SalesDataTable[[#This Row],[Order Date]])</f>
        <v>2026</v>
      </c>
      <c r="R574" s="8" t="str">
        <f>"Q"&amp;ROUNDUP(MONTH(SalesDataTable[[#This Row],[Order Date]])/3,0)</f>
        <v>Q2</v>
      </c>
      <c r="S574" s="9">
        <f>MONTH(SalesDataTable[[#This Row],[Order Date]])</f>
        <v>4</v>
      </c>
      <c r="T574" s="8" t="str">
        <f>TEXT(SalesDataTable[[#This Row],[Order Date]],"mmm")</f>
        <v>Apr</v>
      </c>
    </row>
    <row r="575" spans="1:20" ht="15.6">
      <c r="A575" s="2">
        <v>1703</v>
      </c>
      <c r="B575" s="3">
        <v>46127</v>
      </c>
      <c r="C575" s="4" t="s">
        <v>6</v>
      </c>
      <c r="D575" s="4" t="s">
        <v>7</v>
      </c>
      <c r="E575" s="4" t="s">
        <v>2</v>
      </c>
      <c r="F575" s="4" t="s">
        <v>3</v>
      </c>
      <c r="G575" s="4" t="s">
        <v>9</v>
      </c>
      <c r="H575" s="4" t="s">
        <v>10</v>
      </c>
      <c r="I575" s="9">
        <v>1</v>
      </c>
      <c r="J575" s="6">
        <v>90.52</v>
      </c>
      <c r="K575" s="7">
        <v>0</v>
      </c>
      <c r="L575" s="6">
        <v>46.5</v>
      </c>
      <c r="M575" s="6">
        <f t="shared" si="32"/>
        <v>90.52</v>
      </c>
      <c r="N575" s="6">
        <f t="shared" si="33"/>
        <v>46.5</v>
      </c>
      <c r="O575" s="6">
        <f t="shared" si="34"/>
        <v>44.019999999999996</v>
      </c>
      <c r="P575" s="8">
        <f t="shared" si="35"/>
        <v>0.4863013698630137</v>
      </c>
      <c r="Q575" s="5">
        <f>YEAR(SalesDataTable[[#This Row],[Order Date]])</f>
        <v>2026</v>
      </c>
      <c r="R575" s="8" t="str">
        <f>"Q"&amp;ROUNDUP(MONTH(SalesDataTable[[#This Row],[Order Date]])/3,0)</f>
        <v>Q2</v>
      </c>
      <c r="S575" s="9">
        <f>MONTH(SalesDataTable[[#This Row],[Order Date]])</f>
        <v>4</v>
      </c>
      <c r="T575" s="8" t="str">
        <f>TEXT(SalesDataTable[[#This Row],[Order Date]],"mmm")</f>
        <v>Apr</v>
      </c>
    </row>
    <row r="576" spans="1:20" ht="15.6">
      <c r="A576" s="2">
        <v>2107</v>
      </c>
      <c r="B576" s="3">
        <v>46127</v>
      </c>
      <c r="C576" s="4" t="s">
        <v>0</v>
      </c>
      <c r="D576" s="4" t="s">
        <v>50</v>
      </c>
      <c r="E576" s="4" t="s">
        <v>2</v>
      </c>
      <c r="F576" s="4" t="s">
        <v>3</v>
      </c>
      <c r="G576" s="4" t="s">
        <v>14</v>
      </c>
      <c r="H576" s="4" t="s">
        <v>48</v>
      </c>
      <c r="I576" s="9">
        <v>5</v>
      </c>
      <c r="J576" s="6">
        <v>165.35</v>
      </c>
      <c r="K576" s="7">
        <v>0.05</v>
      </c>
      <c r="L576" s="6">
        <v>89.38</v>
      </c>
      <c r="M576" s="6">
        <f t="shared" si="32"/>
        <v>785.41249999999991</v>
      </c>
      <c r="N576" s="6">
        <f t="shared" si="33"/>
        <v>446.9</v>
      </c>
      <c r="O576" s="6">
        <f t="shared" si="34"/>
        <v>338.51249999999993</v>
      </c>
      <c r="P576" s="8">
        <f t="shared" si="35"/>
        <v>0.43099963395031271</v>
      </c>
      <c r="Q576" s="5">
        <f>YEAR(SalesDataTable[[#This Row],[Order Date]])</f>
        <v>2026</v>
      </c>
      <c r="R576" s="8" t="str">
        <f>"Q"&amp;ROUNDUP(MONTH(SalesDataTable[[#This Row],[Order Date]])/3,0)</f>
        <v>Q2</v>
      </c>
      <c r="S576" s="9">
        <f>MONTH(SalesDataTable[[#This Row],[Order Date]])</f>
        <v>4</v>
      </c>
      <c r="T576" s="8" t="str">
        <f>TEXT(SalesDataTable[[#This Row],[Order Date]],"mmm")</f>
        <v>Apr</v>
      </c>
    </row>
    <row r="577" spans="1:20" ht="15.6">
      <c r="A577" s="2">
        <v>2265</v>
      </c>
      <c r="B577" s="3">
        <v>46127</v>
      </c>
      <c r="C577" s="4" t="s">
        <v>6</v>
      </c>
      <c r="D577" s="4" t="s">
        <v>41</v>
      </c>
      <c r="E577" s="4" t="s">
        <v>19</v>
      </c>
      <c r="F577" s="4" t="s">
        <v>3</v>
      </c>
      <c r="G577" s="4" t="s">
        <v>14</v>
      </c>
      <c r="H577" s="4" t="s">
        <v>15</v>
      </c>
      <c r="I577" s="9">
        <v>2</v>
      </c>
      <c r="J577" s="6">
        <v>36.35</v>
      </c>
      <c r="K577" s="7">
        <v>0</v>
      </c>
      <c r="L577" s="6">
        <v>13.55</v>
      </c>
      <c r="M577" s="6">
        <f t="shared" si="32"/>
        <v>72.7</v>
      </c>
      <c r="N577" s="6">
        <f t="shared" si="33"/>
        <v>27.1</v>
      </c>
      <c r="O577" s="6">
        <f t="shared" si="34"/>
        <v>45.6</v>
      </c>
      <c r="P577" s="8">
        <f t="shared" si="35"/>
        <v>0.6272352132049519</v>
      </c>
      <c r="Q577" s="5">
        <f>YEAR(SalesDataTable[[#This Row],[Order Date]])</f>
        <v>2026</v>
      </c>
      <c r="R577" s="8" t="str">
        <f>"Q"&amp;ROUNDUP(MONTH(SalesDataTable[[#This Row],[Order Date]])/3,0)</f>
        <v>Q2</v>
      </c>
      <c r="S577" s="9">
        <f>MONTH(SalesDataTable[[#This Row],[Order Date]])</f>
        <v>4</v>
      </c>
      <c r="T577" s="8" t="str">
        <f>TEXT(SalesDataTable[[#This Row],[Order Date]],"mmm")</f>
        <v>Apr</v>
      </c>
    </row>
    <row r="578" spans="1:20" ht="15.6">
      <c r="A578" s="2">
        <v>2839</v>
      </c>
      <c r="B578" s="3">
        <v>46127</v>
      </c>
      <c r="C578" s="4" t="s">
        <v>6</v>
      </c>
      <c r="D578" s="4" t="s">
        <v>49</v>
      </c>
      <c r="E578" s="4" t="s">
        <v>19</v>
      </c>
      <c r="F578" s="4" t="s">
        <v>13</v>
      </c>
      <c r="G578" s="4" t="s">
        <v>14</v>
      </c>
      <c r="H578" s="4" t="s">
        <v>32</v>
      </c>
      <c r="I578" s="9">
        <v>1</v>
      </c>
      <c r="J578" s="6">
        <v>47</v>
      </c>
      <c r="K578" s="7">
        <v>0</v>
      </c>
      <c r="L578" s="6">
        <v>18.64</v>
      </c>
      <c r="M578" s="6">
        <f t="shared" ref="M578:M641" si="36">I578*J578*(1-K578)</f>
        <v>47</v>
      </c>
      <c r="N578" s="6">
        <f t="shared" ref="N578:N641" si="37">I578*L578</f>
        <v>18.64</v>
      </c>
      <c r="O578" s="6">
        <f t="shared" ref="O578:O641" si="38">M578-N578</f>
        <v>28.36</v>
      </c>
      <c r="P578" s="8">
        <f t="shared" ref="P578:P641" si="39">IFERROR(O578/M578,0)</f>
        <v>0.60340425531914887</v>
      </c>
      <c r="Q578" s="5">
        <f>YEAR(SalesDataTable[[#This Row],[Order Date]])</f>
        <v>2026</v>
      </c>
      <c r="R578" s="8" t="str">
        <f>"Q"&amp;ROUNDUP(MONTH(SalesDataTable[[#This Row],[Order Date]])/3,0)</f>
        <v>Q2</v>
      </c>
      <c r="S578" s="9">
        <f>MONTH(SalesDataTable[[#This Row],[Order Date]])</f>
        <v>4</v>
      </c>
      <c r="T578" s="8" t="str">
        <f>TEXT(SalesDataTable[[#This Row],[Order Date]],"mmm")</f>
        <v>Apr</v>
      </c>
    </row>
    <row r="579" spans="1:20" ht="15.6">
      <c r="A579" s="2">
        <v>4742</v>
      </c>
      <c r="B579" s="3">
        <v>46127</v>
      </c>
      <c r="C579" s="4" t="s">
        <v>20</v>
      </c>
      <c r="D579" s="4" t="s">
        <v>47</v>
      </c>
      <c r="E579" s="4" t="s">
        <v>28</v>
      </c>
      <c r="F579" s="4" t="s">
        <v>3</v>
      </c>
      <c r="G579" s="4" t="s">
        <v>14</v>
      </c>
      <c r="H579" s="4" t="s">
        <v>32</v>
      </c>
      <c r="I579" s="9">
        <v>1</v>
      </c>
      <c r="J579" s="6">
        <v>46.86</v>
      </c>
      <c r="K579" s="7">
        <v>0</v>
      </c>
      <c r="L579" s="6">
        <v>18.190000000000001</v>
      </c>
      <c r="M579" s="6">
        <f t="shared" si="36"/>
        <v>46.86</v>
      </c>
      <c r="N579" s="6">
        <f t="shared" si="37"/>
        <v>18.190000000000001</v>
      </c>
      <c r="O579" s="6">
        <f t="shared" si="38"/>
        <v>28.669999999999998</v>
      </c>
      <c r="P579" s="8">
        <f t="shared" si="39"/>
        <v>0.61182244985061884</v>
      </c>
      <c r="Q579" s="5">
        <f>YEAR(SalesDataTable[[#This Row],[Order Date]])</f>
        <v>2026</v>
      </c>
      <c r="R579" s="8" t="str">
        <f>"Q"&amp;ROUNDUP(MONTH(SalesDataTable[[#This Row],[Order Date]])/3,0)</f>
        <v>Q2</v>
      </c>
      <c r="S579" s="9">
        <f>MONTH(SalesDataTable[[#This Row],[Order Date]])</f>
        <v>4</v>
      </c>
      <c r="T579" s="8" t="str">
        <f>TEXT(SalesDataTable[[#This Row],[Order Date]],"mmm")</f>
        <v>Apr</v>
      </c>
    </row>
    <row r="580" spans="1:20" ht="15.6">
      <c r="A580" s="2">
        <v>4899</v>
      </c>
      <c r="B580" s="3">
        <v>46127</v>
      </c>
      <c r="C580" s="4" t="s">
        <v>0</v>
      </c>
      <c r="D580" s="4" t="s">
        <v>36</v>
      </c>
      <c r="E580" s="4" t="s">
        <v>2</v>
      </c>
      <c r="F580" s="4" t="s">
        <v>13</v>
      </c>
      <c r="G580" s="4" t="s">
        <v>23</v>
      </c>
      <c r="H580" s="4" t="s">
        <v>40</v>
      </c>
      <c r="I580" s="9">
        <v>2</v>
      </c>
      <c r="J580" s="6">
        <v>82.13</v>
      </c>
      <c r="K580" s="7">
        <v>0.05</v>
      </c>
      <c r="L580" s="6">
        <v>39.909999999999997</v>
      </c>
      <c r="M580" s="6">
        <f t="shared" si="36"/>
        <v>156.047</v>
      </c>
      <c r="N580" s="6">
        <f t="shared" si="37"/>
        <v>79.819999999999993</v>
      </c>
      <c r="O580" s="6">
        <f t="shared" si="38"/>
        <v>76.227000000000004</v>
      </c>
      <c r="P580" s="8">
        <f t="shared" si="39"/>
        <v>0.48848744288579726</v>
      </c>
      <c r="Q580" s="5">
        <f>YEAR(SalesDataTable[[#This Row],[Order Date]])</f>
        <v>2026</v>
      </c>
      <c r="R580" s="8" t="str">
        <f>"Q"&amp;ROUNDUP(MONTH(SalesDataTable[[#This Row],[Order Date]])/3,0)</f>
        <v>Q2</v>
      </c>
      <c r="S580" s="9">
        <f>MONTH(SalesDataTable[[#This Row],[Order Date]])</f>
        <v>4</v>
      </c>
      <c r="T580" s="8" t="str">
        <f>TEXT(SalesDataTable[[#This Row],[Order Date]],"mmm")</f>
        <v>Apr</v>
      </c>
    </row>
    <row r="581" spans="1:20" ht="15.6">
      <c r="A581" s="2">
        <v>5042</v>
      </c>
      <c r="B581" s="3">
        <v>46127</v>
      </c>
      <c r="C581" s="4" t="s">
        <v>6</v>
      </c>
      <c r="D581" s="4" t="s">
        <v>27</v>
      </c>
      <c r="E581" s="4" t="s">
        <v>19</v>
      </c>
      <c r="F581" s="4" t="s">
        <v>16</v>
      </c>
      <c r="G581" s="4" t="s">
        <v>14</v>
      </c>
      <c r="H581" s="4" t="s">
        <v>48</v>
      </c>
      <c r="I581" s="9">
        <v>1</v>
      </c>
      <c r="J581" s="6">
        <v>163.16</v>
      </c>
      <c r="K581" s="7">
        <v>0</v>
      </c>
      <c r="L581" s="6">
        <v>88.78</v>
      </c>
      <c r="M581" s="6">
        <f t="shared" si="36"/>
        <v>163.16</v>
      </c>
      <c r="N581" s="6">
        <f t="shared" si="37"/>
        <v>88.78</v>
      </c>
      <c r="O581" s="6">
        <f t="shared" si="38"/>
        <v>74.38</v>
      </c>
      <c r="P581" s="8">
        <f t="shared" si="39"/>
        <v>0.45587153714145623</v>
      </c>
      <c r="Q581" s="5">
        <f>YEAR(SalesDataTable[[#This Row],[Order Date]])</f>
        <v>2026</v>
      </c>
      <c r="R581" s="8" t="str">
        <f>"Q"&amp;ROUNDUP(MONTH(SalesDataTable[[#This Row],[Order Date]])/3,0)</f>
        <v>Q2</v>
      </c>
      <c r="S581" s="9">
        <f>MONTH(SalesDataTable[[#This Row],[Order Date]])</f>
        <v>4</v>
      </c>
      <c r="T581" s="8" t="str">
        <f>TEXT(SalesDataTable[[#This Row],[Order Date]],"mmm")</f>
        <v>Apr</v>
      </c>
    </row>
    <row r="582" spans="1:20" ht="15.6">
      <c r="A582" s="2">
        <v>2248</v>
      </c>
      <c r="B582" s="3">
        <v>46128</v>
      </c>
      <c r="C582" s="4" t="s">
        <v>0</v>
      </c>
      <c r="D582" s="4" t="s">
        <v>50</v>
      </c>
      <c r="E582" s="4" t="s">
        <v>19</v>
      </c>
      <c r="F582" s="4" t="s">
        <v>13</v>
      </c>
      <c r="G582" s="4" t="s">
        <v>14</v>
      </c>
      <c r="H582" s="4" t="s">
        <v>15</v>
      </c>
      <c r="I582" s="9">
        <v>2</v>
      </c>
      <c r="J582" s="6">
        <v>36.68</v>
      </c>
      <c r="K582" s="7">
        <v>0.1</v>
      </c>
      <c r="L582" s="6">
        <v>13.92</v>
      </c>
      <c r="M582" s="6">
        <f t="shared" si="36"/>
        <v>66.024000000000001</v>
      </c>
      <c r="N582" s="6">
        <f t="shared" si="37"/>
        <v>27.84</v>
      </c>
      <c r="O582" s="6">
        <f t="shared" si="38"/>
        <v>38.183999999999997</v>
      </c>
      <c r="P582" s="8">
        <f t="shared" si="39"/>
        <v>0.57833515085423481</v>
      </c>
      <c r="Q582" s="5">
        <f>YEAR(SalesDataTable[[#This Row],[Order Date]])</f>
        <v>2026</v>
      </c>
      <c r="R582" s="8" t="str">
        <f>"Q"&amp;ROUNDUP(MONTH(SalesDataTable[[#This Row],[Order Date]])/3,0)</f>
        <v>Q2</v>
      </c>
      <c r="S582" s="9">
        <f>MONTH(SalesDataTable[[#This Row],[Order Date]])</f>
        <v>4</v>
      </c>
      <c r="T582" s="8" t="str">
        <f>TEXT(SalesDataTable[[#This Row],[Order Date]],"mmm")</f>
        <v>Apr</v>
      </c>
    </row>
    <row r="583" spans="1:20" ht="15.6">
      <c r="A583" s="2">
        <v>2427</v>
      </c>
      <c r="B583" s="3">
        <v>46128</v>
      </c>
      <c r="C583" s="4" t="s">
        <v>20</v>
      </c>
      <c r="D583" s="4" t="s">
        <v>47</v>
      </c>
      <c r="E583" s="4" t="s">
        <v>2</v>
      </c>
      <c r="F583" s="4" t="s">
        <v>13</v>
      </c>
      <c r="G583" s="4" t="s">
        <v>14</v>
      </c>
      <c r="H583" s="4" t="s">
        <v>32</v>
      </c>
      <c r="I583" s="9">
        <v>1</v>
      </c>
      <c r="J583" s="6">
        <v>45.82</v>
      </c>
      <c r="K583" s="7">
        <v>0.1</v>
      </c>
      <c r="L583" s="6">
        <v>18.48</v>
      </c>
      <c r="M583" s="6">
        <f t="shared" si="36"/>
        <v>41.238</v>
      </c>
      <c r="N583" s="6">
        <f t="shared" si="37"/>
        <v>18.48</v>
      </c>
      <c r="O583" s="6">
        <f t="shared" si="38"/>
        <v>22.757999999999999</v>
      </c>
      <c r="P583" s="8">
        <f t="shared" si="39"/>
        <v>0.55186963480285167</v>
      </c>
      <c r="Q583" s="5">
        <f>YEAR(SalesDataTable[[#This Row],[Order Date]])</f>
        <v>2026</v>
      </c>
      <c r="R583" s="8" t="str">
        <f>"Q"&amp;ROUNDUP(MONTH(SalesDataTable[[#This Row],[Order Date]])/3,0)</f>
        <v>Q2</v>
      </c>
      <c r="S583" s="9">
        <f>MONTH(SalesDataTable[[#This Row],[Order Date]])</f>
        <v>4</v>
      </c>
      <c r="T583" s="8" t="str">
        <f>TEXT(SalesDataTable[[#This Row],[Order Date]],"mmm")</f>
        <v>Apr</v>
      </c>
    </row>
    <row r="584" spans="1:20" ht="15.6">
      <c r="A584" s="2">
        <v>2445</v>
      </c>
      <c r="B584" s="3">
        <v>46128</v>
      </c>
      <c r="C584" s="4" t="s">
        <v>0</v>
      </c>
      <c r="D584" s="4" t="s">
        <v>50</v>
      </c>
      <c r="E584" s="4" t="s">
        <v>2</v>
      </c>
      <c r="F584" s="4" t="s">
        <v>3</v>
      </c>
      <c r="G584" s="4" t="s">
        <v>9</v>
      </c>
      <c r="H584" s="4" t="s">
        <v>46</v>
      </c>
      <c r="I584" s="9">
        <v>1</v>
      </c>
      <c r="J584" s="6">
        <v>70.95</v>
      </c>
      <c r="K584" s="7">
        <v>0</v>
      </c>
      <c r="L584" s="6">
        <v>31.43</v>
      </c>
      <c r="M584" s="6">
        <f t="shared" si="36"/>
        <v>70.95</v>
      </c>
      <c r="N584" s="6">
        <f t="shared" si="37"/>
        <v>31.43</v>
      </c>
      <c r="O584" s="6">
        <f t="shared" si="38"/>
        <v>39.520000000000003</v>
      </c>
      <c r="P584" s="8">
        <f t="shared" si="39"/>
        <v>0.55701198026779419</v>
      </c>
      <c r="Q584" s="5">
        <f>YEAR(SalesDataTable[[#This Row],[Order Date]])</f>
        <v>2026</v>
      </c>
      <c r="R584" s="8" t="str">
        <f>"Q"&amp;ROUNDUP(MONTH(SalesDataTable[[#This Row],[Order Date]])/3,0)</f>
        <v>Q2</v>
      </c>
      <c r="S584" s="9">
        <f>MONTH(SalesDataTable[[#This Row],[Order Date]])</f>
        <v>4</v>
      </c>
      <c r="T584" s="8" t="str">
        <f>TEXT(SalesDataTable[[#This Row],[Order Date]],"mmm")</f>
        <v>Apr</v>
      </c>
    </row>
    <row r="585" spans="1:20" ht="15.6">
      <c r="A585" s="2">
        <v>3311</v>
      </c>
      <c r="B585" s="3">
        <v>46128</v>
      </c>
      <c r="C585" s="4" t="s">
        <v>6</v>
      </c>
      <c r="D585" s="4" t="s">
        <v>41</v>
      </c>
      <c r="E585" s="4" t="s">
        <v>2</v>
      </c>
      <c r="F585" s="4" t="s">
        <v>13</v>
      </c>
      <c r="G585" s="4" t="s">
        <v>14</v>
      </c>
      <c r="H585" s="4" t="s">
        <v>32</v>
      </c>
      <c r="I585" s="9">
        <v>1</v>
      </c>
      <c r="J585" s="6">
        <v>46.68</v>
      </c>
      <c r="K585" s="7">
        <v>0.05</v>
      </c>
      <c r="L585" s="6">
        <v>18.350000000000001</v>
      </c>
      <c r="M585" s="6">
        <f t="shared" si="36"/>
        <v>44.345999999999997</v>
      </c>
      <c r="N585" s="6">
        <f t="shared" si="37"/>
        <v>18.350000000000001</v>
      </c>
      <c r="O585" s="6">
        <f t="shared" si="38"/>
        <v>25.995999999999995</v>
      </c>
      <c r="P585" s="8">
        <f t="shared" si="39"/>
        <v>0.58620845172056102</v>
      </c>
      <c r="Q585" s="5">
        <f>YEAR(SalesDataTable[[#This Row],[Order Date]])</f>
        <v>2026</v>
      </c>
      <c r="R585" s="8" t="str">
        <f>"Q"&amp;ROUNDUP(MONTH(SalesDataTable[[#This Row],[Order Date]])/3,0)</f>
        <v>Q2</v>
      </c>
      <c r="S585" s="9">
        <f>MONTH(SalesDataTable[[#This Row],[Order Date]])</f>
        <v>4</v>
      </c>
      <c r="T585" s="8" t="str">
        <f>TEXT(SalesDataTable[[#This Row],[Order Date]],"mmm")</f>
        <v>Apr</v>
      </c>
    </row>
    <row r="586" spans="1:20" ht="15.6">
      <c r="A586" s="2">
        <v>3320</v>
      </c>
      <c r="B586" s="3">
        <v>46128</v>
      </c>
      <c r="C586" s="4" t="s">
        <v>11</v>
      </c>
      <c r="D586" s="4" t="s">
        <v>52</v>
      </c>
      <c r="E586" s="4" t="s">
        <v>2</v>
      </c>
      <c r="F586" s="4" t="s">
        <v>16</v>
      </c>
      <c r="G586" s="4" t="s">
        <v>14</v>
      </c>
      <c r="H586" s="4" t="s">
        <v>48</v>
      </c>
      <c r="I586" s="9">
        <v>5</v>
      </c>
      <c r="J586" s="6">
        <v>164.31</v>
      </c>
      <c r="K586" s="7">
        <v>0.05</v>
      </c>
      <c r="L586" s="6">
        <v>85.41</v>
      </c>
      <c r="M586" s="6">
        <f t="shared" si="36"/>
        <v>780.47249999999997</v>
      </c>
      <c r="N586" s="6">
        <f t="shared" si="37"/>
        <v>427.04999999999995</v>
      </c>
      <c r="O586" s="6">
        <f t="shared" si="38"/>
        <v>353.42250000000001</v>
      </c>
      <c r="P586" s="8">
        <f t="shared" si="39"/>
        <v>0.45283145786686912</v>
      </c>
      <c r="Q586" s="5">
        <f>YEAR(SalesDataTable[[#This Row],[Order Date]])</f>
        <v>2026</v>
      </c>
      <c r="R586" s="8" t="str">
        <f>"Q"&amp;ROUNDUP(MONTH(SalesDataTable[[#This Row],[Order Date]])/3,0)</f>
        <v>Q2</v>
      </c>
      <c r="S586" s="9">
        <f>MONTH(SalesDataTable[[#This Row],[Order Date]])</f>
        <v>4</v>
      </c>
      <c r="T586" s="8" t="str">
        <f>TEXT(SalesDataTable[[#This Row],[Order Date]],"mmm")</f>
        <v>Apr</v>
      </c>
    </row>
    <row r="587" spans="1:20" ht="15.6">
      <c r="A587" s="2">
        <v>3321</v>
      </c>
      <c r="B587" s="3">
        <v>46128</v>
      </c>
      <c r="C587" s="4" t="s">
        <v>6</v>
      </c>
      <c r="D587" s="4" t="s">
        <v>27</v>
      </c>
      <c r="E587" s="4" t="s">
        <v>2</v>
      </c>
      <c r="F587" s="4" t="s">
        <v>16</v>
      </c>
      <c r="G587" s="4" t="s">
        <v>14</v>
      </c>
      <c r="H587" s="4" t="s">
        <v>15</v>
      </c>
      <c r="I587" s="9">
        <v>3</v>
      </c>
      <c r="J587" s="6">
        <v>35.57</v>
      </c>
      <c r="K587" s="7">
        <v>0</v>
      </c>
      <c r="L587" s="6">
        <v>13.67</v>
      </c>
      <c r="M587" s="6">
        <f t="shared" si="36"/>
        <v>106.71000000000001</v>
      </c>
      <c r="N587" s="6">
        <f t="shared" si="37"/>
        <v>41.01</v>
      </c>
      <c r="O587" s="6">
        <f t="shared" si="38"/>
        <v>65.700000000000017</v>
      </c>
      <c r="P587" s="8">
        <f t="shared" si="39"/>
        <v>0.61568737700309262</v>
      </c>
      <c r="Q587" s="5">
        <f>YEAR(SalesDataTable[[#This Row],[Order Date]])</f>
        <v>2026</v>
      </c>
      <c r="R587" s="8" t="str">
        <f>"Q"&amp;ROUNDUP(MONTH(SalesDataTable[[#This Row],[Order Date]])/3,0)</f>
        <v>Q2</v>
      </c>
      <c r="S587" s="9">
        <f>MONTH(SalesDataTable[[#This Row],[Order Date]])</f>
        <v>4</v>
      </c>
      <c r="T587" s="8" t="str">
        <f>TEXT(SalesDataTable[[#This Row],[Order Date]],"mmm")</f>
        <v>Apr</v>
      </c>
    </row>
    <row r="588" spans="1:20" ht="15.6">
      <c r="A588" s="2">
        <v>5181</v>
      </c>
      <c r="B588" s="3">
        <v>46128</v>
      </c>
      <c r="C588" s="4" t="s">
        <v>0</v>
      </c>
      <c r="D588" s="4" t="s">
        <v>1</v>
      </c>
      <c r="E588" s="4" t="s">
        <v>28</v>
      </c>
      <c r="F588" s="4" t="s">
        <v>13</v>
      </c>
      <c r="G588" s="4" t="s">
        <v>14</v>
      </c>
      <c r="H588" s="4" t="s">
        <v>32</v>
      </c>
      <c r="I588" s="9">
        <v>2</v>
      </c>
      <c r="J588" s="6">
        <v>45.51</v>
      </c>
      <c r="K588" s="7">
        <v>0.1</v>
      </c>
      <c r="L588" s="6">
        <v>18.809999999999999</v>
      </c>
      <c r="M588" s="6">
        <f t="shared" si="36"/>
        <v>81.917999999999992</v>
      </c>
      <c r="N588" s="6">
        <f t="shared" si="37"/>
        <v>37.619999999999997</v>
      </c>
      <c r="O588" s="6">
        <f t="shared" si="38"/>
        <v>44.297999999999995</v>
      </c>
      <c r="P588" s="8">
        <f t="shared" si="39"/>
        <v>0.54076027246758951</v>
      </c>
      <c r="Q588" s="5">
        <f>YEAR(SalesDataTable[[#This Row],[Order Date]])</f>
        <v>2026</v>
      </c>
      <c r="R588" s="8" t="str">
        <f>"Q"&amp;ROUNDUP(MONTH(SalesDataTable[[#This Row],[Order Date]])/3,0)</f>
        <v>Q2</v>
      </c>
      <c r="S588" s="9">
        <f>MONTH(SalesDataTable[[#This Row],[Order Date]])</f>
        <v>4</v>
      </c>
      <c r="T588" s="8" t="str">
        <f>TEXT(SalesDataTable[[#This Row],[Order Date]],"mmm")</f>
        <v>Apr</v>
      </c>
    </row>
    <row r="589" spans="1:20" ht="15.6">
      <c r="A589" s="2">
        <v>5187</v>
      </c>
      <c r="B589" s="3">
        <v>46128</v>
      </c>
      <c r="C589" s="4" t="s">
        <v>20</v>
      </c>
      <c r="D589" s="4" t="s">
        <v>33</v>
      </c>
      <c r="E589" s="4" t="s">
        <v>2</v>
      </c>
      <c r="F589" s="4" t="s">
        <v>3</v>
      </c>
      <c r="G589" s="4" t="s">
        <v>23</v>
      </c>
      <c r="H589" s="4" t="s">
        <v>29</v>
      </c>
      <c r="I589" s="9">
        <v>2</v>
      </c>
      <c r="J589" s="6">
        <v>198.32</v>
      </c>
      <c r="K589" s="7">
        <v>0</v>
      </c>
      <c r="L589" s="6">
        <v>106.8</v>
      </c>
      <c r="M589" s="6">
        <f t="shared" si="36"/>
        <v>396.64</v>
      </c>
      <c r="N589" s="6">
        <f t="shared" si="37"/>
        <v>213.6</v>
      </c>
      <c r="O589" s="6">
        <f t="shared" si="38"/>
        <v>183.04</v>
      </c>
      <c r="P589" s="8">
        <f t="shared" si="39"/>
        <v>0.46147640177490923</v>
      </c>
      <c r="Q589" s="5">
        <f>YEAR(SalesDataTable[[#This Row],[Order Date]])</f>
        <v>2026</v>
      </c>
      <c r="R589" s="8" t="str">
        <f>"Q"&amp;ROUNDUP(MONTH(SalesDataTable[[#This Row],[Order Date]])/3,0)</f>
        <v>Q2</v>
      </c>
      <c r="S589" s="9">
        <f>MONTH(SalesDataTable[[#This Row],[Order Date]])</f>
        <v>4</v>
      </c>
      <c r="T589" s="8" t="str">
        <f>TEXT(SalesDataTable[[#This Row],[Order Date]],"mmm")</f>
        <v>Apr</v>
      </c>
    </row>
    <row r="590" spans="1:20" ht="15.6">
      <c r="A590" s="2">
        <v>605</v>
      </c>
      <c r="B590" s="3">
        <v>46129</v>
      </c>
      <c r="C590" s="4" t="s">
        <v>20</v>
      </c>
      <c r="D590" s="4" t="s">
        <v>33</v>
      </c>
      <c r="E590" s="4" t="s">
        <v>28</v>
      </c>
      <c r="F590" s="4" t="s">
        <v>16</v>
      </c>
      <c r="G590" s="4" t="s">
        <v>14</v>
      </c>
      <c r="H590" s="4" t="s">
        <v>44</v>
      </c>
      <c r="I590" s="9">
        <v>2</v>
      </c>
      <c r="J590" s="6">
        <v>130.94</v>
      </c>
      <c r="K590" s="7">
        <v>0</v>
      </c>
      <c r="L590" s="6">
        <v>67.459999999999994</v>
      </c>
      <c r="M590" s="6">
        <f t="shared" si="36"/>
        <v>261.88</v>
      </c>
      <c r="N590" s="6">
        <f t="shared" si="37"/>
        <v>134.91999999999999</v>
      </c>
      <c r="O590" s="6">
        <f t="shared" si="38"/>
        <v>126.96000000000001</v>
      </c>
      <c r="P590" s="8">
        <f t="shared" si="39"/>
        <v>0.48480219948067821</v>
      </c>
      <c r="Q590" s="5">
        <f>YEAR(SalesDataTable[[#This Row],[Order Date]])</f>
        <v>2026</v>
      </c>
      <c r="R590" s="8" t="str">
        <f>"Q"&amp;ROUNDUP(MONTH(SalesDataTable[[#This Row],[Order Date]])/3,0)</f>
        <v>Q2</v>
      </c>
      <c r="S590" s="9">
        <f>MONTH(SalesDataTable[[#This Row],[Order Date]])</f>
        <v>4</v>
      </c>
      <c r="T590" s="8" t="str">
        <f>TEXT(SalesDataTable[[#This Row],[Order Date]],"mmm")</f>
        <v>Apr</v>
      </c>
    </row>
    <row r="591" spans="1:20" ht="15.6">
      <c r="A591" s="2">
        <v>3244</v>
      </c>
      <c r="B591" s="3">
        <v>46129</v>
      </c>
      <c r="C591" s="4" t="s">
        <v>6</v>
      </c>
      <c r="D591" s="4" t="s">
        <v>41</v>
      </c>
      <c r="E591" s="4" t="s">
        <v>28</v>
      </c>
      <c r="F591" s="4" t="s">
        <v>3</v>
      </c>
      <c r="G591" s="4" t="s">
        <v>14</v>
      </c>
      <c r="H591" s="4" t="s">
        <v>44</v>
      </c>
      <c r="I591" s="9">
        <v>1</v>
      </c>
      <c r="J591" s="6">
        <v>131.62</v>
      </c>
      <c r="K591" s="7">
        <v>0</v>
      </c>
      <c r="L591" s="6">
        <v>66.95</v>
      </c>
      <c r="M591" s="6">
        <f t="shared" si="36"/>
        <v>131.62</v>
      </c>
      <c r="N591" s="6">
        <f t="shared" si="37"/>
        <v>66.95</v>
      </c>
      <c r="O591" s="6">
        <f t="shared" si="38"/>
        <v>64.67</v>
      </c>
      <c r="P591" s="8">
        <f t="shared" si="39"/>
        <v>0.49133870232487464</v>
      </c>
      <c r="Q591" s="5">
        <f>YEAR(SalesDataTable[[#This Row],[Order Date]])</f>
        <v>2026</v>
      </c>
      <c r="R591" s="8" t="str">
        <f>"Q"&amp;ROUNDUP(MONTH(SalesDataTable[[#This Row],[Order Date]])/3,0)</f>
        <v>Q2</v>
      </c>
      <c r="S591" s="9">
        <f>MONTH(SalesDataTable[[#This Row],[Order Date]])</f>
        <v>4</v>
      </c>
      <c r="T591" s="8" t="str">
        <f>TEXT(SalesDataTable[[#This Row],[Order Date]],"mmm")</f>
        <v>Apr</v>
      </c>
    </row>
    <row r="592" spans="1:20" ht="15.6">
      <c r="A592" s="2">
        <v>4047</v>
      </c>
      <c r="B592" s="3">
        <v>46129</v>
      </c>
      <c r="C592" s="4" t="s">
        <v>0</v>
      </c>
      <c r="D592" s="4" t="s">
        <v>1</v>
      </c>
      <c r="E592" s="4" t="s">
        <v>8</v>
      </c>
      <c r="F592" s="4" t="s">
        <v>16</v>
      </c>
      <c r="G592" s="4" t="s">
        <v>14</v>
      </c>
      <c r="H592" s="4" t="s">
        <v>48</v>
      </c>
      <c r="I592" s="9">
        <v>8</v>
      </c>
      <c r="J592" s="6">
        <v>168.34</v>
      </c>
      <c r="K592" s="7">
        <v>0.15</v>
      </c>
      <c r="L592" s="6">
        <v>88.7</v>
      </c>
      <c r="M592" s="6">
        <f t="shared" si="36"/>
        <v>1144.712</v>
      </c>
      <c r="N592" s="6">
        <f t="shared" si="37"/>
        <v>709.6</v>
      </c>
      <c r="O592" s="6">
        <f t="shared" si="38"/>
        <v>435.11199999999997</v>
      </c>
      <c r="P592" s="8">
        <f t="shared" si="39"/>
        <v>0.38010608781946897</v>
      </c>
      <c r="Q592" s="5">
        <f>YEAR(SalesDataTable[[#This Row],[Order Date]])</f>
        <v>2026</v>
      </c>
      <c r="R592" s="8" t="str">
        <f>"Q"&amp;ROUNDUP(MONTH(SalesDataTable[[#This Row],[Order Date]])/3,0)</f>
        <v>Q2</v>
      </c>
      <c r="S592" s="9">
        <f>MONTH(SalesDataTable[[#This Row],[Order Date]])</f>
        <v>4</v>
      </c>
      <c r="T592" s="8" t="str">
        <f>TEXT(SalesDataTable[[#This Row],[Order Date]],"mmm")</f>
        <v>Apr</v>
      </c>
    </row>
    <row r="593" spans="1:20" ht="15.6">
      <c r="A593" s="2">
        <v>4101</v>
      </c>
      <c r="B593" s="3">
        <v>46129</v>
      </c>
      <c r="C593" s="4" t="s">
        <v>6</v>
      </c>
      <c r="D593" s="4" t="s">
        <v>27</v>
      </c>
      <c r="E593" s="4" t="s">
        <v>2</v>
      </c>
      <c r="F593" s="4" t="s">
        <v>3</v>
      </c>
      <c r="G593" s="4" t="s">
        <v>23</v>
      </c>
      <c r="H593" s="4" t="s">
        <v>40</v>
      </c>
      <c r="I593" s="9">
        <v>1</v>
      </c>
      <c r="J593" s="6">
        <v>81.040000000000006</v>
      </c>
      <c r="K593" s="7">
        <v>0</v>
      </c>
      <c r="L593" s="6">
        <v>39.97</v>
      </c>
      <c r="M593" s="6">
        <f t="shared" si="36"/>
        <v>81.040000000000006</v>
      </c>
      <c r="N593" s="6">
        <f t="shared" si="37"/>
        <v>39.97</v>
      </c>
      <c r="O593" s="6">
        <f t="shared" si="38"/>
        <v>41.070000000000007</v>
      </c>
      <c r="P593" s="8">
        <f t="shared" si="39"/>
        <v>0.50678677196446209</v>
      </c>
      <c r="Q593" s="5">
        <f>YEAR(SalesDataTable[[#This Row],[Order Date]])</f>
        <v>2026</v>
      </c>
      <c r="R593" s="8" t="str">
        <f>"Q"&amp;ROUNDUP(MONTH(SalesDataTable[[#This Row],[Order Date]])/3,0)</f>
        <v>Q2</v>
      </c>
      <c r="S593" s="9">
        <f>MONTH(SalesDataTable[[#This Row],[Order Date]])</f>
        <v>4</v>
      </c>
      <c r="T593" s="8" t="str">
        <f>TEXT(SalesDataTable[[#This Row],[Order Date]],"mmm")</f>
        <v>Apr</v>
      </c>
    </row>
    <row r="594" spans="1:20" ht="15.6">
      <c r="A594" s="2">
        <v>4537</v>
      </c>
      <c r="B594" s="3">
        <v>46129</v>
      </c>
      <c r="C594" s="4" t="s">
        <v>20</v>
      </c>
      <c r="D594" s="4" t="s">
        <v>33</v>
      </c>
      <c r="E594" s="4" t="s">
        <v>2</v>
      </c>
      <c r="F594" s="4" t="s">
        <v>16</v>
      </c>
      <c r="G594" s="4" t="s">
        <v>23</v>
      </c>
      <c r="H594" s="4" t="s">
        <v>40</v>
      </c>
      <c r="I594" s="9">
        <v>3</v>
      </c>
      <c r="J594" s="6">
        <v>81.53</v>
      </c>
      <c r="K594" s="7">
        <v>0.05</v>
      </c>
      <c r="L594" s="6">
        <v>38.630000000000003</v>
      </c>
      <c r="M594" s="6">
        <f t="shared" si="36"/>
        <v>232.3605</v>
      </c>
      <c r="N594" s="6">
        <f t="shared" si="37"/>
        <v>115.89000000000001</v>
      </c>
      <c r="O594" s="6">
        <f t="shared" si="38"/>
        <v>116.47049999999999</v>
      </c>
      <c r="P594" s="8">
        <f t="shared" si="39"/>
        <v>0.50124913657872139</v>
      </c>
      <c r="Q594" s="5">
        <f>YEAR(SalesDataTable[[#This Row],[Order Date]])</f>
        <v>2026</v>
      </c>
      <c r="R594" s="8" t="str">
        <f>"Q"&amp;ROUNDUP(MONTH(SalesDataTable[[#This Row],[Order Date]])/3,0)</f>
        <v>Q2</v>
      </c>
      <c r="S594" s="9">
        <f>MONTH(SalesDataTable[[#This Row],[Order Date]])</f>
        <v>4</v>
      </c>
      <c r="T594" s="8" t="str">
        <f>TEXT(SalesDataTable[[#This Row],[Order Date]],"mmm")</f>
        <v>Apr</v>
      </c>
    </row>
    <row r="595" spans="1:20" ht="15.6">
      <c r="A595" s="2">
        <v>754</v>
      </c>
      <c r="B595" s="3">
        <v>46130</v>
      </c>
      <c r="C595" s="4" t="s">
        <v>11</v>
      </c>
      <c r="D595" s="4" t="s">
        <v>39</v>
      </c>
      <c r="E595" s="4" t="s">
        <v>28</v>
      </c>
      <c r="F595" s="4" t="s">
        <v>3</v>
      </c>
      <c r="G595" s="4" t="s">
        <v>4</v>
      </c>
      <c r="H595" s="4" t="s">
        <v>30</v>
      </c>
      <c r="I595" s="9">
        <v>3</v>
      </c>
      <c r="J595" s="6">
        <v>104.8</v>
      </c>
      <c r="K595" s="7">
        <v>0.1</v>
      </c>
      <c r="L595" s="6">
        <v>50.59</v>
      </c>
      <c r="M595" s="6">
        <f t="shared" si="36"/>
        <v>282.95999999999998</v>
      </c>
      <c r="N595" s="6">
        <f t="shared" si="37"/>
        <v>151.77000000000001</v>
      </c>
      <c r="O595" s="6">
        <f t="shared" si="38"/>
        <v>131.18999999999997</v>
      </c>
      <c r="P595" s="8">
        <f t="shared" si="39"/>
        <v>0.46363443596268017</v>
      </c>
      <c r="Q595" s="5">
        <f>YEAR(SalesDataTable[[#This Row],[Order Date]])</f>
        <v>2026</v>
      </c>
      <c r="R595" s="8" t="str">
        <f>"Q"&amp;ROUNDUP(MONTH(SalesDataTable[[#This Row],[Order Date]])/3,0)</f>
        <v>Q2</v>
      </c>
      <c r="S595" s="9">
        <f>MONTH(SalesDataTable[[#This Row],[Order Date]])</f>
        <v>4</v>
      </c>
      <c r="T595" s="8" t="str">
        <f>TEXT(SalesDataTable[[#This Row],[Order Date]],"mmm")</f>
        <v>Apr</v>
      </c>
    </row>
    <row r="596" spans="1:20" ht="15.6">
      <c r="A596" s="2">
        <v>1340</v>
      </c>
      <c r="B596" s="3">
        <v>46130</v>
      </c>
      <c r="C596" s="4" t="s">
        <v>20</v>
      </c>
      <c r="D596" s="4" t="s">
        <v>33</v>
      </c>
      <c r="E596" s="4" t="s">
        <v>2</v>
      </c>
      <c r="F596" s="4" t="s">
        <v>13</v>
      </c>
      <c r="G596" s="4" t="s">
        <v>34</v>
      </c>
      <c r="H596" s="4" t="s">
        <v>45</v>
      </c>
      <c r="I596" s="9">
        <v>2</v>
      </c>
      <c r="J596" s="6">
        <v>51.24</v>
      </c>
      <c r="K596" s="7">
        <v>0</v>
      </c>
      <c r="L596" s="6">
        <v>22.52</v>
      </c>
      <c r="M596" s="6">
        <f t="shared" si="36"/>
        <v>102.48</v>
      </c>
      <c r="N596" s="6">
        <f t="shared" si="37"/>
        <v>45.04</v>
      </c>
      <c r="O596" s="6">
        <f t="shared" si="38"/>
        <v>57.440000000000005</v>
      </c>
      <c r="P596" s="8">
        <f t="shared" si="39"/>
        <v>0.56049960967993762</v>
      </c>
      <c r="Q596" s="5">
        <f>YEAR(SalesDataTable[[#This Row],[Order Date]])</f>
        <v>2026</v>
      </c>
      <c r="R596" s="8" t="str">
        <f>"Q"&amp;ROUNDUP(MONTH(SalesDataTable[[#This Row],[Order Date]])/3,0)</f>
        <v>Q2</v>
      </c>
      <c r="S596" s="9">
        <f>MONTH(SalesDataTable[[#This Row],[Order Date]])</f>
        <v>4</v>
      </c>
      <c r="T596" s="8" t="str">
        <f>TEXT(SalesDataTable[[#This Row],[Order Date]],"mmm")</f>
        <v>Apr</v>
      </c>
    </row>
    <row r="597" spans="1:20" ht="15.6">
      <c r="A597" s="2">
        <v>1444</v>
      </c>
      <c r="B597" s="3">
        <v>46130</v>
      </c>
      <c r="C597" s="4" t="s">
        <v>11</v>
      </c>
      <c r="D597" s="4" t="s">
        <v>39</v>
      </c>
      <c r="E597" s="4" t="s">
        <v>19</v>
      </c>
      <c r="F597" s="4" t="s">
        <v>3</v>
      </c>
      <c r="G597" s="4" t="s">
        <v>23</v>
      </c>
      <c r="H597" s="4" t="s">
        <v>51</v>
      </c>
      <c r="I597" s="9">
        <v>1</v>
      </c>
      <c r="J597" s="6">
        <v>120.52</v>
      </c>
      <c r="K597" s="7">
        <v>0.1</v>
      </c>
      <c r="L597" s="6">
        <v>59.01</v>
      </c>
      <c r="M597" s="6">
        <f t="shared" si="36"/>
        <v>108.468</v>
      </c>
      <c r="N597" s="6">
        <f t="shared" si="37"/>
        <v>59.01</v>
      </c>
      <c r="O597" s="6">
        <f t="shared" si="38"/>
        <v>49.458000000000006</v>
      </c>
      <c r="P597" s="8">
        <f t="shared" si="39"/>
        <v>0.45596858059519862</v>
      </c>
      <c r="Q597" s="5">
        <f>YEAR(SalesDataTable[[#This Row],[Order Date]])</f>
        <v>2026</v>
      </c>
      <c r="R597" s="8" t="str">
        <f>"Q"&amp;ROUNDUP(MONTH(SalesDataTable[[#This Row],[Order Date]])/3,0)</f>
        <v>Q2</v>
      </c>
      <c r="S597" s="9">
        <f>MONTH(SalesDataTable[[#This Row],[Order Date]])</f>
        <v>4</v>
      </c>
      <c r="T597" s="8" t="str">
        <f>TEXT(SalesDataTable[[#This Row],[Order Date]],"mmm")</f>
        <v>Apr</v>
      </c>
    </row>
    <row r="598" spans="1:20" ht="15.6">
      <c r="A598" s="2">
        <v>2390</v>
      </c>
      <c r="B598" s="3">
        <v>46130</v>
      </c>
      <c r="C598" s="4" t="s">
        <v>20</v>
      </c>
      <c r="D598" s="4" t="s">
        <v>33</v>
      </c>
      <c r="E598" s="4" t="s">
        <v>19</v>
      </c>
      <c r="F598" s="4" t="s">
        <v>3</v>
      </c>
      <c r="G598" s="4" t="s">
        <v>23</v>
      </c>
      <c r="H598" s="4" t="s">
        <v>40</v>
      </c>
      <c r="I598" s="9">
        <v>1</v>
      </c>
      <c r="J598" s="6">
        <v>80.98</v>
      </c>
      <c r="K598" s="7">
        <v>0</v>
      </c>
      <c r="L598" s="6">
        <v>40.19</v>
      </c>
      <c r="M598" s="6">
        <f t="shared" si="36"/>
        <v>80.98</v>
      </c>
      <c r="N598" s="6">
        <f t="shared" si="37"/>
        <v>40.19</v>
      </c>
      <c r="O598" s="6">
        <f t="shared" si="38"/>
        <v>40.790000000000006</v>
      </c>
      <c r="P598" s="8">
        <f t="shared" si="39"/>
        <v>0.50370461842430236</v>
      </c>
      <c r="Q598" s="5">
        <f>YEAR(SalesDataTable[[#This Row],[Order Date]])</f>
        <v>2026</v>
      </c>
      <c r="R598" s="8" t="str">
        <f>"Q"&amp;ROUNDUP(MONTH(SalesDataTable[[#This Row],[Order Date]])/3,0)</f>
        <v>Q2</v>
      </c>
      <c r="S598" s="9">
        <f>MONTH(SalesDataTable[[#This Row],[Order Date]])</f>
        <v>4</v>
      </c>
      <c r="T598" s="8" t="str">
        <f>TEXT(SalesDataTable[[#This Row],[Order Date]],"mmm")</f>
        <v>Apr</v>
      </c>
    </row>
    <row r="599" spans="1:20" ht="15.6">
      <c r="A599" s="2">
        <v>3076</v>
      </c>
      <c r="B599" s="3">
        <v>46130</v>
      </c>
      <c r="C599" s="4" t="s">
        <v>11</v>
      </c>
      <c r="D599" s="4" t="s">
        <v>12</v>
      </c>
      <c r="E599" s="4" t="s">
        <v>2</v>
      </c>
      <c r="F599" s="4" t="s">
        <v>16</v>
      </c>
      <c r="G599" s="4" t="s">
        <v>23</v>
      </c>
      <c r="H599" s="4" t="s">
        <v>40</v>
      </c>
      <c r="I599" s="9">
        <v>2</v>
      </c>
      <c r="J599" s="6">
        <v>82.58</v>
      </c>
      <c r="K599" s="7">
        <v>0.1</v>
      </c>
      <c r="L599" s="6">
        <v>39.93</v>
      </c>
      <c r="M599" s="6">
        <f t="shared" si="36"/>
        <v>148.64400000000001</v>
      </c>
      <c r="N599" s="6">
        <f t="shared" si="37"/>
        <v>79.86</v>
      </c>
      <c r="O599" s="6">
        <f t="shared" si="38"/>
        <v>68.784000000000006</v>
      </c>
      <c r="P599" s="8">
        <f t="shared" si="39"/>
        <v>0.46274319851457174</v>
      </c>
      <c r="Q599" s="5">
        <f>YEAR(SalesDataTable[[#This Row],[Order Date]])</f>
        <v>2026</v>
      </c>
      <c r="R599" s="8" t="str">
        <f>"Q"&amp;ROUNDUP(MONTH(SalesDataTable[[#This Row],[Order Date]])/3,0)</f>
        <v>Q2</v>
      </c>
      <c r="S599" s="9">
        <f>MONTH(SalesDataTable[[#This Row],[Order Date]])</f>
        <v>4</v>
      </c>
      <c r="T599" s="8" t="str">
        <f>TEXT(SalesDataTable[[#This Row],[Order Date]],"mmm")</f>
        <v>Apr</v>
      </c>
    </row>
    <row r="600" spans="1:20" ht="15.6">
      <c r="A600" s="2">
        <v>3157</v>
      </c>
      <c r="B600" s="3">
        <v>46130</v>
      </c>
      <c r="C600" s="4" t="s">
        <v>20</v>
      </c>
      <c r="D600" s="4" t="s">
        <v>33</v>
      </c>
      <c r="E600" s="4" t="s">
        <v>2</v>
      </c>
      <c r="F600" s="4" t="s">
        <v>13</v>
      </c>
      <c r="G600" s="4" t="s">
        <v>23</v>
      </c>
      <c r="H600" s="4" t="s">
        <v>29</v>
      </c>
      <c r="I600" s="9">
        <v>2</v>
      </c>
      <c r="J600" s="6">
        <v>200.36</v>
      </c>
      <c r="K600" s="7">
        <v>0</v>
      </c>
      <c r="L600" s="6">
        <v>105.12</v>
      </c>
      <c r="M600" s="6">
        <f t="shared" si="36"/>
        <v>400.72</v>
      </c>
      <c r="N600" s="6">
        <f t="shared" si="37"/>
        <v>210.24</v>
      </c>
      <c r="O600" s="6">
        <f t="shared" si="38"/>
        <v>190.48000000000002</v>
      </c>
      <c r="P600" s="8">
        <f t="shared" si="39"/>
        <v>0.47534438011579161</v>
      </c>
      <c r="Q600" s="5">
        <f>YEAR(SalesDataTable[[#This Row],[Order Date]])</f>
        <v>2026</v>
      </c>
      <c r="R600" s="8" t="str">
        <f>"Q"&amp;ROUNDUP(MONTH(SalesDataTable[[#This Row],[Order Date]])/3,0)</f>
        <v>Q2</v>
      </c>
      <c r="S600" s="9">
        <f>MONTH(SalesDataTable[[#This Row],[Order Date]])</f>
        <v>4</v>
      </c>
      <c r="T600" s="8" t="str">
        <f>TEXT(SalesDataTable[[#This Row],[Order Date]],"mmm")</f>
        <v>Apr</v>
      </c>
    </row>
    <row r="601" spans="1:20" ht="15.6">
      <c r="A601" s="2">
        <v>4516</v>
      </c>
      <c r="B601" s="3">
        <v>46130</v>
      </c>
      <c r="C601" s="4" t="s">
        <v>11</v>
      </c>
      <c r="D601" s="4" t="s">
        <v>25</v>
      </c>
      <c r="E601" s="4" t="s">
        <v>2</v>
      </c>
      <c r="F601" s="4" t="s">
        <v>3</v>
      </c>
      <c r="G601" s="4" t="s">
        <v>23</v>
      </c>
      <c r="H601" s="4" t="s">
        <v>29</v>
      </c>
      <c r="I601" s="9">
        <v>1</v>
      </c>
      <c r="J601" s="6">
        <v>196.24</v>
      </c>
      <c r="K601" s="7">
        <v>0</v>
      </c>
      <c r="L601" s="6">
        <v>106.34</v>
      </c>
      <c r="M601" s="6">
        <f t="shared" si="36"/>
        <v>196.24</v>
      </c>
      <c r="N601" s="6">
        <f t="shared" si="37"/>
        <v>106.34</v>
      </c>
      <c r="O601" s="6">
        <f t="shared" si="38"/>
        <v>89.9</v>
      </c>
      <c r="P601" s="8">
        <f t="shared" si="39"/>
        <v>0.45811251528740321</v>
      </c>
      <c r="Q601" s="5">
        <f>YEAR(SalesDataTable[[#This Row],[Order Date]])</f>
        <v>2026</v>
      </c>
      <c r="R601" s="8" t="str">
        <f>"Q"&amp;ROUNDUP(MONTH(SalesDataTable[[#This Row],[Order Date]])/3,0)</f>
        <v>Q2</v>
      </c>
      <c r="S601" s="9">
        <f>MONTH(SalesDataTable[[#This Row],[Order Date]])</f>
        <v>4</v>
      </c>
      <c r="T601" s="8" t="str">
        <f>TEXT(SalesDataTable[[#This Row],[Order Date]],"mmm")</f>
        <v>Apr</v>
      </c>
    </row>
    <row r="602" spans="1:20" ht="15.6">
      <c r="A602" s="2">
        <v>5119</v>
      </c>
      <c r="B602" s="3">
        <v>46130</v>
      </c>
      <c r="C602" s="4" t="s">
        <v>0</v>
      </c>
      <c r="D602" s="4" t="s">
        <v>50</v>
      </c>
      <c r="E602" s="4" t="s">
        <v>2</v>
      </c>
      <c r="F602" s="4" t="s">
        <v>16</v>
      </c>
      <c r="G602" s="4" t="s">
        <v>9</v>
      </c>
      <c r="H602" s="4" t="s">
        <v>10</v>
      </c>
      <c r="I602" s="9">
        <v>1</v>
      </c>
      <c r="J602" s="6">
        <v>93.32</v>
      </c>
      <c r="K602" s="7">
        <v>0</v>
      </c>
      <c r="L602" s="6">
        <v>44.82</v>
      </c>
      <c r="M602" s="6">
        <f t="shared" si="36"/>
        <v>93.32</v>
      </c>
      <c r="N602" s="6">
        <f t="shared" si="37"/>
        <v>44.82</v>
      </c>
      <c r="O602" s="6">
        <f t="shared" si="38"/>
        <v>48.499999999999993</v>
      </c>
      <c r="P602" s="8">
        <f t="shared" si="39"/>
        <v>0.51971710244320612</v>
      </c>
      <c r="Q602" s="5">
        <f>YEAR(SalesDataTable[[#This Row],[Order Date]])</f>
        <v>2026</v>
      </c>
      <c r="R602" s="8" t="str">
        <f>"Q"&amp;ROUNDUP(MONTH(SalesDataTable[[#This Row],[Order Date]])/3,0)</f>
        <v>Q2</v>
      </c>
      <c r="S602" s="9">
        <f>MONTH(SalesDataTable[[#This Row],[Order Date]])</f>
        <v>4</v>
      </c>
      <c r="T602" s="8" t="str">
        <f>TEXT(SalesDataTable[[#This Row],[Order Date]],"mmm")</f>
        <v>Apr</v>
      </c>
    </row>
    <row r="603" spans="1:20" ht="15.6">
      <c r="A603" s="2">
        <v>125</v>
      </c>
      <c r="B603" s="3">
        <v>46131</v>
      </c>
      <c r="C603" s="4" t="s">
        <v>20</v>
      </c>
      <c r="D603" s="4" t="s">
        <v>31</v>
      </c>
      <c r="E603" s="4" t="s">
        <v>2</v>
      </c>
      <c r="F603" s="4" t="s">
        <v>3</v>
      </c>
      <c r="G603" s="4" t="s">
        <v>4</v>
      </c>
      <c r="H603" s="4" t="s">
        <v>30</v>
      </c>
      <c r="I603" s="9">
        <v>2</v>
      </c>
      <c r="J603" s="6">
        <v>101.61</v>
      </c>
      <c r="K603" s="7">
        <v>0</v>
      </c>
      <c r="L603" s="6">
        <v>49.9</v>
      </c>
      <c r="M603" s="6">
        <f t="shared" si="36"/>
        <v>203.22</v>
      </c>
      <c r="N603" s="6">
        <f t="shared" si="37"/>
        <v>99.8</v>
      </c>
      <c r="O603" s="6">
        <f t="shared" si="38"/>
        <v>103.42</v>
      </c>
      <c r="P603" s="8">
        <f t="shared" si="39"/>
        <v>0.50890660368074014</v>
      </c>
      <c r="Q603" s="5">
        <f>YEAR(SalesDataTable[[#This Row],[Order Date]])</f>
        <v>2026</v>
      </c>
      <c r="R603" s="8" t="str">
        <f>"Q"&amp;ROUNDUP(MONTH(SalesDataTable[[#This Row],[Order Date]])/3,0)</f>
        <v>Q2</v>
      </c>
      <c r="S603" s="9">
        <f>MONTH(SalesDataTable[[#This Row],[Order Date]])</f>
        <v>4</v>
      </c>
      <c r="T603" s="8" t="str">
        <f>TEXT(SalesDataTable[[#This Row],[Order Date]],"mmm")</f>
        <v>Apr</v>
      </c>
    </row>
    <row r="604" spans="1:20" ht="15.6">
      <c r="A604" s="2">
        <v>728</v>
      </c>
      <c r="B604" s="3">
        <v>46131</v>
      </c>
      <c r="C604" s="4" t="s">
        <v>6</v>
      </c>
      <c r="D604" s="4" t="s">
        <v>49</v>
      </c>
      <c r="E604" s="4" t="s">
        <v>2</v>
      </c>
      <c r="F604" s="4" t="s">
        <v>3</v>
      </c>
      <c r="G604" s="4" t="s">
        <v>4</v>
      </c>
      <c r="H604" s="4" t="s">
        <v>30</v>
      </c>
      <c r="I604" s="9">
        <v>1</v>
      </c>
      <c r="J604" s="6">
        <v>104.91</v>
      </c>
      <c r="K604" s="7">
        <v>0</v>
      </c>
      <c r="L604" s="6">
        <v>51.68</v>
      </c>
      <c r="M604" s="6">
        <f t="shared" si="36"/>
        <v>104.91</v>
      </c>
      <c r="N604" s="6">
        <f t="shared" si="37"/>
        <v>51.68</v>
      </c>
      <c r="O604" s="6">
        <f t="shared" si="38"/>
        <v>53.23</v>
      </c>
      <c r="P604" s="8">
        <f t="shared" si="39"/>
        <v>0.50738728433895719</v>
      </c>
      <c r="Q604" s="5">
        <f>YEAR(SalesDataTable[[#This Row],[Order Date]])</f>
        <v>2026</v>
      </c>
      <c r="R604" s="8" t="str">
        <f>"Q"&amp;ROUNDUP(MONTH(SalesDataTable[[#This Row],[Order Date]])/3,0)</f>
        <v>Q2</v>
      </c>
      <c r="S604" s="9">
        <f>MONTH(SalesDataTable[[#This Row],[Order Date]])</f>
        <v>4</v>
      </c>
      <c r="T604" s="8" t="str">
        <f>TEXT(SalesDataTable[[#This Row],[Order Date]],"mmm")</f>
        <v>Apr</v>
      </c>
    </row>
    <row r="605" spans="1:20" ht="15.6">
      <c r="A605" s="2">
        <v>1271</v>
      </c>
      <c r="B605" s="3">
        <v>46131</v>
      </c>
      <c r="C605" s="4" t="s">
        <v>11</v>
      </c>
      <c r="D605" s="4" t="s">
        <v>12</v>
      </c>
      <c r="E605" s="4" t="s">
        <v>8</v>
      </c>
      <c r="F605" s="4" t="s">
        <v>16</v>
      </c>
      <c r="G605" s="4" t="s">
        <v>34</v>
      </c>
      <c r="H605" s="4" t="s">
        <v>35</v>
      </c>
      <c r="I605" s="9">
        <v>8</v>
      </c>
      <c r="J605" s="6">
        <v>39.99</v>
      </c>
      <c r="K605" s="7">
        <v>0.15</v>
      </c>
      <c r="L605" s="6">
        <v>14.92</v>
      </c>
      <c r="M605" s="6">
        <f t="shared" si="36"/>
        <v>271.93200000000002</v>
      </c>
      <c r="N605" s="6">
        <f t="shared" si="37"/>
        <v>119.36</v>
      </c>
      <c r="O605" s="6">
        <f t="shared" si="38"/>
        <v>152.572</v>
      </c>
      <c r="P605" s="8">
        <f t="shared" si="39"/>
        <v>0.56106673727255341</v>
      </c>
      <c r="Q605" s="5">
        <f>YEAR(SalesDataTable[[#This Row],[Order Date]])</f>
        <v>2026</v>
      </c>
      <c r="R605" s="8" t="str">
        <f>"Q"&amp;ROUNDUP(MONTH(SalesDataTable[[#This Row],[Order Date]])/3,0)</f>
        <v>Q2</v>
      </c>
      <c r="S605" s="9">
        <f>MONTH(SalesDataTable[[#This Row],[Order Date]])</f>
        <v>4</v>
      </c>
      <c r="T605" s="8" t="str">
        <f>TEXT(SalesDataTable[[#This Row],[Order Date]],"mmm")</f>
        <v>Apr</v>
      </c>
    </row>
    <row r="606" spans="1:20" ht="15.6">
      <c r="A606" s="2">
        <v>1284</v>
      </c>
      <c r="B606" s="3">
        <v>46131</v>
      </c>
      <c r="C606" s="4" t="s">
        <v>6</v>
      </c>
      <c r="D606" s="4" t="s">
        <v>43</v>
      </c>
      <c r="E606" s="4" t="s">
        <v>19</v>
      </c>
      <c r="F606" s="4" t="s">
        <v>13</v>
      </c>
      <c r="G606" s="4" t="s">
        <v>14</v>
      </c>
      <c r="H606" s="4" t="s">
        <v>44</v>
      </c>
      <c r="I606" s="9">
        <v>1</v>
      </c>
      <c r="J606" s="6">
        <v>136.01</v>
      </c>
      <c r="K606" s="7">
        <v>0</v>
      </c>
      <c r="L606" s="6">
        <v>66.59</v>
      </c>
      <c r="M606" s="6">
        <f t="shared" si="36"/>
        <v>136.01</v>
      </c>
      <c r="N606" s="6">
        <f t="shared" si="37"/>
        <v>66.59</v>
      </c>
      <c r="O606" s="6">
        <f t="shared" si="38"/>
        <v>69.419999999999987</v>
      </c>
      <c r="P606" s="8">
        <f t="shared" si="39"/>
        <v>0.51040364679067707</v>
      </c>
      <c r="Q606" s="5">
        <f>YEAR(SalesDataTable[[#This Row],[Order Date]])</f>
        <v>2026</v>
      </c>
      <c r="R606" s="8" t="str">
        <f>"Q"&amp;ROUNDUP(MONTH(SalesDataTable[[#This Row],[Order Date]])/3,0)</f>
        <v>Q2</v>
      </c>
      <c r="S606" s="9">
        <f>MONTH(SalesDataTable[[#This Row],[Order Date]])</f>
        <v>4</v>
      </c>
      <c r="T606" s="8" t="str">
        <f>TEXT(SalesDataTable[[#This Row],[Order Date]],"mmm")</f>
        <v>Apr</v>
      </c>
    </row>
    <row r="607" spans="1:20" ht="15.6">
      <c r="A607" s="2">
        <v>1657</v>
      </c>
      <c r="B607" s="3">
        <v>46131</v>
      </c>
      <c r="C607" s="4" t="s">
        <v>0</v>
      </c>
      <c r="D607" s="4" t="s">
        <v>1</v>
      </c>
      <c r="E607" s="4" t="s">
        <v>8</v>
      </c>
      <c r="F607" s="4" t="s">
        <v>16</v>
      </c>
      <c r="G607" s="4" t="s">
        <v>23</v>
      </c>
      <c r="H607" s="4" t="s">
        <v>51</v>
      </c>
      <c r="I607" s="9">
        <v>15</v>
      </c>
      <c r="J607" s="6">
        <v>122.1</v>
      </c>
      <c r="K607" s="7">
        <v>0.15</v>
      </c>
      <c r="L607" s="6">
        <v>62.33</v>
      </c>
      <c r="M607" s="6">
        <f t="shared" si="36"/>
        <v>1556.7749999999999</v>
      </c>
      <c r="N607" s="6">
        <f t="shared" si="37"/>
        <v>934.94999999999993</v>
      </c>
      <c r="O607" s="6">
        <f t="shared" si="38"/>
        <v>621.82499999999993</v>
      </c>
      <c r="P607" s="8">
        <f t="shared" si="39"/>
        <v>0.39943151707857588</v>
      </c>
      <c r="Q607" s="5">
        <f>YEAR(SalesDataTable[[#This Row],[Order Date]])</f>
        <v>2026</v>
      </c>
      <c r="R607" s="8" t="str">
        <f>"Q"&amp;ROUNDUP(MONTH(SalesDataTable[[#This Row],[Order Date]])/3,0)</f>
        <v>Q2</v>
      </c>
      <c r="S607" s="9">
        <f>MONTH(SalesDataTable[[#This Row],[Order Date]])</f>
        <v>4</v>
      </c>
      <c r="T607" s="8" t="str">
        <f>TEXT(SalesDataTable[[#This Row],[Order Date]],"mmm")</f>
        <v>Apr</v>
      </c>
    </row>
    <row r="608" spans="1:20" ht="15.6">
      <c r="A608" s="2">
        <v>2240</v>
      </c>
      <c r="B608" s="3">
        <v>46131</v>
      </c>
      <c r="C608" s="4" t="s">
        <v>0</v>
      </c>
      <c r="D608" s="4" t="s">
        <v>50</v>
      </c>
      <c r="E608" s="4" t="s">
        <v>28</v>
      </c>
      <c r="F608" s="4" t="s">
        <v>3</v>
      </c>
      <c r="G608" s="4" t="s">
        <v>23</v>
      </c>
      <c r="H608" s="4" t="s">
        <v>24</v>
      </c>
      <c r="I608" s="9">
        <v>4</v>
      </c>
      <c r="J608" s="6">
        <v>341.75</v>
      </c>
      <c r="K608" s="7">
        <v>0.1</v>
      </c>
      <c r="L608" s="6">
        <v>191.91</v>
      </c>
      <c r="M608" s="6">
        <f t="shared" si="36"/>
        <v>1230.3</v>
      </c>
      <c r="N608" s="6">
        <f t="shared" si="37"/>
        <v>767.64</v>
      </c>
      <c r="O608" s="6">
        <f t="shared" si="38"/>
        <v>462.65999999999997</v>
      </c>
      <c r="P608" s="8">
        <f t="shared" si="39"/>
        <v>0.37605462082418922</v>
      </c>
      <c r="Q608" s="5">
        <f>YEAR(SalesDataTable[[#This Row],[Order Date]])</f>
        <v>2026</v>
      </c>
      <c r="R608" s="8" t="str">
        <f>"Q"&amp;ROUNDUP(MONTH(SalesDataTable[[#This Row],[Order Date]])/3,0)</f>
        <v>Q2</v>
      </c>
      <c r="S608" s="9">
        <f>MONTH(SalesDataTable[[#This Row],[Order Date]])</f>
        <v>4</v>
      </c>
      <c r="T608" s="8" t="str">
        <f>TEXT(SalesDataTable[[#This Row],[Order Date]],"mmm")</f>
        <v>Apr</v>
      </c>
    </row>
    <row r="609" spans="1:20" ht="15.6">
      <c r="A609" s="2">
        <v>3050</v>
      </c>
      <c r="B609" s="3">
        <v>46131</v>
      </c>
      <c r="C609" s="4" t="s">
        <v>20</v>
      </c>
      <c r="D609" s="4" t="s">
        <v>47</v>
      </c>
      <c r="E609" s="4" t="s">
        <v>19</v>
      </c>
      <c r="F609" s="4" t="s">
        <v>3</v>
      </c>
      <c r="G609" s="4" t="s">
        <v>9</v>
      </c>
      <c r="H609" s="4" t="s">
        <v>37</v>
      </c>
      <c r="I609" s="9">
        <v>3</v>
      </c>
      <c r="J609" s="6">
        <v>156.16</v>
      </c>
      <c r="K609" s="7">
        <v>0.05</v>
      </c>
      <c r="L609" s="6">
        <v>77.81</v>
      </c>
      <c r="M609" s="6">
        <f t="shared" si="36"/>
        <v>445.05599999999998</v>
      </c>
      <c r="N609" s="6">
        <f t="shared" si="37"/>
        <v>233.43</v>
      </c>
      <c r="O609" s="6">
        <f t="shared" si="38"/>
        <v>211.62599999999998</v>
      </c>
      <c r="P609" s="8">
        <f t="shared" si="39"/>
        <v>0.47550420621225192</v>
      </c>
      <c r="Q609" s="5">
        <f>YEAR(SalesDataTable[[#This Row],[Order Date]])</f>
        <v>2026</v>
      </c>
      <c r="R609" s="8" t="str">
        <f>"Q"&amp;ROUNDUP(MONTH(SalesDataTable[[#This Row],[Order Date]])/3,0)</f>
        <v>Q2</v>
      </c>
      <c r="S609" s="9">
        <f>MONTH(SalesDataTable[[#This Row],[Order Date]])</f>
        <v>4</v>
      </c>
      <c r="T609" s="8" t="str">
        <f>TEXT(SalesDataTable[[#This Row],[Order Date]],"mmm")</f>
        <v>Apr</v>
      </c>
    </row>
    <row r="610" spans="1:20" ht="15.6">
      <c r="A610" s="2">
        <v>3213</v>
      </c>
      <c r="B610" s="3">
        <v>46131</v>
      </c>
      <c r="C610" s="4" t="s">
        <v>0</v>
      </c>
      <c r="D610" s="4" t="s">
        <v>50</v>
      </c>
      <c r="E610" s="4" t="s">
        <v>2</v>
      </c>
      <c r="F610" s="4" t="s">
        <v>3</v>
      </c>
      <c r="G610" s="4" t="s">
        <v>14</v>
      </c>
      <c r="H610" s="4" t="s">
        <v>44</v>
      </c>
      <c r="I610" s="9">
        <v>2</v>
      </c>
      <c r="J610" s="6">
        <v>132.53</v>
      </c>
      <c r="K610" s="7">
        <v>0.05</v>
      </c>
      <c r="L610" s="6">
        <v>66.39</v>
      </c>
      <c r="M610" s="6">
        <f t="shared" si="36"/>
        <v>251.80699999999999</v>
      </c>
      <c r="N610" s="6">
        <f t="shared" si="37"/>
        <v>132.78</v>
      </c>
      <c r="O610" s="6">
        <f t="shared" si="38"/>
        <v>119.02699999999999</v>
      </c>
      <c r="P610" s="8">
        <f t="shared" si="39"/>
        <v>0.47269138665724142</v>
      </c>
      <c r="Q610" s="5">
        <f>YEAR(SalesDataTable[[#This Row],[Order Date]])</f>
        <v>2026</v>
      </c>
      <c r="R610" s="8" t="str">
        <f>"Q"&amp;ROUNDUP(MONTH(SalesDataTable[[#This Row],[Order Date]])/3,0)</f>
        <v>Q2</v>
      </c>
      <c r="S610" s="9">
        <f>MONTH(SalesDataTable[[#This Row],[Order Date]])</f>
        <v>4</v>
      </c>
      <c r="T610" s="8" t="str">
        <f>TEXT(SalesDataTable[[#This Row],[Order Date]],"mmm")</f>
        <v>Apr</v>
      </c>
    </row>
    <row r="611" spans="1:20" ht="15.6">
      <c r="A611" s="2">
        <v>3367</v>
      </c>
      <c r="B611" s="3">
        <v>46131</v>
      </c>
      <c r="C611" s="4" t="s">
        <v>11</v>
      </c>
      <c r="D611" s="4" t="s">
        <v>18</v>
      </c>
      <c r="E611" s="4" t="s">
        <v>2</v>
      </c>
      <c r="F611" s="4" t="s">
        <v>3</v>
      </c>
      <c r="G611" s="4" t="s">
        <v>14</v>
      </c>
      <c r="H611" s="4" t="s">
        <v>32</v>
      </c>
      <c r="I611" s="9">
        <v>3</v>
      </c>
      <c r="J611" s="6">
        <v>45.79</v>
      </c>
      <c r="K611" s="7">
        <v>0</v>
      </c>
      <c r="L611" s="6">
        <v>17.98</v>
      </c>
      <c r="M611" s="6">
        <f t="shared" si="36"/>
        <v>137.37</v>
      </c>
      <c r="N611" s="6">
        <f t="shared" si="37"/>
        <v>53.94</v>
      </c>
      <c r="O611" s="6">
        <f t="shared" si="38"/>
        <v>83.43</v>
      </c>
      <c r="P611" s="8">
        <f t="shared" si="39"/>
        <v>0.60733784669141733</v>
      </c>
      <c r="Q611" s="5">
        <f>YEAR(SalesDataTable[[#This Row],[Order Date]])</f>
        <v>2026</v>
      </c>
      <c r="R611" s="8" t="str">
        <f>"Q"&amp;ROUNDUP(MONTH(SalesDataTable[[#This Row],[Order Date]])/3,0)</f>
        <v>Q2</v>
      </c>
      <c r="S611" s="9">
        <f>MONTH(SalesDataTable[[#This Row],[Order Date]])</f>
        <v>4</v>
      </c>
      <c r="T611" s="8" t="str">
        <f>TEXT(SalesDataTable[[#This Row],[Order Date]],"mmm")</f>
        <v>Apr</v>
      </c>
    </row>
    <row r="612" spans="1:20" ht="15.6">
      <c r="A612" s="2">
        <v>3885</v>
      </c>
      <c r="B612" s="3">
        <v>46131</v>
      </c>
      <c r="C612" s="4" t="s">
        <v>0</v>
      </c>
      <c r="D612" s="4" t="s">
        <v>50</v>
      </c>
      <c r="E612" s="4" t="s">
        <v>2</v>
      </c>
      <c r="F612" s="4" t="s">
        <v>13</v>
      </c>
      <c r="G612" s="4" t="s">
        <v>14</v>
      </c>
      <c r="H612" s="4" t="s">
        <v>44</v>
      </c>
      <c r="I612" s="9">
        <v>2</v>
      </c>
      <c r="J612" s="6">
        <v>133.97</v>
      </c>
      <c r="K612" s="7">
        <v>0.15</v>
      </c>
      <c r="L612" s="6">
        <v>67.36</v>
      </c>
      <c r="M612" s="6">
        <f t="shared" si="36"/>
        <v>227.749</v>
      </c>
      <c r="N612" s="6">
        <f t="shared" si="37"/>
        <v>134.72</v>
      </c>
      <c r="O612" s="6">
        <f t="shared" si="38"/>
        <v>93.028999999999996</v>
      </c>
      <c r="P612" s="8">
        <f t="shared" si="39"/>
        <v>0.40847160690057915</v>
      </c>
      <c r="Q612" s="5">
        <f>YEAR(SalesDataTable[[#This Row],[Order Date]])</f>
        <v>2026</v>
      </c>
      <c r="R612" s="8" t="str">
        <f>"Q"&amp;ROUNDUP(MONTH(SalesDataTable[[#This Row],[Order Date]])/3,0)</f>
        <v>Q2</v>
      </c>
      <c r="S612" s="9">
        <f>MONTH(SalesDataTable[[#This Row],[Order Date]])</f>
        <v>4</v>
      </c>
      <c r="T612" s="8" t="str">
        <f>TEXT(SalesDataTable[[#This Row],[Order Date]],"mmm")</f>
        <v>Apr</v>
      </c>
    </row>
    <row r="613" spans="1:20" ht="15.6">
      <c r="A613" s="2">
        <v>4372</v>
      </c>
      <c r="B613" s="3">
        <v>46131</v>
      </c>
      <c r="C613" s="4" t="s">
        <v>0</v>
      </c>
      <c r="D613" s="4" t="s">
        <v>50</v>
      </c>
      <c r="E613" s="4" t="s">
        <v>2</v>
      </c>
      <c r="F613" s="4" t="s">
        <v>13</v>
      </c>
      <c r="G613" s="4" t="s">
        <v>34</v>
      </c>
      <c r="H613" s="4" t="s">
        <v>42</v>
      </c>
      <c r="I613" s="9">
        <v>1</v>
      </c>
      <c r="J613" s="6">
        <v>37.11</v>
      </c>
      <c r="K613" s="7">
        <v>0.1</v>
      </c>
      <c r="L613" s="6">
        <v>14.27</v>
      </c>
      <c r="M613" s="6">
        <f t="shared" si="36"/>
        <v>33.399000000000001</v>
      </c>
      <c r="N613" s="6">
        <f t="shared" si="37"/>
        <v>14.27</v>
      </c>
      <c r="O613" s="6">
        <f t="shared" si="38"/>
        <v>19.129000000000001</v>
      </c>
      <c r="P613" s="8">
        <f t="shared" si="39"/>
        <v>0.5727416988532591</v>
      </c>
      <c r="Q613" s="5">
        <f>YEAR(SalesDataTable[[#This Row],[Order Date]])</f>
        <v>2026</v>
      </c>
      <c r="R613" s="8" t="str">
        <f>"Q"&amp;ROUNDUP(MONTH(SalesDataTable[[#This Row],[Order Date]])/3,0)</f>
        <v>Q2</v>
      </c>
      <c r="S613" s="9">
        <f>MONTH(SalesDataTable[[#This Row],[Order Date]])</f>
        <v>4</v>
      </c>
      <c r="T613" s="8" t="str">
        <f>TEXT(SalesDataTable[[#This Row],[Order Date]],"mmm")</f>
        <v>Apr</v>
      </c>
    </row>
    <row r="614" spans="1:20" ht="15.6">
      <c r="A614" s="2">
        <v>4417</v>
      </c>
      <c r="B614" s="3">
        <v>46131</v>
      </c>
      <c r="C614" s="4" t="s">
        <v>20</v>
      </c>
      <c r="D614" s="4" t="s">
        <v>33</v>
      </c>
      <c r="E614" s="4" t="s">
        <v>19</v>
      </c>
      <c r="F614" s="4" t="s">
        <v>13</v>
      </c>
      <c r="G614" s="4" t="s">
        <v>23</v>
      </c>
      <c r="H614" s="4" t="s">
        <v>24</v>
      </c>
      <c r="I614" s="9">
        <v>3</v>
      </c>
      <c r="J614" s="6">
        <v>334.01</v>
      </c>
      <c r="K614" s="7">
        <v>0.15</v>
      </c>
      <c r="L614" s="6">
        <v>192.17</v>
      </c>
      <c r="M614" s="6">
        <f t="shared" si="36"/>
        <v>851.72550000000001</v>
      </c>
      <c r="N614" s="6">
        <f t="shared" si="37"/>
        <v>576.51</v>
      </c>
      <c r="O614" s="6">
        <f t="shared" si="38"/>
        <v>275.21550000000002</v>
      </c>
      <c r="P614" s="8">
        <f t="shared" si="39"/>
        <v>0.32312699337990941</v>
      </c>
      <c r="Q614" s="5">
        <f>YEAR(SalesDataTable[[#This Row],[Order Date]])</f>
        <v>2026</v>
      </c>
      <c r="R614" s="8" t="str">
        <f>"Q"&amp;ROUNDUP(MONTH(SalesDataTable[[#This Row],[Order Date]])/3,0)</f>
        <v>Q2</v>
      </c>
      <c r="S614" s="9">
        <f>MONTH(SalesDataTable[[#This Row],[Order Date]])</f>
        <v>4</v>
      </c>
      <c r="T614" s="8" t="str">
        <f>TEXT(SalesDataTable[[#This Row],[Order Date]],"mmm")</f>
        <v>Apr</v>
      </c>
    </row>
    <row r="615" spans="1:20" ht="15.6">
      <c r="A615" s="2">
        <v>1147</v>
      </c>
      <c r="B615" s="3">
        <v>46132</v>
      </c>
      <c r="C615" s="4" t="s">
        <v>20</v>
      </c>
      <c r="D615" s="4" t="s">
        <v>31</v>
      </c>
      <c r="E615" s="4" t="s">
        <v>2</v>
      </c>
      <c r="F615" s="4" t="s">
        <v>13</v>
      </c>
      <c r="G615" s="4" t="s">
        <v>14</v>
      </c>
      <c r="H615" s="4" t="s">
        <v>44</v>
      </c>
      <c r="I615" s="9">
        <v>1</v>
      </c>
      <c r="J615" s="6">
        <v>131.46</v>
      </c>
      <c r="K615" s="7">
        <v>0</v>
      </c>
      <c r="L615" s="6">
        <v>67.77</v>
      </c>
      <c r="M615" s="6">
        <f t="shared" si="36"/>
        <v>131.46</v>
      </c>
      <c r="N615" s="6">
        <f t="shared" si="37"/>
        <v>67.77</v>
      </c>
      <c r="O615" s="6">
        <f t="shared" si="38"/>
        <v>63.690000000000012</v>
      </c>
      <c r="P615" s="8">
        <f t="shared" si="39"/>
        <v>0.48448197170241902</v>
      </c>
      <c r="Q615" s="5">
        <f>YEAR(SalesDataTable[[#This Row],[Order Date]])</f>
        <v>2026</v>
      </c>
      <c r="R615" s="8" t="str">
        <f>"Q"&amp;ROUNDUP(MONTH(SalesDataTable[[#This Row],[Order Date]])/3,0)</f>
        <v>Q2</v>
      </c>
      <c r="S615" s="9">
        <f>MONTH(SalesDataTable[[#This Row],[Order Date]])</f>
        <v>4</v>
      </c>
      <c r="T615" s="8" t="str">
        <f>TEXT(SalesDataTable[[#This Row],[Order Date]],"mmm")</f>
        <v>Apr</v>
      </c>
    </row>
    <row r="616" spans="1:20" ht="15.6">
      <c r="A616" s="2">
        <v>1514</v>
      </c>
      <c r="B616" s="3">
        <v>46132</v>
      </c>
      <c r="C616" s="4" t="s">
        <v>11</v>
      </c>
      <c r="D616" s="4" t="s">
        <v>18</v>
      </c>
      <c r="E616" s="4" t="s">
        <v>19</v>
      </c>
      <c r="F616" s="4" t="s">
        <v>3</v>
      </c>
      <c r="G616" s="4" t="s">
        <v>9</v>
      </c>
      <c r="H616" s="4" t="s">
        <v>46</v>
      </c>
      <c r="I616" s="9">
        <v>3</v>
      </c>
      <c r="J616" s="6">
        <v>72.48</v>
      </c>
      <c r="K616" s="7">
        <v>0</v>
      </c>
      <c r="L616" s="6">
        <v>32.36</v>
      </c>
      <c r="M616" s="6">
        <f t="shared" si="36"/>
        <v>217.44</v>
      </c>
      <c r="N616" s="6">
        <f t="shared" si="37"/>
        <v>97.08</v>
      </c>
      <c r="O616" s="6">
        <f t="shared" si="38"/>
        <v>120.36</v>
      </c>
      <c r="P616" s="8">
        <f t="shared" si="39"/>
        <v>0.55353200883002207</v>
      </c>
      <c r="Q616" s="5">
        <f>YEAR(SalesDataTable[[#This Row],[Order Date]])</f>
        <v>2026</v>
      </c>
      <c r="R616" s="8" t="str">
        <f>"Q"&amp;ROUNDUP(MONTH(SalesDataTable[[#This Row],[Order Date]])/3,0)</f>
        <v>Q2</v>
      </c>
      <c r="S616" s="9">
        <f>MONTH(SalesDataTable[[#This Row],[Order Date]])</f>
        <v>4</v>
      </c>
      <c r="T616" s="8" t="str">
        <f>TEXT(SalesDataTable[[#This Row],[Order Date]],"mmm")</f>
        <v>Apr</v>
      </c>
    </row>
    <row r="617" spans="1:20" ht="15.6">
      <c r="A617" s="2">
        <v>1538</v>
      </c>
      <c r="B617" s="3">
        <v>46132</v>
      </c>
      <c r="C617" s="4" t="s">
        <v>11</v>
      </c>
      <c r="D617" s="4" t="s">
        <v>12</v>
      </c>
      <c r="E617" s="4" t="s">
        <v>28</v>
      </c>
      <c r="F617" s="4" t="s">
        <v>13</v>
      </c>
      <c r="G617" s="4" t="s">
        <v>4</v>
      </c>
      <c r="H617" s="4" t="s">
        <v>5</v>
      </c>
      <c r="I617" s="9">
        <v>1</v>
      </c>
      <c r="J617" s="6">
        <v>81.98</v>
      </c>
      <c r="K617" s="7">
        <v>0</v>
      </c>
      <c r="L617" s="6">
        <v>43.15</v>
      </c>
      <c r="M617" s="6">
        <f t="shared" si="36"/>
        <v>81.98</v>
      </c>
      <c r="N617" s="6">
        <f t="shared" si="37"/>
        <v>43.15</v>
      </c>
      <c r="O617" s="6">
        <f t="shared" si="38"/>
        <v>38.830000000000005</v>
      </c>
      <c r="P617" s="8">
        <f t="shared" si="39"/>
        <v>0.47365211027079779</v>
      </c>
      <c r="Q617" s="5">
        <f>YEAR(SalesDataTable[[#This Row],[Order Date]])</f>
        <v>2026</v>
      </c>
      <c r="R617" s="8" t="str">
        <f>"Q"&amp;ROUNDUP(MONTH(SalesDataTable[[#This Row],[Order Date]])/3,0)</f>
        <v>Q2</v>
      </c>
      <c r="S617" s="9">
        <f>MONTH(SalesDataTable[[#This Row],[Order Date]])</f>
        <v>4</v>
      </c>
      <c r="T617" s="8" t="str">
        <f>TEXT(SalesDataTable[[#This Row],[Order Date]],"mmm")</f>
        <v>Apr</v>
      </c>
    </row>
    <row r="618" spans="1:20" ht="15.6">
      <c r="A618" s="2">
        <v>1679</v>
      </c>
      <c r="B618" s="3">
        <v>46132</v>
      </c>
      <c r="C618" s="4" t="s">
        <v>20</v>
      </c>
      <c r="D618" s="4" t="s">
        <v>47</v>
      </c>
      <c r="E618" s="4" t="s">
        <v>28</v>
      </c>
      <c r="F618" s="4" t="s">
        <v>3</v>
      </c>
      <c r="G618" s="4" t="s">
        <v>14</v>
      </c>
      <c r="H618" s="4" t="s">
        <v>32</v>
      </c>
      <c r="I618" s="9">
        <v>1</v>
      </c>
      <c r="J618" s="6">
        <v>46.71</v>
      </c>
      <c r="K618" s="7">
        <v>0</v>
      </c>
      <c r="L618" s="6">
        <v>18.18</v>
      </c>
      <c r="M618" s="6">
        <f t="shared" si="36"/>
        <v>46.71</v>
      </c>
      <c r="N618" s="6">
        <f t="shared" si="37"/>
        <v>18.18</v>
      </c>
      <c r="O618" s="6">
        <f t="shared" si="38"/>
        <v>28.53</v>
      </c>
      <c r="P618" s="8">
        <f t="shared" si="39"/>
        <v>0.61078998073217727</v>
      </c>
      <c r="Q618" s="5">
        <f>YEAR(SalesDataTable[[#This Row],[Order Date]])</f>
        <v>2026</v>
      </c>
      <c r="R618" s="8" t="str">
        <f>"Q"&amp;ROUNDUP(MONTH(SalesDataTable[[#This Row],[Order Date]])/3,0)</f>
        <v>Q2</v>
      </c>
      <c r="S618" s="9">
        <f>MONTH(SalesDataTable[[#This Row],[Order Date]])</f>
        <v>4</v>
      </c>
      <c r="T618" s="8" t="str">
        <f>TEXT(SalesDataTable[[#This Row],[Order Date]],"mmm")</f>
        <v>Apr</v>
      </c>
    </row>
    <row r="619" spans="1:20" ht="15.6">
      <c r="A619" s="2">
        <v>1708</v>
      </c>
      <c r="B619" s="3">
        <v>46132</v>
      </c>
      <c r="C619" s="4" t="s">
        <v>11</v>
      </c>
      <c r="D619" s="4" t="s">
        <v>25</v>
      </c>
      <c r="E619" s="4" t="s">
        <v>28</v>
      </c>
      <c r="F619" s="4" t="s">
        <v>13</v>
      </c>
      <c r="G619" s="4" t="s">
        <v>34</v>
      </c>
      <c r="H619" s="4" t="s">
        <v>35</v>
      </c>
      <c r="I619" s="9">
        <v>1</v>
      </c>
      <c r="J619" s="6">
        <v>41.01</v>
      </c>
      <c r="K619" s="7">
        <v>0</v>
      </c>
      <c r="L619" s="6">
        <v>14.5</v>
      </c>
      <c r="M619" s="6">
        <f t="shared" si="36"/>
        <v>41.01</v>
      </c>
      <c r="N619" s="6">
        <f t="shared" si="37"/>
        <v>14.5</v>
      </c>
      <c r="O619" s="6">
        <f t="shared" si="38"/>
        <v>26.509999999999998</v>
      </c>
      <c r="P619" s="8">
        <f t="shared" si="39"/>
        <v>0.64642770056083876</v>
      </c>
      <c r="Q619" s="5">
        <f>YEAR(SalesDataTable[[#This Row],[Order Date]])</f>
        <v>2026</v>
      </c>
      <c r="R619" s="8" t="str">
        <f>"Q"&amp;ROUNDUP(MONTH(SalesDataTable[[#This Row],[Order Date]])/3,0)</f>
        <v>Q2</v>
      </c>
      <c r="S619" s="9">
        <f>MONTH(SalesDataTable[[#This Row],[Order Date]])</f>
        <v>4</v>
      </c>
      <c r="T619" s="8" t="str">
        <f>TEXT(SalesDataTable[[#This Row],[Order Date]],"mmm")</f>
        <v>Apr</v>
      </c>
    </row>
    <row r="620" spans="1:20" ht="15.6">
      <c r="A620" s="2">
        <v>2686</v>
      </c>
      <c r="B620" s="3">
        <v>46132</v>
      </c>
      <c r="C620" s="4" t="s">
        <v>6</v>
      </c>
      <c r="D620" s="4" t="s">
        <v>43</v>
      </c>
      <c r="E620" s="4" t="s">
        <v>2</v>
      </c>
      <c r="F620" s="4" t="s">
        <v>3</v>
      </c>
      <c r="G620" s="4" t="s">
        <v>9</v>
      </c>
      <c r="H620" s="4" t="s">
        <v>46</v>
      </c>
      <c r="I620" s="9">
        <v>1</v>
      </c>
      <c r="J620" s="6">
        <v>70.45</v>
      </c>
      <c r="K620" s="7">
        <v>0.05</v>
      </c>
      <c r="L620" s="6">
        <v>31.98</v>
      </c>
      <c r="M620" s="6">
        <f t="shared" si="36"/>
        <v>66.927499999999995</v>
      </c>
      <c r="N620" s="6">
        <f t="shared" si="37"/>
        <v>31.98</v>
      </c>
      <c r="O620" s="6">
        <f t="shared" si="38"/>
        <v>34.947499999999991</v>
      </c>
      <c r="P620" s="8">
        <f t="shared" si="39"/>
        <v>0.52216951178514059</v>
      </c>
      <c r="Q620" s="5">
        <f>YEAR(SalesDataTable[[#This Row],[Order Date]])</f>
        <v>2026</v>
      </c>
      <c r="R620" s="8" t="str">
        <f>"Q"&amp;ROUNDUP(MONTH(SalesDataTable[[#This Row],[Order Date]])/3,0)</f>
        <v>Q2</v>
      </c>
      <c r="S620" s="9">
        <f>MONTH(SalesDataTable[[#This Row],[Order Date]])</f>
        <v>4</v>
      </c>
      <c r="T620" s="8" t="str">
        <f>TEXT(SalesDataTable[[#This Row],[Order Date]],"mmm")</f>
        <v>Apr</v>
      </c>
    </row>
    <row r="621" spans="1:20" ht="15.6">
      <c r="A621" s="2">
        <v>3307</v>
      </c>
      <c r="B621" s="3">
        <v>46132</v>
      </c>
      <c r="C621" s="4" t="s">
        <v>20</v>
      </c>
      <c r="D621" s="4" t="s">
        <v>47</v>
      </c>
      <c r="E621" s="4" t="s">
        <v>19</v>
      </c>
      <c r="F621" s="4" t="s">
        <v>16</v>
      </c>
      <c r="G621" s="4" t="s">
        <v>4</v>
      </c>
      <c r="H621" s="4" t="s">
        <v>22</v>
      </c>
      <c r="I621" s="9">
        <v>2</v>
      </c>
      <c r="J621" s="6">
        <v>51.39</v>
      </c>
      <c r="K621" s="7">
        <v>0.05</v>
      </c>
      <c r="L621" s="6">
        <v>22.28</v>
      </c>
      <c r="M621" s="6">
        <f t="shared" si="36"/>
        <v>97.640999999999991</v>
      </c>
      <c r="N621" s="6">
        <f t="shared" si="37"/>
        <v>44.56</v>
      </c>
      <c r="O621" s="6">
        <f t="shared" si="38"/>
        <v>53.080999999999989</v>
      </c>
      <c r="P621" s="8">
        <f t="shared" si="39"/>
        <v>0.54363433393758764</v>
      </c>
      <c r="Q621" s="5">
        <f>YEAR(SalesDataTable[[#This Row],[Order Date]])</f>
        <v>2026</v>
      </c>
      <c r="R621" s="8" t="str">
        <f>"Q"&amp;ROUNDUP(MONTH(SalesDataTable[[#This Row],[Order Date]])/3,0)</f>
        <v>Q2</v>
      </c>
      <c r="S621" s="9">
        <f>MONTH(SalesDataTable[[#This Row],[Order Date]])</f>
        <v>4</v>
      </c>
      <c r="T621" s="8" t="str">
        <f>TEXT(SalesDataTable[[#This Row],[Order Date]],"mmm")</f>
        <v>Apr</v>
      </c>
    </row>
    <row r="622" spans="1:20" ht="15.6">
      <c r="A622" s="2">
        <v>3772</v>
      </c>
      <c r="B622" s="3">
        <v>46132</v>
      </c>
      <c r="C622" s="4" t="s">
        <v>0</v>
      </c>
      <c r="D622" s="4" t="s">
        <v>50</v>
      </c>
      <c r="E622" s="4" t="s">
        <v>19</v>
      </c>
      <c r="F622" s="4" t="s">
        <v>3</v>
      </c>
      <c r="G622" s="4" t="s">
        <v>23</v>
      </c>
      <c r="H622" s="4" t="s">
        <v>51</v>
      </c>
      <c r="I622" s="9">
        <v>2</v>
      </c>
      <c r="J622" s="6">
        <v>122.03</v>
      </c>
      <c r="K622" s="7">
        <v>0</v>
      </c>
      <c r="L622" s="6">
        <v>59.43</v>
      </c>
      <c r="M622" s="6">
        <f t="shared" si="36"/>
        <v>244.06</v>
      </c>
      <c r="N622" s="6">
        <f t="shared" si="37"/>
        <v>118.86</v>
      </c>
      <c r="O622" s="6">
        <f t="shared" si="38"/>
        <v>125.2</v>
      </c>
      <c r="P622" s="8">
        <f t="shared" si="39"/>
        <v>0.51298860935835455</v>
      </c>
      <c r="Q622" s="5">
        <f>YEAR(SalesDataTable[[#This Row],[Order Date]])</f>
        <v>2026</v>
      </c>
      <c r="R622" s="8" t="str">
        <f>"Q"&amp;ROUNDUP(MONTH(SalesDataTable[[#This Row],[Order Date]])/3,0)</f>
        <v>Q2</v>
      </c>
      <c r="S622" s="9">
        <f>MONTH(SalesDataTable[[#This Row],[Order Date]])</f>
        <v>4</v>
      </c>
      <c r="T622" s="8" t="str">
        <f>TEXT(SalesDataTable[[#This Row],[Order Date]],"mmm")</f>
        <v>Apr</v>
      </c>
    </row>
    <row r="623" spans="1:20" ht="15.6">
      <c r="A623" s="2">
        <v>3877</v>
      </c>
      <c r="B623" s="3">
        <v>46132</v>
      </c>
      <c r="C623" s="4" t="s">
        <v>20</v>
      </c>
      <c r="D623" s="4" t="s">
        <v>21</v>
      </c>
      <c r="E623" s="4" t="s">
        <v>2</v>
      </c>
      <c r="F623" s="4" t="s">
        <v>13</v>
      </c>
      <c r="G623" s="4" t="s">
        <v>14</v>
      </c>
      <c r="H623" s="4" t="s">
        <v>44</v>
      </c>
      <c r="I623" s="9">
        <v>3</v>
      </c>
      <c r="J623" s="6">
        <v>132.07</v>
      </c>
      <c r="K623" s="7">
        <v>0.05</v>
      </c>
      <c r="L623" s="6">
        <v>66.41</v>
      </c>
      <c r="M623" s="6">
        <f t="shared" si="36"/>
        <v>376.39949999999999</v>
      </c>
      <c r="N623" s="6">
        <f t="shared" si="37"/>
        <v>199.23</v>
      </c>
      <c r="O623" s="6">
        <f t="shared" si="38"/>
        <v>177.1695</v>
      </c>
      <c r="P623" s="8">
        <f t="shared" si="39"/>
        <v>0.47069536489819991</v>
      </c>
      <c r="Q623" s="5">
        <f>YEAR(SalesDataTable[[#This Row],[Order Date]])</f>
        <v>2026</v>
      </c>
      <c r="R623" s="8" t="str">
        <f>"Q"&amp;ROUNDUP(MONTH(SalesDataTable[[#This Row],[Order Date]])/3,0)</f>
        <v>Q2</v>
      </c>
      <c r="S623" s="9">
        <f>MONTH(SalesDataTable[[#This Row],[Order Date]])</f>
        <v>4</v>
      </c>
      <c r="T623" s="8" t="str">
        <f>TEXT(SalesDataTable[[#This Row],[Order Date]],"mmm")</f>
        <v>Apr</v>
      </c>
    </row>
    <row r="624" spans="1:20" ht="15.6">
      <c r="A624" s="2">
        <v>4117</v>
      </c>
      <c r="B624" s="3">
        <v>46132</v>
      </c>
      <c r="C624" s="4" t="s">
        <v>20</v>
      </c>
      <c r="D624" s="4" t="s">
        <v>31</v>
      </c>
      <c r="E624" s="4" t="s">
        <v>28</v>
      </c>
      <c r="F624" s="4" t="s">
        <v>3</v>
      </c>
      <c r="G624" s="4" t="s">
        <v>4</v>
      </c>
      <c r="H624" s="4" t="s">
        <v>26</v>
      </c>
      <c r="I624" s="9">
        <v>1</v>
      </c>
      <c r="J624" s="6">
        <v>41.04</v>
      </c>
      <c r="K624" s="7">
        <v>0.1</v>
      </c>
      <c r="L624" s="6">
        <v>17.02</v>
      </c>
      <c r="M624" s="6">
        <f t="shared" si="36"/>
        <v>36.936</v>
      </c>
      <c r="N624" s="6">
        <f t="shared" si="37"/>
        <v>17.02</v>
      </c>
      <c r="O624" s="6">
        <f t="shared" si="38"/>
        <v>19.916</v>
      </c>
      <c r="P624" s="8">
        <f t="shared" si="39"/>
        <v>0.53920294563569415</v>
      </c>
      <c r="Q624" s="5">
        <f>YEAR(SalesDataTable[[#This Row],[Order Date]])</f>
        <v>2026</v>
      </c>
      <c r="R624" s="8" t="str">
        <f>"Q"&amp;ROUNDUP(MONTH(SalesDataTable[[#This Row],[Order Date]])/3,0)</f>
        <v>Q2</v>
      </c>
      <c r="S624" s="9">
        <f>MONTH(SalesDataTable[[#This Row],[Order Date]])</f>
        <v>4</v>
      </c>
      <c r="T624" s="8" t="str">
        <f>TEXT(SalesDataTable[[#This Row],[Order Date]],"mmm")</f>
        <v>Apr</v>
      </c>
    </row>
    <row r="625" spans="1:20" ht="15.6">
      <c r="A625" s="2">
        <v>4562</v>
      </c>
      <c r="B625" s="3">
        <v>46132</v>
      </c>
      <c r="C625" s="4" t="s">
        <v>6</v>
      </c>
      <c r="D625" s="4" t="s">
        <v>7</v>
      </c>
      <c r="E625" s="4" t="s">
        <v>19</v>
      </c>
      <c r="F625" s="4" t="s">
        <v>13</v>
      </c>
      <c r="G625" s="4" t="s">
        <v>34</v>
      </c>
      <c r="H625" s="4" t="s">
        <v>35</v>
      </c>
      <c r="I625" s="9">
        <v>2</v>
      </c>
      <c r="J625" s="6">
        <v>40.56</v>
      </c>
      <c r="K625" s="7">
        <v>0</v>
      </c>
      <c r="L625" s="6">
        <v>15.09</v>
      </c>
      <c r="M625" s="6">
        <f t="shared" si="36"/>
        <v>81.12</v>
      </c>
      <c r="N625" s="6">
        <f t="shared" si="37"/>
        <v>30.18</v>
      </c>
      <c r="O625" s="6">
        <f t="shared" si="38"/>
        <v>50.940000000000005</v>
      </c>
      <c r="P625" s="8">
        <f t="shared" si="39"/>
        <v>0.62795857988165682</v>
      </c>
      <c r="Q625" s="5">
        <f>YEAR(SalesDataTable[[#This Row],[Order Date]])</f>
        <v>2026</v>
      </c>
      <c r="R625" s="8" t="str">
        <f>"Q"&amp;ROUNDUP(MONTH(SalesDataTable[[#This Row],[Order Date]])/3,0)</f>
        <v>Q2</v>
      </c>
      <c r="S625" s="9">
        <f>MONTH(SalesDataTable[[#This Row],[Order Date]])</f>
        <v>4</v>
      </c>
      <c r="T625" s="8" t="str">
        <f>TEXT(SalesDataTable[[#This Row],[Order Date]],"mmm")</f>
        <v>Apr</v>
      </c>
    </row>
    <row r="626" spans="1:20" ht="15.6">
      <c r="A626" s="2">
        <v>4683</v>
      </c>
      <c r="B626" s="3">
        <v>46132</v>
      </c>
      <c r="C626" s="4" t="s">
        <v>11</v>
      </c>
      <c r="D626" s="4" t="s">
        <v>52</v>
      </c>
      <c r="E626" s="4" t="s">
        <v>2</v>
      </c>
      <c r="F626" s="4" t="s">
        <v>16</v>
      </c>
      <c r="G626" s="4" t="s">
        <v>34</v>
      </c>
      <c r="H626" s="4" t="s">
        <v>45</v>
      </c>
      <c r="I626" s="9">
        <v>3</v>
      </c>
      <c r="J626" s="6">
        <v>51.36</v>
      </c>
      <c r="K626" s="7">
        <v>0</v>
      </c>
      <c r="L626" s="6">
        <v>22.05</v>
      </c>
      <c r="M626" s="6">
        <f t="shared" si="36"/>
        <v>154.07999999999998</v>
      </c>
      <c r="N626" s="6">
        <f t="shared" si="37"/>
        <v>66.150000000000006</v>
      </c>
      <c r="O626" s="6">
        <f t="shared" si="38"/>
        <v>87.929999999999978</v>
      </c>
      <c r="P626" s="8">
        <f t="shared" si="39"/>
        <v>0.57067757009345788</v>
      </c>
      <c r="Q626" s="5">
        <f>YEAR(SalesDataTable[[#This Row],[Order Date]])</f>
        <v>2026</v>
      </c>
      <c r="R626" s="8" t="str">
        <f>"Q"&amp;ROUNDUP(MONTH(SalesDataTable[[#This Row],[Order Date]])/3,0)</f>
        <v>Q2</v>
      </c>
      <c r="S626" s="9">
        <f>MONTH(SalesDataTable[[#This Row],[Order Date]])</f>
        <v>4</v>
      </c>
      <c r="T626" s="8" t="str">
        <f>TEXT(SalesDataTable[[#This Row],[Order Date]],"mmm")</f>
        <v>Apr</v>
      </c>
    </row>
    <row r="627" spans="1:20" ht="15.6">
      <c r="A627" s="2">
        <v>308</v>
      </c>
      <c r="B627" s="3">
        <v>46133</v>
      </c>
      <c r="C627" s="4" t="s">
        <v>20</v>
      </c>
      <c r="D627" s="4" t="s">
        <v>31</v>
      </c>
      <c r="E627" s="4" t="s">
        <v>2</v>
      </c>
      <c r="F627" s="4" t="s">
        <v>3</v>
      </c>
      <c r="G627" s="4" t="s">
        <v>9</v>
      </c>
      <c r="H627" s="4" t="s">
        <v>10</v>
      </c>
      <c r="I627" s="9">
        <v>6</v>
      </c>
      <c r="J627" s="6">
        <v>93.58</v>
      </c>
      <c r="K627" s="7">
        <v>0</v>
      </c>
      <c r="L627" s="6">
        <v>46.68</v>
      </c>
      <c r="M627" s="6">
        <f t="shared" si="36"/>
        <v>561.48</v>
      </c>
      <c r="N627" s="6">
        <f t="shared" si="37"/>
        <v>280.08</v>
      </c>
      <c r="O627" s="6">
        <f t="shared" si="38"/>
        <v>281.40000000000003</v>
      </c>
      <c r="P627" s="8">
        <f t="shared" si="39"/>
        <v>0.5011754648429152</v>
      </c>
      <c r="Q627" s="5">
        <f>YEAR(SalesDataTable[[#This Row],[Order Date]])</f>
        <v>2026</v>
      </c>
      <c r="R627" s="8" t="str">
        <f>"Q"&amp;ROUNDUP(MONTH(SalesDataTable[[#This Row],[Order Date]])/3,0)</f>
        <v>Q2</v>
      </c>
      <c r="S627" s="9">
        <f>MONTH(SalesDataTable[[#This Row],[Order Date]])</f>
        <v>4</v>
      </c>
      <c r="T627" s="8" t="str">
        <f>TEXT(SalesDataTable[[#This Row],[Order Date]],"mmm")</f>
        <v>Apr</v>
      </c>
    </row>
    <row r="628" spans="1:20" ht="15.6">
      <c r="A628" s="2">
        <v>773</v>
      </c>
      <c r="B628" s="3">
        <v>46133</v>
      </c>
      <c r="C628" s="4" t="s">
        <v>20</v>
      </c>
      <c r="D628" s="4" t="s">
        <v>31</v>
      </c>
      <c r="E628" s="4" t="s">
        <v>2</v>
      </c>
      <c r="F628" s="4" t="s">
        <v>16</v>
      </c>
      <c r="G628" s="4" t="s">
        <v>4</v>
      </c>
      <c r="H628" s="4" t="s">
        <v>5</v>
      </c>
      <c r="I628" s="9">
        <v>5</v>
      </c>
      <c r="J628" s="6">
        <v>80.16</v>
      </c>
      <c r="K628" s="7">
        <v>0.1</v>
      </c>
      <c r="L628" s="6">
        <v>42.5</v>
      </c>
      <c r="M628" s="6">
        <f t="shared" si="36"/>
        <v>360.71999999999997</v>
      </c>
      <c r="N628" s="6">
        <f t="shared" si="37"/>
        <v>212.5</v>
      </c>
      <c r="O628" s="6">
        <f t="shared" si="38"/>
        <v>148.21999999999997</v>
      </c>
      <c r="P628" s="8">
        <f t="shared" si="39"/>
        <v>0.41090042137946325</v>
      </c>
      <c r="Q628" s="5">
        <f>YEAR(SalesDataTable[[#This Row],[Order Date]])</f>
        <v>2026</v>
      </c>
      <c r="R628" s="8" t="str">
        <f>"Q"&amp;ROUNDUP(MONTH(SalesDataTable[[#This Row],[Order Date]])/3,0)</f>
        <v>Q2</v>
      </c>
      <c r="S628" s="9">
        <f>MONTH(SalesDataTable[[#This Row],[Order Date]])</f>
        <v>4</v>
      </c>
      <c r="T628" s="8" t="str">
        <f>TEXT(SalesDataTable[[#This Row],[Order Date]],"mmm")</f>
        <v>Apr</v>
      </c>
    </row>
    <row r="629" spans="1:20" ht="15.6">
      <c r="A629" s="2">
        <v>1303</v>
      </c>
      <c r="B629" s="3">
        <v>46133</v>
      </c>
      <c r="C629" s="4" t="s">
        <v>6</v>
      </c>
      <c r="D629" s="4" t="s">
        <v>43</v>
      </c>
      <c r="E629" s="4" t="s">
        <v>2</v>
      </c>
      <c r="F629" s="4" t="s">
        <v>13</v>
      </c>
      <c r="G629" s="4" t="s">
        <v>9</v>
      </c>
      <c r="H629" s="4" t="s">
        <v>17</v>
      </c>
      <c r="I629" s="9">
        <v>1</v>
      </c>
      <c r="J629" s="6">
        <v>142.22999999999999</v>
      </c>
      <c r="K629" s="7">
        <v>0.05</v>
      </c>
      <c r="L629" s="6">
        <v>77.66</v>
      </c>
      <c r="M629" s="6">
        <f t="shared" si="36"/>
        <v>135.11849999999998</v>
      </c>
      <c r="N629" s="6">
        <f t="shared" si="37"/>
        <v>77.66</v>
      </c>
      <c r="O629" s="6">
        <f t="shared" si="38"/>
        <v>57.458499999999987</v>
      </c>
      <c r="P629" s="8">
        <f t="shared" si="39"/>
        <v>0.42524524768999061</v>
      </c>
      <c r="Q629" s="5">
        <f>YEAR(SalesDataTable[[#This Row],[Order Date]])</f>
        <v>2026</v>
      </c>
      <c r="R629" s="8" t="str">
        <f>"Q"&amp;ROUNDUP(MONTH(SalesDataTable[[#This Row],[Order Date]])/3,0)</f>
        <v>Q2</v>
      </c>
      <c r="S629" s="9">
        <f>MONTH(SalesDataTable[[#This Row],[Order Date]])</f>
        <v>4</v>
      </c>
      <c r="T629" s="8" t="str">
        <f>TEXT(SalesDataTable[[#This Row],[Order Date]],"mmm")</f>
        <v>Apr</v>
      </c>
    </row>
    <row r="630" spans="1:20" ht="15.6">
      <c r="A630" s="2">
        <v>1348</v>
      </c>
      <c r="B630" s="3">
        <v>46133</v>
      </c>
      <c r="C630" s="4" t="s">
        <v>6</v>
      </c>
      <c r="D630" s="4" t="s">
        <v>49</v>
      </c>
      <c r="E630" s="4" t="s">
        <v>2</v>
      </c>
      <c r="F630" s="4" t="s">
        <v>3</v>
      </c>
      <c r="G630" s="4" t="s">
        <v>9</v>
      </c>
      <c r="H630" s="4" t="s">
        <v>46</v>
      </c>
      <c r="I630" s="9">
        <v>2</v>
      </c>
      <c r="J630" s="6">
        <v>71.77</v>
      </c>
      <c r="K630" s="7">
        <v>0</v>
      </c>
      <c r="L630" s="6">
        <v>32.450000000000003</v>
      </c>
      <c r="M630" s="6">
        <f t="shared" si="36"/>
        <v>143.54</v>
      </c>
      <c r="N630" s="6">
        <f t="shared" si="37"/>
        <v>64.900000000000006</v>
      </c>
      <c r="O630" s="6">
        <f t="shared" si="38"/>
        <v>78.639999999999986</v>
      </c>
      <c r="P630" s="8">
        <f t="shared" si="39"/>
        <v>0.54786122335237553</v>
      </c>
      <c r="Q630" s="5">
        <f>YEAR(SalesDataTable[[#This Row],[Order Date]])</f>
        <v>2026</v>
      </c>
      <c r="R630" s="8" t="str">
        <f>"Q"&amp;ROUNDUP(MONTH(SalesDataTable[[#This Row],[Order Date]])/3,0)</f>
        <v>Q2</v>
      </c>
      <c r="S630" s="9">
        <f>MONTH(SalesDataTable[[#This Row],[Order Date]])</f>
        <v>4</v>
      </c>
      <c r="T630" s="8" t="str">
        <f>TEXT(SalesDataTable[[#This Row],[Order Date]],"mmm")</f>
        <v>Apr</v>
      </c>
    </row>
    <row r="631" spans="1:20" ht="15.6">
      <c r="A631" s="2">
        <v>1496</v>
      </c>
      <c r="B631" s="3">
        <v>46133</v>
      </c>
      <c r="C631" s="4" t="s">
        <v>0</v>
      </c>
      <c r="D631" s="4" t="s">
        <v>1</v>
      </c>
      <c r="E631" s="4" t="s">
        <v>28</v>
      </c>
      <c r="F631" s="4" t="s">
        <v>3</v>
      </c>
      <c r="G631" s="4" t="s">
        <v>9</v>
      </c>
      <c r="H631" s="4" t="s">
        <v>46</v>
      </c>
      <c r="I631" s="9">
        <v>1</v>
      </c>
      <c r="J631" s="6">
        <v>71.23</v>
      </c>
      <c r="K631" s="7">
        <v>0.05</v>
      </c>
      <c r="L631" s="6">
        <v>33.28</v>
      </c>
      <c r="M631" s="6">
        <f t="shared" si="36"/>
        <v>67.668499999999995</v>
      </c>
      <c r="N631" s="6">
        <f t="shared" si="37"/>
        <v>33.28</v>
      </c>
      <c r="O631" s="6">
        <f t="shared" si="38"/>
        <v>34.388499999999993</v>
      </c>
      <c r="P631" s="8">
        <f t="shared" si="39"/>
        <v>0.50819066478494423</v>
      </c>
      <c r="Q631" s="5">
        <f>YEAR(SalesDataTable[[#This Row],[Order Date]])</f>
        <v>2026</v>
      </c>
      <c r="R631" s="8" t="str">
        <f>"Q"&amp;ROUNDUP(MONTH(SalesDataTable[[#This Row],[Order Date]])/3,0)</f>
        <v>Q2</v>
      </c>
      <c r="S631" s="9">
        <f>MONTH(SalesDataTable[[#This Row],[Order Date]])</f>
        <v>4</v>
      </c>
      <c r="T631" s="8" t="str">
        <f>TEXT(SalesDataTable[[#This Row],[Order Date]],"mmm")</f>
        <v>Apr</v>
      </c>
    </row>
    <row r="632" spans="1:20" ht="15.6">
      <c r="A632" s="2">
        <v>1695</v>
      </c>
      <c r="B632" s="3">
        <v>46133</v>
      </c>
      <c r="C632" s="4" t="s">
        <v>0</v>
      </c>
      <c r="D632" s="4" t="s">
        <v>1</v>
      </c>
      <c r="E632" s="4" t="s">
        <v>19</v>
      </c>
      <c r="F632" s="4" t="s">
        <v>3</v>
      </c>
      <c r="G632" s="4" t="s">
        <v>9</v>
      </c>
      <c r="H632" s="4" t="s">
        <v>46</v>
      </c>
      <c r="I632" s="9">
        <v>1</v>
      </c>
      <c r="J632" s="6">
        <v>71.239999999999995</v>
      </c>
      <c r="K632" s="7">
        <v>0.1</v>
      </c>
      <c r="L632" s="6">
        <v>33.07</v>
      </c>
      <c r="M632" s="6">
        <f t="shared" si="36"/>
        <v>64.116</v>
      </c>
      <c r="N632" s="6">
        <f t="shared" si="37"/>
        <v>33.07</v>
      </c>
      <c r="O632" s="6">
        <f t="shared" si="38"/>
        <v>31.045999999999999</v>
      </c>
      <c r="P632" s="8">
        <f t="shared" si="39"/>
        <v>0.48421610830369954</v>
      </c>
      <c r="Q632" s="5">
        <f>YEAR(SalesDataTable[[#This Row],[Order Date]])</f>
        <v>2026</v>
      </c>
      <c r="R632" s="8" t="str">
        <f>"Q"&amp;ROUNDUP(MONTH(SalesDataTable[[#This Row],[Order Date]])/3,0)</f>
        <v>Q2</v>
      </c>
      <c r="S632" s="9">
        <f>MONTH(SalesDataTable[[#This Row],[Order Date]])</f>
        <v>4</v>
      </c>
      <c r="T632" s="8" t="str">
        <f>TEXT(SalesDataTable[[#This Row],[Order Date]],"mmm")</f>
        <v>Apr</v>
      </c>
    </row>
    <row r="633" spans="1:20" ht="15.6">
      <c r="A633" s="2">
        <v>2812</v>
      </c>
      <c r="B633" s="3">
        <v>46133</v>
      </c>
      <c r="C633" s="4" t="s">
        <v>6</v>
      </c>
      <c r="D633" s="4" t="s">
        <v>27</v>
      </c>
      <c r="E633" s="4" t="s">
        <v>2</v>
      </c>
      <c r="F633" s="4" t="s">
        <v>13</v>
      </c>
      <c r="G633" s="4" t="s">
        <v>4</v>
      </c>
      <c r="H633" s="4" t="s">
        <v>22</v>
      </c>
      <c r="I633" s="9">
        <v>1</v>
      </c>
      <c r="J633" s="6">
        <v>51.39</v>
      </c>
      <c r="K633" s="7">
        <v>0</v>
      </c>
      <c r="L633" s="6">
        <v>22.08</v>
      </c>
      <c r="M633" s="6">
        <f t="shared" si="36"/>
        <v>51.39</v>
      </c>
      <c r="N633" s="6">
        <f t="shared" si="37"/>
        <v>22.08</v>
      </c>
      <c r="O633" s="6">
        <f t="shared" si="38"/>
        <v>29.310000000000002</v>
      </c>
      <c r="P633" s="8">
        <f t="shared" si="39"/>
        <v>0.57034442498540572</v>
      </c>
      <c r="Q633" s="5">
        <f>YEAR(SalesDataTable[[#This Row],[Order Date]])</f>
        <v>2026</v>
      </c>
      <c r="R633" s="8" t="str">
        <f>"Q"&amp;ROUNDUP(MONTH(SalesDataTable[[#This Row],[Order Date]])/3,0)</f>
        <v>Q2</v>
      </c>
      <c r="S633" s="9">
        <f>MONTH(SalesDataTable[[#This Row],[Order Date]])</f>
        <v>4</v>
      </c>
      <c r="T633" s="8" t="str">
        <f>TEXT(SalesDataTable[[#This Row],[Order Date]],"mmm")</f>
        <v>Apr</v>
      </c>
    </row>
    <row r="634" spans="1:20" ht="15.6">
      <c r="A634" s="2">
        <v>3017</v>
      </c>
      <c r="B634" s="3">
        <v>46133</v>
      </c>
      <c r="C634" s="4" t="s">
        <v>6</v>
      </c>
      <c r="D634" s="4" t="s">
        <v>43</v>
      </c>
      <c r="E634" s="4" t="s">
        <v>2</v>
      </c>
      <c r="F634" s="4" t="s">
        <v>3</v>
      </c>
      <c r="G634" s="4" t="s">
        <v>4</v>
      </c>
      <c r="H634" s="4" t="s">
        <v>30</v>
      </c>
      <c r="I634" s="9">
        <v>1</v>
      </c>
      <c r="J634" s="6">
        <v>102.64</v>
      </c>
      <c r="K634" s="7">
        <v>0</v>
      </c>
      <c r="L634" s="6">
        <v>51.86</v>
      </c>
      <c r="M634" s="6">
        <f t="shared" si="36"/>
        <v>102.64</v>
      </c>
      <c r="N634" s="6">
        <f t="shared" si="37"/>
        <v>51.86</v>
      </c>
      <c r="O634" s="6">
        <f t="shared" si="38"/>
        <v>50.78</v>
      </c>
      <c r="P634" s="8">
        <f t="shared" si="39"/>
        <v>0.49473889321901793</v>
      </c>
      <c r="Q634" s="5">
        <f>YEAR(SalesDataTable[[#This Row],[Order Date]])</f>
        <v>2026</v>
      </c>
      <c r="R634" s="8" t="str">
        <f>"Q"&amp;ROUNDUP(MONTH(SalesDataTable[[#This Row],[Order Date]])/3,0)</f>
        <v>Q2</v>
      </c>
      <c r="S634" s="9">
        <f>MONTH(SalesDataTable[[#This Row],[Order Date]])</f>
        <v>4</v>
      </c>
      <c r="T634" s="8" t="str">
        <f>TEXT(SalesDataTable[[#This Row],[Order Date]],"mmm")</f>
        <v>Apr</v>
      </c>
    </row>
    <row r="635" spans="1:20" ht="15.6">
      <c r="A635" s="2">
        <v>3719</v>
      </c>
      <c r="B635" s="3">
        <v>46133</v>
      </c>
      <c r="C635" s="4" t="s">
        <v>11</v>
      </c>
      <c r="D635" s="4" t="s">
        <v>12</v>
      </c>
      <c r="E635" s="4" t="s">
        <v>2</v>
      </c>
      <c r="F635" s="4" t="s">
        <v>13</v>
      </c>
      <c r="G635" s="4" t="s">
        <v>34</v>
      </c>
      <c r="H635" s="4" t="s">
        <v>42</v>
      </c>
      <c r="I635" s="9">
        <v>2</v>
      </c>
      <c r="J635" s="6">
        <v>35.56</v>
      </c>
      <c r="K635" s="7">
        <v>0.1</v>
      </c>
      <c r="L635" s="6">
        <v>13.85</v>
      </c>
      <c r="M635" s="6">
        <f t="shared" si="36"/>
        <v>64.00800000000001</v>
      </c>
      <c r="N635" s="6">
        <f t="shared" si="37"/>
        <v>27.7</v>
      </c>
      <c r="O635" s="6">
        <f t="shared" si="38"/>
        <v>36.308000000000007</v>
      </c>
      <c r="P635" s="8">
        <f t="shared" si="39"/>
        <v>0.56724159480064995</v>
      </c>
      <c r="Q635" s="5">
        <f>YEAR(SalesDataTable[[#This Row],[Order Date]])</f>
        <v>2026</v>
      </c>
      <c r="R635" s="8" t="str">
        <f>"Q"&amp;ROUNDUP(MONTH(SalesDataTable[[#This Row],[Order Date]])/3,0)</f>
        <v>Q2</v>
      </c>
      <c r="S635" s="9">
        <f>MONTH(SalesDataTable[[#This Row],[Order Date]])</f>
        <v>4</v>
      </c>
      <c r="T635" s="8" t="str">
        <f>TEXT(SalesDataTable[[#This Row],[Order Date]],"mmm")</f>
        <v>Apr</v>
      </c>
    </row>
    <row r="636" spans="1:20" ht="15.6">
      <c r="A636" s="2">
        <v>3920</v>
      </c>
      <c r="B636" s="3">
        <v>46133</v>
      </c>
      <c r="C636" s="4" t="s">
        <v>6</v>
      </c>
      <c r="D636" s="4" t="s">
        <v>41</v>
      </c>
      <c r="E636" s="4" t="s">
        <v>2</v>
      </c>
      <c r="F636" s="4" t="s">
        <v>3</v>
      </c>
      <c r="G636" s="4" t="s">
        <v>4</v>
      </c>
      <c r="H636" s="4" t="s">
        <v>30</v>
      </c>
      <c r="I636" s="9">
        <v>2</v>
      </c>
      <c r="J636" s="6">
        <v>100.39</v>
      </c>
      <c r="K636" s="7">
        <v>0</v>
      </c>
      <c r="L636" s="6">
        <v>49.05</v>
      </c>
      <c r="M636" s="6">
        <f t="shared" si="36"/>
        <v>200.78</v>
      </c>
      <c r="N636" s="6">
        <f t="shared" si="37"/>
        <v>98.1</v>
      </c>
      <c r="O636" s="6">
        <f t="shared" si="38"/>
        <v>102.68</v>
      </c>
      <c r="P636" s="8">
        <f t="shared" si="39"/>
        <v>0.51140551847793603</v>
      </c>
      <c r="Q636" s="5">
        <f>YEAR(SalesDataTable[[#This Row],[Order Date]])</f>
        <v>2026</v>
      </c>
      <c r="R636" s="8" t="str">
        <f>"Q"&amp;ROUNDUP(MONTH(SalesDataTable[[#This Row],[Order Date]])/3,0)</f>
        <v>Q2</v>
      </c>
      <c r="S636" s="9">
        <f>MONTH(SalesDataTable[[#This Row],[Order Date]])</f>
        <v>4</v>
      </c>
      <c r="T636" s="8" t="str">
        <f>TEXT(SalesDataTable[[#This Row],[Order Date]],"mmm")</f>
        <v>Apr</v>
      </c>
    </row>
    <row r="637" spans="1:20" ht="15.6">
      <c r="A637" s="2">
        <v>4654</v>
      </c>
      <c r="B637" s="3">
        <v>46133</v>
      </c>
      <c r="C637" s="4" t="s">
        <v>0</v>
      </c>
      <c r="D637" s="4" t="s">
        <v>50</v>
      </c>
      <c r="E637" s="4" t="s">
        <v>19</v>
      </c>
      <c r="F637" s="4" t="s">
        <v>3</v>
      </c>
      <c r="G637" s="4" t="s">
        <v>23</v>
      </c>
      <c r="H637" s="4" t="s">
        <v>29</v>
      </c>
      <c r="I637" s="9">
        <v>2</v>
      </c>
      <c r="J637" s="6">
        <v>191.51</v>
      </c>
      <c r="K637" s="7">
        <v>0.1</v>
      </c>
      <c r="L637" s="6">
        <v>101.25</v>
      </c>
      <c r="M637" s="6">
        <f t="shared" si="36"/>
        <v>344.71800000000002</v>
      </c>
      <c r="N637" s="6">
        <f t="shared" si="37"/>
        <v>202.5</v>
      </c>
      <c r="O637" s="6">
        <f t="shared" si="38"/>
        <v>142.21800000000002</v>
      </c>
      <c r="P637" s="8">
        <f t="shared" si="39"/>
        <v>0.41256331262075091</v>
      </c>
      <c r="Q637" s="5">
        <f>YEAR(SalesDataTable[[#This Row],[Order Date]])</f>
        <v>2026</v>
      </c>
      <c r="R637" s="8" t="str">
        <f>"Q"&amp;ROUNDUP(MONTH(SalesDataTable[[#This Row],[Order Date]])/3,0)</f>
        <v>Q2</v>
      </c>
      <c r="S637" s="9">
        <f>MONTH(SalesDataTable[[#This Row],[Order Date]])</f>
        <v>4</v>
      </c>
      <c r="T637" s="8" t="str">
        <f>TEXT(SalesDataTable[[#This Row],[Order Date]],"mmm")</f>
        <v>Apr</v>
      </c>
    </row>
    <row r="638" spans="1:20" ht="15.6">
      <c r="A638" s="2">
        <v>4920</v>
      </c>
      <c r="B638" s="3">
        <v>46133</v>
      </c>
      <c r="C638" s="4" t="s">
        <v>6</v>
      </c>
      <c r="D638" s="4" t="s">
        <v>43</v>
      </c>
      <c r="E638" s="4" t="s">
        <v>19</v>
      </c>
      <c r="F638" s="4" t="s">
        <v>13</v>
      </c>
      <c r="G638" s="4" t="s">
        <v>9</v>
      </c>
      <c r="H638" s="4" t="s">
        <v>17</v>
      </c>
      <c r="I638" s="9">
        <v>2</v>
      </c>
      <c r="J638" s="6">
        <v>147.30000000000001</v>
      </c>
      <c r="K638" s="7">
        <v>0</v>
      </c>
      <c r="L638" s="6">
        <v>81.2</v>
      </c>
      <c r="M638" s="6">
        <f t="shared" si="36"/>
        <v>294.60000000000002</v>
      </c>
      <c r="N638" s="6">
        <f t="shared" si="37"/>
        <v>162.4</v>
      </c>
      <c r="O638" s="6">
        <f t="shared" si="38"/>
        <v>132.20000000000002</v>
      </c>
      <c r="P638" s="8">
        <f t="shared" si="39"/>
        <v>0.44874405974202308</v>
      </c>
      <c r="Q638" s="5">
        <f>YEAR(SalesDataTable[[#This Row],[Order Date]])</f>
        <v>2026</v>
      </c>
      <c r="R638" s="8" t="str">
        <f>"Q"&amp;ROUNDUP(MONTH(SalesDataTable[[#This Row],[Order Date]])/3,0)</f>
        <v>Q2</v>
      </c>
      <c r="S638" s="9">
        <f>MONTH(SalesDataTable[[#This Row],[Order Date]])</f>
        <v>4</v>
      </c>
      <c r="T638" s="8" t="str">
        <f>TEXT(SalesDataTable[[#This Row],[Order Date]],"mmm")</f>
        <v>Apr</v>
      </c>
    </row>
    <row r="639" spans="1:20" ht="15.6">
      <c r="A639" s="2">
        <v>5191</v>
      </c>
      <c r="B639" s="3">
        <v>46133</v>
      </c>
      <c r="C639" s="4" t="s">
        <v>6</v>
      </c>
      <c r="D639" s="4" t="s">
        <v>41</v>
      </c>
      <c r="E639" s="4" t="s">
        <v>19</v>
      </c>
      <c r="F639" s="4" t="s">
        <v>3</v>
      </c>
      <c r="G639" s="4" t="s">
        <v>4</v>
      </c>
      <c r="H639" s="4" t="s">
        <v>5</v>
      </c>
      <c r="I639" s="9">
        <v>1</v>
      </c>
      <c r="J639" s="6">
        <v>79.92</v>
      </c>
      <c r="K639" s="7">
        <v>0.1</v>
      </c>
      <c r="L639" s="6">
        <v>43.13</v>
      </c>
      <c r="M639" s="6">
        <f t="shared" si="36"/>
        <v>71.927999999999997</v>
      </c>
      <c r="N639" s="6">
        <f t="shared" si="37"/>
        <v>43.13</v>
      </c>
      <c r="O639" s="6">
        <f t="shared" si="38"/>
        <v>28.797999999999995</v>
      </c>
      <c r="P639" s="8">
        <f t="shared" si="39"/>
        <v>0.40037259481703918</v>
      </c>
      <c r="Q639" s="5">
        <f>YEAR(SalesDataTable[[#This Row],[Order Date]])</f>
        <v>2026</v>
      </c>
      <c r="R639" s="8" t="str">
        <f>"Q"&amp;ROUNDUP(MONTH(SalesDataTable[[#This Row],[Order Date]])/3,0)</f>
        <v>Q2</v>
      </c>
      <c r="S639" s="9">
        <f>MONTH(SalesDataTable[[#This Row],[Order Date]])</f>
        <v>4</v>
      </c>
      <c r="T639" s="8" t="str">
        <f>TEXT(SalesDataTable[[#This Row],[Order Date]],"mmm")</f>
        <v>Apr</v>
      </c>
    </row>
    <row r="640" spans="1:20" ht="15.6">
      <c r="A640" s="2">
        <v>413</v>
      </c>
      <c r="B640" s="3">
        <v>46134</v>
      </c>
      <c r="C640" s="4" t="s">
        <v>6</v>
      </c>
      <c r="D640" s="4" t="s">
        <v>7</v>
      </c>
      <c r="E640" s="4" t="s">
        <v>2</v>
      </c>
      <c r="F640" s="4" t="s">
        <v>3</v>
      </c>
      <c r="G640" s="4" t="s">
        <v>23</v>
      </c>
      <c r="H640" s="4" t="s">
        <v>24</v>
      </c>
      <c r="I640" s="9">
        <v>2</v>
      </c>
      <c r="J640" s="6">
        <v>344.29</v>
      </c>
      <c r="K640" s="7">
        <v>0.1</v>
      </c>
      <c r="L640" s="6">
        <v>192.66</v>
      </c>
      <c r="M640" s="6">
        <f t="shared" si="36"/>
        <v>619.72200000000009</v>
      </c>
      <c r="N640" s="6">
        <f t="shared" si="37"/>
        <v>385.32</v>
      </c>
      <c r="O640" s="6">
        <f t="shared" si="38"/>
        <v>234.4020000000001</v>
      </c>
      <c r="P640" s="8">
        <f t="shared" si="39"/>
        <v>0.37823733867766524</v>
      </c>
      <c r="Q640" s="5">
        <f>YEAR(SalesDataTable[[#This Row],[Order Date]])</f>
        <v>2026</v>
      </c>
      <c r="R640" s="8" t="str">
        <f>"Q"&amp;ROUNDUP(MONTH(SalesDataTable[[#This Row],[Order Date]])/3,0)</f>
        <v>Q2</v>
      </c>
      <c r="S640" s="9">
        <f>MONTH(SalesDataTable[[#This Row],[Order Date]])</f>
        <v>4</v>
      </c>
      <c r="T640" s="8" t="str">
        <f>TEXT(SalesDataTable[[#This Row],[Order Date]],"mmm")</f>
        <v>Apr</v>
      </c>
    </row>
    <row r="641" spans="1:20" ht="15.6">
      <c r="A641" s="2">
        <v>1658</v>
      </c>
      <c r="B641" s="3">
        <v>46134</v>
      </c>
      <c r="C641" s="4" t="s">
        <v>11</v>
      </c>
      <c r="D641" s="4" t="s">
        <v>25</v>
      </c>
      <c r="E641" s="4" t="s">
        <v>2</v>
      </c>
      <c r="F641" s="4" t="s">
        <v>3</v>
      </c>
      <c r="G641" s="4" t="s">
        <v>9</v>
      </c>
      <c r="H641" s="4" t="s">
        <v>37</v>
      </c>
      <c r="I641" s="9">
        <v>1</v>
      </c>
      <c r="J641" s="6">
        <v>151.15</v>
      </c>
      <c r="K641" s="7">
        <v>0</v>
      </c>
      <c r="L641" s="6">
        <v>77.680000000000007</v>
      </c>
      <c r="M641" s="6">
        <f t="shared" si="36"/>
        <v>151.15</v>
      </c>
      <c r="N641" s="6">
        <f t="shared" si="37"/>
        <v>77.680000000000007</v>
      </c>
      <c r="O641" s="6">
        <f t="shared" si="38"/>
        <v>73.47</v>
      </c>
      <c r="P641" s="8">
        <f t="shared" si="39"/>
        <v>0.48607343698312933</v>
      </c>
      <c r="Q641" s="5">
        <f>YEAR(SalesDataTable[[#This Row],[Order Date]])</f>
        <v>2026</v>
      </c>
      <c r="R641" s="8" t="str">
        <f>"Q"&amp;ROUNDUP(MONTH(SalesDataTable[[#This Row],[Order Date]])/3,0)</f>
        <v>Q2</v>
      </c>
      <c r="S641" s="9">
        <f>MONTH(SalesDataTable[[#This Row],[Order Date]])</f>
        <v>4</v>
      </c>
      <c r="T641" s="8" t="str">
        <f>TEXT(SalesDataTable[[#This Row],[Order Date]],"mmm")</f>
        <v>Apr</v>
      </c>
    </row>
    <row r="642" spans="1:20" ht="15.6">
      <c r="A642" s="2">
        <v>2024</v>
      </c>
      <c r="B642" s="3">
        <v>46134</v>
      </c>
      <c r="C642" s="4" t="s">
        <v>6</v>
      </c>
      <c r="D642" s="4" t="s">
        <v>27</v>
      </c>
      <c r="E642" s="4" t="s">
        <v>19</v>
      </c>
      <c r="F642" s="4" t="s">
        <v>13</v>
      </c>
      <c r="G642" s="4" t="s">
        <v>23</v>
      </c>
      <c r="H642" s="4" t="s">
        <v>40</v>
      </c>
      <c r="I642" s="9">
        <v>1</v>
      </c>
      <c r="J642" s="6">
        <v>81.73</v>
      </c>
      <c r="K642" s="7">
        <v>0.05</v>
      </c>
      <c r="L642" s="6">
        <v>39.979999999999997</v>
      </c>
      <c r="M642" s="6">
        <f t="shared" ref="M642:M705" si="40">I642*J642*(1-K642)</f>
        <v>77.643500000000003</v>
      </c>
      <c r="N642" s="6">
        <f t="shared" ref="N642:N705" si="41">I642*L642</f>
        <v>39.979999999999997</v>
      </c>
      <c r="O642" s="6">
        <f t="shared" ref="O642:O705" si="42">M642-N642</f>
        <v>37.663500000000006</v>
      </c>
      <c r="P642" s="8">
        <f t="shared" ref="P642:P705" si="43">IFERROR(O642/M642,0)</f>
        <v>0.48508246021882068</v>
      </c>
      <c r="Q642" s="5">
        <f>YEAR(SalesDataTable[[#This Row],[Order Date]])</f>
        <v>2026</v>
      </c>
      <c r="R642" s="8" t="str">
        <f>"Q"&amp;ROUNDUP(MONTH(SalesDataTable[[#This Row],[Order Date]])/3,0)</f>
        <v>Q2</v>
      </c>
      <c r="S642" s="9">
        <f>MONTH(SalesDataTable[[#This Row],[Order Date]])</f>
        <v>4</v>
      </c>
      <c r="T642" s="8" t="str">
        <f>TEXT(SalesDataTable[[#This Row],[Order Date]],"mmm")</f>
        <v>Apr</v>
      </c>
    </row>
    <row r="643" spans="1:20" ht="15.6">
      <c r="A643" s="2">
        <v>3980</v>
      </c>
      <c r="B643" s="3">
        <v>46134</v>
      </c>
      <c r="C643" s="4" t="s">
        <v>20</v>
      </c>
      <c r="D643" s="4" t="s">
        <v>21</v>
      </c>
      <c r="E643" s="4" t="s">
        <v>19</v>
      </c>
      <c r="F643" s="4" t="s">
        <v>13</v>
      </c>
      <c r="G643" s="4" t="s">
        <v>9</v>
      </c>
      <c r="H643" s="4" t="s">
        <v>17</v>
      </c>
      <c r="I643" s="9">
        <v>1</v>
      </c>
      <c r="J643" s="6">
        <v>142.53</v>
      </c>
      <c r="K643" s="7">
        <v>0.05</v>
      </c>
      <c r="L643" s="6">
        <v>77.77</v>
      </c>
      <c r="M643" s="6">
        <f t="shared" si="40"/>
        <v>135.40350000000001</v>
      </c>
      <c r="N643" s="6">
        <f t="shared" si="41"/>
        <v>77.77</v>
      </c>
      <c r="O643" s="6">
        <f t="shared" si="42"/>
        <v>57.633500000000012</v>
      </c>
      <c r="P643" s="8">
        <f t="shared" si="43"/>
        <v>0.4256426163282338</v>
      </c>
      <c r="Q643" s="5">
        <f>YEAR(SalesDataTable[[#This Row],[Order Date]])</f>
        <v>2026</v>
      </c>
      <c r="R643" s="8" t="str">
        <f>"Q"&amp;ROUNDUP(MONTH(SalesDataTable[[#This Row],[Order Date]])/3,0)</f>
        <v>Q2</v>
      </c>
      <c r="S643" s="9">
        <f>MONTH(SalesDataTable[[#This Row],[Order Date]])</f>
        <v>4</v>
      </c>
      <c r="T643" s="8" t="str">
        <f>TEXT(SalesDataTable[[#This Row],[Order Date]],"mmm")</f>
        <v>Apr</v>
      </c>
    </row>
    <row r="644" spans="1:20" ht="15.6">
      <c r="A644" s="2">
        <v>4239</v>
      </c>
      <c r="B644" s="3">
        <v>46134</v>
      </c>
      <c r="C644" s="4" t="s">
        <v>6</v>
      </c>
      <c r="D644" s="4" t="s">
        <v>7</v>
      </c>
      <c r="E644" s="4" t="s">
        <v>2</v>
      </c>
      <c r="F644" s="4" t="s">
        <v>13</v>
      </c>
      <c r="G644" s="4" t="s">
        <v>23</v>
      </c>
      <c r="H644" s="4" t="s">
        <v>40</v>
      </c>
      <c r="I644" s="9">
        <v>2</v>
      </c>
      <c r="J644" s="6">
        <v>83.24</v>
      </c>
      <c r="K644" s="7">
        <v>0</v>
      </c>
      <c r="L644" s="6">
        <v>40.03</v>
      </c>
      <c r="M644" s="6">
        <f t="shared" si="40"/>
        <v>166.48</v>
      </c>
      <c r="N644" s="6">
        <f t="shared" si="41"/>
        <v>80.06</v>
      </c>
      <c r="O644" s="6">
        <f t="shared" si="42"/>
        <v>86.419999999999987</v>
      </c>
      <c r="P644" s="8">
        <f t="shared" si="43"/>
        <v>0.51910139356078799</v>
      </c>
      <c r="Q644" s="5">
        <f>YEAR(SalesDataTable[[#This Row],[Order Date]])</f>
        <v>2026</v>
      </c>
      <c r="R644" s="8" t="str">
        <f>"Q"&amp;ROUNDUP(MONTH(SalesDataTable[[#This Row],[Order Date]])/3,0)</f>
        <v>Q2</v>
      </c>
      <c r="S644" s="9">
        <f>MONTH(SalesDataTable[[#This Row],[Order Date]])</f>
        <v>4</v>
      </c>
      <c r="T644" s="8" t="str">
        <f>TEXT(SalesDataTable[[#This Row],[Order Date]],"mmm")</f>
        <v>Apr</v>
      </c>
    </row>
    <row r="645" spans="1:20" ht="15.6">
      <c r="A645" s="2">
        <v>4761</v>
      </c>
      <c r="B645" s="3">
        <v>46134</v>
      </c>
      <c r="C645" s="4" t="s">
        <v>0</v>
      </c>
      <c r="D645" s="4" t="s">
        <v>1</v>
      </c>
      <c r="E645" s="4" t="s">
        <v>28</v>
      </c>
      <c r="F645" s="4" t="s">
        <v>13</v>
      </c>
      <c r="G645" s="4" t="s">
        <v>9</v>
      </c>
      <c r="H645" s="4" t="s">
        <v>17</v>
      </c>
      <c r="I645" s="9">
        <v>1</v>
      </c>
      <c r="J645" s="6">
        <v>141.99</v>
      </c>
      <c r="K645" s="7">
        <v>0.05</v>
      </c>
      <c r="L645" s="6">
        <v>79.7</v>
      </c>
      <c r="M645" s="6">
        <f t="shared" si="40"/>
        <v>134.8905</v>
      </c>
      <c r="N645" s="6">
        <f t="shared" si="41"/>
        <v>79.7</v>
      </c>
      <c r="O645" s="6">
        <f t="shared" si="42"/>
        <v>55.1905</v>
      </c>
      <c r="P645" s="8">
        <f t="shared" si="43"/>
        <v>0.40915038494186023</v>
      </c>
      <c r="Q645" s="5">
        <f>YEAR(SalesDataTable[[#This Row],[Order Date]])</f>
        <v>2026</v>
      </c>
      <c r="R645" s="8" t="str">
        <f>"Q"&amp;ROUNDUP(MONTH(SalesDataTable[[#This Row],[Order Date]])/3,0)</f>
        <v>Q2</v>
      </c>
      <c r="S645" s="9">
        <f>MONTH(SalesDataTable[[#This Row],[Order Date]])</f>
        <v>4</v>
      </c>
      <c r="T645" s="8" t="str">
        <f>TEXT(SalesDataTable[[#This Row],[Order Date]],"mmm")</f>
        <v>Apr</v>
      </c>
    </row>
    <row r="646" spans="1:20" ht="15.6">
      <c r="A646" s="2">
        <v>5160</v>
      </c>
      <c r="B646" s="3">
        <v>46134</v>
      </c>
      <c r="C646" s="4" t="s">
        <v>6</v>
      </c>
      <c r="D646" s="4" t="s">
        <v>43</v>
      </c>
      <c r="E646" s="4" t="s">
        <v>2</v>
      </c>
      <c r="F646" s="4" t="s">
        <v>13</v>
      </c>
      <c r="G646" s="4" t="s">
        <v>34</v>
      </c>
      <c r="H646" s="4" t="s">
        <v>42</v>
      </c>
      <c r="I646" s="9">
        <v>2</v>
      </c>
      <c r="J646" s="6">
        <v>35.94</v>
      </c>
      <c r="K646" s="7">
        <v>0.05</v>
      </c>
      <c r="L646" s="6">
        <v>14.17</v>
      </c>
      <c r="M646" s="6">
        <f t="shared" si="40"/>
        <v>68.285999999999987</v>
      </c>
      <c r="N646" s="6">
        <f t="shared" si="41"/>
        <v>28.34</v>
      </c>
      <c r="O646" s="6">
        <f t="shared" si="42"/>
        <v>39.945999999999984</v>
      </c>
      <c r="P646" s="8">
        <f t="shared" si="43"/>
        <v>0.5849808159798493</v>
      </c>
      <c r="Q646" s="5">
        <f>YEAR(SalesDataTable[[#This Row],[Order Date]])</f>
        <v>2026</v>
      </c>
      <c r="R646" s="8" t="str">
        <f>"Q"&amp;ROUNDUP(MONTH(SalesDataTable[[#This Row],[Order Date]])/3,0)</f>
        <v>Q2</v>
      </c>
      <c r="S646" s="9">
        <f>MONTH(SalesDataTable[[#This Row],[Order Date]])</f>
        <v>4</v>
      </c>
      <c r="T646" s="8" t="str">
        <f>TEXT(SalesDataTable[[#This Row],[Order Date]],"mmm")</f>
        <v>Apr</v>
      </c>
    </row>
    <row r="647" spans="1:20" ht="15.6">
      <c r="A647" s="2">
        <v>2224</v>
      </c>
      <c r="B647" s="3">
        <v>46135</v>
      </c>
      <c r="C647" s="4" t="s">
        <v>6</v>
      </c>
      <c r="D647" s="4" t="s">
        <v>7</v>
      </c>
      <c r="E647" s="4" t="s">
        <v>2</v>
      </c>
      <c r="F647" s="4" t="s">
        <v>13</v>
      </c>
      <c r="G647" s="4" t="s">
        <v>34</v>
      </c>
      <c r="H647" s="4" t="s">
        <v>45</v>
      </c>
      <c r="I647" s="9">
        <v>3</v>
      </c>
      <c r="J647" s="6">
        <v>49.55</v>
      </c>
      <c r="K647" s="7">
        <v>0</v>
      </c>
      <c r="L647" s="6">
        <v>22.55</v>
      </c>
      <c r="M647" s="6">
        <f t="shared" si="40"/>
        <v>148.64999999999998</v>
      </c>
      <c r="N647" s="6">
        <f t="shared" si="41"/>
        <v>67.650000000000006</v>
      </c>
      <c r="O647" s="6">
        <f t="shared" si="42"/>
        <v>80.999999999999972</v>
      </c>
      <c r="P647" s="8">
        <f t="shared" si="43"/>
        <v>0.54490413723511588</v>
      </c>
      <c r="Q647" s="5">
        <f>YEAR(SalesDataTable[[#This Row],[Order Date]])</f>
        <v>2026</v>
      </c>
      <c r="R647" s="8" t="str">
        <f>"Q"&amp;ROUNDUP(MONTH(SalesDataTable[[#This Row],[Order Date]])/3,0)</f>
        <v>Q2</v>
      </c>
      <c r="S647" s="9">
        <f>MONTH(SalesDataTable[[#This Row],[Order Date]])</f>
        <v>4</v>
      </c>
      <c r="T647" s="8" t="str">
        <f>TEXT(SalesDataTable[[#This Row],[Order Date]],"mmm")</f>
        <v>Apr</v>
      </c>
    </row>
    <row r="648" spans="1:20" ht="15.6">
      <c r="A648" s="2">
        <v>2832</v>
      </c>
      <c r="B648" s="3">
        <v>46135</v>
      </c>
      <c r="C648" s="4" t="s">
        <v>20</v>
      </c>
      <c r="D648" s="4" t="s">
        <v>33</v>
      </c>
      <c r="E648" s="4" t="s">
        <v>28</v>
      </c>
      <c r="F648" s="4" t="s">
        <v>3</v>
      </c>
      <c r="G648" s="4" t="s">
        <v>34</v>
      </c>
      <c r="H648" s="4" t="s">
        <v>35</v>
      </c>
      <c r="I648" s="9">
        <v>1</v>
      </c>
      <c r="J648" s="6">
        <v>39.89</v>
      </c>
      <c r="K648" s="7">
        <v>0.05</v>
      </c>
      <c r="L648" s="6">
        <v>15.06</v>
      </c>
      <c r="M648" s="6">
        <f t="shared" si="40"/>
        <v>37.895499999999998</v>
      </c>
      <c r="N648" s="6">
        <f t="shared" si="41"/>
        <v>15.06</v>
      </c>
      <c r="O648" s="6">
        <f t="shared" si="42"/>
        <v>22.835499999999996</v>
      </c>
      <c r="P648" s="8">
        <f t="shared" si="43"/>
        <v>0.60259133670224685</v>
      </c>
      <c r="Q648" s="5">
        <f>YEAR(SalesDataTable[[#This Row],[Order Date]])</f>
        <v>2026</v>
      </c>
      <c r="R648" s="8" t="str">
        <f>"Q"&amp;ROUNDUP(MONTH(SalesDataTable[[#This Row],[Order Date]])/3,0)</f>
        <v>Q2</v>
      </c>
      <c r="S648" s="9">
        <f>MONTH(SalesDataTable[[#This Row],[Order Date]])</f>
        <v>4</v>
      </c>
      <c r="T648" s="8" t="str">
        <f>TEXT(SalesDataTable[[#This Row],[Order Date]],"mmm")</f>
        <v>Apr</v>
      </c>
    </row>
    <row r="649" spans="1:20" ht="15.6">
      <c r="A649" s="2">
        <v>3000</v>
      </c>
      <c r="B649" s="3">
        <v>46135</v>
      </c>
      <c r="C649" s="4" t="s">
        <v>20</v>
      </c>
      <c r="D649" s="4" t="s">
        <v>31</v>
      </c>
      <c r="E649" s="4" t="s">
        <v>28</v>
      </c>
      <c r="F649" s="4" t="s">
        <v>13</v>
      </c>
      <c r="G649" s="4" t="s">
        <v>34</v>
      </c>
      <c r="H649" s="4" t="s">
        <v>35</v>
      </c>
      <c r="I649" s="9">
        <v>1</v>
      </c>
      <c r="J649" s="6">
        <v>40.630000000000003</v>
      </c>
      <c r="K649" s="7">
        <v>0.1</v>
      </c>
      <c r="L649" s="6">
        <v>14.67</v>
      </c>
      <c r="M649" s="6">
        <f t="shared" si="40"/>
        <v>36.567</v>
      </c>
      <c r="N649" s="6">
        <f t="shared" si="41"/>
        <v>14.67</v>
      </c>
      <c r="O649" s="6">
        <f t="shared" si="42"/>
        <v>21.896999999999998</v>
      </c>
      <c r="P649" s="8">
        <f t="shared" si="43"/>
        <v>0.59881860694068423</v>
      </c>
      <c r="Q649" s="5">
        <f>YEAR(SalesDataTable[[#This Row],[Order Date]])</f>
        <v>2026</v>
      </c>
      <c r="R649" s="8" t="str">
        <f>"Q"&amp;ROUNDUP(MONTH(SalesDataTable[[#This Row],[Order Date]])/3,0)</f>
        <v>Q2</v>
      </c>
      <c r="S649" s="9">
        <f>MONTH(SalesDataTable[[#This Row],[Order Date]])</f>
        <v>4</v>
      </c>
      <c r="T649" s="8" t="str">
        <f>TEXT(SalesDataTable[[#This Row],[Order Date]],"mmm")</f>
        <v>Apr</v>
      </c>
    </row>
    <row r="650" spans="1:20" ht="15.6">
      <c r="A650" s="2">
        <v>3206</v>
      </c>
      <c r="B650" s="3">
        <v>46135</v>
      </c>
      <c r="C650" s="4" t="s">
        <v>20</v>
      </c>
      <c r="D650" s="4" t="s">
        <v>33</v>
      </c>
      <c r="E650" s="4" t="s">
        <v>28</v>
      </c>
      <c r="F650" s="4" t="s">
        <v>3</v>
      </c>
      <c r="G650" s="4" t="s">
        <v>4</v>
      </c>
      <c r="H650" s="4" t="s">
        <v>26</v>
      </c>
      <c r="I650" s="9">
        <v>4</v>
      </c>
      <c r="J650" s="6">
        <v>39.78</v>
      </c>
      <c r="K650" s="7">
        <v>0.05</v>
      </c>
      <c r="L650" s="6">
        <v>16.7</v>
      </c>
      <c r="M650" s="6">
        <f t="shared" si="40"/>
        <v>151.16399999999999</v>
      </c>
      <c r="N650" s="6">
        <f t="shared" si="41"/>
        <v>66.8</v>
      </c>
      <c r="O650" s="6">
        <f t="shared" si="42"/>
        <v>84.36399999999999</v>
      </c>
      <c r="P650" s="8">
        <f t="shared" si="43"/>
        <v>0.55809584292556425</v>
      </c>
      <c r="Q650" s="5">
        <f>YEAR(SalesDataTable[[#This Row],[Order Date]])</f>
        <v>2026</v>
      </c>
      <c r="R650" s="8" t="str">
        <f>"Q"&amp;ROUNDUP(MONTH(SalesDataTable[[#This Row],[Order Date]])/3,0)</f>
        <v>Q2</v>
      </c>
      <c r="S650" s="9">
        <f>MONTH(SalesDataTable[[#This Row],[Order Date]])</f>
        <v>4</v>
      </c>
      <c r="T650" s="8" t="str">
        <f>TEXT(SalesDataTable[[#This Row],[Order Date]],"mmm")</f>
        <v>Apr</v>
      </c>
    </row>
    <row r="651" spans="1:20" ht="15.6">
      <c r="A651" s="2">
        <v>3777</v>
      </c>
      <c r="B651" s="3">
        <v>46135</v>
      </c>
      <c r="C651" s="4" t="s">
        <v>20</v>
      </c>
      <c r="D651" s="4" t="s">
        <v>21</v>
      </c>
      <c r="E651" s="4" t="s">
        <v>28</v>
      </c>
      <c r="F651" s="4" t="s">
        <v>16</v>
      </c>
      <c r="G651" s="4" t="s">
        <v>9</v>
      </c>
      <c r="H651" s="4" t="s">
        <v>10</v>
      </c>
      <c r="I651" s="9">
        <v>1</v>
      </c>
      <c r="J651" s="6">
        <v>92.74</v>
      </c>
      <c r="K651" s="7">
        <v>0</v>
      </c>
      <c r="L651" s="6">
        <v>46.1</v>
      </c>
      <c r="M651" s="6">
        <f t="shared" si="40"/>
        <v>92.74</v>
      </c>
      <c r="N651" s="6">
        <f t="shared" si="41"/>
        <v>46.1</v>
      </c>
      <c r="O651" s="6">
        <f t="shared" si="42"/>
        <v>46.639999999999993</v>
      </c>
      <c r="P651" s="8">
        <f t="shared" si="43"/>
        <v>0.50291136510675005</v>
      </c>
      <c r="Q651" s="5">
        <f>YEAR(SalesDataTable[[#This Row],[Order Date]])</f>
        <v>2026</v>
      </c>
      <c r="R651" s="8" t="str">
        <f>"Q"&amp;ROUNDUP(MONTH(SalesDataTable[[#This Row],[Order Date]])/3,0)</f>
        <v>Q2</v>
      </c>
      <c r="S651" s="9">
        <f>MONTH(SalesDataTable[[#This Row],[Order Date]])</f>
        <v>4</v>
      </c>
      <c r="T651" s="8" t="str">
        <f>TEXT(SalesDataTable[[#This Row],[Order Date]],"mmm")</f>
        <v>Apr</v>
      </c>
    </row>
    <row r="652" spans="1:20" ht="15.6">
      <c r="A652" s="2">
        <v>4980</v>
      </c>
      <c r="B652" s="3">
        <v>46135</v>
      </c>
      <c r="C652" s="4" t="s">
        <v>6</v>
      </c>
      <c r="D652" s="4" t="s">
        <v>27</v>
      </c>
      <c r="E652" s="4" t="s">
        <v>19</v>
      </c>
      <c r="F652" s="4" t="s">
        <v>3</v>
      </c>
      <c r="G652" s="4" t="s">
        <v>23</v>
      </c>
      <c r="H652" s="4" t="s">
        <v>51</v>
      </c>
      <c r="I652" s="9">
        <v>2</v>
      </c>
      <c r="J652" s="6">
        <v>120.49</v>
      </c>
      <c r="K652" s="7">
        <v>0.1</v>
      </c>
      <c r="L652" s="6">
        <v>62.23</v>
      </c>
      <c r="M652" s="6">
        <f t="shared" si="40"/>
        <v>216.88200000000001</v>
      </c>
      <c r="N652" s="6">
        <f t="shared" si="41"/>
        <v>124.46</v>
      </c>
      <c r="O652" s="6">
        <f t="shared" si="42"/>
        <v>92.422000000000011</v>
      </c>
      <c r="P652" s="8">
        <f t="shared" si="43"/>
        <v>0.42613955976060719</v>
      </c>
      <c r="Q652" s="5">
        <f>YEAR(SalesDataTable[[#This Row],[Order Date]])</f>
        <v>2026</v>
      </c>
      <c r="R652" s="8" t="str">
        <f>"Q"&amp;ROUNDUP(MONTH(SalesDataTable[[#This Row],[Order Date]])/3,0)</f>
        <v>Q2</v>
      </c>
      <c r="S652" s="9">
        <f>MONTH(SalesDataTable[[#This Row],[Order Date]])</f>
        <v>4</v>
      </c>
      <c r="T652" s="8" t="str">
        <f>TEXT(SalesDataTable[[#This Row],[Order Date]],"mmm")</f>
        <v>Apr</v>
      </c>
    </row>
    <row r="653" spans="1:20" ht="15.6">
      <c r="A653" s="2">
        <v>1102</v>
      </c>
      <c r="B653" s="3">
        <v>46136</v>
      </c>
      <c r="C653" s="4" t="s">
        <v>6</v>
      </c>
      <c r="D653" s="4" t="s">
        <v>27</v>
      </c>
      <c r="E653" s="4" t="s">
        <v>2</v>
      </c>
      <c r="F653" s="4" t="s">
        <v>16</v>
      </c>
      <c r="G653" s="4" t="s">
        <v>9</v>
      </c>
      <c r="H653" s="4" t="s">
        <v>46</v>
      </c>
      <c r="I653" s="9">
        <v>2</v>
      </c>
      <c r="J653" s="6">
        <v>70.53</v>
      </c>
      <c r="K653" s="7">
        <v>0</v>
      </c>
      <c r="L653" s="6">
        <v>32.229999999999997</v>
      </c>
      <c r="M653" s="6">
        <f t="shared" si="40"/>
        <v>141.06</v>
      </c>
      <c r="N653" s="6">
        <f t="shared" si="41"/>
        <v>64.459999999999994</v>
      </c>
      <c r="O653" s="6">
        <f t="shared" si="42"/>
        <v>76.600000000000009</v>
      </c>
      <c r="P653" s="8">
        <f t="shared" si="43"/>
        <v>0.54303133418403526</v>
      </c>
      <c r="Q653" s="5">
        <f>YEAR(SalesDataTable[[#This Row],[Order Date]])</f>
        <v>2026</v>
      </c>
      <c r="R653" s="8" t="str">
        <f>"Q"&amp;ROUNDUP(MONTH(SalesDataTable[[#This Row],[Order Date]])/3,0)</f>
        <v>Q2</v>
      </c>
      <c r="S653" s="9">
        <f>MONTH(SalesDataTable[[#This Row],[Order Date]])</f>
        <v>4</v>
      </c>
      <c r="T653" s="8" t="str">
        <f>TEXT(SalesDataTable[[#This Row],[Order Date]],"mmm")</f>
        <v>Apr</v>
      </c>
    </row>
    <row r="654" spans="1:20" ht="15.6">
      <c r="A654" s="2">
        <v>1333</v>
      </c>
      <c r="B654" s="3">
        <v>46136</v>
      </c>
      <c r="C654" s="4" t="s">
        <v>6</v>
      </c>
      <c r="D654" s="4" t="s">
        <v>49</v>
      </c>
      <c r="E654" s="4" t="s">
        <v>2</v>
      </c>
      <c r="F654" s="4" t="s">
        <v>13</v>
      </c>
      <c r="G654" s="4" t="s">
        <v>9</v>
      </c>
      <c r="H654" s="4" t="s">
        <v>10</v>
      </c>
      <c r="I654" s="9">
        <v>1</v>
      </c>
      <c r="J654" s="6">
        <v>90.87</v>
      </c>
      <c r="K654" s="7">
        <v>0.1</v>
      </c>
      <c r="L654" s="6">
        <v>44.4</v>
      </c>
      <c r="M654" s="6">
        <f t="shared" si="40"/>
        <v>81.783000000000001</v>
      </c>
      <c r="N654" s="6">
        <f t="shared" si="41"/>
        <v>44.4</v>
      </c>
      <c r="O654" s="6">
        <f t="shared" si="42"/>
        <v>37.383000000000003</v>
      </c>
      <c r="P654" s="8">
        <f t="shared" si="43"/>
        <v>0.45709988628443565</v>
      </c>
      <c r="Q654" s="5">
        <f>YEAR(SalesDataTable[[#This Row],[Order Date]])</f>
        <v>2026</v>
      </c>
      <c r="R654" s="8" t="str">
        <f>"Q"&amp;ROUNDUP(MONTH(SalesDataTable[[#This Row],[Order Date]])/3,0)</f>
        <v>Q2</v>
      </c>
      <c r="S654" s="9">
        <f>MONTH(SalesDataTable[[#This Row],[Order Date]])</f>
        <v>4</v>
      </c>
      <c r="T654" s="8" t="str">
        <f>TEXT(SalesDataTable[[#This Row],[Order Date]],"mmm")</f>
        <v>Apr</v>
      </c>
    </row>
    <row r="655" spans="1:20" ht="15.6">
      <c r="A655" s="2">
        <v>1369</v>
      </c>
      <c r="B655" s="3">
        <v>46136</v>
      </c>
      <c r="C655" s="4" t="s">
        <v>6</v>
      </c>
      <c r="D655" s="4" t="s">
        <v>49</v>
      </c>
      <c r="E655" s="4" t="s">
        <v>8</v>
      </c>
      <c r="F655" s="4" t="s">
        <v>3</v>
      </c>
      <c r="G655" s="4" t="s">
        <v>34</v>
      </c>
      <c r="H655" s="4" t="s">
        <v>38</v>
      </c>
      <c r="I655" s="9">
        <v>3</v>
      </c>
      <c r="J655" s="6">
        <v>124.31</v>
      </c>
      <c r="K655" s="7">
        <v>0.2</v>
      </c>
      <c r="L655" s="6">
        <v>67.97</v>
      </c>
      <c r="M655" s="6">
        <f t="shared" si="40"/>
        <v>298.34399999999999</v>
      </c>
      <c r="N655" s="6">
        <f t="shared" si="41"/>
        <v>203.91</v>
      </c>
      <c r="O655" s="6">
        <f t="shared" si="42"/>
        <v>94.433999999999997</v>
      </c>
      <c r="P655" s="8">
        <f t="shared" si="43"/>
        <v>0.31652723031131846</v>
      </c>
      <c r="Q655" s="5">
        <f>YEAR(SalesDataTable[[#This Row],[Order Date]])</f>
        <v>2026</v>
      </c>
      <c r="R655" s="8" t="str">
        <f>"Q"&amp;ROUNDUP(MONTH(SalesDataTable[[#This Row],[Order Date]])/3,0)</f>
        <v>Q2</v>
      </c>
      <c r="S655" s="9">
        <f>MONTH(SalesDataTable[[#This Row],[Order Date]])</f>
        <v>4</v>
      </c>
      <c r="T655" s="8" t="str">
        <f>TEXT(SalesDataTable[[#This Row],[Order Date]],"mmm")</f>
        <v>Apr</v>
      </c>
    </row>
    <row r="656" spans="1:20" ht="15.6">
      <c r="A656" s="2">
        <v>1712</v>
      </c>
      <c r="B656" s="3">
        <v>46136</v>
      </c>
      <c r="C656" s="4" t="s">
        <v>6</v>
      </c>
      <c r="D656" s="4" t="s">
        <v>7</v>
      </c>
      <c r="E656" s="4" t="s">
        <v>8</v>
      </c>
      <c r="F656" s="4" t="s">
        <v>3</v>
      </c>
      <c r="G656" s="4" t="s">
        <v>4</v>
      </c>
      <c r="H656" s="4" t="s">
        <v>26</v>
      </c>
      <c r="I656" s="9">
        <v>15</v>
      </c>
      <c r="J656" s="6">
        <v>41.21</v>
      </c>
      <c r="K656" s="7">
        <v>0.15</v>
      </c>
      <c r="L656" s="6">
        <v>16.760000000000002</v>
      </c>
      <c r="M656" s="6">
        <f t="shared" si="40"/>
        <v>525.42750000000001</v>
      </c>
      <c r="N656" s="6">
        <f t="shared" si="41"/>
        <v>251.40000000000003</v>
      </c>
      <c r="O656" s="6">
        <f t="shared" si="42"/>
        <v>274.02749999999997</v>
      </c>
      <c r="P656" s="8">
        <f t="shared" si="43"/>
        <v>0.52153246642020068</v>
      </c>
      <c r="Q656" s="5">
        <f>YEAR(SalesDataTable[[#This Row],[Order Date]])</f>
        <v>2026</v>
      </c>
      <c r="R656" s="8" t="str">
        <f>"Q"&amp;ROUNDUP(MONTH(SalesDataTable[[#This Row],[Order Date]])/3,0)</f>
        <v>Q2</v>
      </c>
      <c r="S656" s="9">
        <f>MONTH(SalesDataTable[[#This Row],[Order Date]])</f>
        <v>4</v>
      </c>
      <c r="T656" s="8" t="str">
        <f>TEXT(SalesDataTable[[#This Row],[Order Date]],"mmm")</f>
        <v>Apr</v>
      </c>
    </row>
    <row r="657" spans="1:20" ht="15.6">
      <c r="A657" s="2">
        <v>2229</v>
      </c>
      <c r="B657" s="3">
        <v>46136</v>
      </c>
      <c r="C657" s="4" t="s">
        <v>0</v>
      </c>
      <c r="D657" s="4" t="s">
        <v>1</v>
      </c>
      <c r="E657" s="4" t="s">
        <v>2</v>
      </c>
      <c r="F657" s="4" t="s">
        <v>13</v>
      </c>
      <c r="G657" s="4" t="s">
        <v>9</v>
      </c>
      <c r="H657" s="4" t="s">
        <v>17</v>
      </c>
      <c r="I657" s="9">
        <v>2</v>
      </c>
      <c r="J657" s="6">
        <v>145.75</v>
      </c>
      <c r="K657" s="7">
        <v>0.1</v>
      </c>
      <c r="L657" s="6">
        <v>78.900000000000006</v>
      </c>
      <c r="M657" s="6">
        <f t="shared" si="40"/>
        <v>262.35000000000002</v>
      </c>
      <c r="N657" s="6">
        <f t="shared" si="41"/>
        <v>157.80000000000001</v>
      </c>
      <c r="O657" s="6">
        <f t="shared" si="42"/>
        <v>104.55000000000001</v>
      </c>
      <c r="P657" s="8">
        <f t="shared" si="43"/>
        <v>0.39851343624928531</v>
      </c>
      <c r="Q657" s="5">
        <f>YEAR(SalesDataTable[[#This Row],[Order Date]])</f>
        <v>2026</v>
      </c>
      <c r="R657" s="8" t="str">
        <f>"Q"&amp;ROUNDUP(MONTH(SalesDataTable[[#This Row],[Order Date]])/3,0)</f>
        <v>Q2</v>
      </c>
      <c r="S657" s="9">
        <f>MONTH(SalesDataTable[[#This Row],[Order Date]])</f>
        <v>4</v>
      </c>
      <c r="T657" s="8" t="str">
        <f>TEXT(SalesDataTable[[#This Row],[Order Date]],"mmm")</f>
        <v>Apr</v>
      </c>
    </row>
    <row r="658" spans="1:20" ht="15.6">
      <c r="A658" s="2">
        <v>3458</v>
      </c>
      <c r="B658" s="3">
        <v>46136</v>
      </c>
      <c r="C658" s="4" t="s">
        <v>11</v>
      </c>
      <c r="D658" s="4" t="s">
        <v>18</v>
      </c>
      <c r="E658" s="4" t="s">
        <v>2</v>
      </c>
      <c r="F658" s="4" t="s">
        <v>13</v>
      </c>
      <c r="G658" s="4" t="s">
        <v>14</v>
      </c>
      <c r="H658" s="4" t="s">
        <v>44</v>
      </c>
      <c r="I658" s="9">
        <v>1</v>
      </c>
      <c r="J658" s="6">
        <v>134.86000000000001</v>
      </c>
      <c r="K658" s="7">
        <v>0</v>
      </c>
      <c r="L658" s="6">
        <v>66.040000000000006</v>
      </c>
      <c r="M658" s="6">
        <f t="shared" si="40"/>
        <v>134.86000000000001</v>
      </c>
      <c r="N658" s="6">
        <f t="shared" si="41"/>
        <v>66.040000000000006</v>
      </c>
      <c r="O658" s="6">
        <f t="shared" si="42"/>
        <v>68.820000000000007</v>
      </c>
      <c r="P658" s="8">
        <f t="shared" si="43"/>
        <v>0.51030698502150373</v>
      </c>
      <c r="Q658" s="5">
        <f>YEAR(SalesDataTable[[#This Row],[Order Date]])</f>
        <v>2026</v>
      </c>
      <c r="R658" s="8" t="str">
        <f>"Q"&amp;ROUNDUP(MONTH(SalesDataTable[[#This Row],[Order Date]])/3,0)</f>
        <v>Q2</v>
      </c>
      <c r="S658" s="9">
        <f>MONTH(SalesDataTable[[#This Row],[Order Date]])</f>
        <v>4</v>
      </c>
      <c r="T658" s="8" t="str">
        <f>TEXT(SalesDataTable[[#This Row],[Order Date]],"mmm")</f>
        <v>Apr</v>
      </c>
    </row>
    <row r="659" spans="1:20" ht="15.6">
      <c r="A659" s="2">
        <v>4637</v>
      </c>
      <c r="B659" s="3">
        <v>46136</v>
      </c>
      <c r="C659" s="4" t="s">
        <v>20</v>
      </c>
      <c r="D659" s="4" t="s">
        <v>47</v>
      </c>
      <c r="E659" s="4" t="s">
        <v>19</v>
      </c>
      <c r="F659" s="4" t="s">
        <v>13</v>
      </c>
      <c r="G659" s="4" t="s">
        <v>14</v>
      </c>
      <c r="H659" s="4" t="s">
        <v>44</v>
      </c>
      <c r="I659" s="9">
        <v>1</v>
      </c>
      <c r="J659" s="6">
        <v>136.07</v>
      </c>
      <c r="K659" s="7">
        <v>0</v>
      </c>
      <c r="L659" s="6">
        <v>65.17</v>
      </c>
      <c r="M659" s="6">
        <f t="shared" si="40"/>
        <v>136.07</v>
      </c>
      <c r="N659" s="6">
        <f t="shared" si="41"/>
        <v>65.17</v>
      </c>
      <c r="O659" s="6">
        <f t="shared" si="42"/>
        <v>70.899999999999991</v>
      </c>
      <c r="P659" s="8">
        <f t="shared" si="43"/>
        <v>0.52105533916366575</v>
      </c>
      <c r="Q659" s="5">
        <f>YEAR(SalesDataTable[[#This Row],[Order Date]])</f>
        <v>2026</v>
      </c>
      <c r="R659" s="8" t="str">
        <f>"Q"&amp;ROUNDUP(MONTH(SalesDataTable[[#This Row],[Order Date]])/3,0)</f>
        <v>Q2</v>
      </c>
      <c r="S659" s="9">
        <f>MONTH(SalesDataTable[[#This Row],[Order Date]])</f>
        <v>4</v>
      </c>
      <c r="T659" s="8" t="str">
        <f>TEXT(SalesDataTable[[#This Row],[Order Date]],"mmm")</f>
        <v>Apr</v>
      </c>
    </row>
    <row r="660" spans="1:20" ht="15.6">
      <c r="A660" s="2">
        <v>4726</v>
      </c>
      <c r="B660" s="3">
        <v>46136</v>
      </c>
      <c r="C660" s="4" t="s">
        <v>0</v>
      </c>
      <c r="D660" s="4" t="s">
        <v>50</v>
      </c>
      <c r="E660" s="4" t="s">
        <v>19</v>
      </c>
      <c r="F660" s="4" t="s">
        <v>16</v>
      </c>
      <c r="G660" s="4" t="s">
        <v>14</v>
      </c>
      <c r="H660" s="4" t="s">
        <v>32</v>
      </c>
      <c r="I660" s="9">
        <v>1</v>
      </c>
      <c r="J660" s="6">
        <v>47.25</v>
      </c>
      <c r="K660" s="7">
        <v>0.1</v>
      </c>
      <c r="L660" s="6">
        <v>18.25</v>
      </c>
      <c r="M660" s="6">
        <f t="shared" si="40"/>
        <v>42.524999999999999</v>
      </c>
      <c r="N660" s="6">
        <f t="shared" si="41"/>
        <v>18.25</v>
      </c>
      <c r="O660" s="6">
        <f t="shared" si="42"/>
        <v>24.274999999999999</v>
      </c>
      <c r="P660" s="8">
        <f t="shared" si="43"/>
        <v>0.57084068195179305</v>
      </c>
      <c r="Q660" s="5">
        <f>YEAR(SalesDataTable[[#This Row],[Order Date]])</f>
        <v>2026</v>
      </c>
      <c r="R660" s="8" t="str">
        <f>"Q"&amp;ROUNDUP(MONTH(SalesDataTable[[#This Row],[Order Date]])/3,0)</f>
        <v>Q2</v>
      </c>
      <c r="S660" s="9">
        <f>MONTH(SalesDataTable[[#This Row],[Order Date]])</f>
        <v>4</v>
      </c>
      <c r="T660" s="8" t="str">
        <f>TEXT(SalesDataTable[[#This Row],[Order Date]],"mmm")</f>
        <v>Apr</v>
      </c>
    </row>
    <row r="661" spans="1:20" ht="15.6">
      <c r="A661" s="2">
        <v>4838</v>
      </c>
      <c r="B661" s="3">
        <v>46136</v>
      </c>
      <c r="C661" s="4" t="s">
        <v>0</v>
      </c>
      <c r="D661" s="4" t="s">
        <v>1</v>
      </c>
      <c r="E661" s="4" t="s">
        <v>2</v>
      </c>
      <c r="F661" s="4" t="s">
        <v>16</v>
      </c>
      <c r="G661" s="4" t="s">
        <v>4</v>
      </c>
      <c r="H661" s="4" t="s">
        <v>26</v>
      </c>
      <c r="I661" s="9">
        <v>2</v>
      </c>
      <c r="J661" s="6">
        <v>41.32</v>
      </c>
      <c r="K661" s="7">
        <v>0.1</v>
      </c>
      <c r="L661" s="6">
        <v>16.66</v>
      </c>
      <c r="M661" s="6">
        <f t="shared" si="40"/>
        <v>74.376000000000005</v>
      </c>
      <c r="N661" s="6">
        <f t="shared" si="41"/>
        <v>33.32</v>
      </c>
      <c r="O661" s="6">
        <f t="shared" si="42"/>
        <v>41.056000000000004</v>
      </c>
      <c r="P661" s="8">
        <f t="shared" si="43"/>
        <v>0.5520060234484242</v>
      </c>
      <c r="Q661" s="5">
        <f>YEAR(SalesDataTable[[#This Row],[Order Date]])</f>
        <v>2026</v>
      </c>
      <c r="R661" s="8" t="str">
        <f>"Q"&amp;ROUNDUP(MONTH(SalesDataTable[[#This Row],[Order Date]])/3,0)</f>
        <v>Q2</v>
      </c>
      <c r="S661" s="9">
        <f>MONTH(SalesDataTable[[#This Row],[Order Date]])</f>
        <v>4</v>
      </c>
      <c r="T661" s="8" t="str">
        <f>TEXT(SalesDataTable[[#This Row],[Order Date]],"mmm")</f>
        <v>Apr</v>
      </c>
    </row>
    <row r="662" spans="1:20" ht="15.6">
      <c r="A662" s="2">
        <v>5075</v>
      </c>
      <c r="B662" s="3">
        <v>46136</v>
      </c>
      <c r="C662" s="4" t="s">
        <v>0</v>
      </c>
      <c r="D662" s="4" t="s">
        <v>50</v>
      </c>
      <c r="E662" s="4" t="s">
        <v>28</v>
      </c>
      <c r="F662" s="4" t="s">
        <v>13</v>
      </c>
      <c r="G662" s="4" t="s">
        <v>4</v>
      </c>
      <c r="H662" s="4" t="s">
        <v>5</v>
      </c>
      <c r="I662" s="9">
        <v>2</v>
      </c>
      <c r="J662" s="6">
        <v>81.75</v>
      </c>
      <c r="K662" s="7">
        <v>0</v>
      </c>
      <c r="L662" s="6">
        <v>41.92</v>
      </c>
      <c r="M662" s="6">
        <f t="shared" si="40"/>
        <v>163.5</v>
      </c>
      <c r="N662" s="6">
        <f t="shared" si="41"/>
        <v>83.84</v>
      </c>
      <c r="O662" s="6">
        <f t="shared" si="42"/>
        <v>79.66</v>
      </c>
      <c r="P662" s="8">
        <f t="shared" si="43"/>
        <v>0.48721712538226297</v>
      </c>
      <c r="Q662" s="5">
        <f>YEAR(SalesDataTable[[#This Row],[Order Date]])</f>
        <v>2026</v>
      </c>
      <c r="R662" s="8" t="str">
        <f>"Q"&amp;ROUNDUP(MONTH(SalesDataTable[[#This Row],[Order Date]])/3,0)</f>
        <v>Q2</v>
      </c>
      <c r="S662" s="9">
        <f>MONTH(SalesDataTable[[#This Row],[Order Date]])</f>
        <v>4</v>
      </c>
      <c r="T662" s="8" t="str">
        <f>TEXT(SalesDataTable[[#This Row],[Order Date]],"mmm")</f>
        <v>Apr</v>
      </c>
    </row>
    <row r="663" spans="1:20" ht="15.6">
      <c r="A663" s="2">
        <v>149</v>
      </c>
      <c r="B663" s="3">
        <v>46137</v>
      </c>
      <c r="C663" s="4" t="s">
        <v>6</v>
      </c>
      <c r="D663" s="4" t="s">
        <v>43</v>
      </c>
      <c r="E663" s="4" t="s">
        <v>2</v>
      </c>
      <c r="F663" s="4" t="s">
        <v>3</v>
      </c>
      <c r="G663" s="4" t="s">
        <v>14</v>
      </c>
      <c r="H663" s="4" t="s">
        <v>15</v>
      </c>
      <c r="I663" s="9">
        <v>1</v>
      </c>
      <c r="J663" s="6">
        <v>36.020000000000003</v>
      </c>
      <c r="K663" s="7">
        <v>0.05</v>
      </c>
      <c r="L663" s="6">
        <v>13.72</v>
      </c>
      <c r="M663" s="6">
        <f t="shared" si="40"/>
        <v>34.219000000000001</v>
      </c>
      <c r="N663" s="6">
        <f t="shared" si="41"/>
        <v>13.72</v>
      </c>
      <c r="O663" s="6">
        <f t="shared" si="42"/>
        <v>20.499000000000002</v>
      </c>
      <c r="P663" s="8">
        <f t="shared" si="43"/>
        <v>0.59905315760250155</v>
      </c>
      <c r="Q663" s="5">
        <f>YEAR(SalesDataTable[[#This Row],[Order Date]])</f>
        <v>2026</v>
      </c>
      <c r="R663" s="8" t="str">
        <f>"Q"&amp;ROUNDUP(MONTH(SalesDataTable[[#This Row],[Order Date]])/3,0)</f>
        <v>Q2</v>
      </c>
      <c r="S663" s="9">
        <f>MONTH(SalesDataTable[[#This Row],[Order Date]])</f>
        <v>4</v>
      </c>
      <c r="T663" s="8" t="str">
        <f>TEXT(SalesDataTable[[#This Row],[Order Date]],"mmm")</f>
        <v>Apr</v>
      </c>
    </row>
    <row r="664" spans="1:20" ht="15.6">
      <c r="A664" s="2">
        <v>449</v>
      </c>
      <c r="B664" s="3">
        <v>46137</v>
      </c>
      <c r="C664" s="4" t="s">
        <v>11</v>
      </c>
      <c r="D664" s="4" t="s">
        <v>25</v>
      </c>
      <c r="E664" s="4" t="s">
        <v>2</v>
      </c>
      <c r="F664" s="4" t="s">
        <v>16</v>
      </c>
      <c r="G664" s="4" t="s">
        <v>14</v>
      </c>
      <c r="H664" s="4" t="s">
        <v>15</v>
      </c>
      <c r="I664" s="9">
        <v>1</v>
      </c>
      <c r="J664" s="6">
        <v>36.68</v>
      </c>
      <c r="K664" s="7">
        <v>0</v>
      </c>
      <c r="L664" s="6">
        <v>13.27</v>
      </c>
      <c r="M664" s="6">
        <f t="shared" si="40"/>
        <v>36.68</v>
      </c>
      <c r="N664" s="6">
        <f t="shared" si="41"/>
        <v>13.27</v>
      </c>
      <c r="O664" s="6">
        <f t="shared" si="42"/>
        <v>23.41</v>
      </c>
      <c r="P664" s="8">
        <f t="shared" si="43"/>
        <v>0.63822246455834242</v>
      </c>
      <c r="Q664" s="5">
        <f>YEAR(SalesDataTable[[#This Row],[Order Date]])</f>
        <v>2026</v>
      </c>
      <c r="R664" s="8" t="str">
        <f>"Q"&amp;ROUNDUP(MONTH(SalesDataTable[[#This Row],[Order Date]])/3,0)</f>
        <v>Q2</v>
      </c>
      <c r="S664" s="9">
        <f>MONTH(SalesDataTable[[#This Row],[Order Date]])</f>
        <v>4</v>
      </c>
      <c r="T664" s="8" t="str">
        <f>TEXT(SalesDataTable[[#This Row],[Order Date]],"mmm")</f>
        <v>Apr</v>
      </c>
    </row>
    <row r="665" spans="1:20" ht="15.6">
      <c r="A665" s="2">
        <v>1422</v>
      </c>
      <c r="B665" s="3">
        <v>46137</v>
      </c>
      <c r="C665" s="4" t="s">
        <v>20</v>
      </c>
      <c r="D665" s="4" t="s">
        <v>33</v>
      </c>
      <c r="E665" s="4" t="s">
        <v>8</v>
      </c>
      <c r="F665" s="4" t="s">
        <v>16</v>
      </c>
      <c r="G665" s="4" t="s">
        <v>23</v>
      </c>
      <c r="H665" s="4" t="s">
        <v>24</v>
      </c>
      <c r="I665" s="9">
        <v>6</v>
      </c>
      <c r="J665" s="6">
        <v>348.16</v>
      </c>
      <c r="K665" s="7">
        <v>0.1</v>
      </c>
      <c r="L665" s="6">
        <v>198.24</v>
      </c>
      <c r="M665" s="6">
        <f t="shared" si="40"/>
        <v>1880.0640000000001</v>
      </c>
      <c r="N665" s="6">
        <f t="shared" si="41"/>
        <v>1189.44</v>
      </c>
      <c r="O665" s="6">
        <f t="shared" si="42"/>
        <v>690.62400000000002</v>
      </c>
      <c r="P665" s="8">
        <f t="shared" si="43"/>
        <v>0.36734068627450978</v>
      </c>
      <c r="Q665" s="5">
        <f>YEAR(SalesDataTable[[#This Row],[Order Date]])</f>
        <v>2026</v>
      </c>
      <c r="R665" s="8" t="str">
        <f>"Q"&amp;ROUNDUP(MONTH(SalesDataTable[[#This Row],[Order Date]])/3,0)</f>
        <v>Q2</v>
      </c>
      <c r="S665" s="9">
        <f>MONTH(SalesDataTable[[#This Row],[Order Date]])</f>
        <v>4</v>
      </c>
      <c r="T665" s="8" t="str">
        <f>TEXT(SalesDataTable[[#This Row],[Order Date]],"mmm")</f>
        <v>Apr</v>
      </c>
    </row>
    <row r="666" spans="1:20" ht="15.6">
      <c r="A666" s="2">
        <v>3248</v>
      </c>
      <c r="B666" s="3">
        <v>46137</v>
      </c>
      <c r="C666" s="4" t="s">
        <v>11</v>
      </c>
      <c r="D666" s="4" t="s">
        <v>52</v>
      </c>
      <c r="E666" s="4" t="s">
        <v>2</v>
      </c>
      <c r="F666" s="4" t="s">
        <v>3</v>
      </c>
      <c r="G666" s="4" t="s">
        <v>4</v>
      </c>
      <c r="H666" s="4" t="s">
        <v>26</v>
      </c>
      <c r="I666" s="9">
        <v>2</v>
      </c>
      <c r="J666" s="6">
        <v>39.799999999999997</v>
      </c>
      <c r="K666" s="7">
        <v>0.05</v>
      </c>
      <c r="L666" s="6">
        <v>16.23</v>
      </c>
      <c r="M666" s="6">
        <f t="shared" si="40"/>
        <v>75.61999999999999</v>
      </c>
      <c r="N666" s="6">
        <f t="shared" si="41"/>
        <v>32.46</v>
      </c>
      <c r="O666" s="6">
        <f t="shared" si="42"/>
        <v>43.159999999999989</v>
      </c>
      <c r="P666" s="8">
        <f t="shared" si="43"/>
        <v>0.57074847923829664</v>
      </c>
      <c r="Q666" s="5">
        <f>YEAR(SalesDataTable[[#This Row],[Order Date]])</f>
        <v>2026</v>
      </c>
      <c r="R666" s="8" t="str">
        <f>"Q"&amp;ROUNDUP(MONTH(SalesDataTable[[#This Row],[Order Date]])/3,0)</f>
        <v>Q2</v>
      </c>
      <c r="S666" s="9">
        <f>MONTH(SalesDataTable[[#This Row],[Order Date]])</f>
        <v>4</v>
      </c>
      <c r="T666" s="8" t="str">
        <f>TEXT(SalesDataTable[[#This Row],[Order Date]],"mmm")</f>
        <v>Apr</v>
      </c>
    </row>
    <row r="667" spans="1:20" ht="15.6">
      <c r="A667" s="2">
        <v>3445</v>
      </c>
      <c r="B667" s="3">
        <v>46137</v>
      </c>
      <c r="C667" s="4" t="s">
        <v>0</v>
      </c>
      <c r="D667" s="4" t="s">
        <v>50</v>
      </c>
      <c r="E667" s="4" t="s">
        <v>2</v>
      </c>
      <c r="F667" s="4" t="s">
        <v>3</v>
      </c>
      <c r="G667" s="4" t="s">
        <v>4</v>
      </c>
      <c r="H667" s="4" t="s">
        <v>26</v>
      </c>
      <c r="I667" s="9">
        <v>5</v>
      </c>
      <c r="J667" s="6">
        <v>39.369999999999997</v>
      </c>
      <c r="K667" s="7">
        <v>0.05</v>
      </c>
      <c r="L667" s="6">
        <v>16.760000000000002</v>
      </c>
      <c r="M667" s="6">
        <f t="shared" si="40"/>
        <v>187.00749999999999</v>
      </c>
      <c r="N667" s="6">
        <f t="shared" si="41"/>
        <v>83.800000000000011</v>
      </c>
      <c r="O667" s="6">
        <f t="shared" si="42"/>
        <v>103.20749999999998</v>
      </c>
      <c r="P667" s="8">
        <f t="shared" si="43"/>
        <v>0.55188963009504954</v>
      </c>
      <c r="Q667" s="5">
        <f>YEAR(SalesDataTable[[#This Row],[Order Date]])</f>
        <v>2026</v>
      </c>
      <c r="R667" s="8" t="str">
        <f>"Q"&amp;ROUNDUP(MONTH(SalesDataTable[[#This Row],[Order Date]])/3,0)</f>
        <v>Q2</v>
      </c>
      <c r="S667" s="9">
        <f>MONTH(SalesDataTable[[#This Row],[Order Date]])</f>
        <v>4</v>
      </c>
      <c r="T667" s="8" t="str">
        <f>TEXT(SalesDataTable[[#This Row],[Order Date]],"mmm")</f>
        <v>Apr</v>
      </c>
    </row>
    <row r="668" spans="1:20" ht="15.6">
      <c r="A668" s="2">
        <v>3930</v>
      </c>
      <c r="B668" s="3">
        <v>46137</v>
      </c>
      <c r="C668" s="4" t="s">
        <v>6</v>
      </c>
      <c r="D668" s="4" t="s">
        <v>43</v>
      </c>
      <c r="E668" s="4" t="s">
        <v>28</v>
      </c>
      <c r="F668" s="4" t="s">
        <v>3</v>
      </c>
      <c r="G668" s="4" t="s">
        <v>34</v>
      </c>
      <c r="H668" s="4" t="s">
        <v>35</v>
      </c>
      <c r="I668" s="9">
        <v>2</v>
      </c>
      <c r="J668" s="6">
        <v>40.85</v>
      </c>
      <c r="K668" s="7">
        <v>0</v>
      </c>
      <c r="L668" s="6">
        <v>14.99</v>
      </c>
      <c r="M668" s="6">
        <f t="shared" si="40"/>
        <v>81.7</v>
      </c>
      <c r="N668" s="6">
        <f t="shared" si="41"/>
        <v>29.98</v>
      </c>
      <c r="O668" s="6">
        <f t="shared" si="42"/>
        <v>51.72</v>
      </c>
      <c r="P668" s="8">
        <f t="shared" si="43"/>
        <v>0.633047735618115</v>
      </c>
      <c r="Q668" s="5">
        <f>YEAR(SalesDataTable[[#This Row],[Order Date]])</f>
        <v>2026</v>
      </c>
      <c r="R668" s="8" t="str">
        <f>"Q"&amp;ROUNDUP(MONTH(SalesDataTable[[#This Row],[Order Date]])/3,0)</f>
        <v>Q2</v>
      </c>
      <c r="S668" s="9">
        <f>MONTH(SalesDataTable[[#This Row],[Order Date]])</f>
        <v>4</v>
      </c>
      <c r="T668" s="8" t="str">
        <f>TEXT(SalesDataTable[[#This Row],[Order Date]],"mmm")</f>
        <v>Apr</v>
      </c>
    </row>
    <row r="669" spans="1:20" ht="15.6">
      <c r="A669" s="2">
        <v>3969</v>
      </c>
      <c r="B669" s="3">
        <v>46137</v>
      </c>
      <c r="C669" s="4" t="s">
        <v>20</v>
      </c>
      <c r="D669" s="4" t="s">
        <v>33</v>
      </c>
      <c r="E669" s="4" t="s">
        <v>28</v>
      </c>
      <c r="F669" s="4" t="s">
        <v>3</v>
      </c>
      <c r="G669" s="4" t="s">
        <v>9</v>
      </c>
      <c r="H669" s="4" t="s">
        <v>10</v>
      </c>
      <c r="I669" s="9">
        <v>1</v>
      </c>
      <c r="J669" s="6">
        <v>92.91</v>
      </c>
      <c r="K669" s="7">
        <v>0.05</v>
      </c>
      <c r="L669" s="6">
        <v>46</v>
      </c>
      <c r="M669" s="6">
        <f t="shared" si="40"/>
        <v>88.264499999999998</v>
      </c>
      <c r="N669" s="6">
        <f t="shared" si="41"/>
        <v>46</v>
      </c>
      <c r="O669" s="6">
        <f t="shared" si="42"/>
        <v>42.264499999999998</v>
      </c>
      <c r="P669" s="8">
        <f t="shared" si="43"/>
        <v>0.4788391709010984</v>
      </c>
      <c r="Q669" s="5">
        <f>YEAR(SalesDataTable[[#This Row],[Order Date]])</f>
        <v>2026</v>
      </c>
      <c r="R669" s="8" t="str">
        <f>"Q"&amp;ROUNDUP(MONTH(SalesDataTable[[#This Row],[Order Date]])/3,0)</f>
        <v>Q2</v>
      </c>
      <c r="S669" s="9">
        <f>MONTH(SalesDataTable[[#This Row],[Order Date]])</f>
        <v>4</v>
      </c>
      <c r="T669" s="8" t="str">
        <f>TEXT(SalesDataTable[[#This Row],[Order Date]],"mmm")</f>
        <v>Apr</v>
      </c>
    </row>
    <row r="670" spans="1:20" ht="15.6">
      <c r="A670" s="2">
        <v>4190</v>
      </c>
      <c r="B670" s="3">
        <v>46137</v>
      </c>
      <c r="C670" s="4" t="s">
        <v>20</v>
      </c>
      <c r="D670" s="4" t="s">
        <v>47</v>
      </c>
      <c r="E670" s="4" t="s">
        <v>2</v>
      </c>
      <c r="F670" s="4" t="s">
        <v>13</v>
      </c>
      <c r="G670" s="4" t="s">
        <v>9</v>
      </c>
      <c r="H670" s="4" t="s">
        <v>37</v>
      </c>
      <c r="I670" s="9">
        <v>1</v>
      </c>
      <c r="J670" s="6">
        <v>152.01</v>
      </c>
      <c r="K670" s="7">
        <v>0</v>
      </c>
      <c r="L670" s="6">
        <v>80.33</v>
      </c>
      <c r="M670" s="6">
        <f t="shared" si="40"/>
        <v>152.01</v>
      </c>
      <c r="N670" s="6">
        <f t="shared" si="41"/>
        <v>80.33</v>
      </c>
      <c r="O670" s="6">
        <f t="shared" si="42"/>
        <v>71.679999999999993</v>
      </c>
      <c r="P670" s="8">
        <f t="shared" si="43"/>
        <v>0.47154792447865268</v>
      </c>
      <c r="Q670" s="5">
        <f>YEAR(SalesDataTable[[#This Row],[Order Date]])</f>
        <v>2026</v>
      </c>
      <c r="R670" s="8" t="str">
        <f>"Q"&amp;ROUNDUP(MONTH(SalesDataTable[[#This Row],[Order Date]])/3,0)</f>
        <v>Q2</v>
      </c>
      <c r="S670" s="9">
        <f>MONTH(SalesDataTable[[#This Row],[Order Date]])</f>
        <v>4</v>
      </c>
      <c r="T670" s="8" t="str">
        <f>TEXT(SalesDataTable[[#This Row],[Order Date]],"mmm")</f>
        <v>Apr</v>
      </c>
    </row>
    <row r="671" spans="1:20" ht="15.6">
      <c r="A671" s="2">
        <v>4442</v>
      </c>
      <c r="B671" s="3">
        <v>46137</v>
      </c>
      <c r="C671" s="4" t="s">
        <v>6</v>
      </c>
      <c r="D671" s="4" t="s">
        <v>27</v>
      </c>
      <c r="E671" s="4" t="s">
        <v>28</v>
      </c>
      <c r="F671" s="4" t="s">
        <v>13</v>
      </c>
      <c r="G671" s="4" t="s">
        <v>14</v>
      </c>
      <c r="H671" s="4" t="s">
        <v>15</v>
      </c>
      <c r="I671" s="9">
        <v>1</v>
      </c>
      <c r="J671" s="6">
        <v>36.65</v>
      </c>
      <c r="K671" s="7">
        <v>0</v>
      </c>
      <c r="L671" s="6">
        <v>13.28</v>
      </c>
      <c r="M671" s="6">
        <f t="shared" si="40"/>
        <v>36.65</v>
      </c>
      <c r="N671" s="6">
        <f t="shared" si="41"/>
        <v>13.28</v>
      </c>
      <c r="O671" s="6">
        <f t="shared" si="42"/>
        <v>23.369999999999997</v>
      </c>
      <c r="P671" s="8">
        <f t="shared" si="43"/>
        <v>0.63765347885402446</v>
      </c>
      <c r="Q671" s="5">
        <f>YEAR(SalesDataTable[[#This Row],[Order Date]])</f>
        <v>2026</v>
      </c>
      <c r="R671" s="8" t="str">
        <f>"Q"&amp;ROUNDUP(MONTH(SalesDataTable[[#This Row],[Order Date]])/3,0)</f>
        <v>Q2</v>
      </c>
      <c r="S671" s="9">
        <f>MONTH(SalesDataTable[[#This Row],[Order Date]])</f>
        <v>4</v>
      </c>
      <c r="T671" s="8" t="str">
        <f>TEXT(SalesDataTable[[#This Row],[Order Date]],"mmm")</f>
        <v>Apr</v>
      </c>
    </row>
    <row r="672" spans="1:20" ht="15.6">
      <c r="A672" s="2">
        <v>228</v>
      </c>
      <c r="B672" s="3">
        <v>46138</v>
      </c>
      <c r="C672" s="4" t="s">
        <v>20</v>
      </c>
      <c r="D672" s="4" t="s">
        <v>33</v>
      </c>
      <c r="E672" s="4" t="s">
        <v>2</v>
      </c>
      <c r="F672" s="4" t="s">
        <v>3</v>
      </c>
      <c r="G672" s="4" t="s">
        <v>23</v>
      </c>
      <c r="H672" s="4" t="s">
        <v>40</v>
      </c>
      <c r="I672" s="9">
        <v>5</v>
      </c>
      <c r="J672" s="6">
        <v>80.819999999999993</v>
      </c>
      <c r="K672" s="7">
        <v>0</v>
      </c>
      <c r="L672" s="6">
        <v>40.47</v>
      </c>
      <c r="M672" s="6">
        <f t="shared" si="40"/>
        <v>404.09999999999997</v>
      </c>
      <c r="N672" s="6">
        <f t="shared" si="41"/>
        <v>202.35</v>
      </c>
      <c r="O672" s="6">
        <f t="shared" si="42"/>
        <v>201.74999999999997</v>
      </c>
      <c r="P672" s="8">
        <f t="shared" si="43"/>
        <v>0.49925760950259834</v>
      </c>
      <c r="Q672" s="5">
        <f>YEAR(SalesDataTable[[#This Row],[Order Date]])</f>
        <v>2026</v>
      </c>
      <c r="R672" s="8" t="str">
        <f>"Q"&amp;ROUNDUP(MONTH(SalesDataTable[[#This Row],[Order Date]])/3,0)</f>
        <v>Q2</v>
      </c>
      <c r="S672" s="9">
        <f>MONTH(SalesDataTable[[#This Row],[Order Date]])</f>
        <v>4</v>
      </c>
      <c r="T672" s="8" t="str">
        <f>TEXT(SalesDataTable[[#This Row],[Order Date]],"mmm")</f>
        <v>Apr</v>
      </c>
    </row>
    <row r="673" spans="1:20" ht="15.6">
      <c r="A673" s="2">
        <v>2101</v>
      </c>
      <c r="B673" s="3">
        <v>46138</v>
      </c>
      <c r="C673" s="4" t="s">
        <v>20</v>
      </c>
      <c r="D673" s="4" t="s">
        <v>21</v>
      </c>
      <c r="E673" s="4" t="s">
        <v>2</v>
      </c>
      <c r="F673" s="4" t="s">
        <v>13</v>
      </c>
      <c r="G673" s="4" t="s">
        <v>9</v>
      </c>
      <c r="H673" s="4" t="s">
        <v>17</v>
      </c>
      <c r="I673" s="9">
        <v>4</v>
      </c>
      <c r="J673" s="6">
        <v>144.69999999999999</v>
      </c>
      <c r="K673" s="7">
        <v>0</v>
      </c>
      <c r="L673" s="6">
        <v>79.41</v>
      </c>
      <c r="M673" s="6">
        <f t="shared" si="40"/>
        <v>578.79999999999995</v>
      </c>
      <c r="N673" s="6">
        <f t="shared" si="41"/>
        <v>317.64</v>
      </c>
      <c r="O673" s="6">
        <f t="shared" si="42"/>
        <v>261.15999999999997</v>
      </c>
      <c r="P673" s="8">
        <f t="shared" si="43"/>
        <v>0.45120939875604699</v>
      </c>
      <c r="Q673" s="5">
        <f>YEAR(SalesDataTable[[#This Row],[Order Date]])</f>
        <v>2026</v>
      </c>
      <c r="R673" s="8" t="str">
        <f>"Q"&amp;ROUNDUP(MONTH(SalesDataTable[[#This Row],[Order Date]])/3,0)</f>
        <v>Q2</v>
      </c>
      <c r="S673" s="9">
        <f>MONTH(SalesDataTable[[#This Row],[Order Date]])</f>
        <v>4</v>
      </c>
      <c r="T673" s="8" t="str">
        <f>TEXT(SalesDataTable[[#This Row],[Order Date]],"mmm")</f>
        <v>Apr</v>
      </c>
    </row>
    <row r="674" spans="1:20" ht="15.6">
      <c r="A674" s="2">
        <v>2590</v>
      </c>
      <c r="B674" s="3">
        <v>46138</v>
      </c>
      <c r="C674" s="4" t="s">
        <v>6</v>
      </c>
      <c r="D674" s="4" t="s">
        <v>27</v>
      </c>
      <c r="E674" s="4" t="s">
        <v>19</v>
      </c>
      <c r="F674" s="4" t="s">
        <v>13</v>
      </c>
      <c r="G674" s="4" t="s">
        <v>34</v>
      </c>
      <c r="H674" s="4" t="s">
        <v>42</v>
      </c>
      <c r="I674" s="9">
        <v>2</v>
      </c>
      <c r="J674" s="6">
        <v>36.51</v>
      </c>
      <c r="K674" s="7">
        <v>0.1</v>
      </c>
      <c r="L674" s="6">
        <v>14.18</v>
      </c>
      <c r="M674" s="6">
        <f t="shared" si="40"/>
        <v>65.718000000000004</v>
      </c>
      <c r="N674" s="6">
        <f t="shared" si="41"/>
        <v>28.36</v>
      </c>
      <c r="O674" s="6">
        <f t="shared" si="42"/>
        <v>37.358000000000004</v>
      </c>
      <c r="P674" s="8">
        <f t="shared" si="43"/>
        <v>0.56845917404668433</v>
      </c>
      <c r="Q674" s="5">
        <f>YEAR(SalesDataTable[[#This Row],[Order Date]])</f>
        <v>2026</v>
      </c>
      <c r="R674" s="8" t="str">
        <f>"Q"&amp;ROUNDUP(MONTH(SalesDataTable[[#This Row],[Order Date]])/3,0)</f>
        <v>Q2</v>
      </c>
      <c r="S674" s="9">
        <f>MONTH(SalesDataTable[[#This Row],[Order Date]])</f>
        <v>4</v>
      </c>
      <c r="T674" s="8" t="str">
        <f>TEXT(SalesDataTable[[#This Row],[Order Date]],"mmm")</f>
        <v>Apr</v>
      </c>
    </row>
    <row r="675" spans="1:20" ht="15.6">
      <c r="A675" s="2">
        <v>2957</v>
      </c>
      <c r="B675" s="3">
        <v>46138</v>
      </c>
      <c r="C675" s="4" t="s">
        <v>20</v>
      </c>
      <c r="D675" s="4" t="s">
        <v>31</v>
      </c>
      <c r="E675" s="4" t="s">
        <v>28</v>
      </c>
      <c r="F675" s="4" t="s">
        <v>13</v>
      </c>
      <c r="G675" s="4" t="s">
        <v>14</v>
      </c>
      <c r="H675" s="4" t="s">
        <v>15</v>
      </c>
      <c r="I675" s="9">
        <v>3</v>
      </c>
      <c r="J675" s="6">
        <v>36.58</v>
      </c>
      <c r="K675" s="7">
        <v>0.05</v>
      </c>
      <c r="L675" s="6">
        <v>13.71</v>
      </c>
      <c r="M675" s="6">
        <f t="shared" si="40"/>
        <v>104.25299999999999</v>
      </c>
      <c r="N675" s="6">
        <f t="shared" si="41"/>
        <v>41.13</v>
      </c>
      <c r="O675" s="6">
        <f t="shared" si="42"/>
        <v>63.122999999999983</v>
      </c>
      <c r="P675" s="8">
        <f t="shared" si="43"/>
        <v>0.60547897902218628</v>
      </c>
      <c r="Q675" s="5">
        <f>YEAR(SalesDataTable[[#This Row],[Order Date]])</f>
        <v>2026</v>
      </c>
      <c r="R675" s="8" t="str">
        <f>"Q"&amp;ROUNDUP(MONTH(SalesDataTable[[#This Row],[Order Date]])/3,0)</f>
        <v>Q2</v>
      </c>
      <c r="S675" s="9">
        <f>MONTH(SalesDataTable[[#This Row],[Order Date]])</f>
        <v>4</v>
      </c>
      <c r="T675" s="8" t="str">
        <f>TEXT(SalesDataTable[[#This Row],[Order Date]],"mmm")</f>
        <v>Apr</v>
      </c>
    </row>
    <row r="676" spans="1:20" ht="15.6">
      <c r="A676" s="2">
        <v>4270</v>
      </c>
      <c r="B676" s="3">
        <v>46138</v>
      </c>
      <c r="C676" s="4" t="s">
        <v>20</v>
      </c>
      <c r="D676" s="4" t="s">
        <v>31</v>
      </c>
      <c r="E676" s="4" t="s">
        <v>19</v>
      </c>
      <c r="F676" s="4" t="s">
        <v>16</v>
      </c>
      <c r="G676" s="4" t="s">
        <v>23</v>
      </c>
      <c r="H676" s="4" t="s">
        <v>29</v>
      </c>
      <c r="I676" s="9">
        <v>2</v>
      </c>
      <c r="J676" s="6">
        <v>191.59</v>
      </c>
      <c r="K676" s="7">
        <v>0</v>
      </c>
      <c r="L676" s="6">
        <v>102.52</v>
      </c>
      <c r="M676" s="6">
        <f t="shared" si="40"/>
        <v>383.18</v>
      </c>
      <c r="N676" s="6">
        <f t="shared" si="41"/>
        <v>205.04</v>
      </c>
      <c r="O676" s="6">
        <f t="shared" si="42"/>
        <v>178.14000000000001</v>
      </c>
      <c r="P676" s="8">
        <f t="shared" si="43"/>
        <v>0.46489900307949272</v>
      </c>
      <c r="Q676" s="5">
        <f>YEAR(SalesDataTable[[#This Row],[Order Date]])</f>
        <v>2026</v>
      </c>
      <c r="R676" s="8" t="str">
        <f>"Q"&amp;ROUNDUP(MONTH(SalesDataTable[[#This Row],[Order Date]])/3,0)</f>
        <v>Q2</v>
      </c>
      <c r="S676" s="9">
        <f>MONTH(SalesDataTable[[#This Row],[Order Date]])</f>
        <v>4</v>
      </c>
      <c r="T676" s="8" t="str">
        <f>TEXT(SalesDataTable[[#This Row],[Order Date]],"mmm")</f>
        <v>Apr</v>
      </c>
    </row>
    <row r="677" spans="1:20" ht="15.6">
      <c r="A677" s="2">
        <v>4324</v>
      </c>
      <c r="B677" s="3">
        <v>46138</v>
      </c>
      <c r="C677" s="4" t="s">
        <v>20</v>
      </c>
      <c r="D677" s="4" t="s">
        <v>33</v>
      </c>
      <c r="E677" s="4" t="s">
        <v>8</v>
      </c>
      <c r="F677" s="4" t="s">
        <v>16</v>
      </c>
      <c r="G677" s="4" t="s">
        <v>23</v>
      </c>
      <c r="H677" s="4" t="s">
        <v>24</v>
      </c>
      <c r="I677" s="9">
        <v>6</v>
      </c>
      <c r="J677" s="6">
        <v>337.24</v>
      </c>
      <c r="K677" s="7">
        <v>0.05</v>
      </c>
      <c r="L677" s="6">
        <v>198.63</v>
      </c>
      <c r="M677" s="6">
        <f t="shared" si="40"/>
        <v>1922.268</v>
      </c>
      <c r="N677" s="6">
        <f t="shared" si="41"/>
        <v>1191.78</v>
      </c>
      <c r="O677" s="6">
        <f t="shared" si="42"/>
        <v>730.48800000000006</v>
      </c>
      <c r="P677" s="8">
        <f t="shared" si="43"/>
        <v>0.38001360892445801</v>
      </c>
      <c r="Q677" s="5">
        <f>YEAR(SalesDataTable[[#This Row],[Order Date]])</f>
        <v>2026</v>
      </c>
      <c r="R677" s="8" t="str">
        <f>"Q"&amp;ROUNDUP(MONTH(SalesDataTable[[#This Row],[Order Date]])/3,0)</f>
        <v>Q2</v>
      </c>
      <c r="S677" s="9">
        <f>MONTH(SalesDataTable[[#This Row],[Order Date]])</f>
        <v>4</v>
      </c>
      <c r="T677" s="8" t="str">
        <f>TEXT(SalesDataTable[[#This Row],[Order Date]],"mmm")</f>
        <v>Apr</v>
      </c>
    </row>
    <row r="678" spans="1:20" ht="15.6">
      <c r="A678" s="2">
        <v>5010</v>
      </c>
      <c r="B678" s="3">
        <v>46138</v>
      </c>
      <c r="C678" s="4" t="s">
        <v>20</v>
      </c>
      <c r="D678" s="4" t="s">
        <v>31</v>
      </c>
      <c r="E678" s="4" t="s">
        <v>8</v>
      </c>
      <c r="F678" s="4" t="s">
        <v>16</v>
      </c>
      <c r="G678" s="4" t="s">
        <v>14</v>
      </c>
      <c r="H678" s="4" t="s">
        <v>32</v>
      </c>
      <c r="I678" s="9">
        <v>3</v>
      </c>
      <c r="J678" s="6">
        <v>46.2</v>
      </c>
      <c r="K678" s="7">
        <v>0.1</v>
      </c>
      <c r="L678" s="6">
        <v>18.149999999999999</v>
      </c>
      <c r="M678" s="6">
        <f t="shared" si="40"/>
        <v>124.74000000000002</v>
      </c>
      <c r="N678" s="6">
        <f t="shared" si="41"/>
        <v>54.449999999999996</v>
      </c>
      <c r="O678" s="6">
        <f t="shared" si="42"/>
        <v>70.29000000000002</v>
      </c>
      <c r="P678" s="8">
        <f t="shared" si="43"/>
        <v>0.5634920634920636</v>
      </c>
      <c r="Q678" s="5">
        <f>YEAR(SalesDataTable[[#This Row],[Order Date]])</f>
        <v>2026</v>
      </c>
      <c r="R678" s="8" t="str">
        <f>"Q"&amp;ROUNDUP(MONTH(SalesDataTable[[#This Row],[Order Date]])/3,0)</f>
        <v>Q2</v>
      </c>
      <c r="S678" s="9">
        <f>MONTH(SalesDataTable[[#This Row],[Order Date]])</f>
        <v>4</v>
      </c>
      <c r="T678" s="8" t="str">
        <f>TEXT(SalesDataTable[[#This Row],[Order Date]],"mmm")</f>
        <v>Apr</v>
      </c>
    </row>
    <row r="679" spans="1:20" ht="15.6">
      <c r="A679" s="2">
        <v>5092</v>
      </c>
      <c r="B679" s="3">
        <v>46138</v>
      </c>
      <c r="C679" s="4" t="s">
        <v>6</v>
      </c>
      <c r="D679" s="4" t="s">
        <v>7</v>
      </c>
      <c r="E679" s="4" t="s">
        <v>28</v>
      </c>
      <c r="F679" s="4" t="s">
        <v>16</v>
      </c>
      <c r="G679" s="4" t="s">
        <v>34</v>
      </c>
      <c r="H679" s="4" t="s">
        <v>45</v>
      </c>
      <c r="I679" s="9">
        <v>4</v>
      </c>
      <c r="J679" s="6">
        <v>50.84</v>
      </c>
      <c r="K679" s="7">
        <v>0.05</v>
      </c>
      <c r="L679" s="6">
        <v>22.63</v>
      </c>
      <c r="M679" s="6">
        <f t="shared" si="40"/>
        <v>193.19200000000001</v>
      </c>
      <c r="N679" s="6">
        <f t="shared" si="41"/>
        <v>90.52</v>
      </c>
      <c r="O679" s="6">
        <f t="shared" si="42"/>
        <v>102.67200000000001</v>
      </c>
      <c r="P679" s="8">
        <f t="shared" si="43"/>
        <v>0.53145057766367143</v>
      </c>
      <c r="Q679" s="5">
        <f>YEAR(SalesDataTable[[#This Row],[Order Date]])</f>
        <v>2026</v>
      </c>
      <c r="R679" s="8" t="str">
        <f>"Q"&amp;ROUNDUP(MONTH(SalesDataTable[[#This Row],[Order Date]])/3,0)</f>
        <v>Q2</v>
      </c>
      <c r="S679" s="9">
        <f>MONTH(SalesDataTable[[#This Row],[Order Date]])</f>
        <v>4</v>
      </c>
      <c r="T679" s="8" t="str">
        <f>TEXT(SalesDataTable[[#This Row],[Order Date]],"mmm")</f>
        <v>Apr</v>
      </c>
    </row>
    <row r="680" spans="1:20" ht="15.6">
      <c r="A680" s="2">
        <v>1061</v>
      </c>
      <c r="B680" s="3">
        <v>46139</v>
      </c>
      <c r="C680" s="4" t="s">
        <v>20</v>
      </c>
      <c r="D680" s="4" t="s">
        <v>47</v>
      </c>
      <c r="E680" s="4" t="s">
        <v>2</v>
      </c>
      <c r="F680" s="4" t="s">
        <v>3</v>
      </c>
      <c r="G680" s="4" t="s">
        <v>14</v>
      </c>
      <c r="H680" s="4" t="s">
        <v>48</v>
      </c>
      <c r="I680" s="9">
        <v>1</v>
      </c>
      <c r="J680" s="6">
        <v>166.5</v>
      </c>
      <c r="K680" s="7">
        <v>0</v>
      </c>
      <c r="L680" s="6">
        <v>85.55</v>
      </c>
      <c r="M680" s="6">
        <f t="shared" si="40"/>
        <v>166.5</v>
      </c>
      <c r="N680" s="6">
        <f t="shared" si="41"/>
        <v>85.55</v>
      </c>
      <c r="O680" s="6">
        <f t="shared" si="42"/>
        <v>80.95</v>
      </c>
      <c r="P680" s="8">
        <f t="shared" si="43"/>
        <v>0.4861861861861862</v>
      </c>
      <c r="Q680" s="5">
        <f>YEAR(SalesDataTable[[#This Row],[Order Date]])</f>
        <v>2026</v>
      </c>
      <c r="R680" s="8" t="str">
        <f>"Q"&amp;ROUNDUP(MONTH(SalesDataTable[[#This Row],[Order Date]])/3,0)</f>
        <v>Q2</v>
      </c>
      <c r="S680" s="9">
        <f>MONTH(SalesDataTable[[#This Row],[Order Date]])</f>
        <v>4</v>
      </c>
      <c r="T680" s="8" t="str">
        <f>TEXT(SalesDataTable[[#This Row],[Order Date]],"mmm")</f>
        <v>Apr</v>
      </c>
    </row>
    <row r="681" spans="1:20" ht="15.6">
      <c r="A681" s="2">
        <v>1099</v>
      </c>
      <c r="B681" s="3">
        <v>46139</v>
      </c>
      <c r="C681" s="4" t="s">
        <v>20</v>
      </c>
      <c r="D681" s="4" t="s">
        <v>21</v>
      </c>
      <c r="E681" s="4" t="s">
        <v>28</v>
      </c>
      <c r="F681" s="4" t="s">
        <v>13</v>
      </c>
      <c r="G681" s="4" t="s">
        <v>9</v>
      </c>
      <c r="H681" s="4" t="s">
        <v>46</v>
      </c>
      <c r="I681" s="9">
        <v>1</v>
      </c>
      <c r="J681" s="6">
        <v>70.2</v>
      </c>
      <c r="K681" s="7">
        <v>0</v>
      </c>
      <c r="L681" s="6">
        <v>32.06</v>
      </c>
      <c r="M681" s="6">
        <f t="shared" si="40"/>
        <v>70.2</v>
      </c>
      <c r="N681" s="6">
        <f t="shared" si="41"/>
        <v>32.06</v>
      </c>
      <c r="O681" s="6">
        <f t="shared" si="42"/>
        <v>38.14</v>
      </c>
      <c r="P681" s="8">
        <f t="shared" si="43"/>
        <v>0.5433048433048433</v>
      </c>
      <c r="Q681" s="5">
        <f>YEAR(SalesDataTable[[#This Row],[Order Date]])</f>
        <v>2026</v>
      </c>
      <c r="R681" s="8" t="str">
        <f>"Q"&amp;ROUNDUP(MONTH(SalesDataTable[[#This Row],[Order Date]])/3,0)</f>
        <v>Q2</v>
      </c>
      <c r="S681" s="9">
        <f>MONTH(SalesDataTable[[#This Row],[Order Date]])</f>
        <v>4</v>
      </c>
      <c r="T681" s="8" t="str">
        <f>TEXT(SalesDataTable[[#This Row],[Order Date]],"mmm")</f>
        <v>Apr</v>
      </c>
    </row>
    <row r="682" spans="1:20" ht="15.6">
      <c r="A682" s="2">
        <v>3500</v>
      </c>
      <c r="B682" s="3">
        <v>46139</v>
      </c>
      <c r="C682" s="4" t="s">
        <v>6</v>
      </c>
      <c r="D682" s="4" t="s">
        <v>43</v>
      </c>
      <c r="E682" s="4" t="s">
        <v>2</v>
      </c>
      <c r="F682" s="4" t="s">
        <v>13</v>
      </c>
      <c r="G682" s="4" t="s">
        <v>34</v>
      </c>
      <c r="H682" s="4" t="s">
        <v>45</v>
      </c>
      <c r="I682" s="9">
        <v>4</v>
      </c>
      <c r="J682" s="6">
        <v>50.67</v>
      </c>
      <c r="K682" s="7">
        <v>0</v>
      </c>
      <c r="L682" s="6">
        <v>22.62</v>
      </c>
      <c r="M682" s="6">
        <f t="shared" si="40"/>
        <v>202.68</v>
      </c>
      <c r="N682" s="6">
        <f t="shared" si="41"/>
        <v>90.48</v>
      </c>
      <c r="O682" s="6">
        <f t="shared" si="42"/>
        <v>112.2</v>
      </c>
      <c r="P682" s="8">
        <f t="shared" si="43"/>
        <v>0.55358200118413259</v>
      </c>
      <c r="Q682" s="5">
        <f>YEAR(SalesDataTable[[#This Row],[Order Date]])</f>
        <v>2026</v>
      </c>
      <c r="R682" s="8" t="str">
        <f>"Q"&amp;ROUNDUP(MONTH(SalesDataTable[[#This Row],[Order Date]])/3,0)</f>
        <v>Q2</v>
      </c>
      <c r="S682" s="9">
        <f>MONTH(SalesDataTable[[#This Row],[Order Date]])</f>
        <v>4</v>
      </c>
      <c r="T682" s="8" t="str">
        <f>TEXT(SalesDataTable[[#This Row],[Order Date]],"mmm")</f>
        <v>Apr</v>
      </c>
    </row>
    <row r="683" spans="1:20" ht="15.6">
      <c r="A683" s="2">
        <v>3856</v>
      </c>
      <c r="B683" s="3">
        <v>46139</v>
      </c>
      <c r="C683" s="4" t="s">
        <v>6</v>
      </c>
      <c r="D683" s="4" t="s">
        <v>41</v>
      </c>
      <c r="E683" s="4" t="s">
        <v>19</v>
      </c>
      <c r="F683" s="4" t="s">
        <v>13</v>
      </c>
      <c r="G683" s="4" t="s">
        <v>14</v>
      </c>
      <c r="H683" s="4" t="s">
        <v>48</v>
      </c>
      <c r="I683" s="9">
        <v>3</v>
      </c>
      <c r="J683" s="6">
        <v>161.05000000000001</v>
      </c>
      <c r="K683" s="7">
        <v>0.05</v>
      </c>
      <c r="L683" s="6">
        <v>87.43</v>
      </c>
      <c r="M683" s="6">
        <f t="shared" si="40"/>
        <v>458.99250000000001</v>
      </c>
      <c r="N683" s="6">
        <f t="shared" si="41"/>
        <v>262.29000000000002</v>
      </c>
      <c r="O683" s="6">
        <f t="shared" si="42"/>
        <v>196.70249999999999</v>
      </c>
      <c r="P683" s="8">
        <f t="shared" si="43"/>
        <v>0.4285527541299694</v>
      </c>
      <c r="Q683" s="5">
        <f>YEAR(SalesDataTable[[#This Row],[Order Date]])</f>
        <v>2026</v>
      </c>
      <c r="R683" s="8" t="str">
        <f>"Q"&amp;ROUNDUP(MONTH(SalesDataTable[[#This Row],[Order Date]])/3,0)</f>
        <v>Q2</v>
      </c>
      <c r="S683" s="9">
        <f>MONTH(SalesDataTable[[#This Row],[Order Date]])</f>
        <v>4</v>
      </c>
      <c r="T683" s="8" t="str">
        <f>TEXT(SalesDataTable[[#This Row],[Order Date]],"mmm")</f>
        <v>Apr</v>
      </c>
    </row>
    <row r="684" spans="1:20" ht="15.6">
      <c r="A684" s="2">
        <v>4044</v>
      </c>
      <c r="B684" s="3">
        <v>46139</v>
      </c>
      <c r="C684" s="4" t="s">
        <v>6</v>
      </c>
      <c r="D684" s="4" t="s">
        <v>27</v>
      </c>
      <c r="E684" s="4" t="s">
        <v>8</v>
      </c>
      <c r="F684" s="4" t="s">
        <v>13</v>
      </c>
      <c r="G684" s="4" t="s">
        <v>34</v>
      </c>
      <c r="H684" s="4" t="s">
        <v>38</v>
      </c>
      <c r="I684" s="9">
        <v>10</v>
      </c>
      <c r="J684" s="6">
        <v>124.59</v>
      </c>
      <c r="K684" s="7">
        <v>0.15</v>
      </c>
      <c r="L684" s="6">
        <v>67.14</v>
      </c>
      <c r="M684" s="6">
        <f t="shared" si="40"/>
        <v>1059.0150000000001</v>
      </c>
      <c r="N684" s="6">
        <f t="shared" si="41"/>
        <v>671.4</v>
      </c>
      <c r="O684" s="6">
        <f t="shared" si="42"/>
        <v>387.61500000000012</v>
      </c>
      <c r="P684" s="8">
        <f t="shared" si="43"/>
        <v>0.36601464568490538</v>
      </c>
      <c r="Q684" s="5">
        <f>YEAR(SalesDataTable[[#This Row],[Order Date]])</f>
        <v>2026</v>
      </c>
      <c r="R684" s="8" t="str">
        <f>"Q"&amp;ROUNDUP(MONTH(SalesDataTable[[#This Row],[Order Date]])/3,0)</f>
        <v>Q2</v>
      </c>
      <c r="S684" s="9">
        <f>MONTH(SalesDataTable[[#This Row],[Order Date]])</f>
        <v>4</v>
      </c>
      <c r="T684" s="8" t="str">
        <f>TEXT(SalesDataTable[[#This Row],[Order Date]],"mmm")</f>
        <v>Apr</v>
      </c>
    </row>
    <row r="685" spans="1:20" ht="15.6">
      <c r="A685" s="2">
        <v>4235</v>
      </c>
      <c r="B685" s="3">
        <v>46139</v>
      </c>
      <c r="C685" s="4" t="s">
        <v>11</v>
      </c>
      <c r="D685" s="4" t="s">
        <v>52</v>
      </c>
      <c r="E685" s="4" t="s">
        <v>2</v>
      </c>
      <c r="F685" s="4" t="s">
        <v>16</v>
      </c>
      <c r="G685" s="4" t="s">
        <v>34</v>
      </c>
      <c r="H685" s="4" t="s">
        <v>45</v>
      </c>
      <c r="I685" s="9">
        <v>1</v>
      </c>
      <c r="J685" s="6">
        <v>50.18</v>
      </c>
      <c r="K685" s="7">
        <v>0</v>
      </c>
      <c r="L685" s="6">
        <v>22.05</v>
      </c>
      <c r="M685" s="6">
        <f t="shared" si="40"/>
        <v>50.18</v>
      </c>
      <c r="N685" s="6">
        <f t="shared" si="41"/>
        <v>22.05</v>
      </c>
      <c r="O685" s="6">
        <f t="shared" si="42"/>
        <v>28.13</v>
      </c>
      <c r="P685" s="8">
        <f t="shared" si="43"/>
        <v>0.56058190514149064</v>
      </c>
      <c r="Q685" s="5">
        <f>YEAR(SalesDataTable[[#This Row],[Order Date]])</f>
        <v>2026</v>
      </c>
      <c r="R685" s="8" t="str">
        <f>"Q"&amp;ROUNDUP(MONTH(SalesDataTable[[#This Row],[Order Date]])/3,0)</f>
        <v>Q2</v>
      </c>
      <c r="S685" s="9">
        <f>MONTH(SalesDataTable[[#This Row],[Order Date]])</f>
        <v>4</v>
      </c>
      <c r="T685" s="8" t="str">
        <f>TEXT(SalesDataTable[[#This Row],[Order Date]],"mmm")</f>
        <v>Apr</v>
      </c>
    </row>
    <row r="686" spans="1:20" ht="15.6">
      <c r="A686" s="2">
        <v>122</v>
      </c>
      <c r="B686" s="3">
        <v>46140</v>
      </c>
      <c r="C686" s="4" t="s">
        <v>6</v>
      </c>
      <c r="D686" s="4" t="s">
        <v>41</v>
      </c>
      <c r="E686" s="4" t="s">
        <v>2</v>
      </c>
      <c r="F686" s="4" t="s">
        <v>13</v>
      </c>
      <c r="G686" s="4" t="s">
        <v>23</v>
      </c>
      <c r="H686" s="4" t="s">
        <v>40</v>
      </c>
      <c r="I686" s="9">
        <v>1</v>
      </c>
      <c r="J686" s="6">
        <v>83.38</v>
      </c>
      <c r="K686" s="7">
        <v>0</v>
      </c>
      <c r="L686" s="6">
        <v>38.979999999999997</v>
      </c>
      <c r="M686" s="6">
        <f t="shared" si="40"/>
        <v>83.38</v>
      </c>
      <c r="N686" s="6">
        <f t="shared" si="41"/>
        <v>38.979999999999997</v>
      </c>
      <c r="O686" s="6">
        <f t="shared" si="42"/>
        <v>44.4</v>
      </c>
      <c r="P686" s="8">
        <f t="shared" si="43"/>
        <v>0.53250179899256422</v>
      </c>
      <c r="Q686" s="5">
        <f>YEAR(SalesDataTable[[#This Row],[Order Date]])</f>
        <v>2026</v>
      </c>
      <c r="R686" s="8" t="str">
        <f>"Q"&amp;ROUNDUP(MONTH(SalesDataTable[[#This Row],[Order Date]])/3,0)</f>
        <v>Q2</v>
      </c>
      <c r="S686" s="9">
        <f>MONTH(SalesDataTable[[#This Row],[Order Date]])</f>
        <v>4</v>
      </c>
      <c r="T686" s="8" t="str">
        <f>TEXT(SalesDataTable[[#This Row],[Order Date]],"mmm")</f>
        <v>Apr</v>
      </c>
    </row>
    <row r="687" spans="1:20" ht="15.6">
      <c r="A687" s="2">
        <v>239</v>
      </c>
      <c r="B687" s="3">
        <v>46140</v>
      </c>
      <c r="C687" s="4" t="s">
        <v>20</v>
      </c>
      <c r="D687" s="4" t="s">
        <v>31</v>
      </c>
      <c r="E687" s="4" t="s">
        <v>2</v>
      </c>
      <c r="F687" s="4" t="s">
        <v>3</v>
      </c>
      <c r="G687" s="4" t="s">
        <v>14</v>
      </c>
      <c r="H687" s="4" t="s">
        <v>15</v>
      </c>
      <c r="I687" s="9">
        <v>1</v>
      </c>
      <c r="J687" s="6">
        <v>35.549999999999997</v>
      </c>
      <c r="K687" s="7">
        <v>0.05</v>
      </c>
      <c r="L687" s="6">
        <v>13.25</v>
      </c>
      <c r="M687" s="6">
        <f t="shared" si="40"/>
        <v>33.772499999999994</v>
      </c>
      <c r="N687" s="6">
        <f t="shared" si="41"/>
        <v>13.25</v>
      </c>
      <c r="O687" s="6">
        <f t="shared" si="42"/>
        <v>20.522499999999994</v>
      </c>
      <c r="P687" s="8">
        <f t="shared" si="43"/>
        <v>0.60766896143311855</v>
      </c>
      <c r="Q687" s="5">
        <f>YEAR(SalesDataTable[[#This Row],[Order Date]])</f>
        <v>2026</v>
      </c>
      <c r="R687" s="8" t="str">
        <f>"Q"&amp;ROUNDUP(MONTH(SalesDataTable[[#This Row],[Order Date]])/3,0)</f>
        <v>Q2</v>
      </c>
      <c r="S687" s="9">
        <f>MONTH(SalesDataTable[[#This Row],[Order Date]])</f>
        <v>4</v>
      </c>
      <c r="T687" s="8" t="str">
        <f>TEXT(SalesDataTable[[#This Row],[Order Date]],"mmm")</f>
        <v>Apr</v>
      </c>
    </row>
    <row r="688" spans="1:20" ht="15.6">
      <c r="A688" s="2">
        <v>356</v>
      </c>
      <c r="B688" s="3">
        <v>46140</v>
      </c>
      <c r="C688" s="4" t="s">
        <v>20</v>
      </c>
      <c r="D688" s="4" t="s">
        <v>33</v>
      </c>
      <c r="E688" s="4" t="s">
        <v>19</v>
      </c>
      <c r="F688" s="4" t="s">
        <v>13</v>
      </c>
      <c r="G688" s="4" t="s">
        <v>9</v>
      </c>
      <c r="H688" s="4" t="s">
        <v>37</v>
      </c>
      <c r="I688" s="9">
        <v>1</v>
      </c>
      <c r="J688" s="6">
        <v>154.36000000000001</v>
      </c>
      <c r="K688" s="7">
        <v>0</v>
      </c>
      <c r="L688" s="6">
        <v>77.760000000000005</v>
      </c>
      <c r="M688" s="6">
        <f t="shared" si="40"/>
        <v>154.36000000000001</v>
      </c>
      <c r="N688" s="6">
        <f t="shared" si="41"/>
        <v>77.760000000000005</v>
      </c>
      <c r="O688" s="6">
        <f t="shared" si="42"/>
        <v>76.600000000000009</v>
      </c>
      <c r="P688" s="8">
        <f t="shared" si="43"/>
        <v>0.49624254988338951</v>
      </c>
      <c r="Q688" s="5">
        <f>YEAR(SalesDataTable[[#This Row],[Order Date]])</f>
        <v>2026</v>
      </c>
      <c r="R688" s="8" t="str">
        <f>"Q"&amp;ROUNDUP(MONTH(SalesDataTable[[#This Row],[Order Date]])/3,0)</f>
        <v>Q2</v>
      </c>
      <c r="S688" s="9">
        <f>MONTH(SalesDataTable[[#This Row],[Order Date]])</f>
        <v>4</v>
      </c>
      <c r="T688" s="8" t="str">
        <f>TEXT(SalesDataTable[[#This Row],[Order Date]],"mmm")</f>
        <v>Apr</v>
      </c>
    </row>
    <row r="689" spans="1:20" ht="15.6">
      <c r="A689" s="2">
        <v>785</v>
      </c>
      <c r="B689" s="3">
        <v>46140</v>
      </c>
      <c r="C689" s="4" t="s">
        <v>0</v>
      </c>
      <c r="D689" s="4" t="s">
        <v>36</v>
      </c>
      <c r="E689" s="4" t="s">
        <v>28</v>
      </c>
      <c r="F689" s="4" t="s">
        <v>13</v>
      </c>
      <c r="G689" s="4" t="s">
        <v>9</v>
      </c>
      <c r="H689" s="4" t="s">
        <v>37</v>
      </c>
      <c r="I689" s="9">
        <v>1</v>
      </c>
      <c r="J689" s="6">
        <v>155.68</v>
      </c>
      <c r="K689" s="7">
        <v>0</v>
      </c>
      <c r="L689" s="6">
        <v>77.97</v>
      </c>
      <c r="M689" s="6">
        <f t="shared" si="40"/>
        <v>155.68</v>
      </c>
      <c r="N689" s="6">
        <f t="shared" si="41"/>
        <v>77.97</v>
      </c>
      <c r="O689" s="6">
        <f t="shared" si="42"/>
        <v>77.710000000000008</v>
      </c>
      <c r="P689" s="8">
        <f t="shared" si="43"/>
        <v>0.49916495375128472</v>
      </c>
      <c r="Q689" s="5">
        <f>YEAR(SalesDataTable[[#This Row],[Order Date]])</f>
        <v>2026</v>
      </c>
      <c r="R689" s="8" t="str">
        <f>"Q"&amp;ROUNDUP(MONTH(SalesDataTable[[#This Row],[Order Date]])/3,0)</f>
        <v>Q2</v>
      </c>
      <c r="S689" s="9">
        <f>MONTH(SalesDataTable[[#This Row],[Order Date]])</f>
        <v>4</v>
      </c>
      <c r="T689" s="8" t="str">
        <f>TEXT(SalesDataTable[[#This Row],[Order Date]],"mmm")</f>
        <v>Apr</v>
      </c>
    </row>
    <row r="690" spans="1:20" ht="15.6">
      <c r="A690" s="2">
        <v>2325</v>
      </c>
      <c r="B690" s="3">
        <v>46140</v>
      </c>
      <c r="C690" s="4" t="s">
        <v>0</v>
      </c>
      <c r="D690" s="4" t="s">
        <v>1</v>
      </c>
      <c r="E690" s="4" t="s">
        <v>2</v>
      </c>
      <c r="F690" s="4" t="s">
        <v>3</v>
      </c>
      <c r="G690" s="4" t="s">
        <v>34</v>
      </c>
      <c r="H690" s="4" t="s">
        <v>35</v>
      </c>
      <c r="I690" s="9">
        <v>1</v>
      </c>
      <c r="J690" s="6">
        <v>40.950000000000003</v>
      </c>
      <c r="K690" s="7">
        <v>0.15</v>
      </c>
      <c r="L690" s="6">
        <v>14.89</v>
      </c>
      <c r="M690" s="6">
        <f t="shared" si="40"/>
        <v>34.807500000000005</v>
      </c>
      <c r="N690" s="6">
        <f t="shared" si="41"/>
        <v>14.89</v>
      </c>
      <c r="O690" s="6">
        <f t="shared" si="42"/>
        <v>19.917500000000004</v>
      </c>
      <c r="P690" s="8">
        <f t="shared" si="43"/>
        <v>0.57221863104216053</v>
      </c>
      <c r="Q690" s="5">
        <f>YEAR(SalesDataTable[[#This Row],[Order Date]])</f>
        <v>2026</v>
      </c>
      <c r="R690" s="8" t="str">
        <f>"Q"&amp;ROUNDUP(MONTH(SalesDataTable[[#This Row],[Order Date]])/3,0)</f>
        <v>Q2</v>
      </c>
      <c r="S690" s="9">
        <f>MONTH(SalesDataTable[[#This Row],[Order Date]])</f>
        <v>4</v>
      </c>
      <c r="T690" s="8" t="str">
        <f>TEXT(SalesDataTable[[#This Row],[Order Date]],"mmm")</f>
        <v>Apr</v>
      </c>
    </row>
    <row r="691" spans="1:20" ht="15.6">
      <c r="A691" s="2">
        <v>2566</v>
      </c>
      <c r="B691" s="3">
        <v>46140</v>
      </c>
      <c r="C691" s="4" t="s">
        <v>20</v>
      </c>
      <c r="D691" s="4" t="s">
        <v>47</v>
      </c>
      <c r="E691" s="4" t="s">
        <v>28</v>
      </c>
      <c r="F691" s="4" t="s">
        <v>3</v>
      </c>
      <c r="G691" s="4" t="s">
        <v>14</v>
      </c>
      <c r="H691" s="4" t="s">
        <v>32</v>
      </c>
      <c r="I691" s="9">
        <v>3</v>
      </c>
      <c r="J691" s="6">
        <v>47.28</v>
      </c>
      <c r="K691" s="7">
        <v>0.05</v>
      </c>
      <c r="L691" s="6">
        <v>18.52</v>
      </c>
      <c r="M691" s="6">
        <f t="shared" si="40"/>
        <v>134.74799999999999</v>
      </c>
      <c r="N691" s="6">
        <f t="shared" si="41"/>
        <v>55.56</v>
      </c>
      <c r="O691" s="6">
        <f t="shared" si="42"/>
        <v>79.187999999999988</v>
      </c>
      <c r="P691" s="8">
        <f t="shared" si="43"/>
        <v>0.58767477068305274</v>
      </c>
      <c r="Q691" s="5">
        <f>YEAR(SalesDataTable[[#This Row],[Order Date]])</f>
        <v>2026</v>
      </c>
      <c r="R691" s="8" t="str">
        <f>"Q"&amp;ROUNDUP(MONTH(SalesDataTable[[#This Row],[Order Date]])/3,0)</f>
        <v>Q2</v>
      </c>
      <c r="S691" s="9">
        <f>MONTH(SalesDataTable[[#This Row],[Order Date]])</f>
        <v>4</v>
      </c>
      <c r="T691" s="8" t="str">
        <f>TEXT(SalesDataTable[[#This Row],[Order Date]],"mmm")</f>
        <v>Apr</v>
      </c>
    </row>
    <row r="692" spans="1:20" ht="15.6">
      <c r="A692" s="2">
        <v>3105</v>
      </c>
      <c r="B692" s="3">
        <v>46140</v>
      </c>
      <c r="C692" s="4" t="s">
        <v>20</v>
      </c>
      <c r="D692" s="4" t="s">
        <v>31</v>
      </c>
      <c r="E692" s="4" t="s">
        <v>2</v>
      </c>
      <c r="F692" s="4" t="s">
        <v>3</v>
      </c>
      <c r="G692" s="4" t="s">
        <v>34</v>
      </c>
      <c r="H692" s="4" t="s">
        <v>45</v>
      </c>
      <c r="I692" s="9">
        <v>4</v>
      </c>
      <c r="J692" s="6">
        <v>51.57</v>
      </c>
      <c r="K692" s="7">
        <v>0.1</v>
      </c>
      <c r="L692" s="6">
        <v>22.58</v>
      </c>
      <c r="M692" s="6">
        <f t="shared" si="40"/>
        <v>185.65200000000002</v>
      </c>
      <c r="N692" s="6">
        <f t="shared" si="41"/>
        <v>90.32</v>
      </c>
      <c r="O692" s="6">
        <f t="shared" si="42"/>
        <v>95.332000000000022</v>
      </c>
      <c r="P692" s="8">
        <f t="shared" si="43"/>
        <v>0.51349837330058401</v>
      </c>
      <c r="Q692" s="5">
        <f>YEAR(SalesDataTable[[#This Row],[Order Date]])</f>
        <v>2026</v>
      </c>
      <c r="R692" s="8" t="str">
        <f>"Q"&amp;ROUNDUP(MONTH(SalesDataTable[[#This Row],[Order Date]])/3,0)</f>
        <v>Q2</v>
      </c>
      <c r="S692" s="9">
        <f>MONTH(SalesDataTable[[#This Row],[Order Date]])</f>
        <v>4</v>
      </c>
      <c r="T692" s="8" t="str">
        <f>TEXT(SalesDataTable[[#This Row],[Order Date]],"mmm")</f>
        <v>Apr</v>
      </c>
    </row>
    <row r="693" spans="1:20" ht="15.6">
      <c r="A693" s="2">
        <v>3167</v>
      </c>
      <c r="B693" s="3">
        <v>46140</v>
      </c>
      <c r="C693" s="4" t="s">
        <v>20</v>
      </c>
      <c r="D693" s="4" t="s">
        <v>33</v>
      </c>
      <c r="E693" s="4" t="s">
        <v>2</v>
      </c>
      <c r="F693" s="4" t="s">
        <v>16</v>
      </c>
      <c r="G693" s="4" t="s">
        <v>4</v>
      </c>
      <c r="H693" s="4" t="s">
        <v>22</v>
      </c>
      <c r="I693" s="9">
        <v>1</v>
      </c>
      <c r="J693" s="6">
        <v>51.61</v>
      </c>
      <c r="K693" s="7">
        <v>0</v>
      </c>
      <c r="L693" s="6">
        <v>23</v>
      </c>
      <c r="M693" s="6">
        <f t="shared" si="40"/>
        <v>51.61</v>
      </c>
      <c r="N693" s="6">
        <f t="shared" si="41"/>
        <v>23</v>
      </c>
      <c r="O693" s="6">
        <f t="shared" si="42"/>
        <v>28.61</v>
      </c>
      <c r="P693" s="8">
        <f t="shared" si="43"/>
        <v>0.55434993218368533</v>
      </c>
      <c r="Q693" s="5">
        <f>YEAR(SalesDataTable[[#This Row],[Order Date]])</f>
        <v>2026</v>
      </c>
      <c r="R693" s="8" t="str">
        <f>"Q"&amp;ROUNDUP(MONTH(SalesDataTable[[#This Row],[Order Date]])/3,0)</f>
        <v>Q2</v>
      </c>
      <c r="S693" s="9">
        <f>MONTH(SalesDataTable[[#This Row],[Order Date]])</f>
        <v>4</v>
      </c>
      <c r="T693" s="8" t="str">
        <f>TEXT(SalesDataTable[[#This Row],[Order Date]],"mmm")</f>
        <v>Apr</v>
      </c>
    </row>
    <row r="694" spans="1:20" ht="15.6">
      <c r="A694" s="2">
        <v>4396</v>
      </c>
      <c r="B694" s="3">
        <v>46140</v>
      </c>
      <c r="C694" s="4" t="s">
        <v>0</v>
      </c>
      <c r="D694" s="4" t="s">
        <v>50</v>
      </c>
      <c r="E694" s="4" t="s">
        <v>19</v>
      </c>
      <c r="F694" s="4" t="s">
        <v>3</v>
      </c>
      <c r="G694" s="4" t="s">
        <v>34</v>
      </c>
      <c r="H694" s="4" t="s">
        <v>45</v>
      </c>
      <c r="I694" s="9">
        <v>1</v>
      </c>
      <c r="J694" s="6">
        <v>50.56</v>
      </c>
      <c r="K694" s="7">
        <v>0.05</v>
      </c>
      <c r="L694" s="6">
        <v>22.06</v>
      </c>
      <c r="M694" s="6">
        <f t="shared" si="40"/>
        <v>48.031999999999996</v>
      </c>
      <c r="N694" s="6">
        <f t="shared" si="41"/>
        <v>22.06</v>
      </c>
      <c r="O694" s="6">
        <f t="shared" si="42"/>
        <v>25.971999999999998</v>
      </c>
      <c r="P694" s="8">
        <f t="shared" si="43"/>
        <v>0.54072285143237842</v>
      </c>
      <c r="Q694" s="5">
        <f>YEAR(SalesDataTable[[#This Row],[Order Date]])</f>
        <v>2026</v>
      </c>
      <c r="R694" s="8" t="str">
        <f>"Q"&amp;ROUNDUP(MONTH(SalesDataTable[[#This Row],[Order Date]])/3,0)</f>
        <v>Q2</v>
      </c>
      <c r="S694" s="9">
        <f>MONTH(SalesDataTable[[#This Row],[Order Date]])</f>
        <v>4</v>
      </c>
      <c r="T694" s="8" t="str">
        <f>TEXT(SalesDataTable[[#This Row],[Order Date]],"mmm")</f>
        <v>Apr</v>
      </c>
    </row>
    <row r="695" spans="1:20" ht="15.6">
      <c r="A695" s="2">
        <v>4475</v>
      </c>
      <c r="B695" s="3">
        <v>46140</v>
      </c>
      <c r="C695" s="4" t="s">
        <v>11</v>
      </c>
      <c r="D695" s="4" t="s">
        <v>25</v>
      </c>
      <c r="E695" s="4" t="s">
        <v>28</v>
      </c>
      <c r="F695" s="4" t="s">
        <v>16</v>
      </c>
      <c r="G695" s="4" t="s">
        <v>14</v>
      </c>
      <c r="H695" s="4" t="s">
        <v>48</v>
      </c>
      <c r="I695" s="9">
        <v>2</v>
      </c>
      <c r="J695" s="6">
        <v>165.74</v>
      </c>
      <c r="K695" s="7">
        <v>0</v>
      </c>
      <c r="L695" s="6">
        <v>87.73</v>
      </c>
      <c r="M695" s="6">
        <f t="shared" si="40"/>
        <v>331.48</v>
      </c>
      <c r="N695" s="6">
        <f t="shared" si="41"/>
        <v>175.46</v>
      </c>
      <c r="O695" s="6">
        <f t="shared" si="42"/>
        <v>156.02000000000001</v>
      </c>
      <c r="P695" s="8">
        <f t="shared" si="43"/>
        <v>0.47067696391939184</v>
      </c>
      <c r="Q695" s="5">
        <f>YEAR(SalesDataTable[[#This Row],[Order Date]])</f>
        <v>2026</v>
      </c>
      <c r="R695" s="8" t="str">
        <f>"Q"&amp;ROUNDUP(MONTH(SalesDataTable[[#This Row],[Order Date]])/3,0)</f>
        <v>Q2</v>
      </c>
      <c r="S695" s="9">
        <f>MONTH(SalesDataTable[[#This Row],[Order Date]])</f>
        <v>4</v>
      </c>
      <c r="T695" s="8" t="str">
        <f>TEXT(SalesDataTable[[#This Row],[Order Date]],"mmm")</f>
        <v>Apr</v>
      </c>
    </row>
    <row r="696" spans="1:20" ht="15.6">
      <c r="A696" s="2">
        <v>4482</v>
      </c>
      <c r="B696" s="3">
        <v>46140</v>
      </c>
      <c r="C696" s="4" t="s">
        <v>11</v>
      </c>
      <c r="D696" s="4" t="s">
        <v>12</v>
      </c>
      <c r="E696" s="4" t="s">
        <v>2</v>
      </c>
      <c r="F696" s="4" t="s">
        <v>16</v>
      </c>
      <c r="G696" s="4" t="s">
        <v>34</v>
      </c>
      <c r="H696" s="4" t="s">
        <v>42</v>
      </c>
      <c r="I696" s="9">
        <v>3</v>
      </c>
      <c r="J696" s="6">
        <v>36.770000000000003</v>
      </c>
      <c r="K696" s="7">
        <v>0</v>
      </c>
      <c r="L696" s="6">
        <v>13.63</v>
      </c>
      <c r="M696" s="6">
        <f t="shared" si="40"/>
        <v>110.31</v>
      </c>
      <c r="N696" s="6">
        <f t="shared" si="41"/>
        <v>40.89</v>
      </c>
      <c r="O696" s="6">
        <f t="shared" si="42"/>
        <v>69.42</v>
      </c>
      <c r="P696" s="8">
        <f t="shared" si="43"/>
        <v>0.62931737829752521</v>
      </c>
      <c r="Q696" s="5">
        <f>YEAR(SalesDataTable[[#This Row],[Order Date]])</f>
        <v>2026</v>
      </c>
      <c r="R696" s="8" t="str">
        <f>"Q"&amp;ROUNDUP(MONTH(SalesDataTable[[#This Row],[Order Date]])/3,0)</f>
        <v>Q2</v>
      </c>
      <c r="S696" s="9">
        <f>MONTH(SalesDataTable[[#This Row],[Order Date]])</f>
        <v>4</v>
      </c>
      <c r="T696" s="8" t="str">
        <f>TEXT(SalesDataTable[[#This Row],[Order Date]],"mmm")</f>
        <v>Apr</v>
      </c>
    </row>
    <row r="697" spans="1:20" ht="15.6">
      <c r="A697" s="2">
        <v>5022</v>
      </c>
      <c r="B697" s="3">
        <v>46140</v>
      </c>
      <c r="C697" s="4" t="s">
        <v>20</v>
      </c>
      <c r="D697" s="4" t="s">
        <v>31</v>
      </c>
      <c r="E697" s="4" t="s">
        <v>2</v>
      </c>
      <c r="F697" s="4" t="s">
        <v>16</v>
      </c>
      <c r="G697" s="4" t="s">
        <v>23</v>
      </c>
      <c r="H697" s="4" t="s">
        <v>29</v>
      </c>
      <c r="I697" s="9">
        <v>2</v>
      </c>
      <c r="J697" s="6">
        <v>196.37</v>
      </c>
      <c r="K697" s="7">
        <v>0</v>
      </c>
      <c r="L697" s="6">
        <v>101.73</v>
      </c>
      <c r="M697" s="6">
        <f t="shared" si="40"/>
        <v>392.74</v>
      </c>
      <c r="N697" s="6">
        <f t="shared" si="41"/>
        <v>203.46</v>
      </c>
      <c r="O697" s="6">
        <f t="shared" si="42"/>
        <v>189.28</v>
      </c>
      <c r="P697" s="8">
        <f t="shared" si="43"/>
        <v>0.48194734429902736</v>
      </c>
      <c r="Q697" s="5">
        <f>YEAR(SalesDataTable[[#This Row],[Order Date]])</f>
        <v>2026</v>
      </c>
      <c r="R697" s="8" t="str">
        <f>"Q"&amp;ROUNDUP(MONTH(SalesDataTable[[#This Row],[Order Date]])/3,0)</f>
        <v>Q2</v>
      </c>
      <c r="S697" s="9">
        <f>MONTH(SalesDataTable[[#This Row],[Order Date]])</f>
        <v>4</v>
      </c>
      <c r="T697" s="8" t="str">
        <f>TEXT(SalesDataTable[[#This Row],[Order Date]],"mmm")</f>
        <v>Apr</v>
      </c>
    </row>
    <row r="698" spans="1:20" ht="15.6">
      <c r="A698" s="2">
        <v>1304</v>
      </c>
      <c r="B698" s="3">
        <v>46141</v>
      </c>
      <c r="C698" s="4" t="s">
        <v>0</v>
      </c>
      <c r="D698" s="4" t="s">
        <v>1</v>
      </c>
      <c r="E698" s="4" t="s">
        <v>28</v>
      </c>
      <c r="F698" s="4" t="s">
        <v>3</v>
      </c>
      <c r="G698" s="4" t="s">
        <v>14</v>
      </c>
      <c r="H698" s="4" t="s">
        <v>15</v>
      </c>
      <c r="I698" s="9">
        <v>2</v>
      </c>
      <c r="J698" s="6">
        <v>35.33</v>
      </c>
      <c r="K698" s="7">
        <v>0</v>
      </c>
      <c r="L698" s="6">
        <v>13.69</v>
      </c>
      <c r="M698" s="6">
        <f t="shared" si="40"/>
        <v>70.66</v>
      </c>
      <c r="N698" s="6">
        <f t="shared" si="41"/>
        <v>27.38</v>
      </c>
      <c r="O698" s="6">
        <f t="shared" si="42"/>
        <v>43.28</v>
      </c>
      <c r="P698" s="8">
        <f t="shared" si="43"/>
        <v>0.61251061420888764</v>
      </c>
      <c r="Q698" s="5">
        <f>YEAR(SalesDataTable[[#This Row],[Order Date]])</f>
        <v>2026</v>
      </c>
      <c r="R698" s="8" t="str">
        <f>"Q"&amp;ROUNDUP(MONTH(SalesDataTable[[#This Row],[Order Date]])/3,0)</f>
        <v>Q2</v>
      </c>
      <c r="S698" s="9">
        <f>MONTH(SalesDataTable[[#This Row],[Order Date]])</f>
        <v>4</v>
      </c>
      <c r="T698" s="8" t="str">
        <f>TEXT(SalesDataTable[[#This Row],[Order Date]],"mmm")</f>
        <v>Apr</v>
      </c>
    </row>
    <row r="699" spans="1:20" ht="15.6">
      <c r="A699" s="2">
        <v>3008</v>
      </c>
      <c r="B699" s="3">
        <v>46141</v>
      </c>
      <c r="C699" s="4" t="s">
        <v>11</v>
      </c>
      <c r="D699" s="4" t="s">
        <v>12</v>
      </c>
      <c r="E699" s="4" t="s">
        <v>8</v>
      </c>
      <c r="F699" s="4" t="s">
        <v>16</v>
      </c>
      <c r="G699" s="4" t="s">
        <v>14</v>
      </c>
      <c r="H699" s="4" t="s">
        <v>32</v>
      </c>
      <c r="I699" s="9">
        <v>4</v>
      </c>
      <c r="J699" s="6">
        <v>46.43</v>
      </c>
      <c r="K699" s="7">
        <v>0.1</v>
      </c>
      <c r="L699" s="6">
        <v>18.04</v>
      </c>
      <c r="M699" s="6">
        <f t="shared" si="40"/>
        <v>167.148</v>
      </c>
      <c r="N699" s="6">
        <f t="shared" si="41"/>
        <v>72.16</v>
      </c>
      <c r="O699" s="6">
        <f t="shared" si="42"/>
        <v>94.988</v>
      </c>
      <c r="P699" s="8">
        <f t="shared" si="43"/>
        <v>0.56828678775695796</v>
      </c>
      <c r="Q699" s="5">
        <f>YEAR(SalesDataTable[[#This Row],[Order Date]])</f>
        <v>2026</v>
      </c>
      <c r="R699" s="8" t="str">
        <f>"Q"&amp;ROUNDUP(MONTH(SalesDataTable[[#This Row],[Order Date]])/3,0)</f>
        <v>Q2</v>
      </c>
      <c r="S699" s="9">
        <f>MONTH(SalesDataTable[[#This Row],[Order Date]])</f>
        <v>4</v>
      </c>
      <c r="T699" s="8" t="str">
        <f>TEXT(SalesDataTable[[#This Row],[Order Date]],"mmm")</f>
        <v>Apr</v>
      </c>
    </row>
    <row r="700" spans="1:20" ht="15.6">
      <c r="A700" s="2">
        <v>4140</v>
      </c>
      <c r="B700" s="3">
        <v>46141</v>
      </c>
      <c r="C700" s="4" t="s">
        <v>20</v>
      </c>
      <c r="D700" s="4" t="s">
        <v>31</v>
      </c>
      <c r="E700" s="4" t="s">
        <v>28</v>
      </c>
      <c r="F700" s="4" t="s">
        <v>13</v>
      </c>
      <c r="G700" s="4" t="s">
        <v>34</v>
      </c>
      <c r="H700" s="4" t="s">
        <v>38</v>
      </c>
      <c r="I700" s="9">
        <v>1</v>
      </c>
      <c r="J700" s="6">
        <v>125.25</v>
      </c>
      <c r="K700" s="7">
        <v>0</v>
      </c>
      <c r="L700" s="6">
        <v>70.88</v>
      </c>
      <c r="M700" s="6">
        <f t="shared" si="40"/>
        <v>125.25</v>
      </c>
      <c r="N700" s="6">
        <f t="shared" si="41"/>
        <v>70.88</v>
      </c>
      <c r="O700" s="6">
        <f t="shared" si="42"/>
        <v>54.370000000000005</v>
      </c>
      <c r="P700" s="8">
        <f t="shared" si="43"/>
        <v>0.43409181636726552</v>
      </c>
      <c r="Q700" s="5">
        <f>YEAR(SalesDataTable[[#This Row],[Order Date]])</f>
        <v>2026</v>
      </c>
      <c r="R700" s="8" t="str">
        <f>"Q"&amp;ROUNDUP(MONTH(SalesDataTable[[#This Row],[Order Date]])/3,0)</f>
        <v>Q2</v>
      </c>
      <c r="S700" s="9">
        <f>MONTH(SalesDataTable[[#This Row],[Order Date]])</f>
        <v>4</v>
      </c>
      <c r="T700" s="8" t="str">
        <f>TEXT(SalesDataTable[[#This Row],[Order Date]],"mmm")</f>
        <v>Apr</v>
      </c>
    </row>
    <row r="701" spans="1:20" ht="15.6">
      <c r="A701" s="2">
        <v>4151</v>
      </c>
      <c r="B701" s="3">
        <v>46141</v>
      </c>
      <c r="C701" s="4" t="s">
        <v>6</v>
      </c>
      <c r="D701" s="4" t="s">
        <v>49</v>
      </c>
      <c r="E701" s="4" t="s">
        <v>2</v>
      </c>
      <c r="F701" s="4" t="s">
        <v>3</v>
      </c>
      <c r="G701" s="4" t="s">
        <v>23</v>
      </c>
      <c r="H701" s="4" t="s">
        <v>24</v>
      </c>
      <c r="I701" s="9">
        <v>1</v>
      </c>
      <c r="J701" s="6">
        <v>341.98</v>
      </c>
      <c r="K701" s="7">
        <v>0</v>
      </c>
      <c r="L701" s="6">
        <v>192.43</v>
      </c>
      <c r="M701" s="6">
        <f t="shared" si="40"/>
        <v>341.98</v>
      </c>
      <c r="N701" s="6">
        <f t="shared" si="41"/>
        <v>192.43</v>
      </c>
      <c r="O701" s="6">
        <f t="shared" si="42"/>
        <v>149.55000000000001</v>
      </c>
      <c r="P701" s="8">
        <f t="shared" si="43"/>
        <v>0.43730627522077314</v>
      </c>
      <c r="Q701" s="5">
        <f>YEAR(SalesDataTable[[#This Row],[Order Date]])</f>
        <v>2026</v>
      </c>
      <c r="R701" s="8" t="str">
        <f>"Q"&amp;ROUNDUP(MONTH(SalesDataTable[[#This Row],[Order Date]])/3,0)</f>
        <v>Q2</v>
      </c>
      <c r="S701" s="9">
        <f>MONTH(SalesDataTable[[#This Row],[Order Date]])</f>
        <v>4</v>
      </c>
      <c r="T701" s="8" t="str">
        <f>TEXT(SalesDataTable[[#This Row],[Order Date]],"mmm")</f>
        <v>Apr</v>
      </c>
    </row>
    <row r="702" spans="1:20" ht="15.6">
      <c r="A702" s="2">
        <v>4650</v>
      </c>
      <c r="B702" s="3">
        <v>46141</v>
      </c>
      <c r="C702" s="4" t="s">
        <v>6</v>
      </c>
      <c r="D702" s="4" t="s">
        <v>27</v>
      </c>
      <c r="E702" s="4" t="s">
        <v>28</v>
      </c>
      <c r="F702" s="4" t="s">
        <v>16</v>
      </c>
      <c r="G702" s="4" t="s">
        <v>34</v>
      </c>
      <c r="H702" s="4" t="s">
        <v>35</v>
      </c>
      <c r="I702" s="9">
        <v>1</v>
      </c>
      <c r="J702" s="6">
        <v>40.04</v>
      </c>
      <c r="K702" s="7">
        <v>0</v>
      </c>
      <c r="L702" s="6">
        <v>14.72</v>
      </c>
      <c r="M702" s="6">
        <f t="shared" si="40"/>
        <v>40.04</v>
      </c>
      <c r="N702" s="6">
        <f t="shared" si="41"/>
        <v>14.72</v>
      </c>
      <c r="O702" s="6">
        <f t="shared" si="42"/>
        <v>25.32</v>
      </c>
      <c r="P702" s="8">
        <f t="shared" si="43"/>
        <v>0.63236763236763238</v>
      </c>
      <c r="Q702" s="5">
        <f>YEAR(SalesDataTable[[#This Row],[Order Date]])</f>
        <v>2026</v>
      </c>
      <c r="R702" s="8" t="str">
        <f>"Q"&amp;ROUNDUP(MONTH(SalesDataTable[[#This Row],[Order Date]])/3,0)</f>
        <v>Q2</v>
      </c>
      <c r="S702" s="9">
        <f>MONTH(SalesDataTable[[#This Row],[Order Date]])</f>
        <v>4</v>
      </c>
      <c r="T702" s="8" t="str">
        <f>TEXT(SalesDataTable[[#This Row],[Order Date]],"mmm")</f>
        <v>Apr</v>
      </c>
    </row>
    <row r="703" spans="1:20" ht="15.6">
      <c r="A703" s="2">
        <v>4897</v>
      </c>
      <c r="B703" s="3">
        <v>46141</v>
      </c>
      <c r="C703" s="4" t="s">
        <v>20</v>
      </c>
      <c r="D703" s="4" t="s">
        <v>47</v>
      </c>
      <c r="E703" s="4" t="s">
        <v>2</v>
      </c>
      <c r="F703" s="4" t="s">
        <v>3</v>
      </c>
      <c r="G703" s="4" t="s">
        <v>4</v>
      </c>
      <c r="H703" s="4" t="s">
        <v>26</v>
      </c>
      <c r="I703" s="9">
        <v>3</v>
      </c>
      <c r="J703" s="6">
        <v>40.47</v>
      </c>
      <c r="K703" s="7">
        <v>0.05</v>
      </c>
      <c r="L703" s="6">
        <v>17.14</v>
      </c>
      <c r="M703" s="6">
        <f t="shared" si="40"/>
        <v>115.33949999999999</v>
      </c>
      <c r="N703" s="6">
        <f t="shared" si="41"/>
        <v>51.42</v>
      </c>
      <c r="O703" s="6">
        <f t="shared" si="42"/>
        <v>63.919499999999985</v>
      </c>
      <c r="P703" s="8">
        <f t="shared" si="43"/>
        <v>0.5541856866034619</v>
      </c>
      <c r="Q703" s="5">
        <f>YEAR(SalesDataTable[[#This Row],[Order Date]])</f>
        <v>2026</v>
      </c>
      <c r="R703" s="8" t="str">
        <f>"Q"&amp;ROUNDUP(MONTH(SalesDataTable[[#This Row],[Order Date]])/3,0)</f>
        <v>Q2</v>
      </c>
      <c r="S703" s="9">
        <f>MONTH(SalesDataTable[[#This Row],[Order Date]])</f>
        <v>4</v>
      </c>
      <c r="T703" s="8" t="str">
        <f>TEXT(SalesDataTable[[#This Row],[Order Date]],"mmm")</f>
        <v>Apr</v>
      </c>
    </row>
    <row r="704" spans="1:20" ht="15.6">
      <c r="A704" s="2">
        <v>792</v>
      </c>
      <c r="B704" s="3">
        <v>46142</v>
      </c>
      <c r="C704" s="4" t="s">
        <v>20</v>
      </c>
      <c r="D704" s="4" t="s">
        <v>33</v>
      </c>
      <c r="E704" s="4" t="s">
        <v>8</v>
      </c>
      <c r="F704" s="4" t="s">
        <v>3</v>
      </c>
      <c r="G704" s="4" t="s">
        <v>23</v>
      </c>
      <c r="H704" s="4" t="s">
        <v>40</v>
      </c>
      <c r="I704" s="9">
        <v>6</v>
      </c>
      <c r="J704" s="6">
        <v>83.7</v>
      </c>
      <c r="K704" s="7">
        <v>0.2</v>
      </c>
      <c r="L704" s="6">
        <v>38.58</v>
      </c>
      <c r="M704" s="6">
        <f t="shared" si="40"/>
        <v>401.76000000000005</v>
      </c>
      <c r="N704" s="6">
        <f t="shared" si="41"/>
        <v>231.48</v>
      </c>
      <c r="O704" s="6">
        <f t="shared" si="42"/>
        <v>170.28000000000006</v>
      </c>
      <c r="P704" s="8">
        <f t="shared" si="43"/>
        <v>0.42383512544802876</v>
      </c>
      <c r="Q704" s="5">
        <f>YEAR(SalesDataTable[[#This Row],[Order Date]])</f>
        <v>2026</v>
      </c>
      <c r="R704" s="8" t="str">
        <f>"Q"&amp;ROUNDUP(MONTH(SalesDataTable[[#This Row],[Order Date]])/3,0)</f>
        <v>Q2</v>
      </c>
      <c r="S704" s="9">
        <f>MONTH(SalesDataTable[[#This Row],[Order Date]])</f>
        <v>4</v>
      </c>
      <c r="T704" s="8" t="str">
        <f>TEXT(SalesDataTable[[#This Row],[Order Date]],"mmm")</f>
        <v>Apr</v>
      </c>
    </row>
    <row r="705" spans="1:20" ht="15.6">
      <c r="A705" s="2">
        <v>1796</v>
      </c>
      <c r="B705" s="3">
        <v>46142</v>
      </c>
      <c r="C705" s="4" t="s">
        <v>0</v>
      </c>
      <c r="D705" s="4" t="s">
        <v>50</v>
      </c>
      <c r="E705" s="4" t="s">
        <v>2</v>
      </c>
      <c r="F705" s="4" t="s">
        <v>3</v>
      </c>
      <c r="G705" s="4" t="s">
        <v>23</v>
      </c>
      <c r="H705" s="4" t="s">
        <v>40</v>
      </c>
      <c r="I705" s="9">
        <v>4</v>
      </c>
      <c r="J705" s="6">
        <v>83.27</v>
      </c>
      <c r="K705" s="7">
        <v>0</v>
      </c>
      <c r="L705" s="6">
        <v>39.979999999999997</v>
      </c>
      <c r="M705" s="6">
        <f t="shared" si="40"/>
        <v>333.08</v>
      </c>
      <c r="N705" s="6">
        <f t="shared" si="41"/>
        <v>159.91999999999999</v>
      </c>
      <c r="O705" s="6">
        <f t="shared" si="42"/>
        <v>173.16</v>
      </c>
      <c r="P705" s="8">
        <f t="shared" si="43"/>
        <v>0.51987510507986068</v>
      </c>
      <c r="Q705" s="5">
        <f>YEAR(SalesDataTable[[#This Row],[Order Date]])</f>
        <v>2026</v>
      </c>
      <c r="R705" s="8" t="str">
        <f>"Q"&amp;ROUNDUP(MONTH(SalesDataTable[[#This Row],[Order Date]])/3,0)</f>
        <v>Q2</v>
      </c>
      <c r="S705" s="9">
        <f>MONTH(SalesDataTable[[#This Row],[Order Date]])</f>
        <v>4</v>
      </c>
      <c r="T705" s="8" t="str">
        <f>TEXT(SalesDataTable[[#This Row],[Order Date]],"mmm")</f>
        <v>Apr</v>
      </c>
    </row>
    <row r="706" spans="1:20" ht="15.6">
      <c r="A706" s="2">
        <v>3222</v>
      </c>
      <c r="B706" s="3">
        <v>46142</v>
      </c>
      <c r="C706" s="4" t="s">
        <v>11</v>
      </c>
      <c r="D706" s="4" t="s">
        <v>52</v>
      </c>
      <c r="E706" s="4" t="s">
        <v>8</v>
      </c>
      <c r="F706" s="4" t="s">
        <v>16</v>
      </c>
      <c r="G706" s="4" t="s">
        <v>23</v>
      </c>
      <c r="H706" s="4" t="s">
        <v>51</v>
      </c>
      <c r="I706" s="9">
        <v>3</v>
      </c>
      <c r="J706" s="6">
        <v>126.03</v>
      </c>
      <c r="K706" s="7">
        <v>0.1</v>
      </c>
      <c r="L706" s="6">
        <v>61.75</v>
      </c>
      <c r="M706" s="6">
        <f t="shared" ref="M706:M769" si="44">I706*J706*(1-K706)</f>
        <v>340.28100000000006</v>
      </c>
      <c r="N706" s="6">
        <f t="shared" ref="N706:N769" si="45">I706*L706</f>
        <v>185.25</v>
      </c>
      <c r="O706" s="6">
        <f t="shared" ref="O706:O769" si="46">M706-N706</f>
        <v>155.03100000000006</v>
      </c>
      <c r="P706" s="8">
        <f t="shared" ref="P706:P769" si="47">IFERROR(O706/M706,0)</f>
        <v>0.45559699189787273</v>
      </c>
      <c r="Q706" s="5">
        <f>YEAR(SalesDataTable[[#This Row],[Order Date]])</f>
        <v>2026</v>
      </c>
      <c r="R706" s="8" t="str">
        <f>"Q"&amp;ROUNDUP(MONTH(SalesDataTable[[#This Row],[Order Date]])/3,0)</f>
        <v>Q2</v>
      </c>
      <c r="S706" s="9">
        <f>MONTH(SalesDataTable[[#This Row],[Order Date]])</f>
        <v>4</v>
      </c>
      <c r="T706" s="8" t="str">
        <f>TEXT(SalesDataTable[[#This Row],[Order Date]],"mmm")</f>
        <v>Apr</v>
      </c>
    </row>
    <row r="707" spans="1:20" ht="15.6">
      <c r="A707" s="2">
        <v>3237</v>
      </c>
      <c r="B707" s="3">
        <v>46142</v>
      </c>
      <c r="C707" s="4" t="s">
        <v>6</v>
      </c>
      <c r="D707" s="4" t="s">
        <v>49</v>
      </c>
      <c r="E707" s="4" t="s">
        <v>2</v>
      </c>
      <c r="F707" s="4" t="s">
        <v>13</v>
      </c>
      <c r="G707" s="4" t="s">
        <v>23</v>
      </c>
      <c r="H707" s="4" t="s">
        <v>51</v>
      </c>
      <c r="I707" s="9">
        <v>1</v>
      </c>
      <c r="J707" s="6">
        <v>122.86</v>
      </c>
      <c r="K707" s="7">
        <v>0.05</v>
      </c>
      <c r="L707" s="6">
        <v>59.22</v>
      </c>
      <c r="M707" s="6">
        <f t="shared" si="44"/>
        <v>116.717</v>
      </c>
      <c r="N707" s="6">
        <f t="shared" si="45"/>
        <v>59.22</v>
      </c>
      <c r="O707" s="6">
        <f t="shared" si="46"/>
        <v>57.497</v>
      </c>
      <c r="P707" s="8">
        <f t="shared" si="47"/>
        <v>0.49261889870370212</v>
      </c>
      <c r="Q707" s="5">
        <f>YEAR(SalesDataTable[[#This Row],[Order Date]])</f>
        <v>2026</v>
      </c>
      <c r="R707" s="8" t="str">
        <f>"Q"&amp;ROUNDUP(MONTH(SalesDataTable[[#This Row],[Order Date]])/3,0)</f>
        <v>Q2</v>
      </c>
      <c r="S707" s="9">
        <f>MONTH(SalesDataTable[[#This Row],[Order Date]])</f>
        <v>4</v>
      </c>
      <c r="T707" s="8" t="str">
        <f>TEXT(SalesDataTable[[#This Row],[Order Date]],"mmm")</f>
        <v>Apr</v>
      </c>
    </row>
    <row r="708" spans="1:20" ht="15.6">
      <c r="A708" s="2">
        <v>3695</v>
      </c>
      <c r="B708" s="3">
        <v>46142</v>
      </c>
      <c r="C708" s="4" t="s">
        <v>11</v>
      </c>
      <c r="D708" s="4" t="s">
        <v>12</v>
      </c>
      <c r="E708" s="4" t="s">
        <v>2</v>
      </c>
      <c r="F708" s="4" t="s">
        <v>13</v>
      </c>
      <c r="G708" s="4" t="s">
        <v>4</v>
      </c>
      <c r="H708" s="4" t="s">
        <v>26</v>
      </c>
      <c r="I708" s="9">
        <v>1</v>
      </c>
      <c r="J708" s="6">
        <v>39.44</v>
      </c>
      <c r="K708" s="7">
        <v>0.1</v>
      </c>
      <c r="L708" s="6">
        <v>16.63</v>
      </c>
      <c r="M708" s="6">
        <f t="shared" si="44"/>
        <v>35.496000000000002</v>
      </c>
      <c r="N708" s="6">
        <f t="shared" si="45"/>
        <v>16.63</v>
      </c>
      <c r="O708" s="6">
        <f t="shared" si="46"/>
        <v>18.866000000000003</v>
      </c>
      <c r="P708" s="8">
        <f t="shared" si="47"/>
        <v>0.53149650664863657</v>
      </c>
      <c r="Q708" s="5">
        <f>YEAR(SalesDataTable[[#This Row],[Order Date]])</f>
        <v>2026</v>
      </c>
      <c r="R708" s="8" t="str">
        <f>"Q"&amp;ROUNDUP(MONTH(SalesDataTable[[#This Row],[Order Date]])/3,0)</f>
        <v>Q2</v>
      </c>
      <c r="S708" s="9">
        <f>MONTH(SalesDataTable[[#This Row],[Order Date]])</f>
        <v>4</v>
      </c>
      <c r="T708" s="8" t="str">
        <f>TEXT(SalesDataTable[[#This Row],[Order Date]],"mmm")</f>
        <v>Apr</v>
      </c>
    </row>
    <row r="709" spans="1:20" ht="15.6">
      <c r="A709" s="2">
        <v>5148</v>
      </c>
      <c r="B709" s="3">
        <v>46142</v>
      </c>
      <c r="C709" s="4" t="s">
        <v>11</v>
      </c>
      <c r="D709" s="4" t="s">
        <v>39</v>
      </c>
      <c r="E709" s="4" t="s">
        <v>2</v>
      </c>
      <c r="F709" s="4" t="s">
        <v>3</v>
      </c>
      <c r="G709" s="4" t="s">
        <v>14</v>
      </c>
      <c r="H709" s="4" t="s">
        <v>44</v>
      </c>
      <c r="I709" s="9">
        <v>1</v>
      </c>
      <c r="J709" s="6">
        <v>130.34</v>
      </c>
      <c r="K709" s="7">
        <v>0.1</v>
      </c>
      <c r="L709" s="6">
        <v>66.680000000000007</v>
      </c>
      <c r="M709" s="6">
        <f t="shared" si="44"/>
        <v>117.30600000000001</v>
      </c>
      <c r="N709" s="6">
        <f t="shared" si="45"/>
        <v>66.680000000000007</v>
      </c>
      <c r="O709" s="6">
        <f t="shared" si="46"/>
        <v>50.626000000000005</v>
      </c>
      <c r="P709" s="8">
        <f t="shared" si="47"/>
        <v>0.43157212759790631</v>
      </c>
      <c r="Q709" s="5">
        <f>YEAR(SalesDataTable[[#This Row],[Order Date]])</f>
        <v>2026</v>
      </c>
      <c r="R709" s="8" t="str">
        <f>"Q"&amp;ROUNDUP(MONTH(SalesDataTable[[#This Row],[Order Date]])/3,0)</f>
        <v>Q2</v>
      </c>
      <c r="S709" s="9">
        <f>MONTH(SalesDataTable[[#This Row],[Order Date]])</f>
        <v>4</v>
      </c>
      <c r="T709" s="8" t="str">
        <f>TEXT(SalesDataTable[[#This Row],[Order Date]],"mmm")</f>
        <v>Apr</v>
      </c>
    </row>
    <row r="710" spans="1:20" ht="15.6">
      <c r="A710" s="2">
        <v>534</v>
      </c>
      <c r="B710" s="3">
        <v>46143</v>
      </c>
      <c r="C710" s="4" t="s">
        <v>6</v>
      </c>
      <c r="D710" s="4" t="s">
        <v>43</v>
      </c>
      <c r="E710" s="4" t="s">
        <v>2</v>
      </c>
      <c r="F710" s="4" t="s">
        <v>16</v>
      </c>
      <c r="G710" s="4" t="s">
        <v>9</v>
      </c>
      <c r="H710" s="4" t="s">
        <v>37</v>
      </c>
      <c r="I710" s="9">
        <v>1</v>
      </c>
      <c r="J710" s="6">
        <v>154.86000000000001</v>
      </c>
      <c r="K710" s="7">
        <v>0</v>
      </c>
      <c r="L710" s="6">
        <v>78.37</v>
      </c>
      <c r="M710" s="6">
        <f t="shared" si="44"/>
        <v>154.86000000000001</v>
      </c>
      <c r="N710" s="6">
        <f t="shared" si="45"/>
        <v>78.37</v>
      </c>
      <c r="O710" s="6">
        <f t="shared" si="46"/>
        <v>76.490000000000009</v>
      </c>
      <c r="P710" s="8">
        <f t="shared" si="47"/>
        <v>0.49393000129148912</v>
      </c>
      <c r="Q710" s="5">
        <f>YEAR(SalesDataTable[[#This Row],[Order Date]])</f>
        <v>2026</v>
      </c>
      <c r="R710" s="8" t="str">
        <f>"Q"&amp;ROUNDUP(MONTH(SalesDataTable[[#This Row],[Order Date]])/3,0)</f>
        <v>Q2</v>
      </c>
      <c r="S710" s="9">
        <f>MONTH(SalesDataTable[[#This Row],[Order Date]])</f>
        <v>5</v>
      </c>
      <c r="T710" s="8" t="str">
        <f>TEXT(SalesDataTable[[#This Row],[Order Date]],"mmm")</f>
        <v>May</v>
      </c>
    </row>
    <row r="711" spans="1:20" ht="15.6">
      <c r="A711" s="2">
        <v>551</v>
      </c>
      <c r="B711" s="3">
        <v>46143</v>
      </c>
      <c r="C711" s="4" t="s">
        <v>20</v>
      </c>
      <c r="D711" s="4" t="s">
        <v>33</v>
      </c>
      <c r="E711" s="4" t="s">
        <v>19</v>
      </c>
      <c r="F711" s="4" t="s">
        <v>3</v>
      </c>
      <c r="G711" s="4" t="s">
        <v>4</v>
      </c>
      <c r="H711" s="4" t="s">
        <v>30</v>
      </c>
      <c r="I711" s="9">
        <v>4</v>
      </c>
      <c r="J711" s="6">
        <v>103.64</v>
      </c>
      <c r="K711" s="7">
        <v>0</v>
      </c>
      <c r="L711" s="6">
        <v>50.59</v>
      </c>
      <c r="M711" s="6">
        <f t="shared" si="44"/>
        <v>414.56</v>
      </c>
      <c r="N711" s="6">
        <f t="shared" si="45"/>
        <v>202.36</v>
      </c>
      <c r="O711" s="6">
        <f t="shared" si="46"/>
        <v>212.2</v>
      </c>
      <c r="P711" s="8">
        <f t="shared" si="47"/>
        <v>0.51186800463141646</v>
      </c>
      <c r="Q711" s="5">
        <f>YEAR(SalesDataTable[[#This Row],[Order Date]])</f>
        <v>2026</v>
      </c>
      <c r="R711" s="8" t="str">
        <f>"Q"&amp;ROUNDUP(MONTH(SalesDataTable[[#This Row],[Order Date]])/3,0)</f>
        <v>Q2</v>
      </c>
      <c r="S711" s="9">
        <f>MONTH(SalesDataTable[[#This Row],[Order Date]])</f>
        <v>5</v>
      </c>
      <c r="T711" s="8" t="str">
        <f>TEXT(SalesDataTable[[#This Row],[Order Date]],"mmm")</f>
        <v>May</v>
      </c>
    </row>
    <row r="712" spans="1:20" ht="15.6">
      <c r="A712" s="2">
        <v>2110</v>
      </c>
      <c r="B712" s="3">
        <v>46143</v>
      </c>
      <c r="C712" s="4" t="s">
        <v>0</v>
      </c>
      <c r="D712" s="4" t="s">
        <v>50</v>
      </c>
      <c r="E712" s="4" t="s">
        <v>2</v>
      </c>
      <c r="F712" s="4" t="s">
        <v>3</v>
      </c>
      <c r="G712" s="4" t="s">
        <v>14</v>
      </c>
      <c r="H712" s="4" t="s">
        <v>48</v>
      </c>
      <c r="I712" s="9">
        <v>1</v>
      </c>
      <c r="J712" s="6">
        <v>164.49</v>
      </c>
      <c r="K712" s="7">
        <v>0.05</v>
      </c>
      <c r="L712" s="6">
        <v>87.81</v>
      </c>
      <c r="M712" s="6">
        <f t="shared" si="44"/>
        <v>156.2655</v>
      </c>
      <c r="N712" s="6">
        <f t="shared" si="45"/>
        <v>87.81</v>
      </c>
      <c r="O712" s="6">
        <f t="shared" si="46"/>
        <v>68.455500000000001</v>
      </c>
      <c r="P712" s="8">
        <f t="shared" si="47"/>
        <v>0.43807174328306631</v>
      </c>
      <c r="Q712" s="5">
        <f>YEAR(SalesDataTable[[#This Row],[Order Date]])</f>
        <v>2026</v>
      </c>
      <c r="R712" s="8" t="str">
        <f>"Q"&amp;ROUNDUP(MONTH(SalesDataTable[[#This Row],[Order Date]])/3,0)</f>
        <v>Q2</v>
      </c>
      <c r="S712" s="9">
        <f>MONTH(SalesDataTable[[#This Row],[Order Date]])</f>
        <v>5</v>
      </c>
      <c r="T712" s="8" t="str">
        <f>TEXT(SalesDataTable[[#This Row],[Order Date]],"mmm")</f>
        <v>May</v>
      </c>
    </row>
    <row r="713" spans="1:20" ht="15.6">
      <c r="A713" s="2">
        <v>2217</v>
      </c>
      <c r="B713" s="3">
        <v>46143</v>
      </c>
      <c r="C713" s="4" t="s">
        <v>20</v>
      </c>
      <c r="D713" s="4" t="s">
        <v>33</v>
      </c>
      <c r="E713" s="4" t="s">
        <v>8</v>
      </c>
      <c r="F713" s="4" t="s">
        <v>3</v>
      </c>
      <c r="G713" s="4" t="s">
        <v>14</v>
      </c>
      <c r="H713" s="4" t="s">
        <v>48</v>
      </c>
      <c r="I713" s="9">
        <v>3</v>
      </c>
      <c r="J713" s="6">
        <v>163.44999999999999</v>
      </c>
      <c r="K713" s="7">
        <v>0.05</v>
      </c>
      <c r="L713" s="6">
        <v>87.54</v>
      </c>
      <c r="M713" s="6">
        <f t="shared" si="44"/>
        <v>465.83249999999992</v>
      </c>
      <c r="N713" s="6">
        <f t="shared" si="45"/>
        <v>262.62</v>
      </c>
      <c r="O713" s="6">
        <f t="shared" si="46"/>
        <v>203.21249999999992</v>
      </c>
      <c r="P713" s="8">
        <f t="shared" si="47"/>
        <v>0.4362351274331438</v>
      </c>
      <c r="Q713" s="5">
        <f>YEAR(SalesDataTable[[#This Row],[Order Date]])</f>
        <v>2026</v>
      </c>
      <c r="R713" s="8" t="str">
        <f>"Q"&amp;ROUNDUP(MONTH(SalesDataTable[[#This Row],[Order Date]])/3,0)</f>
        <v>Q2</v>
      </c>
      <c r="S713" s="9">
        <f>MONTH(SalesDataTable[[#This Row],[Order Date]])</f>
        <v>5</v>
      </c>
      <c r="T713" s="8" t="str">
        <f>TEXT(SalesDataTable[[#This Row],[Order Date]],"mmm")</f>
        <v>May</v>
      </c>
    </row>
    <row r="714" spans="1:20" ht="15.6">
      <c r="A714" s="2">
        <v>2544</v>
      </c>
      <c r="B714" s="3">
        <v>46143</v>
      </c>
      <c r="C714" s="4" t="s">
        <v>20</v>
      </c>
      <c r="D714" s="4" t="s">
        <v>21</v>
      </c>
      <c r="E714" s="4" t="s">
        <v>2</v>
      </c>
      <c r="F714" s="4" t="s">
        <v>3</v>
      </c>
      <c r="G714" s="4" t="s">
        <v>9</v>
      </c>
      <c r="H714" s="4" t="s">
        <v>46</v>
      </c>
      <c r="I714" s="9">
        <v>1</v>
      </c>
      <c r="J714" s="6">
        <v>71.87</v>
      </c>
      <c r="K714" s="7">
        <v>0.05</v>
      </c>
      <c r="L714" s="6">
        <v>31.97</v>
      </c>
      <c r="M714" s="6">
        <f t="shared" si="44"/>
        <v>68.276499999999999</v>
      </c>
      <c r="N714" s="6">
        <f t="shared" si="45"/>
        <v>31.97</v>
      </c>
      <c r="O714" s="6">
        <f t="shared" si="46"/>
        <v>36.3065</v>
      </c>
      <c r="P714" s="8">
        <f t="shared" si="47"/>
        <v>0.53175690025118449</v>
      </c>
      <c r="Q714" s="5">
        <f>YEAR(SalesDataTable[[#This Row],[Order Date]])</f>
        <v>2026</v>
      </c>
      <c r="R714" s="8" t="str">
        <f>"Q"&amp;ROUNDUP(MONTH(SalesDataTable[[#This Row],[Order Date]])/3,0)</f>
        <v>Q2</v>
      </c>
      <c r="S714" s="9">
        <f>MONTH(SalesDataTable[[#This Row],[Order Date]])</f>
        <v>5</v>
      </c>
      <c r="T714" s="8" t="str">
        <f>TEXT(SalesDataTable[[#This Row],[Order Date]],"mmm")</f>
        <v>May</v>
      </c>
    </row>
    <row r="715" spans="1:20" ht="15.6">
      <c r="A715" s="2">
        <v>3678</v>
      </c>
      <c r="B715" s="3">
        <v>46143</v>
      </c>
      <c r="C715" s="4" t="s">
        <v>6</v>
      </c>
      <c r="D715" s="4" t="s">
        <v>49</v>
      </c>
      <c r="E715" s="4" t="s">
        <v>28</v>
      </c>
      <c r="F715" s="4" t="s">
        <v>3</v>
      </c>
      <c r="G715" s="4" t="s">
        <v>23</v>
      </c>
      <c r="H715" s="4" t="s">
        <v>29</v>
      </c>
      <c r="I715" s="9">
        <v>2</v>
      </c>
      <c r="J715" s="6">
        <v>194.97</v>
      </c>
      <c r="K715" s="7">
        <v>0</v>
      </c>
      <c r="L715" s="6">
        <v>101.14</v>
      </c>
      <c r="M715" s="6">
        <f t="shared" si="44"/>
        <v>389.94</v>
      </c>
      <c r="N715" s="6">
        <f t="shared" si="45"/>
        <v>202.28</v>
      </c>
      <c r="O715" s="6">
        <f t="shared" si="46"/>
        <v>187.66</v>
      </c>
      <c r="P715" s="8">
        <f t="shared" si="47"/>
        <v>0.48125352618351541</v>
      </c>
      <c r="Q715" s="5">
        <f>YEAR(SalesDataTable[[#This Row],[Order Date]])</f>
        <v>2026</v>
      </c>
      <c r="R715" s="8" t="str">
        <f>"Q"&amp;ROUNDUP(MONTH(SalesDataTable[[#This Row],[Order Date]])/3,0)</f>
        <v>Q2</v>
      </c>
      <c r="S715" s="9">
        <f>MONTH(SalesDataTable[[#This Row],[Order Date]])</f>
        <v>5</v>
      </c>
      <c r="T715" s="8" t="str">
        <f>TEXT(SalesDataTable[[#This Row],[Order Date]],"mmm")</f>
        <v>May</v>
      </c>
    </row>
    <row r="716" spans="1:20" ht="15.6">
      <c r="A716" s="2">
        <v>3726</v>
      </c>
      <c r="B716" s="3">
        <v>46143</v>
      </c>
      <c r="C716" s="4" t="s">
        <v>20</v>
      </c>
      <c r="D716" s="4" t="s">
        <v>33</v>
      </c>
      <c r="E716" s="4" t="s">
        <v>28</v>
      </c>
      <c r="F716" s="4" t="s">
        <v>3</v>
      </c>
      <c r="G716" s="4" t="s">
        <v>4</v>
      </c>
      <c r="H716" s="4" t="s">
        <v>22</v>
      </c>
      <c r="I716" s="9">
        <v>2</v>
      </c>
      <c r="J716" s="6">
        <v>49.53</v>
      </c>
      <c r="K716" s="7">
        <v>0</v>
      </c>
      <c r="L716" s="6">
        <v>22.91</v>
      </c>
      <c r="M716" s="6">
        <f t="shared" si="44"/>
        <v>99.06</v>
      </c>
      <c r="N716" s="6">
        <f t="shared" si="45"/>
        <v>45.82</v>
      </c>
      <c r="O716" s="6">
        <f t="shared" si="46"/>
        <v>53.24</v>
      </c>
      <c r="P716" s="8">
        <f t="shared" si="47"/>
        <v>0.53745204926307288</v>
      </c>
      <c r="Q716" s="5">
        <f>YEAR(SalesDataTable[[#This Row],[Order Date]])</f>
        <v>2026</v>
      </c>
      <c r="R716" s="8" t="str">
        <f>"Q"&amp;ROUNDUP(MONTH(SalesDataTable[[#This Row],[Order Date]])/3,0)</f>
        <v>Q2</v>
      </c>
      <c r="S716" s="9">
        <f>MONTH(SalesDataTable[[#This Row],[Order Date]])</f>
        <v>5</v>
      </c>
      <c r="T716" s="8" t="str">
        <f>TEXT(SalesDataTable[[#This Row],[Order Date]],"mmm")</f>
        <v>May</v>
      </c>
    </row>
    <row r="717" spans="1:20" ht="15.6">
      <c r="A717" s="2">
        <v>3897</v>
      </c>
      <c r="B717" s="3">
        <v>46143</v>
      </c>
      <c r="C717" s="4" t="s">
        <v>20</v>
      </c>
      <c r="D717" s="4" t="s">
        <v>33</v>
      </c>
      <c r="E717" s="4" t="s">
        <v>8</v>
      </c>
      <c r="F717" s="4" t="s">
        <v>16</v>
      </c>
      <c r="G717" s="4" t="s">
        <v>34</v>
      </c>
      <c r="H717" s="4" t="s">
        <v>42</v>
      </c>
      <c r="I717" s="9">
        <v>4</v>
      </c>
      <c r="J717" s="6">
        <v>35.619999999999997</v>
      </c>
      <c r="K717" s="7">
        <v>0.15</v>
      </c>
      <c r="L717" s="6">
        <v>13.76</v>
      </c>
      <c r="M717" s="6">
        <f t="shared" si="44"/>
        <v>121.10799999999999</v>
      </c>
      <c r="N717" s="6">
        <f t="shared" si="45"/>
        <v>55.04</v>
      </c>
      <c r="O717" s="6">
        <f t="shared" si="46"/>
        <v>66.067999999999984</v>
      </c>
      <c r="P717" s="8">
        <f t="shared" si="47"/>
        <v>0.54552960993493405</v>
      </c>
      <c r="Q717" s="5">
        <f>YEAR(SalesDataTable[[#This Row],[Order Date]])</f>
        <v>2026</v>
      </c>
      <c r="R717" s="8" t="str">
        <f>"Q"&amp;ROUNDUP(MONTH(SalesDataTable[[#This Row],[Order Date]])/3,0)</f>
        <v>Q2</v>
      </c>
      <c r="S717" s="9">
        <f>MONTH(SalesDataTable[[#This Row],[Order Date]])</f>
        <v>5</v>
      </c>
      <c r="T717" s="8" t="str">
        <f>TEXT(SalesDataTable[[#This Row],[Order Date]],"mmm")</f>
        <v>May</v>
      </c>
    </row>
    <row r="718" spans="1:20" ht="15.6">
      <c r="A718" s="2">
        <v>1262</v>
      </c>
      <c r="B718" s="3">
        <v>46144</v>
      </c>
      <c r="C718" s="4" t="s">
        <v>20</v>
      </c>
      <c r="D718" s="4" t="s">
        <v>31</v>
      </c>
      <c r="E718" s="4" t="s">
        <v>19</v>
      </c>
      <c r="F718" s="4" t="s">
        <v>3</v>
      </c>
      <c r="G718" s="4" t="s">
        <v>14</v>
      </c>
      <c r="H718" s="4" t="s">
        <v>32</v>
      </c>
      <c r="I718" s="9">
        <v>2</v>
      </c>
      <c r="J718" s="6">
        <v>45.47</v>
      </c>
      <c r="K718" s="7">
        <v>0</v>
      </c>
      <c r="L718" s="6">
        <v>18.37</v>
      </c>
      <c r="M718" s="6">
        <f t="shared" si="44"/>
        <v>90.94</v>
      </c>
      <c r="N718" s="6">
        <f t="shared" si="45"/>
        <v>36.74</v>
      </c>
      <c r="O718" s="6">
        <f t="shared" si="46"/>
        <v>54.199999999999996</v>
      </c>
      <c r="P718" s="8">
        <f t="shared" si="47"/>
        <v>0.59599736089729494</v>
      </c>
      <c r="Q718" s="5">
        <f>YEAR(SalesDataTable[[#This Row],[Order Date]])</f>
        <v>2026</v>
      </c>
      <c r="R718" s="8" t="str">
        <f>"Q"&amp;ROUNDUP(MONTH(SalesDataTable[[#This Row],[Order Date]])/3,0)</f>
        <v>Q2</v>
      </c>
      <c r="S718" s="9">
        <f>MONTH(SalesDataTable[[#This Row],[Order Date]])</f>
        <v>5</v>
      </c>
      <c r="T718" s="8" t="str">
        <f>TEXT(SalesDataTable[[#This Row],[Order Date]],"mmm")</f>
        <v>May</v>
      </c>
    </row>
    <row r="719" spans="1:20" ht="15.6">
      <c r="A719" s="2">
        <v>2657</v>
      </c>
      <c r="B719" s="3">
        <v>46144</v>
      </c>
      <c r="C719" s="4" t="s">
        <v>0</v>
      </c>
      <c r="D719" s="4" t="s">
        <v>1</v>
      </c>
      <c r="E719" s="4" t="s">
        <v>19</v>
      </c>
      <c r="F719" s="4" t="s">
        <v>13</v>
      </c>
      <c r="G719" s="4" t="s">
        <v>9</v>
      </c>
      <c r="H719" s="4" t="s">
        <v>17</v>
      </c>
      <c r="I719" s="9">
        <v>1</v>
      </c>
      <c r="J719" s="6">
        <v>145.68</v>
      </c>
      <c r="K719" s="7">
        <v>0</v>
      </c>
      <c r="L719" s="6">
        <v>77.8</v>
      </c>
      <c r="M719" s="6">
        <f t="shared" si="44"/>
        <v>145.68</v>
      </c>
      <c r="N719" s="6">
        <f t="shared" si="45"/>
        <v>77.8</v>
      </c>
      <c r="O719" s="6">
        <f t="shared" si="46"/>
        <v>67.88000000000001</v>
      </c>
      <c r="P719" s="8">
        <f t="shared" si="47"/>
        <v>0.46595277320153766</v>
      </c>
      <c r="Q719" s="5">
        <f>YEAR(SalesDataTable[[#This Row],[Order Date]])</f>
        <v>2026</v>
      </c>
      <c r="R719" s="8" t="str">
        <f>"Q"&amp;ROUNDUP(MONTH(SalesDataTable[[#This Row],[Order Date]])/3,0)</f>
        <v>Q2</v>
      </c>
      <c r="S719" s="9">
        <f>MONTH(SalesDataTable[[#This Row],[Order Date]])</f>
        <v>5</v>
      </c>
      <c r="T719" s="8" t="str">
        <f>TEXT(SalesDataTable[[#This Row],[Order Date]],"mmm")</f>
        <v>May</v>
      </c>
    </row>
    <row r="720" spans="1:20" ht="15.6">
      <c r="A720" s="2">
        <v>3238</v>
      </c>
      <c r="B720" s="3">
        <v>46144</v>
      </c>
      <c r="C720" s="4" t="s">
        <v>20</v>
      </c>
      <c r="D720" s="4" t="s">
        <v>33</v>
      </c>
      <c r="E720" s="4" t="s">
        <v>28</v>
      </c>
      <c r="F720" s="4" t="s">
        <v>3</v>
      </c>
      <c r="G720" s="4" t="s">
        <v>23</v>
      </c>
      <c r="H720" s="4" t="s">
        <v>40</v>
      </c>
      <c r="I720" s="9">
        <v>2</v>
      </c>
      <c r="J720" s="6">
        <v>82.65</v>
      </c>
      <c r="K720" s="7">
        <v>0.05</v>
      </c>
      <c r="L720" s="6">
        <v>40.46</v>
      </c>
      <c r="M720" s="6">
        <f t="shared" si="44"/>
        <v>157.035</v>
      </c>
      <c r="N720" s="6">
        <f t="shared" si="45"/>
        <v>80.92</v>
      </c>
      <c r="O720" s="6">
        <f t="shared" si="46"/>
        <v>76.114999999999995</v>
      </c>
      <c r="P720" s="8">
        <f t="shared" si="47"/>
        <v>0.48470086286496639</v>
      </c>
      <c r="Q720" s="5">
        <f>YEAR(SalesDataTable[[#This Row],[Order Date]])</f>
        <v>2026</v>
      </c>
      <c r="R720" s="8" t="str">
        <f>"Q"&amp;ROUNDUP(MONTH(SalesDataTable[[#This Row],[Order Date]])/3,0)</f>
        <v>Q2</v>
      </c>
      <c r="S720" s="9">
        <f>MONTH(SalesDataTable[[#This Row],[Order Date]])</f>
        <v>5</v>
      </c>
      <c r="T720" s="8" t="str">
        <f>TEXT(SalesDataTable[[#This Row],[Order Date]],"mmm")</f>
        <v>May</v>
      </c>
    </row>
    <row r="721" spans="1:20" ht="15.6">
      <c r="A721" s="2">
        <v>3607</v>
      </c>
      <c r="B721" s="3">
        <v>46144</v>
      </c>
      <c r="C721" s="4" t="s">
        <v>6</v>
      </c>
      <c r="D721" s="4" t="s">
        <v>27</v>
      </c>
      <c r="E721" s="4" t="s">
        <v>2</v>
      </c>
      <c r="F721" s="4" t="s">
        <v>16</v>
      </c>
      <c r="G721" s="4" t="s">
        <v>14</v>
      </c>
      <c r="H721" s="4" t="s">
        <v>15</v>
      </c>
      <c r="I721" s="9">
        <v>1</v>
      </c>
      <c r="J721" s="6">
        <v>36.270000000000003</v>
      </c>
      <c r="K721" s="7">
        <v>0</v>
      </c>
      <c r="L721" s="6">
        <v>13.8</v>
      </c>
      <c r="M721" s="6">
        <f t="shared" si="44"/>
        <v>36.270000000000003</v>
      </c>
      <c r="N721" s="6">
        <f t="shared" si="45"/>
        <v>13.8</v>
      </c>
      <c r="O721" s="6">
        <f t="shared" si="46"/>
        <v>22.470000000000002</v>
      </c>
      <c r="P721" s="8">
        <f t="shared" si="47"/>
        <v>0.61952026468155497</v>
      </c>
      <c r="Q721" s="5">
        <f>YEAR(SalesDataTable[[#This Row],[Order Date]])</f>
        <v>2026</v>
      </c>
      <c r="R721" s="8" t="str">
        <f>"Q"&amp;ROUNDUP(MONTH(SalesDataTable[[#This Row],[Order Date]])/3,0)</f>
        <v>Q2</v>
      </c>
      <c r="S721" s="9">
        <f>MONTH(SalesDataTable[[#This Row],[Order Date]])</f>
        <v>5</v>
      </c>
      <c r="T721" s="8" t="str">
        <f>TEXT(SalesDataTable[[#This Row],[Order Date]],"mmm")</f>
        <v>May</v>
      </c>
    </row>
    <row r="722" spans="1:20" ht="15.6">
      <c r="A722" s="2">
        <v>5070</v>
      </c>
      <c r="B722" s="3">
        <v>46144</v>
      </c>
      <c r="C722" s="4" t="s">
        <v>11</v>
      </c>
      <c r="D722" s="4" t="s">
        <v>52</v>
      </c>
      <c r="E722" s="4" t="s">
        <v>19</v>
      </c>
      <c r="F722" s="4" t="s">
        <v>13</v>
      </c>
      <c r="G722" s="4" t="s">
        <v>23</v>
      </c>
      <c r="H722" s="4" t="s">
        <v>40</v>
      </c>
      <c r="I722" s="9">
        <v>1</v>
      </c>
      <c r="J722" s="6">
        <v>80.819999999999993</v>
      </c>
      <c r="K722" s="7">
        <v>0</v>
      </c>
      <c r="L722" s="6">
        <v>39.950000000000003</v>
      </c>
      <c r="M722" s="6">
        <f t="shared" si="44"/>
        <v>80.819999999999993</v>
      </c>
      <c r="N722" s="6">
        <f t="shared" si="45"/>
        <v>39.950000000000003</v>
      </c>
      <c r="O722" s="6">
        <f t="shared" si="46"/>
        <v>40.86999999999999</v>
      </c>
      <c r="P722" s="8">
        <f t="shared" si="47"/>
        <v>0.50569166048007907</v>
      </c>
      <c r="Q722" s="5">
        <f>YEAR(SalesDataTable[[#This Row],[Order Date]])</f>
        <v>2026</v>
      </c>
      <c r="R722" s="8" t="str">
        <f>"Q"&amp;ROUNDUP(MONTH(SalesDataTable[[#This Row],[Order Date]])/3,0)</f>
        <v>Q2</v>
      </c>
      <c r="S722" s="9">
        <f>MONTH(SalesDataTable[[#This Row],[Order Date]])</f>
        <v>5</v>
      </c>
      <c r="T722" s="8" t="str">
        <f>TEXT(SalesDataTable[[#This Row],[Order Date]],"mmm")</f>
        <v>May</v>
      </c>
    </row>
    <row r="723" spans="1:20" ht="15.6">
      <c r="A723" s="2">
        <v>5171</v>
      </c>
      <c r="B723" s="3">
        <v>46144</v>
      </c>
      <c r="C723" s="4" t="s">
        <v>6</v>
      </c>
      <c r="D723" s="4" t="s">
        <v>7</v>
      </c>
      <c r="E723" s="4" t="s">
        <v>19</v>
      </c>
      <c r="F723" s="4" t="s">
        <v>13</v>
      </c>
      <c r="G723" s="4" t="s">
        <v>9</v>
      </c>
      <c r="H723" s="4" t="s">
        <v>37</v>
      </c>
      <c r="I723" s="9">
        <v>2</v>
      </c>
      <c r="J723" s="6">
        <v>157.84</v>
      </c>
      <c r="K723" s="7">
        <v>0.1</v>
      </c>
      <c r="L723" s="6">
        <v>79.28</v>
      </c>
      <c r="M723" s="6">
        <f t="shared" si="44"/>
        <v>284.11200000000002</v>
      </c>
      <c r="N723" s="6">
        <f t="shared" si="45"/>
        <v>158.56</v>
      </c>
      <c r="O723" s="6">
        <f t="shared" si="46"/>
        <v>125.55200000000002</v>
      </c>
      <c r="P723" s="8">
        <f t="shared" si="47"/>
        <v>0.44191023258433298</v>
      </c>
      <c r="Q723" s="5">
        <f>YEAR(SalesDataTable[[#This Row],[Order Date]])</f>
        <v>2026</v>
      </c>
      <c r="R723" s="8" t="str">
        <f>"Q"&amp;ROUNDUP(MONTH(SalesDataTable[[#This Row],[Order Date]])/3,0)</f>
        <v>Q2</v>
      </c>
      <c r="S723" s="9">
        <f>MONTH(SalesDataTable[[#This Row],[Order Date]])</f>
        <v>5</v>
      </c>
      <c r="T723" s="8" t="str">
        <f>TEXT(SalesDataTable[[#This Row],[Order Date]],"mmm")</f>
        <v>May</v>
      </c>
    </row>
    <row r="724" spans="1:20" ht="15.6">
      <c r="A724" s="2">
        <v>617</v>
      </c>
      <c r="B724" s="3">
        <v>46145</v>
      </c>
      <c r="C724" s="4" t="s">
        <v>6</v>
      </c>
      <c r="D724" s="4" t="s">
        <v>49</v>
      </c>
      <c r="E724" s="4" t="s">
        <v>28</v>
      </c>
      <c r="F724" s="4" t="s">
        <v>3</v>
      </c>
      <c r="G724" s="4" t="s">
        <v>34</v>
      </c>
      <c r="H724" s="4" t="s">
        <v>42</v>
      </c>
      <c r="I724" s="9">
        <v>4</v>
      </c>
      <c r="J724" s="6">
        <v>36.909999999999997</v>
      </c>
      <c r="K724" s="7">
        <v>0.1</v>
      </c>
      <c r="L724" s="6">
        <v>13.85</v>
      </c>
      <c r="M724" s="6">
        <f t="shared" si="44"/>
        <v>132.876</v>
      </c>
      <c r="N724" s="6">
        <f t="shared" si="45"/>
        <v>55.4</v>
      </c>
      <c r="O724" s="6">
        <f t="shared" si="46"/>
        <v>77.475999999999999</v>
      </c>
      <c r="P724" s="8">
        <f t="shared" si="47"/>
        <v>0.58306992985941775</v>
      </c>
      <c r="Q724" s="5">
        <f>YEAR(SalesDataTable[[#This Row],[Order Date]])</f>
        <v>2026</v>
      </c>
      <c r="R724" s="8" t="str">
        <f>"Q"&amp;ROUNDUP(MONTH(SalesDataTable[[#This Row],[Order Date]])/3,0)</f>
        <v>Q2</v>
      </c>
      <c r="S724" s="9">
        <f>MONTH(SalesDataTable[[#This Row],[Order Date]])</f>
        <v>5</v>
      </c>
      <c r="T724" s="8" t="str">
        <f>TEXT(SalesDataTable[[#This Row],[Order Date]],"mmm")</f>
        <v>May</v>
      </c>
    </row>
    <row r="725" spans="1:20" ht="15.6">
      <c r="A725" s="2">
        <v>849</v>
      </c>
      <c r="B725" s="3">
        <v>46145</v>
      </c>
      <c r="C725" s="4" t="s">
        <v>6</v>
      </c>
      <c r="D725" s="4" t="s">
        <v>49</v>
      </c>
      <c r="E725" s="4" t="s">
        <v>8</v>
      </c>
      <c r="F725" s="4" t="s">
        <v>16</v>
      </c>
      <c r="G725" s="4" t="s">
        <v>23</v>
      </c>
      <c r="H725" s="4" t="s">
        <v>29</v>
      </c>
      <c r="I725" s="9">
        <v>3</v>
      </c>
      <c r="J725" s="6">
        <v>193.18</v>
      </c>
      <c r="K725" s="7">
        <v>0.1</v>
      </c>
      <c r="L725" s="6">
        <v>102.31</v>
      </c>
      <c r="M725" s="6">
        <f t="shared" si="44"/>
        <v>521.58600000000001</v>
      </c>
      <c r="N725" s="6">
        <f t="shared" si="45"/>
        <v>306.93</v>
      </c>
      <c r="O725" s="6">
        <f t="shared" si="46"/>
        <v>214.65600000000001</v>
      </c>
      <c r="P725" s="8">
        <f t="shared" si="47"/>
        <v>0.41154478839539405</v>
      </c>
      <c r="Q725" s="5">
        <f>YEAR(SalesDataTable[[#This Row],[Order Date]])</f>
        <v>2026</v>
      </c>
      <c r="R725" s="8" t="str">
        <f>"Q"&amp;ROUNDUP(MONTH(SalesDataTable[[#This Row],[Order Date]])/3,0)</f>
        <v>Q2</v>
      </c>
      <c r="S725" s="9">
        <f>MONTH(SalesDataTable[[#This Row],[Order Date]])</f>
        <v>5</v>
      </c>
      <c r="T725" s="8" t="str">
        <f>TEXT(SalesDataTable[[#This Row],[Order Date]],"mmm")</f>
        <v>May</v>
      </c>
    </row>
    <row r="726" spans="1:20" ht="15.6">
      <c r="A726" s="2">
        <v>956</v>
      </c>
      <c r="B726" s="3">
        <v>46145</v>
      </c>
      <c r="C726" s="4" t="s">
        <v>0</v>
      </c>
      <c r="D726" s="4" t="s">
        <v>50</v>
      </c>
      <c r="E726" s="4" t="s">
        <v>2</v>
      </c>
      <c r="F726" s="4" t="s">
        <v>16</v>
      </c>
      <c r="G726" s="4" t="s">
        <v>9</v>
      </c>
      <c r="H726" s="4" t="s">
        <v>37</v>
      </c>
      <c r="I726" s="9">
        <v>1</v>
      </c>
      <c r="J726" s="6">
        <v>157.59</v>
      </c>
      <c r="K726" s="7">
        <v>0.05</v>
      </c>
      <c r="L726" s="6">
        <v>77.599999999999994</v>
      </c>
      <c r="M726" s="6">
        <f t="shared" si="44"/>
        <v>149.7105</v>
      </c>
      <c r="N726" s="6">
        <f t="shared" si="45"/>
        <v>77.599999999999994</v>
      </c>
      <c r="O726" s="6">
        <f t="shared" si="46"/>
        <v>72.110500000000002</v>
      </c>
      <c r="P726" s="8">
        <f t="shared" si="47"/>
        <v>0.48166628259206939</v>
      </c>
      <c r="Q726" s="5">
        <f>YEAR(SalesDataTable[[#This Row],[Order Date]])</f>
        <v>2026</v>
      </c>
      <c r="R726" s="8" t="str">
        <f>"Q"&amp;ROUNDUP(MONTH(SalesDataTable[[#This Row],[Order Date]])/3,0)</f>
        <v>Q2</v>
      </c>
      <c r="S726" s="9">
        <f>MONTH(SalesDataTable[[#This Row],[Order Date]])</f>
        <v>5</v>
      </c>
      <c r="T726" s="8" t="str">
        <f>TEXT(SalesDataTable[[#This Row],[Order Date]],"mmm")</f>
        <v>May</v>
      </c>
    </row>
    <row r="727" spans="1:20" ht="15.6">
      <c r="A727" s="2">
        <v>1896</v>
      </c>
      <c r="B727" s="3">
        <v>46145</v>
      </c>
      <c r="C727" s="4" t="s">
        <v>6</v>
      </c>
      <c r="D727" s="4" t="s">
        <v>43</v>
      </c>
      <c r="E727" s="4" t="s">
        <v>28</v>
      </c>
      <c r="F727" s="4" t="s">
        <v>13</v>
      </c>
      <c r="G727" s="4" t="s">
        <v>34</v>
      </c>
      <c r="H727" s="4" t="s">
        <v>45</v>
      </c>
      <c r="I727" s="9">
        <v>2</v>
      </c>
      <c r="J727" s="6">
        <v>49.97</v>
      </c>
      <c r="K727" s="7">
        <v>0</v>
      </c>
      <c r="L727" s="6">
        <v>22.63</v>
      </c>
      <c r="M727" s="6">
        <f t="shared" si="44"/>
        <v>99.94</v>
      </c>
      <c r="N727" s="6">
        <f t="shared" si="45"/>
        <v>45.26</v>
      </c>
      <c r="O727" s="6">
        <f t="shared" si="46"/>
        <v>54.68</v>
      </c>
      <c r="P727" s="8">
        <f t="shared" si="47"/>
        <v>0.54712827696617972</v>
      </c>
      <c r="Q727" s="5">
        <f>YEAR(SalesDataTable[[#This Row],[Order Date]])</f>
        <v>2026</v>
      </c>
      <c r="R727" s="8" t="str">
        <f>"Q"&amp;ROUNDUP(MONTH(SalesDataTable[[#This Row],[Order Date]])/3,0)</f>
        <v>Q2</v>
      </c>
      <c r="S727" s="9">
        <f>MONTH(SalesDataTable[[#This Row],[Order Date]])</f>
        <v>5</v>
      </c>
      <c r="T727" s="8" t="str">
        <f>TEXT(SalesDataTable[[#This Row],[Order Date]],"mmm")</f>
        <v>May</v>
      </c>
    </row>
    <row r="728" spans="1:20" ht="15.6">
      <c r="A728" s="2">
        <v>2317</v>
      </c>
      <c r="B728" s="3">
        <v>46145</v>
      </c>
      <c r="C728" s="4" t="s">
        <v>0</v>
      </c>
      <c r="D728" s="4" t="s">
        <v>50</v>
      </c>
      <c r="E728" s="4" t="s">
        <v>8</v>
      </c>
      <c r="F728" s="4" t="s">
        <v>16</v>
      </c>
      <c r="G728" s="4" t="s">
        <v>9</v>
      </c>
      <c r="H728" s="4" t="s">
        <v>37</v>
      </c>
      <c r="I728" s="9">
        <v>5</v>
      </c>
      <c r="J728" s="6">
        <v>155.54</v>
      </c>
      <c r="K728" s="7">
        <v>0.1</v>
      </c>
      <c r="L728" s="6">
        <v>78.02</v>
      </c>
      <c r="M728" s="6">
        <f t="shared" si="44"/>
        <v>699.93</v>
      </c>
      <c r="N728" s="6">
        <f t="shared" si="45"/>
        <v>390.09999999999997</v>
      </c>
      <c r="O728" s="6">
        <f t="shared" si="46"/>
        <v>309.83</v>
      </c>
      <c r="P728" s="8">
        <f t="shared" si="47"/>
        <v>0.44265855156944267</v>
      </c>
      <c r="Q728" s="5">
        <f>YEAR(SalesDataTable[[#This Row],[Order Date]])</f>
        <v>2026</v>
      </c>
      <c r="R728" s="8" t="str">
        <f>"Q"&amp;ROUNDUP(MONTH(SalesDataTable[[#This Row],[Order Date]])/3,0)</f>
        <v>Q2</v>
      </c>
      <c r="S728" s="9">
        <f>MONTH(SalesDataTable[[#This Row],[Order Date]])</f>
        <v>5</v>
      </c>
      <c r="T728" s="8" t="str">
        <f>TEXT(SalesDataTable[[#This Row],[Order Date]],"mmm")</f>
        <v>May</v>
      </c>
    </row>
    <row r="729" spans="1:20" ht="15.6">
      <c r="A729" s="2">
        <v>2542</v>
      </c>
      <c r="B729" s="3">
        <v>46145</v>
      </c>
      <c r="C729" s="4" t="s">
        <v>20</v>
      </c>
      <c r="D729" s="4" t="s">
        <v>33</v>
      </c>
      <c r="E729" s="4" t="s">
        <v>19</v>
      </c>
      <c r="F729" s="4" t="s">
        <v>13</v>
      </c>
      <c r="G729" s="4" t="s">
        <v>14</v>
      </c>
      <c r="H729" s="4" t="s">
        <v>44</v>
      </c>
      <c r="I729" s="9">
        <v>1</v>
      </c>
      <c r="J729" s="6">
        <v>131.13</v>
      </c>
      <c r="K729" s="7">
        <v>0.05</v>
      </c>
      <c r="L729" s="6">
        <v>67.010000000000005</v>
      </c>
      <c r="M729" s="6">
        <f t="shared" si="44"/>
        <v>124.5735</v>
      </c>
      <c r="N729" s="6">
        <f t="shared" si="45"/>
        <v>67.010000000000005</v>
      </c>
      <c r="O729" s="6">
        <f t="shared" si="46"/>
        <v>57.563499999999991</v>
      </c>
      <c r="P729" s="8">
        <f t="shared" si="47"/>
        <v>0.46208463276700096</v>
      </c>
      <c r="Q729" s="5">
        <f>YEAR(SalesDataTable[[#This Row],[Order Date]])</f>
        <v>2026</v>
      </c>
      <c r="R729" s="8" t="str">
        <f>"Q"&amp;ROUNDUP(MONTH(SalesDataTable[[#This Row],[Order Date]])/3,0)</f>
        <v>Q2</v>
      </c>
      <c r="S729" s="9">
        <f>MONTH(SalesDataTable[[#This Row],[Order Date]])</f>
        <v>5</v>
      </c>
      <c r="T729" s="8" t="str">
        <f>TEXT(SalesDataTable[[#This Row],[Order Date]],"mmm")</f>
        <v>May</v>
      </c>
    </row>
    <row r="730" spans="1:20" ht="15.6">
      <c r="A730" s="2">
        <v>4535</v>
      </c>
      <c r="B730" s="3">
        <v>46145</v>
      </c>
      <c r="C730" s="4" t="s">
        <v>11</v>
      </c>
      <c r="D730" s="4" t="s">
        <v>25</v>
      </c>
      <c r="E730" s="4" t="s">
        <v>2</v>
      </c>
      <c r="F730" s="4" t="s">
        <v>13</v>
      </c>
      <c r="G730" s="4" t="s">
        <v>14</v>
      </c>
      <c r="H730" s="4" t="s">
        <v>15</v>
      </c>
      <c r="I730" s="9">
        <v>1</v>
      </c>
      <c r="J730" s="6">
        <v>36.82</v>
      </c>
      <c r="K730" s="7">
        <v>0.1</v>
      </c>
      <c r="L730" s="6">
        <v>13.4</v>
      </c>
      <c r="M730" s="6">
        <f t="shared" si="44"/>
        <v>33.137999999999998</v>
      </c>
      <c r="N730" s="6">
        <f t="shared" si="45"/>
        <v>13.4</v>
      </c>
      <c r="O730" s="6">
        <f t="shared" si="46"/>
        <v>19.738</v>
      </c>
      <c r="P730" s="8">
        <f t="shared" si="47"/>
        <v>0.5956303941094816</v>
      </c>
      <c r="Q730" s="5">
        <f>YEAR(SalesDataTable[[#This Row],[Order Date]])</f>
        <v>2026</v>
      </c>
      <c r="R730" s="8" t="str">
        <f>"Q"&amp;ROUNDUP(MONTH(SalesDataTable[[#This Row],[Order Date]])/3,0)</f>
        <v>Q2</v>
      </c>
      <c r="S730" s="9">
        <f>MONTH(SalesDataTable[[#This Row],[Order Date]])</f>
        <v>5</v>
      </c>
      <c r="T730" s="8" t="str">
        <f>TEXT(SalesDataTable[[#This Row],[Order Date]],"mmm")</f>
        <v>May</v>
      </c>
    </row>
    <row r="731" spans="1:20" ht="15.6">
      <c r="A731" s="2">
        <v>4988</v>
      </c>
      <c r="B731" s="3">
        <v>46145</v>
      </c>
      <c r="C731" s="4" t="s">
        <v>11</v>
      </c>
      <c r="D731" s="4" t="s">
        <v>39</v>
      </c>
      <c r="E731" s="4" t="s">
        <v>19</v>
      </c>
      <c r="F731" s="4" t="s">
        <v>13</v>
      </c>
      <c r="G731" s="4" t="s">
        <v>34</v>
      </c>
      <c r="H731" s="4" t="s">
        <v>38</v>
      </c>
      <c r="I731" s="9">
        <v>1</v>
      </c>
      <c r="J731" s="6">
        <v>122.28</v>
      </c>
      <c r="K731" s="7">
        <v>0</v>
      </c>
      <c r="L731" s="6">
        <v>67.28</v>
      </c>
      <c r="M731" s="6">
        <f t="shared" si="44"/>
        <v>122.28</v>
      </c>
      <c r="N731" s="6">
        <f t="shared" si="45"/>
        <v>67.28</v>
      </c>
      <c r="O731" s="6">
        <f t="shared" si="46"/>
        <v>55</v>
      </c>
      <c r="P731" s="8">
        <f t="shared" si="47"/>
        <v>0.44978737324174028</v>
      </c>
      <c r="Q731" s="5">
        <f>YEAR(SalesDataTable[[#This Row],[Order Date]])</f>
        <v>2026</v>
      </c>
      <c r="R731" s="8" t="str">
        <f>"Q"&amp;ROUNDUP(MONTH(SalesDataTable[[#This Row],[Order Date]])/3,0)</f>
        <v>Q2</v>
      </c>
      <c r="S731" s="9">
        <f>MONTH(SalesDataTable[[#This Row],[Order Date]])</f>
        <v>5</v>
      </c>
      <c r="T731" s="8" t="str">
        <f>TEXT(SalesDataTable[[#This Row],[Order Date]],"mmm")</f>
        <v>May</v>
      </c>
    </row>
    <row r="732" spans="1:20" ht="15.6">
      <c r="A732" s="2">
        <v>253</v>
      </c>
      <c r="B732" s="3">
        <v>46146</v>
      </c>
      <c r="C732" s="4" t="s">
        <v>11</v>
      </c>
      <c r="D732" s="4" t="s">
        <v>39</v>
      </c>
      <c r="E732" s="4" t="s">
        <v>19</v>
      </c>
      <c r="F732" s="4" t="s">
        <v>16</v>
      </c>
      <c r="G732" s="4" t="s">
        <v>9</v>
      </c>
      <c r="H732" s="4" t="s">
        <v>10</v>
      </c>
      <c r="I732" s="9">
        <v>1</v>
      </c>
      <c r="J732" s="6">
        <v>90.92</v>
      </c>
      <c r="K732" s="7">
        <v>0.15</v>
      </c>
      <c r="L732" s="6">
        <v>44.93</v>
      </c>
      <c r="M732" s="6">
        <f t="shared" si="44"/>
        <v>77.281999999999996</v>
      </c>
      <c r="N732" s="6">
        <f t="shared" si="45"/>
        <v>44.93</v>
      </c>
      <c r="O732" s="6">
        <f t="shared" si="46"/>
        <v>32.351999999999997</v>
      </c>
      <c r="P732" s="8">
        <f t="shared" si="47"/>
        <v>0.41862270645169636</v>
      </c>
      <c r="Q732" s="5">
        <f>YEAR(SalesDataTable[[#This Row],[Order Date]])</f>
        <v>2026</v>
      </c>
      <c r="R732" s="8" t="str">
        <f>"Q"&amp;ROUNDUP(MONTH(SalesDataTable[[#This Row],[Order Date]])/3,0)</f>
        <v>Q2</v>
      </c>
      <c r="S732" s="9">
        <f>MONTH(SalesDataTable[[#This Row],[Order Date]])</f>
        <v>5</v>
      </c>
      <c r="T732" s="8" t="str">
        <f>TEXT(SalesDataTable[[#This Row],[Order Date]],"mmm")</f>
        <v>May</v>
      </c>
    </row>
    <row r="733" spans="1:20" ht="15.6">
      <c r="A733" s="2">
        <v>1743</v>
      </c>
      <c r="B733" s="3">
        <v>46146</v>
      </c>
      <c r="C733" s="4" t="s">
        <v>6</v>
      </c>
      <c r="D733" s="4" t="s">
        <v>43</v>
      </c>
      <c r="E733" s="4" t="s">
        <v>2</v>
      </c>
      <c r="F733" s="4" t="s">
        <v>13</v>
      </c>
      <c r="G733" s="4" t="s">
        <v>34</v>
      </c>
      <c r="H733" s="4" t="s">
        <v>45</v>
      </c>
      <c r="I733" s="9">
        <v>1</v>
      </c>
      <c r="J733" s="6">
        <v>51.02</v>
      </c>
      <c r="K733" s="7">
        <v>0</v>
      </c>
      <c r="L733" s="6">
        <v>21.83</v>
      </c>
      <c r="M733" s="6">
        <f t="shared" si="44"/>
        <v>51.02</v>
      </c>
      <c r="N733" s="6">
        <f t="shared" si="45"/>
        <v>21.83</v>
      </c>
      <c r="O733" s="6">
        <f t="shared" si="46"/>
        <v>29.190000000000005</v>
      </c>
      <c r="P733" s="8">
        <f t="shared" si="47"/>
        <v>0.5721285770286163</v>
      </c>
      <c r="Q733" s="5">
        <f>YEAR(SalesDataTable[[#This Row],[Order Date]])</f>
        <v>2026</v>
      </c>
      <c r="R733" s="8" t="str">
        <f>"Q"&amp;ROUNDUP(MONTH(SalesDataTable[[#This Row],[Order Date]])/3,0)</f>
        <v>Q2</v>
      </c>
      <c r="S733" s="9">
        <f>MONTH(SalesDataTable[[#This Row],[Order Date]])</f>
        <v>5</v>
      </c>
      <c r="T733" s="8" t="str">
        <f>TEXT(SalesDataTable[[#This Row],[Order Date]],"mmm")</f>
        <v>May</v>
      </c>
    </row>
    <row r="734" spans="1:20" ht="15.6">
      <c r="A734" s="2">
        <v>1801</v>
      </c>
      <c r="B734" s="3">
        <v>46146</v>
      </c>
      <c r="C734" s="4" t="s">
        <v>11</v>
      </c>
      <c r="D734" s="4" t="s">
        <v>12</v>
      </c>
      <c r="E734" s="4" t="s">
        <v>2</v>
      </c>
      <c r="F734" s="4" t="s">
        <v>16</v>
      </c>
      <c r="G734" s="4" t="s">
        <v>14</v>
      </c>
      <c r="H734" s="4" t="s">
        <v>15</v>
      </c>
      <c r="I734" s="9">
        <v>2</v>
      </c>
      <c r="J734" s="6">
        <v>36.299999999999997</v>
      </c>
      <c r="K734" s="7">
        <v>0.05</v>
      </c>
      <c r="L734" s="6">
        <v>13.9</v>
      </c>
      <c r="M734" s="6">
        <f t="shared" si="44"/>
        <v>68.969999999999985</v>
      </c>
      <c r="N734" s="6">
        <f t="shared" si="45"/>
        <v>27.8</v>
      </c>
      <c r="O734" s="6">
        <f t="shared" si="46"/>
        <v>41.169999999999987</v>
      </c>
      <c r="P734" s="8">
        <f t="shared" si="47"/>
        <v>0.59692619979701311</v>
      </c>
      <c r="Q734" s="5">
        <f>YEAR(SalesDataTable[[#This Row],[Order Date]])</f>
        <v>2026</v>
      </c>
      <c r="R734" s="8" t="str">
        <f>"Q"&amp;ROUNDUP(MONTH(SalesDataTable[[#This Row],[Order Date]])/3,0)</f>
        <v>Q2</v>
      </c>
      <c r="S734" s="9">
        <f>MONTH(SalesDataTable[[#This Row],[Order Date]])</f>
        <v>5</v>
      </c>
      <c r="T734" s="8" t="str">
        <f>TEXT(SalesDataTable[[#This Row],[Order Date]],"mmm")</f>
        <v>May</v>
      </c>
    </row>
    <row r="735" spans="1:20" ht="15.6">
      <c r="A735" s="2">
        <v>2511</v>
      </c>
      <c r="B735" s="3">
        <v>46146</v>
      </c>
      <c r="C735" s="4" t="s">
        <v>11</v>
      </c>
      <c r="D735" s="4" t="s">
        <v>39</v>
      </c>
      <c r="E735" s="4" t="s">
        <v>8</v>
      </c>
      <c r="F735" s="4" t="s">
        <v>16</v>
      </c>
      <c r="G735" s="4" t="s">
        <v>23</v>
      </c>
      <c r="H735" s="4" t="s">
        <v>29</v>
      </c>
      <c r="I735" s="9">
        <v>8</v>
      </c>
      <c r="J735" s="6">
        <v>195.03</v>
      </c>
      <c r="K735" s="7">
        <v>0.15</v>
      </c>
      <c r="L735" s="6">
        <v>101.13</v>
      </c>
      <c r="M735" s="6">
        <f t="shared" si="44"/>
        <v>1326.204</v>
      </c>
      <c r="N735" s="6">
        <f t="shared" si="45"/>
        <v>809.04</v>
      </c>
      <c r="O735" s="6">
        <f t="shared" si="46"/>
        <v>517.16399999999999</v>
      </c>
      <c r="P735" s="8">
        <f t="shared" si="47"/>
        <v>0.38995810599274322</v>
      </c>
      <c r="Q735" s="5">
        <f>YEAR(SalesDataTable[[#This Row],[Order Date]])</f>
        <v>2026</v>
      </c>
      <c r="R735" s="8" t="str">
        <f>"Q"&amp;ROUNDUP(MONTH(SalesDataTable[[#This Row],[Order Date]])/3,0)</f>
        <v>Q2</v>
      </c>
      <c r="S735" s="9">
        <f>MONTH(SalesDataTable[[#This Row],[Order Date]])</f>
        <v>5</v>
      </c>
      <c r="T735" s="8" t="str">
        <f>TEXT(SalesDataTable[[#This Row],[Order Date]],"mmm")</f>
        <v>May</v>
      </c>
    </row>
    <row r="736" spans="1:20" ht="15.6">
      <c r="A736" s="2">
        <v>3186</v>
      </c>
      <c r="B736" s="3">
        <v>46146</v>
      </c>
      <c r="C736" s="4" t="s">
        <v>6</v>
      </c>
      <c r="D736" s="4" t="s">
        <v>27</v>
      </c>
      <c r="E736" s="4" t="s">
        <v>2</v>
      </c>
      <c r="F736" s="4" t="s">
        <v>13</v>
      </c>
      <c r="G736" s="4" t="s">
        <v>9</v>
      </c>
      <c r="H736" s="4" t="s">
        <v>17</v>
      </c>
      <c r="I736" s="9">
        <v>1</v>
      </c>
      <c r="J736" s="6">
        <v>143.66</v>
      </c>
      <c r="K736" s="7">
        <v>0.1</v>
      </c>
      <c r="L736" s="6">
        <v>79.25</v>
      </c>
      <c r="M736" s="6">
        <f t="shared" si="44"/>
        <v>129.29400000000001</v>
      </c>
      <c r="N736" s="6">
        <f t="shared" si="45"/>
        <v>79.25</v>
      </c>
      <c r="O736" s="6">
        <f t="shared" si="46"/>
        <v>50.044000000000011</v>
      </c>
      <c r="P736" s="8">
        <f t="shared" si="47"/>
        <v>0.38705585719368268</v>
      </c>
      <c r="Q736" s="5">
        <f>YEAR(SalesDataTable[[#This Row],[Order Date]])</f>
        <v>2026</v>
      </c>
      <c r="R736" s="8" t="str">
        <f>"Q"&amp;ROUNDUP(MONTH(SalesDataTable[[#This Row],[Order Date]])/3,0)</f>
        <v>Q2</v>
      </c>
      <c r="S736" s="9">
        <f>MONTH(SalesDataTable[[#This Row],[Order Date]])</f>
        <v>5</v>
      </c>
      <c r="T736" s="8" t="str">
        <f>TEXT(SalesDataTable[[#This Row],[Order Date]],"mmm")</f>
        <v>May</v>
      </c>
    </row>
    <row r="737" spans="1:20" ht="15.6">
      <c r="A737" s="2">
        <v>3378</v>
      </c>
      <c r="B737" s="3">
        <v>46146</v>
      </c>
      <c r="C737" s="4" t="s">
        <v>0</v>
      </c>
      <c r="D737" s="4" t="s">
        <v>1</v>
      </c>
      <c r="E737" s="4" t="s">
        <v>8</v>
      </c>
      <c r="F737" s="4" t="s">
        <v>16</v>
      </c>
      <c r="G737" s="4" t="s">
        <v>34</v>
      </c>
      <c r="H737" s="4" t="s">
        <v>38</v>
      </c>
      <c r="I737" s="9">
        <v>3</v>
      </c>
      <c r="J737" s="6">
        <v>120.28</v>
      </c>
      <c r="K737" s="7">
        <v>0.2</v>
      </c>
      <c r="L737" s="6">
        <v>69.23</v>
      </c>
      <c r="M737" s="6">
        <f t="shared" si="44"/>
        <v>288.67200000000003</v>
      </c>
      <c r="N737" s="6">
        <f t="shared" si="45"/>
        <v>207.69</v>
      </c>
      <c r="O737" s="6">
        <f t="shared" si="46"/>
        <v>80.982000000000028</v>
      </c>
      <c r="P737" s="8">
        <f t="shared" si="47"/>
        <v>0.28053292317924849</v>
      </c>
      <c r="Q737" s="5">
        <f>YEAR(SalesDataTable[[#This Row],[Order Date]])</f>
        <v>2026</v>
      </c>
      <c r="R737" s="8" t="str">
        <f>"Q"&amp;ROUNDUP(MONTH(SalesDataTable[[#This Row],[Order Date]])/3,0)</f>
        <v>Q2</v>
      </c>
      <c r="S737" s="9">
        <f>MONTH(SalesDataTable[[#This Row],[Order Date]])</f>
        <v>5</v>
      </c>
      <c r="T737" s="8" t="str">
        <f>TEXT(SalesDataTable[[#This Row],[Order Date]],"mmm")</f>
        <v>May</v>
      </c>
    </row>
    <row r="738" spans="1:20" ht="15.6">
      <c r="A738" s="2">
        <v>4255</v>
      </c>
      <c r="B738" s="3">
        <v>46146</v>
      </c>
      <c r="C738" s="4" t="s">
        <v>20</v>
      </c>
      <c r="D738" s="4" t="s">
        <v>31</v>
      </c>
      <c r="E738" s="4" t="s">
        <v>28</v>
      </c>
      <c r="F738" s="4" t="s">
        <v>3</v>
      </c>
      <c r="G738" s="4" t="s">
        <v>14</v>
      </c>
      <c r="H738" s="4" t="s">
        <v>15</v>
      </c>
      <c r="I738" s="9">
        <v>6</v>
      </c>
      <c r="J738" s="6">
        <v>36.04</v>
      </c>
      <c r="K738" s="7">
        <v>0</v>
      </c>
      <c r="L738" s="6">
        <v>13.38</v>
      </c>
      <c r="M738" s="6">
        <f t="shared" si="44"/>
        <v>216.24</v>
      </c>
      <c r="N738" s="6">
        <f t="shared" si="45"/>
        <v>80.28</v>
      </c>
      <c r="O738" s="6">
        <f t="shared" si="46"/>
        <v>135.96</v>
      </c>
      <c r="P738" s="8">
        <f t="shared" si="47"/>
        <v>0.62874583795782468</v>
      </c>
      <c r="Q738" s="5">
        <f>YEAR(SalesDataTable[[#This Row],[Order Date]])</f>
        <v>2026</v>
      </c>
      <c r="R738" s="8" t="str">
        <f>"Q"&amp;ROUNDUP(MONTH(SalesDataTable[[#This Row],[Order Date]])/3,0)</f>
        <v>Q2</v>
      </c>
      <c r="S738" s="9">
        <f>MONTH(SalesDataTable[[#This Row],[Order Date]])</f>
        <v>5</v>
      </c>
      <c r="T738" s="8" t="str">
        <f>TEXT(SalesDataTable[[#This Row],[Order Date]],"mmm")</f>
        <v>May</v>
      </c>
    </row>
    <row r="739" spans="1:20" ht="15.6">
      <c r="A739" s="2">
        <v>4587</v>
      </c>
      <c r="B739" s="3">
        <v>46146</v>
      </c>
      <c r="C739" s="4" t="s">
        <v>11</v>
      </c>
      <c r="D739" s="4" t="s">
        <v>12</v>
      </c>
      <c r="E739" s="4" t="s">
        <v>28</v>
      </c>
      <c r="F739" s="4" t="s">
        <v>3</v>
      </c>
      <c r="G739" s="4" t="s">
        <v>9</v>
      </c>
      <c r="H739" s="4" t="s">
        <v>10</v>
      </c>
      <c r="I739" s="9">
        <v>2</v>
      </c>
      <c r="J739" s="6">
        <v>91.72</v>
      </c>
      <c r="K739" s="7">
        <v>0</v>
      </c>
      <c r="L739" s="6">
        <v>45.67</v>
      </c>
      <c r="M739" s="6">
        <f t="shared" si="44"/>
        <v>183.44</v>
      </c>
      <c r="N739" s="6">
        <f t="shared" si="45"/>
        <v>91.34</v>
      </c>
      <c r="O739" s="6">
        <f t="shared" si="46"/>
        <v>92.1</v>
      </c>
      <c r="P739" s="8">
        <f t="shared" si="47"/>
        <v>0.50207152202354988</v>
      </c>
      <c r="Q739" s="5">
        <f>YEAR(SalesDataTable[[#This Row],[Order Date]])</f>
        <v>2026</v>
      </c>
      <c r="R739" s="8" t="str">
        <f>"Q"&amp;ROUNDUP(MONTH(SalesDataTable[[#This Row],[Order Date]])/3,0)</f>
        <v>Q2</v>
      </c>
      <c r="S739" s="9">
        <f>MONTH(SalesDataTable[[#This Row],[Order Date]])</f>
        <v>5</v>
      </c>
      <c r="T739" s="8" t="str">
        <f>TEXT(SalesDataTable[[#This Row],[Order Date]],"mmm")</f>
        <v>May</v>
      </c>
    </row>
    <row r="740" spans="1:20" ht="15.6">
      <c r="A740" s="2">
        <v>830</v>
      </c>
      <c r="B740" s="3">
        <v>46147</v>
      </c>
      <c r="C740" s="4" t="s">
        <v>20</v>
      </c>
      <c r="D740" s="4" t="s">
        <v>33</v>
      </c>
      <c r="E740" s="4" t="s">
        <v>2</v>
      </c>
      <c r="F740" s="4" t="s">
        <v>16</v>
      </c>
      <c r="G740" s="4" t="s">
        <v>4</v>
      </c>
      <c r="H740" s="4" t="s">
        <v>22</v>
      </c>
      <c r="I740" s="9">
        <v>2</v>
      </c>
      <c r="J740" s="6">
        <v>50.4</v>
      </c>
      <c r="K740" s="7">
        <v>0</v>
      </c>
      <c r="L740" s="6">
        <v>22.21</v>
      </c>
      <c r="M740" s="6">
        <f t="shared" si="44"/>
        <v>100.8</v>
      </c>
      <c r="N740" s="6">
        <f t="shared" si="45"/>
        <v>44.42</v>
      </c>
      <c r="O740" s="6">
        <f t="shared" si="46"/>
        <v>56.379999999999995</v>
      </c>
      <c r="P740" s="8">
        <f t="shared" si="47"/>
        <v>0.55932539682539684</v>
      </c>
      <c r="Q740" s="5">
        <f>YEAR(SalesDataTable[[#This Row],[Order Date]])</f>
        <v>2026</v>
      </c>
      <c r="R740" s="8" t="str">
        <f>"Q"&amp;ROUNDUP(MONTH(SalesDataTable[[#This Row],[Order Date]])/3,0)</f>
        <v>Q2</v>
      </c>
      <c r="S740" s="9">
        <f>MONTH(SalesDataTable[[#This Row],[Order Date]])</f>
        <v>5</v>
      </c>
      <c r="T740" s="8" t="str">
        <f>TEXT(SalesDataTable[[#This Row],[Order Date]],"mmm")</f>
        <v>May</v>
      </c>
    </row>
    <row r="741" spans="1:20" ht="15.6">
      <c r="A741" s="2">
        <v>4320</v>
      </c>
      <c r="B741" s="3">
        <v>46147</v>
      </c>
      <c r="C741" s="4" t="s">
        <v>6</v>
      </c>
      <c r="D741" s="4" t="s">
        <v>27</v>
      </c>
      <c r="E741" s="4" t="s">
        <v>2</v>
      </c>
      <c r="F741" s="4" t="s">
        <v>3</v>
      </c>
      <c r="G741" s="4" t="s">
        <v>14</v>
      </c>
      <c r="H741" s="4" t="s">
        <v>48</v>
      </c>
      <c r="I741" s="9">
        <v>2</v>
      </c>
      <c r="J741" s="6">
        <v>165.17</v>
      </c>
      <c r="K741" s="7">
        <v>0</v>
      </c>
      <c r="L741" s="6">
        <v>87.78</v>
      </c>
      <c r="M741" s="6">
        <f t="shared" si="44"/>
        <v>330.34</v>
      </c>
      <c r="N741" s="6">
        <f t="shared" si="45"/>
        <v>175.56</v>
      </c>
      <c r="O741" s="6">
        <f t="shared" si="46"/>
        <v>154.77999999999997</v>
      </c>
      <c r="P741" s="8">
        <f t="shared" si="47"/>
        <v>0.46854755706242052</v>
      </c>
      <c r="Q741" s="5">
        <f>YEAR(SalesDataTable[[#This Row],[Order Date]])</f>
        <v>2026</v>
      </c>
      <c r="R741" s="8" t="str">
        <f>"Q"&amp;ROUNDUP(MONTH(SalesDataTable[[#This Row],[Order Date]])/3,0)</f>
        <v>Q2</v>
      </c>
      <c r="S741" s="9">
        <f>MONTH(SalesDataTable[[#This Row],[Order Date]])</f>
        <v>5</v>
      </c>
      <c r="T741" s="8" t="str">
        <f>TEXT(SalesDataTable[[#This Row],[Order Date]],"mmm")</f>
        <v>May</v>
      </c>
    </row>
    <row r="742" spans="1:20" ht="15.6">
      <c r="A742" s="2">
        <v>4386</v>
      </c>
      <c r="B742" s="3">
        <v>46147</v>
      </c>
      <c r="C742" s="4" t="s">
        <v>0</v>
      </c>
      <c r="D742" s="4" t="s">
        <v>50</v>
      </c>
      <c r="E742" s="4" t="s">
        <v>2</v>
      </c>
      <c r="F742" s="4" t="s">
        <v>3</v>
      </c>
      <c r="G742" s="4" t="s">
        <v>9</v>
      </c>
      <c r="H742" s="4" t="s">
        <v>46</v>
      </c>
      <c r="I742" s="9">
        <v>1</v>
      </c>
      <c r="J742" s="6">
        <v>69.819999999999993</v>
      </c>
      <c r="K742" s="7">
        <v>0.05</v>
      </c>
      <c r="L742" s="6">
        <v>33.29</v>
      </c>
      <c r="M742" s="6">
        <f t="shared" si="44"/>
        <v>66.328999999999994</v>
      </c>
      <c r="N742" s="6">
        <f t="shared" si="45"/>
        <v>33.29</v>
      </c>
      <c r="O742" s="6">
        <f t="shared" si="46"/>
        <v>33.038999999999994</v>
      </c>
      <c r="P742" s="8">
        <f t="shared" si="47"/>
        <v>0.49810791659756665</v>
      </c>
      <c r="Q742" s="5">
        <f>YEAR(SalesDataTable[[#This Row],[Order Date]])</f>
        <v>2026</v>
      </c>
      <c r="R742" s="8" t="str">
        <f>"Q"&amp;ROUNDUP(MONTH(SalesDataTable[[#This Row],[Order Date]])/3,0)</f>
        <v>Q2</v>
      </c>
      <c r="S742" s="9">
        <f>MONTH(SalesDataTable[[#This Row],[Order Date]])</f>
        <v>5</v>
      </c>
      <c r="T742" s="8" t="str">
        <f>TEXT(SalesDataTable[[#This Row],[Order Date]],"mmm")</f>
        <v>May</v>
      </c>
    </row>
    <row r="743" spans="1:20" ht="15.6">
      <c r="A743" s="2">
        <v>4602</v>
      </c>
      <c r="B743" s="3">
        <v>46147</v>
      </c>
      <c r="C743" s="4" t="s">
        <v>6</v>
      </c>
      <c r="D743" s="4" t="s">
        <v>43</v>
      </c>
      <c r="E743" s="4" t="s">
        <v>28</v>
      </c>
      <c r="F743" s="4" t="s">
        <v>13</v>
      </c>
      <c r="G743" s="4" t="s">
        <v>14</v>
      </c>
      <c r="H743" s="4" t="s">
        <v>44</v>
      </c>
      <c r="I743" s="9">
        <v>2</v>
      </c>
      <c r="J743" s="6">
        <v>131.36000000000001</v>
      </c>
      <c r="K743" s="7">
        <v>0.1</v>
      </c>
      <c r="L743" s="6">
        <v>65.3</v>
      </c>
      <c r="M743" s="6">
        <f t="shared" si="44"/>
        <v>236.44800000000004</v>
      </c>
      <c r="N743" s="6">
        <f t="shared" si="45"/>
        <v>130.6</v>
      </c>
      <c r="O743" s="6">
        <f t="shared" si="46"/>
        <v>105.84800000000004</v>
      </c>
      <c r="P743" s="8">
        <f t="shared" si="47"/>
        <v>0.4476586818243336</v>
      </c>
      <c r="Q743" s="5">
        <f>YEAR(SalesDataTable[[#This Row],[Order Date]])</f>
        <v>2026</v>
      </c>
      <c r="R743" s="8" t="str">
        <f>"Q"&amp;ROUNDUP(MONTH(SalesDataTable[[#This Row],[Order Date]])/3,0)</f>
        <v>Q2</v>
      </c>
      <c r="S743" s="9">
        <f>MONTH(SalesDataTable[[#This Row],[Order Date]])</f>
        <v>5</v>
      </c>
      <c r="T743" s="8" t="str">
        <f>TEXT(SalesDataTable[[#This Row],[Order Date]],"mmm")</f>
        <v>May</v>
      </c>
    </row>
    <row r="744" spans="1:20" ht="15.6">
      <c r="A744" s="2">
        <v>5190</v>
      </c>
      <c r="B744" s="3">
        <v>46147</v>
      </c>
      <c r="C744" s="4" t="s">
        <v>20</v>
      </c>
      <c r="D744" s="4" t="s">
        <v>33</v>
      </c>
      <c r="E744" s="4" t="s">
        <v>8</v>
      </c>
      <c r="F744" s="4" t="s">
        <v>3</v>
      </c>
      <c r="G744" s="4" t="s">
        <v>9</v>
      </c>
      <c r="H744" s="4" t="s">
        <v>10</v>
      </c>
      <c r="I744" s="9">
        <v>15</v>
      </c>
      <c r="J744" s="6">
        <v>93.65</v>
      </c>
      <c r="K744" s="7">
        <v>0.1</v>
      </c>
      <c r="L744" s="6">
        <v>44.89</v>
      </c>
      <c r="M744" s="6">
        <f t="shared" si="44"/>
        <v>1264.2750000000001</v>
      </c>
      <c r="N744" s="6">
        <f t="shared" si="45"/>
        <v>673.35</v>
      </c>
      <c r="O744" s="6">
        <f t="shared" si="46"/>
        <v>590.92500000000007</v>
      </c>
      <c r="P744" s="8">
        <f t="shared" si="47"/>
        <v>0.46740226612089936</v>
      </c>
      <c r="Q744" s="5">
        <f>YEAR(SalesDataTable[[#This Row],[Order Date]])</f>
        <v>2026</v>
      </c>
      <c r="R744" s="8" t="str">
        <f>"Q"&amp;ROUNDUP(MONTH(SalesDataTable[[#This Row],[Order Date]])/3,0)</f>
        <v>Q2</v>
      </c>
      <c r="S744" s="9">
        <f>MONTH(SalesDataTable[[#This Row],[Order Date]])</f>
        <v>5</v>
      </c>
      <c r="T744" s="8" t="str">
        <f>TEXT(SalesDataTable[[#This Row],[Order Date]],"mmm")</f>
        <v>May</v>
      </c>
    </row>
    <row r="745" spans="1:20" ht="15.6">
      <c r="A745" s="2">
        <v>393</v>
      </c>
      <c r="B745" s="3">
        <v>46148</v>
      </c>
      <c r="C745" s="4" t="s">
        <v>6</v>
      </c>
      <c r="D745" s="4" t="s">
        <v>43</v>
      </c>
      <c r="E745" s="4" t="s">
        <v>28</v>
      </c>
      <c r="F745" s="4" t="s">
        <v>13</v>
      </c>
      <c r="G745" s="4" t="s">
        <v>23</v>
      </c>
      <c r="H745" s="4" t="s">
        <v>29</v>
      </c>
      <c r="I745" s="9">
        <v>3</v>
      </c>
      <c r="J745" s="6">
        <v>199.93</v>
      </c>
      <c r="K745" s="7">
        <v>0</v>
      </c>
      <c r="L745" s="6">
        <v>104.86</v>
      </c>
      <c r="M745" s="6">
        <f t="shared" si="44"/>
        <v>599.79</v>
      </c>
      <c r="N745" s="6">
        <f t="shared" si="45"/>
        <v>314.58</v>
      </c>
      <c r="O745" s="6">
        <f t="shared" si="46"/>
        <v>285.20999999999998</v>
      </c>
      <c r="P745" s="8">
        <f t="shared" si="47"/>
        <v>0.47551643075076278</v>
      </c>
      <c r="Q745" s="5">
        <f>YEAR(SalesDataTable[[#This Row],[Order Date]])</f>
        <v>2026</v>
      </c>
      <c r="R745" s="8" t="str">
        <f>"Q"&amp;ROUNDUP(MONTH(SalesDataTable[[#This Row],[Order Date]])/3,0)</f>
        <v>Q2</v>
      </c>
      <c r="S745" s="9">
        <f>MONTH(SalesDataTable[[#This Row],[Order Date]])</f>
        <v>5</v>
      </c>
      <c r="T745" s="8" t="str">
        <f>TEXT(SalesDataTable[[#This Row],[Order Date]],"mmm")</f>
        <v>May</v>
      </c>
    </row>
    <row r="746" spans="1:20" ht="15.6">
      <c r="A746" s="2">
        <v>812</v>
      </c>
      <c r="B746" s="3">
        <v>46148</v>
      </c>
      <c r="C746" s="4" t="s">
        <v>0</v>
      </c>
      <c r="D746" s="4" t="s">
        <v>1</v>
      </c>
      <c r="E746" s="4" t="s">
        <v>2</v>
      </c>
      <c r="F746" s="4" t="s">
        <v>13</v>
      </c>
      <c r="G746" s="4" t="s">
        <v>9</v>
      </c>
      <c r="H746" s="4" t="s">
        <v>46</v>
      </c>
      <c r="I746" s="9">
        <v>5</v>
      </c>
      <c r="J746" s="6">
        <v>70.150000000000006</v>
      </c>
      <c r="K746" s="7">
        <v>0</v>
      </c>
      <c r="L746" s="6">
        <v>32.700000000000003</v>
      </c>
      <c r="M746" s="6">
        <f t="shared" si="44"/>
        <v>350.75</v>
      </c>
      <c r="N746" s="6">
        <f t="shared" si="45"/>
        <v>163.5</v>
      </c>
      <c r="O746" s="6">
        <f t="shared" si="46"/>
        <v>187.25</v>
      </c>
      <c r="P746" s="8">
        <f t="shared" si="47"/>
        <v>0.53385602280826805</v>
      </c>
      <c r="Q746" s="5">
        <f>YEAR(SalesDataTable[[#This Row],[Order Date]])</f>
        <v>2026</v>
      </c>
      <c r="R746" s="8" t="str">
        <f>"Q"&amp;ROUNDUP(MONTH(SalesDataTable[[#This Row],[Order Date]])/3,0)</f>
        <v>Q2</v>
      </c>
      <c r="S746" s="9">
        <f>MONTH(SalesDataTable[[#This Row],[Order Date]])</f>
        <v>5</v>
      </c>
      <c r="T746" s="8" t="str">
        <f>TEXT(SalesDataTable[[#This Row],[Order Date]],"mmm")</f>
        <v>May</v>
      </c>
    </row>
    <row r="747" spans="1:20" ht="15.6">
      <c r="A747" s="2">
        <v>1297</v>
      </c>
      <c r="B747" s="3">
        <v>46148</v>
      </c>
      <c r="C747" s="4" t="s">
        <v>11</v>
      </c>
      <c r="D747" s="4" t="s">
        <v>12</v>
      </c>
      <c r="E747" s="4" t="s">
        <v>19</v>
      </c>
      <c r="F747" s="4" t="s">
        <v>13</v>
      </c>
      <c r="G747" s="4" t="s">
        <v>34</v>
      </c>
      <c r="H747" s="4" t="s">
        <v>42</v>
      </c>
      <c r="I747" s="9">
        <v>2</v>
      </c>
      <c r="J747" s="6">
        <v>35.86</v>
      </c>
      <c r="K747" s="7">
        <v>0</v>
      </c>
      <c r="L747" s="6">
        <v>13.9</v>
      </c>
      <c r="M747" s="6">
        <f t="shared" si="44"/>
        <v>71.72</v>
      </c>
      <c r="N747" s="6">
        <f t="shared" si="45"/>
        <v>27.8</v>
      </c>
      <c r="O747" s="6">
        <f t="shared" si="46"/>
        <v>43.92</v>
      </c>
      <c r="P747" s="8">
        <f t="shared" si="47"/>
        <v>0.61238148354712774</v>
      </c>
      <c r="Q747" s="5">
        <f>YEAR(SalesDataTable[[#This Row],[Order Date]])</f>
        <v>2026</v>
      </c>
      <c r="R747" s="8" t="str">
        <f>"Q"&amp;ROUNDUP(MONTH(SalesDataTable[[#This Row],[Order Date]])/3,0)</f>
        <v>Q2</v>
      </c>
      <c r="S747" s="9">
        <f>MONTH(SalesDataTable[[#This Row],[Order Date]])</f>
        <v>5</v>
      </c>
      <c r="T747" s="8" t="str">
        <f>TEXT(SalesDataTable[[#This Row],[Order Date]],"mmm")</f>
        <v>May</v>
      </c>
    </row>
    <row r="748" spans="1:20" ht="15.6">
      <c r="A748" s="2">
        <v>1574</v>
      </c>
      <c r="B748" s="3">
        <v>46148</v>
      </c>
      <c r="C748" s="4" t="s">
        <v>6</v>
      </c>
      <c r="D748" s="4" t="s">
        <v>27</v>
      </c>
      <c r="E748" s="4" t="s">
        <v>2</v>
      </c>
      <c r="F748" s="4" t="s">
        <v>3</v>
      </c>
      <c r="G748" s="4" t="s">
        <v>9</v>
      </c>
      <c r="H748" s="4" t="s">
        <v>10</v>
      </c>
      <c r="I748" s="9">
        <v>1</v>
      </c>
      <c r="J748" s="6">
        <v>92.27</v>
      </c>
      <c r="K748" s="7">
        <v>0</v>
      </c>
      <c r="L748" s="6">
        <v>46.5</v>
      </c>
      <c r="M748" s="6">
        <f t="shared" si="44"/>
        <v>92.27</v>
      </c>
      <c r="N748" s="6">
        <f t="shared" si="45"/>
        <v>46.5</v>
      </c>
      <c r="O748" s="6">
        <f t="shared" si="46"/>
        <v>45.769999999999996</v>
      </c>
      <c r="P748" s="8">
        <f t="shared" si="47"/>
        <v>0.49604421805570603</v>
      </c>
      <c r="Q748" s="5">
        <f>YEAR(SalesDataTable[[#This Row],[Order Date]])</f>
        <v>2026</v>
      </c>
      <c r="R748" s="8" t="str">
        <f>"Q"&amp;ROUNDUP(MONTH(SalesDataTable[[#This Row],[Order Date]])/3,0)</f>
        <v>Q2</v>
      </c>
      <c r="S748" s="9">
        <f>MONTH(SalesDataTable[[#This Row],[Order Date]])</f>
        <v>5</v>
      </c>
      <c r="T748" s="8" t="str">
        <f>TEXT(SalesDataTable[[#This Row],[Order Date]],"mmm")</f>
        <v>May</v>
      </c>
    </row>
    <row r="749" spans="1:20" ht="15.6">
      <c r="A749" s="2">
        <v>3060</v>
      </c>
      <c r="B749" s="3">
        <v>46148</v>
      </c>
      <c r="C749" s="4" t="s">
        <v>6</v>
      </c>
      <c r="D749" s="4" t="s">
        <v>27</v>
      </c>
      <c r="E749" s="4" t="s">
        <v>8</v>
      </c>
      <c r="F749" s="4" t="s">
        <v>16</v>
      </c>
      <c r="G749" s="4" t="s">
        <v>9</v>
      </c>
      <c r="H749" s="4" t="s">
        <v>37</v>
      </c>
      <c r="I749" s="9">
        <v>6</v>
      </c>
      <c r="J749" s="6">
        <v>157.31</v>
      </c>
      <c r="K749" s="7">
        <v>0.15</v>
      </c>
      <c r="L749" s="6">
        <v>80.34</v>
      </c>
      <c r="M749" s="6">
        <f t="shared" si="44"/>
        <v>802.28099999999995</v>
      </c>
      <c r="N749" s="6">
        <f t="shared" si="45"/>
        <v>482.04</v>
      </c>
      <c r="O749" s="6">
        <f t="shared" si="46"/>
        <v>320.24099999999993</v>
      </c>
      <c r="P749" s="8">
        <f t="shared" si="47"/>
        <v>0.3991631361081715</v>
      </c>
      <c r="Q749" s="5">
        <f>YEAR(SalesDataTable[[#This Row],[Order Date]])</f>
        <v>2026</v>
      </c>
      <c r="R749" s="8" t="str">
        <f>"Q"&amp;ROUNDUP(MONTH(SalesDataTable[[#This Row],[Order Date]])/3,0)</f>
        <v>Q2</v>
      </c>
      <c r="S749" s="9">
        <f>MONTH(SalesDataTable[[#This Row],[Order Date]])</f>
        <v>5</v>
      </c>
      <c r="T749" s="8" t="str">
        <f>TEXT(SalesDataTable[[#This Row],[Order Date]],"mmm")</f>
        <v>May</v>
      </c>
    </row>
    <row r="750" spans="1:20" ht="15.6">
      <c r="A750" s="2">
        <v>3490</v>
      </c>
      <c r="B750" s="3">
        <v>46148</v>
      </c>
      <c r="C750" s="4" t="s">
        <v>6</v>
      </c>
      <c r="D750" s="4" t="s">
        <v>41</v>
      </c>
      <c r="E750" s="4" t="s">
        <v>2</v>
      </c>
      <c r="F750" s="4" t="s">
        <v>13</v>
      </c>
      <c r="G750" s="4" t="s">
        <v>14</v>
      </c>
      <c r="H750" s="4" t="s">
        <v>32</v>
      </c>
      <c r="I750" s="9">
        <v>2</v>
      </c>
      <c r="J750" s="6">
        <v>46.18</v>
      </c>
      <c r="K750" s="7">
        <v>0.05</v>
      </c>
      <c r="L750" s="6">
        <v>17.899999999999999</v>
      </c>
      <c r="M750" s="6">
        <f t="shared" si="44"/>
        <v>87.74199999999999</v>
      </c>
      <c r="N750" s="6">
        <f t="shared" si="45"/>
        <v>35.799999999999997</v>
      </c>
      <c r="O750" s="6">
        <f t="shared" si="46"/>
        <v>51.941999999999993</v>
      </c>
      <c r="P750" s="8">
        <f t="shared" si="47"/>
        <v>0.59198559412823959</v>
      </c>
      <c r="Q750" s="5">
        <f>YEAR(SalesDataTable[[#This Row],[Order Date]])</f>
        <v>2026</v>
      </c>
      <c r="R750" s="8" t="str">
        <f>"Q"&amp;ROUNDUP(MONTH(SalesDataTable[[#This Row],[Order Date]])/3,0)</f>
        <v>Q2</v>
      </c>
      <c r="S750" s="9">
        <f>MONTH(SalesDataTable[[#This Row],[Order Date]])</f>
        <v>5</v>
      </c>
      <c r="T750" s="8" t="str">
        <f>TEXT(SalesDataTable[[#This Row],[Order Date]],"mmm")</f>
        <v>May</v>
      </c>
    </row>
    <row r="751" spans="1:20" ht="15.6">
      <c r="A751" s="2">
        <v>3654</v>
      </c>
      <c r="B751" s="3">
        <v>46148</v>
      </c>
      <c r="C751" s="4" t="s">
        <v>11</v>
      </c>
      <c r="D751" s="4" t="s">
        <v>39</v>
      </c>
      <c r="E751" s="4" t="s">
        <v>2</v>
      </c>
      <c r="F751" s="4" t="s">
        <v>16</v>
      </c>
      <c r="G751" s="4" t="s">
        <v>4</v>
      </c>
      <c r="H751" s="4" t="s">
        <v>22</v>
      </c>
      <c r="I751" s="9">
        <v>1</v>
      </c>
      <c r="J751" s="6">
        <v>51.44</v>
      </c>
      <c r="K751" s="7">
        <v>0.1</v>
      </c>
      <c r="L751" s="6">
        <v>22.88</v>
      </c>
      <c r="M751" s="6">
        <f t="shared" si="44"/>
        <v>46.295999999999999</v>
      </c>
      <c r="N751" s="6">
        <f t="shared" si="45"/>
        <v>22.88</v>
      </c>
      <c r="O751" s="6">
        <f t="shared" si="46"/>
        <v>23.416</v>
      </c>
      <c r="P751" s="8">
        <f t="shared" si="47"/>
        <v>0.50578883704855715</v>
      </c>
      <c r="Q751" s="5">
        <f>YEAR(SalesDataTable[[#This Row],[Order Date]])</f>
        <v>2026</v>
      </c>
      <c r="R751" s="8" t="str">
        <f>"Q"&amp;ROUNDUP(MONTH(SalesDataTable[[#This Row],[Order Date]])/3,0)</f>
        <v>Q2</v>
      </c>
      <c r="S751" s="9">
        <f>MONTH(SalesDataTable[[#This Row],[Order Date]])</f>
        <v>5</v>
      </c>
      <c r="T751" s="8" t="str">
        <f>TEXT(SalesDataTable[[#This Row],[Order Date]],"mmm")</f>
        <v>May</v>
      </c>
    </row>
    <row r="752" spans="1:20" ht="15.6">
      <c r="A752" s="2">
        <v>4209</v>
      </c>
      <c r="B752" s="3">
        <v>46148</v>
      </c>
      <c r="C752" s="4" t="s">
        <v>6</v>
      </c>
      <c r="D752" s="4" t="s">
        <v>7</v>
      </c>
      <c r="E752" s="4" t="s">
        <v>2</v>
      </c>
      <c r="F752" s="4" t="s">
        <v>13</v>
      </c>
      <c r="G752" s="4" t="s">
        <v>34</v>
      </c>
      <c r="H752" s="4" t="s">
        <v>45</v>
      </c>
      <c r="I752" s="9">
        <v>2</v>
      </c>
      <c r="J752" s="6">
        <v>50.97</v>
      </c>
      <c r="K752" s="7">
        <v>0.05</v>
      </c>
      <c r="L752" s="6">
        <v>21.67</v>
      </c>
      <c r="M752" s="6">
        <f t="shared" si="44"/>
        <v>96.842999999999989</v>
      </c>
      <c r="N752" s="6">
        <f t="shared" si="45"/>
        <v>43.34</v>
      </c>
      <c r="O752" s="6">
        <f t="shared" si="46"/>
        <v>53.502999999999986</v>
      </c>
      <c r="P752" s="8">
        <f t="shared" si="47"/>
        <v>0.55247152607829153</v>
      </c>
      <c r="Q752" s="5">
        <f>YEAR(SalesDataTable[[#This Row],[Order Date]])</f>
        <v>2026</v>
      </c>
      <c r="R752" s="8" t="str">
        <f>"Q"&amp;ROUNDUP(MONTH(SalesDataTable[[#This Row],[Order Date]])/3,0)</f>
        <v>Q2</v>
      </c>
      <c r="S752" s="9">
        <f>MONTH(SalesDataTable[[#This Row],[Order Date]])</f>
        <v>5</v>
      </c>
      <c r="T752" s="8" t="str">
        <f>TEXT(SalesDataTable[[#This Row],[Order Date]],"mmm")</f>
        <v>May</v>
      </c>
    </row>
    <row r="753" spans="1:20" ht="15.6">
      <c r="A753" s="2">
        <v>4227</v>
      </c>
      <c r="B753" s="3">
        <v>46148</v>
      </c>
      <c r="C753" s="4" t="s">
        <v>6</v>
      </c>
      <c r="D753" s="4" t="s">
        <v>7</v>
      </c>
      <c r="E753" s="4" t="s">
        <v>2</v>
      </c>
      <c r="F753" s="4" t="s">
        <v>13</v>
      </c>
      <c r="G753" s="4" t="s">
        <v>4</v>
      </c>
      <c r="H753" s="4" t="s">
        <v>26</v>
      </c>
      <c r="I753" s="9">
        <v>2</v>
      </c>
      <c r="J753" s="6">
        <v>40.549999999999997</v>
      </c>
      <c r="K753" s="7">
        <v>0</v>
      </c>
      <c r="L753" s="6">
        <v>16.52</v>
      </c>
      <c r="M753" s="6">
        <f t="shared" si="44"/>
        <v>81.099999999999994</v>
      </c>
      <c r="N753" s="6">
        <f t="shared" si="45"/>
        <v>33.04</v>
      </c>
      <c r="O753" s="6">
        <f t="shared" si="46"/>
        <v>48.059999999999995</v>
      </c>
      <c r="P753" s="8">
        <f t="shared" si="47"/>
        <v>0.59260172626387175</v>
      </c>
      <c r="Q753" s="5">
        <f>YEAR(SalesDataTable[[#This Row],[Order Date]])</f>
        <v>2026</v>
      </c>
      <c r="R753" s="8" t="str">
        <f>"Q"&amp;ROUNDUP(MONTH(SalesDataTable[[#This Row],[Order Date]])/3,0)</f>
        <v>Q2</v>
      </c>
      <c r="S753" s="9">
        <f>MONTH(SalesDataTable[[#This Row],[Order Date]])</f>
        <v>5</v>
      </c>
      <c r="T753" s="8" t="str">
        <f>TEXT(SalesDataTable[[#This Row],[Order Date]],"mmm")</f>
        <v>May</v>
      </c>
    </row>
    <row r="754" spans="1:20" ht="15.6">
      <c r="A754" s="2">
        <v>4247</v>
      </c>
      <c r="B754" s="3">
        <v>46148</v>
      </c>
      <c r="C754" s="4" t="s">
        <v>11</v>
      </c>
      <c r="D754" s="4" t="s">
        <v>52</v>
      </c>
      <c r="E754" s="4" t="s">
        <v>2</v>
      </c>
      <c r="F754" s="4" t="s">
        <v>13</v>
      </c>
      <c r="G754" s="4" t="s">
        <v>4</v>
      </c>
      <c r="H754" s="4" t="s">
        <v>22</v>
      </c>
      <c r="I754" s="9">
        <v>2</v>
      </c>
      <c r="J754" s="6">
        <v>51.3</v>
      </c>
      <c r="K754" s="7">
        <v>0</v>
      </c>
      <c r="L754" s="6">
        <v>23.12</v>
      </c>
      <c r="M754" s="6">
        <f t="shared" si="44"/>
        <v>102.6</v>
      </c>
      <c r="N754" s="6">
        <f t="shared" si="45"/>
        <v>46.24</v>
      </c>
      <c r="O754" s="6">
        <f t="shared" si="46"/>
        <v>56.359999999999992</v>
      </c>
      <c r="P754" s="8">
        <f t="shared" si="47"/>
        <v>0.54931773879142298</v>
      </c>
      <c r="Q754" s="5">
        <f>YEAR(SalesDataTable[[#This Row],[Order Date]])</f>
        <v>2026</v>
      </c>
      <c r="R754" s="8" t="str">
        <f>"Q"&amp;ROUNDUP(MONTH(SalesDataTable[[#This Row],[Order Date]])/3,0)</f>
        <v>Q2</v>
      </c>
      <c r="S754" s="9">
        <f>MONTH(SalesDataTable[[#This Row],[Order Date]])</f>
        <v>5</v>
      </c>
      <c r="T754" s="8" t="str">
        <f>TEXT(SalesDataTable[[#This Row],[Order Date]],"mmm")</f>
        <v>May</v>
      </c>
    </row>
    <row r="755" spans="1:20" ht="15.6">
      <c r="A755" s="2">
        <v>5196</v>
      </c>
      <c r="B755" s="3">
        <v>46148</v>
      </c>
      <c r="C755" s="4" t="s">
        <v>20</v>
      </c>
      <c r="D755" s="4" t="s">
        <v>33</v>
      </c>
      <c r="E755" s="4" t="s">
        <v>2</v>
      </c>
      <c r="F755" s="4" t="s">
        <v>13</v>
      </c>
      <c r="G755" s="4" t="s">
        <v>23</v>
      </c>
      <c r="H755" s="4" t="s">
        <v>40</v>
      </c>
      <c r="I755" s="9">
        <v>3</v>
      </c>
      <c r="J755" s="6">
        <v>82.56</v>
      </c>
      <c r="K755" s="7">
        <v>0</v>
      </c>
      <c r="L755" s="6">
        <v>39.99</v>
      </c>
      <c r="M755" s="6">
        <f t="shared" si="44"/>
        <v>247.68</v>
      </c>
      <c r="N755" s="6">
        <f t="shared" si="45"/>
        <v>119.97</v>
      </c>
      <c r="O755" s="6">
        <f t="shared" si="46"/>
        <v>127.71000000000001</v>
      </c>
      <c r="P755" s="8">
        <f t="shared" si="47"/>
        <v>0.515625</v>
      </c>
      <c r="Q755" s="5">
        <f>YEAR(SalesDataTable[[#This Row],[Order Date]])</f>
        <v>2026</v>
      </c>
      <c r="R755" s="8" t="str">
        <f>"Q"&amp;ROUNDUP(MONTH(SalesDataTable[[#This Row],[Order Date]])/3,0)</f>
        <v>Q2</v>
      </c>
      <c r="S755" s="9">
        <f>MONTH(SalesDataTable[[#This Row],[Order Date]])</f>
        <v>5</v>
      </c>
      <c r="T755" s="8" t="str">
        <f>TEXT(SalesDataTable[[#This Row],[Order Date]],"mmm")</f>
        <v>May</v>
      </c>
    </row>
    <row r="756" spans="1:20" ht="15.6">
      <c r="A756" s="2">
        <v>400</v>
      </c>
      <c r="B756" s="3">
        <v>46149</v>
      </c>
      <c r="C756" s="4" t="s">
        <v>6</v>
      </c>
      <c r="D756" s="4" t="s">
        <v>43</v>
      </c>
      <c r="E756" s="4" t="s">
        <v>8</v>
      </c>
      <c r="F756" s="4" t="s">
        <v>16</v>
      </c>
      <c r="G756" s="4" t="s">
        <v>9</v>
      </c>
      <c r="H756" s="4" t="s">
        <v>10</v>
      </c>
      <c r="I756" s="9">
        <v>6</v>
      </c>
      <c r="J756" s="6">
        <v>92.66</v>
      </c>
      <c r="K756" s="7">
        <v>0.15</v>
      </c>
      <c r="L756" s="6">
        <v>44.71</v>
      </c>
      <c r="M756" s="6">
        <f t="shared" si="44"/>
        <v>472.56600000000003</v>
      </c>
      <c r="N756" s="6">
        <f t="shared" si="45"/>
        <v>268.26</v>
      </c>
      <c r="O756" s="6">
        <f t="shared" si="46"/>
        <v>204.30600000000004</v>
      </c>
      <c r="P756" s="8">
        <f t="shared" si="47"/>
        <v>0.43233326138571126</v>
      </c>
      <c r="Q756" s="5">
        <f>YEAR(SalesDataTable[[#This Row],[Order Date]])</f>
        <v>2026</v>
      </c>
      <c r="R756" s="8" t="str">
        <f>"Q"&amp;ROUNDUP(MONTH(SalesDataTable[[#This Row],[Order Date]])/3,0)</f>
        <v>Q2</v>
      </c>
      <c r="S756" s="9">
        <f>MONTH(SalesDataTable[[#This Row],[Order Date]])</f>
        <v>5</v>
      </c>
      <c r="T756" s="8" t="str">
        <f>TEXT(SalesDataTable[[#This Row],[Order Date]],"mmm")</f>
        <v>May</v>
      </c>
    </row>
    <row r="757" spans="1:20" ht="15.6">
      <c r="A757" s="2">
        <v>829</v>
      </c>
      <c r="B757" s="3">
        <v>46149</v>
      </c>
      <c r="C757" s="4" t="s">
        <v>11</v>
      </c>
      <c r="D757" s="4" t="s">
        <v>52</v>
      </c>
      <c r="E757" s="4" t="s">
        <v>28</v>
      </c>
      <c r="F757" s="4" t="s">
        <v>13</v>
      </c>
      <c r="G757" s="4" t="s">
        <v>34</v>
      </c>
      <c r="H757" s="4" t="s">
        <v>35</v>
      </c>
      <c r="I757" s="9">
        <v>1</v>
      </c>
      <c r="J757" s="6">
        <v>39.42</v>
      </c>
      <c r="K757" s="7">
        <v>0</v>
      </c>
      <c r="L757" s="6">
        <v>14.86</v>
      </c>
      <c r="M757" s="6">
        <f t="shared" si="44"/>
        <v>39.42</v>
      </c>
      <c r="N757" s="6">
        <f t="shared" si="45"/>
        <v>14.86</v>
      </c>
      <c r="O757" s="6">
        <f t="shared" si="46"/>
        <v>24.560000000000002</v>
      </c>
      <c r="P757" s="8">
        <f t="shared" si="47"/>
        <v>0.62303399289700667</v>
      </c>
      <c r="Q757" s="5">
        <f>YEAR(SalesDataTable[[#This Row],[Order Date]])</f>
        <v>2026</v>
      </c>
      <c r="R757" s="8" t="str">
        <f>"Q"&amp;ROUNDUP(MONTH(SalesDataTable[[#This Row],[Order Date]])/3,0)</f>
        <v>Q2</v>
      </c>
      <c r="S757" s="9">
        <f>MONTH(SalesDataTable[[#This Row],[Order Date]])</f>
        <v>5</v>
      </c>
      <c r="T757" s="8" t="str">
        <f>TEXT(SalesDataTable[[#This Row],[Order Date]],"mmm")</f>
        <v>May</v>
      </c>
    </row>
    <row r="758" spans="1:20" ht="15.6">
      <c r="A758" s="2">
        <v>1236</v>
      </c>
      <c r="B758" s="3">
        <v>46149</v>
      </c>
      <c r="C758" s="4" t="s">
        <v>0</v>
      </c>
      <c r="D758" s="4" t="s">
        <v>36</v>
      </c>
      <c r="E758" s="4" t="s">
        <v>19</v>
      </c>
      <c r="F758" s="4" t="s">
        <v>3</v>
      </c>
      <c r="G758" s="4" t="s">
        <v>34</v>
      </c>
      <c r="H758" s="4" t="s">
        <v>38</v>
      </c>
      <c r="I758" s="9">
        <v>2</v>
      </c>
      <c r="J758" s="6">
        <v>124.25</v>
      </c>
      <c r="K758" s="7">
        <v>0</v>
      </c>
      <c r="L758" s="6">
        <v>69.510000000000005</v>
      </c>
      <c r="M758" s="6">
        <f t="shared" si="44"/>
        <v>248.5</v>
      </c>
      <c r="N758" s="6">
        <f t="shared" si="45"/>
        <v>139.02000000000001</v>
      </c>
      <c r="O758" s="6">
        <f t="shared" si="46"/>
        <v>109.47999999999999</v>
      </c>
      <c r="P758" s="8">
        <f t="shared" si="47"/>
        <v>0.44056338028169012</v>
      </c>
      <c r="Q758" s="5">
        <f>YEAR(SalesDataTable[[#This Row],[Order Date]])</f>
        <v>2026</v>
      </c>
      <c r="R758" s="8" t="str">
        <f>"Q"&amp;ROUNDUP(MONTH(SalesDataTable[[#This Row],[Order Date]])/3,0)</f>
        <v>Q2</v>
      </c>
      <c r="S758" s="9">
        <f>MONTH(SalesDataTable[[#This Row],[Order Date]])</f>
        <v>5</v>
      </c>
      <c r="T758" s="8" t="str">
        <f>TEXT(SalesDataTable[[#This Row],[Order Date]],"mmm")</f>
        <v>May</v>
      </c>
    </row>
    <row r="759" spans="1:20" ht="15.6">
      <c r="A759" s="2">
        <v>1364</v>
      </c>
      <c r="B759" s="3">
        <v>46149</v>
      </c>
      <c r="C759" s="4" t="s">
        <v>6</v>
      </c>
      <c r="D759" s="4" t="s">
        <v>49</v>
      </c>
      <c r="E759" s="4" t="s">
        <v>2</v>
      </c>
      <c r="F759" s="4" t="s">
        <v>13</v>
      </c>
      <c r="G759" s="4" t="s">
        <v>9</v>
      </c>
      <c r="H759" s="4" t="s">
        <v>37</v>
      </c>
      <c r="I759" s="9">
        <v>2</v>
      </c>
      <c r="J759" s="6">
        <v>156.43</v>
      </c>
      <c r="K759" s="7">
        <v>0</v>
      </c>
      <c r="L759" s="6">
        <v>78.569999999999993</v>
      </c>
      <c r="M759" s="6">
        <f t="shared" si="44"/>
        <v>312.86</v>
      </c>
      <c r="N759" s="6">
        <f t="shared" si="45"/>
        <v>157.13999999999999</v>
      </c>
      <c r="O759" s="6">
        <f t="shared" si="46"/>
        <v>155.72000000000003</v>
      </c>
      <c r="P759" s="8">
        <f t="shared" si="47"/>
        <v>0.49773061433228927</v>
      </c>
      <c r="Q759" s="5">
        <f>YEAR(SalesDataTable[[#This Row],[Order Date]])</f>
        <v>2026</v>
      </c>
      <c r="R759" s="8" t="str">
        <f>"Q"&amp;ROUNDUP(MONTH(SalesDataTable[[#This Row],[Order Date]])/3,0)</f>
        <v>Q2</v>
      </c>
      <c r="S759" s="9">
        <f>MONTH(SalesDataTable[[#This Row],[Order Date]])</f>
        <v>5</v>
      </c>
      <c r="T759" s="8" t="str">
        <f>TEXT(SalesDataTable[[#This Row],[Order Date]],"mmm")</f>
        <v>May</v>
      </c>
    </row>
    <row r="760" spans="1:20" ht="15.6">
      <c r="A760" s="2">
        <v>2105</v>
      </c>
      <c r="B760" s="3">
        <v>46149</v>
      </c>
      <c r="C760" s="4" t="s">
        <v>6</v>
      </c>
      <c r="D760" s="4" t="s">
        <v>49</v>
      </c>
      <c r="E760" s="4" t="s">
        <v>19</v>
      </c>
      <c r="F760" s="4" t="s">
        <v>13</v>
      </c>
      <c r="G760" s="4" t="s">
        <v>23</v>
      </c>
      <c r="H760" s="4" t="s">
        <v>40</v>
      </c>
      <c r="I760" s="9">
        <v>1</v>
      </c>
      <c r="J760" s="6">
        <v>80.3</v>
      </c>
      <c r="K760" s="7">
        <v>0</v>
      </c>
      <c r="L760" s="6">
        <v>40.020000000000003</v>
      </c>
      <c r="M760" s="6">
        <f t="shared" si="44"/>
        <v>80.3</v>
      </c>
      <c r="N760" s="6">
        <f t="shared" si="45"/>
        <v>40.020000000000003</v>
      </c>
      <c r="O760" s="6">
        <f t="shared" si="46"/>
        <v>40.279999999999994</v>
      </c>
      <c r="P760" s="8">
        <f t="shared" si="47"/>
        <v>0.50161892901618921</v>
      </c>
      <c r="Q760" s="5">
        <f>YEAR(SalesDataTable[[#This Row],[Order Date]])</f>
        <v>2026</v>
      </c>
      <c r="R760" s="8" t="str">
        <f>"Q"&amp;ROUNDUP(MONTH(SalesDataTable[[#This Row],[Order Date]])/3,0)</f>
        <v>Q2</v>
      </c>
      <c r="S760" s="9">
        <f>MONTH(SalesDataTable[[#This Row],[Order Date]])</f>
        <v>5</v>
      </c>
      <c r="T760" s="8" t="str">
        <f>TEXT(SalesDataTable[[#This Row],[Order Date]],"mmm")</f>
        <v>May</v>
      </c>
    </row>
    <row r="761" spans="1:20" ht="15.6">
      <c r="A761" s="2">
        <v>4706</v>
      </c>
      <c r="B761" s="3">
        <v>46149</v>
      </c>
      <c r="C761" s="4" t="s">
        <v>20</v>
      </c>
      <c r="D761" s="4" t="s">
        <v>47</v>
      </c>
      <c r="E761" s="4" t="s">
        <v>19</v>
      </c>
      <c r="F761" s="4" t="s">
        <v>13</v>
      </c>
      <c r="G761" s="4" t="s">
        <v>23</v>
      </c>
      <c r="H761" s="4" t="s">
        <v>40</v>
      </c>
      <c r="I761" s="9">
        <v>1</v>
      </c>
      <c r="J761" s="6">
        <v>79.89</v>
      </c>
      <c r="K761" s="7">
        <v>0</v>
      </c>
      <c r="L761" s="6">
        <v>39.549999999999997</v>
      </c>
      <c r="M761" s="6">
        <f t="shared" si="44"/>
        <v>79.89</v>
      </c>
      <c r="N761" s="6">
        <f t="shared" si="45"/>
        <v>39.549999999999997</v>
      </c>
      <c r="O761" s="6">
        <f t="shared" si="46"/>
        <v>40.340000000000003</v>
      </c>
      <c r="P761" s="8">
        <f t="shared" si="47"/>
        <v>0.50494429841031419</v>
      </c>
      <c r="Q761" s="5">
        <f>YEAR(SalesDataTable[[#This Row],[Order Date]])</f>
        <v>2026</v>
      </c>
      <c r="R761" s="8" t="str">
        <f>"Q"&amp;ROUNDUP(MONTH(SalesDataTable[[#This Row],[Order Date]])/3,0)</f>
        <v>Q2</v>
      </c>
      <c r="S761" s="9">
        <f>MONTH(SalesDataTable[[#This Row],[Order Date]])</f>
        <v>5</v>
      </c>
      <c r="T761" s="8" t="str">
        <f>TEXT(SalesDataTable[[#This Row],[Order Date]],"mmm")</f>
        <v>May</v>
      </c>
    </row>
    <row r="762" spans="1:20" ht="15.6">
      <c r="A762" s="2">
        <v>68</v>
      </c>
      <c r="B762" s="3">
        <v>46150</v>
      </c>
      <c r="C762" s="4" t="s">
        <v>20</v>
      </c>
      <c r="D762" s="4" t="s">
        <v>31</v>
      </c>
      <c r="E762" s="4" t="s">
        <v>19</v>
      </c>
      <c r="F762" s="4" t="s">
        <v>13</v>
      </c>
      <c r="G762" s="4" t="s">
        <v>34</v>
      </c>
      <c r="H762" s="4" t="s">
        <v>35</v>
      </c>
      <c r="I762" s="9">
        <v>1</v>
      </c>
      <c r="J762" s="6">
        <v>39.5</v>
      </c>
      <c r="K762" s="7">
        <v>0</v>
      </c>
      <c r="L762" s="6">
        <v>14.68</v>
      </c>
      <c r="M762" s="6">
        <f t="shared" si="44"/>
        <v>39.5</v>
      </c>
      <c r="N762" s="6">
        <f t="shared" si="45"/>
        <v>14.68</v>
      </c>
      <c r="O762" s="6">
        <f t="shared" si="46"/>
        <v>24.82</v>
      </c>
      <c r="P762" s="8">
        <f t="shared" si="47"/>
        <v>0.62835443037974681</v>
      </c>
      <c r="Q762" s="5">
        <f>YEAR(SalesDataTable[[#This Row],[Order Date]])</f>
        <v>2026</v>
      </c>
      <c r="R762" s="8" t="str">
        <f>"Q"&amp;ROUNDUP(MONTH(SalesDataTable[[#This Row],[Order Date]])/3,0)</f>
        <v>Q2</v>
      </c>
      <c r="S762" s="9">
        <f>MONTH(SalesDataTable[[#This Row],[Order Date]])</f>
        <v>5</v>
      </c>
      <c r="T762" s="8" t="str">
        <f>TEXT(SalesDataTable[[#This Row],[Order Date]],"mmm")</f>
        <v>May</v>
      </c>
    </row>
    <row r="763" spans="1:20" ht="15.6">
      <c r="A763" s="2">
        <v>1352</v>
      </c>
      <c r="B763" s="3">
        <v>46150</v>
      </c>
      <c r="C763" s="4" t="s">
        <v>20</v>
      </c>
      <c r="D763" s="4" t="s">
        <v>31</v>
      </c>
      <c r="E763" s="4" t="s">
        <v>2</v>
      </c>
      <c r="F763" s="4" t="s">
        <v>3</v>
      </c>
      <c r="G763" s="4" t="s">
        <v>4</v>
      </c>
      <c r="H763" s="4" t="s">
        <v>5</v>
      </c>
      <c r="I763" s="9">
        <v>1</v>
      </c>
      <c r="J763" s="6">
        <v>80.7</v>
      </c>
      <c r="K763" s="7">
        <v>0</v>
      </c>
      <c r="L763" s="6">
        <v>41.88</v>
      </c>
      <c r="M763" s="6">
        <f t="shared" si="44"/>
        <v>80.7</v>
      </c>
      <c r="N763" s="6">
        <f t="shared" si="45"/>
        <v>41.88</v>
      </c>
      <c r="O763" s="6">
        <f t="shared" si="46"/>
        <v>38.82</v>
      </c>
      <c r="P763" s="8">
        <f t="shared" si="47"/>
        <v>0.48104089219330853</v>
      </c>
      <c r="Q763" s="5">
        <f>YEAR(SalesDataTable[[#This Row],[Order Date]])</f>
        <v>2026</v>
      </c>
      <c r="R763" s="8" t="str">
        <f>"Q"&amp;ROUNDUP(MONTH(SalesDataTable[[#This Row],[Order Date]])/3,0)</f>
        <v>Q2</v>
      </c>
      <c r="S763" s="9">
        <f>MONTH(SalesDataTable[[#This Row],[Order Date]])</f>
        <v>5</v>
      </c>
      <c r="T763" s="8" t="str">
        <f>TEXT(SalesDataTable[[#This Row],[Order Date]],"mmm")</f>
        <v>May</v>
      </c>
    </row>
    <row r="764" spans="1:20" ht="15.6">
      <c r="A764" s="2">
        <v>2526</v>
      </c>
      <c r="B764" s="3">
        <v>46150</v>
      </c>
      <c r="C764" s="4" t="s">
        <v>6</v>
      </c>
      <c r="D764" s="4" t="s">
        <v>49</v>
      </c>
      <c r="E764" s="4" t="s">
        <v>2</v>
      </c>
      <c r="F764" s="4" t="s">
        <v>13</v>
      </c>
      <c r="G764" s="4" t="s">
        <v>23</v>
      </c>
      <c r="H764" s="4" t="s">
        <v>40</v>
      </c>
      <c r="I764" s="9">
        <v>1</v>
      </c>
      <c r="J764" s="6">
        <v>80.86</v>
      </c>
      <c r="K764" s="7">
        <v>0</v>
      </c>
      <c r="L764" s="6">
        <v>38.44</v>
      </c>
      <c r="M764" s="6">
        <f t="shared" si="44"/>
        <v>80.86</v>
      </c>
      <c r="N764" s="6">
        <f t="shared" si="45"/>
        <v>38.44</v>
      </c>
      <c r="O764" s="6">
        <f t="shared" si="46"/>
        <v>42.42</v>
      </c>
      <c r="P764" s="8">
        <f t="shared" si="47"/>
        <v>0.52461043779371752</v>
      </c>
      <c r="Q764" s="5">
        <f>YEAR(SalesDataTable[[#This Row],[Order Date]])</f>
        <v>2026</v>
      </c>
      <c r="R764" s="8" t="str">
        <f>"Q"&amp;ROUNDUP(MONTH(SalesDataTable[[#This Row],[Order Date]])/3,0)</f>
        <v>Q2</v>
      </c>
      <c r="S764" s="9">
        <f>MONTH(SalesDataTable[[#This Row],[Order Date]])</f>
        <v>5</v>
      </c>
      <c r="T764" s="8" t="str">
        <f>TEXT(SalesDataTable[[#This Row],[Order Date]],"mmm")</f>
        <v>May</v>
      </c>
    </row>
    <row r="765" spans="1:20" ht="15.6">
      <c r="A765" s="2">
        <v>3298</v>
      </c>
      <c r="B765" s="3">
        <v>46150</v>
      </c>
      <c r="C765" s="4" t="s">
        <v>6</v>
      </c>
      <c r="D765" s="4" t="s">
        <v>49</v>
      </c>
      <c r="E765" s="4" t="s">
        <v>28</v>
      </c>
      <c r="F765" s="4" t="s">
        <v>13</v>
      </c>
      <c r="G765" s="4" t="s">
        <v>23</v>
      </c>
      <c r="H765" s="4" t="s">
        <v>24</v>
      </c>
      <c r="I765" s="9">
        <v>2</v>
      </c>
      <c r="J765" s="6">
        <v>337.7</v>
      </c>
      <c r="K765" s="7">
        <v>0.1</v>
      </c>
      <c r="L765" s="6">
        <v>192.16</v>
      </c>
      <c r="M765" s="6">
        <f t="shared" si="44"/>
        <v>607.86</v>
      </c>
      <c r="N765" s="6">
        <f t="shared" si="45"/>
        <v>384.32</v>
      </c>
      <c r="O765" s="6">
        <f t="shared" si="46"/>
        <v>223.54000000000002</v>
      </c>
      <c r="P765" s="8">
        <f t="shared" si="47"/>
        <v>0.36774915276543946</v>
      </c>
      <c r="Q765" s="5">
        <f>YEAR(SalesDataTable[[#This Row],[Order Date]])</f>
        <v>2026</v>
      </c>
      <c r="R765" s="8" t="str">
        <f>"Q"&amp;ROUNDUP(MONTH(SalesDataTable[[#This Row],[Order Date]])/3,0)</f>
        <v>Q2</v>
      </c>
      <c r="S765" s="9">
        <f>MONTH(SalesDataTable[[#This Row],[Order Date]])</f>
        <v>5</v>
      </c>
      <c r="T765" s="8" t="str">
        <f>TEXT(SalesDataTable[[#This Row],[Order Date]],"mmm")</f>
        <v>May</v>
      </c>
    </row>
    <row r="766" spans="1:20" ht="15.6">
      <c r="A766" s="2">
        <v>3510</v>
      </c>
      <c r="B766" s="3">
        <v>46150</v>
      </c>
      <c r="C766" s="4" t="s">
        <v>11</v>
      </c>
      <c r="D766" s="4" t="s">
        <v>12</v>
      </c>
      <c r="E766" s="4" t="s">
        <v>2</v>
      </c>
      <c r="F766" s="4" t="s">
        <v>3</v>
      </c>
      <c r="G766" s="4" t="s">
        <v>23</v>
      </c>
      <c r="H766" s="4" t="s">
        <v>51</v>
      </c>
      <c r="I766" s="9">
        <v>4</v>
      </c>
      <c r="J766" s="6">
        <v>121.81</v>
      </c>
      <c r="K766" s="7">
        <v>0</v>
      </c>
      <c r="L766" s="6">
        <v>58.95</v>
      </c>
      <c r="M766" s="6">
        <f t="shared" si="44"/>
        <v>487.24</v>
      </c>
      <c r="N766" s="6">
        <f t="shared" si="45"/>
        <v>235.8</v>
      </c>
      <c r="O766" s="6">
        <f t="shared" si="46"/>
        <v>251.44</v>
      </c>
      <c r="P766" s="8">
        <f t="shared" si="47"/>
        <v>0.5160495854199163</v>
      </c>
      <c r="Q766" s="5">
        <f>YEAR(SalesDataTable[[#This Row],[Order Date]])</f>
        <v>2026</v>
      </c>
      <c r="R766" s="8" t="str">
        <f>"Q"&amp;ROUNDUP(MONTH(SalesDataTable[[#This Row],[Order Date]])/3,0)</f>
        <v>Q2</v>
      </c>
      <c r="S766" s="9">
        <f>MONTH(SalesDataTable[[#This Row],[Order Date]])</f>
        <v>5</v>
      </c>
      <c r="T766" s="8" t="str">
        <f>TEXT(SalesDataTable[[#This Row],[Order Date]],"mmm")</f>
        <v>May</v>
      </c>
    </row>
    <row r="767" spans="1:20" ht="15.6">
      <c r="A767" s="2">
        <v>3638</v>
      </c>
      <c r="B767" s="3">
        <v>46150</v>
      </c>
      <c r="C767" s="4" t="s">
        <v>20</v>
      </c>
      <c r="D767" s="4" t="s">
        <v>31</v>
      </c>
      <c r="E767" s="4" t="s">
        <v>8</v>
      </c>
      <c r="F767" s="4" t="s">
        <v>16</v>
      </c>
      <c r="G767" s="4" t="s">
        <v>14</v>
      </c>
      <c r="H767" s="4" t="s">
        <v>48</v>
      </c>
      <c r="I767" s="9">
        <v>10</v>
      </c>
      <c r="J767" s="6">
        <v>168.55</v>
      </c>
      <c r="K767" s="7">
        <v>0.1</v>
      </c>
      <c r="L767" s="6">
        <v>88.85</v>
      </c>
      <c r="M767" s="6">
        <f t="shared" si="44"/>
        <v>1516.95</v>
      </c>
      <c r="N767" s="6">
        <f t="shared" si="45"/>
        <v>888.5</v>
      </c>
      <c r="O767" s="6">
        <f t="shared" si="46"/>
        <v>628.45000000000005</v>
      </c>
      <c r="P767" s="8">
        <f t="shared" si="47"/>
        <v>0.41428524341606515</v>
      </c>
      <c r="Q767" s="5">
        <f>YEAR(SalesDataTable[[#This Row],[Order Date]])</f>
        <v>2026</v>
      </c>
      <c r="R767" s="8" t="str">
        <f>"Q"&amp;ROUNDUP(MONTH(SalesDataTable[[#This Row],[Order Date]])/3,0)</f>
        <v>Q2</v>
      </c>
      <c r="S767" s="9">
        <f>MONTH(SalesDataTable[[#This Row],[Order Date]])</f>
        <v>5</v>
      </c>
      <c r="T767" s="8" t="str">
        <f>TEXT(SalesDataTable[[#This Row],[Order Date]],"mmm")</f>
        <v>May</v>
      </c>
    </row>
    <row r="768" spans="1:20" ht="15.6">
      <c r="A768" s="2">
        <v>3754</v>
      </c>
      <c r="B768" s="3">
        <v>46150</v>
      </c>
      <c r="C768" s="4" t="s">
        <v>6</v>
      </c>
      <c r="D768" s="4" t="s">
        <v>43</v>
      </c>
      <c r="E768" s="4" t="s">
        <v>2</v>
      </c>
      <c r="F768" s="4" t="s">
        <v>3</v>
      </c>
      <c r="G768" s="4" t="s">
        <v>4</v>
      </c>
      <c r="H768" s="4" t="s">
        <v>26</v>
      </c>
      <c r="I768" s="9">
        <v>1</v>
      </c>
      <c r="J768" s="6">
        <v>39.42</v>
      </c>
      <c r="K768" s="7">
        <v>0.05</v>
      </c>
      <c r="L768" s="6">
        <v>16.77</v>
      </c>
      <c r="M768" s="6">
        <f t="shared" si="44"/>
        <v>37.448999999999998</v>
      </c>
      <c r="N768" s="6">
        <f t="shared" si="45"/>
        <v>16.77</v>
      </c>
      <c r="O768" s="6">
        <f t="shared" si="46"/>
        <v>20.678999999999998</v>
      </c>
      <c r="P768" s="8">
        <f t="shared" si="47"/>
        <v>0.55219097973243614</v>
      </c>
      <c r="Q768" s="5">
        <f>YEAR(SalesDataTable[[#This Row],[Order Date]])</f>
        <v>2026</v>
      </c>
      <c r="R768" s="8" t="str">
        <f>"Q"&amp;ROUNDUP(MONTH(SalesDataTable[[#This Row],[Order Date]])/3,0)</f>
        <v>Q2</v>
      </c>
      <c r="S768" s="9">
        <f>MONTH(SalesDataTable[[#This Row],[Order Date]])</f>
        <v>5</v>
      </c>
      <c r="T768" s="8" t="str">
        <f>TEXT(SalesDataTable[[#This Row],[Order Date]],"mmm")</f>
        <v>May</v>
      </c>
    </row>
    <row r="769" spans="1:20" ht="15.6">
      <c r="A769" s="2">
        <v>4029</v>
      </c>
      <c r="B769" s="3">
        <v>46150</v>
      </c>
      <c r="C769" s="4" t="s">
        <v>20</v>
      </c>
      <c r="D769" s="4" t="s">
        <v>47</v>
      </c>
      <c r="E769" s="4" t="s">
        <v>19</v>
      </c>
      <c r="F769" s="4" t="s">
        <v>13</v>
      </c>
      <c r="G769" s="4" t="s">
        <v>14</v>
      </c>
      <c r="H769" s="4" t="s">
        <v>48</v>
      </c>
      <c r="I769" s="9">
        <v>1</v>
      </c>
      <c r="J769" s="6">
        <v>161.36000000000001</v>
      </c>
      <c r="K769" s="7">
        <v>0</v>
      </c>
      <c r="L769" s="6">
        <v>87</v>
      </c>
      <c r="M769" s="6">
        <f t="shared" si="44"/>
        <v>161.36000000000001</v>
      </c>
      <c r="N769" s="6">
        <f t="shared" si="45"/>
        <v>87</v>
      </c>
      <c r="O769" s="6">
        <f t="shared" si="46"/>
        <v>74.360000000000014</v>
      </c>
      <c r="P769" s="8">
        <f t="shared" si="47"/>
        <v>0.46083292017848293</v>
      </c>
      <c r="Q769" s="5">
        <f>YEAR(SalesDataTable[[#This Row],[Order Date]])</f>
        <v>2026</v>
      </c>
      <c r="R769" s="8" t="str">
        <f>"Q"&amp;ROUNDUP(MONTH(SalesDataTable[[#This Row],[Order Date]])/3,0)</f>
        <v>Q2</v>
      </c>
      <c r="S769" s="9">
        <f>MONTH(SalesDataTable[[#This Row],[Order Date]])</f>
        <v>5</v>
      </c>
      <c r="T769" s="8" t="str">
        <f>TEXT(SalesDataTable[[#This Row],[Order Date]],"mmm")</f>
        <v>May</v>
      </c>
    </row>
    <row r="770" spans="1:20" ht="15.6">
      <c r="A770" s="2">
        <v>4651</v>
      </c>
      <c r="B770" s="3">
        <v>46150</v>
      </c>
      <c r="C770" s="4" t="s">
        <v>6</v>
      </c>
      <c r="D770" s="4" t="s">
        <v>41</v>
      </c>
      <c r="E770" s="4" t="s">
        <v>2</v>
      </c>
      <c r="F770" s="4" t="s">
        <v>16</v>
      </c>
      <c r="G770" s="4" t="s">
        <v>23</v>
      </c>
      <c r="H770" s="4" t="s">
        <v>51</v>
      </c>
      <c r="I770" s="9">
        <v>1</v>
      </c>
      <c r="J770" s="6">
        <v>123.68</v>
      </c>
      <c r="K770" s="7">
        <v>0</v>
      </c>
      <c r="L770" s="6">
        <v>59.26</v>
      </c>
      <c r="M770" s="6">
        <f t="shared" ref="M770:M833" si="48">I770*J770*(1-K770)</f>
        <v>123.68</v>
      </c>
      <c r="N770" s="6">
        <f t="shared" ref="N770:N833" si="49">I770*L770</f>
        <v>59.26</v>
      </c>
      <c r="O770" s="6">
        <f t="shared" ref="O770:O833" si="50">M770-N770</f>
        <v>64.420000000000016</v>
      </c>
      <c r="P770" s="8">
        <f t="shared" ref="P770:P833" si="51">IFERROR(O770/M770,0)</f>
        <v>0.52086028460543343</v>
      </c>
      <c r="Q770" s="5">
        <f>YEAR(SalesDataTable[[#This Row],[Order Date]])</f>
        <v>2026</v>
      </c>
      <c r="R770" s="8" t="str">
        <f>"Q"&amp;ROUNDUP(MONTH(SalesDataTable[[#This Row],[Order Date]])/3,0)</f>
        <v>Q2</v>
      </c>
      <c r="S770" s="9">
        <f>MONTH(SalesDataTable[[#This Row],[Order Date]])</f>
        <v>5</v>
      </c>
      <c r="T770" s="8" t="str">
        <f>TEXT(SalesDataTable[[#This Row],[Order Date]],"mmm")</f>
        <v>May</v>
      </c>
    </row>
    <row r="771" spans="1:20" ht="15.6">
      <c r="A771" s="2">
        <v>4886</v>
      </c>
      <c r="B771" s="3">
        <v>46150</v>
      </c>
      <c r="C771" s="4" t="s">
        <v>20</v>
      </c>
      <c r="D771" s="4" t="s">
        <v>33</v>
      </c>
      <c r="E771" s="4" t="s">
        <v>28</v>
      </c>
      <c r="F771" s="4" t="s">
        <v>3</v>
      </c>
      <c r="G771" s="4" t="s">
        <v>9</v>
      </c>
      <c r="H771" s="4" t="s">
        <v>17</v>
      </c>
      <c r="I771" s="9">
        <v>1</v>
      </c>
      <c r="J771" s="6">
        <v>146.29</v>
      </c>
      <c r="K771" s="7">
        <v>0</v>
      </c>
      <c r="L771" s="6">
        <v>81.16</v>
      </c>
      <c r="M771" s="6">
        <f t="shared" si="48"/>
        <v>146.29</v>
      </c>
      <c r="N771" s="6">
        <f t="shared" si="49"/>
        <v>81.16</v>
      </c>
      <c r="O771" s="6">
        <f t="shared" si="50"/>
        <v>65.13</v>
      </c>
      <c r="P771" s="8">
        <f t="shared" si="51"/>
        <v>0.44521156606740037</v>
      </c>
      <c r="Q771" s="5">
        <f>YEAR(SalesDataTable[[#This Row],[Order Date]])</f>
        <v>2026</v>
      </c>
      <c r="R771" s="8" t="str">
        <f>"Q"&amp;ROUNDUP(MONTH(SalesDataTable[[#This Row],[Order Date]])/3,0)</f>
        <v>Q2</v>
      </c>
      <c r="S771" s="9">
        <f>MONTH(SalesDataTable[[#This Row],[Order Date]])</f>
        <v>5</v>
      </c>
      <c r="T771" s="8" t="str">
        <f>TEXT(SalesDataTable[[#This Row],[Order Date]],"mmm")</f>
        <v>May</v>
      </c>
    </row>
    <row r="772" spans="1:20" ht="15.6">
      <c r="A772" s="2">
        <v>162</v>
      </c>
      <c r="B772" s="3">
        <v>46151</v>
      </c>
      <c r="C772" s="4" t="s">
        <v>0</v>
      </c>
      <c r="D772" s="4" t="s">
        <v>1</v>
      </c>
      <c r="E772" s="4" t="s">
        <v>2</v>
      </c>
      <c r="F772" s="4" t="s">
        <v>13</v>
      </c>
      <c r="G772" s="4" t="s">
        <v>14</v>
      </c>
      <c r="H772" s="4" t="s">
        <v>48</v>
      </c>
      <c r="I772" s="9">
        <v>2</v>
      </c>
      <c r="J772" s="6">
        <v>164.95</v>
      </c>
      <c r="K772" s="7">
        <v>0.1</v>
      </c>
      <c r="L772" s="6">
        <v>86.27</v>
      </c>
      <c r="M772" s="6">
        <f t="shared" si="48"/>
        <v>296.90999999999997</v>
      </c>
      <c r="N772" s="6">
        <f t="shared" si="49"/>
        <v>172.54</v>
      </c>
      <c r="O772" s="6">
        <f t="shared" si="50"/>
        <v>124.36999999999998</v>
      </c>
      <c r="P772" s="8">
        <f t="shared" si="51"/>
        <v>0.41888114243373409</v>
      </c>
      <c r="Q772" s="5">
        <f>YEAR(SalesDataTable[[#This Row],[Order Date]])</f>
        <v>2026</v>
      </c>
      <c r="R772" s="8" t="str">
        <f>"Q"&amp;ROUNDUP(MONTH(SalesDataTable[[#This Row],[Order Date]])/3,0)</f>
        <v>Q2</v>
      </c>
      <c r="S772" s="9">
        <f>MONTH(SalesDataTable[[#This Row],[Order Date]])</f>
        <v>5</v>
      </c>
      <c r="T772" s="8" t="str">
        <f>TEXT(SalesDataTable[[#This Row],[Order Date]],"mmm")</f>
        <v>May</v>
      </c>
    </row>
    <row r="773" spans="1:20" ht="15.6">
      <c r="A773" s="2">
        <v>184</v>
      </c>
      <c r="B773" s="3">
        <v>46151</v>
      </c>
      <c r="C773" s="4" t="s">
        <v>0</v>
      </c>
      <c r="D773" s="4" t="s">
        <v>50</v>
      </c>
      <c r="E773" s="4" t="s">
        <v>19</v>
      </c>
      <c r="F773" s="4" t="s">
        <v>16</v>
      </c>
      <c r="G773" s="4" t="s">
        <v>9</v>
      </c>
      <c r="H773" s="4" t="s">
        <v>10</v>
      </c>
      <c r="I773" s="9">
        <v>2</v>
      </c>
      <c r="J773" s="6">
        <v>91.59</v>
      </c>
      <c r="K773" s="7">
        <v>0</v>
      </c>
      <c r="L773" s="6">
        <v>44.97</v>
      </c>
      <c r="M773" s="6">
        <f t="shared" si="48"/>
        <v>183.18</v>
      </c>
      <c r="N773" s="6">
        <f t="shared" si="49"/>
        <v>89.94</v>
      </c>
      <c r="O773" s="6">
        <f t="shared" si="50"/>
        <v>93.240000000000009</v>
      </c>
      <c r="P773" s="8">
        <f t="shared" si="51"/>
        <v>0.50900753357353423</v>
      </c>
      <c r="Q773" s="5">
        <f>YEAR(SalesDataTable[[#This Row],[Order Date]])</f>
        <v>2026</v>
      </c>
      <c r="R773" s="8" t="str">
        <f>"Q"&amp;ROUNDUP(MONTH(SalesDataTable[[#This Row],[Order Date]])/3,0)</f>
        <v>Q2</v>
      </c>
      <c r="S773" s="9">
        <f>MONTH(SalesDataTable[[#This Row],[Order Date]])</f>
        <v>5</v>
      </c>
      <c r="T773" s="8" t="str">
        <f>TEXT(SalesDataTable[[#This Row],[Order Date]],"mmm")</f>
        <v>May</v>
      </c>
    </row>
    <row r="774" spans="1:20" ht="15.6">
      <c r="A774" s="2">
        <v>328</v>
      </c>
      <c r="B774" s="3">
        <v>46151</v>
      </c>
      <c r="C774" s="4" t="s">
        <v>20</v>
      </c>
      <c r="D774" s="4" t="s">
        <v>47</v>
      </c>
      <c r="E774" s="4" t="s">
        <v>2</v>
      </c>
      <c r="F774" s="4" t="s">
        <v>3</v>
      </c>
      <c r="G774" s="4" t="s">
        <v>34</v>
      </c>
      <c r="H774" s="4" t="s">
        <v>45</v>
      </c>
      <c r="I774" s="9">
        <v>1</v>
      </c>
      <c r="J774" s="6">
        <v>51.78</v>
      </c>
      <c r="K774" s="7">
        <v>0.1</v>
      </c>
      <c r="L774" s="6">
        <v>21.63</v>
      </c>
      <c r="M774" s="6">
        <f t="shared" si="48"/>
        <v>46.602000000000004</v>
      </c>
      <c r="N774" s="6">
        <f t="shared" si="49"/>
        <v>21.63</v>
      </c>
      <c r="O774" s="6">
        <f t="shared" si="50"/>
        <v>24.972000000000005</v>
      </c>
      <c r="P774" s="8">
        <f t="shared" si="51"/>
        <v>0.53585683017896235</v>
      </c>
      <c r="Q774" s="5">
        <f>YEAR(SalesDataTable[[#This Row],[Order Date]])</f>
        <v>2026</v>
      </c>
      <c r="R774" s="8" t="str">
        <f>"Q"&amp;ROUNDUP(MONTH(SalesDataTable[[#This Row],[Order Date]])/3,0)</f>
        <v>Q2</v>
      </c>
      <c r="S774" s="9">
        <f>MONTH(SalesDataTable[[#This Row],[Order Date]])</f>
        <v>5</v>
      </c>
      <c r="T774" s="8" t="str">
        <f>TEXT(SalesDataTable[[#This Row],[Order Date]],"mmm")</f>
        <v>May</v>
      </c>
    </row>
    <row r="775" spans="1:20" ht="15.6">
      <c r="A775" s="2">
        <v>908</v>
      </c>
      <c r="B775" s="3">
        <v>46151</v>
      </c>
      <c r="C775" s="4" t="s">
        <v>20</v>
      </c>
      <c r="D775" s="4" t="s">
        <v>33</v>
      </c>
      <c r="E775" s="4" t="s">
        <v>19</v>
      </c>
      <c r="F775" s="4" t="s">
        <v>3</v>
      </c>
      <c r="G775" s="4" t="s">
        <v>14</v>
      </c>
      <c r="H775" s="4" t="s">
        <v>32</v>
      </c>
      <c r="I775" s="9">
        <v>2</v>
      </c>
      <c r="J775" s="6">
        <v>46.25</v>
      </c>
      <c r="K775" s="7">
        <v>0</v>
      </c>
      <c r="L775" s="6">
        <v>18.12</v>
      </c>
      <c r="M775" s="6">
        <f t="shared" si="48"/>
        <v>92.5</v>
      </c>
      <c r="N775" s="6">
        <f t="shared" si="49"/>
        <v>36.24</v>
      </c>
      <c r="O775" s="6">
        <f t="shared" si="50"/>
        <v>56.26</v>
      </c>
      <c r="P775" s="8">
        <f t="shared" si="51"/>
        <v>0.60821621621621624</v>
      </c>
      <c r="Q775" s="5">
        <f>YEAR(SalesDataTable[[#This Row],[Order Date]])</f>
        <v>2026</v>
      </c>
      <c r="R775" s="8" t="str">
        <f>"Q"&amp;ROUNDUP(MONTH(SalesDataTable[[#This Row],[Order Date]])/3,0)</f>
        <v>Q2</v>
      </c>
      <c r="S775" s="9">
        <f>MONTH(SalesDataTable[[#This Row],[Order Date]])</f>
        <v>5</v>
      </c>
      <c r="T775" s="8" t="str">
        <f>TEXT(SalesDataTable[[#This Row],[Order Date]],"mmm")</f>
        <v>May</v>
      </c>
    </row>
    <row r="776" spans="1:20" ht="15.6">
      <c r="A776" s="2">
        <v>3159</v>
      </c>
      <c r="B776" s="3">
        <v>46151</v>
      </c>
      <c r="C776" s="4" t="s">
        <v>0</v>
      </c>
      <c r="D776" s="4" t="s">
        <v>1</v>
      </c>
      <c r="E776" s="4" t="s">
        <v>2</v>
      </c>
      <c r="F776" s="4" t="s">
        <v>3</v>
      </c>
      <c r="G776" s="4" t="s">
        <v>23</v>
      </c>
      <c r="H776" s="4" t="s">
        <v>29</v>
      </c>
      <c r="I776" s="9">
        <v>3</v>
      </c>
      <c r="J776" s="6">
        <v>198.5</v>
      </c>
      <c r="K776" s="7">
        <v>0</v>
      </c>
      <c r="L776" s="6">
        <v>102.23</v>
      </c>
      <c r="M776" s="6">
        <f t="shared" si="48"/>
        <v>595.5</v>
      </c>
      <c r="N776" s="6">
        <f t="shared" si="49"/>
        <v>306.69</v>
      </c>
      <c r="O776" s="6">
        <f t="shared" si="50"/>
        <v>288.81</v>
      </c>
      <c r="P776" s="8">
        <f t="shared" si="51"/>
        <v>0.48498740554156172</v>
      </c>
      <c r="Q776" s="5">
        <f>YEAR(SalesDataTable[[#This Row],[Order Date]])</f>
        <v>2026</v>
      </c>
      <c r="R776" s="8" t="str">
        <f>"Q"&amp;ROUNDUP(MONTH(SalesDataTable[[#This Row],[Order Date]])/3,0)</f>
        <v>Q2</v>
      </c>
      <c r="S776" s="9">
        <f>MONTH(SalesDataTable[[#This Row],[Order Date]])</f>
        <v>5</v>
      </c>
      <c r="T776" s="8" t="str">
        <f>TEXT(SalesDataTable[[#This Row],[Order Date]],"mmm")</f>
        <v>May</v>
      </c>
    </row>
    <row r="777" spans="1:20" ht="15.6">
      <c r="A777" s="2">
        <v>4509</v>
      </c>
      <c r="B777" s="3">
        <v>46151</v>
      </c>
      <c r="C777" s="4" t="s">
        <v>20</v>
      </c>
      <c r="D777" s="4" t="s">
        <v>33</v>
      </c>
      <c r="E777" s="4" t="s">
        <v>2</v>
      </c>
      <c r="F777" s="4" t="s">
        <v>13</v>
      </c>
      <c r="G777" s="4" t="s">
        <v>9</v>
      </c>
      <c r="H777" s="4" t="s">
        <v>37</v>
      </c>
      <c r="I777" s="9">
        <v>1</v>
      </c>
      <c r="J777" s="6">
        <v>152.80000000000001</v>
      </c>
      <c r="K777" s="7">
        <v>0.1</v>
      </c>
      <c r="L777" s="6">
        <v>77.67</v>
      </c>
      <c r="M777" s="6">
        <f t="shared" si="48"/>
        <v>137.52000000000001</v>
      </c>
      <c r="N777" s="6">
        <f t="shared" si="49"/>
        <v>77.67</v>
      </c>
      <c r="O777" s="6">
        <f t="shared" si="50"/>
        <v>59.850000000000009</v>
      </c>
      <c r="P777" s="8">
        <f t="shared" si="51"/>
        <v>0.43520942408376967</v>
      </c>
      <c r="Q777" s="5">
        <f>YEAR(SalesDataTable[[#This Row],[Order Date]])</f>
        <v>2026</v>
      </c>
      <c r="R777" s="8" t="str">
        <f>"Q"&amp;ROUNDUP(MONTH(SalesDataTable[[#This Row],[Order Date]])/3,0)</f>
        <v>Q2</v>
      </c>
      <c r="S777" s="9">
        <f>MONTH(SalesDataTable[[#This Row],[Order Date]])</f>
        <v>5</v>
      </c>
      <c r="T777" s="8" t="str">
        <f>TEXT(SalesDataTable[[#This Row],[Order Date]],"mmm")</f>
        <v>May</v>
      </c>
    </row>
    <row r="778" spans="1:20" ht="15.6">
      <c r="A778" s="2">
        <v>4677</v>
      </c>
      <c r="B778" s="3">
        <v>46151</v>
      </c>
      <c r="C778" s="4" t="s">
        <v>6</v>
      </c>
      <c r="D778" s="4" t="s">
        <v>49</v>
      </c>
      <c r="E778" s="4" t="s">
        <v>2</v>
      </c>
      <c r="F778" s="4" t="s">
        <v>16</v>
      </c>
      <c r="G778" s="4" t="s">
        <v>14</v>
      </c>
      <c r="H778" s="4" t="s">
        <v>48</v>
      </c>
      <c r="I778" s="9">
        <v>2</v>
      </c>
      <c r="J778" s="6">
        <v>161.47999999999999</v>
      </c>
      <c r="K778" s="7">
        <v>0</v>
      </c>
      <c r="L778" s="6">
        <v>85.03</v>
      </c>
      <c r="M778" s="6">
        <f t="shared" si="48"/>
        <v>322.95999999999998</v>
      </c>
      <c r="N778" s="6">
        <f t="shared" si="49"/>
        <v>170.06</v>
      </c>
      <c r="O778" s="6">
        <f t="shared" si="50"/>
        <v>152.89999999999998</v>
      </c>
      <c r="P778" s="8">
        <f t="shared" si="51"/>
        <v>0.47343324250681196</v>
      </c>
      <c r="Q778" s="5">
        <f>YEAR(SalesDataTable[[#This Row],[Order Date]])</f>
        <v>2026</v>
      </c>
      <c r="R778" s="8" t="str">
        <f>"Q"&amp;ROUNDUP(MONTH(SalesDataTable[[#This Row],[Order Date]])/3,0)</f>
        <v>Q2</v>
      </c>
      <c r="S778" s="9">
        <f>MONTH(SalesDataTable[[#This Row],[Order Date]])</f>
        <v>5</v>
      </c>
      <c r="T778" s="8" t="str">
        <f>TEXT(SalesDataTable[[#This Row],[Order Date]],"mmm")</f>
        <v>May</v>
      </c>
    </row>
    <row r="779" spans="1:20" ht="15.6">
      <c r="A779" s="2">
        <v>4867</v>
      </c>
      <c r="B779" s="3">
        <v>46151</v>
      </c>
      <c r="C779" s="4" t="s">
        <v>6</v>
      </c>
      <c r="D779" s="4" t="s">
        <v>27</v>
      </c>
      <c r="E779" s="4" t="s">
        <v>19</v>
      </c>
      <c r="F779" s="4" t="s">
        <v>3</v>
      </c>
      <c r="G779" s="4" t="s">
        <v>4</v>
      </c>
      <c r="H779" s="4" t="s">
        <v>5</v>
      </c>
      <c r="I779" s="9">
        <v>1</v>
      </c>
      <c r="J779" s="6">
        <v>82.86</v>
      </c>
      <c r="K779" s="7">
        <v>0</v>
      </c>
      <c r="L779" s="6">
        <v>42.67</v>
      </c>
      <c r="M779" s="6">
        <f t="shared" si="48"/>
        <v>82.86</v>
      </c>
      <c r="N779" s="6">
        <f t="shared" si="49"/>
        <v>42.67</v>
      </c>
      <c r="O779" s="6">
        <f t="shared" si="50"/>
        <v>40.19</v>
      </c>
      <c r="P779" s="8">
        <f t="shared" si="51"/>
        <v>0.48503499879314504</v>
      </c>
      <c r="Q779" s="5">
        <f>YEAR(SalesDataTable[[#This Row],[Order Date]])</f>
        <v>2026</v>
      </c>
      <c r="R779" s="8" t="str">
        <f>"Q"&amp;ROUNDUP(MONTH(SalesDataTable[[#This Row],[Order Date]])/3,0)</f>
        <v>Q2</v>
      </c>
      <c r="S779" s="9">
        <f>MONTH(SalesDataTable[[#This Row],[Order Date]])</f>
        <v>5</v>
      </c>
      <c r="T779" s="8" t="str">
        <f>TEXT(SalesDataTable[[#This Row],[Order Date]],"mmm")</f>
        <v>May</v>
      </c>
    </row>
    <row r="780" spans="1:20" ht="15.6">
      <c r="A780" s="2">
        <v>1615</v>
      </c>
      <c r="B780" s="3">
        <v>46152</v>
      </c>
      <c r="C780" s="4" t="s">
        <v>20</v>
      </c>
      <c r="D780" s="4" t="s">
        <v>21</v>
      </c>
      <c r="E780" s="4" t="s">
        <v>2</v>
      </c>
      <c r="F780" s="4" t="s">
        <v>13</v>
      </c>
      <c r="G780" s="4" t="s">
        <v>34</v>
      </c>
      <c r="H780" s="4" t="s">
        <v>45</v>
      </c>
      <c r="I780" s="9">
        <v>1</v>
      </c>
      <c r="J780" s="6">
        <v>51.15</v>
      </c>
      <c r="K780" s="7">
        <v>0</v>
      </c>
      <c r="L780" s="6">
        <v>21.39</v>
      </c>
      <c r="M780" s="6">
        <f t="shared" si="48"/>
        <v>51.15</v>
      </c>
      <c r="N780" s="6">
        <f t="shared" si="49"/>
        <v>21.39</v>
      </c>
      <c r="O780" s="6">
        <f t="shared" si="50"/>
        <v>29.759999999999998</v>
      </c>
      <c r="P780" s="8">
        <f t="shared" si="51"/>
        <v>0.58181818181818179</v>
      </c>
      <c r="Q780" s="5">
        <f>YEAR(SalesDataTable[[#This Row],[Order Date]])</f>
        <v>2026</v>
      </c>
      <c r="R780" s="8" t="str">
        <f>"Q"&amp;ROUNDUP(MONTH(SalesDataTable[[#This Row],[Order Date]])/3,0)</f>
        <v>Q2</v>
      </c>
      <c r="S780" s="9">
        <f>MONTH(SalesDataTable[[#This Row],[Order Date]])</f>
        <v>5</v>
      </c>
      <c r="T780" s="8" t="str">
        <f>TEXT(SalesDataTable[[#This Row],[Order Date]],"mmm")</f>
        <v>May</v>
      </c>
    </row>
    <row r="781" spans="1:20" ht="15.6">
      <c r="A781" s="2">
        <v>1812</v>
      </c>
      <c r="B781" s="3">
        <v>46152</v>
      </c>
      <c r="C781" s="4" t="s">
        <v>11</v>
      </c>
      <c r="D781" s="4" t="s">
        <v>12</v>
      </c>
      <c r="E781" s="4" t="s">
        <v>8</v>
      </c>
      <c r="F781" s="4" t="s">
        <v>16</v>
      </c>
      <c r="G781" s="4" t="s">
        <v>34</v>
      </c>
      <c r="H781" s="4" t="s">
        <v>45</v>
      </c>
      <c r="I781" s="9">
        <v>12</v>
      </c>
      <c r="J781" s="6">
        <v>50.53</v>
      </c>
      <c r="K781" s="7">
        <v>0.1</v>
      </c>
      <c r="L781" s="6">
        <v>22.09</v>
      </c>
      <c r="M781" s="6">
        <f t="shared" si="48"/>
        <v>545.72400000000005</v>
      </c>
      <c r="N781" s="6">
        <f t="shared" si="49"/>
        <v>265.08</v>
      </c>
      <c r="O781" s="6">
        <f t="shared" si="50"/>
        <v>280.64400000000006</v>
      </c>
      <c r="P781" s="8">
        <f t="shared" si="51"/>
        <v>0.5142599555819426</v>
      </c>
      <c r="Q781" s="5">
        <f>YEAR(SalesDataTable[[#This Row],[Order Date]])</f>
        <v>2026</v>
      </c>
      <c r="R781" s="8" t="str">
        <f>"Q"&amp;ROUNDUP(MONTH(SalesDataTable[[#This Row],[Order Date]])/3,0)</f>
        <v>Q2</v>
      </c>
      <c r="S781" s="9">
        <f>MONTH(SalesDataTable[[#This Row],[Order Date]])</f>
        <v>5</v>
      </c>
      <c r="T781" s="8" t="str">
        <f>TEXT(SalesDataTable[[#This Row],[Order Date]],"mmm")</f>
        <v>May</v>
      </c>
    </row>
    <row r="782" spans="1:20" ht="15.6">
      <c r="A782" s="2">
        <v>3645</v>
      </c>
      <c r="B782" s="3">
        <v>46152</v>
      </c>
      <c r="C782" s="4" t="s">
        <v>6</v>
      </c>
      <c r="D782" s="4" t="s">
        <v>7</v>
      </c>
      <c r="E782" s="4" t="s">
        <v>28</v>
      </c>
      <c r="F782" s="4" t="s">
        <v>3</v>
      </c>
      <c r="G782" s="4" t="s">
        <v>4</v>
      </c>
      <c r="H782" s="4" t="s">
        <v>22</v>
      </c>
      <c r="I782" s="9">
        <v>2</v>
      </c>
      <c r="J782" s="6">
        <v>50.93</v>
      </c>
      <c r="K782" s="7">
        <v>0</v>
      </c>
      <c r="L782" s="6">
        <v>22.91</v>
      </c>
      <c r="M782" s="6">
        <f t="shared" si="48"/>
        <v>101.86</v>
      </c>
      <c r="N782" s="6">
        <f t="shared" si="49"/>
        <v>45.82</v>
      </c>
      <c r="O782" s="6">
        <f t="shared" si="50"/>
        <v>56.04</v>
      </c>
      <c r="P782" s="8">
        <f t="shared" si="51"/>
        <v>0.55016689573924993</v>
      </c>
      <c r="Q782" s="5">
        <f>YEAR(SalesDataTable[[#This Row],[Order Date]])</f>
        <v>2026</v>
      </c>
      <c r="R782" s="8" t="str">
        <f>"Q"&amp;ROUNDUP(MONTH(SalesDataTable[[#This Row],[Order Date]])/3,0)</f>
        <v>Q2</v>
      </c>
      <c r="S782" s="9">
        <f>MONTH(SalesDataTable[[#This Row],[Order Date]])</f>
        <v>5</v>
      </c>
      <c r="T782" s="8" t="str">
        <f>TEXT(SalesDataTable[[#This Row],[Order Date]],"mmm")</f>
        <v>May</v>
      </c>
    </row>
    <row r="783" spans="1:20" ht="15.6">
      <c r="A783" s="2">
        <v>3804</v>
      </c>
      <c r="B783" s="3">
        <v>46152</v>
      </c>
      <c r="C783" s="4" t="s">
        <v>11</v>
      </c>
      <c r="D783" s="4" t="s">
        <v>25</v>
      </c>
      <c r="E783" s="4" t="s">
        <v>2</v>
      </c>
      <c r="F783" s="4" t="s">
        <v>3</v>
      </c>
      <c r="G783" s="4" t="s">
        <v>34</v>
      </c>
      <c r="H783" s="4" t="s">
        <v>45</v>
      </c>
      <c r="I783" s="9">
        <v>2</v>
      </c>
      <c r="J783" s="6">
        <v>50.79</v>
      </c>
      <c r="K783" s="7">
        <v>0.05</v>
      </c>
      <c r="L783" s="6">
        <v>21.83</v>
      </c>
      <c r="M783" s="6">
        <f t="shared" si="48"/>
        <v>96.500999999999991</v>
      </c>
      <c r="N783" s="6">
        <f t="shared" si="49"/>
        <v>43.66</v>
      </c>
      <c r="O783" s="6">
        <f t="shared" si="50"/>
        <v>52.840999999999994</v>
      </c>
      <c r="P783" s="8">
        <f t="shared" si="51"/>
        <v>0.54756945523880585</v>
      </c>
      <c r="Q783" s="5">
        <f>YEAR(SalesDataTable[[#This Row],[Order Date]])</f>
        <v>2026</v>
      </c>
      <c r="R783" s="8" t="str">
        <f>"Q"&amp;ROUNDUP(MONTH(SalesDataTable[[#This Row],[Order Date]])/3,0)</f>
        <v>Q2</v>
      </c>
      <c r="S783" s="9">
        <f>MONTH(SalesDataTable[[#This Row],[Order Date]])</f>
        <v>5</v>
      </c>
      <c r="T783" s="8" t="str">
        <f>TEXT(SalesDataTable[[#This Row],[Order Date]],"mmm")</f>
        <v>May</v>
      </c>
    </row>
    <row r="784" spans="1:20" ht="15.6">
      <c r="A784" s="2">
        <v>4367</v>
      </c>
      <c r="B784" s="3">
        <v>46152</v>
      </c>
      <c r="C784" s="4" t="s">
        <v>20</v>
      </c>
      <c r="D784" s="4" t="s">
        <v>33</v>
      </c>
      <c r="E784" s="4" t="s">
        <v>2</v>
      </c>
      <c r="F784" s="4" t="s">
        <v>16</v>
      </c>
      <c r="G784" s="4" t="s">
        <v>14</v>
      </c>
      <c r="H784" s="4" t="s">
        <v>48</v>
      </c>
      <c r="I784" s="9">
        <v>5</v>
      </c>
      <c r="J784" s="6">
        <v>160.94</v>
      </c>
      <c r="K784" s="7">
        <v>0.1</v>
      </c>
      <c r="L784" s="6">
        <v>88.89</v>
      </c>
      <c r="M784" s="6">
        <f t="shared" si="48"/>
        <v>724.23</v>
      </c>
      <c r="N784" s="6">
        <f t="shared" si="49"/>
        <v>444.45</v>
      </c>
      <c r="O784" s="6">
        <f t="shared" si="50"/>
        <v>279.78000000000003</v>
      </c>
      <c r="P784" s="8">
        <f t="shared" si="51"/>
        <v>0.38631374011018604</v>
      </c>
      <c r="Q784" s="5">
        <f>YEAR(SalesDataTable[[#This Row],[Order Date]])</f>
        <v>2026</v>
      </c>
      <c r="R784" s="8" t="str">
        <f>"Q"&amp;ROUNDUP(MONTH(SalesDataTable[[#This Row],[Order Date]])/3,0)</f>
        <v>Q2</v>
      </c>
      <c r="S784" s="9">
        <f>MONTH(SalesDataTable[[#This Row],[Order Date]])</f>
        <v>5</v>
      </c>
      <c r="T784" s="8" t="str">
        <f>TEXT(SalesDataTable[[#This Row],[Order Date]],"mmm")</f>
        <v>May</v>
      </c>
    </row>
    <row r="785" spans="1:20" ht="15.6">
      <c r="A785" s="2">
        <v>4746</v>
      </c>
      <c r="B785" s="3">
        <v>46152</v>
      </c>
      <c r="C785" s="4" t="s">
        <v>6</v>
      </c>
      <c r="D785" s="4" t="s">
        <v>7</v>
      </c>
      <c r="E785" s="4" t="s">
        <v>2</v>
      </c>
      <c r="F785" s="4" t="s">
        <v>3</v>
      </c>
      <c r="G785" s="4" t="s">
        <v>34</v>
      </c>
      <c r="H785" s="4" t="s">
        <v>42</v>
      </c>
      <c r="I785" s="9">
        <v>2</v>
      </c>
      <c r="J785" s="6">
        <v>36.409999999999997</v>
      </c>
      <c r="K785" s="7">
        <v>0</v>
      </c>
      <c r="L785" s="6">
        <v>13.92</v>
      </c>
      <c r="M785" s="6">
        <f t="shared" si="48"/>
        <v>72.819999999999993</v>
      </c>
      <c r="N785" s="6">
        <f t="shared" si="49"/>
        <v>27.84</v>
      </c>
      <c r="O785" s="6">
        <f t="shared" si="50"/>
        <v>44.97999999999999</v>
      </c>
      <c r="P785" s="8">
        <f t="shared" si="51"/>
        <v>0.61768744850315838</v>
      </c>
      <c r="Q785" s="5">
        <f>YEAR(SalesDataTable[[#This Row],[Order Date]])</f>
        <v>2026</v>
      </c>
      <c r="R785" s="8" t="str">
        <f>"Q"&amp;ROUNDUP(MONTH(SalesDataTable[[#This Row],[Order Date]])/3,0)</f>
        <v>Q2</v>
      </c>
      <c r="S785" s="9">
        <f>MONTH(SalesDataTable[[#This Row],[Order Date]])</f>
        <v>5</v>
      </c>
      <c r="T785" s="8" t="str">
        <f>TEXT(SalesDataTable[[#This Row],[Order Date]],"mmm")</f>
        <v>May</v>
      </c>
    </row>
    <row r="786" spans="1:20" ht="15.6">
      <c r="A786" s="2">
        <v>4795</v>
      </c>
      <c r="B786" s="3">
        <v>46152</v>
      </c>
      <c r="C786" s="4" t="s">
        <v>20</v>
      </c>
      <c r="D786" s="4" t="s">
        <v>21</v>
      </c>
      <c r="E786" s="4" t="s">
        <v>28</v>
      </c>
      <c r="F786" s="4" t="s">
        <v>3</v>
      </c>
      <c r="G786" s="4" t="s">
        <v>9</v>
      </c>
      <c r="H786" s="4" t="s">
        <v>46</v>
      </c>
      <c r="I786" s="9">
        <v>2</v>
      </c>
      <c r="J786" s="6">
        <v>72.25</v>
      </c>
      <c r="K786" s="7">
        <v>0</v>
      </c>
      <c r="L786" s="6">
        <v>32.25</v>
      </c>
      <c r="M786" s="6">
        <f t="shared" si="48"/>
        <v>144.5</v>
      </c>
      <c r="N786" s="6">
        <f t="shared" si="49"/>
        <v>64.5</v>
      </c>
      <c r="O786" s="6">
        <f t="shared" si="50"/>
        <v>80</v>
      </c>
      <c r="P786" s="8">
        <f t="shared" si="51"/>
        <v>0.55363321799307963</v>
      </c>
      <c r="Q786" s="5">
        <f>YEAR(SalesDataTable[[#This Row],[Order Date]])</f>
        <v>2026</v>
      </c>
      <c r="R786" s="8" t="str">
        <f>"Q"&amp;ROUNDUP(MONTH(SalesDataTable[[#This Row],[Order Date]])/3,0)</f>
        <v>Q2</v>
      </c>
      <c r="S786" s="9">
        <f>MONTH(SalesDataTable[[#This Row],[Order Date]])</f>
        <v>5</v>
      </c>
      <c r="T786" s="8" t="str">
        <f>TEXT(SalesDataTable[[#This Row],[Order Date]],"mmm")</f>
        <v>May</v>
      </c>
    </row>
    <row r="787" spans="1:20" ht="15.6">
      <c r="A787" s="2">
        <v>4800</v>
      </c>
      <c r="B787" s="3">
        <v>46152</v>
      </c>
      <c r="C787" s="4" t="s">
        <v>20</v>
      </c>
      <c r="D787" s="4" t="s">
        <v>33</v>
      </c>
      <c r="E787" s="4" t="s">
        <v>19</v>
      </c>
      <c r="F787" s="4" t="s">
        <v>13</v>
      </c>
      <c r="G787" s="4" t="s">
        <v>4</v>
      </c>
      <c r="H787" s="4" t="s">
        <v>30</v>
      </c>
      <c r="I787" s="9">
        <v>4</v>
      </c>
      <c r="J787" s="6">
        <v>103.36</v>
      </c>
      <c r="K787" s="7">
        <v>0</v>
      </c>
      <c r="L787" s="6">
        <v>51.59</v>
      </c>
      <c r="M787" s="6">
        <f t="shared" si="48"/>
        <v>413.44</v>
      </c>
      <c r="N787" s="6">
        <f t="shared" si="49"/>
        <v>206.36</v>
      </c>
      <c r="O787" s="6">
        <f t="shared" si="50"/>
        <v>207.07999999999998</v>
      </c>
      <c r="P787" s="8">
        <f t="shared" si="51"/>
        <v>0.50087074303405565</v>
      </c>
      <c r="Q787" s="5">
        <f>YEAR(SalesDataTable[[#This Row],[Order Date]])</f>
        <v>2026</v>
      </c>
      <c r="R787" s="8" t="str">
        <f>"Q"&amp;ROUNDUP(MONTH(SalesDataTable[[#This Row],[Order Date]])/3,0)</f>
        <v>Q2</v>
      </c>
      <c r="S787" s="9">
        <f>MONTH(SalesDataTable[[#This Row],[Order Date]])</f>
        <v>5</v>
      </c>
      <c r="T787" s="8" t="str">
        <f>TEXT(SalesDataTable[[#This Row],[Order Date]],"mmm")</f>
        <v>May</v>
      </c>
    </row>
    <row r="788" spans="1:20" ht="15.6">
      <c r="A788" s="2">
        <v>5018</v>
      </c>
      <c r="B788" s="3">
        <v>46152</v>
      </c>
      <c r="C788" s="4" t="s">
        <v>11</v>
      </c>
      <c r="D788" s="4" t="s">
        <v>12</v>
      </c>
      <c r="E788" s="4" t="s">
        <v>8</v>
      </c>
      <c r="F788" s="4" t="s">
        <v>16</v>
      </c>
      <c r="G788" s="4" t="s">
        <v>9</v>
      </c>
      <c r="H788" s="4" t="s">
        <v>17</v>
      </c>
      <c r="I788" s="9">
        <v>4</v>
      </c>
      <c r="J788" s="6">
        <v>145.85</v>
      </c>
      <c r="K788" s="7">
        <v>0.15</v>
      </c>
      <c r="L788" s="6">
        <v>79.69</v>
      </c>
      <c r="M788" s="6">
        <f t="shared" si="48"/>
        <v>495.89</v>
      </c>
      <c r="N788" s="6">
        <f t="shared" si="49"/>
        <v>318.76</v>
      </c>
      <c r="O788" s="6">
        <f t="shared" si="50"/>
        <v>177.13</v>
      </c>
      <c r="P788" s="8">
        <f t="shared" si="51"/>
        <v>0.35719615237250196</v>
      </c>
      <c r="Q788" s="5">
        <f>YEAR(SalesDataTable[[#This Row],[Order Date]])</f>
        <v>2026</v>
      </c>
      <c r="R788" s="8" t="str">
        <f>"Q"&amp;ROUNDUP(MONTH(SalesDataTable[[#This Row],[Order Date]])/3,0)</f>
        <v>Q2</v>
      </c>
      <c r="S788" s="9">
        <f>MONTH(SalesDataTable[[#This Row],[Order Date]])</f>
        <v>5</v>
      </c>
      <c r="T788" s="8" t="str">
        <f>TEXT(SalesDataTable[[#This Row],[Order Date]],"mmm")</f>
        <v>May</v>
      </c>
    </row>
    <row r="789" spans="1:20" ht="15.6">
      <c r="A789" s="2">
        <v>474</v>
      </c>
      <c r="B789" s="3">
        <v>46153</v>
      </c>
      <c r="C789" s="4" t="s">
        <v>6</v>
      </c>
      <c r="D789" s="4" t="s">
        <v>43</v>
      </c>
      <c r="E789" s="4" t="s">
        <v>2</v>
      </c>
      <c r="F789" s="4" t="s">
        <v>3</v>
      </c>
      <c r="G789" s="4" t="s">
        <v>4</v>
      </c>
      <c r="H789" s="4" t="s">
        <v>30</v>
      </c>
      <c r="I789" s="9">
        <v>2</v>
      </c>
      <c r="J789" s="6">
        <v>100.49</v>
      </c>
      <c r="K789" s="7">
        <v>0.1</v>
      </c>
      <c r="L789" s="6">
        <v>50.11</v>
      </c>
      <c r="M789" s="6">
        <f t="shared" si="48"/>
        <v>180.88200000000001</v>
      </c>
      <c r="N789" s="6">
        <f t="shared" si="49"/>
        <v>100.22</v>
      </c>
      <c r="O789" s="6">
        <f t="shared" si="50"/>
        <v>80.662000000000006</v>
      </c>
      <c r="P789" s="8">
        <f t="shared" si="51"/>
        <v>0.44593713028383147</v>
      </c>
      <c r="Q789" s="5">
        <f>YEAR(SalesDataTable[[#This Row],[Order Date]])</f>
        <v>2026</v>
      </c>
      <c r="R789" s="8" t="str">
        <f>"Q"&amp;ROUNDUP(MONTH(SalesDataTable[[#This Row],[Order Date]])/3,0)</f>
        <v>Q2</v>
      </c>
      <c r="S789" s="9">
        <f>MONTH(SalesDataTable[[#This Row],[Order Date]])</f>
        <v>5</v>
      </c>
      <c r="T789" s="8" t="str">
        <f>TEXT(SalesDataTable[[#This Row],[Order Date]],"mmm")</f>
        <v>May</v>
      </c>
    </row>
    <row r="790" spans="1:20" ht="15.6">
      <c r="A790" s="2">
        <v>1175</v>
      </c>
      <c r="B790" s="3">
        <v>46153</v>
      </c>
      <c r="C790" s="4" t="s">
        <v>11</v>
      </c>
      <c r="D790" s="4" t="s">
        <v>52</v>
      </c>
      <c r="E790" s="4" t="s">
        <v>8</v>
      </c>
      <c r="F790" s="4" t="s">
        <v>3</v>
      </c>
      <c r="G790" s="4" t="s">
        <v>23</v>
      </c>
      <c r="H790" s="4" t="s">
        <v>24</v>
      </c>
      <c r="I790" s="9">
        <v>4</v>
      </c>
      <c r="J790" s="6">
        <v>332.89</v>
      </c>
      <c r="K790" s="7">
        <v>0.1</v>
      </c>
      <c r="L790" s="6">
        <v>198.06</v>
      </c>
      <c r="M790" s="6">
        <f t="shared" si="48"/>
        <v>1198.404</v>
      </c>
      <c r="N790" s="6">
        <f t="shared" si="49"/>
        <v>792.24</v>
      </c>
      <c r="O790" s="6">
        <f t="shared" si="50"/>
        <v>406.16399999999999</v>
      </c>
      <c r="P790" s="8">
        <f t="shared" si="51"/>
        <v>0.33892076461694054</v>
      </c>
      <c r="Q790" s="5">
        <f>YEAR(SalesDataTable[[#This Row],[Order Date]])</f>
        <v>2026</v>
      </c>
      <c r="R790" s="8" t="str">
        <f>"Q"&amp;ROUNDUP(MONTH(SalesDataTable[[#This Row],[Order Date]])/3,0)</f>
        <v>Q2</v>
      </c>
      <c r="S790" s="9">
        <f>MONTH(SalesDataTable[[#This Row],[Order Date]])</f>
        <v>5</v>
      </c>
      <c r="T790" s="8" t="str">
        <f>TEXT(SalesDataTable[[#This Row],[Order Date]],"mmm")</f>
        <v>May</v>
      </c>
    </row>
    <row r="791" spans="1:20" ht="15.6">
      <c r="A791" s="2">
        <v>2015</v>
      </c>
      <c r="B791" s="3">
        <v>46153</v>
      </c>
      <c r="C791" s="4" t="s">
        <v>6</v>
      </c>
      <c r="D791" s="4" t="s">
        <v>43</v>
      </c>
      <c r="E791" s="4" t="s">
        <v>2</v>
      </c>
      <c r="F791" s="4" t="s">
        <v>13</v>
      </c>
      <c r="G791" s="4" t="s">
        <v>9</v>
      </c>
      <c r="H791" s="4" t="s">
        <v>37</v>
      </c>
      <c r="I791" s="9">
        <v>1</v>
      </c>
      <c r="J791" s="6">
        <v>154.6</v>
      </c>
      <c r="K791" s="7">
        <v>0</v>
      </c>
      <c r="L791" s="6">
        <v>80.05</v>
      </c>
      <c r="M791" s="6">
        <f t="shared" si="48"/>
        <v>154.6</v>
      </c>
      <c r="N791" s="6">
        <f t="shared" si="49"/>
        <v>80.05</v>
      </c>
      <c r="O791" s="6">
        <f t="shared" si="50"/>
        <v>74.55</v>
      </c>
      <c r="P791" s="8">
        <f t="shared" si="51"/>
        <v>0.48221216041397152</v>
      </c>
      <c r="Q791" s="5">
        <f>YEAR(SalesDataTable[[#This Row],[Order Date]])</f>
        <v>2026</v>
      </c>
      <c r="R791" s="8" t="str">
        <f>"Q"&amp;ROUNDUP(MONTH(SalesDataTable[[#This Row],[Order Date]])/3,0)</f>
        <v>Q2</v>
      </c>
      <c r="S791" s="9">
        <f>MONTH(SalesDataTable[[#This Row],[Order Date]])</f>
        <v>5</v>
      </c>
      <c r="T791" s="8" t="str">
        <f>TEXT(SalesDataTable[[#This Row],[Order Date]],"mmm")</f>
        <v>May</v>
      </c>
    </row>
    <row r="792" spans="1:20" ht="15.6">
      <c r="A792" s="2">
        <v>2196</v>
      </c>
      <c r="B792" s="3">
        <v>46153</v>
      </c>
      <c r="C792" s="4" t="s">
        <v>20</v>
      </c>
      <c r="D792" s="4" t="s">
        <v>21</v>
      </c>
      <c r="E792" s="4" t="s">
        <v>28</v>
      </c>
      <c r="F792" s="4" t="s">
        <v>3</v>
      </c>
      <c r="G792" s="4" t="s">
        <v>4</v>
      </c>
      <c r="H792" s="4" t="s">
        <v>5</v>
      </c>
      <c r="I792" s="9">
        <v>1</v>
      </c>
      <c r="J792" s="6">
        <v>83.23</v>
      </c>
      <c r="K792" s="7">
        <v>0.05</v>
      </c>
      <c r="L792" s="6">
        <v>43.82</v>
      </c>
      <c r="M792" s="6">
        <f t="shared" si="48"/>
        <v>79.0685</v>
      </c>
      <c r="N792" s="6">
        <f t="shared" si="49"/>
        <v>43.82</v>
      </c>
      <c r="O792" s="6">
        <f t="shared" si="50"/>
        <v>35.2485</v>
      </c>
      <c r="P792" s="8">
        <f t="shared" si="51"/>
        <v>0.44579699880483376</v>
      </c>
      <c r="Q792" s="5">
        <f>YEAR(SalesDataTable[[#This Row],[Order Date]])</f>
        <v>2026</v>
      </c>
      <c r="R792" s="8" t="str">
        <f>"Q"&amp;ROUNDUP(MONTH(SalesDataTable[[#This Row],[Order Date]])/3,0)</f>
        <v>Q2</v>
      </c>
      <c r="S792" s="9">
        <f>MONTH(SalesDataTable[[#This Row],[Order Date]])</f>
        <v>5</v>
      </c>
      <c r="T792" s="8" t="str">
        <f>TEXT(SalesDataTable[[#This Row],[Order Date]],"mmm")</f>
        <v>May</v>
      </c>
    </row>
    <row r="793" spans="1:20" ht="15.6">
      <c r="A793" s="2">
        <v>3508</v>
      </c>
      <c r="B793" s="3">
        <v>46153</v>
      </c>
      <c r="C793" s="4" t="s">
        <v>6</v>
      </c>
      <c r="D793" s="4" t="s">
        <v>43</v>
      </c>
      <c r="E793" s="4" t="s">
        <v>28</v>
      </c>
      <c r="F793" s="4" t="s">
        <v>3</v>
      </c>
      <c r="G793" s="4" t="s">
        <v>14</v>
      </c>
      <c r="H793" s="4" t="s">
        <v>32</v>
      </c>
      <c r="I793" s="9">
        <v>3</v>
      </c>
      <c r="J793" s="6">
        <v>46.23</v>
      </c>
      <c r="K793" s="7">
        <v>0</v>
      </c>
      <c r="L793" s="6">
        <v>18.47</v>
      </c>
      <c r="M793" s="6">
        <f t="shared" si="48"/>
        <v>138.69</v>
      </c>
      <c r="N793" s="6">
        <f t="shared" si="49"/>
        <v>55.41</v>
      </c>
      <c r="O793" s="6">
        <f t="shared" si="50"/>
        <v>83.28</v>
      </c>
      <c r="P793" s="8">
        <f t="shared" si="51"/>
        <v>0.60047588146225395</v>
      </c>
      <c r="Q793" s="5">
        <f>YEAR(SalesDataTable[[#This Row],[Order Date]])</f>
        <v>2026</v>
      </c>
      <c r="R793" s="8" t="str">
        <f>"Q"&amp;ROUNDUP(MONTH(SalesDataTable[[#This Row],[Order Date]])/3,0)</f>
        <v>Q2</v>
      </c>
      <c r="S793" s="9">
        <f>MONTH(SalesDataTable[[#This Row],[Order Date]])</f>
        <v>5</v>
      </c>
      <c r="T793" s="8" t="str">
        <f>TEXT(SalesDataTable[[#This Row],[Order Date]],"mmm")</f>
        <v>May</v>
      </c>
    </row>
    <row r="794" spans="1:20" ht="15.6">
      <c r="A794" s="2">
        <v>3516</v>
      </c>
      <c r="B794" s="3">
        <v>46153</v>
      </c>
      <c r="C794" s="4" t="s">
        <v>20</v>
      </c>
      <c r="D794" s="4" t="s">
        <v>31</v>
      </c>
      <c r="E794" s="4" t="s">
        <v>28</v>
      </c>
      <c r="F794" s="4" t="s">
        <v>3</v>
      </c>
      <c r="G794" s="4" t="s">
        <v>23</v>
      </c>
      <c r="H794" s="4" t="s">
        <v>51</v>
      </c>
      <c r="I794" s="9">
        <v>1</v>
      </c>
      <c r="J794" s="6">
        <v>125.3</v>
      </c>
      <c r="K794" s="7">
        <v>0.05</v>
      </c>
      <c r="L794" s="6">
        <v>59.62</v>
      </c>
      <c r="M794" s="6">
        <f t="shared" si="48"/>
        <v>119.035</v>
      </c>
      <c r="N794" s="6">
        <f t="shared" si="49"/>
        <v>59.62</v>
      </c>
      <c r="O794" s="6">
        <f t="shared" si="50"/>
        <v>59.414999999999999</v>
      </c>
      <c r="P794" s="8">
        <f t="shared" si="51"/>
        <v>0.49913890872432476</v>
      </c>
      <c r="Q794" s="5">
        <f>YEAR(SalesDataTable[[#This Row],[Order Date]])</f>
        <v>2026</v>
      </c>
      <c r="R794" s="8" t="str">
        <f>"Q"&amp;ROUNDUP(MONTH(SalesDataTable[[#This Row],[Order Date]])/3,0)</f>
        <v>Q2</v>
      </c>
      <c r="S794" s="9">
        <f>MONTH(SalesDataTable[[#This Row],[Order Date]])</f>
        <v>5</v>
      </c>
      <c r="T794" s="8" t="str">
        <f>TEXT(SalesDataTable[[#This Row],[Order Date]],"mmm")</f>
        <v>May</v>
      </c>
    </row>
    <row r="795" spans="1:20" ht="15.6">
      <c r="A795" s="2">
        <v>3570</v>
      </c>
      <c r="B795" s="3">
        <v>46153</v>
      </c>
      <c r="C795" s="4" t="s">
        <v>6</v>
      </c>
      <c r="D795" s="4" t="s">
        <v>43</v>
      </c>
      <c r="E795" s="4" t="s">
        <v>2</v>
      </c>
      <c r="F795" s="4" t="s">
        <v>16</v>
      </c>
      <c r="G795" s="4" t="s">
        <v>14</v>
      </c>
      <c r="H795" s="4" t="s">
        <v>15</v>
      </c>
      <c r="I795" s="9">
        <v>1</v>
      </c>
      <c r="J795" s="6">
        <v>36.159999999999997</v>
      </c>
      <c r="K795" s="7">
        <v>0.1</v>
      </c>
      <c r="L795" s="6">
        <v>13.38</v>
      </c>
      <c r="M795" s="6">
        <f t="shared" si="48"/>
        <v>32.543999999999997</v>
      </c>
      <c r="N795" s="6">
        <f t="shared" si="49"/>
        <v>13.38</v>
      </c>
      <c r="O795" s="6">
        <f t="shared" si="50"/>
        <v>19.163999999999994</v>
      </c>
      <c r="P795" s="8">
        <f t="shared" si="51"/>
        <v>0.58886430678466062</v>
      </c>
      <c r="Q795" s="5">
        <f>YEAR(SalesDataTable[[#This Row],[Order Date]])</f>
        <v>2026</v>
      </c>
      <c r="R795" s="8" t="str">
        <f>"Q"&amp;ROUNDUP(MONTH(SalesDataTable[[#This Row],[Order Date]])/3,0)</f>
        <v>Q2</v>
      </c>
      <c r="S795" s="9">
        <f>MONTH(SalesDataTable[[#This Row],[Order Date]])</f>
        <v>5</v>
      </c>
      <c r="T795" s="8" t="str">
        <f>TEXT(SalesDataTable[[#This Row],[Order Date]],"mmm")</f>
        <v>May</v>
      </c>
    </row>
    <row r="796" spans="1:20" ht="15.6">
      <c r="A796" s="2">
        <v>4799</v>
      </c>
      <c r="B796" s="3">
        <v>46153</v>
      </c>
      <c r="C796" s="4" t="s">
        <v>20</v>
      </c>
      <c r="D796" s="4" t="s">
        <v>47</v>
      </c>
      <c r="E796" s="4" t="s">
        <v>2</v>
      </c>
      <c r="F796" s="4" t="s">
        <v>3</v>
      </c>
      <c r="G796" s="4" t="s">
        <v>23</v>
      </c>
      <c r="H796" s="4" t="s">
        <v>51</v>
      </c>
      <c r="I796" s="9">
        <v>1</v>
      </c>
      <c r="J796" s="6">
        <v>121.41</v>
      </c>
      <c r="K796" s="7">
        <v>0.05</v>
      </c>
      <c r="L796" s="6">
        <v>60.75</v>
      </c>
      <c r="M796" s="6">
        <f t="shared" si="48"/>
        <v>115.33949999999999</v>
      </c>
      <c r="N796" s="6">
        <f t="shared" si="49"/>
        <v>60.75</v>
      </c>
      <c r="O796" s="6">
        <f t="shared" si="50"/>
        <v>54.589499999999987</v>
      </c>
      <c r="P796" s="8">
        <f t="shared" si="51"/>
        <v>0.47329405797666879</v>
      </c>
      <c r="Q796" s="5">
        <f>YEAR(SalesDataTable[[#This Row],[Order Date]])</f>
        <v>2026</v>
      </c>
      <c r="R796" s="8" t="str">
        <f>"Q"&amp;ROUNDUP(MONTH(SalesDataTable[[#This Row],[Order Date]])/3,0)</f>
        <v>Q2</v>
      </c>
      <c r="S796" s="9">
        <f>MONTH(SalesDataTable[[#This Row],[Order Date]])</f>
        <v>5</v>
      </c>
      <c r="T796" s="8" t="str">
        <f>TEXT(SalesDataTable[[#This Row],[Order Date]],"mmm")</f>
        <v>May</v>
      </c>
    </row>
    <row r="797" spans="1:20" ht="15.6">
      <c r="A797" s="2">
        <v>5156</v>
      </c>
      <c r="B797" s="3">
        <v>46153</v>
      </c>
      <c r="C797" s="4" t="s">
        <v>0</v>
      </c>
      <c r="D797" s="4" t="s">
        <v>1</v>
      </c>
      <c r="E797" s="4" t="s">
        <v>19</v>
      </c>
      <c r="F797" s="4" t="s">
        <v>13</v>
      </c>
      <c r="G797" s="4" t="s">
        <v>14</v>
      </c>
      <c r="H797" s="4" t="s">
        <v>44</v>
      </c>
      <c r="I797" s="9">
        <v>3</v>
      </c>
      <c r="J797" s="6">
        <v>132.58000000000001</v>
      </c>
      <c r="K797" s="7">
        <v>0.1</v>
      </c>
      <c r="L797" s="6">
        <v>67.88</v>
      </c>
      <c r="M797" s="6">
        <f t="shared" si="48"/>
        <v>357.96600000000001</v>
      </c>
      <c r="N797" s="6">
        <f t="shared" si="49"/>
        <v>203.64</v>
      </c>
      <c r="O797" s="6">
        <f t="shared" si="50"/>
        <v>154.32600000000002</v>
      </c>
      <c r="P797" s="8">
        <f t="shared" si="51"/>
        <v>0.43111915656794225</v>
      </c>
      <c r="Q797" s="5">
        <f>YEAR(SalesDataTable[[#This Row],[Order Date]])</f>
        <v>2026</v>
      </c>
      <c r="R797" s="8" t="str">
        <f>"Q"&amp;ROUNDUP(MONTH(SalesDataTable[[#This Row],[Order Date]])/3,0)</f>
        <v>Q2</v>
      </c>
      <c r="S797" s="9">
        <f>MONTH(SalesDataTable[[#This Row],[Order Date]])</f>
        <v>5</v>
      </c>
      <c r="T797" s="8" t="str">
        <f>TEXT(SalesDataTable[[#This Row],[Order Date]],"mmm")</f>
        <v>May</v>
      </c>
    </row>
    <row r="798" spans="1:20" ht="15.6">
      <c r="A798" s="2">
        <v>526</v>
      </c>
      <c r="B798" s="3">
        <v>46154</v>
      </c>
      <c r="C798" s="4" t="s">
        <v>6</v>
      </c>
      <c r="D798" s="4" t="s">
        <v>7</v>
      </c>
      <c r="E798" s="4" t="s">
        <v>19</v>
      </c>
      <c r="F798" s="4" t="s">
        <v>3</v>
      </c>
      <c r="G798" s="4" t="s">
        <v>23</v>
      </c>
      <c r="H798" s="4" t="s">
        <v>40</v>
      </c>
      <c r="I798" s="9">
        <v>2</v>
      </c>
      <c r="J798" s="6">
        <v>81.11</v>
      </c>
      <c r="K798" s="7">
        <v>0.05</v>
      </c>
      <c r="L798" s="6">
        <v>40.049999999999997</v>
      </c>
      <c r="M798" s="6">
        <f t="shared" si="48"/>
        <v>154.10899999999998</v>
      </c>
      <c r="N798" s="6">
        <f t="shared" si="49"/>
        <v>80.099999999999994</v>
      </c>
      <c r="O798" s="6">
        <f t="shared" si="50"/>
        <v>74.008999999999986</v>
      </c>
      <c r="P798" s="8">
        <f t="shared" si="51"/>
        <v>0.48023801335418437</v>
      </c>
      <c r="Q798" s="5">
        <f>YEAR(SalesDataTable[[#This Row],[Order Date]])</f>
        <v>2026</v>
      </c>
      <c r="R798" s="8" t="str">
        <f>"Q"&amp;ROUNDUP(MONTH(SalesDataTable[[#This Row],[Order Date]])/3,0)</f>
        <v>Q2</v>
      </c>
      <c r="S798" s="9">
        <f>MONTH(SalesDataTable[[#This Row],[Order Date]])</f>
        <v>5</v>
      </c>
      <c r="T798" s="8" t="str">
        <f>TEXT(SalesDataTable[[#This Row],[Order Date]],"mmm")</f>
        <v>May</v>
      </c>
    </row>
    <row r="799" spans="1:20" ht="15.6">
      <c r="A799" s="2">
        <v>712</v>
      </c>
      <c r="B799" s="3">
        <v>46154</v>
      </c>
      <c r="C799" s="4" t="s">
        <v>6</v>
      </c>
      <c r="D799" s="4" t="s">
        <v>49</v>
      </c>
      <c r="E799" s="4" t="s">
        <v>28</v>
      </c>
      <c r="F799" s="4" t="s">
        <v>16</v>
      </c>
      <c r="G799" s="4" t="s">
        <v>4</v>
      </c>
      <c r="H799" s="4" t="s">
        <v>30</v>
      </c>
      <c r="I799" s="9">
        <v>3</v>
      </c>
      <c r="J799" s="6">
        <v>104.54</v>
      </c>
      <c r="K799" s="7">
        <v>0</v>
      </c>
      <c r="L799" s="6">
        <v>51.45</v>
      </c>
      <c r="M799" s="6">
        <f t="shared" si="48"/>
        <v>313.62</v>
      </c>
      <c r="N799" s="6">
        <f t="shared" si="49"/>
        <v>154.35000000000002</v>
      </c>
      <c r="O799" s="6">
        <f t="shared" si="50"/>
        <v>159.26999999999998</v>
      </c>
      <c r="P799" s="8">
        <f t="shared" si="51"/>
        <v>0.50784388750717424</v>
      </c>
      <c r="Q799" s="5">
        <f>YEAR(SalesDataTable[[#This Row],[Order Date]])</f>
        <v>2026</v>
      </c>
      <c r="R799" s="8" t="str">
        <f>"Q"&amp;ROUNDUP(MONTH(SalesDataTable[[#This Row],[Order Date]])/3,0)</f>
        <v>Q2</v>
      </c>
      <c r="S799" s="9">
        <f>MONTH(SalesDataTable[[#This Row],[Order Date]])</f>
        <v>5</v>
      </c>
      <c r="T799" s="8" t="str">
        <f>TEXT(SalesDataTable[[#This Row],[Order Date]],"mmm")</f>
        <v>May</v>
      </c>
    </row>
    <row r="800" spans="1:20" ht="15.6">
      <c r="A800" s="2">
        <v>1533</v>
      </c>
      <c r="B800" s="3">
        <v>46154</v>
      </c>
      <c r="C800" s="4" t="s">
        <v>11</v>
      </c>
      <c r="D800" s="4" t="s">
        <v>52</v>
      </c>
      <c r="E800" s="4" t="s">
        <v>19</v>
      </c>
      <c r="F800" s="4" t="s">
        <v>13</v>
      </c>
      <c r="G800" s="4" t="s">
        <v>9</v>
      </c>
      <c r="H800" s="4" t="s">
        <v>17</v>
      </c>
      <c r="I800" s="9">
        <v>3</v>
      </c>
      <c r="J800" s="6">
        <v>143.87</v>
      </c>
      <c r="K800" s="7">
        <v>0</v>
      </c>
      <c r="L800" s="6">
        <v>79.2</v>
      </c>
      <c r="M800" s="6">
        <f t="shared" si="48"/>
        <v>431.61</v>
      </c>
      <c r="N800" s="6">
        <f t="shared" si="49"/>
        <v>237.60000000000002</v>
      </c>
      <c r="O800" s="6">
        <f t="shared" si="50"/>
        <v>194.01</v>
      </c>
      <c r="P800" s="8">
        <f t="shared" si="51"/>
        <v>0.44950302356293875</v>
      </c>
      <c r="Q800" s="5">
        <f>YEAR(SalesDataTable[[#This Row],[Order Date]])</f>
        <v>2026</v>
      </c>
      <c r="R800" s="8" t="str">
        <f>"Q"&amp;ROUNDUP(MONTH(SalesDataTable[[#This Row],[Order Date]])/3,0)</f>
        <v>Q2</v>
      </c>
      <c r="S800" s="9">
        <f>MONTH(SalesDataTable[[#This Row],[Order Date]])</f>
        <v>5</v>
      </c>
      <c r="T800" s="8" t="str">
        <f>TEXT(SalesDataTable[[#This Row],[Order Date]],"mmm")</f>
        <v>May</v>
      </c>
    </row>
    <row r="801" spans="1:20" ht="15.6">
      <c r="A801" s="2">
        <v>1933</v>
      </c>
      <c r="B801" s="3">
        <v>46154</v>
      </c>
      <c r="C801" s="4" t="s">
        <v>20</v>
      </c>
      <c r="D801" s="4" t="s">
        <v>47</v>
      </c>
      <c r="E801" s="4" t="s">
        <v>2</v>
      </c>
      <c r="F801" s="4" t="s">
        <v>3</v>
      </c>
      <c r="G801" s="4" t="s">
        <v>14</v>
      </c>
      <c r="H801" s="4" t="s">
        <v>15</v>
      </c>
      <c r="I801" s="9">
        <v>1</v>
      </c>
      <c r="J801" s="6">
        <v>36.950000000000003</v>
      </c>
      <c r="K801" s="7">
        <v>0.1</v>
      </c>
      <c r="L801" s="6">
        <v>13.26</v>
      </c>
      <c r="M801" s="6">
        <f t="shared" si="48"/>
        <v>33.255000000000003</v>
      </c>
      <c r="N801" s="6">
        <f t="shared" si="49"/>
        <v>13.26</v>
      </c>
      <c r="O801" s="6">
        <f t="shared" si="50"/>
        <v>19.995000000000005</v>
      </c>
      <c r="P801" s="8">
        <f t="shared" si="51"/>
        <v>0.60126296797474077</v>
      </c>
      <c r="Q801" s="5">
        <f>YEAR(SalesDataTable[[#This Row],[Order Date]])</f>
        <v>2026</v>
      </c>
      <c r="R801" s="8" t="str">
        <f>"Q"&amp;ROUNDUP(MONTH(SalesDataTable[[#This Row],[Order Date]])/3,0)</f>
        <v>Q2</v>
      </c>
      <c r="S801" s="9">
        <f>MONTH(SalesDataTable[[#This Row],[Order Date]])</f>
        <v>5</v>
      </c>
      <c r="T801" s="8" t="str">
        <f>TEXT(SalesDataTable[[#This Row],[Order Date]],"mmm")</f>
        <v>May</v>
      </c>
    </row>
    <row r="802" spans="1:20" ht="15.6">
      <c r="A802" s="2">
        <v>3128</v>
      </c>
      <c r="B802" s="3">
        <v>46154</v>
      </c>
      <c r="C802" s="4" t="s">
        <v>11</v>
      </c>
      <c r="D802" s="4" t="s">
        <v>25</v>
      </c>
      <c r="E802" s="4" t="s">
        <v>2</v>
      </c>
      <c r="F802" s="4" t="s">
        <v>13</v>
      </c>
      <c r="G802" s="4" t="s">
        <v>23</v>
      </c>
      <c r="H802" s="4" t="s">
        <v>51</v>
      </c>
      <c r="I802" s="9">
        <v>1</v>
      </c>
      <c r="J802" s="6">
        <v>121.38</v>
      </c>
      <c r="K802" s="7">
        <v>0</v>
      </c>
      <c r="L802" s="6">
        <v>59.68</v>
      </c>
      <c r="M802" s="6">
        <f t="shared" si="48"/>
        <v>121.38</v>
      </c>
      <c r="N802" s="6">
        <f t="shared" si="49"/>
        <v>59.68</v>
      </c>
      <c r="O802" s="6">
        <f t="shared" si="50"/>
        <v>61.699999999999996</v>
      </c>
      <c r="P802" s="8">
        <f t="shared" si="51"/>
        <v>0.50832097544900312</v>
      </c>
      <c r="Q802" s="5">
        <f>YEAR(SalesDataTable[[#This Row],[Order Date]])</f>
        <v>2026</v>
      </c>
      <c r="R802" s="8" t="str">
        <f>"Q"&amp;ROUNDUP(MONTH(SalesDataTable[[#This Row],[Order Date]])/3,0)</f>
        <v>Q2</v>
      </c>
      <c r="S802" s="9">
        <f>MONTH(SalesDataTable[[#This Row],[Order Date]])</f>
        <v>5</v>
      </c>
      <c r="T802" s="8" t="str">
        <f>TEXT(SalesDataTable[[#This Row],[Order Date]],"mmm")</f>
        <v>May</v>
      </c>
    </row>
    <row r="803" spans="1:20" ht="15.6">
      <c r="A803" s="2">
        <v>4922</v>
      </c>
      <c r="B803" s="3">
        <v>46154</v>
      </c>
      <c r="C803" s="4" t="s">
        <v>20</v>
      </c>
      <c r="D803" s="4" t="s">
        <v>33</v>
      </c>
      <c r="E803" s="4" t="s">
        <v>2</v>
      </c>
      <c r="F803" s="4" t="s">
        <v>3</v>
      </c>
      <c r="G803" s="4" t="s">
        <v>34</v>
      </c>
      <c r="H803" s="4" t="s">
        <v>35</v>
      </c>
      <c r="I803" s="9">
        <v>2</v>
      </c>
      <c r="J803" s="6">
        <v>39.79</v>
      </c>
      <c r="K803" s="7">
        <v>0.1</v>
      </c>
      <c r="L803" s="6">
        <v>14.33</v>
      </c>
      <c r="M803" s="6">
        <f t="shared" si="48"/>
        <v>71.622</v>
      </c>
      <c r="N803" s="6">
        <f t="shared" si="49"/>
        <v>28.66</v>
      </c>
      <c r="O803" s="6">
        <f t="shared" si="50"/>
        <v>42.962000000000003</v>
      </c>
      <c r="P803" s="8">
        <f t="shared" si="51"/>
        <v>0.59984362346764963</v>
      </c>
      <c r="Q803" s="5">
        <f>YEAR(SalesDataTable[[#This Row],[Order Date]])</f>
        <v>2026</v>
      </c>
      <c r="R803" s="8" t="str">
        <f>"Q"&amp;ROUNDUP(MONTH(SalesDataTable[[#This Row],[Order Date]])/3,0)</f>
        <v>Q2</v>
      </c>
      <c r="S803" s="9">
        <f>MONTH(SalesDataTable[[#This Row],[Order Date]])</f>
        <v>5</v>
      </c>
      <c r="T803" s="8" t="str">
        <f>TEXT(SalesDataTable[[#This Row],[Order Date]],"mmm")</f>
        <v>May</v>
      </c>
    </row>
    <row r="804" spans="1:20" ht="15.6">
      <c r="A804" s="2">
        <v>5051</v>
      </c>
      <c r="B804" s="3">
        <v>46154</v>
      </c>
      <c r="C804" s="4" t="s">
        <v>0</v>
      </c>
      <c r="D804" s="4" t="s">
        <v>50</v>
      </c>
      <c r="E804" s="4" t="s">
        <v>19</v>
      </c>
      <c r="F804" s="4" t="s">
        <v>3</v>
      </c>
      <c r="G804" s="4" t="s">
        <v>4</v>
      </c>
      <c r="H804" s="4" t="s">
        <v>22</v>
      </c>
      <c r="I804" s="9">
        <v>4</v>
      </c>
      <c r="J804" s="6">
        <v>51.31</v>
      </c>
      <c r="K804" s="7">
        <v>0</v>
      </c>
      <c r="L804" s="6">
        <v>22.19</v>
      </c>
      <c r="M804" s="6">
        <f t="shared" si="48"/>
        <v>205.24</v>
      </c>
      <c r="N804" s="6">
        <f t="shared" si="49"/>
        <v>88.76</v>
      </c>
      <c r="O804" s="6">
        <f t="shared" si="50"/>
        <v>116.48</v>
      </c>
      <c r="P804" s="8">
        <f t="shared" si="51"/>
        <v>0.56753069577080495</v>
      </c>
      <c r="Q804" s="5">
        <f>YEAR(SalesDataTable[[#This Row],[Order Date]])</f>
        <v>2026</v>
      </c>
      <c r="R804" s="8" t="str">
        <f>"Q"&amp;ROUNDUP(MONTH(SalesDataTable[[#This Row],[Order Date]])/3,0)</f>
        <v>Q2</v>
      </c>
      <c r="S804" s="9">
        <f>MONTH(SalesDataTable[[#This Row],[Order Date]])</f>
        <v>5</v>
      </c>
      <c r="T804" s="8" t="str">
        <f>TEXT(SalesDataTable[[#This Row],[Order Date]],"mmm")</f>
        <v>May</v>
      </c>
    </row>
    <row r="805" spans="1:20" ht="15.6">
      <c r="A805" s="2">
        <v>5182</v>
      </c>
      <c r="B805" s="3">
        <v>46154</v>
      </c>
      <c r="C805" s="4" t="s">
        <v>20</v>
      </c>
      <c r="D805" s="4" t="s">
        <v>31</v>
      </c>
      <c r="E805" s="4" t="s">
        <v>2</v>
      </c>
      <c r="F805" s="4" t="s">
        <v>3</v>
      </c>
      <c r="G805" s="4" t="s">
        <v>34</v>
      </c>
      <c r="H805" s="4" t="s">
        <v>45</v>
      </c>
      <c r="I805" s="9">
        <v>2</v>
      </c>
      <c r="J805" s="6">
        <v>51.15</v>
      </c>
      <c r="K805" s="7">
        <v>0</v>
      </c>
      <c r="L805" s="6">
        <v>22.53</v>
      </c>
      <c r="M805" s="6">
        <f t="shared" si="48"/>
        <v>102.3</v>
      </c>
      <c r="N805" s="6">
        <f t="shared" si="49"/>
        <v>45.06</v>
      </c>
      <c r="O805" s="6">
        <f t="shared" si="50"/>
        <v>57.239999999999995</v>
      </c>
      <c r="P805" s="8">
        <f t="shared" si="51"/>
        <v>0.55953079178885623</v>
      </c>
      <c r="Q805" s="5">
        <f>YEAR(SalesDataTable[[#This Row],[Order Date]])</f>
        <v>2026</v>
      </c>
      <c r="R805" s="8" t="str">
        <f>"Q"&amp;ROUNDUP(MONTH(SalesDataTable[[#This Row],[Order Date]])/3,0)</f>
        <v>Q2</v>
      </c>
      <c r="S805" s="9">
        <f>MONTH(SalesDataTable[[#This Row],[Order Date]])</f>
        <v>5</v>
      </c>
      <c r="T805" s="8" t="str">
        <f>TEXT(SalesDataTable[[#This Row],[Order Date]],"mmm")</f>
        <v>May</v>
      </c>
    </row>
    <row r="806" spans="1:20" ht="15.6">
      <c r="A806" s="2">
        <v>1071</v>
      </c>
      <c r="B806" s="3">
        <v>46155</v>
      </c>
      <c r="C806" s="4" t="s">
        <v>6</v>
      </c>
      <c r="D806" s="4" t="s">
        <v>43</v>
      </c>
      <c r="E806" s="4" t="s">
        <v>19</v>
      </c>
      <c r="F806" s="4" t="s">
        <v>16</v>
      </c>
      <c r="G806" s="4" t="s">
        <v>34</v>
      </c>
      <c r="H806" s="4" t="s">
        <v>45</v>
      </c>
      <c r="I806" s="9">
        <v>1</v>
      </c>
      <c r="J806" s="6">
        <v>50.83</v>
      </c>
      <c r="K806" s="7">
        <v>0.1</v>
      </c>
      <c r="L806" s="6">
        <v>21.82</v>
      </c>
      <c r="M806" s="6">
        <f t="shared" si="48"/>
        <v>45.747</v>
      </c>
      <c r="N806" s="6">
        <f t="shared" si="49"/>
        <v>21.82</v>
      </c>
      <c r="O806" s="6">
        <f t="shared" si="50"/>
        <v>23.927</v>
      </c>
      <c r="P806" s="8">
        <f t="shared" si="51"/>
        <v>0.52302883249174803</v>
      </c>
      <c r="Q806" s="5">
        <f>YEAR(SalesDataTable[[#This Row],[Order Date]])</f>
        <v>2026</v>
      </c>
      <c r="R806" s="8" t="str">
        <f>"Q"&amp;ROUNDUP(MONTH(SalesDataTable[[#This Row],[Order Date]])/3,0)</f>
        <v>Q2</v>
      </c>
      <c r="S806" s="9">
        <f>MONTH(SalesDataTable[[#This Row],[Order Date]])</f>
        <v>5</v>
      </c>
      <c r="T806" s="8" t="str">
        <f>TEXT(SalesDataTable[[#This Row],[Order Date]],"mmm")</f>
        <v>May</v>
      </c>
    </row>
    <row r="807" spans="1:20" ht="15.6">
      <c r="A807" s="2">
        <v>1210</v>
      </c>
      <c r="B807" s="3">
        <v>46155</v>
      </c>
      <c r="C807" s="4" t="s">
        <v>11</v>
      </c>
      <c r="D807" s="4" t="s">
        <v>12</v>
      </c>
      <c r="E807" s="4" t="s">
        <v>8</v>
      </c>
      <c r="F807" s="4" t="s">
        <v>16</v>
      </c>
      <c r="G807" s="4" t="s">
        <v>9</v>
      </c>
      <c r="H807" s="4" t="s">
        <v>17</v>
      </c>
      <c r="I807" s="9">
        <v>6</v>
      </c>
      <c r="J807" s="6">
        <v>141.9</v>
      </c>
      <c r="K807" s="7">
        <v>0.1</v>
      </c>
      <c r="L807" s="6">
        <v>79.64</v>
      </c>
      <c r="M807" s="6">
        <f t="shared" si="48"/>
        <v>766.2600000000001</v>
      </c>
      <c r="N807" s="6">
        <f t="shared" si="49"/>
        <v>477.84000000000003</v>
      </c>
      <c r="O807" s="6">
        <f t="shared" si="50"/>
        <v>288.42000000000007</v>
      </c>
      <c r="P807" s="8">
        <f t="shared" si="51"/>
        <v>0.37639965546942294</v>
      </c>
      <c r="Q807" s="5">
        <f>YEAR(SalesDataTable[[#This Row],[Order Date]])</f>
        <v>2026</v>
      </c>
      <c r="R807" s="8" t="str">
        <f>"Q"&amp;ROUNDUP(MONTH(SalesDataTable[[#This Row],[Order Date]])/3,0)</f>
        <v>Q2</v>
      </c>
      <c r="S807" s="9">
        <f>MONTH(SalesDataTable[[#This Row],[Order Date]])</f>
        <v>5</v>
      </c>
      <c r="T807" s="8" t="str">
        <f>TEXT(SalesDataTable[[#This Row],[Order Date]],"mmm")</f>
        <v>May</v>
      </c>
    </row>
    <row r="808" spans="1:20" ht="15.6">
      <c r="A808" s="2">
        <v>1244</v>
      </c>
      <c r="B808" s="3">
        <v>46155</v>
      </c>
      <c r="C808" s="4" t="s">
        <v>20</v>
      </c>
      <c r="D808" s="4" t="s">
        <v>33</v>
      </c>
      <c r="E808" s="4" t="s">
        <v>2</v>
      </c>
      <c r="F808" s="4" t="s">
        <v>3</v>
      </c>
      <c r="G808" s="4" t="s">
        <v>23</v>
      </c>
      <c r="H808" s="4" t="s">
        <v>51</v>
      </c>
      <c r="I808" s="9">
        <v>1</v>
      </c>
      <c r="J808" s="6">
        <v>122.11</v>
      </c>
      <c r="K808" s="7">
        <v>0</v>
      </c>
      <c r="L808" s="6">
        <v>59.86</v>
      </c>
      <c r="M808" s="6">
        <f t="shared" si="48"/>
        <v>122.11</v>
      </c>
      <c r="N808" s="6">
        <f t="shared" si="49"/>
        <v>59.86</v>
      </c>
      <c r="O808" s="6">
        <f t="shared" si="50"/>
        <v>62.25</v>
      </c>
      <c r="P808" s="8">
        <f t="shared" si="51"/>
        <v>0.50978625829170421</v>
      </c>
      <c r="Q808" s="5">
        <f>YEAR(SalesDataTable[[#This Row],[Order Date]])</f>
        <v>2026</v>
      </c>
      <c r="R808" s="8" t="str">
        <f>"Q"&amp;ROUNDUP(MONTH(SalesDataTable[[#This Row],[Order Date]])/3,0)</f>
        <v>Q2</v>
      </c>
      <c r="S808" s="9">
        <f>MONTH(SalesDataTable[[#This Row],[Order Date]])</f>
        <v>5</v>
      </c>
      <c r="T808" s="8" t="str">
        <f>TEXT(SalesDataTable[[#This Row],[Order Date]],"mmm")</f>
        <v>May</v>
      </c>
    </row>
    <row r="809" spans="1:20" ht="15.6">
      <c r="A809" s="2">
        <v>1403</v>
      </c>
      <c r="B809" s="3">
        <v>46155</v>
      </c>
      <c r="C809" s="4" t="s">
        <v>6</v>
      </c>
      <c r="D809" s="4" t="s">
        <v>41</v>
      </c>
      <c r="E809" s="4" t="s">
        <v>2</v>
      </c>
      <c r="F809" s="4" t="s">
        <v>3</v>
      </c>
      <c r="G809" s="4" t="s">
        <v>4</v>
      </c>
      <c r="H809" s="4" t="s">
        <v>30</v>
      </c>
      <c r="I809" s="9">
        <v>1</v>
      </c>
      <c r="J809" s="6">
        <v>102.38</v>
      </c>
      <c r="K809" s="7">
        <v>0</v>
      </c>
      <c r="L809" s="6">
        <v>50.82</v>
      </c>
      <c r="M809" s="6">
        <f t="shared" si="48"/>
        <v>102.38</v>
      </c>
      <c r="N809" s="6">
        <f t="shared" si="49"/>
        <v>50.82</v>
      </c>
      <c r="O809" s="6">
        <f t="shared" si="50"/>
        <v>51.559999999999995</v>
      </c>
      <c r="P809" s="8">
        <f t="shared" si="51"/>
        <v>0.50361398710685679</v>
      </c>
      <c r="Q809" s="5">
        <f>YEAR(SalesDataTable[[#This Row],[Order Date]])</f>
        <v>2026</v>
      </c>
      <c r="R809" s="8" t="str">
        <f>"Q"&amp;ROUNDUP(MONTH(SalesDataTable[[#This Row],[Order Date]])/3,0)</f>
        <v>Q2</v>
      </c>
      <c r="S809" s="9">
        <f>MONTH(SalesDataTable[[#This Row],[Order Date]])</f>
        <v>5</v>
      </c>
      <c r="T809" s="8" t="str">
        <f>TEXT(SalesDataTable[[#This Row],[Order Date]],"mmm")</f>
        <v>May</v>
      </c>
    </row>
    <row r="810" spans="1:20" ht="15.6">
      <c r="A810" s="2">
        <v>1592</v>
      </c>
      <c r="B810" s="3">
        <v>46155</v>
      </c>
      <c r="C810" s="4" t="s">
        <v>11</v>
      </c>
      <c r="D810" s="4" t="s">
        <v>52</v>
      </c>
      <c r="E810" s="4" t="s">
        <v>19</v>
      </c>
      <c r="F810" s="4" t="s">
        <v>3</v>
      </c>
      <c r="G810" s="4" t="s">
        <v>34</v>
      </c>
      <c r="H810" s="4" t="s">
        <v>42</v>
      </c>
      <c r="I810" s="9">
        <v>5</v>
      </c>
      <c r="J810" s="6">
        <v>37.119999999999997</v>
      </c>
      <c r="K810" s="7">
        <v>0.1</v>
      </c>
      <c r="L810" s="6">
        <v>13.96</v>
      </c>
      <c r="M810" s="6">
        <f t="shared" si="48"/>
        <v>167.04</v>
      </c>
      <c r="N810" s="6">
        <f t="shared" si="49"/>
        <v>69.800000000000011</v>
      </c>
      <c r="O810" s="6">
        <f t="shared" si="50"/>
        <v>97.239999999999981</v>
      </c>
      <c r="P810" s="8">
        <f t="shared" si="51"/>
        <v>0.58213601532567039</v>
      </c>
      <c r="Q810" s="5">
        <f>YEAR(SalesDataTable[[#This Row],[Order Date]])</f>
        <v>2026</v>
      </c>
      <c r="R810" s="8" t="str">
        <f>"Q"&amp;ROUNDUP(MONTH(SalesDataTable[[#This Row],[Order Date]])/3,0)</f>
        <v>Q2</v>
      </c>
      <c r="S810" s="9">
        <f>MONTH(SalesDataTable[[#This Row],[Order Date]])</f>
        <v>5</v>
      </c>
      <c r="T810" s="8" t="str">
        <f>TEXT(SalesDataTable[[#This Row],[Order Date]],"mmm")</f>
        <v>May</v>
      </c>
    </row>
    <row r="811" spans="1:20" ht="15.6">
      <c r="A811" s="2">
        <v>2581</v>
      </c>
      <c r="B811" s="3">
        <v>46155</v>
      </c>
      <c r="C811" s="4" t="s">
        <v>6</v>
      </c>
      <c r="D811" s="4" t="s">
        <v>43</v>
      </c>
      <c r="E811" s="4" t="s">
        <v>2</v>
      </c>
      <c r="F811" s="4" t="s">
        <v>13</v>
      </c>
      <c r="G811" s="4" t="s">
        <v>9</v>
      </c>
      <c r="H811" s="4" t="s">
        <v>10</v>
      </c>
      <c r="I811" s="9">
        <v>2</v>
      </c>
      <c r="J811" s="6">
        <v>91.76</v>
      </c>
      <c r="K811" s="7">
        <v>0.05</v>
      </c>
      <c r="L811" s="6">
        <v>46.31</v>
      </c>
      <c r="M811" s="6">
        <f t="shared" si="48"/>
        <v>174.34399999999999</v>
      </c>
      <c r="N811" s="6">
        <f t="shared" si="49"/>
        <v>92.62</v>
      </c>
      <c r="O811" s="6">
        <f t="shared" si="50"/>
        <v>81.72399999999999</v>
      </c>
      <c r="P811" s="8">
        <f t="shared" si="51"/>
        <v>0.46875143394668006</v>
      </c>
      <c r="Q811" s="5">
        <f>YEAR(SalesDataTable[[#This Row],[Order Date]])</f>
        <v>2026</v>
      </c>
      <c r="R811" s="8" t="str">
        <f>"Q"&amp;ROUNDUP(MONTH(SalesDataTable[[#This Row],[Order Date]])/3,0)</f>
        <v>Q2</v>
      </c>
      <c r="S811" s="9">
        <f>MONTH(SalesDataTable[[#This Row],[Order Date]])</f>
        <v>5</v>
      </c>
      <c r="T811" s="8" t="str">
        <f>TEXT(SalesDataTable[[#This Row],[Order Date]],"mmm")</f>
        <v>May</v>
      </c>
    </row>
    <row r="812" spans="1:20" ht="15.6">
      <c r="A812" s="2">
        <v>3428</v>
      </c>
      <c r="B812" s="3">
        <v>46155</v>
      </c>
      <c r="C812" s="4" t="s">
        <v>20</v>
      </c>
      <c r="D812" s="4" t="s">
        <v>21</v>
      </c>
      <c r="E812" s="4" t="s">
        <v>2</v>
      </c>
      <c r="F812" s="4" t="s">
        <v>3</v>
      </c>
      <c r="G812" s="4" t="s">
        <v>9</v>
      </c>
      <c r="H812" s="4" t="s">
        <v>17</v>
      </c>
      <c r="I812" s="9">
        <v>1</v>
      </c>
      <c r="J812" s="6">
        <v>144.51</v>
      </c>
      <c r="K812" s="7">
        <v>0</v>
      </c>
      <c r="L812" s="6">
        <v>79.22</v>
      </c>
      <c r="M812" s="6">
        <f t="shared" si="48"/>
        <v>144.51</v>
      </c>
      <c r="N812" s="6">
        <f t="shared" si="49"/>
        <v>79.22</v>
      </c>
      <c r="O812" s="6">
        <f t="shared" si="50"/>
        <v>65.289999999999992</v>
      </c>
      <c r="P812" s="8">
        <f t="shared" si="51"/>
        <v>0.45180264341568055</v>
      </c>
      <c r="Q812" s="5">
        <f>YEAR(SalesDataTable[[#This Row],[Order Date]])</f>
        <v>2026</v>
      </c>
      <c r="R812" s="8" t="str">
        <f>"Q"&amp;ROUNDUP(MONTH(SalesDataTable[[#This Row],[Order Date]])/3,0)</f>
        <v>Q2</v>
      </c>
      <c r="S812" s="9">
        <f>MONTH(SalesDataTable[[#This Row],[Order Date]])</f>
        <v>5</v>
      </c>
      <c r="T812" s="8" t="str">
        <f>TEXT(SalesDataTable[[#This Row],[Order Date]],"mmm")</f>
        <v>May</v>
      </c>
    </row>
    <row r="813" spans="1:20" ht="15.6">
      <c r="A813" s="2">
        <v>765</v>
      </c>
      <c r="B813" s="3">
        <v>46156</v>
      </c>
      <c r="C813" s="4" t="s">
        <v>6</v>
      </c>
      <c r="D813" s="4" t="s">
        <v>27</v>
      </c>
      <c r="E813" s="4" t="s">
        <v>8</v>
      </c>
      <c r="F813" s="4" t="s">
        <v>16</v>
      </c>
      <c r="G813" s="4" t="s">
        <v>34</v>
      </c>
      <c r="H813" s="4" t="s">
        <v>45</v>
      </c>
      <c r="I813" s="9">
        <v>3</v>
      </c>
      <c r="J813" s="6">
        <v>49.7</v>
      </c>
      <c r="K813" s="7">
        <v>0.1</v>
      </c>
      <c r="L813" s="6">
        <v>21.84</v>
      </c>
      <c r="M813" s="6">
        <f t="shared" si="48"/>
        <v>134.19000000000003</v>
      </c>
      <c r="N813" s="6">
        <f t="shared" si="49"/>
        <v>65.52</v>
      </c>
      <c r="O813" s="6">
        <f t="shared" si="50"/>
        <v>68.67000000000003</v>
      </c>
      <c r="P813" s="8">
        <f t="shared" si="51"/>
        <v>0.5117370892018781</v>
      </c>
      <c r="Q813" s="5">
        <f>YEAR(SalesDataTable[[#This Row],[Order Date]])</f>
        <v>2026</v>
      </c>
      <c r="R813" s="8" t="str">
        <f>"Q"&amp;ROUNDUP(MONTH(SalesDataTable[[#This Row],[Order Date]])/3,0)</f>
        <v>Q2</v>
      </c>
      <c r="S813" s="9">
        <f>MONTH(SalesDataTable[[#This Row],[Order Date]])</f>
        <v>5</v>
      </c>
      <c r="T813" s="8" t="str">
        <f>TEXT(SalesDataTable[[#This Row],[Order Date]],"mmm")</f>
        <v>May</v>
      </c>
    </row>
    <row r="814" spans="1:20" ht="15.6">
      <c r="A814" s="2">
        <v>854</v>
      </c>
      <c r="B814" s="3">
        <v>46156</v>
      </c>
      <c r="C814" s="4" t="s">
        <v>0</v>
      </c>
      <c r="D814" s="4" t="s">
        <v>1</v>
      </c>
      <c r="E814" s="4" t="s">
        <v>2</v>
      </c>
      <c r="F814" s="4" t="s">
        <v>3</v>
      </c>
      <c r="G814" s="4" t="s">
        <v>23</v>
      </c>
      <c r="H814" s="4" t="s">
        <v>51</v>
      </c>
      <c r="I814" s="9">
        <v>1</v>
      </c>
      <c r="J814" s="6">
        <v>120.9</v>
      </c>
      <c r="K814" s="7">
        <v>0</v>
      </c>
      <c r="L814" s="6">
        <v>59.31</v>
      </c>
      <c r="M814" s="6">
        <f t="shared" si="48"/>
        <v>120.9</v>
      </c>
      <c r="N814" s="6">
        <f t="shared" si="49"/>
        <v>59.31</v>
      </c>
      <c r="O814" s="6">
        <f t="shared" si="50"/>
        <v>61.59</v>
      </c>
      <c r="P814" s="8">
        <f t="shared" si="51"/>
        <v>0.50942928039702229</v>
      </c>
      <c r="Q814" s="5">
        <f>YEAR(SalesDataTable[[#This Row],[Order Date]])</f>
        <v>2026</v>
      </c>
      <c r="R814" s="8" t="str">
        <f>"Q"&amp;ROUNDUP(MONTH(SalesDataTable[[#This Row],[Order Date]])/3,0)</f>
        <v>Q2</v>
      </c>
      <c r="S814" s="9">
        <f>MONTH(SalesDataTable[[#This Row],[Order Date]])</f>
        <v>5</v>
      </c>
      <c r="T814" s="8" t="str">
        <f>TEXT(SalesDataTable[[#This Row],[Order Date]],"mmm")</f>
        <v>May</v>
      </c>
    </row>
    <row r="815" spans="1:20" ht="15.6">
      <c r="A815" s="2">
        <v>1087</v>
      </c>
      <c r="B815" s="3">
        <v>46156</v>
      </c>
      <c r="C815" s="4" t="s">
        <v>11</v>
      </c>
      <c r="D815" s="4" t="s">
        <v>39</v>
      </c>
      <c r="E815" s="4" t="s">
        <v>2</v>
      </c>
      <c r="F815" s="4" t="s">
        <v>3</v>
      </c>
      <c r="G815" s="4" t="s">
        <v>23</v>
      </c>
      <c r="H815" s="4" t="s">
        <v>29</v>
      </c>
      <c r="I815" s="9">
        <v>1</v>
      </c>
      <c r="J815" s="6">
        <v>195.72</v>
      </c>
      <c r="K815" s="7">
        <v>0.05</v>
      </c>
      <c r="L815" s="6">
        <v>105.73</v>
      </c>
      <c r="M815" s="6">
        <f t="shared" si="48"/>
        <v>185.934</v>
      </c>
      <c r="N815" s="6">
        <f t="shared" si="49"/>
        <v>105.73</v>
      </c>
      <c r="O815" s="6">
        <f t="shared" si="50"/>
        <v>80.203999999999994</v>
      </c>
      <c r="P815" s="8">
        <f t="shared" si="51"/>
        <v>0.43135736336549524</v>
      </c>
      <c r="Q815" s="5">
        <f>YEAR(SalesDataTable[[#This Row],[Order Date]])</f>
        <v>2026</v>
      </c>
      <c r="R815" s="8" t="str">
        <f>"Q"&amp;ROUNDUP(MONTH(SalesDataTable[[#This Row],[Order Date]])/3,0)</f>
        <v>Q2</v>
      </c>
      <c r="S815" s="9">
        <f>MONTH(SalesDataTable[[#This Row],[Order Date]])</f>
        <v>5</v>
      </c>
      <c r="T815" s="8" t="str">
        <f>TEXT(SalesDataTable[[#This Row],[Order Date]],"mmm")</f>
        <v>May</v>
      </c>
    </row>
    <row r="816" spans="1:20" ht="15.6">
      <c r="A816" s="2">
        <v>1150</v>
      </c>
      <c r="B816" s="3">
        <v>46156</v>
      </c>
      <c r="C816" s="4" t="s">
        <v>0</v>
      </c>
      <c r="D816" s="4" t="s">
        <v>1</v>
      </c>
      <c r="E816" s="4" t="s">
        <v>8</v>
      </c>
      <c r="F816" s="4" t="s">
        <v>3</v>
      </c>
      <c r="G816" s="4" t="s">
        <v>4</v>
      </c>
      <c r="H816" s="4" t="s">
        <v>26</v>
      </c>
      <c r="I816" s="9">
        <v>8</v>
      </c>
      <c r="J816" s="6">
        <v>40.15</v>
      </c>
      <c r="K816" s="7">
        <v>0.15</v>
      </c>
      <c r="L816" s="6">
        <v>16.91</v>
      </c>
      <c r="M816" s="6">
        <f t="shared" si="48"/>
        <v>273.02</v>
      </c>
      <c r="N816" s="6">
        <f t="shared" si="49"/>
        <v>135.28</v>
      </c>
      <c r="O816" s="6">
        <f t="shared" si="50"/>
        <v>137.73999999999998</v>
      </c>
      <c r="P816" s="8">
        <f t="shared" si="51"/>
        <v>0.50450516445681637</v>
      </c>
      <c r="Q816" s="5">
        <f>YEAR(SalesDataTable[[#This Row],[Order Date]])</f>
        <v>2026</v>
      </c>
      <c r="R816" s="8" t="str">
        <f>"Q"&amp;ROUNDUP(MONTH(SalesDataTable[[#This Row],[Order Date]])/3,0)</f>
        <v>Q2</v>
      </c>
      <c r="S816" s="9">
        <f>MONTH(SalesDataTable[[#This Row],[Order Date]])</f>
        <v>5</v>
      </c>
      <c r="T816" s="8" t="str">
        <f>TEXT(SalesDataTable[[#This Row],[Order Date]],"mmm")</f>
        <v>May</v>
      </c>
    </row>
    <row r="817" spans="1:20" ht="15.6">
      <c r="A817" s="2">
        <v>1902</v>
      </c>
      <c r="B817" s="3">
        <v>46156</v>
      </c>
      <c r="C817" s="4" t="s">
        <v>6</v>
      </c>
      <c r="D817" s="4" t="s">
        <v>49</v>
      </c>
      <c r="E817" s="4" t="s">
        <v>19</v>
      </c>
      <c r="F817" s="4" t="s">
        <v>16</v>
      </c>
      <c r="G817" s="4" t="s">
        <v>14</v>
      </c>
      <c r="H817" s="4" t="s">
        <v>44</v>
      </c>
      <c r="I817" s="9">
        <v>4</v>
      </c>
      <c r="J817" s="6">
        <v>130.83000000000001</v>
      </c>
      <c r="K817" s="7">
        <v>0</v>
      </c>
      <c r="L817" s="6">
        <v>66.959999999999994</v>
      </c>
      <c r="M817" s="6">
        <f t="shared" si="48"/>
        <v>523.32000000000005</v>
      </c>
      <c r="N817" s="6">
        <f t="shared" si="49"/>
        <v>267.83999999999997</v>
      </c>
      <c r="O817" s="6">
        <f t="shared" si="50"/>
        <v>255.48000000000008</v>
      </c>
      <c r="P817" s="8">
        <f t="shared" si="51"/>
        <v>0.48819078193074994</v>
      </c>
      <c r="Q817" s="5">
        <f>YEAR(SalesDataTable[[#This Row],[Order Date]])</f>
        <v>2026</v>
      </c>
      <c r="R817" s="8" t="str">
        <f>"Q"&amp;ROUNDUP(MONTH(SalesDataTable[[#This Row],[Order Date]])/3,0)</f>
        <v>Q2</v>
      </c>
      <c r="S817" s="9">
        <f>MONTH(SalesDataTable[[#This Row],[Order Date]])</f>
        <v>5</v>
      </c>
      <c r="T817" s="8" t="str">
        <f>TEXT(SalesDataTable[[#This Row],[Order Date]],"mmm")</f>
        <v>May</v>
      </c>
    </row>
    <row r="818" spans="1:20" ht="15.6">
      <c r="A818" s="2">
        <v>3913</v>
      </c>
      <c r="B818" s="3">
        <v>46156</v>
      </c>
      <c r="C818" s="4" t="s">
        <v>6</v>
      </c>
      <c r="D818" s="4" t="s">
        <v>43</v>
      </c>
      <c r="E818" s="4" t="s">
        <v>2</v>
      </c>
      <c r="F818" s="4" t="s">
        <v>13</v>
      </c>
      <c r="G818" s="4" t="s">
        <v>4</v>
      </c>
      <c r="H818" s="4" t="s">
        <v>22</v>
      </c>
      <c r="I818" s="9">
        <v>1</v>
      </c>
      <c r="J818" s="6">
        <v>50.34</v>
      </c>
      <c r="K818" s="7">
        <v>0.05</v>
      </c>
      <c r="L818" s="6">
        <v>22.23</v>
      </c>
      <c r="M818" s="6">
        <f t="shared" si="48"/>
        <v>47.823</v>
      </c>
      <c r="N818" s="6">
        <f t="shared" si="49"/>
        <v>22.23</v>
      </c>
      <c r="O818" s="6">
        <f t="shared" si="50"/>
        <v>25.593</v>
      </c>
      <c r="P818" s="8">
        <f t="shared" si="51"/>
        <v>0.53516090584028608</v>
      </c>
      <c r="Q818" s="5">
        <f>YEAR(SalesDataTable[[#This Row],[Order Date]])</f>
        <v>2026</v>
      </c>
      <c r="R818" s="8" t="str">
        <f>"Q"&amp;ROUNDUP(MONTH(SalesDataTable[[#This Row],[Order Date]])/3,0)</f>
        <v>Q2</v>
      </c>
      <c r="S818" s="9">
        <f>MONTH(SalesDataTable[[#This Row],[Order Date]])</f>
        <v>5</v>
      </c>
      <c r="T818" s="8" t="str">
        <f>TEXT(SalesDataTable[[#This Row],[Order Date]],"mmm")</f>
        <v>May</v>
      </c>
    </row>
    <row r="819" spans="1:20" ht="15.6">
      <c r="A819" s="2">
        <v>4378</v>
      </c>
      <c r="B819" s="3">
        <v>46156</v>
      </c>
      <c r="C819" s="4" t="s">
        <v>11</v>
      </c>
      <c r="D819" s="4" t="s">
        <v>39</v>
      </c>
      <c r="E819" s="4" t="s">
        <v>2</v>
      </c>
      <c r="F819" s="4" t="s">
        <v>3</v>
      </c>
      <c r="G819" s="4" t="s">
        <v>4</v>
      </c>
      <c r="H819" s="4" t="s">
        <v>30</v>
      </c>
      <c r="I819" s="9">
        <v>2</v>
      </c>
      <c r="J819" s="6">
        <v>103.37</v>
      </c>
      <c r="K819" s="7">
        <v>0</v>
      </c>
      <c r="L819" s="6">
        <v>50.49</v>
      </c>
      <c r="M819" s="6">
        <f t="shared" si="48"/>
        <v>206.74</v>
      </c>
      <c r="N819" s="6">
        <f t="shared" si="49"/>
        <v>100.98</v>
      </c>
      <c r="O819" s="6">
        <f t="shared" si="50"/>
        <v>105.76</v>
      </c>
      <c r="P819" s="8">
        <f t="shared" si="51"/>
        <v>0.51156041404662866</v>
      </c>
      <c r="Q819" s="5">
        <f>YEAR(SalesDataTable[[#This Row],[Order Date]])</f>
        <v>2026</v>
      </c>
      <c r="R819" s="8" t="str">
        <f>"Q"&amp;ROUNDUP(MONTH(SalesDataTable[[#This Row],[Order Date]])/3,0)</f>
        <v>Q2</v>
      </c>
      <c r="S819" s="9">
        <f>MONTH(SalesDataTable[[#This Row],[Order Date]])</f>
        <v>5</v>
      </c>
      <c r="T819" s="8" t="str">
        <f>TEXT(SalesDataTable[[#This Row],[Order Date]],"mmm")</f>
        <v>May</v>
      </c>
    </row>
    <row r="820" spans="1:20" ht="15.6">
      <c r="A820" s="2">
        <v>4551</v>
      </c>
      <c r="B820" s="3">
        <v>46156</v>
      </c>
      <c r="C820" s="4" t="s">
        <v>6</v>
      </c>
      <c r="D820" s="4" t="s">
        <v>49</v>
      </c>
      <c r="E820" s="4" t="s">
        <v>19</v>
      </c>
      <c r="F820" s="4" t="s">
        <v>16</v>
      </c>
      <c r="G820" s="4" t="s">
        <v>34</v>
      </c>
      <c r="H820" s="4" t="s">
        <v>38</v>
      </c>
      <c r="I820" s="9">
        <v>3</v>
      </c>
      <c r="J820" s="6">
        <v>122.31</v>
      </c>
      <c r="K820" s="7">
        <v>0.05</v>
      </c>
      <c r="L820" s="6">
        <v>71.11</v>
      </c>
      <c r="M820" s="6">
        <f t="shared" si="48"/>
        <v>348.58350000000002</v>
      </c>
      <c r="N820" s="6">
        <f t="shared" si="49"/>
        <v>213.32999999999998</v>
      </c>
      <c r="O820" s="6">
        <f t="shared" si="50"/>
        <v>135.25350000000003</v>
      </c>
      <c r="P820" s="8">
        <f t="shared" si="51"/>
        <v>0.38800889887214979</v>
      </c>
      <c r="Q820" s="5">
        <f>YEAR(SalesDataTable[[#This Row],[Order Date]])</f>
        <v>2026</v>
      </c>
      <c r="R820" s="8" t="str">
        <f>"Q"&amp;ROUNDUP(MONTH(SalesDataTable[[#This Row],[Order Date]])/3,0)</f>
        <v>Q2</v>
      </c>
      <c r="S820" s="9">
        <f>MONTH(SalesDataTable[[#This Row],[Order Date]])</f>
        <v>5</v>
      </c>
      <c r="T820" s="8" t="str">
        <f>TEXT(SalesDataTable[[#This Row],[Order Date]],"mmm")</f>
        <v>May</v>
      </c>
    </row>
    <row r="821" spans="1:20" ht="15.6">
      <c r="A821" s="2">
        <v>787</v>
      </c>
      <c r="B821" s="3">
        <v>46157</v>
      </c>
      <c r="C821" s="4" t="s">
        <v>0</v>
      </c>
      <c r="D821" s="4" t="s">
        <v>36</v>
      </c>
      <c r="E821" s="4" t="s">
        <v>2</v>
      </c>
      <c r="F821" s="4" t="s">
        <v>16</v>
      </c>
      <c r="G821" s="4" t="s">
        <v>14</v>
      </c>
      <c r="H821" s="4" t="s">
        <v>48</v>
      </c>
      <c r="I821" s="9">
        <v>1</v>
      </c>
      <c r="J821" s="6">
        <v>166.48</v>
      </c>
      <c r="K821" s="7">
        <v>0</v>
      </c>
      <c r="L821" s="6">
        <v>89.42</v>
      </c>
      <c r="M821" s="6">
        <f t="shared" si="48"/>
        <v>166.48</v>
      </c>
      <c r="N821" s="6">
        <f t="shared" si="49"/>
        <v>89.42</v>
      </c>
      <c r="O821" s="6">
        <f t="shared" si="50"/>
        <v>77.059999999999988</v>
      </c>
      <c r="P821" s="8">
        <f t="shared" si="51"/>
        <v>0.4628784238346948</v>
      </c>
      <c r="Q821" s="5">
        <f>YEAR(SalesDataTable[[#This Row],[Order Date]])</f>
        <v>2026</v>
      </c>
      <c r="R821" s="8" t="str">
        <f>"Q"&amp;ROUNDUP(MONTH(SalesDataTable[[#This Row],[Order Date]])/3,0)</f>
        <v>Q2</v>
      </c>
      <c r="S821" s="9">
        <f>MONTH(SalesDataTable[[#This Row],[Order Date]])</f>
        <v>5</v>
      </c>
      <c r="T821" s="8" t="str">
        <f>TEXT(SalesDataTable[[#This Row],[Order Date]],"mmm")</f>
        <v>May</v>
      </c>
    </row>
    <row r="822" spans="1:20" ht="15.6">
      <c r="A822" s="2">
        <v>1133</v>
      </c>
      <c r="B822" s="3">
        <v>46157</v>
      </c>
      <c r="C822" s="4" t="s">
        <v>0</v>
      </c>
      <c r="D822" s="4" t="s">
        <v>50</v>
      </c>
      <c r="E822" s="4" t="s">
        <v>19</v>
      </c>
      <c r="F822" s="4" t="s">
        <v>13</v>
      </c>
      <c r="G822" s="4" t="s">
        <v>23</v>
      </c>
      <c r="H822" s="4" t="s">
        <v>29</v>
      </c>
      <c r="I822" s="9">
        <v>3</v>
      </c>
      <c r="J822" s="6">
        <v>192.21</v>
      </c>
      <c r="K822" s="7">
        <v>0</v>
      </c>
      <c r="L822" s="6">
        <v>103.51</v>
      </c>
      <c r="M822" s="6">
        <f t="shared" si="48"/>
        <v>576.63</v>
      </c>
      <c r="N822" s="6">
        <f t="shared" si="49"/>
        <v>310.53000000000003</v>
      </c>
      <c r="O822" s="6">
        <f t="shared" si="50"/>
        <v>266.09999999999997</v>
      </c>
      <c r="P822" s="8">
        <f t="shared" si="51"/>
        <v>0.46147442900993701</v>
      </c>
      <c r="Q822" s="5">
        <f>YEAR(SalesDataTable[[#This Row],[Order Date]])</f>
        <v>2026</v>
      </c>
      <c r="R822" s="8" t="str">
        <f>"Q"&amp;ROUNDUP(MONTH(SalesDataTable[[#This Row],[Order Date]])/3,0)</f>
        <v>Q2</v>
      </c>
      <c r="S822" s="9">
        <f>MONTH(SalesDataTable[[#This Row],[Order Date]])</f>
        <v>5</v>
      </c>
      <c r="T822" s="8" t="str">
        <f>TEXT(SalesDataTable[[#This Row],[Order Date]],"mmm")</f>
        <v>May</v>
      </c>
    </row>
    <row r="823" spans="1:20" ht="15.6">
      <c r="A823" s="2">
        <v>2075</v>
      </c>
      <c r="B823" s="3">
        <v>46157</v>
      </c>
      <c r="C823" s="4" t="s">
        <v>0</v>
      </c>
      <c r="D823" s="4" t="s">
        <v>36</v>
      </c>
      <c r="E823" s="4" t="s">
        <v>8</v>
      </c>
      <c r="F823" s="4" t="s">
        <v>16</v>
      </c>
      <c r="G823" s="4" t="s">
        <v>23</v>
      </c>
      <c r="H823" s="4" t="s">
        <v>40</v>
      </c>
      <c r="I823" s="9">
        <v>6</v>
      </c>
      <c r="J823" s="6">
        <v>81.13</v>
      </c>
      <c r="K823" s="7">
        <v>0.05</v>
      </c>
      <c r="L823" s="6">
        <v>39.409999999999997</v>
      </c>
      <c r="M823" s="6">
        <f t="shared" si="48"/>
        <v>462.44099999999997</v>
      </c>
      <c r="N823" s="6">
        <f t="shared" si="49"/>
        <v>236.45999999999998</v>
      </c>
      <c r="O823" s="6">
        <f t="shared" si="50"/>
        <v>225.98099999999999</v>
      </c>
      <c r="P823" s="8">
        <f t="shared" si="51"/>
        <v>0.48866990599881932</v>
      </c>
      <c r="Q823" s="5">
        <f>YEAR(SalesDataTable[[#This Row],[Order Date]])</f>
        <v>2026</v>
      </c>
      <c r="R823" s="8" t="str">
        <f>"Q"&amp;ROUNDUP(MONTH(SalesDataTable[[#This Row],[Order Date]])/3,0)</f>
        <v>Q2</v>
      </c>
      <c r="S823" s="9">
        <f>MONTH(SalesDataTable[[#This Row],[Order Date]])</f>
        <v>5</v>
      </c>
      <c r="T823" s="8" t="str">
        <f>TEXT(SalesDataTable[[#This Row],[Order Date]],"mmm")</f>
        <v>May</v>
      </c>
    </row>
    <row r="824" spans="1:20" ht="15.6">
      <c r="A824" s="2">
        <v>2172</v>
      </c>
      <c r="B824" s="3">
        <v>46157</v>
      </c>
      <c r="C824" s="4" t="s">
        <v>11</v>
      </c>
      <c r="D824" s="4" t="s">
        <v>39</v>
      </c>
      <c r="E824" s="4" t="s">
        <v>8</v>
      </c>
      <c r="F824" s="4" t="s">
        <v>16</v>
      </c>
      <c r="G824" s="4" t="s">
        <v>14</v>
      </c>
      <c r="H824" s="4" t="s">
        <v>15</v>
      </c>
      <c r="I824" s="9">
        <v>6</v>
      </c>
      <c r="J824" s="6">
        <v>37.1</v>
      </c>
      <c r="K824" s="7">
        <v>0.1</v>
      </c>
      <c r="L824" s="6">
        <v>13.63</v>
      </c>
      <c r="M824" s="6">
        <f t="shared" si="48"/>
        <v>200.34000000000003</v>
      </c>
      <c r="N824" s="6">
        <f t="shared" si="49"/>
        <v>81.78</v>
      </c>
      <c r="O824" s="6">
        <f t="shared" si="50"/>
        <v>118.56000000000003</v>
      </c>
      <c r="P824" s="8">
        <f t="shared" si="51"/>
        <v>0.59179395028451642</v>
      </c>
      <c r="Q824" s="5">
        <f>YEAR(SalesDataTable[[#This Row],[Order Date]])</f>
        <v>2026</v>
      </c>
      <c r="R824" s="8" t="str">
        <f>"Q"&amp;ROUNDUP(MONTH(SalesDataTable[[#This Row],[Order Date]])/3,0)</f>
        <v>Q2</v>
      </c>
      <c r="S824" s="9">
        <f>MONTH(SalesDataTable[[#This Row],[Order Date]])</f>
        <v>5</v>
      </c>
      <c r="T824" s="8" t="str">
        <f>TEXT(SalesDataTable[[#This Row],[Order Date]],"mmm")</f>
        <v>May</v>
      </c>
    </row>
    <row r="825" spans="1:20" ht="15.6">
      <c r="A825" s="2">
        <v>2977</v>
      </c>
      <c r="B825" s="3">
        <v>46157</v>
      </c>
      <c r="C825" s="4" t="s">
        <v>6</v>
      </c>
      <c r="D825" s="4" t="s">
        <v>49</v>
      </c>
      <c r="E825" s="4" t="s">
        <v>8</v>
      </c>
      <c r="F825" s="4" t="s">
        <v>16</v>
      </c>
      <c r="G825" s="4" t="s">
        <v>14</v>
      </c>
      <c r="H825" s="4" t="s">
        <v>15</v>
      </c>
      <c r="I825" s="9">
        <v>6</v>
      </c>
      <c r="J825" s="6">
        <v>35.92</v>
      </c>
      <c r="K825" s="7">
        <v>0.15</v>
      </c>
      <c r="L825" s="6">
        <v>13.3</v>
      </c>
      <c r="M825" s="6">
        <f t="shared" si="48"/>
        <v>183.19200000000001</v>
      </c>
      <c r="N825" s="6">
        <f t="shared" si="49"/>
        <v>79.800000000000011</v>
      </c>
      <c r="O825" s="6">
        <f t="shared" si="50"/>
        <v>103.392</v>
      </c>
      <c r="P825" s="8">
        <f t="shared" si="51"/>
        <v>0.56439145814227687</v>
      </c>
      <c r="Q825" s="5">
        <f>YEAR(SalesDataTable[[#This Row],[Order Date]])</f>
        <v>2026</v>
      </c>
      <c r="R825" s="8" t="str">
        <f>"Q"&amp;ROUNDUP(MONTH(SalesDataTable[[#This Row],[Order Date]])/3,0)</f>
        <v>Q2</v>
      </c>
      <c r="S825" s="9">
        <f>MONTH(SalesDataTable[[#This Row],[Order Date]])</f>
        <v>5</v>
      </c>
      <c r="T825" s="8" t="str">
        <f>TEXT(SalesDataTable[[#This Row],[Order Date]],"mmm")</f>
        <v>May</v>
      </c>
    </row>
    <row r="826" spans="1:20" ht="15.6">
      <c r="A826" s="2">
        <v>3531</v>
      </c>
      <c r="B826" s="3">
        <v>46157</v>
      </c>
      <c r="C826" s="4" t="s">
        <v>20</v>
      </c>
      <c r="D826" s="4" t="s">
        <v>47</v>
      </c>
      <c r="E826" s="4" t="s">
        <v>19</v>
      </c>
      <c r="F826" s="4" t="s">
        <v>16</v>
      </c>
      <c r="G826" s="4" t="s">
        <v>34</v>
      </c>
      <c r="H826" s="4" t="s">
        <v>42</v>
      </c>
      <c r="I826" s="9">
        <v>4</v>
      </c>
      <c r="J826" s="6">
        <v>36.21</v>
      </c>
      <c r="K826" s="7">
        <v>0</v>
      </c>
      <c r="L826" s="6">
        <v>14.3</v>
      </c>
      <c r="M826" s="6">
        <f t="shared" si="48"/>
        <v>144.84</v>
      </c>
      <c r="N826" s="6">
        <f t="shared" si="49"/>
        <v>57.2</v>
      </c>
      <c r="O826" s="6">
        <f t="shared" si="50"/>
        <v>87.64</v>
      </c>
      <c r="P826" s="8">
        <f t="shared" si="51"/>
        <v>0.60508146920740125</v>
      </c>
      <c r="Q826" s="5">
        <f>YEAR(SalesDataTable[[#This Row],[Order Date]])</f>
        <v>2026</v>
      </c>
      <c r="R826" s="8" t="str">
        <f>"Q"&amp;ROUNDUP(MONTH(SalesDataTable[[#This Row],[Order Date]])/3,0)</f>
        <v>Q2</v>
      </c>
      <c r="S826" s="9">
        <f>MONTH(SalesDataTable[[#This Row],[Order Date]])</f>
        <v>5</v>
      </c>
      <c r="T826" s="8" t="str">
        <f>TEXT(SalesDataTable[[#This Row],[Order Date]],"mmm")</f>
        <v>May</v>
      </c>
    </row>
    <row r="827" spans="1:20" ht="15.6">
      <c r="A827" s="2">
        <v>3881</v>
      </c>
      <c r="B827" s="3">
        <v>46157</v>
      </c>
      <c r="C827" s="4" t="s">
        <v>11</v>
      </c>
      <c r="D827" s="4" t="s">
        <v>39</v>
      </c>
      <c r="E827" s="4" t="s">
        <v>2</v>
      </c>
      <c r="F827" s="4" t="s">
        <v>16</v>
      </c>
      <c r="G827" s="4" t="s">
        <v>9</v>
      </c>
      <c r="H827" s="4" t="s">
        <v>46</v>
      </c>
      <c r="I827" s="9">
        <v>3</v>
      </c>
      <c r="J827" s="6">
        <v>73.03</v>
      </c>
      <c r="K827" s="7">
        <v>0.05</v>
      </c>
      <c r="L827" s="6">
        <v>33.200000000000003</v>
      </c>
      <c r="M827" s="6">
        <f t="shared" si="48"/>
        <v>208.13550000000001</v>
      </c>
      <c r="N827" s="6">
        <f t="shared" si="49"/>
        <v>99.600000000000009</v>
      </c>
      <c r="O827" s="6">
        <f t="shared" si="50"/>
        <v>108.5355</v>
      </c>
      <c r="P827" s="8">
        <f t="shared" si="51"/>
        <v>0.52146558371829888</v>
      </c>
      <c r="Q827" s="5">
        <f>YEAR(SalesDataTable[[#This Row],[Order Date]])</f>
        <v>2026</v>
      </c>
      <c r="R827" s="8" t="str">
        <f>"Q"&amp;ROUNDUP(MONTH(SalesDataTable[[#This Row],[Order Date]])/3,0)</f>
        <v>Q2</v>
      </c>
      <c r="S827" s="9">
        <f>MONTH(SalesDataTable[[#This Row],[Order Date]])</f>
        <v>5</v>
      </c>
      <c r="T827" s="8" t="str">
        <f>TEXT(SalesDataTable[[#This Row],[Order Date]],"mmm")</f>
        <v>May</v>
      </c>
    </row>
    <row r="828" spans="1:20" ht="15.6">
      <c r="A828" s="2">
        <v>4469</v>
      </c>
      <c r="B828" s="3">
        <v>46157</v>
      </c>
      <c r="C828" s="4" t="s">
        <v>11</v>
      </c>
      <c r="D828" s="4" t="s">
        <v>25</v>
      </c>
      <c r="E828" s="4" t="s">
        <v>19</v>
      </c>
      <c r="F828" s="4" t="s">
        <v>3</v>
      </c>
      <c r="G828" s="4" t="s">
        <v>4</v>
      </c>
      <c r="H828" s="4" t="s">
        <v>5</v>
      </c>
      <c r="I828" s="9">
        <v>2</v>
      </c>
      <c r="J828" s="6">
        <v>80.81</v>
      </c>
      <c r="K828" s="7">
        <v>0</v>
      </c>
      <c r="L828" s="6">
        <v>42.53</v>
      </c>
      <c r="M828" s="6">
        <f t="shared" si="48"/>
        <v>161.62</v>
      </c>
      <c r="N828" s="6">
        <f t="shared" si="49"/>
        <v>85.06</v>
      </c>
      <c r="O828" s="6">
        <f t="shared" si="50"/>
        <v>76.56</v>
      </c>
      <c r="P828" s="8">
        <f t="shared" si="51"/>
        <v>0.47370374953594852</v>
      </c>
      <c r="Q828" s="5">
        <f>YEAR(SalesDataTable[[#This Row],[Order Date]])</f>
        <v>2026</v>
      </c>
      <c r="R828" s="8" t="str">
        <f>"Q"&amp;ROUNDUP(MONTH(SalesDataTable[[#This Row],[Order Date]])/3,0)</f>
        <v>Q2</v>
      </c>
      <c r="S828" s="9">
        <f>MONTH(SalesDataTable[[#This Row],[Order Date]])</f>
        <v>5</v>
      </c>
      <c r="T828" s="8" t="str">
        <f>TEXT(SalesDataTable[[#This Row],[Order Date]],"mmm")</f>
        <v>May</v>
      </c>
    </row>
    <row r="829" spans="1:20" ht="15.6">
      <c r="A829" s="2">
        <v>5037</v>
      </c>
      <c r="B829" s="3">
        <v>46157</v>
      </c>
      <c r="C829" s="4" t="s">
        <v>6</v>
      </c>
      <c r="D829" s="4" t="s">
        <v>41</v>
      </c>
      <c r="E829" s="4" t="s">
        <v>2</v>
      </c>
      <c r="F829" s="4" t="s">
        <v>13</v>
      </c>
      <c r="G829" s="4" t="s">
        <v>4</v>
      </c>
      <c r="H829" s="4" t="s">
        <v>22</v>
      </c>
      <c r="I829" s="9">
        <v>1</v>
      </c>
      <c r="J829" s="6">
        <v>51.53</v>
      </c>
      <c r="K829" s="7">
        <v>0.1</v>
      </c>
      <c r="L829" s="6">
        <v>23.06</v>
      </c>
      <c r="M829" s="6">
        <f t="shared" si="48"/>
        <v>46.377000000000002</v>
      </c>
      <c r="N829" s="6">
        <f t="shared" si="49"/>
        <v>23.06</v>
      </c>
      <c r="O829" s="6">
        <f t="shared" si="50"/>
        <v>23.317000000000004</v>
      </c>
      <c r="P829" s="8">
        <f t="shared" si="51"/>
        <v>0.50277076999374692</v>
      </c>
      <c r="Q829" s="5">
        <f>YEAR(SalesDataTable[[#This Row],[Order Date]])</f>
        <v>2026</v>
      </c>
      <c r="R829" s="8" t="str">
        <f>"Q"&amp;ROUNDUP(MONTH(SalesDataTable[[#This Row],[Order Date]])/3,0)</f>
        <v>Q2</v>
      </c>
      <c r="S829" s="9">
        <f>MONTH(SalesDataTable[[#This Row],[Order Date]])</f>
        <v>5</v>
      </c>
      <c r="T829" s="8" t="str">
        <f>TEXT(SalesDataTable[[#This Row],[Order Date]],"mmm")</f>
        <v>May</v>
      </c>
    </row>
    <row r="830" spans="1:20" ht="15.6">
      <c r="A830" s="2">
        <v>35</v>
      </c>
      <c r="B830" s="3">
        <v>46158</v>
      </c>
      <c r="C830" s="4" t="s">
        <v>20</v>
      </c>
      <c r="D830" s="4" t="s">
        <v>47</v>
      </c>
      <c r="E830" s="4" t="s">
        <v>8</v>
      </c>
      <c r="F830" s="4" t="s">
        <v>16</v>
      </c>
      <c r="G830" s="4" t="s">
        <v>23</v>
      </c>
      <c r="H830" s="4" t="s">
        <v>40</v>
      </c>
      <c r="I830" s="9">
        <v>5</v>
      </c>
      <c r="J830" s="6">
        <v>81.75</v>
      </c>
      <c r="K830" s="7">
        <v>0.05</v>
      </c>
      <c r="L830" s="6">
        <v>39.159999999999997</v>
      </c>
      <c r="M830" s="6">
        <f t="shared" si="48"/>
        <v>388.3125</v>
      </c>
      <c r="N830" s="6">
        <f t="shared" si="49"/>
        <v>195.79999999999998</v>
      </c>
      <c r="O830" s="6">
        <f t="shared" si="50"/>
        <v>192.51250000000002</v>
      </c>
      <c r="P830" s="8">
        <f t="shared" si="51"/>
        <v>0.49576694028649609</v>
      </c>
      <c r="Q830" s="5">
        <f>YEAR(SalesDataTable[[#This Row],[Order Date]])</f>
        <v>2026</v>
      </c>
      <c r="R830" s="8" t="str">
        <f>"Q"&amp;ROUNDUP(MONTH(SalesDataTable[[#This Row],[Order Date]])/3,0)</f>
        <v>Q2</v>
      </c>
      <c r="S830" s="9">
        <f>MONTH(SalesDataTable[[#This Row],[Order Date]])</f>
        <v>5</v>
      </c>
      <c r="T830" s="8" t="str">
        <f>TEXT(SalesDataTable[[#This Row],[Order Date]],"mmm")</f>
        <v>May</v>
      </c>
    </row>
    <row r="831" spans="1:20" ht="15.6">
      <c r="A831" s="2">
        <v>226</v>
      </c>
      <c r="B831" s="3">
        <v>46158</v>
      </c>
      <c r="C831" s="4" t="s">
        <v>11</v>
      </c>
      <c r="D831" s="4" t="s">
        <v>39</v>
      </c>
      <c r="E831" s="4" t="s">
        <v>2</v>
      </c>
      <c r="F831" s="4" t="s">
        <v>13</v>
      </c>
      <c r="G831" s="4" t="s">
        <v>14</v>
      </c>
      <c r="H831" s="4" t="s">
        <v>48</v>
      </c>
      <c r="I831" s="9">
        <v>1</v>
      </c>
      <c r="J831" s="6">
        <v>165.99</v>
      </c>
      <c r="K831" s="7">
        <v>0.1</v>
      </c>
      <c r="L831" s="6">
        <v>89.9</v>
      </c>
      <c r="M831" s="6">
        <f t="shared" si="48"/>
        <v>149.39100000000002</v>
      </c>
      <c r="N831" s="6">
        <f t="shared" si="49"/>
        <v>89.9</v>
      </c>
      <c r="O831" s="6">
        <f t="shared" si="50"/>
        <v>59.491000000000014</v>
      </c>
      <c r="P831" s="8">
        <f t="shared" si="51"/>
        <v>0.3982234538894579</v>
      </c>
      <c r="Q831" s="5">
        <f>YEAR(SalesDataTable[[#This Row],[Order Date]])</f>
        <v>2026</v>
      </c>
      <c r="R831" s="8" t="str">
        <f>"Q"&amp;ROUNDUP(MONTH(SalesDataTable[[#This Row],[Order Date]])/3,0)</f>
        <v>Q2</v>
      </c>
      <c r="S831" s="9">
        <f>MONTH(SalesDataTable[[#This Row],[Order Date]])</f>
        <v>5</v>
      </c>
      <c r="T831" s="8" t="str">
        <f>TEXT(SalesDataTable[[#This Row],[Order Date]],"mmm")</f>
        <v>May</v>
      </c>
    </row>
    <row r="832" spans="1:20" ht="15.6">
      <c r="A832" s="2">
        <v>1713</v>
      </c>
      <c r="B832" s="3">
        <v>46158</v>
      </c>
      <c r="C832" s="4" t="s">
        <v>0</v>
      </c>
      <c r="D832" s="4" t="s">
        <v>50</v>
      </c>
      <c r="E832" s="4" t="s">
        <v>19</v>
      </c>
      <c r="F832" s="4" t="s">
        <v>13</v>
      </c>
      <c r="G832" s="4" t="s">
        <v>23</v>
      </c>
      <c r="H832" s="4" t="s">
        <v>51</v>
      </c>
      <c r="I832" s="9">
        <v>2</v>
      </c>
      <c r="J832" s="6">
        <v>121.22</v>
      </c>
      <c r="K832" s="7">
        <v>0</v>
      </c>
      <c r="L832" s="6">
        <v>60.38</v>
      </c>
      <c r="M832" s="6">
        <f t="shared" si="48"/>
        <v>242.44</v>
      </c>
      <c r="N832" s="6">
        <f t="shared" si="49"/>
        <v>120.76</v>
      </c>
      <c r="O832" s="6">
        <f t="shared" si="50"/>
        <v>121.67999999999999</v>
      </c>
      <c r="P832" s="8">
        <f t="shared" si="51"/>
        <v>0.50189737667051637</v>
      </c>
      <c r="Q832" s="5">
        <f>YEAR(SalesDataTable[[#This Row],[Order Date]])</f>
        <v>2026</v>
      </c>
      <c r="R832" s="8" t="str">
        <f>"Q"&amp;ROUNDUP(MONTH(SalesDataTable[[#This Row],[Order Date]])/3,0)</f>
        <v>Q2</v>
      </c>
      <c r="S832" s="9">
        <f>MONTH(SalesDataTable[[#This Row],[Order Date]])</f>
        <v>5</v>
      </c>
      <c r="T832" s="8" t="str">
        <f>TEXT(SalesDataTable[[#This Row],[Order Date]],"mmm")</f>
        <v>May</v>
      </c>
    </row>
    <row r="833" spans="1:20" ht="15.6">
      <c r="A833" s="2">
        <v>2320</v>
      </c>
      <c r="B833" s="3">
        <v>46158</v>
      </c>
      <c r="C833" s="4" t="s">
        <v>6</v>
      </c>
      <c r="D833" s="4" t="s">
        <v>43</v>
      </c>
      <c r="E833" s="4" t="s">
        <v>19</v>
      </c>
      <c r="F833" s="4" t="s">
        <v>16</v>
      </c>
      <c r="G833" s="4" t="s">
        <v>14</v>
      </c>
      <c r="H833" s="4" t="s">
        <v>44</v>
      </c>
      <c r="I833" s="9">
        <v>2</v>
      </c>
      <c r="J833" s="6">
        <v>131.1</v>
      </c>
      <c r="K833" s="7">
        <v>0</v>
      </c>
      <c r="L833" s="6">
        <v>65.55</v>
      </c>
      <c r="M833" s="6">
        <f t="shared" si="48"/>
        <v>262.2</v>
      </c>
      <c r="N833" s="6">
        <f t="shared" si="49"/>
        <v>131.1</v>
      </c>
      <c r="O833" s="6">
        <f t="shared" si="50"/>
        <v>131.1</v>
      </c>
      <c r="P833" s="8">
        <f t="shared" si="51"/>
        <v>0.5</v>
      </c>
      <c r="Q833" s="5">
        <f>YEAR(SalesDataTable[[#This Row],[Order Date]])</f>
        <v>2026</v>
      </c>
      <c r="R833" s="8" t="str">
        <f>"Q"&amp;ROUNDUP(MONTH(SalesDataTable[[#This Row],[Order Date]])/3,0)</f>
        <v>Q2</v>
      </c>
      <c r="S833" s="9">
        <f>MONTH(SalesDataTable[[#This Row],[Order Date]])</f>
        <v>5</v>
      </c>
      <c r="T833" s="8" t="str">
        <f>TEXT(SalesDataTable[[#This Row],[Order Date]],"mmm")</f>
        <v>May</v>
      </c>
    </row>
    <row r="834" spans="1:20" ht="15.6">
      <c r="A834" s="2">
        <v>2496</v>
      </c>
      <c r="B834" s="3">
        <v>46158</v>
      </c>
      <c r="C834" s="4" t="s">
        <v>6</v>
      </c>
      <c r="D834" s="4" t="s">
        <v>27</v>
      </c>
      <c r="E834" s="4" t="s">
        <v>2</v>
      </c>
      <c r="F834" s="4" t="s">
        <v>3</v>
      </c>
      <c r="G834" s="4" t="s">
        <v>14</v>
      </c>
      <c r="H834" s="4" t="s">
        <v>32</v>
      </c>
      <c r="I834" s="9">
        <v>2</v>
      </c>
      <c r="J834" s="6">
        <v>46.44</v>
      </c>
      <c r="K834" s="7">
        <v>0</v>
      </c>
      <c r="L834" s="6">
        <v>18.63</v>
      </c>
      <c r="M834" s="6">
        <f t="shared" ref="M834:M897" si="52">I834*J834*(1-K834)</f>
        <v>92.88</v>
      </c>
      <c r="N834" s="6">
        <f t="shared" ref="N834:N897" si="53">I834*L834</f>
        <v>37.26</v>
      </c>
      <c r="O834" s="6">
        <f t="shared" ref="O834:O897" si="54">M834-N834</f>
        <v>55.62</v>
      </c>
      <c r="P834" s="8">
        <f t="shared" ref="P834:P897" si="55">IFERROR(O834/M834,0)</f>
        <v>0.59883720930232553</v>
      </c>
      <c r="Q834" s="5">
        <f>YEAR(SalesDataTable[[#This Row],[Order Date]])</f>
        <v>2026</v>
      </c>
      <c r="R834" s="8" t="str">
        <f>"Q"&amp;ROUNDUP(MONTH(SalesDataTable[[#This Row],[Order Date]])/3,0)</f>
        <v>Q2</v>
      </c>
      <c r="S834" s="9">
        <f>MONTH(SalesDataTable[[#This Row],[Order Date]])</f>
        <v>5</v>
      </c>
      <c r="T834" s="8" t="str">
        <f>TEXT(SalesDataTable[[#This Row],[Order Date]],"mmm")</f>
        <v>May</v>
      </c>
    </row>
    <row r="835" spans="1:20" ht="15.6">
      <c r="A835" s="2">
        <v>2504</v>
      </c>
      <c r="B835" s="3">
        <v>46158</v>
      </c>
      <c r="C835" s="4" t="s">
        <v>20</v>
      </c>
      <c r="D835" s="4" t="s">
        <v>31</v>
      </c>
      <c r="E835" s="4" t="s">
        <v>2</v>
      </c>
      <c r="F835" s="4" t="s">
        <v>13</v>
      </c>
      <c r="G835" s="4" t="s">
        <v>14</v>
      </c>
      <c r="H835" s="4" t="s">
        <v>15</v>
      </c>
      <c r="I835" s="9">
        <v>1</v>
      </c>
      <c r="J835" s="6">
        <v>36.659999999999997</v>
      </c>
      <c r="K835" s="7">
        <v>0</v>
      </c>
      <c r="L835" s="6">
        <v>13.61</v>
      </c>
      <c r="M835" s="6">
        <f t="shared" si="52"/>
        <v>36.659999999999997</v>
      </c>
      <c r="N835" s="6">
        <f t="shared" si="53"/>
        <v>13.61</v>
      </c>
      <c r="O835" s="6">
        <f t="shared" si="54"/>
        <v>23.049999999999997</v>
      </c>
      <c r="P835" s="8">
        <f t="shared" si="55"/>
        <v>0.62875068194217132</v>
      </c>
      <c r="Q835" s="5">
        <f>YEAR(SalesDataTable[[#This Row],[Order Date]])</f>
        <v>2026</v>
      </c>
      <c r="R835" s="8" t="str">
        <f>"Q"&amp;ROUNDUP(MONTH(SalesDataTable[[#This Row],[Order Date]])/3,0)</f>
        <v>Q2</v>
      </c>
      <c r="S835" s="9">
        <f>MONTH(SalesDataTable[[#This Row],[Order Date]])</f>
        <v>5</v>
      </c>
      <c r="T835" s="8" t="str">
        <f>TEXT(SalesDataTable[[#This Row],[Order Date]],"mmm")</f>
        <v>May</v>
      </c>
    </row>
    <row r="836" spans="1:20" ht="15.6">
      <c r="A836" s="2">
        <v>2598</v>
      </c>
      <c r="B836" s="3">
        <v>46158</v>
      </c>
      <c r="C836" s="4" t="s">
        <v>20</v>
      </c>
      <c r="D836" s="4" t="s">
        <v>33</v>
      </c>
      <c r="E836" s="4" t="s">
        <v>2</v>
      </c>
      <c r="F836" s="4" t="s">
        <v>13</v>
      </c>
      <c r="G836" s="4" t="s">
        <v>9</v>
      </c>
      <c r="H836" s="4" t="s">
        <v>37</v>
      </c>
      <c r="I836" s="9">
        <v>5</v>
      </c>
      <c r="J836" s="6">
        <v>156.16999999999999</v>
      </c>
      <c r="K836" s="7">
        <v>0.1</v>
      </c>
      <c r="L836" s="6">
        <v>80.59</v>
      </c>
      <c r="M836" s="6">
        <f t="shared" si="52"/>
        <v>702.76499999999999</v>
      </c>
      <c r="N836" s="6">
        <f t="shared" si="53"/>
        <v>402.95000000000005</v>
      </c>
      <c r="O836" s="6">
        <f t="shared" si="54"/>
        <v>299.81499999999994</v>
      </c>
      <c r="P836" s="8">
        <f t="shared" si="55"/>
        <v>0.42662198601239382</v>
      </c>
      <c r="Q836" s="5">
        <f>YEAR(SalesDataTable[[#This Row],[Order Date]])</f>
        <v>2026</v>
      </c>
      <c r="R836" s="8" t="str">
        <f>"Q"&amp;ROUNDUP(MONTH(SalesDataTable[[#This Row],[Order Date]])/3,0)</f>
        <v>Q2</v>
      </c>
      <c r="S836" s="9">
        <f>MONTH(SalesDataTable[[#This Row],[Order Date]])</f>
        <v>5</v>
      </c>
      <c r="T836" s="8" t="str">
        <f>TEXT(SalesDataTable[[#This Row],[Order Date]],"mmm")</f>
        <v>May</v>
      </c>
    </row>
    <row r="837" spans="1:20" ht="15.6">
      <c r="A837" s="2">
        <v>2600</v>
      </c>
      <c r="B837" s="3">
        <v>46158</v>
      </c>
      <c r="C837" s="4" t="s">
        <v>6</v>
      </c>
      <c r="D837" s="4" t="s">
        <v>43</v>
      </c>
      <c r="E837" s="4" t="s">
        <v>19</v>
      </c>
      <c r="F837" s="4" t="s">
        <v>13</v>
      </c>
      <c r="G837" s="4" t="s">
        <v>14</v>
      </c>
      <c r="H837" s="4" t="s">
        <v>15</v>
      </c>
      <c r="I837" s="9">
        <v>1</v>
      </c>
      <c r="J837" s="6">
        <v>35.97</v>
      </c>
      <c r="K837" s="7">
        <v>0.1</v>
      </c>
      <c r="L837" s="6">
        <v>13.54</v>
      </c>
      <c r="M837" s="6">
        <f t="shared" si="52"/>
        <v>32.372999999999998</v>
      </c>
      <c r="N837" s="6">
        <f t="shared" si="53"/>
        <v>13.54</v>
      </c>
      <c r="O837" s="6">
        <f t="shared" si="54"/>
        <v>18.832999999999998</v>
      </c>
      <c r="P837" s="8">
        <f t="shared" si="55"/>
        <v>0.58175022395205878</v>
      </c>
      <c r="Q837" s="5">
        <f>YEAR(SalesDataTable[[#This Row],[Order Date]])</f>
        <v>2026</v>
      </c>
      <c r="R837" s="8" t="str">
        <f>"Q"&amp;ROUNDUP(MONTH(SalesDataTable[[#This Row],[Order Date]])/3,0)</f>
        <v>Q2</v>
      </c>
      <c r="S837" s="9">
        <f>MONTH(SalesDataTable[[#This Row],[Order Date]])</f>
        <v>5</v>
      </c>
      <c r="T837" s="8" t="str">
        <f>TEXT(SalesDataTable[[#This Row],[Order Date]],"mmm")</f>
        <v>May</v>
      </c>
    </row>
    <row r="838" spans="1:20" ht="15.6">
      <c r="A838" s="2">
        <v>2856</v>
      </c>
      <c r="B838" s="3">
        <v>46158</v>
      </c>
      <c r="C838" s="4" t="s">
        <v>6</v>
      </c>
      <c r="D838" s="4" t="s">
        <v>41</v>
      </c>
      <c r="E838" s="4" t="s">
        <v>8</v>
      </c>
      <c r="F838" s="4" t="s">
        <v>16</v>
      </c>
      <c r="G838" s="4" t="s">
        <v>34</v>
      </c>
      <c r="H838" s="4" t="s">
        <v>38</v>
      </c>
      <c r="I838" s="9">
        <v>4</v>
      </c>
      <c r="J838" s="6">
        <v>125.11</v>
      </c>
      <c r="K838" s="7">
        <v>0.15</v>
      </c>
      <c r="L838" s="6">
        <v>70.010000000000005</v>
      </c>
      <c r="M838" s="6">
        <f t="shared" si="52"/>
        <v>425.37399999999997</v>
      </c>
      <c r="N838" s="6">
        <f t="shared" si="53"/>
        <v>280.04000000000002</v>
      </c>
      <c r="O838" s="6">
        <f t="shared" si="54"/>
        <v>145.33399999999995</v>
      </c>
      <c r="P838" s="8">
        <f t="shared" si="55"/>
        <v>0.34166169065340135</v>
      </c>
      <c r="Q838" s="5">
        <f>YEAR(SalesDataTable[[#This Row],[Order Date]])</f>
        <v>2026</v>
      </c>
      <c r="R838" s="8" t="str">
        <f>"Q"&amp;ROUNDUP(MONTH(SalesDataTable[[#This Row],[Order Date]])/3,0)</f>
        <v>Q2</v>
      </c>
      <c r="S838" s="9">
        <f>MONTH(SalesDataTable[[#This Row],[Order Date]])</f>
        <v>5</v>
      </c>
      <c r="T838" s="8" t="str">
        <f>TEXT(SalesDataTable[[#This Row],[Order Date]],"mmm")</f>
        <v>May</v>
      </c>
    </row>
    <row r="839" spans="1:20" ht="15.6">
      <c r="A839" s="2">
        <v>3478</v>
      </c>
      <c r="B839" s="3">
        <v>46158</v>
      </c>
      <c r="C839" s="4" t="s">
        <v>20</v>
      </c>
      <c r="D839" s="4" t="s">
        <v>33</v>
      </c>
      <c r="E839" s="4" t="s">
        <v>2</v>
      </c>
      <c r="F839" s="4" t="s">
        <v>13</v>
      </c>
      <c r="G839" s="4" t="s">
        <v>34</v>
      </c>
      <c r="H839" s="4" t="s">
        <v>42</v>
      </c>
      <c r="I839" s="9">
        <v>4</v>
      </c>
      <c r="J839" s="6">
        <v>36.29</v>
      </c>
      <c r="K839" s="7">
        <v>0.1</v>
      </c>
      <c r="L839" s="6">
        <v>13.77</v>
      </c>
      <c r="M839" s="6">
        <f t="shared" si="52"/>
        <v>130.64400000000001</v>
      </c>
      <c r="N839" s="6">
        <f t="shared" si="53"/>
        <v>55.08</v>
      </c>
      <c r="O839" s="6">
        <f t="shared" si="54"/>
        <v>75.564000000000007</v>
      </c>
      <c r="P839" s="8">
        <f t="shared" si="55"/>
        <v>0.57839625241113257</v>
      </c>
      <c r="Q839" s="5">
        <f>YEAR(SalesDataTable[[#This Row],[Order Date]])</f>
        <v>2026</v>
      </c>
      <c r="R839" s="8" t="str">
        <f>"Q"&amp;ROUNDUP(MONTH(SalesDataTable[[#This Row],[Order Date]])/3,0)</f>
        <v>Q2</v>
      </c>
      <c r="S839" s="9">
        <f>MONTH(SalesDataTable[[#This Row],[Order Date]])</f>
        <v>5</v>
      </c>
      <c r="T839" s="8" t="str">
        <f>TEXT(SalesDataTable[[#This Row],[Order Date]],"mmm")</f>
        <v>May</v>
      </c>
    </row>
    <row r="840" spans="1:20" ht="15.6">
      <c r="A840" s="2">
        <v>3599</v>
      </c>
      <c r="B840" s="3">
        <v>46158</v>
      </c>
      <c r="C840" s="4" t="s">
        <v>6</v>
      </c>
      <c r="D840" s="4" t="s">
        <v>27</v>
      </c>
      <c r="E840" s="4" t="s">
        <v>2</v>
      </c>
      <c r="F840" s="4" t="s">
        <v>13</v>
      </c>
      <c r="G840" s="4" t="s">
        <v>9</v>
      </c>
      <c r="H840" s="4" t="s">
        <v>17</v>
      </c>
      <c r="I840" s="9">
        <v>4</v>
      </c>
      <c r="J840" s="6">
        <v>143.34</v>
      </c>
      <c r="K840" s="7">
        <v>0</v>
      </c>
      <c r="L840" s="6">
        <v>80.55</v>
      </c>
      <c r="M840" s="6">
        <f t="shared" si="52"/>
        <v>573.36</v>
      </c>
      <c r="N840" s="6">
        <f t="shared" si="53"/>
        <v>322.2</v>
      </c>
      <c r="O840" s="6">
        <f t="shared" si="54"/>
        <v>251.16000000000003</v>
      </c>
      <c r="P840" s="8">
        <f t="shared" si="55"/>
        <v>0.43804939305148599</v>
      </c>
      <c r="Q840" s="5">
        <f>YEAR(SalesDataTable[[#This Row],[Order Date]])</f>
        <v>2026</v>
      </c>
      <c r="R840" s="8" t="str">
        <f>"Q"&amp;ROUNDUP(MONTH(SalesDataTable[[#This Row],[Order Date]])/3,0)</f>
        <v>Q2</v>
      </c>
      <c r="S840" s="9">
        <f>MONTH(SalesDataTable[[#This Row],[Order Date]])</f>
        <v>5</v>
      </c>
      <c r="T840" s="8" t="str">
        <f>TEXT(SalesDataTable[[#This Row],[Order Date]],"mmm")</f>
        <v>May</v>
      </c>
    </row>
    <row r="841" spans="1:20" ht="15.6">
      <c r="A841" s="2">
        <v>282</v>
      </c>
      <c r="B841" s="3">
        <v>46159</v>
      </c>
      <c r="C841" s="4" t="s">
        <v>6</v>
      </c>
      <c r="D841" s="4" t="s">
        <v>43</v>
      </c>
      <c r="E841" s="4" t="s">
        <v>28</v>
      </c>
      <c r="F841" s="4" t="s">
        <v>13</v>
      </c>
      <c r="G841" s="4" t="s">
        <v>4</v>
      </c>
      <c r="H841" s="4" t="s">
        <v>22</v>
      </c>
      <c r="I841" s="9">
        <v>3</v>
      </c>
      <c r="J841" s="6">
        <v>51.68</v>
      </c>
      <c r="K841" s="7">
        <v>0</v>
      </c>
      <c r="L841" s="6">
        <v>22.4</v>
      </c>
      <c r="M841" s="6">
        <f t="shared" si="52"/>
        <v>155.04</v>
      </c>
      <c r="N841" s="6">
        <f t="shared" si="53"/>
        <v>67.199999999999989</v>
      </c>
      <c r="O841" s="6">
        <f t="shared" si="54"/>
        <v>87.84</v>
      </c>
      <c r="P841" s="8">
        <f t="shared" si="55"/>
        <v>0.56656346749226016</v>
      </c>
      <c r="Q841" s="5">
        <f>YEAR(SalesDataTable[[#This Row],[Order Date]])</f>
        <v>2026</v>
      </c>
      <c r="R841" s="8" t="str">
        <f>"Q"&amp;ROUNDUP(MONTH(SalesDataTable[[#This Row],[Order Date]])/3,0)</f>
        <v>Q2</v>
      </c>
      <c r="S841" s="9">
        <f>MONTH(SalesDataTable[[#This Row],[Order Date]])</f>
        <v>5</v>
      </c>
      <c r="T841" s="8" t="str">
        <f>TEXT(SalesDataTable[[#This Row],[Order Date]],"mmm")</f>
        <v>May</v>
      </c>
    </row>
    <row r="842" spans="1:20" ht="15.6">
      <c r="A842" s="2">
        <v>980</v>
      </c>
      <c r="B842" s="3">
        <v>46159</v>
      </c>
      <c r="C842" s="4" t="s">
        <v>20</v>
      </c>
      <c r="D842" s="4" t="s">
        <v>31</v>
      </c>
      <c r="E842" s="4" t="s">
        <v>2</v>
      </c>
      <c r="F842" s="4" t="s">
        <v>3</v>
      </c>
      <c r="G842" s="4" t="s">
        <v>14</v>
      </c>
      <c r="H842" s="4" t="s">
        <v>32</v>
      </c>
      <c r="I842" s="9">
        <v>1</v>
      </c>
      <c r="J842" s="6">
        <v>46.84</v>
      </c>
      <c r="K842" s="7">
        <v>0</v>
      </c>
      <c r="L842" s="6">
        <v>17.93</v>
      </c>
      <c r="M842" s="6">
        <f t="shared" si="52"/>
        <v>46.84</v>
      </c>
      <c r="N842" s="6">
        <f t="shared" si="53"/>
        <v>17.93</v>
      </c>
      <c r="O842" s="6">
        <f t="shared" si="54"/>
        <v>28.910000000000004</v>
      </c>
      <c r="P842" s="8">
        <f t="shared" si="55"/>
        <v>0.61720751494449189</v>
      </c>
      <c r="Q842" s="5">
        <f>YEAR(SalesDataTable[[#This Row],[Order Date]])</f>
        <v>2026</v>
      </c>
      <c r="R842" s="8" t="str">
        <f>"Q"&amp;ROUNDUP(MONTH(SalesDataTable[[#This Row],[Order Date]])/3,0)</f>
        <v>Q2</v>
      </c>
      <c r="S842" s="9">
        <f>MONTH(SalesDataTable[[#This Row],[Order Date]])</f>
        <v>5</v>
      </c>
      <c r="T842" s="8" t="str">
        <f>TEXT(SalesDataTable[[#This Row],[Order Date]],"mmm")</f>
        <v>May</v>
      </c>
    </row>
    <row r="843" spans="1:20" ht="15.6">
      <c r="A843" s="2">
        <v>1155</v>
      </c>
      <c r="B843" s="3">
        <v>46159</v>
      </c>
      <c r="C843" s="4" t="s">
        <v>11</v>
      </c>
      <c r="D843" s="4" t="s">
        <v>12</v>
      </c>
      <c r="E843" s="4" t="s">
        <v>28</v>
      </c>
      <c r="F843" s="4" t="s">
        <v>13</v>
      </c>
      <c r="G843" s="4" t="s">
        <v>9</v>
      </c>
      <c r="H843" s="4" t="s">
        <v>46</v>
      </c>
      <c r="I843" s="9">
        <v>5</v>
      </c>
      <c r="J843" s="6">
        <v>72.900000000000006</v>
      </c>
      <c r="K843" s="7">
        <v>0.05</v>
      </c>
      <c r="L843" s="6">
        <v>31.57</v>
      </c>
      <c r="M843" s="6">
        <f t="shared" si="52"/>
        <v>346.27499999999998</v>
      </c>
      <c r="N843" s="6">
        <f t="shared" si="53"/>
        <v>157.85</v>
      </c>
      <c r="O843" s="6">
        <f t="shared" si="54"/>
        <v>188.42499999999998</v>
      </c>
      <c r="P843" s="8">
        <f t="shared" si="55"/>
        <v>0.54414843693596127</v>
      </c>
      <c r="Q843" s="5">
        <f>YEAR(SalesDataTable[[#This Row],[Order Date]])</f>
        <v>2026</v>
      </c>
      <c r="R843" s="8" t="str">
        <f>"Q"&amp;ROUNDUP(MONTH(SalesDataTable[[#This Row],[Order Date]])/3,0)</f>
        <v>Q2</v>
      </c>
      <c r="S843" s="9">
        <f>MONTH(SalesDataTable[[#This Row],[Order Date]])</f>
        <v>5</v>
      </c>
      <c r="T843" s="8" t="str">
        <f>TEXT(SalesDataTable[[#This Row],[Order Date]],"mmm")</f>
        <v>May</v>
      </c>
    </row>
    <row r="844" spans="1:20" ht="15.6">
      <c r="A844" s="2">
        <v>1816</v>
      </c>
      <c r="B844" s="3">
        <v>46159</v>
      </c>
      <c r="C844" s="4" t="s">
        <v>20</v>
      </c>
      <c r="D844" s="4" t="s">
        <v>31</v>
      </c>
      <c r="E844" s="4" t="s">
        <v>2</v>
      </c>
      <c r="F844" s="4" t="s">
        <v>13</v>
      </c>
      <c r="G844" s="4" t="s">
        <v>9</v>
      </c>
      <c r="H844" s="4" t="s">
        <v>10</v>
      </c>
      <c r="I844" s="9">
        <v>1</v>
      </c>
      <c r="J844" s="6">
        <v>91.07</v>
      </c>
      <c r="K844" s="7">
        <v>0</v>
      </c>
      <c r="L844" s="6">
        <v>45.3</v>
      </c>
      <c r="M844" s="6">
        <f t="shared" si="52"/>
        <v>91.07</v>
      </c>
      <c r="N844" s="6">
        <f t="shared" si="53"/>
        <v>45.3</v>
      </c>
      <c r="O844" s="6">
        <f t="shared" si="54"/>
        <v>45.769999999999996</v>
      </c>
      <c r="P844" s="8">
        <f t="shared" si="55"/>
        <v>0.50258043263423735</v>
      </c>
      <c r="Q844" s="5">
        <f>YEAR(SalesDataTable[[#This Row],[Order Date]])</f>
        <v>2026</v>
      </c>
      <c r="R844" s="8" t="str">
        <f>"Q"&amp;ROUNDUP(MONTH(SalesDataTable[[#This Row],[Order Date]])/3,0)</f>
        <v>Q2</v>
      </c>
      <c r="S844" s="9">
        <f>MONTH(SalesDataTable[[#This Row],[Order Date]])</f>
        <v>5</v>
      </c>
      <c r="T844" s="8" t="str">
        <f>TEXT(SalesDataTable[[#This Row],[Order Date]],"mmm")</f>
        <v>May</v>
      </c>
    </row>
    <row r="845" spans="1:20" ht="15.6">
      <c r="A845" s="2">
        <v>2128</v>
      </c>
      <c r="B845" s="3">
        <v>46159</v>
      </c>
      <c r="C845" s="4" t="s">
        <v>11</v>
      </c>
      <c r="D845" s="4" t="s">
        <v>39</v>
      </c>
      <c r="E845" s="4" t="s">
        <v>19</v>
      </c>
      <c r="F845" s="4" t="s">
        <v>13</v>
      </c>
      <c r="G845" s="4" t="s">
        <v>4</v>
      </c>
      <c r="H845" s="4" t="s">
        <v>5</v>
      </c>
      <c r="I845" s="9">
        <v>1</v>
      </c>
      <c r="J845" s="6">
        <v>81.86</v>
      </c>
      <c r="K845" s="7">
        <v>0</v>
      </c>
      <c r="L845" s="6">
        <v>43.14</v>
      </c>
      <c r="M845" s="6">
        <f t="shared" si="52"/>
        <v>81.86</v>
      </c>
      <c r="N845" s="6">
        <f t="shared" si="53"/>
        <v>43.14</v>
      </c>
      <c r="O845" s="6">
        <f t="shared" si="54"/>
        <v>38.72</v>
      </c>
      <c r="P845" s="8">
        <f t="shared" si="55"/>
        <v>0.47300268751526997</v>
      </c>
      <c r="Q845" s="5">
        <f>YEAR(SalesDataTable[[#This Row],[Order Date]])</f>
        <v>2026</v>
      </c>
      <c r="R845" s="8" t="str">
        <f>"Q"&amp;ROUNDUP(MONTH(SalesDataTable[[#This Row],[Order Date]])/3,0)</f>
        <v>Q2</v>
      </c>
      <c r="S845" s="9">
        <f>MONTH(SalesDataTable[[#This Row],[Order Date]])</f>
        <v>5</v>
      </c>
      <c r="T845" s="8" t="str">
        <f>TEXT(SalesDataTable[[#This Row],[Order Date]],"mmm")</f>
        <v>May</v>
      </c>
    </row>
    <row r="846" spans="1:20" ht="15.6">
      <c r="A846" s="2">
        <v>2296</v>
      </c>
      <c r="B846" s="3">
        <v>46159</v>
      </c>
      <c r="C846" s="4" t="s">
        <v>20</v>
      </c>
      <c r="D846" s="4" t="s">
        <v>33</v>
      </c>
      <c r="E846" s="4" t="s">
        <v>2</v>
      </c>
      <c r="F846" s="4" t="s">
        <v>3</v>
      </c>
      <c r="G846" s="4" t="s">
        <v>14</v>
      </c>
      <c r="H846" s="4" t="s">
        <v>32</v>
      </c>
      <c r="I846" s="9">
        <v>1</v>
      </c>
      <c r="J846" s="6">
        <v>45.45</v>
      </c>
      <c r="K846" s="7">
        <v>0</v>
      </c>
      <c r="L846" s="6">
        <v>17.93</v>
      </c>
      <c r="M846" s="6">
        <f t="shared" si="52"/>
        <v>45.45</v>
      </c>
      <c r="N846" s="6">
        <f t="shared" si="53"/>
        <v>17.93</v>
      </c>
      <c r="O846" s="6">
        <f t="shared" si="54"/>
        <v>27.520000000000003</v>
      </c>
      <c r="P846" s="8">
        <f t="shared" si="55"/>
        <v>0.60550055005500558</v>
      </c>
      <c r="Q846" s="5">
        <f>YEAR(SalesDataTable[[#This Row],[Order Date]])</f>
        <v>2026</v>
      </c>
      <c r="R846" s="8" t="str">
        <f>"Q"&amp;ROUNDUP(MONTH(SalesDataTable[[#This Row],[Order Date]])/3,0)</f>
        <v>Q2</v>
      </c>
      <c r="S846" s="9">
        <f>MONTH(SalesDataTable[[#This Row],[Order Date]])</f>
        <v>5</v>
      </c>
      <c r="T846" s="8" t="str">
        <f>TEXT(SalesDataTable[[#This Row],[Order Date]],"mmm")</f>
        <v>May</v>
      </c>
    </row>
    <row r="847" spans="1:20" ht="15.6">
      <c r="A847" s="2">
        <v>2322</v>
      </c>
      <c r="B847" s="3">
        <v>46159</v>
      </c>
      <c r="C847" s="4" t="s">
        <v>11</v>
      </c>
      <c r="D847" s="4" t="s">
        <v>39</v>
      </c>
      <c r="E847" s="4" t="s">
        <v>19</v>
      </c>
      <c r="F847" s="4" t="s">
        <v>16</v>
      </c>
      <c r="G847" s="4" t="s">
        <v>9</v>
      </c>
      <c r="H847" s="4" t="s">
        <v>46</v>
      </c>
      <c r="I847" s="9">
        <v>1</v>
      </c>
      <c r="J847" s="6">
        <v>70.62</v>
      </c>
      <c r="K847" s="7">
        <v>0</v>
      </c>
      <c r="L847" s="6">
        <v>32.53</v>
      </c>
      <c r="M847" s="6">
        <f t="shared" si="52"/>
        <v>70.62</v>
      </c>
      <c r="N847" s="6">
        <f t="shared" si="53"/>
        <v>32.53</v>
      </c>
      <c r="O847" s="6">
        <f t="shared" si="54"/>
        <v>38.090000000000003</v>
      </c>
      <c r="P847" s="8">
        <f t="shared" si="55"/>
        <v>0.53936561880487111</v>
      </c>
      <c r="Q847" s="5">
        <f>YEAR(SalesDataTable[[#This Row],[Order Date]])</f>
        <v>2026</v>
      </c>
      <c r="R847" s="8" t="str">
        <f>"Q"&amp;ROUNDUP(MONTH(SalesDataTable[[#This Row],[Order Date]])/3,0)</f>
        <v>Q2</v>
      </c>
      <c r="S847" s="9">
        <f>MONTH(SalesDataTable[[#This Row],[Order Date]])</f>
        <v>5</v>
      </c>
      <c r="T847" s="8" t="str">
        <f>TEXT(SalesDataTable[[#This Row],[Order Date]],"mmm")</f>
        <v>May</v>
      </c>
    </row>
    <row r="848" spans="1:20" ht="15.6">
      <c r="A848" s="2">
        <v>3480</v>
      </c>
      <c r="B848" s="3">
        <v>46159</v>
      </c>
      <c r="C848" s="4" t="s">
        <v>20</v>
      </c>
      <c r="D848" s="4" t="s">
        <v>33</v>
      </c>
      <c r="E848" s="4" t="s">
        <v>2</v>
      </c>
      <c r="F848" s="4" t="s">
        <v>13</v>
      </c>
      <c r="G848" s="4" t="s">
        <v>34</v>
      </c>
      <c r="H848" s="4" t="s">
        <v>45</v>
      </c>
      <c r="I848" s="9">
        <v>2</v>
      </c>
      <c r="J848" s="6">
        <v>51.56</v>
      </c>
      <c r="K848" s="7">
        <v>0</v>
      </c>
      <c r="L848" s="6">
        <v>22.46</v>
      </c>
      <c r="M848" s="6">
        <f t="shared" si="52"/>
        <v>103.12</v>
      </c>
      <c r="N848" s="6">
        <f t="shared" si="53"/>
        <v>44.92</v>
      </c>
      <c r="O848" s="6">
        <f t="shared" si="54"/>
        <v>58.2</v>
      </c>
      <c r="P848" s="8">
        <f t="shared" si="55"/>
        <v>0.56439100077579518</v>
      </c>
      <c r="Q848" s="5">
        <f>YEAR(SalesDataTable[[#This Row],[Order Date]])</f>
        <v>2026</v>
      </c>
      <c r="R848" s="8" t="str">
        <f>"Q"&amp;ROUNDUP(MONTH(SalesDataTable[[#This Row],[Order Date]])/3,0)</f>
        <v>Q2</v>
      </c>
      <c r="S848" s="9">
        <f>MONTH(SalesDataTable[[#This Row],[Order Date]])</f>
        <v>5</v>
      </c>
      <c r="T848" s="8" t="str">
        <f>TEXT(SalesDataTable[[#This Row],[Order Date]],"mmm")</f>
        <v>May</v>
      </c>
    </row>
    <row r="849" spans="1:20" ht="15.6">
      <c r="A849" s="2">
        <v>4426</v>
      </c>
      <c r="B849" s="3">
        <v>46159</v>
      </c>
      <c r="C849" s="4" t="s">
        <v>20</v>
      </c>
      <c r="D849" s="4" t="s">
        <v>33</v>
      </c>
      <c r="E849" s="4" t="s">
        <v>2</v>
      </c>
      <c r="F849" s="4" t="s">
        <v>13</v>
      </c>
      <c r="G849" s="4" t="s">
        <v>9</v>
      </c>
      <c r="H849" s="4" t="s">
        <v>17</v>
      </c>
      <c r="I849" s="9">
        <v>2</v>
      </c>
      <c r="J849" s="6">
        <v>146.22</v>
      </c>
      <c r="K849" s="7">
        <v>0</v>
      </c>
      <c r="L849" s="6">
        <v>81.069999999999993</v>
      </c>
      <c r="M849" s="6">
        <f t="shared" si="52"/>
        <v>292.44</v>
      </c>
      <c r="N849" s="6">
        <f t="shared" si="53"/>
        <v>162.13999999999999</v>
      </c>
      <c r="O849" s="6">
        <f t="shared" si="54"/>
        <v>130.30000000000001</v>
      </c>
      <c r="P849" s="8">
        <f t="shared" si="55"/>
        <v>0.4455614826973055</v>
      </c>
      <c r="Q849" s="5">
        <f>YEAR(SalesDataTable[[#This Row],[Order Date]])</f>
        <v>2026</v>
      </c>
      <c r="R849" s="8" t="str">
        <f>"Q"&amp;ROUNDUP(MONTH(SalesDataTable[[#This Row],[Order Date]])/3,0)</f>
        <v>Q2</v>
      </c>
      <c r="S849" s="9">
        <f>MONTH(SalesDataTable[[#This Row],[Order Date]])</f>
        <v>5</v>
      </c>
      <c r="T849" s="8" t="str">
        <f>TEXT(SalesDataTable[[#This Row],[Order Date]],"mmm")</f>
        <v>May</v>
      </c>
    </row>
    <row r="850" spans="1:20" ht="15.6">
      <c r="A850" s="2">
        <v>4938</v>
      </c>
      <c r="B850" s="3">
        <v>46159</v>
      </c>
      <c r="C850" s="4" t="s">
        <v>20</v>
      </c>
      <c r="D850" s="4" t="s">
        <v>47</v>
      </c>
      <c r="E850" s="4" t="s">
        <v>19</v>
      </c>
      <c r="F850" s="4" t="s">
        <v>3</v>
      </c>
      <c r="G850" s="4" t="s">
        <v>34</v>
      </c>
      <c r="H850" s="4" t="s">
        <v>45</v>
      </c>
      <c r="I850" s="9">
        <v>2</v>
      </c>
      <c r="J850" s="6">
        <v>51.34</v>
      </c>
      <c r="K850" s="7">
        <v>0</v>
      </c>
      <c r="L850" s="6">
        <v>22.17</v>
      </c>
      <c r="M850" s="6">
        <f t="shared" si="52"/>
        <v>102.68</v>
      </c>
      <c r="N850" s="6">
        <f t="shared" si="53"/>
        <v>44.34</v>
      </c>
      <c r="O850" s="6">
        <f t="shared" si="54"/>
        <v>58.34</v>
      </c>
      <c r="P850" s="8">
        <f t="shared" si="55"/>
        <v>0.56817296455005839</v>
      </c>
      <c r="Q850" s="5">
        <f>YEAR(SalesDataTable[[#This Row],[Order Date]])</f>
        <v>2026</v>
      </c>
      <c r="R850" s="8" t="str">
        <f>"Q"&amp;ROUNDUP(MONTH(SalesDataTable[[#This Row],[Order Date]])/3,0)</f>
        <v>Q2</v>
      </c>
      <c r="S850" s="9">
        <f>MONTH(SalesDataTable[[#This Row],[Order Date]])</f>
        <v>5</v>
      </c>
      <c r="T850" s="8" t="str">
        <f>TEXT(SalesDataTable[[#This Row],[Order Date]],"mmm")</f>
        <v>May</v>
      </c>
    </row>
    <row r="851" spans="1:20" ht="15.6">
      <c r="A851" s="2">
        <v>915</v>
      </c>
      <c r="B851" s="3">
        <v>46160</v>
      </c>
      <c r="C851" s="4" t="s">
        <v>20</v>
      </c>
      <c r="D851" s="4" t="s">
        <v>33</v>
      </c>
      <c r="E851" s="4" t="s">
        <v>2</v>
      </c>
      <c r="F851" s="4" t="s">
        <v>13</v>
      </c>
      <c r="G851" s="4" t="s">
        <v>9</v>
      </c>
      <c r="H851" s="4" t="s">
        <v>37</v>
      </c>
      <c r="I851" s="9">
        <v>1</v>
      </c>
      <c r="J851" s="6">
        <v>153.61000000000001</v>
      </c>
      <c r="K851" s="7">
        <v>0.05</v>
      </c>
      <c r="L851" s="6">
        <v>79.94</v>
      </c>
      <c r="M851" s="6">
        <f t="shared" si="52"/>
        <v>145.92950000000002</v>
      </c>
      <c r="N851" s="6">
        <f t="shared" si="53"/>
        <v>79.94</v>
      </c>
      <c r="O851" s="6">
        <f t="shared" si="54"/>
        <v>65.989500000000021</v>
      </c>
      <c r="P851" s="8">
        <f t="shared" si="55"/>
        <v>0.45220123415758989</v>
      </c>
      <c r="Q851" s="5">
        <f>YEAR(SalesDataTable[[#This Row],[Order Date]])</f>
        <v>2026</v>
      </c>
      <c r="R851" s="8" t="str">
        <f>"Q"&amp;ROUNDUP(MONTH(SalesDataTable[[#This Row],[Order Date]])/3,0)</f>
        <v>Q2</v>
      </c>
      <c r="S851" s="9">
        <f>MONTH(SalesDataTable[[#This Row],[Order Date]])</f>
        <v>5</v>
      </c>
      <c r="T851" s="8" t="str">
        <f>TEXT(SalesDataTable[[#This Row],[Order Date]],"mmm")</f>
        <v>May</v>
      </c>
    </row>
    <row r="852" spans="1:20" ht="15.6">
      <c r="A852" s="2">
        <v>1188</v>
      </c>
      <c r="B852" s="3">
        <v>46160</v>
      </c>
      <c r="C852" s="4" t="s">
        <v>6</v>
      </c>
      <c r="D852" s="4" t="s">
        <v>27</v>
      </c>
      <c r="E852" s="4" t="s">
        <v>2</v>
      </c>
      <c r="F852" s="4" t="s">
        <v>3</v>
      </c>
      <c r="G852" s="4" t="s">
        <v>23</v>
      </c>
      <c r="H852" s="4" t="s">
        <v>40</v>
      </c>
      <c r="I852" s="9">
        <v>1</v>
      </c>
      <c r="J852" s="6">
        <v>82.44</v>
      </c>
      <c r="K852" s="7">
        <v>0.15</v>
      </c>
      <c r="L852" s="6">
        <v>39.380000000000003</v>
      </c>
      <c r="M852" s="6">
        <f t="shared" si="52"/>
        <v>70.073999999999998</v>
      </c>
      <c r="N852" s="6">
        <f t="shared" si="53"/>
        <v>39.380000000000003</v>
      </c>
      <c r="O852" s="6">
        <f t="shared" si="54"/>
        <v>30.693999999999996</v>
      </c>
      <c r="P852" s="8">
        <f t="shared" si="55"/>
        <v>0.43802266175757054</v>
      </c>
      <c r="Q852" s="5">
        <f>YEAR(SalesDataTable[[#This Row],[Order Date]])</f>
        <v>2026</v>
      </c>
      <c r="R852" s="8" t="str">
        <f>"Q"&amp;ROUNDUP(MONTH(SalesDataTable[[#This Row],[Order Date]])/3,0)</f>
        <v>Q2</v>
      </c>
      <c r="S852" s="9">
        <f>MONTH(SalesDataTable[[#This Row],[Order Date]])</f>
        <v>5</v>
      </c>
      <c r="T852" s="8" t="str">
        <f>TEXT(SalesDataTable[[#This Row],[Order Date]],"mmm")</f>
        <v>May</v>
      </c>
    </row>
    <row r="853" spans="1:20" ht="15.6">
      <c r="A853" s="2">
        <v>1594</v>
      </c>
      <c r="B853" s="3">
        <v>46160</v>
      </c>
      <c r="C853" s="4" t="s">
        <v>0</v>
      </c>
      <c r="D853" s="4" t="s">
        <v>1</v>
      </c>
      <c r="E853" s="4" t="s">
        <v>8</v>
      </c>
      <c r="F853" s="4" t="s">
        <v>16</v>
      </c>
      <c r="G853" s="4" t="s">
        <v>9</v>
      </c>
      <c r="H853" s="4" t="s">
        <v>10</v>
      </c>
      <c r="I853" s="9">
        <v>10</v>
      </c>
      <c r="J853" s="6">
        <v>92.09</v>
      </c>
      <c r="K853" s="7">
        <v>0.15</v>
      </c>
      <c r="L853" s="6">
        <v>45.13</v>
      </c>
      <c r="M853" s="6">
        <f t="shared" si="52"/>
        <v>782.7650000000001</v>
      </c>
      <c r="N853" s="6">
        <f t="shared" si="53"/>
        <v>451.3</v>
      </c>
      <c r="O853" s="6">
        <f t="shared" si="54"/>
        <v>331.46500000000009</v>
      </c>
      <c r="P853" s="8">
        <f t="shared" si="55"/>
        <v>0.42345403792964686</v>
      </c>
      <c r="Q853" s="5">
        <f>YEAR(SalesDataTable[[#This Row],[Order Date]])</f>
        <v>2026</v>
      </c>
      <c r="R853" s="8" t="str">
        <f>"Q"&amp;ROUNDUP(MONTH(SalesDataTable[[#This Row],[Order Date]])/3,0)</f>
        <v>Q2</v>
      </c>
      <c r="S853" s="9">
        <f>MONTH(SalesDataTable[[#This Row],[Order Date]])</f>
        <v>5</v>
      </c>
      <c r="T853" s="8" t="str">
        <f>TEXT(SalesDataTable[[#This Row],[Order Date]],"mmm")</f>
        <v>May</v>
      </c>
    </row>
    <row r="854" spans="1:20" ht="15.6">
      <c r="A854" s="2">
        <v>3022</v>
      </c>
      <c r="B854" s="3">
        <v>46160</v>
      </c>
      <c r="C854" s="4" t="s">
        <v>20</v>
      </c>
      <c r="D854" s="4" t="s">
        <v>33</v>
      </c>
      <c r="E854" s="4" t="s">
        <v>28</v>
      </c>
      <c r="F854" s="4" t="s">
        <v>13</v>
      </c>
      <c r="G854" s="4" t="s">
        <v>14</v>
      </c>
      <c r="H854" s="4" t="s">
        <v>15</v>
      </c>
      <c r="I854" s="9">
        <v>1</v>
      </c>
      <c r="J854" s="6">
        <v>36.72</v>
      </c>
      <c r="K854" s="7">
        <v>0</v>
      </c>
      <c r="L854" s="6">
        <v>13.67</v>
      </c>
      <c r="M854" s="6">
        <f t="shared" si="52"/>
        <v>36.72</v>
      </c>
      <c r="N854" s="6">
        <f t="shared" si="53"/>
        <v>13.67</v>
      </c>
      <c r="O854" s="6">
        <f t="shared" si="54"/>
        <v>23.049999999999997</v>
      </c>
      <c r="P854" s="8">
        <f t="shared" si="55"/>
        <v>0.62772331154684091</v>
      </c>
      <c r="Q854" s="5">
        <f>YEAR(SalesDataTable[[#This Row],[Order Date]])</f>
        <v>2026</v>
      </c>
      <c r="R854" s="8" t="str">
        <f>"Q"&amp;ROUNDUP(MONTH(SalesDataTable[[#This Row],[Order Date]])/3,0)</f>
        <v>Q2</v>
      </c>
      <c r="S854" s="9">
        <f>MONTH(SalesDataTable[[#This Row],[Order Date]])</f>
        <v>5</v>
      </c>
      <c r="T854" s="8" t="str">
        <f>TEXT(SalesDataTable[[#This Row],[Order Date]],"mmm")</f>
        <v>May</v>
      </c>
    </row>
    <row r="855" spans="1:20" ht="15.6">
      <c r="A855" s="2">
        <v>588</v>
      </c>
      <c r="B855" s="3">
        <v>46161</v>
      </c>
      <c r="C855" s="4" t="s">
        <v>6</v>
      </c>
      <c r="D855" s="4" t="s">
        <v>7</v>
      </c>
      <c r="E855" s="4" t="s">
        <v>8</v>
      </c>
      <c r="F855" s="4" t="s">
        <v>16</v>
      </c>
      <c r="G855" s="4" t="s">
        <v>14</v>
      </c>
      <c r="H855" s="4" t="s">
        <v>44</v>
      </c>
      <c r="I855" s="9">
        <v>3</v>
      </c>
      <c r="J855" s="6">
        <v>132.41999999999999</v>
      </c>
      <c r="K855" s="7">
        <v>0.05</v>
      </c>
      <c r="L855" s="6">
        <v>67.09</v>
      </c>
      <c r="M855" s="6">
        <f t="shared" si="52"/>
        <v>377.39699999999999</v>
      </c>
      <c r="N855" s="6">
        <f t="shared" si="53"/>
        <v>201.27</v>
      </c>
      <c r="O855" s="6">
        <f t="shared" si="54"/>
        <v>176.12699999999998</v>
      </c>
      <c r="P855" s="8">
        <f t="shared" si="55"/>
        <v>0.46668892439526544</v>
      </c>
      <c r="Q855" s="5">
        <f>YEAR(SalesDataTable[[#This Row],[Order Date]])</f>
        <v>2026</v>
      </c>
      <c r="R855" s="8" t="str">
        <f>"Q"&amp;ROUNDUP(MONTH(SalesDataTable[[#This Row],[Order Date]])/3,0)</f>
        <v>Q2</v>
      </c>
      <c r="S855" s="9">
        <f>MONTH(SalesDataTable[[#This Row],[Order Date]])</f>
        <v>5</v>
      </c>
      <c r="T855" s="8" t="str">
        <f>TEXT(SalesDataTable[[#This Row],[Order Date]],"mmm")</f>
        <v>May</v>
      </c>
    </row>
    <row r="856" spans="1:20" ht="15.6">
      <c r="A856" s="2">
        <v>1016</v>
      </c>
      <c r="B856" s="3">
        <v>46161</v>
      </c>
      <c r="C856" s="4" t="s">
        <v>20</v>
      </c>
      <c r="D856" s="4" t="s">
        <v>47</v>
      </c>
      <c r="E856" s="4" t="s">
        <v>19</v>
      </c>
      <c r="F856" s="4" t="s">
        <v>3</v>
      </c>
      <c r="G856" s="4" t="s">
        <v>23</v>
      </c>
      <c r="H856" s="4" t="s">
        <v>29</v>
      </c>
      <c r="I856" s="9">
        <v>2</v>
      </c>
      <c r="J856" s="6">
        <v>192.1</v>
      </c>
      <c r="K856" s="7">
        <v>0.05</v>
      </c>
      <c r="L856" s="6">
        <v>106.07</v>
      </c>
      <c r="M856" s="6">
        <f t="shared" si="52"/>
        <v>364.98999999999995</v>
      </c>
      <c r="N856" s="6">
        <f t="shared" si="53"/>
        <v>212.14</v>
      </c>
      <c r="O856" s="6">
        <f t="shared" si="54"/>
        <v>152.84999999999997</v>
      </c>
      <c r="P856" s="8">
        <f t="shared" si="55"/>
        <v>0.41877859667388145</v>
      </c>
      <c r="Q856" s="5">
        <f>YEAR(SalesDataTable[[#This Row],[Order Date]])</f>
        <v>2026</v>
      </c>
      <c r="R856" s="8" t="str">
        <f>"Q"&amp;ROUNDUP(MONTH(SalesDataTable[[#This Row],[Order Date]])/3,0)</f>
        <v>Q2</v>
      </c>
      <c r="S856" s="9">
        <f>MONTH(SalesDataTable[[#This Row],[Order Date]])</f>
        <v>5</v>
      </c>
      <c r="T856" s="8" t="str">
        <f>TEXT(SalesDataTable[[#This Row],[Order Date]],"mmm")</f>
        <v>May</v>
      </c>
    </row>
    <row r="857" spans="1:20" ht="15.6">
      <c r="A857" s="2">
        <v>1930</v>
      </c>
      <c r="B857" s="3">
        <v>46161</v>
      </c>
      <c r="C857" s="4" t="s">
        <v>11</v>
      </c>
      <c r="D857" s="4" t="s">
        <v>52</v>
      </c>
      <c r="E857" s="4" t="s">
        <v>19</v>
      </c>
      <c r="F857" s="4" t="s">
        <v>13</v>
      </c>
      <c r="G857" s="4" t="s">
        <v>14</v>
      </c>
      <c r="H857" s="4" t="s">
        <v>15</v>
      </c>
      <c r="I857" s="9">
        <v>4</v>
      </c>
      <c r="J857" s="6">
        <v>36.94</v>
      </c>
      <c r="K857" s="7">
        <v>0</v>
      </c>
      <c r="L857" s="6">
        <v>13.63</v>
      </c>
      <c r="M857" s="6">
        <f t="shared" si="52"/>
        <v>147.76</v>
      </c>
      <c r="N857" s="6">
        <f t="shared" si="53"/>
        <v>54.52</v>
      </c>
      <c r="O857" s="6">
        <f t="shared" si="54"/>
        <v>93.239999999999981</v>
      </c>
      <c r="P857" s="8">
        <f t="shared" si="55"/>
        <v>0.63102328099620997</v>
      </c>
      <c r="Q857" s="5">
        <f>YEAR(SalesDataTable[[#This Row],[Order Date]])</f>
        <v>2026</v>
      </c>
      <c r="R857" s="8" t="str">
        <f>"Q"&amp;ROUNDUP(MONTH(SalesDataTable[[#This Row],[Order Date]])/3,0)</f>
        <v>Q2</v>
      </c>
      <c r="S857" s="9">
        <f>MONTH(SalesDataTable[[#This Row],[Order Date]])</f>
        <v>5</v>
      </c>
      <c r="T857" s="8" t="str">
        <f>TEXT(SalesDataTable[[#This Row],[Order Date]],"mmm")</f>
        <v>May</v>
      </c>
    </row>
    <row r="858" spans="1:20" ht="15.6">
      <c r="A858" s="2">
        <v>2658</v>
      </c>
      <c r="B858" s="3">
        <v>46161</v>
      </c>
      <c r="C858" s="4" t="s">
        <v>0</v>
      </c>
      <c r="D858" s="4" t="s">
        <v>50</v>
      </c>
      <c r="E858" s="4" t="s">
        <v>2</v>
      </c>
      <c r="F858" s="4" t="s">
        <v>16</v>
      </c>
      <c r="G858" s="4" t="s">
        <v>9</v>
      </c>
      <c r="H858" s="4" t="s">
        <v>37</v>
      </c>
      <c r="I858" s="9">
        <v>1</v>
      </c>
      <c r="J858" s="6">
        <v>153.16999999999999</v>
      </c>
      <c r="K858" s="7">
        <v>0</v>
      </c>
      <c r="L858" s="6">
        <v>78.489999999999995</v>
      </c>
      <c r="M858" s="6">
        <f t="shared" si="52"/>
        <v>153.16999999999999</v>
      </c>
      <c r="N858" s="6">
        <f t="shared" si="53"/>
        <v>78.489999999999995</v>
      </c>
      <c r="O858" s="6">
        <f t="shared" si="54"/>
        <v>74.679999999999993</v>
      </c>
      <c r="P858" s="8">
        <f t="shared" si="55"/>
        <v>0.48756283867598094</v>
      </c>
      <c r="Q858" s="5">
        <f>YEAR(SalesDataTable[[#This Row],[Order Date]])</f>
        <v>2026</v>
      </c>
      <c r="R858" s="8" t="str">
        <f>"Q"&amp;ROUNDUP(MONTH(SalesDataTable[[#This Row],[Order Date]])/3,0)</f>
        <v>Q2</v>
      </c>
      <c r="S858" s="9">
        <f>MONTH(SalesDataTable[[#This Row],[Order Date]])</f>
        <v>5</v>
      </c>
      <c r="T858" s="8" t="str">
        <f>TEXT(SalesDataTable[[#This Row],[Order Date]],"mmm")</f>
        <v>May</v>
      </c>
    </row>
    <row r="859" spans="1:20" ht="15.6">
      <c r="A859" s="2">
        <v>2951</v>
      </c>
      <c r="B859" s="3">
        <v>46161</v>
      </c>
      <c r="C859" s="4" t="s">
        <v>0</v>
      </c>
      <c r="D859" s="4" t="s">
        <v>1</v>
      </c>
      <c r="E859" s="4" t="s">
        <v>2</v>
      </c>
      <c r="F859" s="4" t="s">
        <v>16</v>
      </c>
      <c r="G859" s="4" t="s">
        <v>4</v>
      </c>
      <c r="H859" s="4" t="s">
        <v>5</v>
      </c>
      <c r="I859" s="9">
        <v>2</v>
      </c>
      <c r="J859" s="6">
        <v>82.85</v>
      </c>
      <c r="K859" s="7">
        <v>0</v>
      </c>
      <c r="L859" s="6">
        <v>42.53</v>
      </c>
      <c r="M859" s="6">
        <f t="shared" si="52"/>
        <v>165.7</v>
      </c>
      <c r="N859" s="6">
        <f t="shared" si="53"/>
        <v>85.06</v>
      </c>
      <c r="O859" s="6">
        <f t="shared" si="54"/>
        <v>80.639999999999986</v>
      </c>
      <c r="P859" s="8">
        <f t="shared" si="55"/>
        <v>0.48666264333132164</v>
      </c>
      <c r="Q859" s="5">
        <f>YEAR(SalesDataTable[[#This Row],[Order Date]])</f>
        <v>2026</v>
      </c>
      <c r="R859" s="8" t="str">
        <f>"Q"&amp;ROUNDUP(MONTH(SalesDataTable[[#This Row],[Order Date]])/3,0)</f>
        <v>Q2</v>
      </c>
      <c r="S859" s="9">
        <f>MONTH(SalesDataTable[[#This Row],[Order Date]])</f>
        <v>5</v>
      </c>
      <c r="T859" s="8" t="str">
        <f>TEXT(SalesDataTable[[#This Row],[Order Date]],"mmm")</f>
        <v>May</v>
      </c>
    </row>
    <row r="860" spans="1:20" ht="15.6">
      <c r="A860" s="2">
        <v>4328</v>
      </c>
      <c r="B860" s="3">
        <v>46161</v>
      </c>
      <c r="C860" s="4" t="s">
        <v>11</v>
      </c>
      <c r="D860" s="4" t="s">
        <v>25</v>
      </c>
      <c r="E860" s="4" t="s">
        <v>28</v>
      </c>
      <c r="F860" s="4" t="s">
        <v>13</v>
      </c>
      <c r="G860" s="4" t="s">
        <v>9</v>
      </c>
      <c r="H860" s="4" t="s">
        <v>17</v>
      </c>
      <c r="I860" s="9">
        <v>1</v>
      </c>
      <c r="J860" s="6">
        <v>143.52000000000001</v>
      </c>
      <c r="K860" s="7">
        <v>0</v>
      </c>
      <c r="L860" s="6">
        <v>81.040000000000006</v>
      </c>
      <c r="M860" s="6">
        <f t="shared" si="52"/>
        <v>143.52000000000001</v>
      </c>
      <c r="N860" s="6">
        <f t="shared" si="53"/>
        <v>81.040000000000006</v>
      </c>
      <c r="O860" s="6">
        <f t="shared" si="54"/>
        <v>62.480000000000004</v>
      </c>
      <c r="P860" s="8">
        <f t="shared" si="55"/>
        <v>0.435340022296544</v>
      </c>
      <c r="Q860" s="5">
        <f>YEAR(SalesDataTable[[#This Row],[Order Date]])</f>
        <v>2026</v>
      </c>
      <c r="R860" s="8" t="str">
        <f>"Q"&amp;ROUNDUP(MONTH(SalesDataTable[[#This Row],[Order Date]])/3,0)</f>
        <v>Q2</v>
      </c>
      <c r="S860" s="9">
        <f>MONTH(SalesDataTable[[#This Row],[Order Date]])</f>
        <v>5</v>
      </c>
      <c r="T860" s="8" t="str">
        <f>TEXT(SalesDataTable[[#This Row],[Order Date]],"mmm")</f>
        <v>May</v>
      </c>
    </row>
    <row r="861" spans="1:20" ht="15.6">
      <c r="A861" s="2">
        <v>4591</v>
      </c>
      <c r="B861" s="3">
        <v>46161</v>
      </c>
      <c r="C861" s="4" t="s">
        <v>11</v>
      </c>
      <c r="D861" s="4" t="s">
        <v>52</v>
      </c>
      <c r="E861" s="4" t="s">
        <v>19</v>
      </c>
      <c r="F861" s="4" t="s">
        <v>13</v>
      </c>
      <c r="G861" s="4" t="s">
        <v>23</v>
      </c>
      <c r="H861" s="4" t="s">
        <v>29</v>
      </c>
      <c r="I861" s="9">
        <v>1</v>
      </c>
      <c r="J861" s="6">
        <v>192.94</v>
      </c>
      <c r="K861" s="7">
        <v>0</v>
      </c>
      <c r="L861" s="6">
        <v>105.15</v>
      </c>
      <c r="M861" s="6">
        <f t="shared" si="52"/>
        <v>192.94</v>
      </c>
      <c r="N861" s="6">
        <f t="shared" si="53"/>
        <v>105.15</v>
      </c>
      <c r="O861" s="6">
        <f t="shared" si="54"/>
        <v>87.789999999999992</v>
      </c>
      <c r="P861" s="8">
        <f t="shared" si="55"/>
        <v>0.45501192080439512</v>
      </c>
      <c r="Q861" s="5">
        <f>YEAR(SalesDataTable[[#This Row],[Order Date]])</f>
        <v>2026</v>
      </c>
      <c r="R861" s="8" t="str">
        <f>"Q"&amp;ROUNDUP(MONTH(SalesDataTable[[#This Row],[Order Date]])/3,0)</f>
        <v>Q2</v>
      </c>
      <c r="S861" s="9">
        <f>MONTH(SalesDataTable[[#This Row],[Order Date]])</f>
        <v>5</v>
      </c>
      <c r="T861" s="8" t="str">
        <f>TEXT(SalesDataTable[[#This Row],[Order Date]],"mmm")</f>
        <v>May</v>
      </c>
    </row>
    <row r="862" spans="1:20" ht="15.6">
      <c r="A862" s="2">
        <v>280</v>
      </c>
      <c r="B862" s="3">
        <v>46162</v>
      </c>
      <c r="C862" s="4" t="s">
        <v>20</v>
      </c>
      <c r="D862" s="4" t="s">
        <v>33</v>
      </c>
      <c r="E862" s="4" t="s">
        <v>19</v>
      </c>
      <c r="F862" s="4" t="s">
        <v>16</v>
      </c>
      <c r="G862" s="4" t="s">
        <v>14</v>
      </c>
      <c r="H862" s="4" t="s">
        <v>48</v>
      </c>
      <c r="I862" s="9">
        <v>1</v>
      </c>
      <c r="J862" s="6">
        <v>168.56</v>
      </c>
      <c r="K862" s="7">
        <v>0</v>
      </c>
      <c r="L862" s="6">
        <v>85.46</v>
      </c>
      <c r="M862" s="6">
        <f t="shared" si="52"/>
        <v>168.56</v>
      </c>
      <c r="N862" s="6">
        <f t="shared" si="53"/>
        <v>85.46</v>
      </c>
      <c r="O862" s="6">
        <f t="shared" si="54"/>
        <v>83.100000000000009</v>
      </c>
      <c r="P862" s="8">
        <f t="shared" si="55"/>
        <v>0.49299952539155201</v>
      </c>
      <c r="Q862" s="5">
        <f>YEAR(SalesDataTable[[#This Row],[Order Date]])</f>
        <v>2026</v>
      </c>
      <c r="R862" s="8" t="str">
        <f>"Q"&amp;ROUNDUP(MONTH(SalesDataTable[[#This Row],[Order Date]])/3,0)</f>
        <v>Q2</v>
      </c>
      <c r="S862" s="9">
        <f>MONTH(SalesDataTable[[#This Row],[Order Date]])</f>
        <v>5</v>
      </c>
      <c r="T862" s="8" t="str">
        <f>TEXT(SalesDataTable[[#This Row],[Order Date]],"mmm")</f>
        <v>May</v>
      </c>
    </row>
    <row r="863" spans="1:20" ht="15.6">
      <c r="A863" s="2">
        <v>409</v>
      </c>
      <c r="B863" s="3">
        <v>46162</v>
      </c>
      <c r="C863" s="4" t="s">
        <v>0</v>
      </c>
      <c r="D863" s="4" t="s">
        <v>1</v>
      </c>
      <c r="E863" s="4" t="s">
        <v>2</v>
      </c>
      <c r="F863" s="4" t="s">
        <v>13</v>
      </c>
      <c r="G863" s="4" t="s">
        <v>23</v>
      </c>
      <c r="H863" s="4" t="s">
        <v>51</v>
      </c>
      <c r="I863" s="9">
        <v>2</v>
      </c>
      <c r="J863" s="6">
        <v>123.9</v>
      </c>
      <c r="K863" s="7">
        <v>0</v>
      </c>
      <c r="L863" s="6">
        <v>58.95</v>
      </c>
      <c r="M863" s="6">
        <f t="shared" si="52"/>
        <v>247.8</v>
      </c>
      <c r="N863" s="6">
        <f t="shared" si="53"/>
        <v>117.9</v>
      </c>
      <c r="O863" s="6">
        <f t="shared" si="54"/>
        <v>129.9</v>
      </c>
      <c r="P863" s="8">
        <f t="shared" si="55"/>
        <v>0.52421307506053272</v>
      </c>
      <c r="Q863" s="5">
        <f>YEAR(SalesDataTable[[#This Row],[Order Date]])</f>
        <v>2026</v>
      </c>
      <c r="R863" s="8" t="str">
        <f>"Q"&amp;ROUNDUP(MONTH(SalesDataTable[[#This Row],[Order Date]])/3,0)</f>
        <v>Q2</v>
      </c>
      <c r="S863" s="9">
        <f>MONTH(SalesDataTable[[#This Row],[Order Date]])</f>
        <v>5</v>
      </c>
      <c r="T863" s="8" t="str">
        <f>TEXT(SalesDataTable[[#This Row],[Order Date]],"mmm")</f>
        <v>May</v>
      </c>
    </row>
    <row r="864" spans="1:20" ht="15.6">
      <c r="A864" s="2">
        <v>1372</v>
      </c>
      <c r="B864" s="3">
        <v>46162</v>
      </c>
      <c r="C864" s="4" t="s">
        <v>0</v>
      </c>
      <c r="D864" s="4" t="s">
        <v>36</v>
      </c>
      <c r="E864" s="4" t="s">
        <v>2</v>
      </c>
      <c r="F864" s="4" t="s">
        <v>13</v>
      </c>
      <c r="G864" s="4" t="s">
        <v>9</v>
      </c>
      <c r="H864" s="4" t="s">
        <v>17</v>
      </c>
      <c r="I864" s="9">
        <v>2</v>
      </c>
      <c r="J864" s="6">
        <v>140.93</v>
      </c>
      <c r="K864" s="7">
        <v>0</v>
      </c>
      <c r="L864" s="6">
        <v>81.040000000000006</v>
      </c>
      <c r="M864" s="6">
        <f t="shared" si="52"/>
        <v>281.86</v>
      </c>
      <c r="N864" s="6">
        <f t="shared" si="53"/>
        <v>162.08000000000001</v>
      </c>
      <c r="O864" s="6">
        <f t="shared" si="54"/>
        <v>119.78</v>
      </c>
      <c r="P864" s="8">
        <f t="shared" si="55"/>
        <v>0.42496274746327961</v>
      </c>
      <c r="Q864" s="5">
        <f>YEAR(SalesDataTable[[#This Row],[Order Date]])</f>
        <v>2026</v>
      </c>
      <c r="R864" s="8" t="str">
        <f>"Q"&amp;ROUNDUP(MONTH(SalesDataTable[[#This Row],[Order Date]])/3,0)</f>
        <v>Q2</v>
      </c>
      <c r="S864" s="9">
        <f>MONTH(SalesDataTable[[#This Row],[Order Date]])</f>
        <v>5</v>
      </c>
      <c r="T864" s="8" t="str">
        <f>TEXT(SalesDataTable[[#This Row],[Order Date]],"mmm")</f>
        <v>May</v>
      </c>
    </row>
    <row r="865" spans="1:20" ht="15.6">
      <c r="A865" s="2">
        <v>2327</v>
      </c>
      <c r="B865" s="3">
        <v>46162</v>
      </c>
      <c r="C865" s="4" t="s">
        <v>11</v>
      </c>
      <c r="D865" s="4" t="s">
        <v>25</v>
      </c>
      <c r="E865" s="4" t="s">
        <v>19</v>
      </c>
      <c r="F865" s="4" t="s">
        <v>3</v>
      </c>
      <c r="G865" s="4" t="s">
        <v>9</v>
      </c>
      <c r="H865" s="4" t="s">
        <v>46</v>
      </c>
      <c r="I865" s="9">
        <v>1</v>
      </c>
      <c r="J865" s="6">
        <v>73.150000000000006</v>
      </c>
      <c r="K865" s="7">
        <v>0</v>
      </c>
      <c r="L865" s="6">
        <v>32.950000000000003</v>
      </c>
      <c r="M865" s="6">
        <f t="shared" si="52"/>
        <v>73.150000000000006</v>
      </c>
      <c r="N865" s="6">
        <f t="shared" si="53"/>
        <v>32.950000000000003</v>
      </c>
      <c r="O865" s="6">
        <f t="shared" si="54"/>
        <v>40.200000000000003</v>
      </c>
      <c r="P865" s="8">
        <f t="shared" si="55"/>
        <v>0.54955570745044424</v>
      </c>
      <c r="Q865" s="5">
        <f>YEAR(SalesDataTable[[#This Row],[Order Date]])</f>
        <v>2026</v>
      </c>
      <c r="R865" s="8" t="str">
        <f>"Q"&amp;ROUNDUP(MONTH(SalesDataTable[[#This Row],[Order Date]])/3,0)</f>
        <v>Q2</v>
      </c>
      <c r="S865" s="9">
        <f>MONTH(SalesDataTable[[#This Row],[Order Date]])</f>
        <v>5</v>
      </c>
      <c r="T865" s="8" t="str">
        <f>TEXT(SalesDataTable[[#This Row],[Order Date]],"mmm")</f>
        <v>May</v>
      </c>
    </row>
    <row r="866" spans="1:20" ht="15.6">
      <c r="A866" s="2">
        <v>2703</v>
      </c>
      <c r="B866" s="3">
        <v>46162</v>
      </c>
      <c r="C866" s="4" t="s">
        <v>20</v>
      </c>
      <c r="D866" s="4" t="s">
        <v>33</v>
      </c>
      <c r="E866" s="4" t="s">
        <v>19</v>
      </c>
      <c r="F866" s="4" t="s">
        <v>16</v>
      </c>
      <c r="G866" s="4" t="s">
        <v>23</v>
      </c>
      <c r="H866" s="4" t="s">
        <v>29</v>
      </c>
      <c r="I866" s="9">
        <v>2</v>
      </c>
      <c r="J866" s="6">
        <v>197.35</v>
      </c>
      <c r="K866" s="7">
        <v>0.05</v>
      </c>
      <c r="L866" s="6">
        <v>102.63</v>
      </c>
      <c r="M866" s="6">
        <f t="shared" si="52"/>
        <v>374.96499999999997</v>
      </c>
      <c r="N866" s="6">
        <f t="shared" si="53"/>
        <v>205.26</v>
      </c>
      <c r="O866" s="6">
        <f t="shared" si="54"/>
        <v>169.70499999999998</v>
      </c>
      <c r="P866" s="8">
        <f t="shared" si="55"/>
        <v>0.45258890829810783</v>
      </c>
      <c r="Q866" s="5">
        <f>YEAR(SalesDataTable[[#This Row],[Order Date]])</f>
        <v>2026</v>
      </c>
      <c r="R866" s="8" t="str">
        <f>"Q"&amp;ROUNDUP(MONTH(SalesDataTable[[#This Row],[Order Date]])/3,0)</f>
        <v>Q2</v>
      </c>
      <c r="S866" s="9">
        <f>MONTH(SalesDataTable[[#This Row],[Order Date]])</f>
        <v>5</v>
      </c>
      <c r="T866" s="8" t="str">
        <f>TEXT(SalesDataTable[[#This Row],[Order Date]],"mmm")</f>
        <v>May</v>
      </c>
    </row>
    <row r="867" spans="1:20" ht="15.6">
      <c r="A867" s="2">
        <v>2776</v>
      </c>
      <c r="B867" s="3">
        <v>46162</v>
      </c>
      <c r="C867" s="4" t="s">
        <v>20</v>
      </c>
      <c r="D867" s="4" t="s">
        <v>21</v>
      </c>
      <c r="E867" s="4" t="s">
        <v>2</v>
      </c>
      <c r="F867" s="4" t="s">
        <v>16</v>
      </c>
      <c r="G867" s="4" t="s">
        <v>14</v>
      </c>
      <c r="H867" s="4" t="s">
        <v>15</v>
      </c>
      <c r="I867" s="9">
        <v>3</v>
      </c>
      <c r="J867" s="6">
        <v>36.74</v>
      </c>
      <c r="K867" s="7">
        <v>0.05</v>
      </c>
      <c r="L867" s="6">
        <v>13.97</v>
      </c>
      <c r="M867" s="6">
        <f t="shared" si="52"/>
        <v>104.70899999999999</v>
      </c>
      <c r="N867" s="6">
        <f t="shared" si="53"/>
        <v>41.910000000000004</v>
      </c>
      <c r="O867" s="6">
        <f t="shared" si="54"/>
        <v>62.798999999999985</v>
      </c>
      <c r="P867" s="8">
        <f t="shared" si="55"/>
        <v>0.59974787267570118</v>
      </c>
      <c r="Q867" s="5">
        <f>YEAR(SalesDataTable[[#This Row],[Order Date]])</f>
        <v>2026</v>
      </c>
      <c r="R867" s="8" t="str">
        <f>"Q"&amp;ROUNDUP(MONTH(SalesDataTable[[#This Row],[Order Date]])/3,0)</f>
        <v>Q2</v>
      </c>
      <c r="S867" s="9">
        <f>MONTH(SalesDataTable[[#This Row],[Order Date]])</f>
        <v>5</v>
      </c>
      <c r="T867" s="8" t="str">
        <f>TEXT(SalesDataTable[[#This Row],[Order Date]],"mmm")</f>
        <v>May</v>
      </c>
    </row>
    <row r="868" spans="1:20" ht="15.6">
      <c r="A868" s="2">
        <v>3411</v>
      </c>
      <c r="B868" s="3">
        <v>46162</v>
      </c>
      <c r="C868" s="4" t="s">
        <v>6</v>
      </c>
      <c r="D868" s="4" t="s">
        <v>41</v>
      </c>
      <c r="E868" s="4" t="s">
        <v>2</v>
      </c>
      <c r="F868" s="4" t="s">
        <v>3</v>
      </c>
      <c r="G868" s="4" t="s">
        <v>9</v>
      </c>
      <c r="H868" s="4" t="s">
        <v>37</v>
      </c>
      <c r="I868" s="9">
        <v>2</v>
      </c>
      <c r="J868" s="6">
        <v>151.35</v>
      </c>
      <c r="K868" s="7">
        <v>0.05</v>
      </c>
      <c r="L868" s="6">
        <v>77.150000000000006</v>
      </c>
      <c r="M868" s="6">
        <f t="shared" si="52"/>
        <v>287.565</v>
      </c>
      <c r="N868" s="6">
        <f t="shared" si="53"/>
        <v>154.30000000000001</v>
      </c>
      <c r="O868" s="6">
        <f t="shared" si="54"/>
        <v>133.26499999999999</v>
      </c>
      <c r="P868" s="8">
        <f t="shared" si="55"/>
        <v>0.46342566028550064</v>
      </c>
      <c r="Q868" s="5">
        <f>YEAR(SalesDataTable[[#This Row],[Order Date]])</f>
        <v>2026</v>
      </c>
      <c r="R868" s="8" t="str">
        <f>"Q"&amp;ROUNDUP(MONTH(SalesDataTable[[#This Row],[Order Date]])/3,0)</f>
        <v>Q2</v>
      </c>
      <c r="S868" s="9">
        <f>MONTH(SalesDataTable[[#This Row],[Order Date]])</f>
        <v>5</v>
      </c>
      <c r="T868" s="8" t="str">
        <f>TEXT(SalesDataTable[[#This Row],[Order Date]],"mmm")</f>
        <v>May</v>
      </c>
    </row>
    <row r="869" spans="1:20" ht="15.6">
      <c r="A869" s="2">
        <v>3841</v>
      </c>
      <c r="B869" s="3">
        <v>46162</v>
      </c>
      <c r="C869" s="4" t="s">
        <v>0</v>
      </c>
      <c r="D869" s="4" t="s">
        <v>50</v>
      </c>
      <c r="E869" s="4" t="s">
        <v>19</v>
      </c>
      <c r="F869" s="4" t="s">
        <v>13</v>
      </c>
      <c r="G869" s="4" t="s">
        <v>4</v>
      </c>
      <c r="H869" s="4" t="s">
        <v>22</v>
      </c>
      <c r="I869" s="9">
        <v>2</v>
      </c>
      <c r="J869" s="6">
        <v>50.09</v>
      </c>
      <c r="K869" s="7">
        <v>0.05</v>
      </c>
      <c r="L869" s="6">
        <v>23.16</v>
      </c>
      <c r="M869" s="6">
        <f t="shared" si="52"/>
        <v>95.171000000000006</v>
      </c>
      <c r="N869" s="6">
        <f t="shared" si="53"/>
        <v>46.32</v>
      </c>
      <c r="O869" s="6">
        <f t="shared" si="54"/>
        <v>48.851000000000006</v>
      </c>
      <c r="P869" s="8">
        <f t="shared" si="55"/>
        <v>0.51329711781950382</v>
      </c>
      <c r="Q869" s="5">
        <f>YEAR(SalesDataTable[[#This Row],[Order Date]])</f>
        <v>2026</v>
      </c>
      <c r="R869" s="8" t="str">
        <f>"Q"&amp;ROUNDUP(MONTH(SalesDataTable[[#This Row],[Order Date]])/3,0)</f>
        <v>Q2</v>
      </c>
      <c r="S869" s="9">
        <f>MONTH(SalesDataTable[[#This Row],[Order Date]])</f>
        <v>5</v>
      </c>
      <c r="T869" s="8" t="str">
        <f>TEXT(SalesDataTable[[#This Row],[Order Date]],"mmm")</f>
        <v>May</v>
      </c>
    </row>
    <row r="870" spans="1:20" ht="15.6">
      <c r="A870" s="2">
        <v>5121</v>
      </c>
      <c r="B870" s="3">
        <v>46162</v>
      </c>
      <c r="C870" s="4" t="s">
        <v>0</v>
      </c>
      <c r="D870" s="4" t="s">
        <v>36</v>
      </c>
      <c r="E870" s="4" t="s">
        <v>2</v>
      </c>
      <c r="F870" s="4" t="s">
        <v>13</v>
      </c>
      <c r="G870" s="4" t="s">
        <v>34</v>
      </c>
      <c r="H870" s="4" t="s">
        <v>38</v>
      </c>
      <c r="I870" s="9">
        <v>2</v>
      </c>
      <c r="J870" s="6">
        <v>121.96</v>
      </c>
      <c r="K870" s="7">
        <v>0.05</v>
      </c>
      <c r="L870" s="6">
        <v>71.2</v>
      </c>
      <c r="M870" s="6">
        <f t="shared" si="52"/>
        <v>231.72399999999999</v>
      </c>
      <c r="N870" s="6">
        <f t="shared" si="53"/>
        <v>142.4</v>
      </c>
      <c r="O870" s="6">
        <f t="shared" si="54"/>
        <v>89.323999999999984</v>
      </c>
      <c r="P870" s="8">
        <f t="shared" si="55"/>
        <v>0.38547582468799085</v>
      </c>
      <c r="Q870" s="5">
        <f>YEAR(SalesDataTable[[#This Row],[Order Date]])</f>
        <v>2026</v>
      </c>
      <c r="R870" s="8" t="str">
        <f>"Q"&amp;ROUNDUP(MONTH(SalesDataTable[[#This Row],[Order Date]])/3,0)</f>
        <v>Q2</v>
      </c>
      <c r="S870" s="9">
        <f>MONTH(SalesDataTable[[#This Row],[Order Date]])</f>
        <v>5</v>
      </c>
      <c r="T870" s="8" t="str">
        <f>TEXT(SalesDataTable[[#This Row],[Order Date]],"mmm")</f>
        <v>May</v>
      </c>
    </row>
    <row r="871" spans="1:20" ht="15.6">
      <c r="A871" s="2">
        <v>53</v>
      </c>
      <c r="B871" s="3">
        <v>46163</v>
      </c>
      <c r="C871" s="4" t="s">
        <v>20</v>
      </c>
      <c r="D871" s="4" t="s">
        <v>47</v>
      </c>
      <c r="E871" s="4" t="s">
        <v>2</v>
      </c>
      <c r="F871" s="4" t="s">
        <v>16</v>
      </c>
      <c r="G871" s="4" t="s">
        <v>14</v>
      </c>
      <c r="H871" s="4" t="s">
        <v>44</v>
      </c>
      <c r="I871" s="9">
        <v>1</v>
      </c>
      <c r="J871" s="6">
        <v>134.28</v>
      </c>
      <c r="K871" s="7">
        <v>0.05</v>
      </c>
      <c r="L871" s="6">
        <v>65.44</v>
      </c>
      <c r="M871" s="6">
        <f t="shared" si="52"/>
        <v>127.56599999999999</v>
      </c>
      <c r="N871" s="6">
        <f t="shared" si="53"/>
        <v>65.44</v>
      </c>
      <c r="O871" s="6">
        <f t="shared" si="54"/>
        <v>62.125999999999991</v>
      </c>
      <c r="P871" s="8">
        <f t="shared" si="55"/>
        <v>0.487010645469796</v>
      </c>
      <c r="Q871" s="5">
        <f>YEAR(SalesDataTable[[#This Row],[Order Date]])</f>
        <v>2026</v>
      </c>
      <c r="R871" s="8" t="str">
        <f>"Q"&amp;ROUNDUP(MONTH(SalesDataTable[[#This Row],[Order Date]])/3,0)</f>
        <v>Q2</v>
      </c>
      <c r="S871" s="9">
        <f>MONTH(SalesDataTable[[#This Row],[Order Date]])</f>
        <v>5</v>
      </c>
      <c r="T871" s="8" t="str">
        <f>TEXT(SalesDataTable[[#This Row],[Order Date]],"mmm")</f>
        <v>May</v>
      </c>
    </row>
    <row r="872" spans="1:20" ht="15.6">
      <c r="A872" s="2">
        <v>127</v>
      </c>
      <c r="B872" s="3">
        <v>46163</v>
      </c>
      <c r="C872" s="4" t="s">
        <v>20</v>
      </c>
      <c r="D872" s="4" t="s">
        <v>31</v>
      </c>
      <c r="E872" s="4" t="s">
        <v>2</v>
      </c>
      <c r="F872" s="4" t="s">
        <v>16</v>
      </c>
      <c r="G872" s="4" t="s">
        <v>4</v>
      </c>
      <c r="H872" s="4" t="s">
        <v>30</v>
      </c>
      <c r="I872" s="9">
        <v>3</v>
      </c>
      <c r="J872" s="6">
        <v>100.48</v>
      </c>
      <c r="K872" s="7">
        <v>0.05</v>
      </c>
      <c r="L872" s="6">
        <v>50.68</v>
      </c>
      <c r="M872" s="6">
        <f t="shared" si="52"/>
        <v>286.36799999999999</v>
      </c>
      <c r="N872" s="6">
        <f t="shared" si="53"/>
        <v>152.04</v>
      </c>
      <c r="O872" s="6">
        <f t="shared" si="54"/>
        <v>134.328</v>
      </c>
      <c r="P872" s="8">
        <f t="shared" si="55"/>
        <v>0.46907475695608447</v>
      </c>
      <c r="Q872" s="5">
        <f>YEAR(SalesDataTable[[#This Row],[Order Date]])</f>
        <v>2026</v>
      </c>
      <c r="R872" s="8" t="str">
        <f>"Q"&amp;ROUNDUP(MONTH(SalesDataTable[[#This Row],[Order Date]])/3,0)</f>
        <v>Q2</v>
      </c>
      <c r="S872" s="9">
        <f>MONTH(SalesDataTable[[#This Row],[Order Date]])</f>
        <v>5</v>
      </c>
      <c r="T872" s="8" t="str">
        <f>TEXT(SalesDataTable[[#This Row],[Order Date]],"mmm")</f>
        <v>May</v>
      </c>
    </row>
    <row r="873" spans="1:20" ht="15.6">
      <c r="A873" s="2">
        <v>1092</v>
      </c>
      <c r="B873" s="3">
        <v>46163</v>
      </c>
      <c r="C873" s="4" t="s">
        <v>20</v>
      </c>
      <c r="D873" s="4" t="s">
        <v>33</v>
      </c>
      <c r="E873" s="4" t="s">
        <v>2</v>
      </c>
      <c r="F873" s="4" t="s">
        <v>13</v>
      </c>
      <c r="G873" s="4" t="s">
        <v>34</v>
      </c>
      <c r="H873" s="4" t="s">
        <v>42</v>
      </c>
      <c r="I873" s="9">
        <v>3</v>
      </c>
      <c r="J873" s="6">
        <v>36.229999999999997</v>
      </c>
      <c r="K873" s="7">
        <v>0</v>
      </c>
      <c r="L873" s="6">
        <v>13.55</v>
      </c>
      <c r="M873" s="6">
        <f t="shared" si="52"/>
        <v>108.69</v>
      </c>
      <c r="N873" s="6">
        <f t="shared" si="53"/>
        <v>40.650000000000006</v>
      </c>
      <c r="O873" s="6">
        <f t="shared" si="54"/>
        <v>68.039999999999992</v>
      </c>
      <c r="P873" s="8">
        <f t="shared" si="55"/>
        <v>0.62600055202870541</v>
      </c>
      <c r="Q873" s="5">
        <f>YEAR(SalesDataTable[[#This Row],[Order Date]])</f>
        <v>2026</v>
      </c>
      <c r="R873" s="8" t="str">
        <f>"Q"&amp;ROUNDUP(MONTH(SalesDataTable[[#This Row],[Order Date]])/3,0)</f>
        <v>Q2</v>
      </c>
      <c r="S873" s="9">
        <f>MONTH(SalesDataTable[[#This Row],[Order Date]])</f>
        <v>5</v>
      </c>
      <c r="T873" s="8" t="str">
        <f>TEXT(SalesDataTable[[#This Row],[Order Date]],"mmm")</f>
        <v>May</v>
      </c>
    </row>
    <row r="874" spans="1:20" ht="15.6">
      <c r="A874" s="2">
        <v>1213</v>
      </c>
      <c r="B874" s="3">
        <v>46163</v>
      </c>
      <c r="C874" s="4" t="s">
        <v>11</v>
      </c>
      <c r="D874" s="4" t="s">
        <v>12</v>
      </c>
      <c r="E874" s="4" t="s">
        <v>28</v>
      </c>
      <c r="F874" s="4" t="s">
        <v>3</v>
      </c>
      <c r="G874" s="4" t="s">
        <v>23</v>
      </c>
      <c r="H874" s="4" t="s">
        <v>51</v>
      </c>
      <c r="I874" s="9">
        <v>3</v>
      </c>
      <c r="J874" s="6">
        <v>120.61</v>
      </c>
      <c r="K874" s="7">
        <v>0</v>
      </c>
      <c r="L874" s="6">
        <v>60.17</v>
      </c>
      <c r="M874" s="6">
        <f t="shared" si="52"/>
        <v>361.83</v>
      </c>
      <c r="N874" s="6">
        <f t="shared" si="53"/>
        <v>180.51</v>
      </c>
      <c r="O874" s="6">
        <f t="shared" si="54"/>
        <v>181.32</v>
      </c>
      <c r="P874" s="8">
        <f t="shared" si="55"/>
        <v>0.50111931017328581</v>
      </c>
      <c r="Q874" s="5">
        <f>YEAR(SalesDataTable[[#This Row],[Order Date]])</f>
        <v>2026</v>
      </c>
      <c r="R874" s="8" t="str">
        <f>"Q"&amp;ROUNDUP(MONTH(SalesDataTable[[#This Row],[Order Date]])/3,0)</f>
        <v>Q2</v>
      </c>
      <c r="S874" s="9">
        <f>MONTH(SalesDataTable[[#This Row],[Order Date]])</f>
        <v>5</v>
      </c>
      <c r="T874" s="8" t="str">
        <f>TEXT(SalesDataTable[[#This Row],[Order Date]],"mmm")</f>
        <v>May</v>
      </c>
    </row>
    <row r="875" spans="1:20" ht="15.6">
      <c r="A875" s="2">
        <v>1849</v>
      </c>
      <c r="B875" s="3">
        <v>46163</v>
      </c>
      <c r="C875" s="4" t="s">
        <v>11</v>
      </c>
      <c r="D875" s="4" t="s">
        <v>25</v>
      </c>
      <c r="E875" s="4" t="s">
        <v>28</v>
      </c>
      <c r="F875" s="4" t="s">
        <v>3</v>
      </c>
      <c r="G875" s="4" t="s">
        <v>14</v>
      </c>
      <c r="H875" s="4" t="s">
        <v>32</v>
      </c>
      <c r="I875" s="9">
        <v>3</v>
      </c>
      <c r="J875" s="6">
        <v>46.46</v>
      </c>
      <c r="K875" s="7">
        <v>0</v>
      </c>
      <c r="L875" s="6">
        <v>18.71</v>
      </c>
      <c r="M875" s="6">
        <f t="shared" si="52"/>
        <v>139.38</v>
      </c>
      <c r="N875" s="6">
        <f t="shared" si="53"/>
        <v>56.13</v>
      </c>
      <c r="O875" s="6">
        <f t="shared" si="54"/>
        <v>83.25</v>
      </c>
      <c r="P875" s="8">
        <f t="shared" si="55"/>
        <v>0.59728798966853214</v>
      </c>
      <c r="Q875" s="5">
        <f>YEAR(SalesDataTable[[#This Row],[Order Date]])</f>
        <v>2026</v>
      </c>
      <c r="R875" s="8" t="str">
        <f>"Q"&amp;ROUNDUP(MONTH(SalesDataTable[[#This Row],[Order Date]])/3,0)</f>
        <v>Q2</v>
      </c>
      <c r="S875" s="9">
        <f>MONTH(SalesDataTable[[#This Row],[Order Date]])</f>
        <v>5</v>
      </c>
      <c r="T875" s="8" t="str">
        <f>TEXT(SalesDataTable[[#This Row],[Order Date]],"mmm")</f>
        <v>May</v>
      </c>
    </row>
    <row r="876" spans="1:20" ht="15.6">
      <c r="A876" s="2">
        <v>2395</v>
      </c>
      <c r="B876" s="3">
        <v>46163</v>
      </c>
      <c r="C876" s="4" t="s">
        <v>6</v>
      </c>
      <c r="D876" s="4" t="s">
        <v>43</v>
      </c>
      <c r="E876" s="4" t="s">
        <v>2</v>
      </c>
      <c r="F876" s="4" t="s">
        <v>16</v>
      </c>
      <c r="G876" s="4" t="s">
        <v>34</v>
      </c>
      <c r="H876" s="4" t="s">
        <v>42</v>
      </c>
      <c r="I876" s="9">
        <v>1</v>
      </c>
      <c r="J876" s="6">
        <v>36.9</v>
      </c>
      <c r="K876" s="7">
        <v>0.05</v>
      </c>
      <c r="L876" s="6">
        <v>13.89</v>
      </c>
      <c r="M876" s="6">
        <f t="shared" si="52"/>
        <v>35.055</v>
      </c>
      <c r="N876" s="6">
        <f t="shared" si="53"/>
        <v>13.89</v>
      </c>
      <c r="O876" s="6">
        <f t="shared" si="54"/>
        <v>21.164999999999999</v>
      </c>
      <c r="P876" s="8">
        <f t="shared" si="55"/>
        <v>0.60376551133932388</v>
      </c>
      <c r="Q876" s="5">
        <f>YEAR(SalesDataTable[[#This Row],[Order Date]])</f>
        <v>2026</v>
      </c>
      <c r="R876" s="8" t="str">
        <f>"Q"&amp;ROUNDUP(MONTH(SalesDataTable[[#This Row],[Order Date]])/3,0)</f>
        <v>Q2</v>
      </c>
      <c r="S876" s="9">
        <f>MONTH(SalesDataTable[[#This Row],[Order Date]])</f>
        <v>5</v>
      </c>
      <c r="T876" s="8" t="str">
        <f>TEXT(SalesDataTable[[#This Row],[Order Date]],"mmm")</f>
        <v>May</v>
      </c>
    </row>
    <row r="877" spans="1:20" ht="15.6">
      <c r="A877" s="2">
        <v>4166</v>
      </c>
      <c r="B877" s="3">
        <v>46163</v>
      </c>
      <c r="C877" s="4" t="s">
        <v>11</v>
      </c>
      <c r="D877" s="4" t="s">
        <v>18</v>
      </c>
      <c r="E877" s="4" t="s">
        <v>2</v>
      </c>
      <c r="F877" s="4" t="s">
        <v>13</v>
      </c>
      <c r="G877" s="4" t="s">
        <v>34</v>
      </c>
      <c r="H877" s="4" t="s">
        <v>35</v>
      </c>
      <c r="I877" s="9">
        <v>6</v>
      </c>
      <c r="J877" s="6">
        <v>40.61</v>
      </c>
      <c r="K877" s="7">
        <v>0.05</v>
      </c>
      <c r="L877" s="6">
        <v>15.14</v>
      </c>
      <c r="M877" s="6">
        <f t="shared" si="52"/>
        <v>231.47699999999998</v>
      </c>
      <c r="N877" s="6">
        <f t="shared" si="53"/>
        <v>90.84</v>
      </c>
      <c r="O877" s="6">
        <f t="shared" si="54"/>
        <v>140.63699999999997</v>
      </c>
      <c r="P877" s="8">
        <f t="shared" si="55"/>
        <v>0.607563602431343</v>
      </c>
      <c r="Q877" s="5">
        <f>YEAR(SalesDataTable[[#This Row],[Order Date]])</f>
        <v>2026</v>
      </c>
      <c r="R877" s="8" t="str">
        <f>"Q"&amp;ROUNDUP(MONTH(SalesDataTable[[#This Row],[Order Date]])/3,0)</f>
        <v>Q2</v>
      </c>
      <c r="S877" s="9">
        <f>MONTH(SalesDataTable[[#This Row],[Order Date]])</f>
        <v>5</v>
      </c>
      <c r="T877" s="8" t="str">
        <f>TEXT(SalesDataTable[[#This Row],[Order Date]],"mmm")</f>
        <v>May</v>
      </c>
    </row>
    <row r="878" spans="1:20" ht="15.6">
      <c r="A878" s="2">
        <v>1004</v>
      </c>
      <c r="B878" s="3">
        <v>46164</v>
      </c>
      <c r="C878" s="4" t="s">
        <v>20</v>
      </c>
      <c r="D878" s="4" t="s">
        <v>47</v>
      </c>
      <c r="E878" s="4" t="s">
        <v>2</v>
      </c>
      <c r="F878" s="4" t="s">
        <v>16</v>
      </c>
      <c r="G878" s="4" t="s">
        <v>14</v>
      </c>
      <c r="H878" s="4" t="s">
        <v>15</v>
      </c>
      <c r="I878" s="9">
        <v>2</v>
      </c>
      <c r="J878" s="6">
        <v>36.86</v>
      </c>
      <c r="K878" s="7">
        <v>0.05</v>
      </c>
      <c r="L878" s="6">
        <v>13.85</v>
      </c>
      <c r="M878" s="6">
        <f t="shared" si="52"/>
        <v>70.033999999999992</v>
      </c>
      <c r="N878" s="6">
        <f t="shared" si="53"/>
        <v>27.7</v>
      </c>
      <c r="O878" s="6">
        <f t="shared" si="54"/>
        <v>42.333999999999989</v>
      </c>
      <c r="P878" s="8">
        <f t="shared" si="55"/>
        <v>0.60447782505640113</v>
      </c>
      <c r="Q878" s="5">
        <f>YEAR(SalesDataTable[[#This Row],[Order Date]])</f>
        <v>2026</v>
      </c>
      <c r="R878" s="8" t="str">
        <f>"Q"&amp;ROUNDUP(MONTH(SalesDataTable[[#This Row],[Order Date]])/3,0)</f>
        <v>Q2</v>
      </c>
      <c r="S878" s="9">
        <f>MONTH(SalesDataTable[[#This Row],[Order Date]])</f>
        <v>5</v>
      </c>
      <c r="T878" s="8" t="str">
        <f>TEXT(SalesDataTable[[#This Row],[Order Date]],"mmm")</f>
        <v>May</v>
      </c>
    </row>
    <row r="879" spans="1:20" ht="15.6">
      <c r="A879" s="2">
        <v>1012</v>
      </c>
      <c r="B879" s="3">
        <v>46164</v>
      </c>
      <c r="C879" s="4" t="s">
        <v>6</v>
      </c>
      <c r="D879" s="4" t="s">
        <v>27</v>
      </c>
      <c r="E879" s="4" t="s">
        <v>2</v>
      </c>
      <c r="F879" s="4" t="s">
        <v>13</v>
      </c>
      <c r="G879" s="4" t="s">
        <v>9</v>
      </c>
      <c r="H879" s="4" t="s">
        <v>37</v>
      </c>
      <c r="I879" s="9">
        <v>3</v>
      </c>
      <c r="J879" s="6">
        <v>156.74</v>
      </c>
      <c r="K879" s="7">
        <v>0</v>
      </c>
      <c r="L879" s="6">
        <v>79.819999999999993</v>
      </c>
      <c r="M879" s="6">
        <f t="shared" si="52"/>
        <v>470.22</v>
      </c>
      <c r="N879" s="6">
        <f t="shared" si="53"/>
        <v>239.45999999999998</v>
      </c>
      <c r="O879" s="6">
        <f t="shared" si="54"/>
        <v>230.76000000000005</v>
      </c>
      <c r="P879" s="8">
        <f t="shared" si="55"/>
        <v>0.49074901110118674</v>
      </c>
      <c r="Q879" s="5">
        <f>YEAR(SalesDataTable[[#This Row],[Order Date]])</f>
        <v>2026</v>
      </c>
      <c r="R879" s="8" t="str">
        <f>"Q"&amp;ROUNDUP(MONTH(SalesDataTable[[#This Row],[Order Date]])/3,0)</f>
        <v>Q2</v>
      </c>
      <c r="S879" s="9">
        <f>MONTH(SalesDataTable[[#This Row],[Order Date]])</f>
        <v>5</v>
      </c>
      <c r="T879" s="8" t="str">
        <f>TEXT(SalesDataTable[[#This Row],[Order Date]],"mmm")</f>
        <v>May</v>
      </c>
    </row>
    <row r="880" spans="1:20" ht="15.6">
      <c r="A880" s="2">
        <v>2180</v>
      </c>
      <c r="B880" s="3">
        <v>46164</v>
      </c>
      <c r="C880" s="4" t="s">
        <v>0</v>
      </c>
      <c r="D880" s="4" t="s">
        <v>36</v>
      </c>
      <c r="E880" s="4" t="s">
        <v>8</v>
      </c>
      <c r="F880" s="4" t="s">
        <v>3</v>
      </c>
      <c r="G880" s="4" t="s">
        <v>4</v>
      </c>
      <c r="H880" s="4" t="s">
        <v>22</v>
      </c>
      <c r="I880" s="9">
        <v>3</v>
      </c>
      <c r="J880" s="6">
        <v>51.04</v>
      </c>
      <c r="K880" s="7">
        <v>0.2</v>
      </c>
      <c r="L880" s="6">
        <v>22.32</v>
      </c>
      <c r="M880" s="6">
        <f t="shared" si="52"/>
        <v>122.49600000000001</v>
      </c>
      <c r="N880" s="6">
        <f t="shared" si="53"/>
        <v>66.960000000000008</v>
      </c>
      <c r="O880" s="6">
        <f t="shared" si="54"/>
        <v>55.536000000000001</v>
      </c>
      <c r="P880" s="8">
        <f t="shared" si="55"/>
        <v>0.45336990595611282</v>
      </c>
      <c r="Q880" s="5">
        <f>YEAR(SalesDataTable[[#This Row],[Order Date]])</f>
        <v>2026</v>
      </c>
      <c r="R880" s="8" t="str">
        <f>"Q"&amp;ROUNDUP(MONTH(SalesDataTable[[#This Row],[Order Date]])/3,0)</f>
        <v>Q2</v>
      </c>
      <c r="S880" s="9">
        <f>MONTH(SalesDataTable[[#This Row],[Order Date]])</f>
        <v>5</v>
      </c>
      <c r="T880" s="8" t="str">
        <f>TEXT(SalesDataTable[[#This Row],[Order Date]],"mmm")</f>
        <v>May</v>
      </c>
    </row>
    <row r="881" spans="1:20" ht="15.6">
      <c r="A881" s="2">
        <v>3659</v>
      </c>
      <c r="B881" s="3">
        <v>46164</v>
      </c>
      <c r="C881" s="4" t="s">
        <v>20</v>
      </c>
      <c r="D881" s="4" t="s">
        <v>47</v>
      </c>
      <c r="E881" s="4" t="s">
        <v>19</v>
      </c>
      <c r="F881" s="4" t="s">
        <v>13</v>
      </c>
      <c r="G881" s="4" t="s">
        <v>9</v>
      </c>
      <c r="H881" s="4" t="s">
        <v>10</v>
      </c>
      <c r="I881" s="9">
        <v>2</v>
      </c>
      <c r="J881" s="6">
        <v>93.55</v>
      </c>
      <c r="K881" s="7">
        <v>0</v>
      </c>
      <c r="L881" s="6">
        <v>44.31</v>
      </c>
      <c r="M881" s="6">
        <f t="shared" si="52"/>
        <v>187.1</v>
      </c>
      <c r="N881" s="6">
        <f t="shared" si="53"/>
        <v>88.62</v>
      </c>
      <c r="O881" s="6">
        <f t="shared" si="54"/>
        <v>98.47999999999999</v>
      </c>
      <c r="P881" s="8">
        <f t="shared" si="55"/>
        <v>0.52634954569748793</v>
      </c>
      <c r="Q881" s="5">
        <f>YEAR(SalesDataTable[[#This Row],[Order Date]])</f>
        <v>2026</v>
      </c>
      <c r="R881" s="8" t="str">
        <f>"Q"&amp;ROUNDUP(MONTH(SalesDataTable[[#This Row],[Order Date]])/3,0)</f>
        <v>Q2</v>
      </c>
      <c r="S881" s="9">
        <f>MONTH(SalesDataTable[[#This Row],[Order Date]])</f>
        <v>5</v>
      </c>
      <c r="T881" s="8" t="str">
        <f>TEXT(SalesDataTable[[#This Row],[Order Date]],"mmm")</f>
        <v>May</v>
      </c>
    </row>
    <row r="882" spans="1:20" ht="15.6">
      <c r="A882" s="2">
        <v>3775</v>
      </c>
      <c r="B882" s="3">
        <v>46164</v>
      </c>
      <c r="C882" s="4" t="s">
        <v>11</v>
      </c>
      <c r="D882" s="4" t="s">
        <v>12</v>
      </c>
      <c r="E882" s="4" t="s">
        <v>2</v>
      </c>
      <c r="F882" s="4" t="s">
        <v>16</v>
      </c>
      <c r="G882" s="4" t="s">
        <v>14</v>
      </c>
      <c r="H882" s="4" t="s">
        <v>44</v>
      </c>
      <c r="I882" s="9">
        <v>1</v>
      </c>
      <c r="J882" s="6">
        <v>131.74</v>
      </c>
      <c r="K882" s="7">
        <v>0</v>
      </c>
      <c r="L882" s="6">
        <v>66.650000000000006</v>
      </c>
      <c r="M882" s="6">
        <f t="shared" si="52"/>
        <v>131.74</v>
      </c>
      <c r="N882" s="6">
        <f t="shared" si="53"/>
        <v>66.650000000000006</v>
      </c>
      <c r="O882" s="6">
        <f t="shared" si="54"/>
        <v>65.09</v>
      </c>
      <c r="P882" s="8">
        <f t="shared" si="55"/>
        <v>0.49407924700166994</v>
      </c>
      <c r="Q882" s="5">
        <f>YEAR(SalesDataTable[[#This Row],[Order Date]])</f>
        <v>2026</v>
      </c>
      <c r="R882" s="8" t="str">
        <f>"Q"&amp;ROUNDUP(MONTH(SalesDataTable[[#This Row],[Order Date]])/3,0)</f>
        <v>Q2</v>
      </c>
      <c r="S882" s="9">
        <f>MONTH(SalesDataTable[[#This Row],[Order Date]])</f>
        <v>5</v>
      </c>
      <c r="T882" s="8" t="str">
        <f>TEXT(SalesDataTable[[#This Row],[Order Date]],"mmm")</f>
        <v>May</v>
      </c>
    </row>
    <row r="883" spans="1:20" ht="15.6">
      <c r="A883" s="2">
        <v>4071</v>
      </c>
      <c r="B883" s="3">
        <v>46164</v>
      </c>
      <c r="C883" s="4" t="s">
        <v>20</v>
      </c>
      <c r="D883" s="4" t="s">
        <v>33</v>
      </c>
      <c r="E883" s="4" t="s">
        <v>2</v>
      </c>
      <c r="F883" s="4" t="s">
        <v>13</v>
      </c>
      <c r="G883" s="4" t="s">
        <v>9</v>
      </c>
      <c r="H883" s="4" t="s">
        <v>10</v>
      </c>
      <c r="I883" s="9">
        <v>5</v>
      </c>
      <c r="J883" s="6">
        <v>91.79</v>
      </c>
      <c r="K883" s="7">
        <v>0.05</v>
      </c>
      <c r="L883" s="6">
        <v>44.48</v>
      </c>
      <c r="M883" s="6">
        <f t="shared" si="52"/>
        <v>436.0025</v>
      </c>
      <c r="N883" s="6">
        <f t="shared" si="53"/>
        <v>222.39999999999998</v>
      </c>
      <c r="O883" s="6">
        <f t="shared" si="54"/>
        <v>213.60250000000002</v>
      </c>
      <c r="P883" s="8">
        <f t="shared" si="55"/>
        <v>0.48991118170193981</v>
      </c>
      <c r="Q883" s="5">
        <f>YEAR(SalesDataTable[[#This Row],[Order Date]])</f>
        <v>2026</v>
      </c>
      <c r="R883" s="8" t="str">
        <f>"Q"&amp;ROUNDUP(MONTH(SalesDataTable[[#This Row],[Order Date]])/3,0)</f>
        <v>Q2</v>
      </c>
      <c r="S883" s="9">
        <f>MONTH(SalesDataTable[[#This Row],[Order Date]])</f>
        <v>5</v>
      </c>
      <c r="T883" s="8" t="str">
        <f>TEXT(SalesDataTable[[#This Row],[Order Date]],"mmm")</f>
        <v>May</v>
      </c>
    </row>
    <row r="884" spans="1:20" ht="15.6">
      <c r="A884" s="2">
        <v>5137</v>
      </c>
      <c r="B884" s="3">
        <v>46164</v>
      </c>
      <c r="C884" s="4" t="s">
        <v>20</v>
      </c>
      <c r="D884" s="4" t="s">
        <v>47</v>
      </c>
      <c r="E884" s="4" t="s">
        <v>2</v>
      </c>
      <c r="F884" s="4" t="s">
        <v>16</v>
      </c>
      <c r="G884" s="4" t="s">
        <v>9</v>
      </c>
      <c r="H884" s="4" t="s">
        <v>37</v>
      </c>
      <c r="I884" s="9">
        <v>4</v>
      </c>
      <c r="J884" s="6">
        <v>155.4</v>
      </c>
      <c r="K884" s="7">
        <v>0.05</v>
      </c>
      <c r="L884" s="6">
        <v>77.31</v>
      </c>
      <c r="M884" s="6">
        <f t="shared" si="52"/>
        <v>590.52</v>
      </c>
      <c r="N884" s="6">
        <f t="shared" si="53"/>
        <v>309.24</v>
      </c>
      <c r="O884" s="6">
        <f t="shared" si="54"/>
        <v>281.27999999999997</v>
      </c>
      <c r="P884" s="8">
        <f t="shared" si="55"/>
        <v>0.47632595001016048</v>
      </c>
      <c r="Q884" s="5">
        <f>YEAR(SalesDataTable[[#This Row],[Order Date]])</f>
        <v>2026</v>
      </c>
      <c r="R884" s="8" t="str">
        <f>"Q"&amp;ROUNDUP(MONTH(SalesDataTable[[#This Row],[Order Date]])/3,0)</f>
        <v>Q2</v>
      </c>
      <c r="S884" s="9">
        <f>MONTH(SalesDataTable[[#This Row],[Order Date]])</f>
        <v>5</v>
      </c>
      <c r="T884" s="8" t="str">
        <f>TEXT(SalesDataTable[[#This Row],[Order Date]],"mmm")</f>
        <v>May</v>
      </c>
    </row>
    <row r="885" spans="1:20" ht="15.6">
      <c r="A885" s="2">
        <v>133</v>
      </c>
      <c r="B885" s="3">
        <v>46165</v>
      </c>
      <c r="C885" s="4" t="s">
        <v>6</v>
      </c>
      <c r="D885" s="4" t="s">
        <v>7</v>
      </c>
      <c r="E885" s="4" t="s">
        <v>2</v>
      </c>
      <c r="F885" s="4" t="s">
        <v>13</v>
      </c>
      <c r="G885" s="4" t="s">
        <v>14</v>
      </c>
      <c r="H885" s="4" t="s">
        <v>15</v>
      </c>
      <c r="I885" s="9">
        <v>1</v>
      </c>
      <c r="J885" s="6">
        <v>36.57</v>
      </c>
      <c r="K885" s="7">
        <v>0.05</v>
      </c>
      <c r="L885" s="6">
        <v>13.33</v>
      </c>
      <c r="M885" s="6">
        <f t="shared" si="52"/>
        <v>34.741500000000002</v>
      </c>
      <c r="N885" s="6">
        <f t="shared" si="53"/>
        <v>13.33</v>
      </c>
      <c r="O885" s="6">
        <f t="shared" si="54"/>
        <v>21.411500000000004</v>
      </c>
      <c r="P885" s="8">
        <f t="shared" si="55"/>
        <v>0.61630902522919284</v>
      </c>
      <c r="Q885" s="5">
        <f>YEAR(SalesDataTable[[#This Row],[Order Date]])</f>
        <v>2026</v>
      </c>
      <c r="R885" s="8" t="str">
        <f>"Q"&amp;ROUNDUP(MONTH(SalesDataTable[[#This Row],[Order Date]])/3,0)</f>
        <v>Q2</v>
      </c>
      <c r="S885" s="9">
        <f>MONTH(SalesDataTable[[#This Row],[Order Date]])</f>
        <v>5</v>
      </c>
      <c r="T885" s="8" t="str">
        <f>TEXT(SalesDataTable[[#This Row],[Order Date]],"mmm")</f>
        <v>May</v>
      </c>
    </row>
    <row r="886" spans="1:20" ht="15.6">
      <c r="A886" s="2">
        <v>1385</v>
      </c>
      <c r="B886" s="3">
        <v>46165</v>
      </c>
      <c r="C886" s="4" t="s">
        <v>11</v>
      </c>
      <c r="D886" s="4" t="s">
        <v>52</v>
      </c>
      <c r="E886" s="4" t="s">
        <v>2</v>
      </c>
      <c r="F886" s="4" t="s">
        <v>13</v>
      </c>
      <c r="G886" s="4" t="s">
        <v>4</v>
      </c>
      <c r="H886" s="4" t="s">
        <v>26</v>
      </c>
      <c r="I886" s="9">
        <v>2</v>
      </c>
      <c r="J886" s="6">
        <v>41.19</v>
      </c>
      <c r="K886" s="7">
        <v>0</v>
      </c>
      <c r="L886" s="6">
        <v>17.190000000000001</v>
      </c>
      <c r="M886" s="6">
        <f t="shared" si="52"/>
        <v>82.38</v>
      </c>
      <c r="N886" s="6">
        <f t="shared" si="53"/>
        <v>34.380000000000003</v>
      </c>
      <c r="O886" s="6">
        <f t="shared" si="54"/>
        <v>47.999999999999993</v>
      </c>
      <c r="P886" s="8">
        <f t="shared" si="55"/>
        <v>0.58266569555717407</v>
      </c>
      <c r="Q886" s="5">
        <f>YEAR(SalesDataTable[[#This Row],[Order Date]])</f>
        <v>2026</v>
      </c>
      <c r="R886" s="8" t="str">
        <f>"Q"&amp;ROUNDUP(MONTH(SalesDataTable[[#This Row],[Order Date]])/3,0)</f>
        <v>Q2</v>
      </c>
      <c r="S886" s="9">
        <f>MONTH(SalesDataTable[[#This Row],[Order Date]])</f>
        <v>5</v>
      </c>
      <c r="T886" s="8" t="str">
        <f>TEXT(SalesDataTable[[#This Row],[Order Date]],"mmm")</f>
        <v>May</v>
      </c>
    </row>
    <row r="887" spans="1:20" ht="15.6">
      <c r="A887" s="2">
        <v>1597</v>
      </c>
      <c r="B887" s="3">
        <v>46165</v>
      </c>
      <c r="C887" s="4" t="s">
        <v>20</v>
      </c>
      <c r="D887" s="4" t="s">
        <v>33</v>
      </c>
      <c r="E887" s="4" t="s">
        <v>2</v>
      </c>
      <c r="F887" s="4" t="s">
        <v>3</v>
      </c>
      <c r="G887" s="4" t="s">
        <v>14</v>
      </c>
      <c r="H887" s="4" t="s">
        <v>44</v>
      </c>
      <c r="I887" s="9">
        <v>1</v>
      </c>
      <c r="J887" s="6">
        <v>136.66999999999999</v>
      </c>
      <c r="K887" s="7">
        <v>0.05</v>
      </c>
      <c r="L887" s="6">
        <v>67.099999999999994</v>
      </c>
      <c r="M887" s="6">
        <f t="shared" si="52"/>
        <v>129.83649999999997</v>
      </c>
      <c r="N887" s="6">
        <f t="shared" si="53"/>
        <v>67.099999999999994</v>
      </c>
      <c r="O887" s="6">
        <f t="shared" si="54"/>
        <v>62.736499999999978</v>
      </c>
      <c r="P887" s="8">
        <f t="shared" si="55"/>
        <v>0.48319617364916639</v>
      </c>
      <c r="Q887" s="5">
        <f>YEAR(SalesDataTable[[#This Row],[Order Date]])</f>
        <v>2026</v>
      </c>
      <c r="R887" s="8" t="str">
        <f>"Q"&amp;ROUNDUP(MONTH(SalesDataTable[[#This Row],[Order Date]])/3,0)</f>
        <v>Q2</v>
      </c>
      <c r="S887" s="9">
        <f>MONTH(SalesDataTable[[#This Row],[Order Date]])</f>
        <v>5</v>
      </c>
      <c r="T887" s="8" t="str">
        <f>TEXT(SalesDataTable[[#This Row],[Order Date]],"mmm")</f>
        <v>May</v>
      </c>
    </row>
    <row r="888" spans="1:20" ht="15.6">
      <c r="A888" s="2">
        <v>2273</v>
      </c>
      <c r="B888" s="3">
        <v>46165</v>
      </c>
      <c r="C888" s="4" t="s">
        <v>11</v>
      </c>
      <c r="D888" s="4" t="s">
        <v>12</v>
      </c>
      <c r="E888" s="4" t="s">
        <v>19</v>
      </c>
      <c r="F888" s="4" t="s">
        <v>13</v>
      </c>
      <c r="G888" s="4" t="s">
        <v>34</v>
      </c>
      <c r="H888" s="4" t="s">
        <v>42</v>
      </c>
      <c r="I888" s="9">
        <v>2</v>
      </c>
      <c r="J888" s="6">
        <v>35.700000000000003</v>
      </c>
      <c r="K888" s="7">
        <v>0</v>
      </c>
      <c r="L888" s="6">
        <v>13.52</v>
      </c>
      <c r="M888" s="6">
        <f t="shared" si="52"/>
        <v>71.400000000000006</v>
      </c>
      <c r="N888" s="6">
        <f t="shared" si="53"/>
        <v>27.04</v>
      </c>
      <c r="O888" s="6">
        <f t="shared" si="54"/>
        <v>44.360000000000007</v>
      </c>
      <c r="P888" s="8">
        <f t="shared" si="55"/>
        <v>0.62128851540616248</v>
      </c>
      <c r="Q888" s="5">
        <f>YEAR(SalesDataTable[[#This Row],[Order Date]])</f>
        <v>2026</v>
      </c>
      <c r="R888" s="8" t="str">
        <f>"Q"&amp;ROUNDUP(MONTH(SalesDataTable[[#This Row],[Order Date]])/3,0)</f>
        <v>Q2</v>
      </c>
      <c r="S888" s="9">
        <f>MONTH(SalesDataTable[[#This Row],[Order Date]])</f>
        <v>5</v>
      </c>
      <c r="T888" s="8" t="str">
        <f>TEXT(SalesDataTable[[#This Row],[Order Date]],"mmm")</f>
        <v>May</v>
      </c>
    </row>
    <row r="889" spans="1:20" ht="15.6">
      <c r="A889" s="2">
        <v>2931</v>
      </c>
      <c r="B889" s="3">
        <v>46165</v>
      </c>
      <c r="C889" s="4" t="s">
        <v>0</v>
      </c>
      <c r="D889" s="4" t="s">
        <v>1</v>
      </c>
      <c r="E889" s="4" t="s">
        <v>2</v>
      </c>
      <c r="F889" s="4" t="s">
        <v>3</v>
      </c>
      <c r="G889" s="4" t="s">
        <v>4</v>
      </c>
      <c r="H889" s="4" t="s">
        <v>30</v>
      </c>
      <c r="I889" s="9">
        <v>1</v>
      </c>
      <c r="J889" s="6">
        <v>100.87</v>
      </c>
      <c r="K889" s="7">
        <v>0</v>
      </c>
      <c r="L889" s="6">
        <v>50.4</v>
      </c>
      <c r="M889" s="6">
        <f t="shared" si="52"/>
        <v>100.87</v>
      </c>
      <c r="N889" s="6">
        <f t="shared" si="53"/>
        <v>50.4</v>
      </c>
      <c r="O889" s="6">
        <f t="shared" si="54"/>
        <v>50.470000000000006</v>
      </c>
      <c r="P889" s="8">
        <f t="shared" si="55"/>
        <v>0.5003469812630118</v>
      </c>
      <c r="Q889" s="5">
        <f>YEAR(SalesDataTable[[#This Row],[Order Date]])</f>
        <v>2026</v>
      </c>
      <c r="R889" s="8" t="str">
        <f>"Q"&amp;ROUNDUP(MONTH(SalesDataTable[[#This Row],[Order Date]])/3,0)</f>
        <v>Q2</v>
      </c>
      <c r="S889" s="9">
        <f>MONTH(SalesDataTable[[#This Row],[Order Date]])</f>
        <v>5</v>
      </c>
      <c r="T889" s="8" t="str">
        <f>TEXT(SalesDataTable[[#This Row],[Order Date]],"mmm")</f>
        <v>May</v>
      </c>
    </row>
    <row r="890" spans="1:20" ht="15.6">
      <c r="A890" s="2">
        <v>4143</v>
      </c>
      <c r="B890" s="3">
        <v>46165</v>
      </c>
      <c r="C890" s="4" t="s">
        <v>11</v>
      </c>
      <c r="D890" s="4" t="s">
        <v>52</v>
      </c>
      <c r="E890" s="4" t="s">
        <v>19</v>
      </c>
      <c r="F890" s="4" t="s">
        <v>3</v>
      </c>
      <c r="G890" s="4" t="s">
        <v>14</v>
      </c>
      <c r="H890" s="4" t="s">
        <v>44</v>
      </c>
      <c r="I890" s="9">
        <v>1</v>
      </c>
      <c r="J890" s="6">
        <v>130.80000000000001</v>
      </c>
      <c r="K890" s="7">
        <v>0</v>
      </c>
      <c r="L890" s="6">
        <v>68.7</v>
      </c>
      <c r="M890" s="6">
        <f t="shared" si="52"/>
        <v>130.80000000000001</v>
      </c>
      <c r="N890" s="6">
        <f t="shared" si="53"/>
        <v>68.7</v>
      </c>
      <c r="O890" s="6">
        <f t="shared" si="54"/>
        <v>62.100000000000009</v>
      </c>
      <c r="P890" s="8">
        <f t="shared" si="55"/>
        <v>0.4747706422018349</v>
      </c>
      <c r="Q890" s="5">
        <f>YEAR(SalesDataTable[[#This Row],[Order Date]])</f>
        <v>2026</v>
      </c>
      <c r="R890" s="8" t="str">
        <f>"Q"&amp;ROUNDUP(MONTH(SalesDataTable[[#This Row],[Order Date]])/3,0)</f>
        <v>Q2</v>
      </c>
      <c r="S890" s="9">
        <f>MONTH(SalesDataTable[[#This Row],[Order Date]])</f>
        <v>5</v>
      </c>
      <c r="T890" s="8" t="str">
        <f>TEXT(SalesDataTable[[#This Row],[Order Date]],"mmm")</f>
        <v>May</v>
      </c>
    </row>
    <row r="891" spans="1:20" ht="15.6">
      <c r="A891" s="2">
        <v>4504</v>
      </c>
      <c r="B891" s="3">
        <v>46165</v>
      </c>
      <c r="C891" s="4" t="s">
        <v>0</v>
      </c>
      <c r="D891" s="4" t="s">
        <v>36</v>
      </c>
      <c r="E891" s="4" t="s">
        <v>28</v>
      </c>
      <c r="F891" s="4" t="s">
        <v>3</v>
      </c>
      <c r="G891" s="4" t="s">
        <v>9</v>
      </c>
      <c r="H891" s="4" t="s">
        <v>37</v>
      </c>
      <c r="I891" s="9">
        <v>1</v>
      </c>
      <c r="J891" s="6">
        <v>153.88999999999999</v>
      </c>
      <c r="K891" s="7">
        <v>0</v>
      </c>
      <c r="L891" s="6">
        <v>79.64</v>
      </c>
      <c r="M891" s="6">
        <f t="shared" si="52"/>
        <v>153.88999999999999</v>
      </c>
      <c r="N891" s="6">
        <f t="shared" si="53"/>
        <v>79.64</v>
      </c>
      <c r="O891" s="6">
        <f t="shared" si="54"/>
        <v>74.249999999999986</v>
      </c>
      <c r="P891" s="8">
        <f t="shared" si="55"/>
        <v>0.4824874910650464</v>
      </c>
      <c r="Q891" s="5">
        <f>YEAR(SalesDataTable[[#This Row],[Order Date]])</f>
        <v>2026</v>
      </c>
      <c r="R891" s="8" t="str">
        <f>"Q"&amp;ROUNDUP(MONTH(SalesDataTable[[#This Row],[Order Date]])/3,0)</f>
        <v>Q2</v>
      </c>
      <c r="S891" s="9">
        <f>MONTH(SalesDataTable[[#This Row],[Order Date]])</f>
        <v>5</v>
      </c>
      <c r="T891" s="8" t="str">
        <f>TEXT(SalesDataTable[[#This Row],[Order Date]],"mmm")</f>
        <v>May</v>
      </c>
    </row>
    <row r="892" spans="1:20" ht="15.6">
      <c r="A892" s="2">
        <v>656</v>
      </c>
      <c r="B892" s="3">
        <v>46166</v>
      </c>
      <c r="C892" s="4" t="s">
        <v>20</v>
      </c>
      <c r="D892" s="4" t="s">
        <v>31</v>
      </c>
      <c r="E892" s="4" t="s">
        <v>2</v>
      </c>
      <c r="F892" s="4" t="s">
        <v>13</v>
      </c>
      <c r="G892" s="4" t="s">
        <v>23</v>
      </c>
      <c r="H892" s="4" t="s">
        <v>51</v>
      </c>
      <c r="I892" s="9">
        <v>1</v>
      </c>
      <c r="J892" s="6">
        <v>122.51</v>
      </c>
      <c r="K892" s="7">
        <v>0.15</v>
      </c>
      <c r="L892" s="6">
        <v>62.2</v>
      </c>
      <c r="M892" s="6">
        <f t="shared" si="52"/>
        <v>104.1335</v>
      </c>
      <c r="N892" s="6">
        <f t="shared" si="53"/>
        <v>62.2</v>
      </c>
      <c r="O892" s="6">
        <f t="shared" si="54"/>
        <v>41.933499999999995</v>
      </c>
      <c r="P892" s="8">
        <f t="shared" si="55"/>
        <v>0.40268981643755369</v>
      </c>
      <c r="Q892" s="5">
        <f>YEAR(SalesDataTable[[#This Row],[Order Date]])</f>
        <v>2026</v>
      </c>
      <c r="R892" s="8" t="str">
        <f>"Q"&amp;ROUNDUP(MONTH(SalesDataTable[[#This Row],[Order Date]])/3,0)</f>
        <v>Q2</v>
      </c>
      <c r="S892" s="9">
        <f>MONTH(SalesDataTable[[#This Row],[Order Date]])</f>
        <v>5</v>
      </c>
      <c r="T892" s="8" t="str">
        <f>TEXT(SalesDataTable[[#This Row],[Order Date]],"mmm")</f>
        <v>May</v>
      </c>
    </row>
    <row r="893" spans="1:20" ht="15.6">
      <c r="A893" s="2">
        <v>979</v>
      </c>
      <c r="B893" s="3">
        <v>46166</v>
      </c>
      <c r="C893" s="4" t="s">
        <v>20</v>
      </c>
      <c r="D893" s="4" t="s">
        <v>21</v>
      </c>
      <c r="E893" s="4" t="s">
        <v>8</v>
      </c>
      <c r="F893" s="4" t="s">
        <v>3</v>
      </c>
      <c r="G893" s="4" t="s">
        <v>4</v>
      </c>
      <c r="H893" s="4" t="s">
        <v>5</v>
      </c>
      <c r="I893" s="9">
        <v>8</v>
      </c>
      <c r="J893" s="6">
        <v>79.94</v>
      </c>
      <c r="K893" s="7">
        <v>0.15</v>
      </c>
      <c r="L893" s="6">
        <v>41.65</v>
      </c>
      <c r="M893" s="6">
        <f t="shared" si="52"/>
        <v>543.59199999999998</v>
      </c>
      <c r="N893" s="6">
        <f t="shared" si="53"/>
        <v>333.2</v>
      </c>
      <c r="O893" s="6">
        <f t="shared" si="54"/>
        <v>210.392</v>
      </c>
      <c r="P893" s="8">
        <f t="shared" si="55"/>
        <v>0.38704028021015763</v>
      </c>
      <c r="Q893" s="5">
        <f>YEAR(SalesDataTable[[#This Row],[Order Date]])</f>
        <v>2026</v>
      </c>
      <c r="R893" s="8" t="str">
        <f>"Q"&amp;ROUNDUP(MONTH(SalesDataTable[[#This Row],[Order Date]])/3,0)</f>
        <v>Q2</v>
      </c>
      <c r="S893" s="9">
        <f>MONTH(SalesDataTable[[#This Row],[Order Date]])</f>
        <v>5</v>
      </c>
      <c r="T893" s="8" t="str">
        <f>TEXT(SalesDataTable[[#This Row],[Order Date]],"mmm")</f>
        <v>May</v>
      </c>
    </row>
    <row r="894" spans="1:20" ht="15.6">
      <c r="A894" s="2">
        <v>1510</v>
      </c>
      <c r="B894" s="3">
        <v>46166</v>
      </c>
      <c r="C894" s="4" t="s">
        <v>20</v>
      </c>
      <c r="D894" s="4" t="s">
        <v>31</v>
      </c>
      <c r="E894" s="4" t="s">
        <v>2</v>
      </c>
      <c r="F894" s="4" t="s">
        <v>13</v>
      </c>
      <c r="G894" s="4" t="s">
        <v>4</v>
      </c>
      <c r="H894" s="4" t="s">
        <v>22</v>
      </c>
      <c r="I894" s="9">
        <v>2</v>
      </c>
      <c r="J894" s="6">
        <v>50.78</v>
      </c>
      <c r="K894" s="7">
        <v>0.05</v>
      </c>
      <c r="L894" s="6">
        <v>23.03</v>
      </c>
      <c r="M894" s="6">
        <f t="shared" si="52"/>
        <v>96.481999999999999</v>
      </c>
      <c r="N894" s="6">
        <f t="shared" si="53"/>
        <v>46.06</v>
      </c>
      <c r="O894" s="6">
        <f t="shared" si="54"/>
        <v>50.421999999999997</v>
      </c>
      <c r="P894" s="8">
        <f t="shared" si="55"/>
        <v>0.52260525279326708</v>
      </c>
      <c r="Q894" s="5">
        <f>YEAR(SalesDataTable[[#This Row],[Order Date]])</f>
        <v>2026</v>
      </c>
      <c r="R894" s="8" t="str">
        <f>"Q"&amp;ROUNDUP(MONTH(SalesDataTable[[#This Row],[Order Date]])/3,0)</f>
        <v>Q2</v>
      </c>
      <c r="S894" s="9">
        <f>MONTH(SalesDataTable[[#This Row],[Order Date]])</f>
        <v>5</v>
      </c>
      <c r="T894" s="8" t="str">
        <f>TEXT(SalesDataTable[[#This Row],[Order Date]],"mmm")</f>
        <v>May</v>
      </c>
    </row>
    <row r="895" spans="1:20" ht="15.6">
      <c r="A895" s="2">
        <v>1959</v>
      </c>
      <c r="B895" s="3">
        <v>46166</v>
      </c>
      <c r="C895" s="4" t="s">
        <v>0</v>
      </c>
      <c r="D895" s="4" t="s">
        <v>50</v>
      </c>
      <c r="E895" s="4" t="s">
        <v>28</v>
      </c>
      <c r="F895" s="4" t="s">
        <v>16</v>
      </c>
      <c r="G895" s="4" t="s">
        <v>4</v>
      </c>
      <c r="H895" s="4" t="s">
        <v>5</v>
      </c>
      <c r="I895" s="9">
        <v>2</v>
      </c>
      <c r="J895" s="6">
        <v>80.59</v>
      </c>
      <c r="K895" s="7">
        <v>0.05</v>
      </c>
      <c r="L895" s="6">
        <v>41.44</v>
      </c>
      <c r="M895" s="6">
        <f t="shared" si="52"/>
        <v>153.12100000000001</v>
      </c>
      <c r="N895" s="6">
        <f t="shared" si="53"/>
        <v>82.88</v>
      </c>
      <c r="O895" s="6">
        <f t="shared" si="54"/>
        <v>70.241000000000014</v>
      </c>
      <c r="P895" s="8">
        <f t="shared" si="55"/>
        <v>0.45872871781140412</v>
      </c>
      <c r="Q895" s="5">
        <f>YEAR(SalesDataTable[[#This Row],[Order Date]])</f>
        <v>2026</v>
      </c>
      <c r="R895" s="8" t="str">
        <f>"Q"&amp;ROUNDUP(MONTH(SalesDataTable[[#This Row],[Order Date]])/3,0)</f>
        <v>Q2</v>
      </c>
      <c r="S895" s="9">
        <f>MONTH(SalesDataTable[[#This Row],[Order Date]])</f>
        <v>5</v>
      </c>
      <c r="T895" s="8" t="str">
        <f>TEXT(SalesDataTable[[#This Row],[Order Date]],"mmm")</f>
        <v>May</v>
      </c>
    </row>
    <row r="896" spans="1:20" ht="15.6">
      <c r="A896" s="2">
        <v>2089</v>
      </c>
      <c r="B896" s="3">
        <v>46166</v>
      </c>
      <c r="C896" s="4" t="s">
        <v>0</v>
      </c>
      <c r="D896" s="4" t="s">
        <v>50</v>
      </c>
      <c r="E896" s="4" t="s">
        <v>28</v>
      </c>
      <c r="F896" s="4" t="s">
        <v>13</v>
      </c>
      <c r="G896" s="4" t="s">
        <v>34</v>
      </c>
      <c r="H896" s="4" t="s">
        <v>42</v>
      </c>
      <c r="I896" s="9">
        <v>3</v>
      </c>
      <c r="J896" s="6">
        <v>35.75</v>
      </c>
      <c r="K896" s="7">
        <v>0.15</v>
      </c>
      <c r="L896" s="6">
        <v>13.54</v>
      </c>
      <c r="M896" s="6">
        <f t="shared" si="52"/>
        <v>91.162499999999994</v>
      </c>
      <c r="N896" s="6">
        <f t="shared" si="53"/>
        <v>40.619999999999997</v>
      </c>
      <c r="O896" s="6">
        <f t="shared" si="54"/>
        <v>50.542499999999997</v>
      </c>
      <c r="P896" s="8">
        <f t="shared" si="55"/>
        <v>0.55442204853969557</v>
      </c>
      <c r="Q896" s="5">
        <f>YEAR(SalesDataTable[[#This Row],[Order Date]])</f>
        <v>2026</v>
      </c>
      <c r="R896" s="8" t="str">
        <f>"Q"&amp;ROUNDUP(MONTH(SalesDataTable[[#This Row],[Order Date]])/3,0)</f>
        <v>Q2</v>
      </c>
      <c r="S896" s="9">
        <f>MONTH(SalesDataTable[[#This Row],[Order Date]])</f>
        <v>5</v>
      </c>
      <c r="T896" s="8" t="str">
        <f>TEXT(SalesDataTable[[#This Row],[Order Date]],"mmm")</f>
        <v>May</v>
      </c>
    </row>
    <row r="897" spans="1:20" ht="15.6">
      <c r="A897" s="2">
        <v>2446</v>
      </c>
      <c r="B897" s="3">
        <v>46166</v>
      </c>
      <c r="C897" s="4" t="s">
        <v>6</v>
      </c>
      <c r="D897" s="4" t="s">
        <v>43</v>
      </c>
      <c r="E897" s="4" t="s">
        <v>2</v>
      </c>
      <c r="F897" s="4" t="s">
        <v>13</v>
      </c>
      <c r="G897" s="4" t="s">
        <v>23</v>
      </c>
      <c r="H897" s="4" t="s">
        <v>29</v>
      </c>
      <c r="I897" s="9">
        <v>5</v>
      </c>
      <c r="J897" s="6">
        <v>195.78</v>
      </c>
      <c r="K897" s="7">
        <v>0.1</v>
      </c>
      <c r="L897" s="6">
        <v>101.98</v>
      </c>
      <c r="M897" s="6">
        <f t="shared" si="52"/>
        <v>881.01</v>
      </c>
      <c r="N897" s="6">
        <f t="shared" si="53"/>
        <v>509.90000000000003</v>
      </c>
      <c r="O897" s="6">
        <f t="shared" si="54"/>
        <v>371.10999999999996</v>
      </c>
      <c r="P897" s="8">
        <f t="shared" si="55"/>
        <v>0.4212324491208953</v>
      </c>
      <c r="Q897" s="5">
        <f>YEAR(SalesDataTable[[#This Row],[Order Date]])</f>
        <v>2026</v>
      </c>
      <c r="R897" s="8" t="str">
        <f>"Q"&amp;ROUNDUP(MONTH(SalesDataTable[[#This Row],[Order Date]])/3,0)</f>
        <v>Q2</v>
      </c>
      <c r="S897" s="9">
        <f>MONTH(SalesDataTable[[#This Row],[Order Date]])</f>
        <v>5</v>
      </c>
      <c r="T897" s="8" t="str">
        <f>TEXT(SalesDataTable[[#This Row],[Order Date]],"mmm")</f>
        <v>May</v>
      </c>
    </row>
    <row r="898" spans="1:20" ht="15.6">
      <c r="A898" s="2">
        <v>2847</v>
      </c>
      <c r="B898" s="3">
        <v>46166</v>
      </c>
      <c r="C898" s="4" t="s">
        <v>20</v>
      </c>
      <c r="D898" s="4" t="s">
        <v>47</v>
      </c>
      <c r="E898" s="4" t="s">
        <v>2</v>
      </c>
      <c r="F898" s="4" t="s">
        <v>3</v>
      </c>
      <c r="G898" s="4" t="s">
        <v>23</v>
      </c>
      <c r="H898" s="4" t="s">
        <v>51</v>
      </c>
      <c r="I898" s="9">
        <v>2</v>
      </c>
      <c r="J898" s="6">
        <v>125.95</v>
      </c>
      <c r="K898" s="7">
        <v>0.05</v>
      </c>
      <c r="L898" s="6">
        <v>61.74</v>
      </c>
      <c r="M898" s="6">
        <f t="shared" ref="M898:M961" si="56">I898*J898*(1-K898)</f>
        <v>239.30500000000001</v>
      </c>
      <c r="N898" s="6">
        <f t="shared" ref="N898:N961" si="57">I898*L898</f>
        <v>123.48</v>
      </c>
      <c r="O898" s="6">
        <f t="shared" ref="O898:O961" si="58">M898-N898</f>
        <v>115.825</v>
      </c>
      <c r="P898" s="8">
        <f t="shared" ref="P898:P961" si="59">IFERROR(O898/M898,0)</f>
        <v>0.48400576669940032</v>
      </c>
      <c r="Q898" s="5">
        <f>YEAR(SalesDataTable[[#This Row],[Order Date]])</f>
        <v>2026</v>
      </c>
      <c r="R898" s="8" t="str">
        <f>"Q"&amp;ROUNDUP(MONTH(SalesDataTable[[#This Row],[Order Date]])/3,0)</f>
        <v>Q2</v>
      </c>
      <c r="S898" s="9">
        <f>MONTH(SalesDataTable[[#This Row],[Order Date]])</f>
        <v>5</v>
      </c>
      <c r="T898" s="8" t="str">
        <f>TEXT(SalesDataTable[[#This Row],[Order Date]],"mmm")</f>
        <v>May</v>
      </c>
    </row>
    <row r="899" spans="1:20" ht="15.6">
      <c r="A899" s="2">
        <v>3454</v>
      </c>
      <c r="B899" s="3">
        <v>46166</v>
      </c>
      <c r="C899" s="4" t="s">
        <v>20</v>
      </c>
      <c r="D899" s="4" t="s">
        <v>31</v>
      </c>
      <c r="E899" s="4" t="s">
        <v>2</v>
      </c>
      <c r="F899" s="4" t="s">
        <v>13</v>
      </c>
      <c r="G899" s="4" t="s">
        <v>34</v>
      </c>
      <c r="H899" s="4" t="s">
        <v>35</v>
      </c>
      <c r="I899" s="9">
        <v>2</v>
      </c>
      <c r="J899" s="6">
        <v>41.32</v>
      </c>
      <c r="K899" s="7">
        <v>0</v>
      </c>
      <c r="L899" s="6">
        <v>14.91</v>
      </c>
      <c r="M899" s="6">
        <f t="shared" si="56"/>
        <v>82.64</v>
      </c>
      <c r="N899" s="6">
        <f t="shared" si="57"/>
        <v>29.82</v>
      </c>
      <c r="O899" s="6">
        <f t="shared" si="58"/>
        <v>52.82</v>
      </c>
      <c r="P899" s="8">
        <f t="shared" si="59"/>
        <v>0.63915779283639884</v>
      </c>
      <c r="Q899" s="5">
        <f>YEAR(SalesDataTable[[#This Row],[Order Date]])</f>
        <v>2026</v>
      </c>
      <c r="R899" s="8" t="str">
        <f>"Q"&amp;ROUNDUP(MONTH(SalesDataTable[[#This Row],[Order Date]])/3,0)</f>
        <v>Q2</v>
      </c>
      <c r="S899" s="9">
        <f>MONTH(SalesDataTable[[#This Row],[Order Date]])</f>
        <v>5</v>
      </c>
      <c r="T899" s="8" t="str">
        <f>TEXT(SalesDataTable[[#This Row],[Order Date]],"mmm")</f>
        <v>May</v>
      </c>
    </row>
    <row r="900" spans="1:20" ht="15.6">
      <c r="A900" s="2">
        <v>4472</v>
      </c>
      <c r="B900" s="3">
        <v>46166</v>
      </c>
      <c r="C900" s="4" t="s">
        <v>20</v>
      </c>
      <c r="D900" s="4" t="s">
        <v>33</v>
      </c>
      <c r="E900" s="4" t="s">
        <v>28</v>
      </c>
      <c r="F900" s="4" t="s">
        <v>13</v>
      </c>
      <c r="G900" s="4" t="s">
        <v>9</v>
      </c>
      <c r="H900" s="4" t="s">
        <v>17</v>
      </c>
      <c r="I900" s="9">
        <v>2</v>
      </c>
      <c r="J900" s="6">
        <v>144.01</v>
      </c>
      <c r="K900" s="7">
        <v>0</v>
      </c>
      <c r="L900" s="6">
        <v>79.37</v>
      </c>
      <c r="M900" s="6">
        <f t="shared" si="56"/>
        <v>288.02</v>
      </c>
      <c r="N900" s="6">
        <f t="shared" si="57"/>
        <v>158.74</v>
      </c>
      <c r="O900" s="6">
        <f t="shared" si="58"/>
        <v>129.27999999999997</v>
      </c>
      <c r="P900" s="8">
        <f t="shared" si="59"/>
        <v>0.44885771821401282</v>
      </c>
      <c r="Q900" s="5">
        <f>YEAR(SalesDataTable[[#This Row],[Order Date]])</f>
        <v>2026</v>
      </c>
      <c r="R900" s="8" t="str">
        <f>"Q"&amp;ROUNDUP(MONTH(SalesDataTable[[#This Row],[Order Date]])/3,0)</f>
        <v>Q2</v>
      </c>
      <c r="S900" s="9">
        <f>MONTH(SalesDataTable[[#This Row],[Order Date]])</f>
        <v>5</v>
      </c>
      <c r="T900" s="8" t="str">
        <f>TEXT(SalesDataTable[[#This Row],[Order Date]],"mmm")</f>
        <v>May</v>
      </c>
    </row>
    <row r="901" spans="1:20" ht="15.6">
      <c r="A901" s="2">
        <v>4852</v>
      </c>
      <c r="B901" s="3">
        <v>46166</v>
      </c>
      <c r="C901" s="4" t="s">
        <v>0</v>
      </c>
      <c r="D901" s="4" t="s">
        <v>50</v>
      </c>
      <c r="E901" s="4" t="s">
        <v>2</v>
      </c>
      <c r="F901" s="4" t="s">
        <v>16</v>
      </c>
      <c r="G901" s="4" t="s">
        <v>4</v>
      </c>
      <c r="H901" s="4" t="s">
        <v>22</v>
      </c>
      <c r="I901" s="9">
        <v>2</v>
      </c>
      <c r="J901" s="6">
        <v>51.17</v>
      </c>
      <c r="K901" s="7">
        <v>0.05</v>
      </c>
      <c r="L901" s="6">
        <v>21.97</v>
      </c>
      <c r="M901" s="6">
        <f t="shared" si="56"/>
        <v>97.222999999999999</v>
      </c>
      <c r="N901" s="6">
        <f t="shared" si="57"/>
        <v>43.94</v>
      </c>
      <c r="O901" s="6">
        <f t="shared" si="58"/>
        <v>53.283000000000001</v>
      </c>
      <c r="P901" s="8">
        <f t="shared" si="59"/>
        <v>0.54804932989107513</v>
      </c>
      <c r="Q901" s="5">
        <f>YEAR(SalesDataTable[[#This Row],[Order Date]])</f>
        <v>2026</v>
      </c>
      <c r="R901" s="8" t="str">
        <f>"Q"&amp;ROUNDUP(MONTH(SalesDataTable[[#This Row],[Order Date]])/3,0)</f>
        <v>Q2</v>
      </c>
      <c r="S901" s="9">
        <f>MONTH(SalesDataTable[[#This Row],[Order Date]])</f>
        <v>5</v>
      </c>
      <c r="T901" s="8" t="str">
        <f>TEXT(SalesDataTable[[#This Row],[Order Date]],"mmm")</f>
        <v>May</v>
      </c>
    </row>
    <row r="902" spans="1:20" ht="15.6">
      <c r="A902" s="2">
        <v>4959</v>
      </c>
      <c r="B902" s="3">
        <v>46166</v>
      </c>
      <c r="C902" s="4" t="s">
        <v>0</v>
      </c>
      <c r="D902" s="4" t="s">
        <v>1</v>
      </c>
      <c r="E902" s="4" t="s">
        <v>8</v>
      </c>
      <c r="F902" s="4" t="s">
        <v>16</v>
      </c>
      <c r="G902" s="4" t="s">
        <v>23</v>
      </c>
      <c r="H902" s="4" t="s">
        <v>40</v>
      </c>
      <c r="I902" s="9">
        <v>6</v>
      </c>
      <c r="J902" s="6">
        <v>83.58</v>
      </c>
      <c r="K902" s="7">
        <v>0.2</v>
      </c>
      <c r="L902" s="6">
        <v>40.5</v>
      </c>
      <c r="M902" s="6">
        <f t="shared" si="56"/>
        <v>401.18400000000003</v>
      </c>
      <c r="N902" s="6">
        <f t="shared" si="57"/>
        <v>243</v>
      </c>
      <c r="O902" s="6">
        <f t="shared" si="58"/>
        <v>158.18400000000003</v>
      </c>
      <c r="P902" s="8">
        <f t="shared" si="59"/>
        <v>0.39429289303661169</v>
      </c>
      <c r="Q902" s="5">
        <f>YEAR(SalesDataTable[[#This Row],[Order Date]])</f>
        <v>2026</v>
      </c>
      <c r="R902" s="8" t="str">
        <f>"Q"&amp;ROUNDUP(MONTH(SalesDataTable[[#This Row],[Order Date]])/3,0)</f>
        <v>Q2</v>
      </c>
      <c r="S902" s="9">
        <f>MONTH(SalesDataTable[[#This Row],[Order Date]])</f>
        <v>5</v>
      </c>
      <c r="T902" s="8" t="str">
        <f>TEXT(SalesDataTable[[#This Row],[Order Date]],"mmm")</f>
        <v>May</v>
      </c>
    </row>
    <row r="903" spans="1:20" ht="15.6">
      <c r="A903" s="2">
        <v>5056</v>
      </c>
      <c r="B903" s="3">
        <v>46166</v>
      </c>
      <c r="C903" s="4" t="s">
        <v>11</v>
      </c>
      <c r="D903" s="4" t="s">
        <v>52</v>
      </c>
      <c r="E903" s="4" t="s">
        <v>28</v>
      </c>
      <c r="F903" s="4" t="s">
        <v>3</v>
      </c>
      <c r="G903" s="4" t="s">
        <v>23</v>
      </c>
      <c r="H903" s="4" t="s">
        <v>40</v>
      </c>
      <c r="I903" s="9">
        <v>2</v>
      </c>
      <c r="J903" s="6">
        <v>80.010000000000005</v>
      </c>
      <c r="K903" s="7">
        <v>0</v>
      </c>
      <c r="L903" s="6">
        <v>38.54</v>
      </c>
      <c r="M903" s="6">
        <f t="shared" si="56"/>
        <v>160.02000000000001</v>
      </c>
      <c r="N903" s="6">
        <f t="shared" si="57"/>
        <v>77.08</v>
      </c>
      <c r="O903" s="6">
        <f t="shared" si="58"/>
        <v>82.940000000000012</v>
      </c>
      <c r="P903" s="8">
        <f t="shared" si="59"/>
        <v>0.51831021122359711</v>
      </c>
      <c r="Q903" s="5">
        <f>YEAR(SalesDataTable[[#This Row],[Order Date]])</f>
        <v>2026</v>
      </c>
      <c r="R903" s="8" t="str">
        <f>"Q"&amp;ROUNDUP(MONTH(SalesDataTable[[#This Row],[Order Date]])/3,0)</f>
        <v>Q2</v>
      </c>
      <c r="S903" s="9">
        <f>MONTH(SalesDataTable[[#This Row],[Order Date]])</f>
        <v>5</v>
      </c>
      <c r="T903" s="8" t="str">
        <f>TEXT(SalesDataTable[[#This Row],[Order Date]],"mmm")</f>
        <v>May</v>
      </c>
    </row>
    <row r="904" spans="1:20" ht="15.6">
      <c r="A904" s="2">
        <v>1152</v>
      </c>
      <c r="B904" s="3">
        <v>46167</v>
      </c>
      <c r="C904" s="4" t="s">
        <v>20</v>
      </c>
      <c r="D904" s="4" t="s">
        <v>31</v>
      </c>
      <c r="E904" s="4" t="s">
        <v>2</v>
      </c>
      <c r="F904" s="4" t="s">
        <v>13</v>
      </c>
      <c r="G904" s="4" t="s">
        <v>9</v>
      </c>
      <c r="H904" s="4" t="s">
        <v>10</v>
      </c>
      <c r="I904" s="9">
        <v>2</v>
      </c>
      <c r="J904" s="6">
        <v>94.4</v>
      </c>
      <c r="K904" s="7">
        <v>0</v>
      </c>
      <c r="L904" s="6">
        <v>46.39</v>
      </c>
      <c r="M904" s="6">
        <f t="shared" si="56"/>
        <v>188.8</v>
      </c>
      <c r="N904" s="6">
        <f t="shared" si="57"/>
        <v>92.78</v>
      </c>
      <c r="O904" s="6">
        <f t="shared" si="58"/>
        <v>96.02000000000001</v>
      </c>
      <c r="P904" s="8">
        <f t="shared" si="59"/>
        <v>0.50858050847457625</v>
      </c>
      <c r="Q904" s="5">
        <f>YEAR(SalesDataTable[[#This Row],[Order Date]])</f>
        <v>2026</v>
      </c>
      <c r="R904" s="8" t="str">
        <f>"Q"&amp;ROUNDUP(MONTH(SalesDataTable[[#This Row],[Order Date]])/3,0)</f>
        <v>Q2</v>
      </c>
      <c r="S904" s="9">
        <f>MONTH(SalesDataTable[[#This Row],[Order Date]])</f>
        <v>5</v>
      </c>
      <c r="T904" s="8" t="str">
        <f>TEXT(SalesDataTable[[#This Row],[Order Date]],"mmm")</f>
        <v>May</v>
      </c>
    </row>
    <row r="905" spans="1:20" ht="15.6">
      <c r="A905" s="2">
        <v>3919</v>
      </c>
      <c r="B905" s="3">
        <v>46167</v>
      </c>
      <c r="C905" s="4" t="s">
        <v>11</v>
      </c>
      <c r="D905" s="4" t="s">
        <v>12</v>
      </c>
      <c r="E905" s="4" t="s">
        <v>19</v>
      </c>
      <c r="F905" s="4" t="s">
        <v>16</v>
      </c>
      <c r="G905" s="4" t="s">
        <v>9</v>
      </c>
      <c r="H905" s="4" t="s">
        <v>37</v>
      </c>
      <c r="I905" s="9">
        <v>6</v>
      </c>
      <c r="J905" s="6">
        <v>157.33000000000001</v>
      </c>
      <c r="K905" s="7">
        <v>0</v>
      </c>
      <c r="L905" s="6">
        <v>78.849999999999994</v>
      </c>
      <c r="M905" s="6">
        <f t="shared" si="56"/>
        <v>943.98</v>
      </c>
      <c r="N905" s="6">
        <f t="shared" si="57"/>
        <v>473.09999999999997</v>
      </c>
      <c r="O905" s="6">
        <f t="shared" si="58"/>
        <v>470.88000000000005</v>
      </c>
      <c r="P905" s="8">
        <f t="shared" si="59"/>
        <v>0.4988241276298227</v>
      </c>
      <c r="Q905" s="5">
        <f>YEAR(SalesDataTable[[#This Row],[Order Date]])</f>
        <v>2026</v>
      </c>
      <c r="R905" s="8" t="str">
        <f>"Q"&amp;ROUNDUP(MONTH(SalesDataTable[[#This Row],[Order Date]])/3,0)</f>
        <v>Q2</v>
      </c>
      <c r="S905" s="9">
        <f>MONTH(SalesDataTable[[#This Row],[Order Date]])</f>
        <v>5</v>
      </c>
      <c r="T905" s="8" t="str">
        <f>TEXT(SalesDataTable[[#This Row],[Order Date]],"mmm")</f>
        <v>May</v>
      </c>
    </row>
    <row r="906" spans="1:20" ht="15.6">
      <c r="A906" s="2">
        <v>4202</v>
      </c>
      <c r="B906" s="3">
        <v>46167</v>
      </c>
      <c r="C906" s="4" t="s">
        <v>11</v>
      </c>
      <c r="D906" s="4" t="s">
        <v>18</v>
      </c>
      <c r="E906" s="4" t="s">
        <v>2</v>
      </c>
      <c r="F906" s="4" t="s">
        <v>13</v>
      </c>
      <c r="G906" s="4" t="s">
        <v>23</v>
      </c>
      <c r="H906" s="4" t="s">
        <v>51</v>
      </c>
      <c r="I906" s="9">
        <v>1</v>
      </c>
      <c r="J906" s="6">
        <v>125.44</v>
      </c>
      <c r="K906" s="7">
        <v>0</v>
      </c>
      <c r="L906" s="6">
        <v>59.92</v>
      </c>
      <c r="M906" s="6">
        <f t="shared" si="56"/>
        <v>125.44</v>
      </c>
      <c r="N906" s="6">
        <f t="shared" si="57"/>
        <v>59.92</v>
      </c>
      <c r="O906" s="6">
        <f t="shared" si="58"/>
        <v>65.52</v>
      </c>
      <c r="P906" s="8">
        <f t="shared" si="59"/>
        <v>0.5223214285714286</v>
      </c>
      <c r="Q906" s="5">
        <f>YEAR(SalesDataTable[[#This Row],[Order Date]])</f>
        <v>2026</v>
      </c>
      <c r="R906" s="8" t="str">
        <f>"Q"&amp;ROUNDUP(MONTH(SalesDataTable[[#This Row],[Order Date]])/3,0)</f>
        <v>Q2</v>
      </c>
      <c r="S906" s="9">
        <f>MONTH(SalesDataTable[[#This Row],[Order Date]])</f>
        <v>5</v>
      </c>
      <c r="T906" s="8" t="str">
        <f>TEXT(SalesDataTable[[#This Row],[Order Date]],"mmm")</f>
        <v>May</v>
      </c>
    </row>
    <row r="907" spans="1:20" ht="15.6">
      <c r="A907" s="2">
        <v>4274</v>
      </c>
      <c r="B907" s="3">
        <v>46167</v>
      </c>
      <c r="C907" s="4" t="s">
        <v>6</v>
      </c>
      <c r="D907" s="4" t="s">
        <v>43</v>
      </c>
      <c r="E907" s="4" t="s">
        <v>28</v>
      </c>
      <c r="F907" s="4" t="s">
        <v>3</v>
      </c>
      <c r="G907" s="4" t="s">
        <v>34</v>
      </c>
      <c r="H907" s="4" t="s">
        <v>42</v>
      </c>
      <c r="I907" s="9">
        <v>2</v>
      </c>
      <c r="J907" s="6">
        <v>36.18</v>
      </c>
      <c r="K907" s="7">
        <v>0</v>
      </c>
      <c r="L907" s="6">
        <v>13.71</v>
      </c>
      <c r="M907" s="6">
        <f t="shared" si="56"/>
        <v>72.36</v>
      </c>
      <c r="N907" s="6">
        <f t="shared" si="57"/>
        <v>27.42</v>
      </c>
      <c r="O907" s="6">
        <f t="shared" si="58"/>
        <v>44.94</v>
      </c>
      <c r="P907" s="8">
        <f t="shared" si="59"/>
        <v>0.62106135986733002</v>
      </c>
      <c r="Q907" s="5">
        <f>YEAR(SalesDataTable[[#This Row],[Order Date]])</f>
        <v>2026</v>
      </c>
      <c r="R907" s="8" t="str">
        <f>"Q"&amp;ROUNDUP(MONTH(SalesDataTable[[#This Row],[Order Date]])/3,0)</f>
        <v>Q2</v>
      </c>
      <c r="S907" s="9">
        <f>MONTH(SalesDataTable[[#This Row],[Order Date]])</f>
        <v>5</v>
      </c>
      <c r="T907" s="8" t="str">
        <f>TEXT(SalesDataTable[[#This Row],[Order Date]],"mmm")</f>
        <v>May</v>
      </c>
    </row>
    <row r="908" spans="1:20" ht="15.6">
      <c r="A908" s="2">
        <v>4364</v>
      </c>
      <c r="B908" s="3">
        <v>46167</v>
      </c>
      <c r="C908" s="4" t="s">
        <v>0</v>
      </c>
      <c r="D908" s="4" t="s">
        <v>50</v>
      </c>
      <c r="E908" s="4" t="s">
        <v>19</v>
      </c>
      <c r="F908" s="4" t="s">
        <v>3</v>
      </c>
      <c r="G908" s="4" t="s">
        <v>34</v>
      </c>
      <c r="H908" s="4" t="s">
        <v>35</v>
      </c>
      <c r="I908" s="9">
        <v>1</v>
      </c>
      <c r="J908" s="6">
        <v>41</v>
      </c>
      <c r="K908" s="7">
        <v>0.05</v>
      </c>
      <c r="L908" s="6">
        <v>14.51</v>
      </c>
      <c r="M908" s="6">
        <f t="shared" si="56"/>
        <v>38.949999999999996</v>
      </c>
      <c r="N908" s="6">
        <f t="shared" si="57"/>
        <v>14.51</v>
      </c>
      <c r="O908" s="6">
        <f t="shared" si="58"/>
        <v>24.439999999999998</v>
      </c>
      <c r="P908" s="8">
        <f t="shared" si="59"/>
        <v>0.62747111681643131</v>
      </c>
      <c r="Q908" s="5">
        <f>YEAR(SalesDataTable[[#This Row],[Order Date]])</f>
        <v>2026</v>
      </c>
      <c r="R908" s="8" t="str">
        <f>"Q"&amp;ROUNDUP(MONTH(SalesDataTable[[#This Row],[Order Date]])/3,0)</f>
        <v>Q2</v>
      </c>
      <c r="S908" s="9">
        <f>MONTH(SalesDataTable[[#This Row],[Order Date]])</f>
        <v>5</v>
      </c>
      <c r="T908" s="8" t="str">
        <f>TEXT(SalesDataTable[[#This Row],[Order Date]],"mmm")</f>
        <v>May</v>
      </c>
    </row>
    <row r="909" spans="1:20" ht="15.6">
      <c r="A909" s="2">
        <v>4896</v>
      </c>
      <c r="B909" s="3">
        <v>46167</v>
      </c>
      <c r="C909" s="4" t="s">
        <v>11</v>
      </c>
      <c r="D909" s="4" t="s">
        <v>25</v>
      </c>
      <c r="E909" s="4" t="s">
        <v>2</v>
      </c>
      <c r="F909" s="4" t="s">
        <v>3</v>
      </c>
      <c r="G909" s="4" t="s">
        <v>9</v>
      </c>
      <c r="H909" s="4" t="s">
        <v>46</v>
      </c>
      <c r="I909" s="9">
        <v>1</v>
      </c>
      <c r="J909" s="6">
        <v>72.33</v>
      </c>
      <c r="K909" s="7">
        <v>0.1</v>
      </c>
      <c r="L909" s="6">
        <v>32.61</v>
      </c>
      <c r="M909" s="6">
        <f t="shared" si="56"/>
        <v>65.096999999999994</v>
      </c>
      <c r="N909" s="6">
        <f t="shared" si="57"/>
        <v>32.61</v>
      </c>
      <c r="O909" s="6">
        <f t="shared" si="58"/>
        <v>32.486999999999995</v>
      </c>
      <c r="P909" s="8">
        <f t="shared" si="59"/>
        <v>0.49905525600258072</v>
      </c>
      <c r="Q909" s="5">
        <f>YEAR(SalesDataTable[[#This Row],[Order Date]])</f>
        <v>2026</v>
      </c>
      <c r="R909" s="8" t="str">
        <f>"Q"&amp;ROUNDUP(MONTH(SalesDataTable[[#This Row],[Order Date]])/3,0)</f>
        <v>Q2</v>
      </c>
      <c r="S909" s="9">
        <f>MONTH(SalesDataTable[[#This Row],[Order Date]])</f>
        <v>5</v>
      </c>
      <c r="T909" s="8" t="str">
        <f>TEXT(SalesDataTable[[#This Row],[Order Date]],"mmm")</f>
        <v>May</v>
      </c>
    </row>
    <row r="910" spans="1:20" ht="15.6">
      <c r="A910" s="2">
        <v>5109</v>
      </c>
      <c r="B910" s="3">
        <v>46167</v>
      </c>
      <c r="C910" s="4" t="s">
        <v>20</v>
      </c>
      <c r="D910" s="4" t="s">
        <v>21</v>
      </c>
      <c r="E910" s="4" t="s">
        <v>2</v>
      </c>
      <c r="F910" s="4" t="s">
        <v>16</v>
      </c>
      <c r="G910" s="4" t="s">
        <v>23</v>
      </c>
      <c r="H910" s="4" t="s">
        <v>51</v>
      </c>
      <c r="I910" s="9">
        <v>2</v>
      </c>
      <c r="J910" s="6">
        <v>125.42</v>
      </c>
      <c r="K910" s="7">
        <v>0</v>
      </c>
      <c r="L910" s="6">
        <v>62.28</v>
      </c>
      <c r="M910" s="6">
        <f t="shared" si="56"/>
        <v>250.84</v>
      </c>
      <c r="N910" s="6">
        <f t="shared" si="57"/>
        <v>124.56</v>
      </c>
      <c r="O910" s="6">
        <f t="shared" si="58"/>
        <v>126.28</v>
      </c>
      <c r="P910" s="8">
        <f t="shared" si="59"/>
        <v>0.50342848030617127</v>
      </c>
      <c r="Q910" s="5">
        <f>YEAR(SalesDataTable[[#This Row],[Order Date]])</f>
        <v>2026</v>
      </c>
      <c r="R910" s="8" t="str">
        <f>"Q"&amp;ROUNDUP(MONTH(SalesDataTable[[#This Row],[Order Date]])/3,0)</f>
        <v>Q2</v>
      </c>
      <c r="S910" s="9">
        <f>MONTH(SalesDataTable[[#This Row],[Order Date]])</f>
        <v>5</v>
      </c>
      <c r="T910" s="8" t="str">
        <f>TEXT(SalesDataTable[[#This Row],[Order Date]],"mmm")</f>
        <v>May</v>
      </c>
    </row>
    <row r="911" spans="1:20" ht="15.6">
      <c r="A911" s="2">
        <v>289</v>
      </c>
      <c r="B911" s="3">
        <v>46168</v>
      </c>
      <c r="C911" s="4" t="s">
        <v>0</v>
      </c>
      <c r="D911" s="4" t="s">
        <v>50</v>
      </c>
      <c r="E911" s="4" t="s">
        <v>2</v>
      </c>
      <c r="F911" s="4" t="s">
        <v>16</v>
      </c>
      <c r="G911" s="4" t="s">
        <v>4</v>
      </c>
      <c r="H911" s="4" t="s">
        <v>26</v>
      </c>
      <c r="I911" s="9">
        <v>2</v>
      </c>
      <c r="J911" s="6">
        <v>41.29</v>
      </c>
      <c r="K911" s="7">
        <v>0.15</v>
      </c>
      <c r="L911" s="6">
        <v>16.43</v>
      </c>
      <c r="M911" s="6">
        <f t="shared" si="56"/>
        <v>70.192999999999998</v>
      </c>
      <c r="N911" s="6">
        <f t="shared" si="57"/>
        <v>32.86</v>
      </c>
      <c r="O911" s="6">
        <f t="shared" si="58"/>
        <v>37.332999999999998</v>
      </c>
      <c r="P911" s="8">
        <f t="shared" si="59"/>
        <v>0.531862151496588</v>
      </c>
      <c r="Q911" s="5">
        <f>YEAR(SalesDataTable[[#This Row],[Order Date]])</f>
        <v>2026</v>
      </c>
      <c r="R911" s="8" t="str">
        <f>"Q"&amp;ROUNDUP(MONTH(SalesDataTable[[#This Row],[Order Date]])/3,0)</f>
        <v>Q2</v>
      </c>
      <c r="S911" s="9">
        <f>MONTH(SalesDataTable[[#This Row],[Order Date]])</f>
        <v>5</v>
      </c>
      <c r="T911" s="8" t="str">
        <f>TEXT(SalesDataTable[[#This Row],[Order Date]],"mmm")</f>
        <v>May</v>
      </c>
    </row>
    <row r="912" spans="1:20" ht="15.6">
      <c r="A912" s="2">
        <v>4092</v>
      </c>
      <c r="B912" s="3">
        <v>46168</v>
      </c>
      <c r="C912" s="4" t="s">
        <v>20</v>
      </c>
      <c r="D912" s="4" t="s">
        <v>33</v>
      </c>
      <c r="E912" s="4" t="s">
        <v>8</v>
      </c>
      <c r="F912" s="4" t="s">
        <v>16</v>
      </c>
      <c r="G912" s="4" t="s">
        <v>14</v>
      </c>
      <c r="H912" s="4" t="s">
        <v>44</v>
      </c>
      <c r="I912" s="9">
        <v>8</v>
      </c>
      <c r="J912" s="6">
        <v>131.4</v>
      </c>
      <c r="K912" s="7">
        <v>0.05</v>
      </c>
      <c r="L912" s="6">
        <v>66.489999999999995</v>
      </c>
      <c r="M912" s="6">
        <f t="shared" si="56"/>
        <v>998.64</v>
      </c>
      <c r="N912" s="6">
        <f t="shared" si="57"/>
        <v>531.91999999999996</v>
      </c>
      <c r="O912" s="6">
        <f t="shared" si="58"/>
        <v>466.72</v>
      </c>
      <c r="P912" s="8">
        <f t="shared" si="59"/>
        <v>0.46735560362092449</v>
      </c>
      <c r="Q912" s="5">
        <f>YEAR(SalesDataTable[[#This Row],[Order Date]])</f>
        <v>2026</v>
      </c>
      <c r="R912" s="8" t="str">
        <f>"Q"&amp;ROUNDUP(MONTH(SalesDataTable[[#This Row],[Order Date]])/3,0)</f>
        <v>Q2</v>
      </c>
      <c r="S912" s="9">
        <f>MONTH(SalesDataTable[[#This Row],[Order Date]])</f>
        <v>5</v>
      </c>
      <c r="T912" s="8" t="str">
        <f>TEXT(SalesDataTable[[#This Row],[Order Date]],"mmm")</f>
        <v>May</v>
      </c>
    </row>
    <row r="913" spans="1:20" ht="15.6">
      <c r="A913" s="2">
        <v>4727</v>
      </c>
      <c r="B913" s="3">
        <v>46168</v>
      </c>
      <c r="C913" s="4" t="s">
        <v>11</v>
      </c>
      <c r="D913" s="4" t="s">
        <v>52</v>
      </c>
      <c r="E913" s="4" t="s">
        <v>2</v>
      </c>
      <c r="F913" s="4" t="s">
        <v>13</v>
      </c>
      <c r="G913" s="4" t="s">
        <v>9</v>
      </c>
      <c r="H913" s="4" t="s">
        <v>17</v>
      </c>
      <c r="I913" s="9">
        <v>4</v>
      </c>
      <c r="J913" s="6">
        <v>140.66999999999999</v>
      </c>
      <c r="K913" s="7">
        <v>0</v>
      </c>
      <c r="L913" s="6">
        <v>80.72</v>
      </c>
      <c r="M913" s="6">
        <f t="shared" si="56"/>
        <v>562.67999999999995</v>
      </c>
      <c r="N913" s="6">
        <f t="shared" si="57"/>
        <v>322.88</v>
      </c>
      <c r="O913" s="6">
        <f t="shared" si="58"/>
        <v>239.79999999999995</v>
      </c>
      <c r="P913" s="8">
        <f t="shared" si="59"/>
        <v>0.42617473519584842</v>
      </c>
      <c r="Q913" s="5">
        <f>YEAR(SalesDataTable[[#This Row],[Order Date]])</f>
        <v>2026</v>
      </c>
      <c r="R913" s="8" t="str">
        <f>"Q"&amp;ROUNDUP(MONTH(SalesDataTable[[#This Row],[Order Date]])/3,0)</f>
        <v>Q2</v>
      </c>
      <c r="S913" s="9">
        <f>MONTH(SalesDataTable[[#This Row],[Order Date]])</f>
        <v>5</v>
      </c>
      <c r="T913" s="8" t="str">
        <f>TEXT(SalesDataTable[[#This Row],[Order Date]],"mmm")</f>
        <v>May</v>
      </c>
    </row>
    <row r="914" spans="1:20" ht="15.6">
      <c r="A914" s="2">
        <v>4753</v>
      </c>
      <c r="B914" s="3">
        <v>46168</v>
      </c>
      <c r="C914" s="4" t="s">
        <v>20</v>
      </c>
      <c r="D914" s="4" t="s">
        <v>33</v>
      </c>
      <c r="E914" s="4" t="s">
        <v>2</v>
      </c>
      <c r="F914" s="4" t="s">
        <v>3</v>
      </c>
      <c r="G914" s="4" t="s">
        <v>34</v>
      </c>
      <c r="H914" s="4" t="s">
        <v>42</v>
      </c>
      <c r="I914" s="9">
        <v>1</v>
      </c>
      <c r="J914" s="6">
        <v>36.659999999999997</v>
      </c>
      <c r="K914" s="7">
        <v>0.05</v>
      </c>
      <c r="L914" s="6">
        <v>13.51</v>
      </c>
      <c r="M914" s="6">
        <f t="shared" si="56"/>
        <v>34.826999999999998</v>
      </c>
      <c r="N914" s="6">
        <f t="shared" si="57"/>
        <v>13.51</v>
      </c>
      <c r="O914" s="6">
        <f t="shared" si="58"/>
        <v>21.317</v>
      </c>
      <c r="P914" s="8">
        <f t="shared" si="59"/>
        <v>0.61208257960777557</v>
      </c>
      <c r="Q914" s="5">
        <f>YEAR(SalesDataTable[[#This Row],[Order Date]])</f>
        <v>2026</v>
      </c>
      <c r="R914" s="8" t="str">
        <f>"Q"&amp;ROUNDUP(MONTH(SalesDataTable[[#This Row],[Order Date]])/3,0)</f>
        <v>Q2</v>
      </c>
      <c r="S914" s="9">
        <f>MONTH(SalesDataTable[[#This Row],[Order Date]])</f>
        <v>5</v>
      </c>
      <c r="T914" s="8" t="str">
        <f>TEXT(SalesDataTable[[#This Row],[Order Date]],"mmm")</f>
        <v>May</v>
      </c>
    </row>
    <row r="915" spans="1:20" ht="15.6">
      <c r="A915" s="2">
        <v>942</v>
      </c>
      <c r="B915" s="3">
        <v>46169</v>
      </c>
      <c r="C915" s="4" t="s">
        <v>20</v>
      </c>
      <c r="D915" s="4" t="s">
        <v>21</v>
      </c>
      <c r="E915" s="4" t="s">
        <v>2</v>
      </c>
      <c r="F915" s="4" t="s">
        <v>3</v>
      </c>
      <c r="G915" s="4" t="s">
        <v>14</v>
      </c>
      <c r="H915" s="4" t="s">
        <v>32</v>
      </c>
      <c r="I915" s="9">
        <v>1</v>
      </c>
      <c r="J915" s="6">
        <v>46.28</v>
      </c>
      <c r="K915" s="7">
        <v>0.05</v>
      </c>
      <c r="L915" s="6">
        <v>17.95</v>
      </c>
      <c r="M915" s="6">
        <f t="shared" si="56"/>
        <v>43.966000000000001</v>
      </c>
      <c r="N915" s="6">
        <f t="shared" si="57"/>
        <v>17.95</v>
      </c>
      <c r="O915" s="6">
        <f t="shared" si="58"/>
        <v>26.016000000000002</v>
      </c>
      <c r="P915" s="8">
        <f t="shared" si="59"/>
        <v>0.591729973161079</v>
      </c>
      <c r="Q915" s="5">
        <f>YEAR(SalesDataTable[[#This Row],[Order Date]])</f>
        <v>2026</v>
      </c>
      <c r="R915" s="8" t="str">
        <f>"Q"&amp;ROUNDUP(MONTH(SalesDataTable[[#This Row],[Order Date]])/3,0)</f>
        <v>Q2</v>
      </c>
      <c r="S915" s="9">
        <f>MONTH(SalesDataTable[[#This Row],[Order Date]])</f>
        <v>5</v>
      </c>
      <c r="T915" s="8" t="str">
        <f>TEXT(SalesDataTable[[#This Row],[Order Date]],"mmm")</f>
        <v>May</v>
      </c>
    </row>
    <row r="916" spans="1:20" ht="15.6">
      <c r="A916" s="2">
        <v>1755</v>
      </c>
      <c r="B916" s="3">
        <v>46169</v>
      </c>
      <c r="C916" s="4" t="s">
        <v>20</v>
      </c>
      <c r="D916" s="4" t="s">
        <v>47</v>
      </c>
      <c r="E916" s="4" t="s">
        <v>28</v>
      </c>
      <c r="F916" s="4" t="s">
        <v>3</v>
      </c>
      <c r="G916" s="4" t="s">
        <v>9</v>
      </c>
      <c r="H916" s="4" t="s">
        <v>10</v>
      </c>
      <c r="I916" s="9">
        <v>2</v>
      </c>
      <c r="J916" s="6">
        <v>92.12</v>
      </c>
      <c r="K916" s="7">
        <v>0</v>
      </c>
      <c r="L916" s="6">
        <v>46.64</v>
      </c>
      <c r="M916" s="6">
        <f t="shared" si="56"/>
        <v>184.24</v>
      </c>
      <c r="N916" s="6">
        <f t="shared" si="57"/>
        <v>93.28</v>
      </c>
      <c r="O916" s="6">
        <f t="shared" si="58"/>
        <v>90.960000000000008</v>
      </c>
      <c r="P916" s="8">
        <f t="shared" si="59"/>
        <v>0.49370386452453324</v>
      </c>
      <c r="Q916" s="5">
        <f>YEAR(SalesDataTable[[#This Row],[Order Date]])</f>
        <v>2026</v>
      </c>
      <c r="R916" s="8" t="str">
        <f>"Q"&amp;ROUNDUP(MONTH(SalesDataTable[[#This Row],[Order Date]])/3,0)</f>
        <v>Q2</v>
      </c>
      <c r="S916" s="9">
        <f>MONTH(SalesDataTable[[#This Row],[Order Date]])</f>
        <v>5</v>
      </c>
      <c r="T916" s="8" t="str">
        <f>TEXT(SalesDataTable[[#This Row],[Order Date]],"mmm")</f>
        <v>May</v>
      </c>
    </row>
    <row r="917" spans="1:20" ht="15.6">
      <c r="A917" s="2">
        <v>3073</v>
      </c>
      <c r="B917" s="3">
        <v>46169</v>
      </c>
      <c r="C917" s="4" t="s">
        <v>20</v>
      </c>
      <c r="D917" s="4" t="s">
        <v>47</v>
      </c>
      <c r="E917" s="4" t="s">
        <v>2</v>
      </c>
      <c r="F917" s="4" t="s">
        <v>3</v>
      </c>
      <c r="G917" s="4" t="s">
        <v>34</v>
      </c>
      <c r="H917" s="4" t="s">
        <v>35</v>
      </c>
      <c r="I917" s="9">
        <v>3</v>
      </c>
      <c r="J917" s="6">
        <v>39.549999999999997</v>
      </c>
      <c r="K917" s="7">
        <v>0</v>
      </c>
      <c r="L917" s="6">
        <v>14.87</v>
      </c>
      <c r="M917" s="6">
        <f t="shared" si="56"/>
        <v>118.64999999999999</v>
      </c>
      <c r="N917" s="6">
        <f t="shared" si="57"/>
        <v>44.61</v>
      </c>
      <c r="O917" s="6">
        <f t="shared" si="58"/>
        <v>74.039999999999992</v>
      </c>
      <c r="P917" s="8">
        <f t="shared" si="59"/>
        <v>0.6240202275600506</v>
      </c>
      <c r="Q917" s="5">
        <f>YEAR(SalesDataTable[[#This Row],[Order Date]])</f>
        <v>2026</v>
      </c>
      <c r="R917" s="8" t="str">
        <f>"Q"&amp;ROUNDUP(MONTH(SalesDataTable[[#This Row],[Order Date]])/3,0)</f>
        <v>Q2</v>
      </c>
      <c r="S917" s="9">
        <f>MONTH(SalesDataTable[[#This Row],[Order Date]])</f>
        <v>5</v>
      </c>
      <c r="T917" s="8" t="str">
        <f>TEXT(SalesDataTable[[#This Row],[Order Date]],"mmm")</f>
        <v>May</v>
      </c>
    </row>
    <row r="918" spans="1:20" ht="15.6">
      <c r="A918" s="2">
        <v>4230</v>
      </c>
      <c r="B918" s="3">
        <v>46169</v>
      </c>
      <c r="C918" s="4" t="s">
        <v>0</v>
      </c>
      <c r="D918" s="4" t="s">
        <v>1</v>
      </c>
      <c r="E918" s="4" t="s">
        <v>19</v>
      </c>
      <c r="F918" s="4" t="s">
        <v>13</v>
      </c>
      <c r="G918" s="4" t="s">
        <v>4</v>
      </c>
      <c r="H918" s="4" t="s">
        <v>5</v>
      </c>
      <c r="I918" s="9">
        <v>1</v>
      </c>
      <c r="J918" s="6">
        <v>83.3</v>
      </c>
      <c r="K918" s="7">
        <v>0</v>
      </c>
      <c r="L918" s="6">
        <v>41.93</v>
      </c>
      <c r="M918" s="6">
        <f t="shared" si="56"/>
        <v>83.3</v>
      </c>
      <c r="N918" s="6">
        <f t="shared" si="57"/>
        <v>41.93</v>
      </c>
      <c r="O918" s="6">
        <f t="shared" si="58"/>
        <v>41.37</v>
      </c>
      <c r="P918" s="8">
        <f t="shared" si="59"/>
        <v>0.49663865546218489</v>
      </c>
      <c r="Q918" s="5">
        <f>YEAR(SalesDataTable[[#This Row],[Order Date]])</f>
        <v>2026</v>
      </c>
      <c r="R918" s="8" t="str">
        <f>"Q"&amp;ROUNDUP(MONTH(SalesDataTable[[#This Row],[Order Date]])/3,0)</f>
        <v>Q2</v>
      </c>
      <c r="S918" s="9">
        <f>MONTH(SalesDataTable[[#This Row],[Order Date]])</f>
        <v>5</v>
      </c>
      <c r="T918" s="8" t="str">
        <f>TEXT(SalesDataTable[[#This Row],[Order Date]],"mmm")</f>
        <v>May</v>
      </c>
    </row>
    <row r="919" spans="1:20" ht="15.6">
      <c r="A919" s="2">
        <v>644</v>
      </c>
      <c r="B919" s="3">
        <v>46170</v>
      </c>
      <c r="C919" s="4" t="s">
        <v>20</v>
      </c>
      <c r="D919" s="4" t="s">
        <v>47</v>
      </c>
      <c r="E919" s="4" t="s">
        <v>19</v>
      </c>
      <c r="F919" s="4" t="s">
        <v>13</v>
      </c>
      <c r="G919" s="4" t="s">
        <v>9</v>
      </c>
      <c r="H919" s="4" t="s">
        <v>10</v>
      </c>
      <c r="I919" s="9">
        <v>2</v>
      </c>
      <c r="J919" s="6">
        <v>93.84</v>
      </c>
      <c r="K919" s="7">
        <v>0</v>
      </c>
      <c r="L919" s="6">
        <v>44.72</v>
      </c>
      <c r="M919" s="6">
        <f t="shared" si="56"/>
        <v>187.68</v>
      </c>
      <c r="N919" s="6">
        <f t="shared" si="57"/>
        <v>89.44</v>
      </c>
      <c r="O919" s="6">
        <f t="shared" si="58"/>
        <v>98.240000000000009</v>
      </c>
      <c r="P919" s="8">
        <f t="shared" si="59"/>
        <v>0.52344416027280483</v>
      </c>
      <c r="Q919" s="5">
        <f>YEAR(SalesDataTable[[#This Row],[Order Date]])</f>
        <v>2026</v>
      </c>
      <c r="R919" s="8" t="str">
        <f>"Q"&amp;ROUNDUP(MONTH(SalesDataTable[[#This Row],[Order Date]])/3,0)</f>
        <v>Q2</v>
      </c>
      <c r="S919" s="9">
        <f>MONTH(SalesDataTable[[#This Row],[Order Date]])</f>
        <v>5</v>
      </c>
      <c r="T919" s="8" t="str">
        <f>TEXT(SalesDataTable[[#This Row],[Order Date]],"mmm")</f>
        <v>May</v>
      </c>
    </row>
    <row r="920" spans="1:20" ht="15.6">
      <c r="A920" s="2">
        <v>1122</v>
      </c>
      <c r="B920" s="3">
        <v>46170</v>
      </c>
      <c r="C920" s="4" t="s">
        <v>11</v>
      </c>
      <c r="D920" s="4" t="s">
        <v>52</v>
      </c>
      <c r="E920" s="4" t="s">
        <v>2</v>
      </c>
      <c r="F920" s="4" t="s">
        <v>3</v>
      </c>
      <c r="G920" s="4" t="s">
        <v>4</v>
      </c>
      <c r="H920" s="4" t="s">
        <v>22</v>
      </c>
      <c r="I920" s="9">
        <v>2</v>
      </c>
      <c r="J920" s="6">
        <v>51.25</v>
      </c>
      <c r="K920" s="7">
        <v>0</v>
      </c>
      <c r="L920" s="6">
        <v>22.57</v>
      </c>
      <c r="M920" s="6">
        <f t="shared" si="56"/>
        <v>102.5</v>
      </c>
      <c r="N920" s="6">
        <f t="shared" si="57"/>
        <v>45.14</v>
      </c>
      <c r="O920" s="6">
        <f t="shared" si="58"/>
        <v>57.36</v>
      </c>
      <c r="P920" s="8">
        <f t="shared" si="59"/>
        <v>0.55960975609756092</v>
      </c>
      <c r="Q920" s="5">
        <f>YEAR(SalesDataTable[[#This Row],[Order Date]])</f>
        <v>2026</v>
      </c>
      <c r="R920" s="8" t="str">
        <f>"Q"&amp;ROUNDUP(MONTH(SalesDataTable[[#This Row],[Order Date]])/3,0)</f>
        <v>Q2</v>
      </c>
      <c r="S920" s="9">
        <f>MONTH(SalesDataTable[[#This Row],[Order Date]])</f>
        <v>5</v>
      </c>
      <c r="T920" s="8" t="str">
        <f>TEXT(SalesDataTable[[#This Row],[Order Date]],"mmm")</f>
        <v>May</v>
      </c>
    </row>
    <row r="921" spans="1:20" ht="15.6">
      <c r="A921" s="2">
        <v>2019</v>
      </c>
      <c r="B921" s="3">
        <v>46170</v>
      </c>
      <c r="C921" s="4" t="s">
        <v>20</v>
      </c>
      <c r="D921" s="4" t="s">
        <v>47</v>
      </c>
      <c r="E921" s="4" t="s">
        <v>8</v>
      </c>
      <c r="F921" s="4" t="s">
        <v>16</v>
      </c>
      <c r="G921" s="4" t="s">
        <v>4</v>
      </c>
      <c r="H921" s="4" t="s">
        <v>5</v>
      </c>
      <c r="I921" s="9">
        <v>8</v>
      </c>
      <c r="J921" s="6">
        <v>80.13</v>
      </c>
      <c r="K921" s="7">
        <v>0.1</v>
      </c>
      <c r="L921" s="6">
        <v>43.8</v>
      </c>
      <c r="M921" s="6">
        <f t="shared" si="56"/>
        <v>576.93600000000004</v>
      </c>
      <c r="N921" s="6">
        <f t="shared" si="57"/>
        <v>350.4</v>
      </c>
      <c r="O921" s="6">
        <f t="shared" si="58"/>
        <v>226.53600000000006</v>
      </c>
      <c r="P921" s="8">
        <f t="shared" si="59"/>
        <v>0.39265360455925796</v>
      </c>
      <c r="Q921" s="5">
        <f>YEAR(SalesDataTable[[#This Row],[Order Date]])</f>
        <v>2026</v>
      </c>
      <c r="R921" s="8" t="str">
        <f>"Q"&amp;ROUNDUP(MONTH(SalesDataTable[[#This Row],[Order Date]])/3,0)</f>
        <v>Q2</v>
      </c>
      <c r="S921" s="9">
        <f>MONTH(SalesDataTable[[#This Row],[Order Date]])</f>
        <v>5</v>
      </c>
      <c r="T921" s="8" t="str">
        <f>TEXT(SalesDataTable[[#This Row],[Order Date]],"mmm")</f>
        <v>May</v>
      </c>
    </row>
    <row r="922" spans="1:20" ht="15.6">
      <c r="A922" s="2">
        <v>2432</v>
      </c>
      <c r="B922" s="3">
        <v>46170</v>
      </c>
      <c r="C922" s="4" t="s">
        <v>6</v>
      </c>
      <c r="D922" s="4" t="s">
        <v>43</v>
      </c>
      <c r="E922" s="4" t="s">
        <v>2</v>
      </c>
      <c r="F922" s="4" t="s">
        <v>3</v>
      </c>
      <c r="G922" s="4" t="s">
        <v>34</v>
      </c>
      <c r="H922" s="4" t="s">
        <v>35</v>
      </c>
      <c r="I922" s="9">
        <v>1</v>
      </c>
      <c r="J922" s="6">
        <v>41.13</v>
      </c>
      <c r="K922" s="7">
        <v>0</v>
      </c>
      <c r="L922" s="6">
        <v>14.8</v>
      </c>
      <c r="M922" s="6">
        <f t="shared" si="56"/>
        <v>41.13</v>
      </c>
      <c r="N922" s="6">
        <f t="shared" si="57"/>
        <v>14.8</v>
      </c>
      <c r="O922" s="6">
        <f t="shared" si="58"/>
        <v>26.330000000000002</v>
      </c>
      <c r="P922" s="8">
        <f t="shared" si="59"/>
        <v>0.64016532944322879</v>
      </c>
      <c r="Q922" s="5">
        <f>YEAR(SalesDataTable[[#This Row],[Order Date]])</f>
        <v>2026</v>
      </c>
      <c r="R922" s="8" t="str">
        <f>"Q"&amp;ROUNDUP(MONTH(SalesDataTable[[#This Row],[Order Date]])/3,0)</f>
        <v>Q2</v>
      </c>
      <c r="S922" s="9">
        <f>MONTH(SalesDataTable[[#This Row],[Order Date]])</f>
        <v>5</v>
      </c>
      <c r="T922" s="8" t="str">
        <f>TEXT(SalesDataTable[[#This Row],[Order Date]],"mmm")</f>
        <v>May</v>
      </c>
    </row>
    <row r="923" spans="1:20" ht="15.6">
      <c r="A923" s="2">
        <v>2989</v>
      </c>
      <c r="B923" s="3">
        <v>46170</v>
      </c>
      <c r="C923" s="4" t="s">
        <v>20</v>
      </c>
      <c r="D923" s="4" t="s">
        <v>47</v>
      </c>
      <c r="E923" s="4" t="s">
        <v>2</v>
      </c>
      <c r="F923" s="4" t="s">
        <v>3</v>
      </c>
      <c r="G923" s="4" t="s">
        <v>23</v>
      </c>
      <c r="H923" s="4" t="s">
        <v>40</v>
      </c>
      <c r="I923" s="9">
        <v>1</v>
      </c>
      <c r="J923" s="6">
        <v>81.28</v>
      </c>
      <c r="K923" s="7">
        <v>0.15</v>
      </c>
      <c r="L923" s="6">
        <v>39.020000000000003</v>
      </c>
      <c r="M923" s="6">
        <f t="shared" si="56"/>
        <v>69.087999999999994</v>
      </c>
      <c r="N923" s="6">
        <f t="shared" si="57"/>
        <v>39.020000000000003</v>
      </c>
      <c r="O923" s="6">
        <f t="shared" si="58"/>
        <v>30.067999999999991</v>
      </c>
      <c r="P923" s="8">
        <f t="shared" si="59"/>
        <v>0.43521306160259371</v>
      </c>
      <c r="Q923" s="5">
        <f>YEAR(SalesDataTable[[#This Row],[Order Date]])</f>
        <v>2026</v>
      </c>
      <c r="R923" s="8" t="str">
        <f>"Q"&amp;ROUNDUP(MONTH(SalesDataTable[[#This Row],[Order Date]])/3,0)</f>
        <v>Q2</v>
      </c>
      <c r="S923" s="9">
        <f>MONTH(SalesDataTable[[#This Row],[Order Date]])</f>
        <v>5</v>
      </c>
      <c r="T923" s="8" t="str">
        <f>TEXT(SalesDataTable[[#This Row],[Order Date]],"mmm")</f>
        <v>May</v>
      </c>
    </row>
    <row r="924" spans="1:20" ht="15.6">
      <c r="A924" s="2">
        <v>3019</v>
      </c>
      <c r="B924" s="3">
        <v>46170</v>
      </c>
      <c r="C924" s="4" t="s">
        <v>11</v>
      </c>
      <c r="D924" s="4" t="s">
        <v>18</v>
      </c>
      <c r="E924" s="4" t="s">
        <v>2</v>
      </c>
      <c r="F924" s="4" t="s">
        <v>16</v>
      </c>
      <c r="G924" s="4" t="s">
        <v>14</v>
      </c>
      <c r="H924" s="4" t="s">
        <v>32</v>
      </c>
      <c r="I924" s="9">
        <v>1</v>
      </c>
      <c r="J924" s="6">
        <v>46.19</v>
      </c>
      <c r="K924" s="7">
        <v>0</v>
      </c>
      <c r="L924" s="6">
        <v>18.329999999999998</v>
      </c>
      <c r="M924" s="6">
        <f t="shared" si="56"/>
        <v>46.19</v>
      </c>
      <c r="N924" s="6">
        <f t="shared" si="57"/>
        <v>18.329999999999998</v>
      </c>
      <c r="O924" s="6">
        <f t="shared" si="58"/>
        <v>27.86</v>
      </c>
      <c r="P924" s="8">
        <f t="shared" si="59"/>
        <v>0.60316085732842606</v>
      </c>
      <c r="Q924" s="5">
        <f>YEAR(SalesDataTable[[#This Row],[Order Date]])</f>
        <v>2026</v>
      </c>
      <c r="R924" s="8" t="str">
        <f>"Q"&amp;ROUNDUP(MONTH(SalesDataTable[[#This Row],[Order Date]])/3,0)</f>
        <v>Q2</v>
      </c>
      <c r="S924" s="9">
        <f>MONTH(SalesDataTable[[#This Row],[Order Date]])</f>
        <v>5</v>
      </c>
      <c r="T924" s="8" t="str">
        <f>TEXT(SalesDataTable[[#This Row],[Order Date]],"mmm")</f>
        <v>May</v>
      </c>
    </row>
    <row r="925" spans="1:20" ht="15.6">
      <c r="A925" s="2">
        <v>3798</v>
      </c>
      <c r="B925" s="3">
        <v>46170</v>
      </c>
      <c r="C925" s="4" t="s">
        <v>20</v>
      </c>
      <c r="D925" s="4" t="s">
        <v>33</v>
      </c>
      <c r="E925" s="4" t="s">
        <v>2</v>
      </c>
      <c r="F925" s="4" t="s">
        <v>3</v>
      </c>
      <c r="G925" s="4" t="s">
        <v>9</v>
      </c>
      <c r="H925" s="4" t="s">
        <v>37</v>
      </c>
      <c r="I925" s="9">
        <v>3</v>
      </c>
      <c r="J925" s="6">
        <v>156.58000000000001</v>
      </c>
      <c r="K925" s="7">
        <v>0</v>
      </c>
      <c r="L925" s="6">
        <v>79.099999999999994</v>
      </c>
      <c r="M925" s="6">
        <f t="shared" si="56"/>
        <v>469.74</v>
      </c>
      <c r="N925" s="6">
        <f t="shared" si="57"/>
        <v>237.29999999999998</v>
      </c>
      <c r="O925" s="6">
        <f t="shared" si="58"/>
        <v>232.44000000000003</v>
      </c>
      <c r="P925" s="8">
        <f t="shared" si="59"/>
        <v>0.49482692553327379</v>
      </c>
      <c r="Q925" s="5">
        <f>YEAR(SalesDataTable[[#This Row],[Order Date]])</f>
        <v>2026</v>
      </c>
      <c r="R925" s="8" t="str">
        <f>"Q"&amp;ROUNDUP(MONTH(SalesDataTable[[#This Row],[Order Date]])/3,0)</f>
        <v>Q2</v>
      </c>
      <c r="S925" s="9">
        <f>MONTH(SalesDataTable[[#This Row],[Order Date]])</f>
        <v>5</v>
      </c>
      <c r="T925" s="8" t="str">
        <f>TEXT(SalesDataTable[[#This Row],[Order Date]],"mmm")</f>
        <v>May</v>
      </c>
    </row>
    <row r="926" spans="1:20" ht="15.6">
      <c r="A926" s="2">
        <v>3862</v>
      </c>
      <c r="B926" s="3">
        <v>46170</v>
      </c>
      <c r="C926" s="4" t="s">
        <v>20</v>
      </c>
      <c r="D926" s="4" t="s">
        <v>47</v>
      </c>
      <c r="E926" s="4" t="s">
        <v>28</v>
      </c>
      <c r="F926" s="4" t="s">
        <v>13</v>
      </c>
      <c r="G926" s="4" t="s">
        <v>34</v>
      </c>
      <c r="H926" s="4" t="s">
        <v>38</v>
      </c>
      <c r="I926" s="9">
        <v>1</v>
      </c>
      <c r="J926" s="6">
        <v>123.91</v>
      </c>
      <c r="K926" s="7">
        <v>0</v>
      </c>
      <c r="L926" s="6">
        <v>68.89</v>
      </c>
      <c r="M926" s="6">
        <f t="shared" si="56"/>
        <v>123.91</v>
      </c>
      <c r="N926" s="6">
        <f t="shared" si="57"/>
        <v>68.89</v>
      </c>
      <c r="O926" s="6">
        <f t="shared" si="58"/>
        <v>55.019999999999996</v>
      </c>
      <c r="P926" s="8">
        <f t="shared" si="59"/>
        <v>0.44403195867968687</v>
      </c>
      <c r="Q926" s="5">
        <f>YEAR(SalesDataTable[[#This Row],[Order Date]])</f>
        <v>2026</v>
      </c>
      <c r="R926" s="8" t="str">
        <f>"Q"&amp;ROUNDUP(MONTH(SalesDataTable[[#This Row],[Order Date]])/3,0)</f>
        <v>Q2</v>
      </c>
      <c r="S926" s="9">
        <f>MONTH(SalesDataTable[[#This Row],[Order Date]])</f>
        <v>5</v>
      </c>
      <c r="T926" s="8" t="str">
        <f>TEXT(SalesDataTable[[#This Row],[Order Date]],"mmm")</f>
        <v>May</v>
      </c>
    </row>
    <row r="927" spans="1:20" ht="15.6">
      <c r="A927" s="2">
        <v>4281</v>
      </c>
      <c r="B927" s="3">
        <v>46170</v>
      </c>
      <c r="C927" s="4" t="s">
        <v>11</v>
      </c>
      <c r="D927" s="4" t="s">
        <v>12</v>
      </c>
      <c r="E927" s="4" t="s">
        <v>28</v>
      </c>
      <c r="F927" s="4" t="s">
        <v>13</v>
      </c>
      <c r="G927" s="4" t="s">
        <v>4</v>
      </c>
      <c r="H927" s="4" t="s">
        <v>22</v>
      </c>
      <c r="I927" s="9">
        <v>1</v>
      </c>
      <c r="J927" s="6">
        <v>50.64</v>
      </c>
      <c r="K927" s="7">
        <v>0</v>
      </c>
      <c r="L927" s="6">
        <v>22.97</v>
      </c>
      <c r="M927" s="6">
        <f t="shared" si="56"/>
        <v>50.64</v>
      </c>
      <c r="N927" s="6">
        <f t="shared" si="57"/>
        <v>22.97</v>
      </c>
      <c r="O927" s="6">
        <f t="shared" si="58"/>
        <v>27.67</v>
      </c>
      <c r="P927" s="8">
        <f t="shared" si="59"/>
        <v>0.54640600315955767</v>
      </c>
      <c r="Q927" s="5">
        <f>YEAR(SalesDataTable[[#This Row],[Order Date]])</f>
        <v>2026</v>
      </c>
      <c r="R927" s="8" t="str">
        <f>"Q"&amp;ROUNDUP(MONTH(SalesDataTable[[#This Row],[Order Date]])/3,0)</f>
        <v>Q2</v>
      </c>
      <c r="S927" s="9">
        <f>MONTH(SalesDataTable[[#This Row],[Order Date]])</f>
        <v>5</v>
      </c>
      <c r="T927" s="8" t="str">
        <f>TEXT(SalesDataTable[[#This Row],[Order Date]],"mmm")</f>
        <v>May</v>
      </c>
    </row>
    <row r="928" spans="1:20" ht="15.6">
      <c r="A928" s="2">
        <v>191</v>
      </c>
      <c r="B928" s="3">
        <v>46171</v>
      </c>
      <c r="C928" s="4" t="s">
        <v>11</v>
      </c>
      <c r="D928" s="4" t="s">
        <v>25</v>
      </c>
      <c r="E928" s="4" t="s">
        <v>2</v>
      </c>
      <c r="F928" s="4" t="s">
        <v>3</v>
      </c>
      <c r="G928" s="4" t="s">
        <v>9</v>
      </c>
      <c r="H928" s="4" t="s">
        <v>46</v>
      </c>
      <c r="I928" s="9">
        <v>2</v>
      </c>
      <c r="J928" s="6">
        <v>70.48</v>
      </c>
      <c r="K928" s="7">
        <v>0.1</v>
      </c>
      <c r="L928" s="6">
        <v>33.229999999999997</v>
      </c>
      <c r="M928" s="6">
        <f t="shared" si="56"/>
        <v>126.864</v>
      </c>
      <c r="N928" s="6">
        <f t="shared" si="57"/>
        <v>66.459999999999994</v>
      </c>
      <c r="O928" s="6">
        <f t="shared" si="58"/>
        <v>60.404000000000011</v>
      </c>
      <c r="P928" s="8">
        <f t="shared" si="59"/>
        <v>0.47613192079707412</v>
      </c>
      <c r="Q928" s="5">
        <f>YEAR(SalesDataTable[[#This Row],[Order Date]])</f>
        <v>2026</v>
      </c>
      <c r="R928" s="8" t="str">
        <f>"Q"&amp;ROUNDUP(MONTH(SalesDataTable[[#This Row],[Order Date]])/3,0)</f>
        <v>Q2</v>
      </c>
      <c r="S928" s="9">
        <f>MONTH(SalesDataTable[[#This Row],[Order Date]])</f>
        <v>5</v>
      </c>
      <c r="T928" s="8" t="str">
        <f>TEXT(SalesDataTable[[#This Row],[Order Date]],"mmm")</f>
        <v>May</v>
      </c>
    </row>
    <row r="929" spans="1:20" ht="15.6">
      <c r="A929" s="2">
        <v>1039</v>
      </c>
      <c r="B929" s="3">
        <v>46171</v>
      </c>
      <c r="C929" s="4" t="s">
        <v>6</v>
      </c>
      <c r="D929" s="4" t="s">
        <v>41</v>
      </c>
      <c r="E929" s="4" t="s">
        <v>28</v>
      </c>
      <c r="F929" s="4" t="s">
        <v>13</v>
      </c>
      <c r="G929" s="4" t="s">
        <v>4</v>
      </c>
      <c r="H929" s="4" t="s">
        <v>26</v>
      </c>
      <c r="I929" s="9">
        <v>1</v>
      </c>
      <c r="J929" s="6">
        <v>41.27</v>
      </c>
      <c r="K929" s="7">
        <v>0.05</v>
      </c>
      <c r="L929" s="6">
        <v>17.149999999999999</v>
      </c>
      <c r="M929" s="6">
        <f t="shared" si="56"/>
        <v>39.206499999999998</v>
      </c>
      <c r="N929" s="6">
        <f t="shared" si="57"/>
        <v>17.149999999999999</v>
      </c>
      <c r="O929" s="6">
        <f t="shared" si="58"/>
        <v>22.0565</v>
      </c>
      <c r="P929" s="8">
        <f t="shared" si="59"/>
        <v>0.56257253261576523</v>
      </c>
      <c r="Q929" s="5">
        <f>YEAR(SalesDataTable[[#This Row],[Order Date]])</f>
        <v>2026</v>
      </c>
      <c r="R929" s="8" t="str">
        <f>"Q"&amp;ROUNDUP(MONTH(SalesDataTable[[#This Row],[Order Date]])/3,0)</f>
        <v>Q2</v>
      </c>
      <c r="S929" s="9">
        <f>MONTH(SalesDataTable[[#This Row],[Order Date]])</f>
        <v>5</v>
      </c>
      <c r="T929" s="8" t="str">
        <f>TEXT(SalesDataTable[[#This Row],[Order Date]],"mmm")</f>
        <v>May</v>
      </c>
    </row>
    <row r="930" spans="1:20" ht="15.6">
      <c r="A930" s="2">
        <v>2641</v>
      </c>
      <c r="B930" s="3">
        <v>46171</v>
      </c>
      <c r="C930" s="4" t="s">
        <v>0</v>
      </c>
      <c r="D930" s="4" t="s">
        <v>50</v>
      </c>
      <c r="E930" s="4" t="s">
        <v>28</v>
      </c>
      <c r="F930" s="4" t="s">
        <v>3</v>
      </c>
      <c r="G930" s="4" t="s">
        <v>34</v>
      </c>
      <c r="H930" s="4" t="s">
        <v>42</v>
      </c>
      <c r="I930" s="9">
        <v>2</v>
      </c>
      <c r="J930" s="6">
        <v>36.9</v>
      </c>
      <c r="K930" s="7">
        <v>0</v>
      </c>
      <c r="L930" s="6">
        <v>14.07</v>
      </c>
      <c r="M930" s="6">
        <f t="shared" si="56"/>
        <v>73.8</v>
      </c>
      <c r="N930" s="6">
        <f t="shared" si="57"/>
        <v>28.14</v>
      </c>
      <c r="O930" s="6">
        <f t="shared" si="58"/>
        <v>45.66</v>
      </c>
      <c r="P930" s="8">
        <f t="shared" si="59"/>
        <v>0.61869918699186988</v>
      </c>
      <c r="Q930" s="5">
        <f>YEAR(SalesDataTable[[#This Row],[Order Date]])</f>
        <v>2026</v>
      </c>
      <c r="R930" s="8" t="str">
        <f>"Q"&amp;ROUNDUP(MONTH(SalesDataTable[[#This Row],[Order Date]])/3,0)</f>
        <v>Q2</v>
      </c>
      <c r="S930" s="9">
        <f>MONTH(SalesDataTable[[#This Row],[Order Date]])</f>
        <v>5</v>
      </c>
      <c r="T930" s="8" t="str">
        <f>TEXT(SalesDataTable[[#This Row],[Order Date]],"mmm")</f>
        <v>May</v>
      </c>
    </row>
    <row r="931" spans="1:20" ht="15.6">
      <c r="A931" s="2">
        <v>3058</v>
      </c>
      <c r="B931" s="3">
        <v>46171</v>
      </c>
      <c r="C931" s="4" t="s">
        <v>6</v>
      </c>
      <c r="D931" s="4" t="s">
        <v>41</v>
      </c>
      <c r="E931" s="4" t="s">
        <v>2</v>
      </c>
      <c r="F931" s="4" t="s">
        <v>3</v>
      </c>
      <c r="G931" s="4" t="s">
        <v>23</v>
      </c>
      <c r="H931" s="4" t="s">
        <v>29</v>
      </c>
      <c r="I931" s="9">
        <v>1</v>
      </c>
      <c r="J931" s="6">
        <v>196.91</v>
      </c>
      <c r="K931" s="7">
        <v>0</v>
      </c>
      <c r="L931" s="6">
        <v>106.31</v>
      </c>
      <c r="M931" s="6">
        <f t="shared" si="56"/>
        <v>196.91</v>
      </c>
      <c r="N931" s="6">
        <f t="shared" si="57"/>
        <v>106.31</v>
      </c>
      <c r="O931" s="6">
        <f t="shared" si="58"/>
        <v>90.6</v>
      </c>
      <c r="P931" s="8">
        <f t="shared" si="59"/>
        <v>0.46010867909197095</v>
      </c>
      <c r="Q931" s="5">
        <f>YEAR(SalesDataTable[[#This Row],[Order Date]])</f>
        <v>2026</v>
      </c>
      <c r="R931" s="8" t="str">
        <f>"Q"&amp;ROUNDUP(MONTH(SalesDataTable[[#This Row],[Order Date]])/3,0)</f>
        <v>Q2</v>
      </c>
      <c r="S931" s="9">
        <f>MONTH(SalesDataTable[[#This Row],[Order Date]])</f>
        <v>5</v>
      </c>
      <c r="T931" s="8" t="str">
        <f>TEXT(SalesDataTable[[#This Row],[Order Date]],"mmm")</f>
        <v>May</v>
      </c>
    </row>
    <row r="932" spans="1:20" ht="15.6">
      <c r="A932" s="2">
        <v>3110</v>
      </c>
      <c r="B932" s="3">
        <v>46171</v>
      </c>
      <c r="C932" s="4" t="s">
        <v>6</v>
      </c>
      <c r="D932" s="4" t="s">
        <v>27</v>
      </c>
      <c r="E932" s="4" t="s">
        <v>19</v>
      </c>
      <c r="F932" s="4" t="s">
        <v>16</v>
      </c>
      <c r="G932" s="4" t="s">
        <v>34</v>
      </c>
      <c r="H932" s="4" t="s">
        <v>42</v>
      </c>
      <c r="I932" s="9">
        <v>3</v>
      </c>
      <c r="J932" s="6">
        <v>35.79</v>
      </c>
      <c r="K932" s="7">
        <v>0</v>
      </c>
      <c r="L932" s="6">
        <v>13.67</v>
      </c>
      <c r="M932" s="6">
        <f t="shared" si="56"/>
        <v>107.37</v>
      </c>
      <c r="N932" s="6">
        <f t="shared" si="57"/>
        <v>41.01</v>
      </c>
      <c r="O932" s="6">
        <f t="shared" si="58"/>
        <v>66.360000000000014</v>
      </c>
      <c r="P932" s="8">
        <f t="shared" si="59"/>
        <v>0.61804973456272716</v>
      </c>
      <c r="Q932" s="5">
        <f>YEAR(SalesDataTable[[#This Row],[Order Date]])</f>
        <v>2026</v>
      </c>
      <c r="R932" s="8" t="str">
        <f>"Q"&amp;ROUNDUP(MONTH(SalesDataTable[[#This Row],[Order Date]])/3,0)</f>
        <v>Q2</v>
      </c>
      <c r="S932" s="9">
        <f>MONTH(SalesDataTable[[#This Row],[Order Date]])</f>
        <v>5</v>
      </c>
      <c r="T932" s="8" t="str">
        <f>TEXT(SalesDataTable[[#This Row],[Order Date]],"mmm")</f>
        <v>May</v>
      </c>
    </row>
    <row r="933" spans="1:20" ht="15.6">
      <c r="A933" s="2">
        <v>3981</v>
      </c>
      <c r="B933" s="3">
        <v>46171</v>
      </c>
      <c r="C933" s="4" t="s">
        <v>20</v>
      </c>
      <c r="D933" s="4" t="s">
        <v>47</v>
      </c>
      <c r="E933" s="4" t="s">
        <v>2</v>
      </c>
      <c r="F933" s="4" t="s">
        <v>13</v>
      </c>
      <c r="G933" s="4" t="s">
        <v>4</v>
      </c>
      <c r="H933" s="4" t="s">
        <v>5</v>
      </c>
      <c r="I933" s="9">
        <v>2</v>
      </c>
      <c r="J933" s="6">
        <v>82.22</v>
      </c>
      <c r="K933" s="7">
        <v>0.05</v>
      </c>
      <c r="L933" s="6">
        <v>42.35</v>
      </c>
      <c r="M933" s="6">
        <f t="shared" si="56"/>
        <v>156.21799999999999</v>
      </c>
      <c r="N933" s="6">
        <f t="shared" si="57"/>
        <v>84.7</v>
      </c>
      <c r="O933" s="6">
        <f t="shared" si="58"/>
        <v>71.517999999999986</v>
      </c>
      <c r="P933" s="8">
        <f t="shared" si="59"/>
        <v>0.45780895927485943</v>
      </c>
      <c r="Q933" s="5">
        <f>YEAR(SalesDataTable[[#This Row],[Order Date]])</f>
        <v>2026</v>
      </c>
      <c r="R933" s="8" t="str">
        <f>"Q"&amp;ROUNDUP(MONTH(SalesDataTable[[#This Row],[Order Date]])/3,0)</f>
        <v>Q2</v>
      </c>
      <c r="S933" s="9">
        <f>MONTH(SalesDataTable[[#This Row],[Order Date]])</f>
        <v>5</v>
      </c>
      <c r="T933" s="8" t="str">
        <f>TEXT(SalesDataTable[[#This Row],[Order Date]],"mmm")</f>
        <v>May</v>
      </c>
    </row>
    <row r="934" spans="1:20" ht="15.6">
      <c r="A934" s="2">
        <v>4663</v>
      </c>
      <c r="B934" s="3">
        <v>46171</v>
      </c>
      <c r="C934" s="4" t="s">
        <v>11</v>
      </c>
      <c r="D934" s="4" t="s">
        <v>25</v>
      </c>
      <c r="E934" s="4" t="s">
        <v>2</v>
      </c>
      <c r="F934" s="4" t="s">
        <v>13</v>
      </c>
      <c r="G934" s="4" t="s">
        <v>4</v>
      </c>
      <c r="H934" s="4" t="s">
        <v>26</v>
      </c>
      <c r="I934" s="9">
        <v>1</v>
      </c>
      <c r="J934" s="6">
        <v>40.57</v>
      </c>
      <c r="K934" s="7">
        <v>0</v>
      </c>
      <c r="L934" s="6">
        <v>16.809999999999999</v>
      </c>
      <c r="M934" s="6">
        <f t="shared" si="56"/>
        <v>40.57</v>
      </c>
      <c r="N934" s="6">
        <f t="shared" si="57"/>
        <v>16.809999999999999</v>
      </c>
      <c r="O934" s="6">
        <f t="shared" si="58"/>
        <v>23.76</v>
      </c>
      <c r="P934" s="8">
        <f t="shared" si="59"/>
        <v>0.58565442445156524</v>
      </c>
      <c r="Q934" s="5">
        <f>YEAR(SalesDataTable[[#This Row],[Order Date]])</f>
        <v>2026</v>
      </c>
      <c r="R934" s="8" t="str">
        <f>"Q"&amp;ROUNDUP(MONTH(SalesDataTable[[#This Row],[Order Date]])/3,0)</f>
        <v>Q2</v>
      </c>
      <c r="S934" s="9">
        <f>MONTH(SalesDataTable[[#This Row],[Order Date]])</f>
        <v>5</v>
      </c>
      <c r="T934" s="8" t="str">
        <f>TEXT(SalesDataTable[[#This Row],[Order Date]],"mmm")</f>
        <v>May</v>
      </c>
    </row>
    <row r="935" spans="1:20" ht="15.6">
      <c r="A935" s="2">
        <v>5021</v>
      </c>
      <c r="B935" s="3">
        <v>46171</v>
      </c>
      <c r="C935" s="4" t="s">
        <v>11</v>
      </c>
      <c r="D935" s="4" t="s">
        <v>39</v>
      </c>
      <c r="E935" s="4" t="s">
        <v>19</v>
      </c>
      <c r="F935" s="4" t="s">
        <v>3</v>
      </c>
      <c r="G935" s="4" t="s">
        <v>23</v>
      </c>
      <c r="H935" s="4" t="s">
        <v>29</v>
      </c>
      <c r="I935" s="9">
        <v>1</v>
      </c>
      <c r="J935" s="6">
        <v>191.62</v>
      </c>
      <c r="K935" s="7">
        <v>0.05</v>
      </c>
      <c r="L935" s="6">
        <v>106.15</v>
      </c>
      <c r="M935" s="6">
        <f t="shared" si="56"/>
        <v>182.03899999999999</v>
      </c>
      <c r="N935" s="6">
        <f t="shared" si="57"/>
        <v>106.15</v>
      </c>
      <c r="O935" s="6">
        <f t="shared" si="58"/>
        <v>75.888999999999982</v>
      </c>
      <c r="P935" s="8">
        <f t="shared" si="59"/>
        <v>0.41688319535923613</v>
      </c>
      <c r="Q935" s="5">
        <f>YEAR(SalesDataTable[[#This Row],[Order Date]])</f>
        <v>2026</v>
      </c>
      <c r="R935" s="8" t="str">
        <f>"Q"&amp;ROUNDUP(MONTH(SalesDataTable[[#This Row],[Order Date]])/3,0)</f>
        <v>Q2</v>
      </c>
      <c r="S935" s="9">
        <f>MONTH(SalesDataTable[[#This Row],[Order Date]])</f>
        <v>5</v>
      </c>
      <c r="T935" s="8" t="str">
        <f>TEXT(SalesDataTable[[#This Row],[Order Date]],"mmm")</f>
        <v>May</v>
      </c>
    </row>
    <row r="936" spans="1:20" ht="15.6">
      <c r="A936" s="2">
        <v>5107</v>
      </c>
      <c r="B936" s="3">
        <v>46171</v>
      </c>
      <c r="C936" s="4" t="s">
        <v>6</v>
      </c>
      <c r="D936" s="4" t="s">
        <v>27</v>
      </c>
      <c r="E936" s="4" t="s">
        <v>28</v>
      </c>
      <c r="F936" s="4" t="s">
        <v>3</v>
      </c>
      <c r="G936" s="4" t="s">
        <v>9</v>
      </c>
      <c r="H936" s="4" t="s">
        <v>37</v>
      </c>
      <c r="I936" s="9">
        <v>1</v>
      </c>
      <c r="J936" s="6">
        <v>154.07</v>
      </c>
      <c r="K936" s="7">
        <v>0.05</v>
      </c>
      <c r="L936" s="6">
        <v>78.400000000000006</v>
      </c>
      <c r="M936" s="6">
        <f t="shared" si="56"/>
        <v>146.36649999999997</v>
      </c>
      <c r="N936" s="6">
        <f t="shared" si="57"/>
        <v>78.400000000000006</v>
      </c>
      <c r="O936" s="6">
        <f t="shared" si="58"/>
        <v>67.966499999999968</v>
      </c>
      <c r="P936" s="8">
        <f t="shared" si="59"/>
        <v>0.46435830603314271</v>
      </c>
      <c r="Q936" s="5">
        <f>YEAR(SalesDataTable[[#This Row],[Order Date]])</f>
        <v>2026</v>
      </c>
      <c r="R936" s="8" t="str">
        <f>"Q"&amp;ROUNDUP(MONTH(SalesDataTable[[#This Row],[Order Date]])/3,0)</f>
        <v>Q2</v>
      </c>
      <c r="S936" s="9">
        <f>MONTH(SalesDataTable[[#This Row],[Order Date]])</f>
        <v>5</v>
      </c>
      <c r="T936" s="8" t="str">
        <f>TEXT(SalesDataTable[[#This Row],[Order Date]],"mmm")</f>
        <v>May</v>
      </c>
    </row>
    <row r="937" spans="1:20" ht="15.6">
      <c r="A937" s="2">
        <v>454</v>
      </c>
      <c r="B937" s="3">
        <v>46172</v>
      </c>
      <c r="C937" s="4" t="s">
        <v>11</v>
      </c>
      <c r="D937" s="4" t="s">
        <v>39</v>
      </c>
      <c r="E937" s="4" t="s">
        <v>28</v>
      </c>
      <c r="F937" s="4" t="s">
        <v>3</v>
      </c>
      <c r="G937" s="4" t="s">
        <v>23</v>
      </c>
      <c r="H937" s="4" t="s">
        <v>51</v>
      </c>
      <c r="I937" s="9">
        <v>1</v>
      </c>
      <c r="J937" s="6">
        <v>120.8</v>
      </c>
      <c r="K937" s="7">
        <v>0</v>
      </c>
      <c r="L937" s="6">
        <v>61.4</v>
      </c>
      <c r="M937" s="6">
        <f t="shared" si="56"/>
        <v>120.8</v>
      </c>
      <c r="N937" s="6">
        <f t="shared" si="57"/>
        <v>61.4</v>
      </c>
      <c r="O937" s="6">
        <f t="shared" si="58"/>
        <v>59.4</v>
      </c>
      <c r="P937" s="8">
        <f t="shared" si="59"/>
        <v>0.49172185430463577</v>
      </c>
      <c r="Q937" s="5">
        <f>YEAR(SalesDataTable[[#This Row],[Order Date]])</f>
        <v>2026</v>
      </c>
      <c r="R937" s="8" t="str">
        <f>"Q"&amp;ROUNDUP(MONTH(SalesDataTable[[#This Row],[Order Date]])/3,0)</f>
        <v>Q2</v>
      </c>
      <c r="S937" s="9">
        <f>MONTH(SalesDataTable[[#This Row],[Order Date]])</f>
        <v>5</v>
      </c>
      <c r="T937" s="8" t="str">
        <f>TEXT(SalesDataTable[[#This Row],[Order Date]],"mmm")</f>
        <v>May</v>
      </c>
    </row>
    <row r="938" spans="1:20" ht="15.6">
      <c r="A938" s="2">
        <v>873</v>
      </c>
      <c r="B938" s="3">
        <v>46172</v>
      </c>
      <c r="C938" s="4" t="s">
        <v>11</v>
      </c>
      <c r="D938" s="4" t="s">
        <v>39</v>
      </c>
      <c r="E938" s="4" t="s">
        <v>2</v>
      </c>
      <c r="F938" s="4" t="s">
        <v>16</v>
      </c>
      <c r="G938" s="4" t="s">
        <v>4</v>
      </c>
      <c r="H938" s="4" t="s">
        <v>26</v>
      </c>
      <c r="I938" s="9">
        <v>1</v>
      </c>
      <c r="J938" s="6">
        <v>40.15</v>
      </c>
      <c r="K938" s="7">
        <v>0</v>
      </c>
      <c r="L938" s="6">
        <v>16.82</v>
      </c>
      <c r="M938" s="6">
        <f t="shared" si="56"/>
        <v>40.15</v>
      </c>
      <c r="N938" s="6">
        <f t="shared" si="57"/>
        <v>16.82</v>
      </c>
      <c r="O938" s="6">
        <f t="shared" si="58"/>
        <v>23.33</v>
      </c>
      <c r="P938" s="8">
        <f t="shared" si="59"/>
        <v>0.58107098381070976</v>
      </c>
      <c r="Q938" s="5">
        <f>YEAR(SalesDataTable[[#This Row],[Order Date]])</f>
        <v>2026</v>
      </c>
      <c r="R938" s="8" t="str">
        <f>"Q"&amp;ROUNDUP(MONTH(SalesDataTable[[#This Row],[Order Date]])/3,0)</f>
        <v>Q2</v>
      </c>
      <c r="S938" s="9">
        <f>MONTH(SalesDataTable[[#This Row],[Order Date]])</f>
        <v>5</v>
      </c>
      <c r="T938" s="8" t="str">
        <f>TEXT(SalesDataTable[[#This Row],[Order Date]],"mmm")</f>
        <v>May</v>
      </c>
    </row>
    <row r="939" spans="1:20" ht="15.6">
      <c r="A939" s="2">
        <v>1116</v>
      </c>
      <c r="B939" s="3">
        <v>46172</v>
      </c>
      <c r="C939" s="4" t="s">
        <v>6</v>
      </c>
      <c r="D939" s="4" t="s">
        <v>43</v>
      </c>
      <c r="E939" s="4" t="s">
        <v>8</v>
      </c>
      <c r="F939" s="4" t="s">
        <v>16</v>
      </c>
      <c r="G939" s="4" t="s">
        <v>14</v>
      </c>
      <c r="H939" s="4" t="s">
        <v>44</v>
      </c>
      <c r="I939" s="9">
        <v>5</v>
      </c>
      <c r="J939" s="6">
        <v>134.4</v>
      </c>
      <c r="K939" s="7">
        <v>0.15</v>
      </c>
      <c r="L939" s="6">
        <v>67.709999999999994</v>
      </c>
      <c r="M939" s="6">
        <f t="shared" si="56"/>
        <v>571.19999999999993</v>
      </c>
      <c r="N939" s="6">
        <f t="shared" si="57"/>
        <v>338.54999999999995</v>
      </c>
      <c r="O939" s="6">
        <f t="shared" si="58"/>
        <v>232.64999999999998</v>
      </c>
      <c r="P939" s="8">
        <f t="shared" si="59"/>
        <v>0.40730042016806722</v>
      </c>
      <c r="Q939" s="5">
        <f>YEAR(SalesDataTable[[#This Row],[Order Date]])</f>
        <v>2026</v>
      </c>
      <c r="R939" s="8" t="str">
        <f>"Q"&amp;ROUNDUP(MONTH(SalesDataTable[[#This Row],[Order Date]])/3,0)</f>
        <v>Q2</v>
      </c>
      <c r="S939" s="9">
        <f>MONTH(SalesDataTable[[#This Row],[Order Date]])</f>
        <v>5</v>
      </c>
      <c r="T939" s="8" t="str">
        <f>TEXT(SalesDataTable[[#This Row],[Order Date]],"mmm")</f>
        <v>May</v>
      </c>
    </row>
    <row r="940" spans="1:20" ht="15.6">
      <c r="A940" s="2">
        <v>1206</v>
      </c>
      <c r="B940" s="3">
        <v>46172</v>
      </c>
      <c r="C940" s="4" t="s">
        <v>20</v>
      </c>
      <c r="D940" s="4" t="s">
        <v>47</v>
      </c>
      <c r="E940" s="4" t="s">
        <v>2</v>
      </c>
      <c r="F940" s="4" t="s">
        <v>3</v>
      </c>
      <c r="G940" s="4" t="s">
        <v>14</v>
      </c>
      <c r="H940" s="4" t="s">
        <v>15</v>
      </c>
      <c r="I940" s="9">
        <v>2</v>
      </c>
      <c r="J940" s="6">
        <v>37.130000000000003</v>
      </c>
      <c r="K940" s="7">
        <v>0.05</v>
      </c>
      <c r="L940" s="6">
        <v>13.44</v>
      </c>
      <c r="M940" s="6">
        <f t="shared" si="56"/>
        <v>70.546999999999997</v>
      </c>
      <c r="N940" s="6">
        <f t="shared" si="57"/>
        <v>26.88</v>
      </c>
      <c r="O940" s="6">
        <f t="shared" si="58"/>
        <v>43.667000000000002</v>
      </c>
      <c r="P940" s="8">
        <f t="shared" si="59"/>
        <v>0.6189774193091131</v>
      </c>
      <c r="Q940" s="5">
        <f>YEAR(SalesDataTable[[#This Row],[Order Date]])</f>
        <v>2026</v>
      </c>
      <c r="R940" s="8" t="str">
        <f>"Q"&amp;ROUNDUP(MONTH(SalesDataTable[[#This Row],[Order Date]])/3,0)</f>
        <v>Q2</v>
      </c>
      <c r="S940" s="9">
        <f>MONTH(SalesDataTable[[#This Row],[Order Date]])</f>
        <v>5</v>
      </c>
      <c r="T940" s="8" t="str">
        <f>TEXT(SalesDataTable[[#This Row],[Order Date]],"mmm")</f>
        <v>May</v>
      </c>
    </row>
    <row r="941" spans="1:20" ht="15.6">
      <c r="A941" s="2">
        <v>1576</v>
      </c>
      <c r="B941" s="3">
        <v>46172</v>
      </c>
      <c r="C941" s="4" t="s">
        <v>6</v>
      </c>
      <c r="D941" s="4" t="s">
        <v>7</v>
      </c>
      <c r="E941" s="4" t="s">
        <v>2</v>
      </c>
      <c r="F941" s="4" t="s">
        <v>16</v>
      </c>
      <c r="G941" s="4" t="s">
        <v>23</v>
      </c>
      <c r="H941" s="4" t="s">
        <v>51</v>
      </c>
      <c r="I941" s="9">
        <v>6</v>
      </c>
      <c r="J941" s="6">
        <v>123.82</v>
      </c>
      <c r="K941" s="7">
        <v>0</v>
      </c>
      <c r="L941" s="6">
        <v>61.91</v>
      </c>
      <c r="M941" s="6">
        <f t="shared" si="56"/>
        <v>742.92</v>
      </c>
      <c r="N941" s="6">
        <f t="shared" si="57"/>
        <v>371.46</v>
      </c>
      <c r="O941" s="6">
        <f t="shared" si="58"/>
        <v>371.46</v>
      </c>
      <c r="P941" s="8">
        <f t="shared" si="59"/>
        <v>0.5</v>
      </c>
      <c r="Q941" s="5">
        <f>YEAR(SalesDataTable[[#This Row],[Order Date]])</f>
        <v>2026</v>
      </c>
      <c r="R941" s="8" t="str">
        <f>"Q"&amp;ROUNDUP(MONTH(SalesDataTable[[#This Row],[Order Date]])/3,0)</f>
        <v>Q2</v>
      </c>
      <c r="S941" s="9">
        <f>MONTH(SalesDataTable[[#This Row],[Order Date]])</f>
        <v>5</v>
      </c>
      <c r="T941" s="8" t="str">
        <f>TEXT(SalesDataTable[[#This Row],[Order Date]],"mmm")</f>
        <v>May</v>
      </c>
    </row>
    <row r="942" spans="1:20" ht="15.6">
      <c r="A942" s="2">
        <v>2634</v>
      </c>
      <c r="B942" s="3">
        <v>46172</v>
      </c>
      <c r="C942" s="4" t="s">
        <v>11</v>
      </c>
      <c r="D942" s="4" t="s">
        <v>52</v>
      </c>
      <c r="E942" s="4" t="s">
        <v>28</v>
      </c>
      <c r="F942" s="4" t="s">
        <v>3</v>
      </c>
      <c r="G942" s="4" t="s">
        <v>14</v>
      </c>
      <c r="H942" s="4" t="s">
        <v>15</v>
      </c>
      <c r="I942" s="9">
        <v>2</v>
      </c>
      <c r="J942" s="6">
        <v>36.94</v>
      </c>
      <c r="K942" s="7">
        <v>0.05</v>
      </c>
      <c r="L942" s="6">
        <v>13.82</v>
      </c>
      <c r="M942" s="6">
        <f t="shared" si="56"/>
        <v>70.185999999999993</v>
      </c>
      <c r="N942" s="6">
        <f t="shared" si="57"/>
        <v>27.64</v>
      </c>
      <c r="O942" s="6">
        <f t="shared" si="58"/>
        <v>42.545999999999992</v>
      </c>
      <c r="P942" s="8">
        <f t="shared" si="59"/>
        <v>0.60618926851508848</v>
      </c>
      <c r="Q942" s="5">
        <f>YEAR(SalesDataTable[[#This Row],[Order Date]])</f>
        <v>2026</v>
      </c>
      <c r="R942" s="8" t="str">
        <f>"Q"&amp;ROUNDUP(MONTH(SalesDataTable[[#This Row],[Order Date]])/3,0)</f>
        <v>Q2</v>
      </c>
      <c r="S942" s="9">
        <f>MONTH(SalesDataTable[[#This Row],[Order Date]])</f>
        <v>5</v>
      </c>
      <c r="T942" s="8" t="str">
        <f>TEXT(SalesDataTable[[#This Row],[Order Date]],"mmm")</f>
        <v>May</v>
      </c>
    </row>
    <row r="943" spans="1:20" ht="15.6">
      <c r="A943" s="2">
        <v>2649</v>
      </c>
      <c r="B943" s="3">
        <v>46172</v>
      </c>
      <c r="C943" s="4" t="s">
        <v>0</v>
      </c>
      <c r="D943" s="4" t="s">
        <v>1</v>
      </c>
      <c r="E943" s="4" t="s">
        <v>2</v>
      </c>
      <c r="F943" s="4" t="s">
        <v>13</v>
      </c>
      <c r="G943" s="4" t="s">
        <v>23</v>
      </c>
      <c r="H943" s="4" t="s">
        <v>29</v>
      </c>
      <c r="I943" s="9">
        <v>3</v>
      </c>
      <c r="J943" s="6">
        <v>199.17</v>
      </c>
      <c r="K943" s="7">
        <v>0.05</v>
      </c>
      <c r="L943" s="6">
        <v>105.24</v>
      </c>
      <c r="M943" s="6">
        <f t="shared" si="56"/>
        <v>567.6345</v>
      </c>
      <c r="N943" s="6">
        <f t="shared" si="57"/>
        <v>315.71999999999997</v>
      </c>
      <c r="O943" s="6">
        <f t="shared" si="58"/>
        <v>251.91450000000003</v>
      </c>
      <c r="P943" s="8">
        <f t="shared" si="59"/>
        <v>0.4437970207941907</v>
      </c>
      <c r="Q943" s="5">
        <f>YEAR(SalesDataTable[[#This Row],[Order Date]])</f>
        <v>2026</v>
      </c>
      <c r="R943" s="8" t="str">
        <f>"Q"&amp;ROUNDUP(MONTH(SalesDataTable[[#This Row],[Order Date]])/3,0)</f>
        <v>Q2</v>
      </c>
      <c r="S943" s="9">
        <f>MONTH(SalesDataTable[[#This Row],[Order Date]])</f>
        <v>5</v>
      </c>
      <c r="T943" s="8" t="str">
        <f>TEXT(SalesDataTable[[#This Row],[Order Date]],"mmm")</f>
        <v>May</v>
      </c>
    </row>
    <row r="944" spans="1:20" ht="15.6">
      <c r="A944" s="2">
        <v>2774</v>
      </c>
      <c r="B944" s="3">
        <v>46172</v>
      </c>
      <c r="C944" s="4" t="s">
        <v>0</v>
      </c>
      <c r="D944" s="4" t="s">
        <v>36</v>
      </c>
      <c r="E944" s="4" t="s">
        <v>2</v>
      </c>
      <c r="F944" s="4" t="s">
        <v>3</v>
      </c>
      <c r="G944" s="4" t="s">
        <v>23</v>
      </c>
      <c r="H944" s="4" t="s">
        <v>40</v>
      </c>
      <c r="I944" s="9">
        <v>3</v>
      </c>
      <c r="J944" s="6">
        <v>83.17</v>
      </c>
      <c r="K944" s="7">
        <v>0</v>
      </c>
      <c r="L944" s="6">
        <v>40.520000000000003</v>
      </c>
      <c r="M944" s="6">
        <f t="shared" si="56"/>
        <v>249.51</v>
      </c>
      <c r="N944" s="6">
        <f t="shared" si="57"/>
        <v>121.56</v>
      </c>
      <c r="O944" s="6">
        <f t="shared" si="58"/>
        <v>127.94999999999999</v>
      </c>
      <c r="P944" s="8">
        <f t="shared" si="59"/>
        <v>0.51280509799206442</v>
      </c>
      <c r="Q944" s="5">
        <f>YEAR(SalesDataTable[[#This Row],[Order Date]])</f>
        <v>2026</v>
      </c>
      <c r="R944" s="8" t="str">
        <f>"Q"&amp;ROUNDUP(MONTH(SalesDataTable[[#This Row],[Order Date]])/3,0)</f>
        <v>Q2</v>
      </c>
      <c r="S944" s="9">
        <f>MONTH(SalesDataTable[[#This Row],[Order Date]])</f>
        <v>5</v>
      </c>
      <c r="T944" s="8" t="str">
        <f>TEXT(SalesDataTable[[#This Row],[Order Date]],"mmm")</f>
        <v>May</v>
      </c>
    </row>
    <row r="945" spans="1:20" ht="15.6">
      <c r="A945" s="2">
        <v>3037</v>
      </c>
      <c r="B945" s="3">
        <v>46172</v>
      </c>
      <c r="C945" s="4" t="s">
        <v>6</v>
      </c>
      <c r="D945" s="4" t="s">
        <v>27</v>
      </c>
      <c r="E945" s="4" t="s">
        <v>2</v>
      </c>
      <c r="F945" s="4" t="s">
        <v>16</v>
      </c>
      <c r="G945" s="4" t="s">
        <v>14</v>
      </c>
      <c r="H945" s="4" t="s">
        <v>32</v>
      </c>
      <c r="I945" s="9">
        <v>1</v>
      </c>
      <c r="J945" s="6">
        <v>45.8</v>
      </c>
      <c r="K945" s="7">
        <v>0.05</v>
      </c>
      <c r="L945" s="6">
        <v>17.88</v>
      </c>
      <c r="M945" s="6">
        <f t="shared" si="56"/>
        <v>43.51</v>
      </c>
      <c r="N945" s="6">
        <f t="shared" si="57"/>
        <v>17.88</v>
      </c>
      <c r="O945" s="6">
        <f t="shared" si="58"/>
        <v>25.63</v>
      </c>
      <c r="P945" s="8">
        <f t="shared" si="59"/>
        <v>0.58905998621006661</v>
      </c>
      <c r="Q945" s="5">
        <f>YEAR(SalesDataTable[[#This Row],[Order Date]])</f>
        <v>2026</v>
      </c>
      <c r="R945" s="8" t="str">
        <f>"Q"&amp;ROUNDUP(MONTH(SalesDataTable[[#This Row],[Order Date]])/3,0)</f>
        <v>Q2</v>
      </c>
      <c r="S945" s="9">
        <f>MONTH(SalesDataTable[[#This Row],[Order Date]])</f>
        <v>5</v>
      </c>
      <c r="T945" s="8" t="str">
        <f>TEXT(SalesDataTable[[#This Row],[Order Date]],"mmm")</f>
        <v>May</v>
      </c>
    </row>
    <row r="946" spans="1:20" ht="15.6">
      <c r="A946" s="2">
        <v>3138</v>
      </c>
      <c r="B946" s="3">
        <v>46172</v>
      </c>
      <c r="C946" s="4" t="s">
        <v>11</v>
      </c>
      <c r="D946" s="4" t="s">
        <v>12</v>
      </c>
      <c r="E946" s="4" t="s">
        <v>28</v>
      </c>
      <c r="F946" s="4" t="s">
        <v>3</v>
      </c>
      <c r="G946" s="4" t="s">
        <v>9</v>
      </c>
      <c r="H946" s="4" t="s">
        <v>37</v>
      </c>
      <c r="I946" s="9">
        <v>1</v>
      </c>
      <c r="J946" s="6">
        <v>154.85</v>
      </c>
      <c r="K946" s="7">
        <v>0</v>
      </c>
      <c r="L946" s="6">
        <v>80.17</v>
      </c>
      <c r="M946" s="6">
        <f t="shared" si="56"/>
        <v>154.85</v>
      </c>
      <c r="N946" s="6">
        <f t="shared" si="57"/>
        <v>80.17</v>
      </c>
      <c r="O946" s="6">
        <f t="shared" si="58"/>
        <v>74.679999999999993</v>
      </c>
      <c r="P946" s="8">
        <f t="shared" si="59"/>
        <v>0.48227316758153049</v>
      </c>
      <c r="Q946" s="5">
        <f>YEAR(SalesDataTable[[#This Row],[Order Date]])</f>
        <v>2026</v>
      </c>
      <c r="R946" s="8" t="str">
        <f>"Q"&amp;ROUNDUP(MONTH(SalesDataTable[[#This Row],[Order Date]])/3,0)</f>
        <v>Q2</v>
      </c>
      <c r="S946" s="9">
        <f>MONTH(SalesDataTable[[#This Row],[Order Date]])</f>
        <v>5</v>
      </c>
      <c r="T946" s="8" t="str">
        <f>TEXT(SalesDataTable[[#This Row],[Order Date]],"mmm")</f>
        <v>May</v>
      </c>
    </row>
    <row r="947" spans="1:20" ht="15.6">
      <c r="A947" s="2">
        <v>3228</v>
      </c>
      <c r="B947" s="3">
        <v>46172</v>
      </c>
      <c r="C947" s="4" t="s">
        <v>20</v>
      </c>
      <c r="D947" s="4" t="s">
        <v>47</v>
      </c>
      <c r="E947" s="4" t="s">
        <v>2</v>
      </c>
      <c r="F947" s="4" t="s">
        <v>16</v>
      </c>
      <c r="G947" s="4" t="s">
        <v>23</v>
      </c>
      <c r="H947" s="4" t="s">
        <v>29</v>
      </c>
      <c r="I947" s="9">
        <v>1</v>
      </c>
      <c r="J947" s="6">
        <v>194.99</v>
      </c>
      <c r="K947" s="7">
        <v>0</v>
      </c>
      <c r="L947" s="6">
        <v>101.21</v>
      </c>
      <c r="M947" s="6">
        <f t="shared" si="56"/>
        <v>194.99</v>
      </c>
      <c r="N947" s="6">
        <f t="shared" si="57"/>
        <v>101.21</v>
      </c>
      <c r="O947" s="6">
        <f t="shared" si="58"/>
        <v>93.780000000000015</v>
      </c>
      <c r="P947" s="8">
        <f t="shared" si="59"/>
        <v>0.48094774090979031</v>
      </c>
      <c r="Q947" s="5">
        <f>YEAR(SalesDataTable[[#This Row],[Order Date]])</f>
        <v>2026</v>
      </c>
      <c r="R947" s="8" t="str">
        <f>"Q"&amp;ROUNDUP(MONTH(SalesDataTable[[#This Row],[Order Date]])/3,0)</f>
        <v>Q2</v>
      </c>
      <c r="S947" s="9">
        <f>MONTH(SalesDataTable[[#This Row],[Order Date]])</f>
        <v>5</v>
      </c>
      <c r="T947" s="8" t="str">
        <f>TEXT(SalesDataTable[[#This Row],[Order Date]],"mmm")</f>
        <v>May</v>
      </c>
    </row>
    <row r="948" spans="1:20" ht="15.6">
      <c r="A948" s="2">
        <v>3401</v>
      </c>
      <c r="B948" s="3">
        <v>46172</v>
      </c>
      <c r="C948" s="4" t="s">
        <v>11</v>
      </c>
      <c r="D948" s="4" t="s">
        <v>39</v>
      </c>
      <c r="E948" s="4" t="s">
        <v>2</v>
      </c>
      <c r="F948" s="4" t="s">
        <v>3</v>
      </c>
      <c r="G948" s="4" t="s">
        <v>34</v>
      </c>
      <c r="H948" s="4" t="s">
        <v>42</v>
      </c>
      <c r="I948" s="9">
        <v>1</v>
      </c>
      <c r="J948" s="6">
        <v>36.31</v>
      </c>
      <c r="K948" s="7">
        <v>0</v>
      </c>
      <c r="L948" s="6">
        <v>13.93</v>
      </c>
      <c r="M948" s="6">
        <f t="shared" si="56"/>
        <v>36.31</v>
      </c>
      <c r="N948" s="6">
        <f t="shared" si="57"/>
        <v>13.93</v>
      </c>
      <c r="O948" s="6">
        <f t="shared" si="58"/>
        <v>22.380000000000003</v>
      </c>
      <c r="P948" s="8">
        <f t="shared" si="59"/>
        <v>0.61635912971633167</v>
      </c>
      <c r="Q948" s="5">
        <f>YEAR(SalesDataTable[[#This Row],[Order Date]])</f>
        <v>2026</v>
      </c>
      <c r="R948" s="8" t="str">
        <f>"Q"&amp;ROUNDUP(MONTH(SalesDataTable[[#This Row],[Order Date]])/3,0)</f>
        <v>Q2</v>
      </c>
      <c r="S948" s="9">
        <f>MONTH(SalesDataTable[[#This Row],[Order Date]])</f>
        <v>5</v>
      </c>
      <c r="T948" s="8" t="str">
        <f>TEXT(SalesDataTable[[#This Row],[Order Date]],"mmm")</f>
        <v>May</v>
      </c>
    </row>
    <row r="949" spans="1:20" ht="15.6">
      <c r="A949" s="2">
        <v>3511</v>
      </c>
      <c r="B949" s="3">
        <v>46172</v>
      </c>
      <c r="C949" s="4" t="s">
        <v>0</v>
      </c>
      <c r="D949" s="4" t="s">
        <v>1</v>
      </c>
      <c r="E949" s="4" t="s">
        <v>2</v>
      </c>
      <c r="F949" s="4" t="s">
        <v>3</v>
      </c>
      <c r="G949" s="4" t="s">
        <v>14</v>
      </c>
      <c r="H949" s="4" t="s">
        <v>32</v>
      </c>
      <c r="I949" s="9">
        <v>1</v>
      </c>
      <c r="J949" s="6">
        <v>47.19</v>
      </c>
      <c r="K949" s="7">
        <v>0</v>
      </c>
      <c r="L949" s="6">
        <v>18.54</v>
      </c>
      <c r="M949" s="6">
        <f t="shared" si="56"/>
        <v>47.19</v>
      </c>
      <c r="N949" s="6">
        <f t="shared" si="57"/>
        <v>18.54</v>
      </c>
      <c r="O949" s="6">
        <f t="shared" si="58"/>
        <v>28.65</v>
      </c>
      <c r="P949" s="8">
        <f t="shared" si="59"/>
        <v>0.60712015257469798</v>
      </c>
      <c r="Q949" s="5">
        <f>YEAR(SalesDataTable[[#This Row],[Order Date]])</f>
        <v>2026</v>
      </c>
      <c r="R949" s="8" t="str">
        <f>"Q"&amp;ROUNDUP(MONTH(SalesDataTable[[#This Row],[Order Date]])/3,0)</f>
        <v>Q2</v>
      </c>
      <c r="S949" s="9">
        <f>MONTH(SalesDataTable[[#This Row],[Order Date]])</f>
        <v>5</v>
      </c>
      <c r="T949" s="8" t="str">
        <f>TEXT(SalesDataTable[[#This Row],[Order Date]],"mmm")</f>
        <v>May</v>
      </c>
    </row>
    <row r="950" spans="1:20" ht="15.6">
      <c r="A950" s="2">
        <v>4485</v>
      </c>
      <c r="B950" s="3">
        <v>46172</v>
      </c>
      <c r="C950" s="4" t="s">
        <v>20</v>
      </c>
      <c r="D950" s="4" t="s">
        <v>33</v>
      </c>
      <c r="E950" s="4" t="s">
        <v>2</v>
      </c>
      <c r="F950" s="4" t="s">
        <v>13</v>
      </c>
      <c r="G950" s="4" t="s">
        <v>34</v>
      </c>
      <c r="H950" s="4" t="s">
        <v>38</v>
      </c>
      <c r="I950" s="9">
        <v>1</v>
      </c>
      <c r="J950" s="6">
        <v>124.14</v>
      </c>
      <c r="K950" s="7">
        <v>0</v>
      </c>
      <c r="L950" s="6">
        <v>70.900000000000006</v>
      </c>
      <c r="M950" s="6">
        <f t="shared" si="56"/>
        <v>124.14</v>
      </c>
      <c r="N950" s="6">
        <f t="shared" si="57"/>
        <v>70.900000000000006</v>
      </c>
      <c r="O950" s="6">
        <f t="shared" si="58"/>
        <v>53.239999999999995</v>
      </c>
      <c r="P950" s="8">
        <f t="shared" si="59"/>
        <v>0.42887062993394548</v>
      </c>
      <c r="Q950" s="5">
        <f>YEAR(SalesDataTable[[#This Row],[Order Date]])</f>
        <v>2026</v>
      </c>
      <c r="R950" s="8" t="str">
        <f>"Q"&amp;ROUNDUP(MONTH(SalesDataTable[[#This Row],[Order Date]])/3,0)</f>
        <v>Q2</v>
      </c>
      <c r="S950" s="9">
        <f>MONTH(SalesDataTable[[#This Row],[Order Date]])</f>
        <v>5</v>
      </c>
      <c r="T950" s="8" t="str">
        <f>TEXT(SalesDataTable[[#This Row],[Order Date]],"mmm")</f>
        <v>May</v>
      </c>
    </row>
    <row r="951" spans="1:20" ht="15.6">
      <c r="A951" s="2">
        <v>447</v>
      </c>
      <c r="B951" s="3">
        <v>46173</v>
      </c>
      <c r="C951" s="4" t="s">
        <v>20</v>
      </c>
      <c r="D951" s="4" t="s">
        <v>33</v>
      </c>
      <c r="E951" s="4" t="s">
        <v>2</v>
      </c>
      <c r="F951" s="4" t="s">
        <v>3</v>
      </c>
      <c r="G951" s="4" t="s">
        <v>14</v>
      </c>
      <c r="H951" s="4" t="s">
        <v>44</v>
      </c>
      <c r="I951" s="9">
        <v>1</v>
      </c>
      <c r="J951" s="6">
        <v>131.94999999999999</v>
      </c>
      <c r="K951" s="7">
        <v>0</v>
      </c>
      <c r="L951" s="6">
        <v>65.17</v>
      </c>
      <c r="M951" s="6">
        <f t="shared" si="56"/>
        <v>131.94999999999999</v>
      </c>
      <c r="N951" s="6">
        <f t="shared" si="57"/>
        <v>65.17</v>
      </c>
      <c r="O951" s="6">
        <f t="shared" si="58"/>
        <v>66.779999999999987</v>
      </c>
      <c r="P951" s="8">
        <f t="shared" si="59"/>
        <v>0.50610079575596811</v>
      </c>
      <c r="Q951" s="5">
        <f>YEAR(SalesDataTable[[#This Row],[Order Date]])</f>
        <v>2026</v>
      </c>
      <c r="R951" s="8" t="str">
        <f>"Q"&amp;ROUNDUP(MONTH(SalesDataTable[[#This Row],[Order Date]])/3,0)</f>
        <v>Q2</v>
      </c>
      <c r="S951" s="9">
        <f>MONTH(SalesDataTable[[#This Row],[Order Date]])</f>
        <v>5</v>
      </c>
      <c r="T951" s="8" t="str">
        <f>TEXT(SalesDataTable[[#This Row],[Order Date]],"mmm")</f>
        <v>May</v>
      </c>
    </row>
    <row r="952" spans="1:20" ht="15.6">
      <c r="A952" s="2">
        <v>1208</v>
      </c>
      <c r="B952" s="3">
        <v>46173</v>
      </c>
      <c r="C952" s="4" t="s">
        <v>20</v>
      </c>
      <c r="D952" s="4" t="s">
        <v>33</v>
      </c>
      <c r="E952" s="4" t="s">
        <v>28</v>
      </c>
      <c r="F952" s="4" t="s">
        <v>13</v>
      </c>
      <c r="G952" s="4" t="s">
        <v>4</v>
      </c>
      <c r="H952" s="4" t="s">
        <v>30</v>
      </c>
      <c r="I952" s="9">
        <v>1</v>
      </c>
      <c r="J952" s="6">
        <v>102.24</v>
      </c>
      <c r="K952" s="7">
        <v>0</v>
      </c>
      <c r="L952" s="6">
        <v>50.75</v>
      </c>
      <c r="M952" s="6">
        <f t="shared" si="56"/>
        <v>102.24</v>
      </c>
      <c r="N952" s="6">
        <f t="shared" si="57"/>
        <v>50.75</v>
      </c>
      <c r="O952" s="6">
        <f t="shared" si="58"/>
        <v>51.489999999999995</v>
      </c>
      <c r="P952" s="8">
        <f t="shared" si="59"/>
        <v>0.50361893583724571</v>
      </c>
      <c r="Q952" s="5">
        <f>YEAR(SalesDataTable[[#This Row],[Order Date]])</f>
        <v>2026</v>
      </c>
      <c r="R952" s="8" t="str">
        <f>"Q"&amp;ROUNDUP(MONTH(SalesDataTable[[#This Row],[Order Date]])/3,0)</f>
        <v>Q2</v>
      </c>
      <c r="S952" s="9">
        <f>MONTH(SalesDataTable[[#This Row],[Order Date]])</f>
        <v>5</v>
      </c>
      <c r="T952" s="8" t="str">
        <f>TEXT(SalesDataTable[[#This Row],[Order Date]],"mmm")</f>
        <v>May</v>
      </c>
    </row>
    <row r="953" spans="1:20" ht="15.6">
      <c r="A953" s="2">
        <v>1355</v>
      </c>
      <c r="B953" s="3">
        <v>46173</v>
      </c>
      <c r="C953" s="4" t="s">
        <v>20</v>
      </c>
      <c r="D953" s="4" t="s">
        <v>47</v>
      </c>
      <c r="E953" s="4" t="s">
        <v>28</v>
      </c>
      <c r="F953" s="4" t="s">
        <v>13</v>
      </c>
      <c r="G953" s="4" t="s">
        <v>9</v>
      </c>
      <c r="H953" s="4" t="s">
        <v>37</v>
      </c>
      <c r="I953" s="9">
        <v>2</v>
      </c>
      <c r="J953" s="6">
        <v>152.07</v>
      </c>
      <c r="K953" s="7">
        <v>0</v>
      </c>
      <c r="L953" s="6">
        <v>76.849999999999994</v>
      </c>
      <c r="M953" s="6">
        <f t="shared" si="56"/>
        <v>304.14</v>
      </c>
      <c r="N953" s="6">
        <f t="shared" si="57"/>
        <v>153.69999999999999</v>
      </c>
      <c r="O953" s="6">
        <f t="shared" si="58"/>
        <v>150.44</v>
      </c>
      <c r="P953" s="8">
        <f t="shared" si="59"/>
        <v>0.49464062602748737</v>
      </c>
      <c r="Q953" s="5">
        <f>YEAR(SalesDataTable[[#This Row],[Order Date]])</f>
        <v>2026</v>
      </c>
      <c r="R953" s="8" t="str">
        <f>"Q"&amp;ROUNDUP(MONTH(SalesDataTable[[#This Row],[Order Date]])/3,0)</f>
        <v>Q2</v>
      </c>
      <c r="S953" s="9">
        <f>MONTH(SalesDataTable[[#This Row],[Order Date]])</f>
        <v>5</v>
      </c>
      <c r="T953" s="8" t="str">
        <f>TEXT(SalesDataTable[[#This Row],[Order Date]],"mmm")</f>
        <v>May</v>
      </c>
    </row>
    <row r="954" spans="1:20" ht="15.6">
      <c r="A954" s="2">
        <v>1474</v>
      </c>
      <c r="B954" s="3">
        <v>46173</v>
      </c>
      <c r="C954" s="4" t="s">
        <v>11</v>
      </c>
      <c r="D954" s="4" t="s">
        <v>18</v>
      </c>
      <c r="E954" s="4" t="s">
        <v>2</v>
      </c>
      <c r="F954" s="4" t="s">
        <v>13</v>
      </c>
      <c r="G954" s="4" t="s">
        <v>23</v>
      </c>
      <c r="H954" s="4" t="s">
        <v>51</v>
      </c>
      <c r="I954" s="9">
        <v>2</v>
      </c>
      <c r="J954" s="6">
        <v>123.34</v>
      </c>
      <c r="K954" s="7">
        <v>0.05</v>
      </c>
      <c r="L954" s="6">
        <v>58.96</v>
      </c>
      <c r="M954" s="6">
        <f t="shared" si="56"/>
        <v>234.346</v>
      </c>
      <c r="N954" s="6">
        <f t="shared" si="57"/>
        <v>117.92</v>
      </c>
      <c r="O954" s="6">
        <f t="shared" si="58"/>
        <v>116.426</v>
      </c>
      <c r="P954" s="8">
        <f t="shared" si="59"/>
        <v>0.49681240558831813</v>
      </c>
      <c r="Q954" s="5">
        <f>YEAR(SalesDataTable[[#This Row],[Order Date]])</f>
        <v>2026</v>
      </c>
      <c r="R954" s="8" t="str">
        <f>"Q"&amp;ROUNDUP(MONTH(SalesDataTable[[#This Row],[Order Date]])/3,0)</f>
        <v>Q2</v>
      </c>
      <c r="S954" s="9">
        <f>MONTH(SalesDataTable[[#This Row],[Order Date]])</f>
        <v>5</v>
      </c>
      <c r="T954" s="8" t="str">
        <f>TEXT(SalesDataTable[[#This Row],[Order Date]],"mmm")</f>
        <v>May</v>
      </c>
    </row>
    <row r="955" spans="1:20" ht="15.6">
      <c r="A955" s="2">
        <v>1625</v>
      </c>
      <c r="B955" s="3">
        <v>46173</v>
      </c>
      <c r="C955" s="4" t="s">
        <v>11</v>
      </c>
      <c r="D955" s="4" t="s">
        <v>12</v>
      </c>
      <c r="E955" s="4" t="s">
        <v>19</v>
      </c>
      <c r="F955" s="4" t="s">
        <v>3</v>
      </c>
      <c r="G955" s="4" t="s">
        <v>9</v>
      </c>
      <c r="H955" s="4" t="s">
        <v>37</v>
      </c>
      <c r="I955" s="9">
        <v>1</v>
      </c>
      <c r="J955" s="6">
        <v>155.81</v>
      </c>
      <c r="K955" s="7">
        <v>0</v>
      </c>
      <c r="L955" s="6">
        <v>80.31</v>
      </c>
      <c r="M955" s="6">
        <f t="shared" si="56"/>
        <v>155.81</v>
      </c>
      <c r="N955" s="6">
        <f t="shared" si="57"/>
        <v>80.31</v>
      </c>
      <c r="O955" s="6">
        <f t="shared" si="58"/>
        <v>75.5</v>
      </c>
      <c r="P955" s="8">
        <f t="shared" si="59"/>
        <v>0.48456453372697517</v>
      </c>
      <c r="Q955" s="5">
        <f>YEAR(SalesDataTable[[#This Row],[Order Date]])</f>
        <v>2026</v>
      </c>
      <c r="R955" s="8" t="str">
        <f>"Q"&amp;ROUNDUP(MONTH(SalesDataTable[[#This Row],[Order Date]])/3,0)</f>
        <v>Q2</v>
      </c>
      <c r="S955" s="9">
        <f>MONTH(SalesDataTable[[#This Row],[Order Date]])</f>
        <v>5</v>
      </c>
      <c r="T955" s="8" t="str">
        <f>TEXT(SalesDataTable[[#This Row],[Order Date]],"mmm")</f>
        <v>May</v>
      </c>
    </row>
    <row r="956" spans="1:20" ht="15.6">
      <c r="A956" s="2">
        <v>1877</v>
      </c>
      <c r="B956" s="3">
        <v>46173</v>
      </c>
      <c r="C956" s="4" t="s">
        <v>11</v>
      </c>
      <c r="D956" s="4" t="s">
        <v>52</v>
      </c>
      <c r="E956" s="4" t="s">
        <v>2</v>
      </c>
      <c r="F956" s="4" t="s">
        <v>3</v>
      </c>
      <c r="G956" s="4" t="s">
        <v>14</v>
      </c>
      <c r="H956" s="4" t="s">
        <v>48</v>
      </c>
      <c r="I956" s="9">
        <v>1</v>
      </c>
      <c r="J956" s="6">
        <v>163.19</v>
      </c>
      <c r="K956" s="7">
        <v>0.05</v>
      </c>
      <c r="L956" s="6">
        <v>87.95</v>
      </c>
      <c r="M956" s="6">
        <f t="shared" si="56"/>
        <v>155.03049999999999</v>
      </c>
      <c r="N956" s="6">
        <f t="shared" si="57"/>
        <v>87.95</v>
      </c>
      <c r="O956" s="6">
        <f t="shared" si="58"/>
        <v>67.080499999999986</v>
      </c>
      <c r="P956" s="8">
        <f t="shared" si="59"/>
        <v>0.4326922766810401</v>
      </c>
      <c r="Q956" s="5">
        <f>YEAR(SalesDataTable[[#This Row],[Order Date]])</f>
        <v>2026</v>
      </c>
      <c r="R956" s="8" t="str">
        <f>"Q"&amp;ROUNDUP(MONTH(SalesDataTable[[#This Row],[Order Date]])/3,0)</f>
        <v>Q2</v>
      </c>
      <c r="S956" s="9">
        <f>MONTH(SalesDataTable[[#This Row],[Order Date]])</f>
        <v>5</v>
      </c>
      <c r="T956" s="8" t="str">
        <f>TEXT(SalesDataTable[[#This Row],[Order Date]],"mmm")</f>
        <v>May</v>
      </c>
    </row>
    <row r="957" spans="1:20" ht="15.6">
      <c r="A957" s="2">
        <v>1978</v>
      </c>
      <c r="B957" s="3">
        <v>46173</v>
      </c>
      <c r="C957" s="4" t="s">
        <v>6</v>
      </c>
      <c r="D957" s="4" t="s">
        <v>43</v>
      </c>
      <c r="E957" s="4" t="s">
        <v>2</v>
      </c>
      <c r="F957" s="4" t="s">
        <v>3</v>
      </c>
      <c r="G957" s="4" t="s">
        <v>9</v>
      </c>
      <c r="H957" s="4" t="s">
        <v>17</v>
      </c>
      <c r="I957" s="9">
        <v>1</v>
      </c>
      <c r="J957" s="6">
        <v>147.30000000000001</v>
      </c>
      <c r="K957" s="7">
        <v>0.05</v>
      </c>
      <c r="L957" s="6">
        <v>81.510000000000005</v>
      </c>
      <c r="M957" s="6">
        <f t="shared" si="56"/>
        <v>139.935</v>
      </c>
      <c r="N957" s="6">
        <f t="shared" si="57"/>
        <v>81.510000000000005</v>
      </c>
      <c r="O957" s="6">
        <f t="shared" si="58"/>
        <v>58.424999999999997</v>
      </c>
      <c r="P957" s="8">
        <f t="shared" si="59"/>
        <v>0.41751527494908347</v>
      </c>
      <c r="Q957" s="5">
        <f>YEAR(SalesDataTable[[#This Row],[Order Date]])</f>
        <v>2026</v>
      </c>
      <c r="R957" s="8" t="str">
        <f>"Q"&amp;ROUNDUP(MONTH(SalesDataTable[[#This Row],[Order Date]])/3,0)</f>
        <v>Q2</v>
      </c>
      <c r="S957" s="9">
        <f>MONTH(SalesDataTable[[#This Row],[Order Date]])</f>
        <v>5</v>
      </c>
      <c r="T957" s="8" t="str">
        <f>TEXT(SalesDataTable[[#This Row],[Order Date]],"mmm")</f>
        <v>May</v>
      </c>
    </row>
    <row r="958" spans="1:20" ht="15.6">
      <c r="A958" s="2">
        <v>3616</v>
      </c>
      <c r="B958" s="3">
        <v>46173</v>
      </c>
      <c r="C958" s="4" t="s">
        <v>11</v>
      </c>
      <c r="D958" s="4" t="s">
        <v>12</v>
      </c>
      <c r="E958" s="4" t="s">
        <v>2</v>
      </c>
      <c r="F958" s="4" t="s">
        <v>3</v>
      </c>
      <c r="G958" s="4" t="s">
        <v>34</v>
      </c>
      <c r="H958" s="4" t="s">
        <v>38</v>
      </c>
      <c r="I958" s="9">
        <v>5</v>
      </c>
      <c r="J958" s="6">
        <v>126.16</v>
      </c>
      <c r="K958" s="7">
        <v>0</v>
      </c>
      <c r="L958" s="6">
        <v>68.59</v>
      </c>
      <c r="M958" s="6">
        <f t="shared" si="56"/>
        <v>630.79999999999995</v>
      </c>
      <c r="N958" s="6">
        <f t="shared" si="57"/>
        <v>342.95000000000005</v>
      </c>
      <c r="O958" s="6">
        <f t="shared" si="58"/>
        <v>287.84999999999991</v>
      </c>
      <c r="P958" s="8">
        <f t="shared" si="59"/>
        <v>0.45632530120481918</v>
      </c>
      <c r="Q958" s="5">
        <f>YEAR(SalesDataTable[[#This Row],[Order Date]])</f>
        <v>2026</v>
      </c>
      <c r="R958" s="8" t="str">
        <f>"Q"&amp;ROUNDUP(MONTH(SalesDataTable[[#This Row],[Order Date]])/3,0)</f>
        <v>Q2</v>
      </c>
      <c r="S958" s="9">
        <f>MONTH(SalesDataTable[[#This Row],[Order Date]])</f>
        <v>5</v>
      </c>
      <c r="T958" s="8" t="str">
        <f>TEXT(SalesDataTable[[#This Row],[Order Date]],"mmm")</f>
        <v>May</v>
      </c>
    </row>
    <row r="959" spans="1:20" ht="15.6">
      <c r="A959" s="2">
        <v>3992</v>
      </c>
      <c r="B959" s="3">
        <v>46173</v>
      </c>
      <c r="C959" s="4" t="s">
        <v>20</v>
      </c>
      <c r="D959" s="4" t="s">
        <v>33</v>
      </c>
      <c r="E959" s="4" t="s">
        <v>2</v>
      </c>
      <c r="F959" s="4" t="s">
        <v>13</v>
      </c>
      <c r="G959" s="4" t="s">
        <v>14</v>
      </c>
      <c r="H959" s="4" t="s">
        <v>48</v>
      </c>
      <c r="I959" s="9">
        <v>2</v>
      </c>
      <c r="J959" s="6">
        <v>163.57</v>
      </c>
      <c r="K959" s="7">
        <v>0</v>
      </c>
      <c r="L959" s="6">
        <v>85.72</v>
      </c>
      <c r="M959" s="6">
        <f t="shared" si="56"/>
        <v>327.14</v>
      </c>
      <c r="N959" s="6">
        <f t="shared" si="57"/>
        <v>171.44</v>
      </c>
      <c r="O959" s="6">
        <f t="shared" si="58"/>
        <v>155.69999999999999</v>
      </c>
      <c r="P959" s="8">
        <f t="shared" si="59"/>
        <v>0.47594302133643085</v>
      </c>
      <c r="Q959" s="5">
        <f>YEAR(SalesDataTable[[#This Row],[Order Date]])</f>
        <v>2026</v>
      </c>
      <c r="R959" s="8" t="str">
        <f>"Q"&amp;ROUNDUP(MONTH(SalesDataTable[[#This Row],[Order Date]])/3,0)</f>
        <v>Q2</v>
      </c>
      <c r="S959" s="9">
        <f>MONTH(SalesDataTable[[#This Row],[Order Date]])</f>
        <v>5</v>
      </c>
      <c r="T959" s="8" t="str">
        <f>TEXT(SalesDataTable[[#This Row],[Order Date]],"mmm")</f>
        <v>May</v>
      </c>
    </row>
    <row r="960" spans="1:20" ht="15.6">
      <c r="A960" s="2">
        <v>4091</v>
      </c>
      <c r="B960" s="3">
        <v>46173</v>
      </c>
      <c r="C960" s="4" t="s">
        <v>11</v>
      </c>
      <c r="D960" s="4" t="s">
        <v>52</v>
      </c>
      <c r="E960" s="4" t="s">
        <v>2</v>
      </c>
      <c r="F960" s="4" t="s">
        <v>13</v>
      </c>
      <c r="G960" s="4" t="s">
        <v>9</v>
      </c>
      <c r="H960" s="4" t="s">
        <v>17</v>
      </c>
      <c r="I960" s="9">
        <v>1</v>
      </c>
      <c r="J960" s="6">
        <v>142.06</v>
      </c>
      <c r="K960" s="7">
        <v>0</v>
      </c>
      <c r="L960" s="6">
        <v>77.36</v>
      </c>
      <c r="M960" s="6">
        <f t="shared" si="56"/>
        <v>142.06</v>
      </c>
      <c r="N960" s="6">
        <f t="shared" si="57"/>
        <v>77.36</v>
      </c>
      <c r="O960" s="6">
        <f t="shared" si="58"/>
        <v>64.7</v>
      </c>
      <c r="P960" s="8">
        <f t="shared" si="59"/>
        <v>0.45544136280444886</v>
      </c>
      <c r="Q960" s="5">
        <f>YEAR(SalesDataTable[[#This Row],[Order Date]])</f>
        <v>2026</v>
      </c>
      <c r="R960" s="8" t="str">
        <f>"Q"&amp;ROUNDUP(MONTH(SalesDataTable[[#This Row],[Order Date]])/3,0)</f>
        <v>Q2</v>
      </c>
      <c r="S960" s="9">
        <f>MONTH(SalesDataTable[[#This Row],[Order Date]])</f>
        <v>5</v>
      </c>
      <c r="T960" s="8" t="str">
        <f>TEXT(SalesDataTable[[#This Row],[Order Date]],"mmm")</f>
        <v>May</v>
      </c>
    </row>
    <row r="961" spans="1:20" ht="15.6">
      <c r="A961" s="2">
        <v>4204</v>
      </c>
      <c r="B961" s="3">
        <v>46173</v>
      </c>
      <c r="C961" s="4" t="s">
        <v>6</v>
      </c>
      <c r="D961" s="4" t="s">
        <v>41</v>
      </c>
      <c r="E961" s="4" t="s">
        <v>2</v>
      </c>
      <c r="F961" s="4" t="s">
        <v>13</v>
      </c>
      <c r="G961" s="4" t="s">
        <v>4</v>
      </c>
      <c r="H961" s="4" t="s">
        <v>5</v>
      </c>
      <c r="I961" s="9">
        <v>1</v>
      </c>
      <c r="J961" s="6">
        <v>81.37</v>
      </c>
      <c r="K961" s="7">
        <v>0</v>
      </c>
      <c r="L961" s="6">
        <v>42.01</v>
      </c>
      <c r="M961" s="6">
        <f t="shared" si="56"/>
        <v>81.37</v>
      </c>
      <c r="N961" s="6">
        <f t="shared" si="57"/>
        <v>42.01</v>
      </c>
      <c r="O961" s="6">
        <f t="shared" si="58"/>
        <v>39.360000000000007</v>
      </c>
      <c r="P961" s="8">
        <f t="shared" si="59"/>
        <v>0.48371635737986979</v>
      </c>
      <c r="Q961" s="5">
        <f>YEAR(SalesDataTable[[#This Row],[Order Date]])</f>
        <v>2026</v>
      </c>
      <c r="R961" s="8" t="str">
        <f>"Q"&amp;ROUNDUP(MONTH(SalesDataTable[[#This Row],[Order Date]])/3,0)</f>
        <v>Q2</v>
      </c>
      <c r="S961" s="9">
        <f>MONTH(SalesDataTable[[#This Row],[Order Date]])</f>
        <v>5</v>
      </c>
      <c r="T961" s="8" t="str">
        <f>TEXT(SalesDataTable[[#This Row],[Order Date]],"mmm")</f>
        <v>May</v>
      </c>
    </row>
    <row r="962" spans="1:20" ht="15.6">
      <c r="A962" s="2">
        <v>4234</v>
      </c>
      <c r="B962" s="3">
        <v>46173</v>
      </c>
      <c r="C962" s="4" t="s">
        <v>20</v>
      </c>
      <c r="D962" s="4" t="s">
        <v>33</v>
      </c>
      <c r="E962" s="4" t="s">
        <v>19</v>
      </c>
      <c r="F962" s="4" t="s">
        <v>13</v>
      </c>
      <c r="G962" s="4" t="s">
        <v>23</v>
      </c>
      <c r="H962" s="4" t="s">
        <v>51</v>
      </c>
      <c r="I962" s="9">
        <v>1</v>
      </c>
      <c r="J962" s="6">
        <v>120.75</v>
      </c>
      <c r="K962" s="7">
        <v>0</v>
      </c>
      <c r="L962" s="6">
        <v>61.21</v>
      </c>
      <c r="M962" s="6">
        <f t="shared" ref="M962:M1025" si="60">I962*J962*(1-K962)</f>
        <v>120.75</v>
      </c>
      <c r="N962" s="6">
        <f t="shared" ref="N962:N1025" si="61">I962*L962</f>
        <v>61.21</v>
      </c>
      <c r="O962" s="6">
        <f t="shared" ref="O962:O1025" si="62">M962-N962</f>
        <v>59.54</v>
      </c>
      <c r="P962" s="8">
        <f t="shared" ref="P962:P1025" si="63">IFERROR(O962/M962,0)</f>
        <v>0.49308488612836437</v>
      </c>
      <c r="Q962" s="5">
        <f>YEAR(SalesDataTable[[#This Row],[Order Date]])</f>
        <v>2026</v>
      </c>
      <c r="R962" s="8" t="str">
        <f>"Q"&amp;ROUNDUP(MONTH(SalesDataTable[[#This Row],[Order Date]])/3,0)</f>
        <v>Q2</v>
      </c>
      <c r="S962" s="9">
        <f>MONTH(SalesDataTable[[#This Row],[Order Date]])</f>
        <v>5</v>
      </c>
      <c r="T962" s="8" t="str">
        <f>TEXT(SalesDataTable[[#This Row],[Order Date]],"mmm")</f>
        <v>May</v>
      </c>
    </row>
    <row r="963" spans="1:20" ht="15.6">
      <c r="A963" s="2">
        <v>4696</v>
      </c>
      <c r="B963" s="3">
        <v>46173</v>
      </c>
      <c r="C963" s="4" t="s">
        <v>6</v>
      </c>
      <c r="D963" s="4" t="s">
        <v>49</v>
      </c>
      <c r="E963" s="4" t="s">
        <v>2</v>
      </c>
      <c r="F963" s="4" t="s">
        <v>13</v>
      </c>
      <c r="G963" s="4" t="s">
        <v>4</v>
      </c>
      <c r="H963" s="4" t="s">
        <v>5</v>
      </c>
      <c r="I963" s="9">
        <v>4</v>
      </c>
      <c r="J963" s="6">
        <v>81.790000000000006</v>
      </c>
      <c r="K963" s="7">
        <v>0</v>
      </c>
      <c r="L963" s="6">
        <v>42.96</v>
      </c>
      <c r="M963" s="6">
        <f t="shared" si="60"/>
        <v>327.16000000000003</v>
      </c>
      <c r="N963" s="6">
        <f t="shared" si="61"/>
        <v>171.84</v>
      </c>
      <c r="O963" s="6">
        <f t="shared" si="62"/>
        <v>155.32000000000002</v>
      </c>
      <c r="P963" s="8">
        <f t="shared" si="63"/>
        <v>0.47475241472062601</v>
      </c>
      <c r="Q963" s="5">
        <f>YEAR(SalesDataTable[[#This Row],[Order Date]])</f>
        <v>2026</v>
      </c>
      <c r="R963" s="8" t="str">
        <f>"Q"&amp;ROUNDUP(MONTH(SalesDataTable[[#This Row],[Order Date]])/3,0)</f>
        <v>Q2</v>
      </c>
      <c r="S963" s="9">
        <f>MONTH(SalesDataTable[[#This Row],[Order Date]])</f>
        <v>5</v>
      </c>
      <c r="T963" s="8" t="str">
        <f>TEXT(SalesDataTable[[#This Row],[Order Date]],"mmm")</f>
        <v>May</v>
      </c>
    </row>
    <row r="964" spans="1:20" ht="15.6">
      <c r="A964" s="2">
        <v>4755</v>
      </c>
      <c r="B964" s="3">
        <v>46173</v>
      </c>
      <c r="C964" s="4" t="s">
        <v>0</v>
      </c>
      <c r="D964" s="4" t="s">
        <v>50</v>
      </c>
      <c r="E964" s="4" t="s">
        <v>2</v>
      </c>
      <c r="F964" s="4" t="s">
        <v>13</v>
      </c>
      <c r="G964" s="4" t="s">
        <v>23</v>
      </c>
      <c r="H964" s="4" t="s">
        <v>40</v>
      </c>
      <c r="I964" s="9">
        <v>1</v>
      </c>
      <c r="J964" s="6">
        <v>81.2</v>
      </c>
      <c r="K964" s="7">
        <v>0.1</v>
      </c>
      <c r="L964" s="6">
        <v>40.270000000000003</v>
      </c>
      <c r="M964" s="6">
        <f t="shared" si="60"/>
        <v>73.08</v>
      </c>
      <c r="N964" s="6">
        <f t="shared" si="61"/>
        <v>40.270000000000003</v>
      </c>
      <c r="O964" s="6">
        <f t="shared" si="62"/>
        <v>32.809999999999995</v>
      </c>
      <c r="P964" s="8">
        <f t="shared" si="63"/>
        <v>0.44896004378762994</v>
      </c>
      <c r="Q964" s="5">
        <f>YEAR(SalesDataTable[[#This Row],[Order Date]])</f>
        <v>2026</v>
      </c>
      <c r="R964" s="8" t="str">
        <f>"Q"&amp;ROUNDUP(MONTH(SalesDataTable[[#This Row],[Order Date]])/3,0)</f>
        <v>Q2</v>
      </c>
      <c r="S964" s="9">
        <f>MONTH(SalesDataTable[[#This Row],[Order Date]])</f>
        <v>5</v>
      </c>
      <c r="T964" s="8" t="str">
        <f>TEXT(SalesDataTable[[#This Row],[Order Date]],"mmm")</f>
        <v>May</v>
      </c>
    </row>
    <row r="965" spans="1:20" ht="15.6">
      <c r="A965" s="2">
        <v>5090</v>
      </c>
      <c r="B965" s="3">
        <v>46173</v>
      </c>
      <c r="C965" s="4" t="s">
        <v>6</v>
      </c>
      <c r="D965" s="4" t="s">
        <v>7</v>
      </c>
      <c r="E965" s="4" t="s">
        <v>28</v>
      </c>
      <c r="F965" s="4" t="s">
        <v>13</v>
      </c>
      <c r="G965" s="4" t="s">
        <v>14</v>
      </c>
      <c r="H965" s="4" t="s">
        <v>32</v>
      </c>
      <c r="I965" s="9">
        <v>2</v>
      </c>
      <c r="J965" s="6">
        <v>46.52</v>
      </c>
      <c r="K965" s="7">
        <v>0.05</v>
      </c>
      <c r="L965" s="6">
        <v>18.739999999999998</v>
      </c>
      <c r="M965" s="6">
        <f t="shared" si="60"/>
        <v>88.388000000000005</v>
      </c>
      <c r="N965" s="6">
        <f t="shared" si="61"/>
        <v>37.479999999999997</v>
      </c>
      <c r="O965" s="6">
        <f t="shared" si="62"/>
        <v>50.908000000000008</v>
      </c>
      <c r="P965" s="8">
        <f t="shared" si="63"/>
        <v>0.57596053762954258</v>
      </c>
      <c r="Q965" s="5">
        <f>YEAR(SalesDataTable[[#This Row],[Order Date]])</f>
        <v>2026</v>
      </c>
      <c r="R965" s="8" t="str">
        <f>"Q"&amp;ROUNDUP(MONTH(SalesDataTable[[#This Row],[Order Date]])/3,0)</f>
        <v>Q2</v>
      </c>
      <c r="S965" s="9">
        <f>MONTH(SalesDataTable[[#This Row],[Order Date]])</f>
        <v>5</v>
      </c>
      <c r="T965" s="8" t="str">
        <f>TEXT(SalesDataTable[[#This Row],[Order Date]],"mmm")</f>
        <v>May</v>
      </c>
    </row>
    <row r="966" spans="1:20" ht="15.6">
      <c r="A966" s="2">
        <v>27</v>
      </c>
      <c r="B966" s="3">
        <v>46174</v>
      </c>
      <c r="C966" s="4" t="s">
        <v>20</v>
      </c>
      <c r="D966" s="4" t="s">
        <v>47</v>
      </c>
      <c r="E966" s="4" t="s">
        <v>2</v>
      </c>
      <c r="F966" s="4" t="s">
        <v>3</v>
      </c>
      <c r="G966" s="4" t="s">
        <v>23</v>
      </c>
      <c r="H966" s="4" t="s">
        <v>29</v>
      </c>
      <c r="I966" s="9">
        <v>1</v>
      </c>
      <c r="J966" s="6">
        <v>195.22</v>
      </c>
      <c r="K966" s="7">
        <v>0</v>
      </c>
      <c r="L966" s="6">
        <v>105.91</v>
      </c>
      <c r="M966" s="6">
        <f t="shared" si="60"/>
        <v>195.22</v>
      </c>
      <c r="N966" s="6">
        <f t="shared" si="61"/>
        <v>105.91</v>
      </c>
      <c r="O966" s="6">
        <f t="shared" si="62"/>
        <v>89.31</v>
      </c>
      <c r="P966" s="8">
        <f t="shared" si="63"/>
        <v>0.45748386435816002</v>
      </c>
      <c r="Q966" s="5">
        <f>YEAR(SalesDataTable[[#This Row],[Order Date]])</f>
        <v>2026</v>
      </c>
      <c r="R966" s="8" t="str">
        <f>"Q"&amp;ROUNDUP(MONTH(SalesDataTable[[#This Row],[Order Date]])/3,0)</f>
        <v>Q2</v>
      </c>
      <c r="S966" s="9">
        <f>MONTH(SalesDataTable[[#This Row],[Order Date]])</f>
        <v>6</v>
      </c>
      <c r="T966" s="8" t="str">
        <f>TEXT(SalesDataTable[[#This Row],[Order Date]],"mmm")</f>
        <v>Jun</v>
      </c>
    </row>
    <row r="967" spans="1:20" ht="15.6">
      <c r="A967" s="2">
        <v>463</v>
      </c>
      <c r="B967" s="3">
        <v>46174</v>
      </c>
      <c r="C967" s="4" t="s">
        <v>20</v>
      </c>
      <c r="D967" s="4" t="s">
        <v>21</v>
      </c>
      <c r="E967" s="4" t="s">
        <v>2</v>
      </c>
      <c r="F967" s="4" t="s">
        <v>13</v>
      </c>
      <c r="G967" s="4" t="s">
        <v>4</v>
      </c>
      <c r="H967" s="4" t="s">
        <v>26</v>
      </c>
      <c r="I967" s="9">
        <v>1</v>
      </c>
      <c r="J967" s="6">
        <v>40.71</v>
      </c>
      <c r="K967" s="7">
        <v>0.05</v>
      </c>
      <c r="L967" s="6">
        <v>16.559999999999999</v>
      </c>
      <c r="M967" s="6">
        <f t="shared" si="60"/>
        <v>38.674500000000002</v>
      </c>
      <c r="N967" s="6">
        <f t="shared" si="61"/>
        <v>16.559999999999999</v>
      </c>
      <c r="O967" s="6">
        <f t="shared" si="62"/>
        <v>22.114500000000003</v>
      </c>
      <c r="P967" s="8">
        <f t="shared" si="63"/>
        <v>0.57181088314005357</v>
      </c>
      <c r="Q967" s="5">
        <f>YEAR(SalesDataTable[[#This Row],[Order Date]])</f>
        <v>2026</v>
      </c>
      <c r="R967" s="8" t="str">
        <f>"Q"&amp;ROUNDUP(MONTH(SalesDataTable[[#This Row],[Order Date]])/3,0)</f>
        <v>Q2</v>
      </c>
      <c r="S967" s="9">
        <f>MONTH(SalesDataTable[[#This Row],[Order Date]])</f>
        <v>6</v>
      </c>
      <c r="T967" s="8" t="str">
        <f>TEXT(SalesDataTable[[#This Row],[Order Date]],"mmm")</f>
        <v>Jun</v>
      </c>
    </row>
    <row r="968" spans="1:20" ht="15.6">
      <c r="A968" s="2">
        <v>653</v>
      </c>
      <c r="B968" s="3">
        <v>46174</v>
      </c>
      <c r="C968" s="4" t="s">
        <v>6</v>
      </c>
      <c r="D968" s="4" t="s">
        <v>41</v>
      </c>
      <c r="E968" s="4" t="s">
        <v>2</v>
      </c>
      <c r="F968" s="4" t="s">
        <v>3</v>
      </c>
      <c r="G968" s="4" t="s">
        <v>34</v>
      </c>
      <c r="H968" s="4" t="s">
        <v>35</v>
      </c>
      <c r="I968" s="9">
        <v>1</v>
      </c>
      <c r="J968" s="6">
        <v>41.26</v>
      </c>
      <c r="K968" s="7">
        <v>0.05</v>
      </c>
      <c r="L968" s="6">
        <v>14.32</v>
      </c>
      <c r="M968" s="6">
        <f t="shared" si="60"/>
        <v>39.196999999999996</v>
      </c>
      <c r="N968" s="6">
        <f t="shared" si="61"/>
        <v>14.32</v>
      </c>
      <c r="O968" s="6">
        <f t="shared" si="62"/>
        <v>24.876999999999995</v>
      </c>
      <c r="P968" s="8">
        <f t="shared" si="63"/>
        <v>0.63466591831007468</v>
      </c>
      <c r="Q968" s="5">
        <f>YEAR(SalesDataTable[[#This Row],[Order Date]])</f>
        <v>2026</v>
      </c>
      <c r="R968" s="8" t="str">
        <f>"Q"&amp;ROUNDUP(MONTH(SalesDataTable[[#This Row],[Order Date]])/3,0)</f>
        <v>Q2</v>
      </c>
      <c r="S968" s="9">
        <f>MONTH(SalesDataTable[[#This Row],[Order Date]])</f>
        <v>6</v>
      </c>
      <c r="T968" s="8" t="str">
        <f>TEXT(SalesDataTable[[#This Row],[Order Date]],"mmm")</f>
        <v>Jun</v>
      </c>
    </row>
    <row r="969" spans="1:20" ht="15.6">
      <c r="A969" s="2">
        <v>1485</v>
      </c>
      <c r="B969" s="3">
        <v>46174</v>
      </c>
      <c r="C969" s="4" t="s">
        <v>6</v>
      </c>
      <c r="D969" s="4" t="s">
        <v>41</v>
      </c>
      <c r="E969" s="4" t="s">
        <v>19</v>
      </c>
      <c r="F969" s="4" t="s">
        <v>13</v>
      </c>
      <c r="G969" s="4" t="s">
        <v>34</v>
      </c>
      <c r="H969" s="4" t="s">
        <v>35</v>
      </c>
      <c r="I969" s="9">
        <v>2</v>
      </c>
      <c r="J969" s="6">
        <v>40.840000000000003</v>
      </c>
      <c r="K969" s="7">
        <v>0</v>
      </c>
      <c r="L969" s="6">
        <v>14.48</v>
      </c>
      <c r="M969" s="6">
        <f t="shared" si="60"/>
        <v>81.680000000000007</v>
      </c>
      <c r="N969" s="6">
        <f t="shared" si="61"/>
        <v>28.96</v>
      </c>
      <c r="O969" s="6">
        <f t="shared" si="62"/>
        <v>52.720000000000006</v>
      </c>
      <c r="P969" s="8">
        <f t="shared" si="63"/>
        <v>0.64544564152791384</v>
      </c>
      <c r="Q969" s="5">
        <f>YEAR(SalesDataTable[[#This Row],[Order Date]])</f>
        <v>2026</v>
      </c>
      <c r="R969" s="8" t="str">
        <f>"Q"&amp;ROUNDUP(MONTH(SalesDataTable[[#This Row],[Order Date]])/3,0)</f>
        <v>Q2</v>
      </c>
      <c r="S969" s="9">
        <f>MONTH(SalesDataTable[[#This Row],[Order Date]])</f>
        <v>6</v>
      </c>
      <c r="T969" s="8" t="str">
        <f>TEXT(SalesDataTable[[#This Row],[Order Date]],"mmm")</f>
        <v>Jun</v>
      </c>
    </row>
    <row r="970" spans="1:20" ht="15.6">
      <c r="A970" s="2">
        <v>1925</v>
      </c>
      <c r="B970" s="3">
        <v>46174</v>
      </c>
      <c r="C970" s="4" t="s">
        <v>20</v>
      </c>
      <c r="D970" s="4" t="s">
        <v>21</v>
      </c>
      <c r="E970" s="4" t="s">
        <v>2</v>
      </c>
      <c r="F970" s="4" t="s">
        <v>3</v>
      </c>
      <c r="G970" s="4" t="s">
        <v>9</v>
      </c>
      <c r="H970" s="4" t="s">
        <v>17</v>
      </c>
      <c r="I970" s="9">
        <v>1</v>
      </c>
      <c r="J970" s="6">
        <v>143.32</v>
      </c>
      <c r="K970" s="7">
        <v>0</v>
      </c>
      <c r="L970" s="6">
        <v>80.36</v>
      </c>
      <c r="M970" s="6">
        <f t="shared" si="60"/>
        <v>143.32</v>
      </c>
      <c r="N970" s="6">
        <f t="shared" si="61"/>
        <v>80.36</v>
      </c>
      <c r="O970" s="6">
        <f t="shared" si="62"/>
        <v>62.959999999999994</v>
      </c>
      <c r="P970" s="8">
        <f t="shared" si="63"/>
        <v>0.43929667876081496</v>
      </c>
      <c r="Q970" s="5">
        <f>YEAR(SalesDataTable[[#This Row],[Order Date]])</f>
        <v>2026</v>
      </c>
      <c r="R970" s="8" t="str">
        <f>"Q"&amp;ROUNDUP(MONTH(SalesDataTable[[#This Row],[Order Date]])/3,0)</f>
        <v>Q2</v>
      </c>
      <c r="S970" s="9">
        <f>MONTH(SalesDataTable[[#This Row],[Order Date]])</f>
        <v>6</v>
      </c>
      <c r="T970" s="8" t="str">
        <f>TEXT(SalesDataTable[[#This Row],[Order Date]],"mmm")</f>
        <v>Jun</v>
      </c>
    </row>
    <row r="971" spans="1:20" ht="15.6">
      <c r="A971" s="2">
        <v>1952</v>
      </c>
      <c r="B971" s="3">
        <v>46174</v>
      </c>
      <c r="C971" s="4" t="s">
        <v>0</v>
      </c>
      <c r="D971" s="4" t="s">
        <v>50</v>
      </c>
      <c r="E971" s="4" t="s">
        <v>2</v>
      </c>
      <c r="F971" s="4" t="s">
        <v>13</v>
      </c>
      <c r="G971" s="4" t="s">
        <v>9</v>
      </c>
      <c r="H971" s="4" t="s">
        <v>37</v>
      </c>
      <c r="I971" s="9">
        <v>2</v>
      </c>
      <c r="J971" s="6">
        <v>156.31</v>
      </c>
      <c r="K971" s="7">
        <v>0</v>
      </c>
      <c r="L971" s="6">
        <v>79.87</v>
      </c>
      <c r="M971" s="6">
        <f t="shared" si="60"/>
        <v>312.62</v>
      </c>
      <c r="N971" s="6">
        <f t="shared" si="61"/>
        <v>159.74</v>
      </c>
      <c r="O971" s="6">
        <f t="shared" si="62"/>
        <v>152.88</v>
      </c>
      <c r="P971" s="8">
        <f t="shared" si="63"/>
        <v>0.4890282131661442</v>
      </c>
      <c r="Q971" s="5">
        <f>YEAR(SalesDataTable[[#This Row],[Order Date]])</f>
        <v>2026</v>
      </c>
      <c r="R971" s="8" t="str">
        <f>"Q"&amp;ROUNDUP(MONTH(SalesDataTable[[#This Row],[Order Date]])/3,0)</f>
        <v>Q2</v>
      </c>
      <c r="S971" s="9">
        <f>MONTH(SalesDataTable[[#This Row],[Order Date]])</f>
        <v>6</v>
      </c>
      <c r="T971" s="8" t="str">
        <f>TEXT(SalesDataTable[[#This Row],[Order Date]],"mmm")</f>
        <v>Jun</v>
      </c>
    </row>
    <row r="972" spans="1:20" ht="15.6">
      <c r="A972" s="2">
        <v>2010</v>
      </c>
      <c r="B972" s="3">
        <v>46174</v>
      </c>
      <c r="C972" s="4" t="s">
        <v>20</v>
      </c>
      <c r="D972" s="4" t="s">
        <v>33</v>
      </c>
      <c r="E972" s="4" t="s">
        <v>2</v>
      </c>
      <c r="F972" s="4" t="s">
        <v>13</v>
      </c>
      <c r="G972" s="4" t="s">
        <v>4</v>
      </c>
      <c r="H972" s="4" t="s">
        <v>30</v>
      </c>
      <c r="I972" s="9">
        <v>3</v>
      </c>
      <c r="J972" s="6">
        <v>100.69</v>
      </c>
      <c r="K972" s="7">
        <v>0.1</v>
      </c>
      <c r="L972" s="6">
        <v>51.31</v>
      </c>
      <c r="M972" s="6">
        <f t="shared" si="60"/>
        <v>271.863</v>
      </c>
      <c r="N972" s="6">
        <f t="shared" si="61"/>
        <v>153.93</v>
      </c>
      <c r="O972" s="6">
        <f t="shared" si="62"/>
        <v>117.93299999999999</v>
      </c>
      <c r="P972" s="8">
        <f t="shared" si="63"/>
        <v>0.43379569856876438</v>
      </c>
      <c r="Q972" s="5">
        <f>YEAR(SalesDataTable[[#This Row],[Order Date]])</f>
        <v>2026</v>
      </c>
      <c r="R972" s="8" t="str">
        <f>"Q"&amp;ROUNDUP(MONTH(SalesDataTable[[#This Row],[Order Date]])/3,0)</f>
        <v>Q2</v>
      </c>
      <c r="S972" s="9">
        <f>MONTH(SalesDataTable[[#This Row],[Order Date]])</f>
        <v>6</v>
      </c>
      <c r="T972" s="8" t="str">
        <f>TEXT(SalesDataTable[[#This Row],[Order Date]],"mmm")</f>
        <v>Jun</v>
      </c>
    </row>
    <row r="973" spans="1:20" ht="15.6">
      <c r="A973" s="2">
        <v>2114</v>
      </c>
      <c r="B973" s="3">
        <v>46174</v>
      </c>
      <c r="C973" s="4" t="s">
        <v>20</v>
      </c>
      <c r="D973" s="4" t="s">
        <v>47</v>
      </c>
      <c r="E973" s="4" t="s">
        <v>19</v>
      </c>
      <c r="F973" s="4" t="s">
        <v>16</v>
      </c>
      <c r="G973" s="4" t="s">
        <v>14</v>
      </c>
      <c r="H973" s="4" t="s">
        <v>32</v>
      </c>
      <c r="I973" s="9">
        <v>2</v>
      </c>
      <c r="J973" s="6">
        <v>45.54</v>
      </c>
      <c r="K973" s="7">
        <v>0.1</v>
      </c>
      <c r="L973" s="6">
        <v>18.309999999999999</v>
      </c>
      <c r="M973" s="6">
        <f t="shared" si="60"/>
        <v>81.971999999999994</v>
      </c>
      <c r="N973" s="6">
        <f t="shared" si="61"/>
        <v>36.619999999999997</v>
      </c>
      <c r="O973" s="6">
        <f t="shared" si="62"/>
        <v>45.351999999999997</v>
      </c>
      <c r="P973" s="8">
        <f t="shared" si="63"/>
        <v>0.5532620894939736</v>
      </c>
      <c r="Q973" s="5">
        <f>YEAR(SalesDataTable[[#This Row],[Order Date]])</f>
        <v>2026</v>
      </c>
      <c r="R973" s="8" t="str">
        <f>"Q"&amp;ROUNDUP(MONTH(SalesDataTable[[#This Row],[Order Date]])/3,0)</f>
        <v>Q2</v>
      </c>
      <c r="S973" s="9">
        <f>MONTH(SalesDataTable[[#This Row],[Order Date]])</f>
        <v>6</v>
      </c>
      <c r="T973" s="8" t="str">
        <f>TEXT(SalesDataTable[[#This Row],[Order Date]],"mmm")</f>
        <v>Jun</v>
      </c>
    </row>
    <row r="974" spans="1:20" ht="15.6">
      <c r="A974" s="2">
        <v>3104</v>
      </c>
      <c r="B974" s="3">
        <v>46174</v>
      </c>
      <c r="C974" s="4" t="s">
        <v>11</v>
      </c>
      <c r="D974" s="4" t="s">
        <v>18</v>
      </c>
      <c r="E974" s="4" t="s">
        <v>8</v>
      </c>
      <c r="F974" s="4" t="s">
        <v>16</v>
      </c>
      <c r="G974" s="4" t="s">
        <v>9</v>
      </c>
      <c r="H974" s="4" t="s">
        <v>37</v>
      </c>
      <c r="I974" s="9">
        <v>5</v>
      </c>
      <c r="J974" s="6">
        <v>153.97</v>
      </c>
      <c r="K974" s="7">
        <v>0.15</v>
      </c>
      <c r="L974" s="6">
        <v>79.81</v>
      </c>
      <c r="M974" s="6">
        <f t="shared" si="60"/>
        <v>654.37249999999995</v>
      </c>
      <c r="N974" s="6">
        <f t="shared" si="61"/>
        <v>399.05</v>
      </c>
      <c r="O974" s="6">
        <f t="shared" si="62"/>
        <v>255.32249999999993</v>
      </c>
      <c r="P974" s="8">
        <f t="shared" si="63"/>
        <v>0.39017914108554369</v>
      </c>
      <c r="Q974" s="5">
        <f>YEAR(SalesDataTable[[#This Row],[Order Date]])</f>
        <v>2026</v>
      </c>
      <c r="R974" s="8" t="str">
        <f>"Q"&amp;ROUNDUP(MONTH(SalesDataTable[[#This Row],[Order Date]])/3,0)</f>
        <v>Q2</v>
      </c>
      <c r="S974" s="9">
        <f>MONTH(SalesDataTable[[#This Row],[Order Date]])</f>
        <v>6</v>
      </c>
      <c r="T974" s="8" t="str">
        <f>TEXT(SalesDataTable[[#This Row],[Order Date]],"mmm")</f>
        <v>Jun</v>
      </c>
    </row>
    <row r="975" spans="1:20" ht="15.6">
      <c r="A975" s="2">
        <v>3230</v>
      </c>
      <c r="B975" s="3">
        <v>46174</v>
      </c>
      <c r="C975" s="4" t="s">
        <v>11</v>
      </c>
      <c r="D975" s="4" t="s">
        <v>52</v>
      </c>
      <c r="E975" s="4" t="s">
        <v>19</v>
      </c>
      <c r="F975" s="4" t="s">
        <v>3</v>
      </c>
      <c r="G975" s="4" t="s">
        <v>34</v>
      </c>
      <c r="H975" s="4" t="s">
        <v>38</v>
      </c>
      <c r="I975" s="9">
        <v>1</v>
      </c>
      <c r="J975" s="6">
        <v>124.17</v>
      </c>
      <c r="K975" s="7">
        <v>0</v>
      </c>
      <c r="L975" s="6">
        <v>71.040000000000006</v>
      </c>
      <c r="M975" s="6">
        <f t="shared" si="60"/>
        <v>124.17</v>
      </c>
      <c r="N975" s="6">
        <f t="shared" si="61"/>
        <v>71.040000000000006</v>
      </c>
      <c r="O975" s="6">
        <f t="shared" si="62"/>
        <v>53.129999999999995</v>
      </c>
      <c r="P975" s="8">
        <f t="shared" si="63"/>
        <v>0.4278811307079004</v>
      </c>
      <c r="Q975" s="5">
        <f>YEAR(SalesDataTable[[#This Row],[Order Date]])</f>
        <v>2026</v>
      </c>
      <c r="R975" s="8" t="str">
        <f>"Q"&amp;ROUNDUP(MONTH(SalesDataTable[[#This Row],[Order Date]])/3,0)</f>
        <v>Q2</v>
      </c>
      <c r="S975" s="9">
        <f>MONTH(SalesDataTable[[#This Row],[Order Date]])</f>
        <v>6</v>
      </c>
      <c r="T975" s="8" t="str">
        <f>TEXT(SalesDataTable[[#This Row],[Order Date]],"mmm")</f>
        <v>Jun</v>
      </c>
    </row>
    <row r="976" spans="1:20" ht="15.6">
      <c r="A976" s="2">
        <v>3415</v>
      </c>
      <c r="B976" s="3">
        <v>46174</v>
      </c>
      <c r="C976" s="4" t="s">
        <v>11</v>
      </c>
      <c r="D976" s="4" t="s">
        <v>25</v>
      </c>
      <c r="E976" s="4" t="s">
        <v>19</v>
      </c>
      <c r="F976" s="4" t="s">
        <v>3</v>
      </c>
      <c r="G976" s="4" t="s">
        <v>9</v>
      </c>
      <c r="H976" s="4" t="s">
        <v>37</v>
      </c>
      <c r="I976" s="9">
        <v>1</v>
      </c>
      <c r="J976" s="6">
        <v>152.94999999999999</v>
      </c>
      <c r="K976" s="7">
        <v>0.05</v>
      </c>
      <c r="L976" s="6">
        <v>76.97</v>
      </c>
      <c r="M976" s="6">
        <f t="shared" si="60"/>
        <v>145.30249999999998</v>
      </c>
      <c r="N976" s="6">
        <f t="shared" si="61"/>
        <v>76.97</v>
      </c>
      <c r="O976" s="6">
        <f t="shared" si="62"/>
        <v>68.332499999999982</v>
      </c>
      <c r="P976" s="8">
        <f t="shared" si="63"/>
        <v>0.47027752447480248</v>
      </c>
      <c r="Q976" s="5">
        <f>YEAR(SalesDataTable[[#This Row],[Order Date]])</f>
        <v>2026</v>
      </c>
      <c r="R976" s="8" t="str">
        <f>"Q"&amp;ROUNDUP(MONTH(SalesDataTable[[#This Row],[Order Date]])/3,0)</f>
        <v>Q2</v>
      </c>
      <c r="S976" s="9">
        <f>MONTH(SalesDataTable[[#This Row],[Order Date]])</f>
        <v>6</v>
      </c>
      <c r="T976" s="8" t="str">
        <f>TEXT(SalesDataTable[[#This Row],[Order Date]],"mmm")</f>
        <v>Jun</v>
      </c>
    </row>
    <row r="977" spans="1:20" ht="15.6">
      <c r="A977" s="2">
        <v>4130</v>
      </c>
      <c r="B977" s="3">
        <v>46174</v>
      </c>
      <c r="C977" s="4" t="s">
        <v>20</v>
      </c>
      <c r="D977" s="4" t="s">
        <v>47</v>
      </c>
      <c r="E977" s="4" t="s">
        <v>2</v>
      </c>
      <c r="F977" s="4" t="s">
        <v>13</v>
      </c>
      <c r="G977" s="4" t="s">
        <v>4</v>
      </c>
      <c r="H977" s="4" t="s">
        <v>5</v>
      </c>
      <c r="I977" s="9">
        <v>3</v>
      </c>
      <c r="J977" s="6">
        <v>80.099999999999994</v>
      </c>
      <c r="K977" s="7">
        <v>0</v>
      </c>
      <c r="L977" s="6">
        <v>43.51</v>
      </c>
      <c r="M977" s="6">
        <f t="shared" si="60"/>
        <v>240.29999999999998</v>
      </c>
      <c r="N977" s="6">
        <f t="shared" si="61"/>
        <v>130.53</v>
      </c>
      <c r="O977" s="6">
        <f t="shared" si="62"/>
        <v>109.76999999999998</v>
      </c>
      <c r="P977" s="8">
        <f t="shared" si="63"/>
        <v>0.45680399500624214</v>
      </c>
      <c r="Q977" s="5">
        <f>YEAR(SalesDataTable[[#This Row],[Order Date]])</f>
        <v>2026</v>
      </c>
      <c r="R977" s="8" t="str">
        <f>"Q"&amp;ROUNDUP(MONTH(SalesDataTable[[#This Row],[Order Date]])/3,0)</f>
        <v>Q2</v>
      </c>
      <c r="S977" s="9">
        <f>MONTH(SalesDataTable[[#This Row],[Order Date]])</f>
        <v>6</v>
      </c>
      <c r="T977" s="8" t="str">
        <f>TEXT(SalesDataTable[[#This Row],[Order Date]],"mmm")</f>
        <v>Jun</v>
      </c>
    </row>
    <row r="978" spans="1:20" ht="15.6">
      <c r="A978" s="2">
        <v>4314</v>
      </c>
      <c r="B978" s="3">
        <v>46174</v>
      </c>
      <c r="C978" s="4" t="s">
        <v>20</v>
      </c>
      <c r="D978" s="4" t="s">
        <v>21</v>
      </c>
      <c r="E978" s="4" t="s">
        <v>19</v>
      </c>
      <c r="F978" s="4" t="s">
        <v>13</v>
      </c>
      <c r="G978" s="4" t="s">
        <v>34</v>
      </c>
      <c r="H978" s="4" t="s">
        <v>42</v>
      </c>
      <c r="I978" s="9">
        <v>2</v>
      </c>
      <c r="J978" s="6">
        <v>36.61</v>
      </c>
      <c r="K978" s="7">
        <v>0</v>
      </c>
      <c r="L978" s="6">
        <v>14.15</v>
      </c>
      <c r="M978" s="6">
        <f t="shared" si="60"/>
        <v>73.22</v>
      </c>
      <c r="N978" s="6">
        <f t="shared" si="61"/>
        <v>28.3</v>
      </c>
      <c r="O978" s="6">
        <f t="shared" si="62"/>
        <v>44.92</v>
      </c>
      <c r="P978" s="8">
        <f t="shared" si="63"/>
        <v>0.61349358098880091</v>
      </c>
      <c r="Q978" s="5">
        <f>YEAR(SalesDataTable[[#This Row],[Order Date]])</f>
        <v>2026</v>
      </c>
      <c r="R978" s="8" t="str">
        <f>"Q"&amp;ROUNDUP(MONTH(SalesDataTable[[#This Row],[Order Date]])/3,0)</f>
        <v>Q2</v>
      </c>
      <c r="S978" s="9">
        <f>MONTH(SalesDataTable[[#This Row],[Order Date]])</f>
        <v>6</v>
      </c>
      <c r="T978" s="8" t="str">
        <f>TEXT(SalesDataTable[[#This Row],[Order Date]],"mmm")</f>
        <v>Jun</v>
      </c>
    </row>
    <row r="979" spans="1:20" ht="15.6">
      <c r="A979" s="2">
        <v>998</v>
      </c>
      <c r="B979" s="3">
        <v>46175</v>
      </c>
      <c r="C979" s="4" t="s">
        <v>6</v>
      </c>
      <c r="D979" s="4" t="s">
        <v>41</v>
      </c>
      <c r="E979" s="4" t="s">
        <v>2</v>
      </c>
      <c r="F979" s="4" t="s">
        <v>3</v>
      </c>
      <c r="G979" s="4" t="s">
        <v>14</v>
      </c>
      <c r="H979" s="4" t="s">
        <v>44</v>
      </c>
      <c r="I979" s="9">
        <v>2</v>
      </c>
      <c r="J979" s="6">
        <v>131.81</v>
      </c>
      <c r="K979" s="7">
        <v>0.05</v>
      </c>
      <c r="L979" s="6">
        <v>66.09</v>
      </c>
      <c r="M979" s="6">
        <f t="shared" si="60"/>
        <v>250.43899999999999</v>
      </c>
      <c r="N979" s="6">
        <f t="shared" si="61"/>
        <v>132.18</v>
      </c>
      <c r="O979" s="6">
        <f t="shared" si="62"/>
        <v>118.25899999999999</v>
      </c>
      <c r="P979" s="8">
        <f t="shared" si="63"/>
        <v>0.47220680485068217</v>
      </c>
      <c r="Q979" s="5">
        <f>YEAR(SalesDataTable[[#This Row],[Order Date]])</f>
        <v>2026</v>
      </c>
      <c r="R979" s="8" t="str">
        <f>"Q"&amp;ROUNDUP(MONTH(SalesDataTable[[#This Row],[Order Date]])/3,0)</f>
        <v>Q2</v>
      </c>
      <c r="S979" s="9">
        <f>MONTH(SalesDataTable[[#This Row],[Order Date]])</f>
        <v>6</v>
      </c>
      <c r="T979" s="8" t="str">
        <f>TEXT(SalesDataTable[[#This Row],[Order Date]],"mmm")</f>
        <v>Jun</v>
      </c>
    </row>
    <row r="980" spans="1:20" ht="15.6">
      <c r="A980" s="2">
        <v>1172</v>
      </c>
      <c r="B980" s="3">
        <v>46175</v>
      </c>
      <c r="C980" s="4" t="s">
        <v>0</v>
      </c>
      <c r="D980" s="4" t="s">
        <v>50</v>
      </c>
      <c r="E980" s="4" t="s">
        <v>2</v>
      </c>
      <c r="F980" s="4" t="s">
        <v>3</v>
      </c>
      <c r="G980" s="4" t="s">
        <v>9</v>
      </c>
      <c r="H980" s="4" t="s">
        <v>37</v>
      </c>
      <c r="I980" s="9">
        <v>1</v>
      </c>
      <c r="J980" s="6">
        <v>153.43</v>
      </c>
      <c r="K980" s="7">
        <v>0.05</v>
      </c>
      <c r="L980" s="6">
        <v>78.16</v>
      </c>
      <c r="M980" s="6">
        <f t="shared" si="60"/>
        <v>145.7585</v>
      </c>
      <c r="N980" s="6">
        <f t="shared" si="61"/>
        <v>78.16</v>
      </c>
      <c r="O980" s="6">
        <f t="shared" si="62"/>
        <v>67.598500000000001</v>
      </c>
      <c r="P980" s="8">
        <f t="shared" si="63"/>
        <v>0.46377055197467043</v>
      </c>
      <c r="Q980" s="5">
        <f>YEAR(SalesDataTable[[#This Row],[Order Date]])</f>
        <v>2026</v>
      </c>
      <c r="R980" s="8" t="str">
        <f>"Q"&amp;ROUNDUP(MONTH(SalesDataTable[[#This Row],[Order Date]])/3,0)</f>
        <v>Q2</v>
      </c>
      <c r="S980" s="9">
        <f>MONTH(SalesDataTable[[#This Row],[Order Date]])</f>
        <v>6</v>
      </c>
      <c r="T980" s="8" t="str">
        <f>TEXT(SalesDataTable[[#This Row],[Order Date]],"mmm")</f>
        <v>Jun</v>
      </c>
    </row>
    <row r="981" spans="1:20" ht="15.6">
      <c r="A981" s="2">
        <v>1261</v>
      </c>
      <c r="B981" s="3">
        <v>46175</v>
      </c>
      <c r="C981" s="4" t="s">
        <v>6</v>
      </c>
      <c r="D981" s="4" t="s">
        <v>49</v>
      </c>
      <c r="E981" s="4" t="s">
        <v>2</v>
      </c>
      <c r="F981" s="4" t="s">
        <v>13</v>
      </c>
      <c r="G981" s="4" t="s">
        <v>4</v>
      </c>
      <c r="H981" s="4" t="s">
        <v>5</v>
      </c>
      <c r="I981" s="9">
        <v>2</v>
      </c>
      <c r="J981" s="6">
        <v>80.06</v>
      </c>
      <c r="K981" s="7">
        <v>0</v>
      </c>
      <c r="L981" s="6">
        <v>42.87</v>
      </c>
      <c r="M981" s="6">
        <f t="shared" si="60"/>
        <v>160.12</v>
      </c>
      <c r="N981" s="6">
        <f t="shared" si="61"/>
        <v>85.74</v>
      </c>
      <c r="O981" s="6">
        <f t="shared" si="62"/>
        <v>74.38000000000001</v>
      </c>
      <c r="P981" s="8">
        <f t="shared" si="63"/>
        <v>0.4645266050462154</v>
      </c>
      <c r="Q981" s="5">
        <f>YEAR(SalesDataTable[[#This Row],[Order Date]])</f>
        <v>2026</v>
      </c>
      <c r="R981" s="8" t="str">
        <f>"Q"&amp;ROUNDUP(MONTH(SalesDataTable[[#This Row],[Order Date]])/3,0)</f>
        <v>Q2</v>
      </c>
      <c r="S981" s="9">
        <f>MONTH(SalesDataTable[[#This Row],[Order Date]])</f>
        <v>6</v>
      </c>
      <c r="T981" s="8" t="str">
        <f>TEXT(SalesDataTable[[#This Row],[Order Date]],"mmm")</f>
        <v>Jun</v>
      </c>
    </row>
    <row r="982" spans="1:20" ht="15.6">
      <c r="A982" s="2">
        <v>1762</v>
      </c>
      <c r="B982" s="3">
        <v>46175</v>
      </c>
      <c r="C982" s="4" t="s">
        <v>20</v>
      </c>
      <c r="D982" s="4" t="s">
        <v>47</v>
      </c>
      <c r="E982" s="4" t="s">
        <v>19</v>
      </c>
      <c r="F982" s="4" t="s">
        <v>16</v>
      </c>
      <c r="G982" s="4" t="s">
        <v>34</v>
      </c>
      <c r="H982" s="4" t="s">
        <v>35</v>
      </c>
      <c r="I982" s="9">
        <v>1</v>
      </c>
      <c r="J982" s="6">
        <v>40.549999999999997</v>
      </c>
      <c r="K982" s="7">
        <v>0</v>
      </c>
      <c r="L982" s="6">
        <v>15.16</v>
      </c>
      <c r="M982" s="6">
        <f t="shared" si="60"/>
        <v>40.549999999999997</v>
      </c>
      <c r="N982" s="6">
        <f t="shared" si="61"/>
        <v>15.16</v>
      </c>
      <c r="O982" s="6">
        <f t="shared" si="62"/>
        <v>25.389999999999997</v>
      </c>
      <c r="P982" s="8">
        <f t="shared" si="63"/>
        <v>0.62614056720098643</v>
      </c>
      <c r="Q982" s="5">
        <f>YEAR(SalesDataTable[[#This Row],[Order Date]])</f>
        <v>2026</v>
      </c>
      <c r="R982" s="8" t="str">
        <f>"Q"&amp;ROUNDUP(MONTH(SalesDataTable[[#This Row],[Order Date]])/3,0)</f>
        <v>Q2</v>
      </c>
      <c r="S982" s="9">
        <f>MONTH(SalesDataTable[[#This Row],[Order Date]])</f>
        <v>6</v>
      </c>
      <c r="T982" s="8" t="str">
        <f>TEXT(SalesDataTable[[#This Row],[Order Date]],"mmm")</f>
        <v>Jun</v>
      </c>
    </row>
    <row r="983" spans="1:20" ht="15.6">
      <c r="A983" s="2">
        <v>1851</v>
      </c>
      <c r="B983" s="3">
        <v>46175</v>
      </c>
      <c r="C983" s="4" t="s">
        <v>6</v>
      </c>
      <c r="D983" s="4" t="s">
        <v>27</v>
      </c>
      <c r="E983" s="4" t="s">
        <v>2</v>
      </c>
      <c r="F983" s="4" t="s">
        <v>13</v>
      </c>
      <c r="G983" s="4" t="s">
        <v>14</v>
      </c>
      <c r="H983" s="4" t="s">
        <v>32</v>
      </c>
      <c r="I983" s="9">
        <v>3</v>
      </c>
      <c r="J983" s="6">
        <v>45.43</v>
      </c>
      <c r="K983" s="7">
        <v>0.15</v>
      </c>
      <c r="L983" s="6">
        <v>17.850000000000001</v>
      </c>
      <c r="M983" s="6">
        <f t="shared" si="60"/>
        <v>115.84649999999999</v>
      </c>
      <c r="N983" s="6">
        <f t="shared" si="61"/>
        <v>53.550000000000004</v>
      </c>
      <c r="O983" s="6">
        <f t="shared" si="62"/>
        <v>62.296499999999988</v>
      </c>
      <c r="P983" s="8">
        <f t="shared" si="63"/>
        <v>0.53775038520801222</v>
      </c>
      <c r="Q983" s="5">
        <f>YEAR(SalesDataTable[[#This Row],[Order Date]])</f>
        <v>2026</v>
      </c>
      <c r="R983" s="8" t="str">
        <f>"Q"&amp;ROUNDUP(MONTH(SalesDataTable[[#This Row],[Order Date]])/3,0)</f>
        <v>Q2</v>
      </c>
      <c r="S983" s="9">
        <f>MONTH(SalesDataTable[[#This Row],[Order Date]])</f>
        <v>6</v>
      </c>
      <c r="T983" s="8" t="str">
        <f>TEXT(SalesDataTable[[#This Row],[Order Date]],"mmm")</f>
        <v>Jun</v>
      </c>
    </row>
    <row r="984" spans="1:20" ht="15.6">
      <c r="A984" s="2">
        <v>3205</v>
      </c>
      <c r="B984" s="3">
        <v>46175</v>
      </c>
      <c r="C984" s="4" t="s">
        <v>20</v>
      </c>
      <c r="D984" s="4" t="s">
        <v>21</v>
      </c>
      <c r="E984" s="4" t="s">
        <v>8</v>
      </c>
      <c r="F984" s="4" t="s">
        <v>16</v>
      </c>
      <c r="G984" s="4" t="s">
        <v>9</v>
      </c>
      <c r="H984" s="4" t="s">
        <v>17</v>
      </c>
      <c r="I984" s="9">
        <v>6</v>
      </c>
      <c r="J984" s="6">
        <v>146.85</v>
      </c>
      <c r="K984" s="7">
        <v>0.15</v>
      </c>
      <c r="L984" s="6">
        <v>80.45</v>
      </c>
      <c r="M984" s="6">
        <f t="shared" si="60"/>
        <v>748.93499999999995</v>
      </c>
      <c r="N984" s="6">
        <f t="shared" si="61"/>
        <v>482.70000000000005</v>
      </c>
      <c r="O984" s="6">
        <f t="shared" si="62"/>
        <v>266.2349999999999</v>
      </c>
      <c r="P984" s="8">
        <f t="shared" si="63"/>
        <v>0.35548478839952724</v>
      </c>
      <c r="Q984" s="5">
        <f>YEAR(SalesDataTable[[#This Row],[Order Date]])</f>
        <v>2026</v>
      </c>
      <c r="R984" s="8" t="str">
        <f>"Q"&amp;ROUNDUP(MONTH(SalesDataTable[[#This Row],[Order Date]])/3,0)</f>
        <v>Q2</v>
      </c>
      <c r="S984" s="9">
        <f>MONTH(SalesDataTable[[#This Row],[Order Date]])</f>
        <v>6</v>
      </c>
      <c r="T984" s="8" t="str">
        <f>TEXT(SalesDataTable[[#This Row],[Order Date]],"mmm")</f>
        <v>Jun</v>
      </c>
    </row>
    <row r="985" spans="1:20" ht="15.6">
      <c r="A985" s="2">
        <v>1396</v>
      </c>
      <c r="B985" s="3">
        <v>46176</v>
      </c>
      <c r="C985" s="4" t="s">
        <v>11</v>
      </c>
      <c r="D985" s="4" t="s">
        <v>18</v>
      </c>
      <c r="E985" s="4" t="s">
        <v>2</v>
      </c>
      <c r="F985" s="4" t="s">
        <v>16</v>
      </c>
      <c r="G985" s="4" t="s">
        <v>23</v>
      </c>
      <c r="H985" s="4" t="s">
        <v>29</v>
      </c>
      <c r="I985" s="9">
        <v>1</v>
      </c>
      <c r="J985" s="6">
        <v>192.33</v>
      </c>
      <c r="K985" s="7">
        <v>0.1</v>
      </c>
      <c r="L985" s="6">
        <v>105.15</v>
      </c>
      <c r="M985" s="6">
        <f t="shared" si="60"/>
        <v>173.09700000000001</v>
      </c>
      <c r="N985" s="6">
        <f t="shared" si="61"/>
        <v>105.15</v>
      </c>
      <c r="O985" s="6">
        <f t="shared" si="62"/>
        <v>67.947000000000003</v>
      </c>
      <c r="P985" s="8">
        <f t="shared" si="63"/>
        <v>0.39253713235931298</v>
      </c>
      <c r="Q985" s="5">
        <f>YEAR(SalesDataTable[[#This Row],[Order Date]])</f>
        <v>2026</v>
      </c>
      <c r="R985" s="8" t="str">
        <f>"Q"&amp;ROUNDUP(MONTH(SalesDataTable[[#This Row],[Order Date]])/3,0)</f>
        <v>Q2</v>
      </c>
      <c r="S985" s="9">
        <f>MONTH(SalesDataTable[[#This Row],[Order Date]])</f>
        <v>6</v>
      </c>
      <c r="T985" s="8" t="str">
        <f>TEXT(SalesDataTable[[#This Row],[Order Date]],"mmm")</f>
        <v>Jun</v>
      </c>
    </row>
    <row r="986" spans="1:20" ht="15.6">
      <c r="A986" s="2">
        <v>1441</v>
      </c>
      <c r="B986" s="3">
        <v>46176</v>
      </c>
      <c r="C986" s="4" t="s">
        <v>11</v>
      </c>
      <c r="D986" s="4" t="s">
        <v>39</v>
      </c>
      <c r="E986" s="4" t="s">
        <v>28</v>
      </c>
      <c r="F986" s="4" t="s">
        <v>13</v>
      </c>
      <c r="G986" s="4" t="s">
        <v>14</v>
      </c>
      <c r="H986" s="4" t="s">
        <v>44</v>
      </c>
      <c r="I986" s="9">
        <v>3</v>
      </c>
      <c r="J986" s="6">
        <v>135.4</v>
      </c>
      <c r="K986" s="7">
        <v>0</v>
      </c>
      <c r="L986" s="6">
        <v>65.16</v>
      </c>
      <c r="M986" s="6">
        <f t="shared" si="60"/>
        <v>406.20000000000005</v>
      </c>
      <c r="N986" s="6">
        <f t="shared" si="61"/>
        <v>195.48</v>
      </c>
      <c r="O986" s="6">
        <f t="shared" si="62"/>
        <v>210.72000000000006</v>
      </c>
      <c r="P986" s="8">
        <f t="shared" si="63"/>
        <v>0.51875923190546536</v>
      </c>
      <c r="Q986" s="5">
        <f>YEAR(SalesDataTable[[#This Row],[Order Date]])</f>
        <v>2026</v>
      </c>
      <c r="R986" s="8" t="str">
        <f>"Q"&amp;ROUNDUP(MONTH(SalesDataTable[[#This Row],[Order Date]])/3,0)</f>
        <v>Q2</v>
      </c>
      <c r="S986" s="9">
        <f>MONTH(SalesDataTable[[#This Row],[Order Date]])</f>
        <v>6</v>
      </c>
      <c r="T986" s="8" t="str">
        <f>TEXT(SalesDataTable[[#This Row],[Order Date]],"mmm")</f>
        <v>Jun</v>
      </c>
    </row>
    <row r="987" spans="1:20" ht="15.6">
      <c r="A987" s="2">
        <v>1511</v>
      </c>
      <c r="B987" s="3">
        <v>46176</v>
      </c>
      <c r="C987" s="4" t="s">
        <v>11</v>
      </c>
      <c r="D987" s="4" t="s">
        <v>25</v>
      </c>
      <c r="E987" s="4" t="s">
        <v>2</v>
      </c>
      <c r="F987" s="4" t="s">
        <v>13</v>
      </c>
      <c r="G987" s="4" t="s">
        <v>34</v>
      </c>
      <c r="H987" s="4" t="s">
        <v>42</v>
      </c>
      <c r="I987" s="9">
        <v>2</v>
      </c>
      <c r="J987" s="6">
        <v>36.08</v>
      </c>
      <c r="K987" s="7">
        <v>0.05</v>
      </c>
      <c r="L987" s="6">
        <v>13.73</v>
      </c>
      <c r="M987" s="6">
        <f t="shared" si="60"/>
        <v>68.551999999999992</v>
      </c>
      <c r="N987" s="6">
        <f t="shared" si="61"/>
        <v>27.46</v>
      </c>
      <c r="O987" s="6">
        <f t="shared" si="62"/>
        <v>41.091999999999992</v>
      </c>
      <c r="P987" s="8">
        <f t="shared" si="63"/>
        <v>0.59942817131520587</v>
      </c>
      <c r="Q987" s="5">
        <f>YEAR(SalesDataTable[[#This Row],[Order Date]])</f>
        <v>2026</v>
      </c>
      <c r="R987" s="8" t="str">
        <f>"Q"&amp;ROUNDUP(MONTH(SalesDataTable[[#This Row],[Order Date]])/3,0)</f>
        <v>Q2</v>
      </c>
      <c r="S987" s="9">
        <f>MONTH(SalesDataTable[[#This Row],[Order Date]])</f>
        <v>6</v>
      </c>
      <c r="T987" s="8" t="str">
        <f>TEXT(SalesDataTable[[#This Row],[Order Date]],"mmm")</f>
        <v>Jun</v>
      </c>
    </row>
    <row r="988" spans="1:20" ht="15.6">
      <c r="A988" s="2">
        <v>1701</v>
      </c>
      <c r="B988" s="3">
        <v>46176</v>
      </c>
      <c r="C988" s="4" t="s">
        <v>0</v>
      </c>
      <c r="D988" s="4" t="s">
        <v>36</v>
      </c>
      <c r="E988" s="4" t="s">
        <v>2</v>
      </c>
      <c r="F988" s="4" t="s">
        <v>13</v>
      </c>
      <c r="G988" s="4" t="s">
        <v>14</v>
      </c>
      <c r="H988" s="4" t="s">
        <v>32</v>
      </c>
      <c r="I988" s="9">
        <v>1</v>
      </c>
      <c r="J988" s="6">
        <v>46.16</v>
      </c>
      <c r="K988" s="7">
        <v>0</v>
      </c>
      <c r="L988" s="6">
        <v>18.36</v>
      </c>
      <c r="M988" s="6">
        <f t="shared" si="60"/>
        <v>46.16</v>
      </c>
      <c r="N988" s="6">
        <f t="shared" si="61"/>
        <v>18.36</v>
      </c>
      <c r="O988" s="6">
        <f t="shared" si="62"/>
        <v>27.799999999999997</v>
      </c>
      <c r="P988" s="8">
        <f t="shared" si="63"/>
        <v>0.60225303292894283</v>
      </c>
      <c r="Q988" s="5">
        <f>YEAR(SalesDataTable[[#This Row],[Order Date]])</f>
        <v>2026</v>
      </c>
      <c r="R988" s="8" t="str">
        <f>"Q"&amp;ROUNDUP(MONTH(SalesDataTable[[#This Row],[Order Date]])/3,0)</f>
        <v>Q2</v>
      </c>
      <c r="S988" s="9">
        <f>MONTH(SalesDataTable[[#This Row],[Order Date]])</f>
        <v>6</v>
      </c>
      <c r="T988" s="8" t="str">
        <f>TEXT(SalesDataTable[[#This Row],[Order Date]],"mmm")</f>
        <v>Jun</v>
      </c>
    </row>
    <row r="989" spans="1:20" ht="15.6">
      <c r="A989" s="2">
        <v>1984</v>
      </c>
      <c r="B989" s="3">
        <v>46176</v>
      </c>
      <c r="C989" s="4" t="s">
        <v>6</v>
      </c>
      <c r="D989" s="4" t="s">
        <v>7</v>
      </c>
      <c r="E989" s="4" t="s">
        <v>2</v>
      </c>
      <c r="F989" s="4" t="s">
        <v>3</v>
      </c>
      <c r="G989" s="4" t="s">
        <v>4</v>
      </c>
      <c r="H989" s="4" t="s">
        <v>22</v>
      </c>
      <c r="I989" s="9">
        <v>2</v>
      </c>
      <c r="J989" s="6">
        <v>50.77</v>
      </c>
      <c r="K989" s="7">
        <v>0</v>
      </c>
      <c r="L989" s="6">
        <v>22.93</v>
      </c>
      <c r="M989" s="6">
        <f t="shared" si="60"/>
        <v>101.54</v>
      </c>
      <c r="N989" s="6">
        <f t="shared" si="61"/>
        <v>45.86</v>
      </c>
      <c r="O989" s="6">
        <f t="shared" si="62"/>
        <v>55.680000000000007</v>
      </c>
      <c r="P989" s="8">
        <f t="shared" si="63"/>
        <v>0.54835532794957653</v>
      </c>
      <c r="Q989" s="5">
        <f>YEAR(SalesDataTable[[#This Row],[Order Date]])</f>
        <v>2026</v>
      </c>
      <c r="R989" s="8" t="str">
        <f>"Q"&amp;ROUNDUP(MONTH(SalesDataTable[[#This Row],[Order Date]])/3,0)</f>
        <v>Q2</v>
      </c>
      <c r="S989" s="9">
        <f>MONTH(SalesDataTable[[#This Row],[Order Date]])</f>
        <v>6</v>
      </c>
      <c r="T989" s="8" t="str">
        <f>TEXT(SalesDataTable[[#This Row],[Order Date]],"mmm")</f>
        <v>Jun</v>
      </c>
    </row>
    <row r="990" spans="1:20" ht="15.6">
      <c r="A990" s="2">
        <v>2572</v>
      </c>
      <c r="B990" s="3">
        <v>46176</v>
      </c>
      <c r="C990" s="4" t="s">
        <v>20</v>
      </c>
      <c r="D990" s="4" t="s">
        <v>33</v>
      </c>
      <c r="E990" s="4" t="s">
        <v>28</v>
      </c>
      <c r="F990" s="4" t="s">
        <v>16</v>
      </c>
      <c r="G990" s="4" t="s">
        <v>9</v>
      </c>
      <c r="H990" s="4" t="s">
        <v>46</v>
      </c>
      <c r="I990" s="9">
        <v>2</v>
      </c>
      <c r="J990" s="6">
        <v>70.97</v>
      </c>
      <c r="K990" s="7">
        <v>0.05</v>
      </c>
      <c r="L990" s="6">
        <v>32.54</v>
      </c>
      <c r="M990" s="6">
        <f t="shared" si="60"/>
        <v>134.84299999999999</v>
      </c>
      <c r="N990" s="6">
        <f t="shared" si="61"/>
        <v>65.08</v>
      </c>
      <c r="O990" s="6">
        <f t="shared" si="62"/>
        <v>69.762999999999991</v>
      </c>
      <c r="P990" s="8">
        <f t="shared" si="63"/>
        <v>0.51736463887632278</v>
      </c>
      <c r="Q990" s="5">
        <f>YEAR(SalesDataTable[[#This Row],[Order Date]])</f>
        <v>2026</v>
      </c>
      <c r="R990" s="8" t="str">
        <f>"Q"&amp;ROUNDUP(MONTH(SalesDataTable[[#This Row],[Order Date]])/3,0)</f>
        <v>Q2</v>
      </c>
      <c r="S990" s="9">
        <f>MONTH(SalesDataTable[[#This Row],[Order Date]])</f>
        <v>6</v>
      </c>
      <c r="T990" s="8" t="str">
        <f>TEXT(SalesDataTable[[#This Row],[Order Date]],"mmm")</f>
        <v>Jun</v>
      </c>
    </row>
    <row r="991" spans="1:20" ht="15.6">
      <c r="A991" s="2">
        <v>2833</v>
      </c>
      <c r="B991" s="3">
        <v>46176</v>
      </c>
      <c r="C991" s="4" t="s">
        <v>20</v>
      </c>
      <c r="D991" s="4" t="s">
        <v>47</v>
      </c>
      <c r="E991" s="4" t="s">
        <v>2</v>
      </c>
      <c r="F991" s="4" t="s">
        <v>3</v>
      </c>
      <c r="G991" s="4" t="s">
        <v>9</v>
      </c>
      <c r="H991" s="4" t="s">
        <v>17</v>
      </c>
      <c r="I991" s="9">
        <v>3</v>
      </c>
      <c r="J991" s="6">
        <v>141.6</v>
      </c>
      <c r="K991" s="7">
        <v>0</v>
      </c>
      <c r="L991" s="6">
        <v>78.02</v>
      </c>
      <c r="M991" s="6">
        <f t="shared" si="60"/>
        <v>424.79999999999995</v>
      </c>
      <c r="N991" s="6">
        <f t="shared" si="61"/>
        <v>234.06</v>
      </c>
      <c r="O991" s="6">
        <f t="shared" si="62"/>
        <v>190.73999999999995</v>
      </c>
      <c r="P991" s="8">
        <f t="shared" si="63"/>
        <v>0.44901129943502821</v>
      </c>
      <c r="Q991" s="5">
        <f>YEAR(SalesDataTable[[#This Row],[Order Date]])</f>
        <v>2026</v>
      </c>
      <c r="R991" s="8" t="str">
        <f>"Q"&amp;ROUNDUP(MONTH(SalesDataTable[[#This Row],[Order Date]])/3,0)</f>
        <v>Q2</v>
      </c>
      <c r="S991" s="9">
        <f>MONTH(SalesDataTable[[#This Row],[Order Date]])</f>
        <v>6</v>
      </c>
      <c r="T991" s="8" t="str">
        <f>TEXT(SalesDataTable[[#This Row],[Order Date]],"mmm")</f>
        <v>Jun</v>
      </c>
    </row>
    <row r="992" spans="1:20" ht="15.6">
      <c r="A992" s="2">
        <v>3522</v>
      </c>
      <c r="B992" s="3">
        <v>46176</v>
      </c>
      <c r="C992" s="4" t="s">
        <v>20</v>
      </c>
      <c r="D992" s="4" t="s">
        <v>47</v>
      </c>
      <c r="E992" s="4" t="s">
        <v>2</v>
      </c>
      <c r="F992" s="4" t="s">
        <v>13</v>
      </c>
      <c r="G992" s="4" t="s">
        <v>4</v>
      </c>
      <c r="H992" s="4" t="s">
        <v>26</v>
      </c>
      <c r="I992" s="9">
        <v>1</v>
      </c>
      <c r="J992" s="6">
        <v>40.57</v>
      </c>
      <c r="K992" s="7">
        <v>0</v>
      </c>
      <c r="L992" s="6">
        <v>16.329999999999998</v>
      </c>
      <c r="M992" s="6">
        <f t="shared" si="60"/>
        <v>40.57</v>
      </c>
      <c r="N992" s="6">
        <f t="shared" si="61"/>
        <v>16.329999999999998</v>
      </c>
      <c r="O992" s="6">
        <f t="shared" si="62"/>
        <v>24.240000000000002</v>
      </c>
      <c r="P992" s="8">
        <f t="shared" si="63"/>
        <v>0.59748582696573826</v>
      </c>
      <c r="Q992" s="5">
        <f>YEAR(SalesDataTable[[#This Row],[Order Date]])</f>
        <v>2026</v>
      </c>
      <c r="R992" s="8" t="str">
        <f>"Q"&amp;ROUNDUP(MONTH(SalesDataTable[[#This Row],[Order Date]])/3,0)</f>
        <v>Q2</v>
      </c>
      <c r="S992" s="9">
        <f>MONTH(SalesDataTable[[#This Row],[Order Date]])</f>
        <v>6</v>
      </c>
      <c r="T992" s="8" t="str">
        <f>TEXT(SalesDataTable[[#This Row],[Order Date]],"mmm")</f>
        <v>Jun</v>
      </c>
    </row>
    <row r="993" spans="1:20" ht="15.6">
      <c r="A993" s="2">
        <v>146</v>
      </c>
      <c r="B993" s="3">
        <v>46177</v>
      </c>
      <c r="C993" s="4" t="s">
        <v>6</v>
      </c>
      <c r="D993" s="4" t="s">
        <v>49</v>
      </c>
      <c r="E993" s="4" t="s">
        <v>28</v>
      </c>
      <c r="F993" s="4" t="s">
        <v>3</v>
      </c>
      <c r="G993" s="4" t="s">
        <v>4</v>
      </c>
      <c r="H993" s="4" t="s">
        <v>5</v>
      </c>
      <c r="I993" s="9">
        <v>2</v>
      </c>
      <c r="J993" s="6">
        <v>81.81</v>
      </c>
      <c r="K993" s="7">
        <v>0</v>
      </c>
      <c r="L993" s="6">
        <v>42.54</v>
      </c>
      <c r="M993" s="6">
        <f t="shared" si="60"/>
        <v>163.62</v>
      </c>
      <c r="N993" s="6">
        <f t="shared" si="61"/>
        <v>85.08</v>
      </c>
      <c r="O993" s="6">
        <f t="shared" si="62"/>
        <v>78.540000000000006</v>
      </c>
      <c r="P993" s="8">
        <f t="shared" si="63"/>
        <v>0.48001466813348004</v>
      </c>
      <c r="Q993" s="5">
        <f>YEAR(SalesDataTable[[#This Row],[Order Date]])</f>
        <v>2026</v>
      </c>
      <c r="R993" s="8" t="str">
        <f>"Q"&amp;ROUNDUP(MONTH(SalesDataTable[[#This Row],[Order Date]])/3,0)</f>
        <v>Q2</v>
      </c>
      <c r="S993" s="9">
        <f>MONTH(SalesDataTable[[#This Row],[Order Date]])</f>
        <v>6</v>
      </c>
      <c r="T993" s="8" t="str">
        <f>TEXT(SalesDataTable[[#This Row],[Order Date]],"mmm")</f>
        <v>Jun</v>
      </c>
    </row>
    <row r="994" spans="1:20" ht="15.6">
      <c r="A994" s="2">
        <v>161</v>
      </c>
      <c r="B994" s="3">
        <v>46177</v>
      </c>
      <c r="C994" s="4" t="s">
        <v>0</v>
      </c>
      <c r="D994" s="4" t="s">
        <v>1</v>
      </c>
      <c r="E994" s="4" t="s">
        <v>28</v>
      </c>
      <c r="F994" s="4" t="s">
        <v>3</v>
      </c>
      <c r="G994" s="4" t="s">
        <v>4</v>
      </c>
      <c r="H994" s="4" t="s">
        <v>22</v>
      </c>
      <c r="I994" s="9">
        <v>2</v>
      </c>
      <c r="J994" s="6">
        <v>50.09</v>
      </c>
      <c r="K994" s="7">
        <v>0</v>
      </c>
      <c r="L994" s="6">
        <v>22.91</v>
      </c>
      <c r="M994" s="6">
        <f t="shared" si="60"/>
        <v>100.18</v>
      </c>
      <c r="N994" s="6">
        <f t="shared" si="61"/>
        <v>45.82</v>
      </c>
      <c r="O994" s="6">
        <f t="shared" si="62"/>
        <v>54.360000000000007</v>
      </c>
      <c r="P994" s="8">
        <f t="shared" si="63"/>
        <v>0.54262327809942112</v>
      </c>
      <c r="Q994" s="5">
        <f>YEAR(SalesDataTable[[#This Row],[Order Date]])</f>
        <v>2026</v>
      </c>
      <c r="R994" s="8" t="str">
        <f>"Q"&amp;ROUNDUP(MONTH(SalesDataTable[[#This Row],[Order Date]])/3,0)</f>
        <v>Q2</v>
      </c>
      <c r="S994" s="9">
        <f>MONTH(SalesDataTable[[#This Row],[Order Date]])</f>
        <v>6</v>
      </c>
      <c r="T994" s="8" t="str">
        <f>TEXT(SalesDataTable[[#This Row],[Order Date]],"mmm")</f>
        <v>Jun</v>
      </c>
    </row>
    <row r="995" spans="1:20" ht="15.6">
      <c r="A995" s="2">
        <v>819</v>
      </c>
      <c r="B995" s="3">
        <v>46177</v>
      </c>
      <c r="C995" s="4" t="s">
        <v>20</v>
      </c>
      <c r="D995" s="4" t="s">
        <v>33</v>
      </c>
      <c r="E995" s="4" t="s">
        <v>2</v>
      </c>
      <c r="F995" s="4" t="s">
        <v>3</v>
      </c>
      <c r="G995" s="4" t="s">
        <v>9</v>
      </c>
      <c r="H995" s="4" t="s">
        <v>46</v>
      </c>
      <c r="I995" s="9">
        <v>1</v>
      </c>
      <c r="J995" s="6">
        <v>72.38</v>
      </c>
      <c r="K995" s="7">
        <v>0</v>
      </c>
      <c r="L995" s="6">
        <v>32.68</v>
      </c>
      <c r="M995" s="6">
        <f t="shared" si="60"/>
        <v>72.38</v>
      </c>
      <c r="N995" s="6">
        <f t="shared" si="61"/>
        <v>32.68</v>
      </c>
      <c r="O995" s="6">
        <f t="shared" si="62"/>
        <v>39.699999999999996</v>
      </c>
      <c r="P995" s="8">
        <f t="shared" si="63"/>
        <v>0.54849405913235694</v>
      </c>
      <c r="Q995" s="5">
        <f>YEAR(SalesDataTable[[#This Row],[Order Date]])</f>
        <v>2026</v>
      </c>
      <c r="R995" s="8" t="str">
        <f>"Q"&amp;ROUNDUP(MONTH(SalesDataTable[[#This Row],[Order Date]])/3,0)</f>
        <v>Q2</v>
      </c>
      <c r="S995" s="9">
        <f>MONTH(SalesDataTable[[#This Row],[Order Date]])</f>
        <v>6</v>
      </c>
      <c r="T995" s="8" t="str">
        <f>TEXT(SalesDataTable[[#This Row],[Order Date]],"mmm")</f>
        <v>Jun</v>
      </c>
    </row>
    <row r="996" spans="1:20" ht="15.6">
      <c r="A996" s="2">
        <v>2104</v>
      </c>
      <c r="B996" s="3">
        <v>46177</v>
      </c>
      <c r="C996" s="4" t="s">
        <v>6</v>
      </c>
      <c r="D996" s="4" t="s">
        <v>7</v>
      </c>
      <c r="E996" s="4" t="s">
        <v>2</v>
      </c>
      <c r="F996" s="4" t="s">
        <v>13</v>
      </c>
      <c r="G996" s="4" t="s">
        <v>9</v>
      </c>
      <c r="H996" s="4" t="s">
        <v>10</v>
      </c>
      <c r="I996" s="9">
        <v>1</v>
      </c>
      <c r="J996" s="6">
        <v>92.31</v>
      </c>
      <c r="K996" s="7">
        <v>0</v>
      </c>
      <c r="L996" s="6">
        <v>45.58</v>
      </c>
      <c r="M996" s="6">
        <f t="shared" si="60"/>
        <v>92.31</v>
      </c>
      <c r="N996" s="6">
        <f t="shared" si="61"/>
        <v>45.58</v>
      </c>
      <c r="O996" s="6">
        <f t="shared" si="62"/>
        <v>46.730000000000004</v>
      </c>
      <c r="P996" s="8">
        <f t="shared" si="63"/>
        <v>0.50622901094139316</v>
      </c>
      <c r="Q996" s="5">
        <f>YEAR(SalesDataTable[[#This Row],[Order Date]])</f>
        <v>2026</v>
      </c>
      <c r="R996" s="8" t="str">
        <f>"Q"&amp;ROUNDUP(MONTH(SalesDataTable[[#This Row],[Order Date]])/3,0)</f>
        <v>Q2</v>
      </c>
      <c r="S996" s="9">
        <f>MONTH(SalesDataTable[[#This Row],[Order Date]])</f>
        <v>6</v>
      </c>
      <c r="T996" s="8" t="str">
        <f>TEXT(SalesDataTable[[#This Row],[Order Date]],"mmm")</f>
        <v>Jun</v>
      </c>
    </row>
    <row r="997" spans="1:20" ht="15.6">
      <c r="A997" s="2">
        <v>2678</v>
      </c>
      <c r="B997" s="3">
        <v>46177</v>
      </c>
      <c r="C997" s="4" t="s">
        <v>20</v>
      </c>
      <c r="D997" s="4" t="s">
        <v>33</v>
      </c>
      <c r="E997" s="4" t="s">
        <v>8</v>
      </c>
      <c r="F997" s="4" t="s">
        <v>3</v>
      </c>
      <c r="G997" s="4" t="s">
        <v>14</v>
      </c>
      <c r="H997" s="4" t="s">
        <v>32</v>
      </c>
      <c r="I997" s="9">
        <v>12</v>
      </c>
      <c r="J997" s="6">
        <v>47.6</v>
      </c>
      <c r="K997" s="7">
        <v>0.15</v>
      </c>
      <c r="L997" s="6">
        <v>18.670000000000002</v>
      </c>
      <c r="M997" s="6">
        <f t="shared" si="60"/>
        <v>485.52000000000004</v>
      </c>
      <c r="N997" s="6">
        <f t="shared" si="61"/>
        <v>224.04000000000002</v>
      </c>
      <c r="O997" s="6">
        <f t="shared" si="62"/>
        <v>261.48</v>
      </c>
      <c r="P997" s="8">
        <f t="shared" si="63"/>
        <v>0.53855659911023235</v>
      </c>
      <c r="Q997" s="5">
        <f>YEAR(SalesDataTable[[#This Row],[Order Date]])</f>
        <v>2026</v>
      </c>
      <c r="R997" s="8" t="str">
        <f>"Q"&amp;ROUNDUP(MONTH(SalesDataTable[[#This Row],[Order Date]])/3,0)</f>
        <v>Q2</v>
      </c>
      <c r="S997" s="9">
        <f>MONTH(SalesDataTable[[#This Row],[Order Date]])</f>
        <v>6</v>
      </c>
      <c r="T997" s="8" t="str">
        <f>TEXT(SalesDataTable[[#This Row],[Order Date]],"mmm")</f>
        <v>Jun</v>
      </c>
    </row>
    <row r="998" spans="1:20" ht="15.6">
      <c r="A998" s="2">
        <v>3015</v>
      </c>
      <c r="B998" s="3">
        <v>46177</v>
      </c>
      <c r="C998" s="4" t="s">
        <v>6</v>
      </c>
      <c r="D998" s="4" t="s">
        <v>49</v>
      </c>
      <c r="E998" s="4" t="s">
        <v>2</v>
      </c>
      <c r="F998" s="4" t="s">
        <v>3</v>
      </c>
      <c r="G998" s="4" t="s">
        <v>14</v>
      </c>
      <c r="H998" s="4" t="s">
        <v>32</v>
      </c>
      <c r="I998" s="9">
        <v>1</v>
      </c>
      <c r="J998" s="6">
        <v>45.5</v>
      </c>
      <c r="K998" s="7">
        <v>0.05</v>
      </c>
      <c r="L998" s="6">
        <v>18.89</v>
      </c>
      <c r="M998" s="6">
        <f t="shared" si="60"/>
        <v>43.225000000000001</v>
      </c>
      <c r="N998" s="6">
        <f t="shared" si="61"/>
        <v>18.89</v>
      </c>
      <c r="O998" s="6">
        <f t="shared" si="62"/>
        <v>24.335000000000001</v>
      </c>
      <c r="P998" s="8">
        <f t="shared" si="63"/>
        <v>0.56298438403701567</v>
      </c>
      <c r="Q998" s="5">
        <f>YEAR(SalesDataTable[[#This Row],[Order Date]])</f>
        <v>2026</v>
      </c>
      <c r="R998" s="8" t="str">
        <f>"Q"&amp;ROUNDUP(MONTH(SalesDataTable[[#This Row],[Order Date]])/3,0)</f>
        <v>Q2</v>
      </c>
      <c r="S998" s="9">
        <f>MONTH(SalesDataTable[[#This Row],[Order Date]])</f>
        <v>6</v>
      </c>
      <c r="T998" s="8" t="str">
        <f>TEXT(SalesDataTable[[#This Row],[Order Date]],"mmm")</f>
        <v>Jun</v>
      </c>
    </row>
    <row r="999" spans="1:20" ht="15.6">
      <c r="A999" s="2">
        <v>3243</v>
      </c>
      <c r="B999" s="3">
        <v>46177</v>
      </c>
      <c r="C999" s="4" t="s">
        <v>11</v>
      </c>
      <c r="D999" s="4" t="s">
        <v>25</v>
      </c>
      <c r="E999" s="4" t="s">
        <v>2</v>
      </c>
      <c r="F999" s="4" t="s">
        <v>3</v>
      </c>
      <c r="G999" s="4" t="s">
        <v>34</v>
      </c>
      <c r="H999" s="4" t="s">
        <v>42</v>
      </c>
      <c r="I999" s="9">
        <v>1</v>
      </c>
      <c r="J999" s="6">
        <v>35.99</v>
      </c>
      <c r="K999" s="7">
        <v>0</v>
      </c>
      <c r="L999" s="6">
        <v>14.05</v>
      </c>
      <c r="M999" s="6">
        <f t="shared" si="60"/>
        <v>35.99</v>
      </c>
      <c r="N999" s="6">
        <f t="shared" si="61"/>
        <v>14.05</v>
      </c>
      <c r="O999" s="6">
        <f t="shared" si="62"/>
        <v>21.94</v>
      </c>
      <c r="P999" s="8">
        <f t="shared" si="63"/>
        <v>0.60961378160600166</v>
      </c>
      <c r="Q999" s="5">
        <f>YEAR(SalesDataTable[[#This Row],[Order Date]])</f>
        <v>2026</v>
      </c>
      <c r="R999" s="8" t="str">
        <f>"Q"&amp;ROUNDUP(MONTH(SalesDataTable[[#This Row],[Order Date]])/3,0)</f>
        <v>Q2</v>
      </c>
      <c r="S999" s="9">
        <f>MONTH(SalesDataTable[[#This Row],[Order Date]])</f>
        <v>6</v>
      </c>
      <c r="T999" s="8" t="str">
        <f>TEXT(SalesDataTable[[#This Row],[Order Date]],"mmm")</f>
        <v>Jun</v>
      </c>
    </row>
    <row r="1000" spans="1:20" ht="15.6">
      <c r="A1000" s="2">
        <v>3283</v>
      </c>
      <c r="B1000" s="3">
        <v>46177</v>
      </c>
      <c r="C1000" s="4" t="s">
        <v>6</v>
      </c>
      <c r="D1000" s="4" t="s">
        <v>43</v>
      </c>
      <c r="E1000" s="4" t="s">
        <v>28</v>
      </c>
      <c r="F1000" s="4" t="s">
        <v>3</v>
      </c>
      <c r="G1000" s="4" t="s">
        <v>34</v>
      </c>
      <c r="H1000" s="4" t="s">
        <v>38</v>
      </c>
      <c r="I1000" s="9">
        <v>1</v>
      </c>
      <c r="J1000" s="6">
        <v>122.55</v>
      </c>
      <c r="K1000" s="7">
        <v>0</v>
      </c>
      <c r="L1000" s="6">
        <v>68.97</v>
      </c>
      <c r="M1000" s="6">
        <f t="shared" si="60"/>
        <v>122.55</v>
      </c>
      <c r="N1000" s="6">
        <f t="shared" si="61"/>
        <v>68.97</v>
      </c>
      <c r="O1000" s="6">
        <f t="shared" si="62"/>
        <v>53.58</v>
      </c>
      <c r="P1000" s="8">
        <f t="shared" si="63"/>
        <v>0.43720930232558142</v>
      </c>
      <c r="Q1000" s="5">
        <f>YEAR(SalesDataTable[[#This Row],[Order Date]])</f>
        <v>2026</v>
      </c>
      <c r="R1000" s="8" t="str">
        <f>"Q"&amp;ROUNDUP(MONTH(SalesDataTable[[#This Row],[Order Date]])/3,0)</f>
        <v>Q2</v>
      </c>
      <c r="S1000" s="9">
        <f>MONTH(SalesDataTable[[#This Row],[Order Date]])</f>
        <v>6</v>
      </c>
      <c r="T1000" s="8" t="str">
        <f>TEXT(SalesDataTable[[#This Row],[Order Date]],"mmm")</f>
        <v>Jun</v>
      </c>
    </row>
    <row r="1001" spans="1:20" ht="15.6">
      <c r="A1001" s="2">
        <v>3966</v>
      </c>
      <c r="B1001" s="3">
        <v>46177</v>
      </c>
      <c r="C1001" s="4" t="s">
        <v>20</v>
      </c>
      <c r="D1001" s="4" t="s">
        <v>33</v>
      </c>
      <c r="E1001" s="4" t="s">
        <v>2</v>
      </c>
      <c r="F1001" s="4" t="s">
        <v>13</v>
      </c>
      <c r="G1001" s="4" t="s">
        <v>34</v>
      </c>
      <c r="H1001" s="4" t="s">
        <v>38</v>
      </c>
      <c r="I1001" s="9">
        <v>3</v>
      </c>
      <c r="J1001" s="6">
        <v>126.22</v>
      </c>
      <c r="K1001" s="7">
        <v>0</v>
      </c>
      <c r="L1001" s="6">
        <v>69.599999999999994</v>
      </c>
      <c r="M1001" s="6">
        <f t="shared" si="60"/>
        <v>378.65999999999997</v>
      </c>
      <c r="N1001" s="6">
        <f t="shared" si="61"/>
        <v>208.79999999999998</v>
      </c>
      <c r="O1001" s="6">
        <f t="shared" si="62"/>
        <v>169.85999999999999</v>
      </c>
      <c r="P1001" s="8">
        <f t="shared" si="63"/>
        <v>0.4485818412295991</v>
      </c>
      <c r="Q1001" s="5">
        <f>YEAR(SalesDataTable[[#This Row],[Order Date]])</f>
        <v>2026</v>
      </c>
      <c r="R1001" s="8" t="str">
        <f>"Q"&amp;ROUNDUP(MONTH(SalesDataTable[[#This Row],[Order Date]])/3,0)</f>
        <v>Q2</v>
      </c>
      <c r="S1001" s="9">
        <f>MONTH(SalesDataTable[[#This Row],[Order Date]])</f>
        <v>6</v>
      </c>
      <c r="T1001" s="8" t="str">
        <f>TEXT(SalesDataTable[[#This Row],[Order Date]],"mmm")</f>
        <v>Jun</v>
      </c>
    </row>
    <row r="1002" spans="1:20" ht="15.6">
      <c r="A1002" s="2">
        <v>1349</v>
      </c>
      <c r="B1002" s="3">
        <v>46178</v>
      </c>
      <c r="C1002" s="4" t="s">
        <v>0</v>
      </c>
      <c r="D1002" s="4" t="s">
        <v>50</v>
      </c>
      <c r="E1002" s="4" t="s">
        <v>19</v>
      </c>
      <c r="F1002" s="4" t="s">
        <v>3</v>
      </c>
      <c r="G1002" s="4" t="s">
        <v>9</v>
      </c>
      <c r="H1002" s="4" t="s">
        <v>10</v>
      </c>
      <c r="I1002" s="9">
        <v>6</v>
      </c>
      <c r="J1002" s="6">
        <v>91.98</v>
      </c>
      <c r="K1002" s="7">
        <v>0.05</v>
      </c>
      <c r="L1002" s="6">
        <v>46.46</v>
      </c>
      <c r="M1002" s="6">
        <f t="shared" si="60"/>
        <v>524.28599999999994</v>
      </c>
      <c r="N1002" s="6">
        <f t="shared" si="61"/>
        <v>278.76</v>
      </c>
      <c r="O1002" s="6">
        <f t="shared" si="62"/>
        <v>245.52599999999995</v>
      </c>
      <c r="P1002" s="8">
        <f t="shared" si="63"/>
        <v>0.46830546686350577</v>
      </c>
      <c r="Q1002" s="5">
        <f>YEAR(SalesDataTable[[#This Row],[Order Date]])</f>
        <v>2026</v>
      </c>
      <c r="R1002" s="8" t="str">
        <f>"Q"&amp;ROUNDUP(MONTH(SalesDataTable[[#This Row],[Order Date]])/3,0)</f>
        <v>Q2</v>
      </c>
      <c r="S1002" s="9">
        <f>MONTH(SalesDataTable[[#This Row],[Order Date]])</f>
        <v>6</v>
      </c>
      <c r="T1002" s="8" t="str">
        <f>TEXT(SalesDataTable[[#This Row],[Order Date]],"mmm")</f>
        <v>Jun</v>
      </c>
    </row>
    <row r="1003" spans="1:20" ht="15.6">
      <c r="A1003" s="2">
        <v>2333</v>
      </c>
      <c r="B1003" s="3">
        <v>46178</v>
      </c>
      <c r="C1003" s="4" t="s">
        <v>11</v>
      </c>
      <c r="D1003" s="4" t="s">
        <v>25</v>
      </c>
      <c r="E1003" s="4" t="s">
        <v>2</v>
      </c>
      <c r="F1003" s="4" t="s">
        <v>16</v>
      </c>
      <c r="G1003" s="4" t="s">
        <v>23</v>
      </c>
      <c r="H1003" s="4" t="s">
        <v>51</v>
      </c>
      <c r="I1003" s="9">
        <v>1</v>
      </c>
      <c r="J1003" s="6">
        <v>125.32</v>
      </c>
      <c r="K1003" s="7">
        <v>0</v>
      </c>
      <c r="L1003" s="6">
        <v>59.03</v>
      </c>
      <c r="M1003" s="6">
        <f t="shared" si="60"/>
        <v>125.32</v>
      </c>
      <c r="N1003" s="6">
        <f t="shared" si="61"/>
        <v>59.03</v>
      </c>
      <c r="O1003" s="6">
        <f t="shared" si="62"/>
        <v>66.289999999999992</v>
      </c>
      <c r="P1003" s="8">
        <f t="shared" si="63"/>
        <v>0.52896584743057773</v>
      </c>
      <c r="Q1003" s="5">
        <f>YEAR(SalesDataTable[[#This Row],[Order Date]])</f>
        <v>2026</v>
      </c>
      <c r="R1003" s="8" t="str">
        <f>"Q"&amp;ROUNDUP(MONTH(SalesDataTable[[#This Row],[Order Date]])/3,0)</f>
        <v>Q2</v>
      </c>
      <c r="S1003" s="9">
        <f>MONTH(SalesDataTable[[#This Row],[Order Date]])</f>
        <v>6</v>
      </c>
      <c r="T1003" s="8" t="str">
        <f>TEXT(SalesDataTable[[#This Row],[Order Date]],"mmm")</f>
        <v>Jun</v>
      </c>
    </row>
    <row r="1004" spans="1:20" ht="15.6">
      <c r="A1004" s="2">
        <v>2628</v>
      </c>
      <c r="B1004" s="3">
        <v>46178</v>
      </c>
      <c r="C1004" s="4" t="s">
        <v>20</v>
      </c>
      <c r="D1004" s="4" t="s">
        <v>33</v>
      </c>
      <c r="E1004" s="4" t="s">
        <v>28</v>
      </c>
      <c r="F1004" s="4" t="s">
        <v>3</v>
      </c>
      <c r="G1004" s="4" t="s">
        <v>14</v>
      </c>
      <c r="H1004" s="4" t="s">
        <v>48</v>
      </c>
      <c r="I1004" s="9">
        <v>2</v>
      </c>
      <c r="J1004" s="6">
        <v>167.26</v>
      </c>
      <c r="K1004" s="7">
        <v>0</v>
      </c>
      <c r="L1004" s="6">
        <v>89.65</v>
      </c>
      <c r="M1004" s="6">
        <f t="shared" si="60"/>
        <v>334.52</v>
      </c>
      <c r="N1004" s="6">
        <f t="shared" si="61"/>
        <v>179.3</v>
      </c>
      <c r="O1004" s="6">
        <f t="shared" si="62"/>
        <v>155.21999999999997</v>
      </c>
      <c r="P1004" s="8">
        <f t="shared" si="63"/>
        <v>0.46400813105344968</v>
      </c>
      <c r="Q1004" s="5">
        <f>YEAR(SalesDataTable[[#This Row],[Order Date]])</f>
        <v>2026</v>
      </c>
      <c r="R1004" s="8" t="str">
        <f>"Q"&amp;ROUNDUP(MONTH(SalesDataTable[[#This Row],[Order Date]])/3,0)</f>
        <v>Q2</v>
      </c>
      <c r="S1004" s="9">
        <f>MONTH(SalesDataTable[[#This Row],[Order Date]])</f>
        <v>6</v>
      </c>
      <c r="T1004" s="8" t="str">
        <f>TEXT(SalesDataTable[[#This Row],[Order Date]],"mmm")</f>
        <v>Jun</v>
      </c>
    </row>
    <row r="1005" spans="1:20" ht="15.6">
      <c r="A1005" s="2">
        <v>2718</v>
      </c>
      <c r="B1005" s="3">
        <v>46178</v>
      </c>
      <c r="C1005" s="4" t="s">
        <v>0</v>
      </c>
      <c r="D1005" s="4" t="s">
        <v>1</v>
      </c>
      <c r="E1005" s="4" t="s">
        <v>28</v>
      </c>
      <c r="F1005" s="4" t="s">
        <v>3</v>
      </c>
      <c r="G1005" s="4" t="s">
        <v>4</v>
      </c>
      <c r="H1005" s="4" t="s">
        <v>5</v>
      </c>
      <c r="I1005" s="9">
        <v>1</v>
      </c>
      <c r="J1005" s="6">
        <v>80.19</v>
      </c>
      <c r="K1005" s="7">
        <v>0</v>
      </c>
      <c r="L1005" s="6">
        <v>42.18</v>
      </c>
      <c r="M1005" s="6">
        <f t="shared" si="60"/>
        <v>80.19</v>
      </c>
      <c r="N1005" s="6">
        <f t="shared" si="61"/>
        <v>42.18</v>
      </c>
      <c r="O1005" s="6">
        <f t="shared" si="62"/>
        <v>38.01</v>
      </c>
      <c r="P1005" s="8">
        <f t="shared" si="63"/>
        <v>0.47399925177702956</v>
      </c>
      <c r="Q1005" s="5">
        <f>YEAR(SalesDataTable[[#This Row],[Order Date]])</f>
        <v>2026</v>
      </c>
      <c r="R1005" s="8" t="str">
        <f>"Q"&amp;ROUNDUP(MONTH(SalesDataTable[[#This Row],[Order Date]])/3,0)</f>
        <v>Q2</v>
      </c>
      <c r="S1005" s="9">
        <f>MONTH(SalesDataTable[[#This Row],[Order Date]])</f>
        <v>6</v>
      </c>
      <c r="T1005" s="8" t="str">
        <f>TEXT(SalesDataTable[[#This Row],[Order Date]],"mmm")</f>
        <v>Jun</v>
      </c>
    </row>
    <row r="1006" spans="1:20" ht="15.6">
      <c r="A1006" s="2">
        <v>3185</v>
      </c>
      <c r="B1006" s="3">
        <v>46178</v>
      </c>
      <c r="C1006" s="4" t="s">
        <v>0</v>
      </c>
      <c r="D1006" s="4" t="s">
        <v>50</v>
      </c>
      <c r="E1006" s="4" t="s">
        <v>2</v>
      </c>
      <c r="F1006" s="4" t="s">
        <v>13</v>
      </c>
      <c r="G1006" s="4" t="s">
        <v>4</v>
      </c>
      <c r="H1006" s="4" t="s">
        <v>22</v>
      </c>
      <c r="I1006" s="9">
        <v>1</v>
      </c>
      <c r="J1006" s="6">
        <v>49.86</v>
      </c>
      <c r="K1006" s="7">
        <v>0</v>
      </c>
      <c r="L1006" s="6">
        <v>22.72</v>
      </c>
      <c r="M1006" s="6">
        <f t="shared" si="60"/>
        <v>49.86</v>
      </c>
      <c r="N1006" s="6">
        <f t="shared" si="61"/>
        <v>22.72</v>
      </c>
      <c r="O1006" s="6">
        <f t="shared" si="62"/>
        <v>27.14</v>
      </c>
      <c r="P1006" s="8">
        <f t="shared" si="63"/>
        <v>0.5443241075010028</v>
      </c>
      <c r="Q1006" s="5">
        <f>YEAR(SalesDataTable[[#This Row],[Order Date]])</f>
        <v>2026</v>
      </c>
      <c r="R1006" s="8" t="str">
        <f>"Q"&amp;ROUNDUP(MONTH(SalesDataTable[[#This Row],[Order Date]])/3,0)</f>
        <v>Q2</v>
      </c>
      <c r="S1006" s="9">
        <f>MONTH(SalesDataTable[[#This Row],[Order Date]])</f>
        <v>6</v>
      </c>
      <c r="T1006" s="8" t="str">
        <f>TEXT(SalesDataTable[[#This Row],[Order Date]],"mmm")</f>
        <v>Jun</v>
      </c>
    </row>
    <row r="1007" spans="1:20" ht="15.6">
      <c r="A1007" s="2">
        <v>4495</v>
      </c>
      <c r="B1007" s="3">
        <v>46178</v>
      </c>
      <c r="C1007" s="4" t="s">
        <v>11</v>
      </c>
      <c r="D1007" s="4" t="s">
        <v>39</v>
      </c>
      <c r="E1007" s="4" t="s">
        <v>19</v>
      </c>
      <c r="F1007" s="4" t="s">
        <v>13</v>
      </c>
      <c r="G1007" s="4" t="s">
        <v>23</v>
      </c>
      <c r="H1007" s="4" t="s">
        <v>29</v>
      </c>
      <c r="I1007" s="9">
        <v>2</v>
      </c>
      <c r="J1007" s="6">
        <v>195.51</v>
      </c>
      <c r="K1007" s="7">
        <v>0</v>
      </c>
      <c r="L1007" s="6">
        <v>102.97</v>
      </c>
      <c r="M1007" s="6">
        <f t="shared" si="60"/>
        <v>391.02</v>
      </c>
      <c r="N1007" s="6">
        <f t="shared" si="61"/>
        <v>205.94</v>
      </c>
      <c r="O1007" s="6">
        <f t="shared" si="62"/>
        <v>185.07999999999998</v>
      </c>
      <c r="P1007" s="8">
        <f t="shared" si="63"/>
        <v>0.47332617257429288</v>
      </c>
      <c r="Q1007" s="5">
        <f>YEAR(SalesDataTable[[#This Row],[Order Date]])</f>
        <v>2026</v>
      </c>
      <c r="R1007" s="8" t="str">
        <f>"Q"&amp;ROUNDUP(MONTH(SalesDataTable[[#This Row],[Order Date]])/3,0)</f>
        <v>Q2</v>
      </c>
      <c r="S1007" s="9">
        <f>MONTH(SalesDataTable[[#This Row],[Order Date]])</f>
        <v>6</v>
      </c>
      <c r="T1007" s="8" t="str">
        <f>TEXT(SalesDataTable[[#This Row],[Order Date]],"mmm")</f>
        <v>Jun</v>
      </c>
    </row>
    <row r="1008" spans="1:20" ht="15.6">
      <c r="A1008" s="2">
        <v>815</v>
      </c>
      <c r="B1008" s="3">
        <v>46179</v>
      </c>
      <c r="C1008" s="4" t="s">
        <v>0</v>
      </c>
      <c r="D1008" s="4" t="s">
        <v>1</v>
      </c>
      <c r="E1008" s="4" t="s">
        <v>19</v>
      </c>
      <c r="F1008" s="4" t="s">
        <v>13</v>
      </c>
      <c r="G1008" s="4" t="s">
        <v>34</v>
      </c>
      <c r="H1008" s="4" t="s">
        <v>35</v>
      </c>
      <c r="I1008" s="9">
        <v>1</v>
      </c>
      <c r="J1008" s="6">
        <v>39.61</v>
      </c>
      <c r="K1008" s="7">
        <v>0</v>
      </c>
      <c r="L1008" s="6">
        <v>14.75</v>
      </c>
      <c r="M1008" s="6">
        <f t="shared" si="60"/>
        <v>39.61</v>
      </c>
      <c r="N1008" s="6">
        <f t="shared" si="61"/>
        <v>14.75</v>
      </c>
      <c r="O1008" s="6">
        <f t="shared" si="62"/>
        <v>24.86</v>
      </c>
      <c r="P1008" s="8">
        <f t="shared" si="63"/>
        <v>0.62761928805857103</v>
      </c>
      <c r="Q1008" s="5">
        <f>YEAR(SalesDataTable[[#This Row],[Order Date]])</f>
        <v>2026</v>
      </c>
      <c r="R1008" s="8" t="str">
        <f>"Q"&amp;ROUNDUP(MONTH(SalesDataTable[[#This Row],[Order Date]])/3,0)</f>
        <v>Q2</v>
      </c>
      <c r="S1008" s="9">
        <f>MONTH(SalesDataTable[[#This Row],[Order Date]])</f>
        <v>6</v>
      </c>
      <c r="T1008" s="8" t="str">
        <f>TEXT(SalesDataTable[[#This Row],[Order Date]],"mmm")</f>
        <v>Jun</v>
      </c>
    </row>
    <row r="1009" spans="1:20" ht="15.6">
      <c r="A1009" s="2">
        <v>1140</v>
      </c>
      <c r="B1009" s="3">
        <v>46179</v>
      </c>
      <c r="C1009" s="4" t="s">
        <v>6</v>
      </c>
      <c r="D1009" s="4" t="s">
        <v>7</v>
      </c>
      <c r="E1009" s="4" t="s">
        <v>19</v>
      </c>
      <c r="F1009" s="4" t="s">
        <v>3</v>
      </c>
      <c r="G1009" s="4" t="s">
        <v>9</v>
      </c>
      <c r="H1009" s="4" t="s">
        <v>46</v>
      </c>
      <c r="I1009" s="9">
        <v>1</v>
      </c>
      <c r="J1009" s="6">
        <v>70.86</v>
      </c>
      <c r="K1009" s="7">
        <v>0</v>
      </c>
      <c r="L1009" s="6">
        <v>31.47</v>
      </c>
      <c r="M1009" s="6">
        <f t="shared" si="60"/>
        <v>70.86</v>
      </c>
      <c r="N1009" s="6">
        <f t="shared" si="61"/>
        <v>31.47</v>
      </c>
      <c r="O1009" s="6">
        <f t="shared" si="62"/>
        <v>39.39</v>
      </c>
      <c r="P1009" s="8">
        <f t="shared" si="63"/>
        <v>0.55588484335309063</v>
      </c>
      <c r="Q1009" s="5">
        <f>YEAR(SalesDataTable[[#This Row],[Order Date]])</f>
        <v>2026</v>
      </c>
      <c r="R1009" s="8" t="str">
        <f>"Q"&amp;ROUNDUP(MONTH(SalesDataTable[[#This Row],[Order Date]])/3,0)</f>
        <v>Q2</v>
      </c>
      <c r="S1009" s="9">
        <f>MONTH(SalesDataTable[[#This Row],[Order Date]])</f>
        <v>6</v>
      </c>
      <c r="T1009" s="8" t="str">
        <f>TEXT(SalesDataTable[[#This Row],[Order Date]],"mmm")</f>
        <v>Jun</v>
      </c>
    </row>
    <row r="1010" spans="1:20" ht="15.6">
      <c r="A1010" s="2">
        <v>1544</v>
      </c>
      <c r="B1010" s="3">
        <v>46179</v>
      </c>
      <c r="C1010" s="4" t="s">
        <v>20</v>
      </c>
      <c r="D1010" s="4" t="s">
        <v>31</v>
      </c>
      <c r="E1010" s="4" t="s">
        <v>8</v>
      </c>
      <c r="F1010" s="4" t="s">
        <v>3</v>
      </c>
      <c r="G1010" s="4" t="s">
        <v>34</v>
      </c>
      <c r="H1010" s="4" t="s">
        <v>35</v>
      </c>
      <c r="I1010" s="9">
        <v>8</v>
      </c>
      <c r="J1010" s="6">
        <v>40.46</v>
      </c>
      <c r="K1010" s="7">
        <v>0.2</v>
      </c>
      <c r="L1010" s="6">
        <v>14.7</v>
      </c>
      <c r="M1010" s="6">
        <f t="shared" si="60"/>
        <v>258.94400000000002</v>
      </c>
      <c r="N1010" s="6">
        <f t="shared" si="61"/>
        <v>117.6</v>
      </c>
      <c r="O1010" s="6">
        <f t="shared" si="62"/>
        <v>141.34400000000002</v>
      </c>
      <c r="P1010" s="8">
        <f t="shared" si="63"/>
        <v>0.54584775086505199</v>
      </c>
      <c r="Q1010" s="5">
        <f>YEAR(SalesDataTable[[#This Row],[Order Date]])</f>
        <v>2026</v>
      </c>
      <c r="R1010" s="8" t="str">
        <f>"Q"&amp;ROUNDUP(MONTH(SalesDataTable[[#This Row],[Order Date]])/3,0)</f>
        <v>Q2</v>
      </c>
      <c r="S1010" s="9">
        <f>MONTH(SalesDataTable[[#This Row],[Order Date]])</f>
        <v>6</v>
      </c>
      <c r="T1010" s="8" t="str">
        <f>TEXT(SalesDataTable[[#This Row],[Order Date]],"mmm")</f>
        <v>Jun</v>
      </c>
    </row>
    <row r="1011" spans="1:20" ht="15.6">
      <c r="A1011" s="2">
        <v>2420</v>
      </c>
      <c r="B1011" s="3">
        <v>46179</v>
      </c>
      <c r="C1011" s="4" t="s">
        <v>11</v>
      </c>
      <c r="D1011" s="4" t="s">
        <v>25</v>
      </c>
      <c r="E1011" s="4" t="s">
        <v>2</v>
      </c>
      <c r="F1011" s="4" t="s">
        <v>13</v>
      </c>
      <c r="G1011" s="4" t="s">
        <v>14</v>
      </c>
      <c r="H1011" s="4" t="s">
        <v>44</v>
      </c>
      <c r="I1011" s="9">
        <v>1</v>
      </c>
      <c r="J1011" s="6">
        <v>131.79</v>
      </c>
      <c r="K1011" s="7">
        <v>0</v>
      </c>
      <c r="L1011" s="6">
        <v>68.22</v>
      </c>
      <c r="M1011" s="6">
        <f t="shared" si="60"/>
        <v>131.79</v>
      </c>
      <c r="N1011" s="6">
        <f t="shared" si="61"/>
        <v>68.22</v>
      </c>
      <c r="O1011" s="6">
        <f t="shared" si="62"/>
        <v>63.569999999999993</v>
      </c>
      <c r="P1011" s="8">
        <f t="shared" si="63"/>
        <v>0.48235829729114499</v>
      </c>
      <c r="Q1011" s="5">
        <f>YEAR(SalesDataTable[[#This Row],[Order Date]])</f>
        <v>2026</v>
      </c>
      <c r="R1011" s="8" t="str">
        <f>"Q"&amp;ROUNDUP(MONTH(SalesDataTable[[#This Row],[Order Date]])/3,0)</f>
        <v>Q2</v>
      </c>
      <c r="S1011" s="9">
        <f>MONTH(SalesDataTable[[#This Row],[Order Date]])</f>
        <v>6</v>
      </c>
      <c r="T1011" s="8" t="str">
        <f>TEXT(SalesDataTable[[#This Row],[Order Date]],"mmm")</f>
        <v>Jun</v>
      </c>
    </row>
    <row r="1012" spans="1:20" ht="15.6">
      <c r="A1012" s="2">
        <v>2805</v>
      </c>
      <c r="B1012" s="3">
        <v>46179</v>
      </c>
      <c r="C1012" s="4" t="s">
        <v>11</v>
      </c>
      <c r="D1012" s="4" t="s">
        <v>39</v>
      </c>
      <c r="E1012" s="4" t="s">
        <v>8</v>
      </c>
      <c r="F1012" s="4" t="s">
        <v>3</v>
      </c>
      <c r="G1012" s="4" t="s">
        <v>23</v>
      </c>
      <c r="H1012" s="4" t="s">
        <v>24</v>
      </c>
      <c r="I1012" s="9">
        <v>12</v>
      </c>
      <c r="J1012" s="6">
        <v>338.45</v>
      </c>
      <c r="K1012" s="7">
        <v>0.1</v>
      </c>
      <c r="L1012" s="6">
        <v>196.78</v>
      </c>
      <c r="M1012" s="6">
        <f t="shared" si="60"/>
        <v>3655.2599999999998</v>
      </c>
      <c r="N1012" s="6">
        <f t="shared" si="61"/>
        <v>2361.36</v>
      </c>
      <c r="O1012" s="6">
        <f t="shared" si="62"/>
        <v>1293.8999999999996</v>
      </c>
      <c r="P1012" s="8">
        <f t="shared" si="63"/>
        <v>0.35398302719915947</v>
      </c>
      <c r="Q1012" s="5">
        <f>YEAR(SalesDataTable[[#This Row],[Order Date]])</f>
        <v>2026</v>
      </c>
      <c r="R1012" s="8" t="str">
        <f>"Q"&amp;ROUNDUP(MONTH(SalesDataTable[[#This Row],[Order Date]])/3,0)</f>
        <v>Q2</v>
      </c>
      <c r="S1012" s="9">
        <f>MONTH(SalesDataTable[[#This Row],[Order Date]])</f>
        <v>6</v>
      </c>
      <c r="T1012" s="8" t="str">
        <f>TEXT(SalesDataTable[[#This Row],[Order Date]],"mmm")</f>
        <v>Jun</v>
      </c>
    </row>
    <row r="1013" spans="1:20" ht="15.6">
      <c r="A1013" s="2">
        <v>3160</v>
      </c>
      <c r="B1013" s="3">
        <v>46179</v>
      </c>
      <c r="C1013" s="4" t="s">
        <v>11</v>
      </c>
      <c r="D1013" s="4" t="s">
        <v>18</v>
      </c>
      <c r="E1013" s="4" t="s">
        <v>19</v>
      </c>
      <c r="F1013" s="4" t="s">
        <v>3</v>
      </c>
      <c r="G1013" s="4" t="s">
        <v>34</v>
      </c>
      <c r="H1013" s="4" t="s">
        <v>35</v>
      </c>
      <c r="I1013" s="9">
        <v>2</v>
      </c>
      <c r="J1013" s="6">
        <v>40.99</v>
      </c>
      <c r="K1013" s="7">
        <v>0</v>
      </c>
      <c r="L1013" s="6">
        <v>14.53</v>
      </c>
      <c r="M1013" s="6">
        <f t="shared" si="60"/>
        <v>81.98</v>
      </c>
      <c r="N1013" s="6">
        <f t="shared" si="61"/>
        <v>29.06</v>
      </c>
      <c r="O1013" s="6">
        <f t="shared" si="62"/>
        <v>52.92</v>
      </c>
      <c r="P1013" s="8">
        <f t="shared" si="63"/>
        <v>0.64552329836545497</v>
      </c>
      <c r="Q1013" s="5">
        <f>YEAR(SalesDataTable[[#This Row],[Order Date]])</f>
        <v>2026</v>
      </c>
      <c r="R1013" s="8" t="str">
        <f>"Q"&amp;ROUNDUP(MONTH(SalesDataTable[[#This Row],[Order Date]])/3,0)</f>
        <v>Q2</v>
      </c>
      <c r="S1013" s="9">
        <f>MONTH(SalesDataTable[[#This Row],[Order Date]])</f>
        <v>6</v>
      </c>
      <c r="T1013" s="8" t="str">
        <f>TEXT(SalesDataTable[[#This Row],[Order Date]],"mmm")</f>
        <v>Jun</v>
      </c>
    </row>
    <row r="1014" spans="1:20" ht="15.6">
      <c r="A1014" s="2">
        <v>3278</v>
      </c>
      <c r="B1014" s="3">
        <v>46179</v>
      </c>
      <c r="C1014" s="4" t="s">
        <v>6</v>
      </c>
      <c r="D1014" s="4" t="s">
        <v>43</v>
      </c>
      <c r="E1014" s="4" t="s">
        <v>19</v>
      </c>
      <c r="F1014" s="4" t="s">
        <v>3</v>
      </c>
      <c r="G1014" s="4" t="s">
        <v>4</v>
      </c>
      <c r="H1014" s="4" t="s">
        <v>30</v>
      </c>
      <c r="I1014" s="9">
        <v>1</v>
      </c>
      <c r="J1014" s="6">
        <v>101.85</v>
      </c>
      <c r="K1014" s="7">
        <v>0</v>
      </c>
      <c r="L1014" s="6">
        <v>51.59</v>
      </c>
      <c r="M1014" s="6">
        <f t="shared" si="60"/>
        <v>101.85</v>
      </c>
      <c r="N1014" s="6">
        <f t="shared" si="61"/>
        <v>51.59</v>
      </c>
      <c r="O1014" s="6">
        <f t="shared" si="62"/>
        <v>50.259999999999991</v>
      </c>
      <c r="P1014" s="8">
        <f t="shared" si="63"/>
        <v>0.49347079037800679</v>
      </c>
      <c r="Q1014" s="5">
        <f>YEAR(SalesDataTable[[#This Row],[Order Date]])</f>
        <v>2026</v>
      </c>
      <c r="R1014" s="8" t="str">
        <f>"Q"&amp;ROUNDUP(MONTH(SalesDataTable[[#This Row],[Order Date]])/3,0)</f>
        <v>Q2</v>
      </c>
      <c r="S1014" s="9">
        <f>MONTH(SalesDataTable[[#This Row],[Order Date]])</f>
        <v>6</v>
      </c>
      <c r="T1014" s="8" t="str">
        <f>TEXT(SalesDataTable[[#This Row],[Order Date]],"mmm")</f>
        <v>Jun</v>
      </c>
    </row>
    <row r="1015" spans="1:20" ht="15.6">
      <c r="A1015" s="2">
        <v>3555</v>
      </c>
      <c r="B1015" s="3">
        <v>46179</v>
      </c>
      <c r="C1015" s="4" t="s">
        <v>11</v>
      </c>
      <c r="D1015" s="4" t="s">
        <v>12</v>
      </c>
      <c r="E1015" s="4" t="s">
        <v>8</v>
      </c>
      <c r="F1015" s="4" t="s">
        <v>16</v>
      </c>
      <c r="G1015" s="4" t="s">
        <v>23</v>
      </c>
      <c r="H1015" s="4" t="s">
        <v>24</v>
      </c>
      <c r="I1015" s="9">
        <v>4</v>
      </c>
      <c r="J1015" s="6">
        <v>346.14</v>
      </c>
      <c r="K1015" s="7">
        <v>0.05</v>
      </c>
      <c r="L1015" s="6">
        <v>198.97</v>
      </c>
      <c r="M1015" s="6">
        <f t="shared" si="60"/>
        <v>1315.3319999999999</v>
      </c>
      <c r="N1015" s="6">
        <f t="shared" si="61"/>
        <v>795.88</v>
      </c>
      <c r="O1015" s="6">
        <f t="shared" si="62"/>
        <v>519.45199999999988</v>
      </c>
      <c r="P1015" s="8">
        <f t="shared" si="63"/>
        <v>0.39492082607280893</v>
      </c>
      <c r="Q1015" s="5">
        <f>YEAR(SalesDataTable[[#This Row],[Order Date]])</f>
        <v>2026</v>
      </c>
      <c r="R1015" s="8" t="str">
        <f>"Q"&amp;ROUNDUP(MONTH(SalesDataTable[[#This Row],[Order Date]])/3,0)</f>
        <v>Q2</v>
      </c>
      <c r="S1015" s="9">
        <f>MONTH(SalesDataTable[[#This Row],[Order Date]])</f>
        <v>6</v>
      </c>
      <c r="T1015" s="8" t="str">
        <f>TEXT(SalesDataTable[[#This Row],[Order Date]],"mmm")</f>
        <v>Jun</v>
      </c>
    </row>
    <row r="1016" spans="1:20" ht="15.6">
      <c r="A1016" s="2">
        <v>3702</v>
      </c>
      <c r="B1016" s="3">
        <v>46179</v>
      </c>
      <c r="C1016" s="4" t="s">
        <v>0</v>
      </c>
      <c r="D1016" s="4" t="s">
        <v>36</v>
      </c>
      <c r="E1016" s="4" t="s">
        <v>19</v>
      </c>
      <c r="F1016" s="4" t="s">
        <v>16</v>
      </c>
      <c r="G1016" s="4" t="s">
        <v>4</v>
      </c>
      <c r="H1016" s="4" t="s">
        <v>5</v>
      </c>
      <c r="I1016" s="9">
        <v>2</v>
      </c>
      <c r="J1016" s="6">
        <v>83.28</v>
      </c>
      <c r="K1016" s="7">
        <v>0</v>
      </c>
      <c r="L1016" s="6">
        <v>43.56</v>
      </c>
      <c r="M1016" s="6">
        <f t="shared" si="60"/>
        <v>166.56</v>
      </c>
      <c r="N1016" s="6">
        <f t="shared" si="61"/>
        <v>87.12</v>
      </c>
      <c r="O1016" s="6">
        <f t="shared" si="62"/>
        <v>79.44</v>
      </c>
      <c r="P1016" s="8">
        <f t="shared" si="63"/>
        <v>0.47694524495677232</v>
      </c>
      <c r="Q1016" s="5">
        <f>YEAR(SalesDataTable[[#This Row],[Order Date]])</f>
        <v>2026</v>
      </c>
      <c r="R1016" s="8" t="str">
        <f>"Q"&amp;ROUNDUP(MONTH(SalesDataTable[[#This Row],[Order Date]])/3,0)</f>
        <v>Q2</v>
      </c>
      <c r="S1016" s="9">
        <f>MONTH(SalesDataTable[[#This Row],[Order Date]])</f>
        <v>6</v>
      </c>
      <c r="T1016" s="8" t="str">
        <f>TEXT(SalesDataTable[[#This Row],[Order Date]],"mmm")</f>
        <v>Jun</v>
      </c>
    </row>
    <row r="1017" spans="1:20" ht="15.6">
      <c r="A1017" s="2">
        <v>4349</v>
      </c>
      <c r="B1017" s="3">
        <v>46179</v>
      </c>
      <c r="C1017" s="4" t="s">
        <v>20</v>
      </c>
      <c r="D1017" s="4" t="s">
        <v>31</v>
      </c>
      <c r="E1017" s="4" t="s">
        <v>19</v>
      </c>
      <c r="F1017" s="4" t="s">
        <v>16</v>
      </c>
      <c r="G1017" s="4" t="s">
        <v>4</v>
      </c>
      <c r="H1017" s="4" t="s">
        <v>5</v>
      </c>
      <c r="I1017" s="9">
        <v>1</v>
      </c>
      <c r="J1017" s="6">
        <v>80.349999999999994</v>
      </c>
      <c r="K1017" s="7">
        <v>0.15</v>
      </c>
      <c r="L1017" s="6">
        <v>43.51</v>
      </c>
      <c r="M1017" s="6">
        <f t="shared" si="60"/>
        <v>68.297499999999999</v>
      </c>
      <c r="N1017" s="6">
        <f t="shared" si="61"/>
        <v>43.51</v>
      </c>
      <c r="O1017" s="6">
        <f t="shared" si="62"/>
        <v>24.787500000000001</v>
      </c>
      <c r="P1017" s="8">
        <f t="shared" si="63"/>
        <v>0.3629342216040119</v>
      </c>
      <c r="Q1017" s="5">
        <f>YEAR(SalesDataTable[[#This Row],[Order Date]])</f>
        <v>2026</v>
      </c>
      <c r="R1017" s="8" t="str">
        <f>"Q"&amp;ROUNDUP(MONTH(SalesDataTable[[#This Row],[Order Date]])/3,0)</f>
        <v>Q2</v>
      </c>
      <c r="S1017" s="9">
        <f>MONTH(SalesDataTable[[#This Row],[Order Date]])</f>
        <v>6</v>
      </c>
      <c r="T1017" s="8" t="str">
        <f>TEXT(SalesDataTable[[#This Row],[Order Date]],"mmm")</f>
        <v>Jun</v>
      </c>
    </row>
    <row r="1018" spans="1:20" ht="15.6">
      <c r="A1018" s="2">
        <v>4989</v>
      </c>
      <c r="B1018" s="3">
        <v>46179</v>
      </c>
      <c r="C1018" s="4" t="s">
        <v>6</v>
      </c>
      <c r="D1018" s="4" t="s">
        <v>7</v>
      </c>
      <c r="E1018" s="4" t="s">
        <v>2</v>
      </c>
      <c r="F1018" s="4" t="s">
        <v>3</v>
      </c>
      <c r="G1018" s="4" t="s">
        <v>4</v>
      </c>
      <c r="H1018" s="4" t="s">
        <v>26</v>
      </c>
      <c r="I1018" s="9">
        <v>1</v>
      </c>
      <c r="J1018" s="6">
        <v>40.86</v>
      </c>
      <c r="K1018" s="7">
        <v>0.05</v>
      </c>
      <c r="L1018" s="6">
        <v>16.899999999999999</v>
      </c>
      <c r="M1018" s="6">
        <f t="shared" si="60"/>
        <v>38.817</v>
      </c>
      <c r="N1018" s="6">
        <f t="shared" si="61"/>
        <v>16.899999999999999</v>
      </c>
      <c r="O1018" s="6">
        <f t="shared" si="62"/>
        <v>21.917000000000002</v>
      </c>
      <c r="P1018" s="8">
        <f t="shared" si="63"/>
        <v>0.564623747327202</v>
      </c>
      <c r="Q1018" s="5">
        <f>YEAR(SalesDataTable[[#This Row],[Order Date]])</f>
        <v>2026</v>
      </c>
      <c r="R1018" s="8" t="str">
        <f>"Q"&amp;ROUNDUP(MONTH(SalesDataTable[[#This Row],[Order Date]])/3,0)</f>
        <v>Q2</v>
      </c>
      <c r="S1018" s="9">
        <f>MONTH(SalesDataTable[[#This Row],[Order Date]])</f>
        <v>6</v>
      </c>
      <c r="T1018" s="8" t="str">
        <f>TEXT(SalesDataTable[[#This Row],[Order Date]],"mmm")</f>
        <v>Jun</v>
      </c>
    </row>
    <row r="1019" spans="1:20" ht="15.6">
      <c r="A1019" s="2">
        <v>713</v>
      </c>
      <c r="B1019" s="3">
        <v>46180</v>
      </c>
      <c r="C1019" s="4" t="s">
        <v>6</v>
      </c>
      <c r="D1019" s="4" t="s">
        <v>27</v>
      </c>
      <c r="E1019" s="4" t="s">
        <v>19</v>
      </c>
      <c r="F1019" s="4" t="s">
        <v>3</v>
      </c>
      <c r="G1019" s="4" t="s">
        <v>14</v>
      </c>
      <c r="H1019" s="4" t="s">
        <v>15</v>
      </c>
      <c r="I1019" s="9">
        <v>4</v>
      </c>
      <c r="J1019" s="6">
        <v>36.299999999999997</v>
      </c>
      <c r="K1019" s="7">
        <v>0.05</v>
      </c>
      <c r="L1019" s="6">
        <v>13.16</v>
      </c>
      <c r="M1019" s="6">
        <f t="shared" si="60"/>
        <v>137.93999999999997</v>
      </c>
      <c r="N1019" s="6">
        <f t="shared" si="61"/>
        <v>52.64</v>
      </c>
      <c r="O1019" s="6">
        <f t="shared" si="62"/>
        <v>85.299999999999969</v>
      </c>
      <c r="P1019" s="8">
        <f t="shared" si="63"/>
        <v>0.61838480498767567</v>
      </c>
      <c r="Q1019" s="5">
        <f>YEAR(SalesDataTable[[#This Row],[Order Date]])</f>
        <v>2026</v>
      </c>
      <c r="R1019" s="8" t="str">
        <f>"Q"&amp;ROUNDUP(MONTH(SalesDataTable[[#This Row],[Order Date]])/3,0)</f>
        <v>Q2</v>
      </c>
      <c r="S1019" s="9">
        <f>MONTH(SalesDataTable[[#This Row],[Order Date]])</f>
        <v>6</v>
      </c>
      <c r="T1019" s="8" t="str">
        <f>TEXT(SalesDataTable[[#This Row],[Order Date]],"mmm")</f>
        <v>Jun</v>
      </c>
    </row>
    <row r="1020" spans="1:20" ht="15.6">
      <c r="A1020" s="2">
        <v>3355</v>
      </c>
      <c r="B1020" s="3">
        <v>46180</v>
      </c>
      <c r="C1020" s="4" t="s">
        <v>0</v>
      </c>
      <c r="D1020" s="4" t="s">
        <v>50</v>
      </c>
      <c r="E1020" s="4" t="s">
        <v>8</v>
      </c>
      <c r="F1020" s="4" t="s">
        <v>13</v>
      </c>
      <c r="G1020" s="4" t="s">
        <v>23</v>
      </c>
      <c r="H1020" s="4" t="s">
        <v>24</v>
      </c>
      <c r="I1020" s="9">
        <v>10</v>
      </c>
      <c r="J1020" s="6">
        <v>338.26</v>
      </c>
      <c r="K1020" s="7">
        <v>0.05</v>
      </c>
      <c r="L1020" s="6">
        <v>197.42</v>
      </c>
      <c r="M1020" s="6">
        <f t="shared" si="60"/>
        <v>3213.47</v>
      </c>
      <c r="N1020" s="6">
        <f t="shared" si="61"/>
        <v>1974.1999999999998</v>
      </c>
      <c r="O1020" s="6">
        <f t="shared" si="62"/>
        <v>1239.27</v>
      </c>
      <c r="P1020" s="8">
        <f t="shared" si="63"/>
        <v>0.38564853569505864</v>
      </c>
      <c r="Q1020" s="5">
        <f>YEAR(SalesDataTable[[#This Row],[Order Date]])</f>
        <v>2026</v>
      </c>
      <c r="R1020" s="8" t="str">
        <f>"Q"&amp;ROUNDUP(MONTH(SalesDataTable[[#This Row],[Order Date]])/3,0)</f>
        <v>Q2</v>
      </c>
      <c r="S1020" s="9">
        <f>MONTH(SalesDataTable[[#This Row],[Order Date]])</f>
        <v>6</v>
      </c>
      <c r="T1020" s="8" t="str">
        <f>TEXT(SalesDataTable[[#This Row],[Order Date]],"mmm")</f>
        <v>Jun</v>
      </c>
    </row>
    <row r="1021" spans="1:20" ht="15.6">
      <c r="A1021" s="2">
        <v>3879</v>
      </c>
      <c r="B1021" s="3">
        <v>46180</v>
      </c>
      <c r="C1021" s="4" t="s">
        <v>0</v>
      </c>
      <c r="D1021" s="4" t="s">
        <v>36</v>
      </c>
      <c r="E1021" s="4" t="s">
        <v>28</v>
      </c>
      <c r="F1021" s="4" t="s">
        <v>3</v>
      </c>
      <c r="G1021" s="4" t="s">
        <v>4</v>
      </c>
      <c r="H1021" s="4" t="s">
        <v>26</v>
      </c>
      <c r="I1021" s="9">
        <v>2</v>
      </c>
      <c r="J1021" s="6">
        <v>41.25</v>
      </c>
      <c r="K1021" s="7">
        <v>0</v>
      </c>
      <c r="L1021" s="6">
        <v>17.13</v>
      </c>
      <c r="M1021" s="6">
        <f t="shared" si="60"/>
        <v>82.5</v>
      </c>
      <c r="N1021" s="6">
        <f t="shared" si="61"/>
        <v>34.26</v>
      </c>
      <c r="O1021" s="6">
        <f t="shared" si="62"/>
        <v>48.24</v>
      </c>
      <c r="P1021" s="8">
        <f t="shared" si="63"/>
        <v>0.58472727272727276</v>
      </c>
      <c r="Q1021" s="5">
        <f>YEAR(SalesDataTable[[#This Row],[Order Date]])</f>
        <v>2026</v>
      </c>
      <c r="R1021" s="8" t="str">
        <f>"Q"&amp;ROUNDUP(MONTH(SalesDataTable[[#This Row],[Order Date]])/3,0)</f>
        <v>Q2</v>
      </c>
      <c r="S1021" s="9">
        <f>MONTH(SalesDataTable[[#This Row],[Order Date]])</f>
        <v>6</v>
      </c>
      <c r="T1021" s="8" t="str">
        <f>TEXT(SalesDataTable[[#This Row],[Order Date]],"mmm")</f>
        <v>Jun</v>
      </c>
    </row>
    <row r="1022" spans="1:20" ht="15.6">
      <c r="A1022" s="2">
        <v>3989</v>
      </c>
      <c r="B1022" s="3">
        <v>46180</v>
      </c>
      <c r="C1022" s="4" t="s">
        <v>6</v>
      </c>
      <c r="D1022" s="4" t="s">
        <v>43</v>
      </c>
      <c r="E1022" s="4" t="s">
        <v>2</v>
      </c>
      <c r="F1022" s="4" t="s">
        <v>3</v>
      </c>
      <c r="G1022" s="4" t="s">
        <v>9</v>
      </c>
      <c r="H1022" s="4" t="s">
        <v>10</v>
      </c>
      <c r="I1022" s="9">
        <v>2</v>
      </c>
      <c r="J1022" s="6">
        <v>92</v>
      </c>
      <c r="K1022" s="7">
        <v>0</v>
      </c>
      <c r="L1022" s="6">
        <v>44.27</v>
      </c>
      <c r="M1022" s="6">
        <f t="shared" si="60"/>
        <v>184</v>
      </c>
      <c r="N1022" s="6">
        <f t="shared" si="61"/>
        <v>88.54</v>
      </c>
      <c r="O1022" s="6">
        <f t="shared" si="62"/>
        <v>95.46</v>
      </c>
      <c r="P1022" s="8">
        <f t="shared" si="63"/>
        <v>0.51880434782608698</v>
      </c>
      <c r="Q1022" s="5">
        <f>YEAR(SalesDataTable[[#This Row],[Order Date]])</f>
        <v>2026</v>
      </c>
      <c r="R1022" s="8" t="str">
        <f>"Q"&amp;ROUNDUP(MONTH(SalesDataTable[[#This Row],[Order Date]])/3,0)</f>
        <v>Q2</v>
      </c>
      <c r="S1022" s="9">
        <f>MONTH(SalesDataTable[[#This Row],[Order Date]])</f>
        <v>6</v>
      </c>
      <c r="T1022" s="8" t="str">
        <f>TEXT(SalesDataTable[[#This Row],[Order Date]],"mmm")</f>
        <v>Jun</v>
      </c>
    </row>
    <row r="1023" spans="1:20" ht="15.6">
      <c r="A1023" s="2">
        <v>4193</v>
      </c>
      <c r="B1023" s="3">
        <v>46180</v>
      </c>
      <c r="C1023" s="4" t="s">
        <v>6</v>
      </c>
      <c r="D1023" s="4" t="s">
        <v>27</v>
      </c>
      <c r="E1023" s="4" t="s">
        <v>2</v>
      </c>
      <c r="F1023" s="4" t="s">
        <v>13</v>
      </c>
      <c r="G1023" s="4" t="s">
        <v>23</v>
      </c>
      <c r="H1023" s="4" t="s">
        <v>40</v>
      </c>
      <c r="I1023" s="9">
        <v>1</v>
      </c>
      <c r="J1023" s="6">
        <v>80.89</v>
      </c>
      <c r="K1023" s="7">
        <v>0.1</v>
      </c>
      <c r="L1023" s="6">
        <v>40.32</v>
      </c>
      <c r="M1023" s="6">
        <f t="shared" si="60"/>
        <v>72.801000000000002</v>
      </c>
      <c r="N1023" s="6">
        <f t="shared" si="61"/>
        <v>40.32</v>
      </c>
      <c r="O1023" s="6">
        <f t="shared" si="62"/>
        <v>32.481000000000002</v>
      </c>
      <c r="P1023" s="8">
        <f t="shared" si="63"/>
        <v>0.44616145382618372</v>
      </c>
      <c r="Q1023" s="5">
        <f>YEAR(SalesDataTable[[#This Row],[Order Date]])</f>
        <v>2026</v>
      </c>
      <c r="R1023" s="8" t="str">
        <f>"Q"&amp;ROUNDUP(MONTH(SalesDataTable[[#This Row],[Order Date]])/3,0)</f>
        <v>Q2</v>
      </c>
      <c r="S1023" s="9">
        <f>MONTH(SalesDataTable[[#This Row],[Order Date]])</f>
        <v>6</v>
      </c>
      <c r="T1023" s="8" t="str">
        <f>TEXT(SalesDataTable[[#This Row],[Order Date]],"mmm")</f>
        <v>Jun</v>
      </c>
    </row>
    <row r="1024" spans="1:20" ht="15.6">
      <c r="A1024" s="2">
        <v>4413</v>
      </c>
      <c r="B1024" s="3">
        <v>46180</v>
      </c>
      <c r="C1024" s="4" t="s">
        <v>0</v>
      </c>
      <c r="D1024" s="4" t="s">
        <v>1</v>
      </c>
      <c r="E1024" s="4" t="s">
        <v>19</v>
      </c>
      <c r="F1024" s="4" t="s">
        <v>13</v>
      </c>
      <c r="G1024" s="4" t="s">
        <v>23</v>
      </c>
      <c r="H1024" s="4" t="s">
        <v>29</v>
      </c>
      <c r="I1024" s="9">
        <v>1</v>
      </c>
      <c r="J1024" s="6">
        <v>194.73</v>
      </c>
      <c r="K1024" s="7">
        <v>0</v>
      </c>
      <c r="L1024" s="6">
        <v>101.91</v>
      </c>
      <c r="M1024" s="6">
        <f t="shared" si="60"/>
        <v>194.73</v>
      </c>
      <c r="N1024" s="6">
        <f t="shared" si="61"/>
        <v>101.91</v>
      </c>
      <c r="O1024" s="6">
        <f t="shared" si="62"/>
        <v>92.82</v>
      </c>
      <c r="P1024" s="8">
        <f t="shared" si="63"/>
        <v>0.47665999075643195</v>
      </c>
      <c r="Q1024" s="5">
        <f>YEAR(SalesDataTable[[#This Row],[Order Date]])</f>
        <v>2026</v>
      </c>
      <c r="R1024" s="8" t="str">
        <f>"Q"&amp;ROUNDUP(MONTH(SalesDataTable[[#This Row],[Order Date]])/3,0)</f>
        <v>Q2</v>
      </c>
      <c r="S1024" s="9">
        <f>MONTH(SalesDataTable[[#This Row],[Order Date]])</f>
        <v>6</v>
      </c>
      <c r="T1024" s="8" t="str">
        <f>TEXT(SalesDataTable[[#This Row],[Order Date]],"mmm")</f>
        <v>Jun</v>
      </c>
    </row>
    <row r="1025" spans="1:20" ht="15.6">
      <c r="A1025" s="2">
        <v>4598</v>
      </c>
      <c r="B1025" s="3">
        <v>46180</v>
      </c>
      <c r="C1025" s="4" t="s">
        <v>20</v>
      </c>
      <c r="D1025" s="4" t="s">
        <v>21</v>
      </c>
      <c r="E1025" s="4" t="s">
        <v>8</v>
      </c>
      <c r="F1025" s="4" t="s">
        <v>16</v>
      </c>
      <c r="G1025" s="4" t="s">
        <v>9</v>
      </c>
      <c r="H1025" s="4" t="s">
        <v>10</v>
      </c>
      <c r="I1025" s="9">
        <v>5</v>
      </c>
      <c r="J1025" s="6">
        <v>93.82</v>
      </c>
      <c r="K1025" s="7">
        <v>0.15</v>
      </c>
      <c r="L1025" s="6">
        <v>46.06</v>
      </c>
      <c r="M1025" s="6">
        <f t="shared" si="60"/>
        <v>398.73499999999996</v>
      </c>
      <c r="N1025" s="6">
        <f t="shared" si="61"/>
        <v>230.3</v>
      </c>
      <c r="O1025" s="6">
        <f t="shared" si="62"/>
        <v>168.43499999999995</v>
      </c>
      <c r="P1025" s="8">
        <f t="shared" si="63"/>
        <v>0.4224234140469233</v>
      </c>
      <c r="Q1025" s="5">
        <f>YEAR(SalesDataTable[[#This Row],[Order Date]])</f>
        <v>2026</v>
      </c>
      <c r="R1025" s="8" t="str">
        <f>"Q"&amp;ROUNDUP(MONTH(SalesDataTable[[#This Row],[Order Date]])/3,0)</f>
        <v>Q2</v>
      </c>
      <c r="S1025" s="9">
        <f>MONTH(SalesDataTable[[#This Row],[Order Date]])</f>
        <v>6</v>
      </c>
      <c r="T1025" s="8" t="str">
        <f>TEXT(SalesDataTable[[#This Row],[Order Date]],"mmm")</f>
        <v>Jun</v>
      </c>
    </row>
    <row r="1026" spans="1:20" ht="15.6">
      <c r="A1026" s="2">
        <v>72</v>
      </c>
      <c r="B1026" s="3">
        <v>46181</v>
      </c>
      <c r="C1026" s="4" t="s">
        <v>11</v>
      </c>
      <c r="D1026" s="4" t="s">
        <v>39</v>
      </c>
      <c r="E1026" s="4" t="s">
        <v>19</v>
      </c>
      <c r="F1026" s="4" t="s">
        <v>13</v>
      </c>
      <c r="G1026" s="4" t="s">
        <v>9</v>
      </c>
      <c r="H1026" s="4" t="s">
        <v>17</v>
      </c>
      <c r="I1026" s="9">
        <v>3</v>
      </c>
      <c r="J1026" s="6">
        <v>142.53</v>
      </c>
      <c r="K1026" s="7">
        <v>0</v>
      </c>
      <c r="L1026" s="6">
        <v>80.67</v>
      </c>
      <c r="M1026" s="6">
        <f t="shared" ref="M1026:M1089" si="64">I1026*J1026*(1-K1026)</f>
        <v>427.59000000000003</v>
      </c>
      <c r="N1026" s="6">
        <f t="shared" ref="N1026:N1089" si="65">I1026*L1026</f>
        <v>242.01</v>
      </c>
      <c r="O1026" s="6">
        <f t="shared" ref="O1026:O1089" si="66">M1026-N1026</f>
        <v>185.58000000000004</v>
      </c>
      <c r="P1026" s="8">
        <f t="shared" ref="P1026:P1089" si="67">IFERROR(O1026/M1026,0)</f>
        <v>0.43401389181225014</v>
      </c>
      <c r="Q1026" s="5">
        <f>YEAR(SalesDataTable[[#This Row],[Order Date]])</f>
        <v>2026</v>
      </c>
      <c r="R1026" s="8" t="str">
        <f>"Q"&amp;ROUNDUP(MONTH(SalesDataTable[[#This Row],[Order Date]])/3,0)</f>
        <v>Q2</v>
      </c>
      <c r="S1026" s="9">
        <f>MONTH(SalesDataTable[[#This Row],[Order Date]])</f>
        <v>6</v>
      </c>
      <c r="T1026" s="8" t="str">
        <f>TEXT(SalesDataTable[[#This Row],[Order Date]],"mmm")</f>
        <v>Jun</v>
      </c>
    </row>
    <row r="1027" spans="1:20" ht="15.6">
      <c r="A1027" s="2">
        <v>176</v>
      </c>
      <c r="B1027" s="3">
        <v>46181</v>
      </c>
      <c r="C1027" s="4" t="s">
        <v>6</v>
      </c>
      <c r="D1027" s="4" t="s">
        <v>49</v>
      </c>
      <c r="E1027" s="4" t="s">
        <v>2</v>
      </c>
      <c r="F1027" s="4" t="s">
        <v>3</v>
      </c>
      <c r="G1027" s="4" t="s">
        <v>23</v>
      </c>
      <c r="H1027" s="4" t="s">
        <v>29</v>
      </c>
      <c r="I1027" s="9">
        <v>1</v>
      </c>
      <c r="J1027" s="6">
        <v>196.33</v>
      </c>
      <c r="K1027" s="7">
        <v>0</v>
      </c>
      <c r="L1027" s="6">
        <v>103.27</v>
      </c>
      <c r="M1027" s="6">
        <f t="shared" si="64"/>
        <v>196.33</v>
      </c>
      <c r="N1027" s="6">
        <f t="shared" si="65"/>
        <v>103.27</v>
      </c>
      <c r="O1027" s="6">
        <f t="shared" si="66"/>
        <v>93.060000000000016</v>
      </c>
      <c r="P1027" s="8">
        <f t="shared" si="67"/>
        <v>0.47399786074466466</v>
      </c>
      <c r="Q1027" s="5">
        <f>YEAR(SalesDataTable[[#This Row],[Order Date]])</f>
        <v>2026</v>
      </c>
      <c r="R1027" s="8" t="str">
        <f>"Q"&amp;ROUNDUP(MONTH(SalesDataTable[[#This Row],[Order Date]])/3,0)</f>
        <v>Q2</v>
      </c>
      <c r="S1027" s="9">
        <f>MONTH(SalesDataTable[[#This Row],[Order Date]])</f>
        <v>6</v>
      </c>
      <c r="T1027" s="8" t="str">
        <f>TEXT(SalesDataTable[[#This Row],[Order Date]],"mmm")</f>
        <v>Jun</v>
      </c>
    </row>
    <row r="1028" spans="1:20" ht="15.6">
      <c r="A1028" s="2">
        <v>205</v>
      </c>
      <c r="B1028" s="3">
        <v>46181</v>
      </c>
      <c r="C1028" s="4" t="s">
        <v>20</v>
      </c>
      <c r="D1028" s="4" t="s">
        <v>31</v>
      </c>
      <c r="E1028" s="4" t="s">
        <v>2</v>
      </c>
      <c r="F1028" s="4" t="s">
        <v>13</v>
      </c>
      <c r="G1028" s="4" t="s">
        <v>4</v>
      </c>
      <c r="H1028" s="4" t="s">
        <v>26</v>
      </c>
      <c r="I1028" s="9">
        <v>2</v>
      </c>
      <c r="J1028" s="6">
        <v>41.05</v>
      </c>
      <c r="K1028" s="7">
        <v>0</v>
      </c>
      <c r="L1028" s="6">
        <v>16.690000000000001</v>
      </c>
      <c r="M1028" s="6">
        <f t="shared" si="64"/>
        <v>82.1</v>
      </c>
      <c r="N1028" s="6">
        <f t="shared" si="65"/>
        <v>33.380000000000003</v>
      </c>
      <c r="O1028" s="6">
        <f t="shared" si="66"/>
        <v>48.719999999999992</v>
      </c>
      <c r="P1028" s="8">
        <f t="shared" si="67"/>
        <v>0.59342265529841653</v>
      </c>
      <c r="Q1028" s="5">
        <f>YEAR(SalesDataTable[[#This Row],[Order Date]])</f>
        <v>2026</v>
      </c>
      <c r="R1028" s="8" t="str">
        <f>"Q"&amp;ROUNDUP(MONTH(SalesDataTable[[#This Row],[Order Date]])/3,0)</f>
        <v>Q2</v>
      </c>
      <c r="S1028" s="9">
        <f>MONTH(SalesDataTable[[#This Row],[Order Date]])</f>
        <v>6</v>
      </c>
      <c r="T1028" s="8" t="str">
        <f>TEXT(SalesDataTable[[#This Row],[Order Date]],"mmm")</f>
        <v>Jun</v>
      </c>
    </row>
    <row r="1029" spans="1:20" ht="15.6">
      <c r="A1029" s="2">
        <v>896</v>
      </c>
      <c r="B1029" s="3">
        <v>46181</v>
      </c>
      <c r="C1029" s="4" t="s">
        <v>20</v>
      </c>
      <c r="D1029" s="4" t="s">
        <v>33</v>
      </c>
      <c r="E1029" s="4" t="s">
        <v>2</v>
      </c>
      <c r="F1029" s="4" t="s">
        <v>13</v>
      </c>
      <c r="G1029" s="4" t="s">
        <v>34</v>
      </c>
      <c r="H1029" s="4" t="s">
        <v>38</v>
      </c>
      <c r="I1029" s="9">
        <v>1</v>
      </c>
      <c r="J1029" s="6">
        <v>123.09</v>
      </c>
      <c r="K1029" s="7">
        <v>0</v>
      </c>
      <c r="L1029" s="6">
        <v>68.03</v>
      </c>
      <c r="M1029" s="6">
        <f t="shared" si="64"/>
        <v>123.09</v>
      </c>
      <c r="N1029" s="6">
        <f t="shared" si="65"/>
        <v>68.03</v>
      </c>
      <c r="O1029" s="6">
        <f t="shared" si="66"/>
        <v>55.06</v>
      </c>
      <c r="P1029" s="8">
        <f t="shared" si="67"/>
        <v>0.44731497278414167</v>
      </c>
      <c r="Q1029" s="5">
        <f>YEAR(SalesDataTable[[#This Row],[Order Date]])</f>
        <v>2026</v>
      </c>
      <c r="R1029" s="8" t="str">
        <f>"Q"&amp;ROUNDUP(MONTH(SalesDataTable[[#This Row],[Order Date]])/3,0)</f>
        <v>Q2</v>
      </c>
      <c r="S1029" s="9">
        <f>MONTH(SalesDataTable[[#This Row],[Order Date]])</f>
        <v>6</v>
      </c>
      <c r="T1029" s="8" t="str">
        <f>TEXT(SalesDataTable[[#This Row],[Order Date]],"mmm")</f>
        <v>Jun</v>
      </c>
    </row>
    <row r="1030" spans="1:20" ht="15.6">
      <c r="A1030" s="2">
        <v>1697</v>
      </c>
      <c r="B1030" s="3">
        <v>46181</v>
      </c>
      <c r="C1030" s="4" t="s">
        <v>6</v>
      </c>
      <c r="D1030" s="4" t="s">
        <v>43</v>
      </c>
      <c r="E1030" s="4" t="s">
        <v>2</v>
      </c>
      <c r="F1030" s="4" t="s">
        <v>16</v>
      </c>
      <c r="G1030" s="4" t="s">
        <v>9</v>
      </c>
      <c r="H1030" s="4" t="s">
        <v>17</v>
      </c>
      <c r="I1030" s="9">
        <v>2</v>
      </c>
      <c r="J1030" s="6">
        <v>141.09</v>
      </c>
      <c r="K1030" s="7">
        <v>0</v>
      </c>
      <c r="L1030" s="6">
        <v>81.69</v>
      </c>
      <c r="M1030" s="6">
        <f t="shared" si="64"/>
        <v>282.18</v>
      </c>
      <c r="N1030" s="6">
        <f t="shared" si="65"/>
        <v>163.38</v>
      </c>
      <c r="O1030" s="6">
        <f t="shared" si="66"/>
        <v>118.80000000000001</v>
      </c>
      <c r="P1030" s="8">
        <f t="shared" si="67"/>
        <v>0.42100786731873274</v>
      </c>
      <c r="Q1030" s="5">
        <f>YEAR(SalesDataTable[[#This Row],[Order Date]])</f>
        <v>2026</v>
      </c>
      <c r="R1030" s="8" t="str">
        <f>"Q"&amp;ROUNDUP(MONTH(SalesDataTable[[#This Row],[Order Date]])/3,0)</f>
        <v>Q2</v>
      </c>
      <c r="S1030" s="9">
        <f>MONTH(SalesDataTable[[#This Row],[Order Date]])</f>
        <v>6</v>
      </c>
      <c r="T1030" s="8" t="str">
        <f>TEXT(SalesDataTable[[#This Row],[Order Date]],"mmm")</f>
        <v>Jun</v>
      </c>
    </row>
    <row r="1031" spans="1:20" ht="15.6">
      <c r="A1031" s="2">
        <v>2159</v>
      </c>
      <c r="B1031" s="3">
        <v>46181</v>
      </c>
      <c r="C1031" s="4" t="s">
        <v>11</v>
      </c>
      <c r="D1031" s="4" t="s">
        <v>39</v>
      </c>
      <c r="E1031" s="4" t="s">
        <v>19</v>
      </c>
      <c r="F1031" s="4" t="s">
        <v>13</v>
      </c>
      <c r="G1031" s="4" t="s">
        <v>9</v>
      </c>
      <c r="H1031" s="4" t="s">
        <v>37</v>
      </c>
      <c r="I1031" s="9">
        <v>1</v>
      </c>
      <c r="J1031" s="6">
        <v>157.04</v>
      </c>
      <c r="K1031" s="7">
        <v>0</v>
      </c>
      <c r="L1031" s="6">
        <v>77.540000000000006</v>
      </c>
      <c r="M1031" s="6">
        <f t="shared" si="64"/>
        <v>157.04</v>
      </c>
      <c r="N1031" s="6">
        <f t="shared" si="65"/>
        <v>77.540000000000006</v>
      </c>
      <c r="O1031" s="6">
        <f t="shared" si="66"/>
        <v>79.499999999999986</v>
      </c>
      <c r="P1031" s="8">
        <f t="shared" si="67"/>
        <v>0.5062404482934284</v>
      </c>
      <c r="Q1031" s="5">
        <f>YEAR(SalesDataTable[[#This Row],[Order Date]])</f>
        <v>2026</v>
      </c>
      <c r="R1031" s="8" t="str">
        <f>"Q"&amp;ROUNDUP(MONTH(SalesDataTable[[#This Row],[Order Date]])/3,0)</f>
        <v>Q2</v>
      </c>
      <c r="S1031" s="9">
        <f>MONTH(SalesDataTable[[#This Row],[Order Date]])</f>
        <v>6</v>
      </c>
      <c r="T1031" s="8" t="str">
        <f>TEXT(SalesDataTable[[#This Row],[Order Date]],"mmm")</f>
        <v>Jun</v>
      </c>
    </row>
    <row r="1032" spans="1:20" ht="15.6">
      <c r="A1032" s="2">
        <v>2772</v>
      </c>
      <c r="B1032" s="3">
        <v>46181</v>
      </c>
      <c r="C1032" s="4" t="s">
        <v>20</v>
      </c>
      <c r="D1032" s="4" t="s">
        <v>31</v>
      </c>
      <c r="E1032" s="4" t="s">
        <v>19</v>
      </c>
      <c r="F1032" s="4" t="s">
        <v>13</v>
      </c>
      <c r="G1032" s="4" t="s">
        <v>14</v>
      </c>
      <c r="H1032" s="4" t="s">
        <v>44</v>
      </c>
      <c r="I1032" s="9">
        <v>6</v>
      </c>
      <c r="J1032" s="6">
        <v>136.46</v>
      </c>
      <c r="K1032" s="7">
        <v>0</v>
      </c>
      <c r="L1032" s="6">
        <v>68.61</v>
      </c>
      <c r="M1032" s="6">
        <f t="shared" si="64"/>
        <v>818.76</v>
      </c>
      <c r="N1032" s="6">
        <f t="shared" si="65"/>
        <v>411.65999999999997</v>
      </c>
      <c r="O1032" s="6">
        <f t="shared" si="66"/>
        <v>407.1</v>
      </c>
      <c r="P1032" s="8">
        <f t="shared" si="67"/>
        <v>0.49721530118716112</v>
      </c>
      <c r="Q1032" s="5">
        <f>YEAR(SalesDataTable[[#This Row],[Order Date]])</f>
        <v>2026</v>
      </c>
      <c r="R1032" s="8" t="str">
        <f>"Q"&amp;ROUNDUP(MONTH(SalesDataTable[[#This Row],[Order Date]])/3,0)</f>
        <v>Q2</v>
      </c>
      <c r="S1032" s="9">
        <f>MONTH(SalesDataTable[[#This Row],[Order Date]])</f>
        <v>6</v>
      </c>
      <c r="T1032" s="8" t="str">
        <f>TEXT(SalesDataTable[[#This Row],[Order Date]],"mmm")</f>
        <v>Jun</v>
      </c>
    </row>
    <row r="1033" spans="1:20" ht="15.6">
      <c r="A1033" s="2">
        <v>3091</v>
      </c>
      <c r="B1033" s="3">
        <v>46181</v>
      </c>
      <c r="C1033" s="4" t="s">
        <v>0</v>
      </c>
      <c r="D1033" s="4" t="s">
        <v>1</v>
      </c>
      <c r="E1033" s="4" t="s">
        <v>2</v>
      </c>
      <c r="F1033" s="4" t="s">
        <v>13</v>
      </c>
      <c r="G1033" s="4" t="s">
        <v>34</v>
      </c>
      <c r="H1033" s="4" t="s">
        <v>42</v>
      </c>
      <c r="I1033" s="9">
        <v>1</v>
      </c>
      <c r="J1033" s="6">
        <v>36.1</v>
      </c>
      <c r="K1033" s="7">
        <v>0</v>
      </c>
      <c r="L1033" s="6">
        <v>13.65</v>
      </c>
      <c r="M1033" s="6">
        <f t="shared" si="64"/>
        <v>36.1</v>
      </c>
      <c r="N1033" s="6">
        <f t="shared" si="65"/>
        <v>13.65</v>
      </c>
      <c r="O1033" s="6">
        <f t="shared" si="66"/>
        <v>22.450000000000003</v>
      </c>
      <c r="P1033" s="8">
        <f t="shared" si="67"/>
        <v>0.62188365650969535</v>
      </c>
      <c r="Q1033" s="5">
        <f>YEAR(SalesDataTable[[#This Row],[Order Date]])</f>
        <v>2026</v>
      </c>
      <c r="R1033" s="8" t="str">
        <f>"Q"&amp;ROUNDUP(MONTH(SalesDataTable[[#This Row],[Order Date]])/3,0)</f>
        <v>Q2</v>
      </c>
      <c r="S1033" s="9">
        <f>MONTH(SalesDataTable[[#This Row],[Order Date]])</f>
        <v>6</v>
      </c>
      <c r="T1033" s="8" t="str">
        <f>TEXT(SalesDataTable[[#This Row],[Order Date]],"mmm")</f>
        <v>Jun</v>
      </c>
    </row>
    <row r="1034" spans="1:20" ht="15.6">
      <c r="A1034" s="2">
        <v>4241</v>
      </c>
      <c r="B1034" s="3">
        <v>46181</v>
      </c>
      <c r="C1034" s="4" t="s">
        <v>20</v>
      </c>
      <c r="D1034" s="4" t="s">
        <v>47</v>
      </c>
      <c r="E1034" s="4" t="s">
        <v>2</v>
      </c>
      <c r="F1034" s="4" t="s">
        <v>13</v>
      </c>
      <c r="G1034" s="4" t="s">
        <v>9</v>
      </c>
      <c r="H1034" s="4" t="s">
        <v>10</v>
      </c>
      <c r="I1034" s="9">
        <v>3</v>
      </c>
      <c r="J1034" s="6">
        <v>92.73</v>
      </c>
      <c r="K1034" s="7">
        <v>0</v>
      </c>
      <c r="L1034" s="6">
        <v>44.68</v>
      </c>
      <c r="M1034" s="6">
        <f t="shared" si="64"/>
        <v>278.19</v>
      </c>
      <c r="N1034" s="6">
        <f t="shared" si="65"/>
        <v>134.04</v>
      </c>
      <c r="O1034" s="6">
        <f t="shared" si="66"/>
        <v>144.15</v>
      </c>
      <c r="P1034" s="8">
        <f t="shared" si="67"/>
        <v>0.51817103418526911</v>
      </c>
      <c r="Q1034" s="5">
        <f>YEAR(SalesDataTable[[#This Row],[Order Date]])</f>
        <v>2026</v>
      </c>
      <c r="R1034" s="8" t="str">
        <f>"Q"&amp;ROUNDUP(MONTH(SalesDataTable[[#This Row],[Order Date]])/3,0)</f>
        <v>Q2</v>
      </c>
      <c r="S1034" s="9">
        <f>MONTH(SalesDataTable[[#This Row],[Order Date]])</f>
        <v>6</v>
      </c>
      <c r="T1034" s="8" t="str">
        <f>TEXT(SalesDataTable[[#This Row],[Order Date]],"mmm")</f>
        <v>Jun</v>
      </c>
    </row>
    <row r="1035" spans="1:20" ht="15.6">
      <c r="A1035" s="2">
        <v>5185</v>
      </c>
      <c r="B1035" s="3">
        <v>46181</v>
      </c>
      <c r="C1035" s="4" t="s">
        <v>6</v>
      </c>
      <c r="D1035" s="4" t="s">
        <v>43</v>
      </c>
      <c r="E1035" s="4" t="s">
        <v>2</v>
      </c>
      <c r="F1035" s="4" t="s">
        <v>13</v>
      </c>
      <c r="G1035" s="4" t="s">
        <v>14</v>
      </c>
      <c r="H1035" s="4" t="s">
        <v>48</v>
      </c>
      <c r="I1035" s="9">
        <v>3</v>
      </c>
      <c r="J1035" s="6">
        <v>164.31</v>
      </c>
      <c r="K1035" s="7">
        <v>0.05</v>
      </c>
      <c r="L1035" s="6">
        <v>86</v>
      </c>
      <c r="M1035" s="6">
        <f t="shared" si="64"/>
        <v>468.2835</v>
      </c>
      <c r="N1035" s="6">
        <f t="shared" si="65"/>
        <v>258</v>
      </c>
      <c r="O1035" s="6">
        <f t="shared" si="66"/>
        <v>210.2835</v>
      </c>
      <c r="P1035" s="8">
        <f t="shared" si="67"/>
        <v>0.44905169624810615</v>
      </c>
      <c r="Q1035" s="5">
        <f>YEAR(SalesDataTable[[#This Row],[Order Date]])</f>
        <v>2026</v>
      </c>
      <c r="R1035" s="8" t="str">
        <f>"Q"&amp;ROUNDUP(MONTH(SalesDataTable[[#This Row],[Order Date]])/3,0)</f>
        <v>Q2</v>
      </c>
      <c r="S1035" s="9">
        <f>MONTH(SalesDataTable[[#This Row],[Order Date]])</f>
        <v>6</v>
      </c>
      <c r="T1035" s="8" t="str">
        <f>TEXT(SalesDataTable[[#This Row],[Order Date]],"mmm")</f>
        <v>Jun</v>
      </c>
    </row>
    <row r="1036" spans="1:20" ht="15.6">
      <c r="A1036" s="2">
        <v>1437</v>
      </c>
      <c r="B1036" s="3">
        <v>46182</v>
      </c>
      <c r="C1036" s="4" t="s">
        <v>20</v>
      </c>
      <c r="D1036" s="4" t="s">
        <v>33</v>
      </c>
      <c r="E1036" s="4" t="s">
        <v>28</v>
      </c>
      <c r="F1036" s="4" t="s">
        <v>13</v>
      </c>
      <c r="G1036" s="4" t="s">
        <v>14</v>
      </c>
      <c r="H1036" s="4" t="s">
        <v>15</v>
      </c>
      <c r="I1036" s="9">
        <v>2</v>
      </c>
      <c r="J1036" s="6">
        <v>36.85</v>
      </c>
      <c r="K1036" s="7">
        <v>0.1</v>
      </c>
      <c r="L1036" s="6">
        <v>13.92</v>
      </c>
      <c r="M1036" s="6">
        <f t="shared" si="64"/>
        <v>66.33</v>
      </c>
      <c r="N1036" s="6">
        <f t="shared" si="65"/>
        <v>27.84</v>
      </c>
      <c r="O1036" s="6">
        <f t="shared" si="66"/>
        <v>38.489999999999995</v>
      </c>
      <c r="P1036" s="8">
        <f t="shared" si="67"/>
        <v>0.58028041610131154</v>
      </c>
      <c r="Q1036" s="5">
        <f>YEAR(SalesDataTable[[#This Row],[Order Date]])</f>
        <v>2026</v>
      </c>
      <c r="R1036" s="8" t="str">
        <f>"Q"&amp;ROUNDUP(MONTH(SalesDataTable[[#This Row],[Order Date]])/3,0)</f>
        <v>Q2</v>
      </c>
      <c r="S1036" s="9">
        <f>MONTH(SalesDataTable[[#This Row],[Order Date]])</f>
        <v>6</v>
      </c>
      <c r="T1036" s="8" t="str">
        <f>TEXT(SalesDataTable[[#This Row],[Order Date]],"mmm")</f>
        <v>Jun</v>
      </c>
    </row>
    <row r="1037" spans="1:20" ht="15.6">
      <c r="A1037" s="2">
        <v>2316</v>
      </c>
      <c r="B1037" s="3">
        <v>46182</v>
      </c>
      <c r="C1037" s="4" t="s">
        <v>6</v>
      </c>
      <c r="D1037" s="4" t="s">
        <v>41</v>
      </c>
      <c r="E1037" s="4" t="s">
        <v>28</v>
      </c>
      <c r="F1037" s="4" t="s">
        <v>13</v>
      </c>
      <c r="G1037" s="4" t="s">
        <v>34</v>
      </c>
      <c r="H1037" s="4" t="s">
        <v>42</v>
      </c>
      <c r="I1037" s="9">
        <v>1</v>
      </c>
      <c r="J1037" s="6">
        <v>35.619999999999997</v>
      </c>
      <c r="K1037" s="7">
        <v>0</v>
      </c>
      <c r="L1037" s="6">
        <v>14.05</v>
      </c>
      <c r="M1037" s="6">
        <f t="shared" si="64"/>
        <v>35.619999999999997</v>
      </c>
      <c r="N1037" s="6">
        <f t="shared" si="65"/>
        <v>14.05</v>
      </c>
      <c r="O1037" s="6">
        <f t="shared" si="66"/>
        <v>21.569999999999997</v>
      </c>
      <c r="P1037" s="8">
        <f t="shared" si="67"/>
        <v>0.60555867490174053</v>
      </c>
      <c r="Q1037" s="5">
        <f>YEAR(SalesDataTable[[#This Row],[Order Date]])</f>
        <v>2026</v>
      </c>
      <c r="R1037" s="8" t="str">
        <f>"Q"&amp;ROUNDUP(MONTH(SalesDataTable[[#This Row],[Order Date]])/3,0)</f>
        <v>Q2</v>
      </c>
      <c r="S1037" s="9">
        <f>MONTH(SalesDataTable[[#This Row],[Order Date]])</f>
        <v>6</v>
      </c>
      <c r="T1037" s="8" t="str">
        <f>TEXT(SalesDataTable[[#This Row],[Order Date]],"mmm")</f>
        <v>Jun</v>
      </c>
    </row>
    <row r="1038" spans="1:20" ht="15.6">
      <c r="A1038" s="2">
        <v>2329</v>
      </c>
      <c r="B1038" s="3">
        <v>46182</v>
      </c>
      <c r="C1038" s="4" t="s">
        <v>20</v>
      </c>
      <c r="D1038" s="4" t="s">
        <v>33</v>
      </c>
      <c r="E1038" s="4" t="s">
        <v>2</v>
      </c>
      <c r="F1038" s="4" t="s">
        <v>13</v>
      </c>
      <c r="G1038" s="4" t="s">
        <v>9</v>
      </c>
      <c r="H1038" s="4" t="s">
        <v>37</v>
      </c>
      <c r="I1038" s="9">
        <v>3</v>
      </c>
      <c r="J1038" s="6">
        <v>157.43</v>
      </c>
      <c r="K1038" s="7">
        <v>0.15</v>
      </c>
      <c r="L1038" s="6">
        <v>77.56</v>
      </c>
      <c r="M1038" s="6">
        <f t="shared" si="64"/>
        <v>401.44650000000001</v>
      </c>
      <c r="N1038" s="6">
        <f t="shared" si="65"/>
        <v>232.68</v>
      </c>
      <c r="O1038" s="6">
        <f t="shared" si="66"/>
        <v>168.76650000000001</v>
      </c>
      <c r="P1038" s="8">
        <f t="shared" si="67"/>
        <v>0.42039599299034863</v>
      </c>
      <c r="Q1038" s="5">
        <f>YEAR(SalesDataTable[[#This Row],[Order Date]])</f>
        <v>2026</v>
      </c>
      <c r="R1038" s="8" t="str">
        <f>"Q"&amp;ROUNDUP(MONTH(SalesDataTable[[#This Row],[Order Date]])/3,0)</f>
        <v>Q2</v>
      </c>
      <c r="S1038" s="9">
        <f>MONTH(SalesDataTable[[#This Row],[Order Date]])</f>
        <v>6</v>
      </c>
      <c r="T1038" s="8" t="str">
        <f>TEXT(SalesDataTable[[#This Row],[Order Date]],"mmm")</f>
        <v>Jun</v>
      </c>
    </row>
    <row r="1039" spans="1:20" ht="15.6">
      <c r="A1039" s="2">
        <v>3036</v>
      </c>
      <c r="B1039" s="3">
        <v>46182</v>
      </c>
      <c r="C1039" s="4" t="s">
        <v>6</v>
      </c>
      <c r="D1039" s="4" t="s">
        <v>43</v>
      </c>
      <c r="E1039" s="4" t="s">
        <v>19</v>
      </c>
      <c r="F1039" s="4" t="s">
        <v>13</v>
      </c>
      <c r="G1039" s="4" t="s">
        <v>4</v>
      </c>
      <c r="H1039" s="4" t="s">
        <v>5</v>
      </c>
      <c r="I1039" s="9">
        <v>1</v>
      </c>
      <c r="J1039" s="6">
        <v>81.2</v>
      </c>
      <c r="K1039" s="7">
        <v>0.1</v>
      </c>
      <c r="L1039" s="6">
        <v>41.64</v>
      </c>
      <c r="M1039" s="6">
        <f t="shared" si="64"/>
        <v>73.08</v>
      </c>
      <c r="N1039" s="6">
        <f t="shared" si="65"/>
        <v>41.64</v>
      </c>
      <c r="O1039" s="6">
        <f t="shared" si="66"/>
        <v>31.439999999999998</v>
      </c>
      <c r="P1039" s="8">
        <f t="shared" si="67"/>
        <v>0.43021346469622329</v>
      </c>
      <c r="Q1039" s="5">
        <f>YEAR(SalesDataTable[[#This Row],[Order Date]])</f>
        <v>2026</v>
      </c>
      <c r="R1039" s="8" t="str">
        <f>"Q"&amp;ROUNDUP(MONTH(SalesDataTable[[#This Row],[Order Date]])/3,0)</f>
        <v>Q2</v>
      </c>
      <c r="S1039" s="9">
        <f>MONTH(SalesDataTable[[#This Row],[Order Date]])</f>
        <v>6</v>
      </c>
      <c r="T1039" s="8" t="str">
        <f>TEXT(SalesDataTable[[#This Row],[Order Date]],"mmm")</f>
        <v>Jun</v>
      </c>
    </row>
    <row r="1040" spans="1:20" ht="15.6">
      <c r="A1040" s="2">
        <v>3429</v>
      </c>
      <c r="B1040" s="3">
        <v>46182</v>
      </c>
      <c r="C1040" s="4" t="s">
        <v>20</v>
      </c>
      <c r="D1040" s="4" t="s">
        <v>47</v>
      </c>
      <c r="E1040" s="4" t="s">
        <v>2</v>
      </c>
      <c r="F1040" s="4" t="s">
        <v>3</v>
      </c>
      <c r="G1040" s="4" t="s">
        <v>9</v>
      </c>
      <c r="H1040" s="4" t="s">
        <v>10</v>
      </c>
      <c r="I1040" s="9">
        <v>4</v>
      </c>
      <c r="J1040" s="6">
        <v>93.58</v>
      </c>
      <c r="K1040" s="7">
        <v>0.1</v>
      </c>
      <c r="L1040" s="6">
        <v>44.56</v>
      </c>
      <c r="M1040" s="6">
        <f t="shared" si="64"/>
        <v>336.88799999999998</v>
      </c>
      <c r="N1040" s="6">
        <f t="shared" si="65"/>
        <v>178.24</v>
      </c>
      <c r="O1040" s="6">
        <f t="shared" si="66"/>
        <v>158.64799999999997</v>
      </c>
      <c r="P1040" s="8">
        <f t="shared" si="67"/>
        <v>0.4709220868656645</v>
      </c>
      <c r="Q1040" s="5">
        <f>YEAR(SalesDataTable[[#This Row],[Order Date]])</f>
        <v>2026</v>
      </c>
      <c r="R1040" s="8" t="str">
        <f>"Q"&amp;ROUNDUP(MONTH(SalesDataTable[[#This Row],[Order Date]])/3,0)</f>
        <v>Q2</v>
      </c>
      <c r="S1040" s="9">
        <f>MONTH(SalesDataTable[[#This Row],[Order Date]])</f>
        <v>6</v>
      </c>
      <c r="T1040" s="8" t="str">
        <f>TEXT(SalesDataTable[[#This Row],[Order Date]],"mmm")</f>
        <v>Jun</v>
      </c>
    </row>
    <row r="1041" spans="1:20" ht="15.6">
      <c r="A1041" s="2">
        <v>3615</v>
      </c>
      <c r="B1041" s="3">
        <v>46182</v>
      </c>
      <c r="C1041" s="4" t="s">
        <v>6</v>
      </c>
      <c r="D1041" s="4" t="s">
        <v>49</v>
      </c>
      <c r="E1041" s="4" t="s">
        <v>2</v>
      </c>
      <c r="F1041" s="4" t="s">
        <v>13</v>
      </c>
      <c r="G1041" s="4" t="s">
        <v>9</v>
      </c>
      <c r="H1041" s="4" t="s">
        <v>37</v>
      </c>
      <c r="I1041" s="9">
        <v>4</v>
      </c>
      <c r="J1041" s="6">
        <v>155.22</v>
      </c>
      <c r="K1041" s="7">
        <v>0</v>
      </c>
      <c r="L1041" s="6">
        <v>77.209999999999994</v>
      </c>
      <c r="M1041" s="6">
        <f t="shared" si="64"/>
        <v>620.88</v>
      </c>
      <c r="N1041" s="6">
        <f t="shared" si="65"/>
        <v>308.83999999999997</v>
      </c>
      <c r="O1041" s="6">
        <f t="shared" si="66"/>
        <v>312.04000000000002</v>
      </c>
      <c r="P1041" s="8">
        <f t="shared" si="67"/>
        <v>0.50257698750161062</v>
      </c>
      <c r="Q1041" s="5">
        <f>YEAR(SalesDataTable[[#This Row],[Order Date]])</f>
        <v>2026</v>
      </c>
      <c r="R1041" s="8" t="str">
        <f>"Q"&amp;ROUNDUP(MONTH(SalesDataTable[[#This Row],[Order Date]])/3,0)</f>
        <v>Q2</v>
      </c>
      <c r="S1041" s="9">
        <f>MONTH(SalesDataTable[[#This Row],[Order Date]])</f>
        <v>6</v>
      </c>
      <c r="T1041" s="8" t="str">
        <f>TEXT(SalesDataTable[[#This Row],[Order Date]],"mmm")</f>
        <v>Jun</v>
      </c>
    </row>
    <row r="1042" spans="1:20" ht="15.6">
      <c r="A1042" s="2">
        <v>3661</v>
      </c>
      <c r="B1042" s="3">
        <v>46182</v>
      </c>
      <c r="C1042" s="4" t="s">
        <v>20</v>
      </c>
      <c r="D1042" s="4" t="s">
        <v>33</v>
      </c>
      <c r="E1042" s="4" t="s">
        <v>2</v>
      </c>
      <c r="F1042" s="4" t="s">
        <v>13</v>
      </c>
      <c r="G1042" s="4" t="s">
        <v>4</v>
      </c>
      <c r="H1042" s="4" t="s">
        <v>30</v>
      </c>
      <c r="I1042" s="9">
        <v>4</v>
      </c>
      <c r="J1042" s="6">
        <v>100.33</v>
      </c>
      <c r="K1042" s="7">
        <v>0</v>
      </c>
      <c r="L1042" s="6">
        <v>49.99</v>
      </c>
      <c r="M1042" s="6">
        <f t="shared" si="64"/>
        <v>401.32</v>
      </c>
      <c r="N1042" s="6">
        <f t="shared" si="65"/>
        <v>199.96</v>
      </c>
      <c r="O1042" s="6">
        <f t="shared" si="66"/>
        <v>201.35999999999999</v>
      </c>
      <c r="P1042" s="8">
        <f t="shared" si="67"/>
        <v>0.5017442439948171</v>
      </c>
      <c r="Q1042" s="5">
        <f>YEAR(SalesDataTable[[#This Row],[Order Date]])</f>
        <v>2026</v>
      </c>
      <c r="R1042" s="8" t="str">
        <f>"Q"&amp;ROUNDUP(MONTH(SalesDataTable[[#This Row],[Order Date]])/3,0)</f>
        <v>Q2</v>
      </c>
      <c r="S1042" s="9">
        <f>MONTH(SalesDataTable[[#This Row],[Order Date]])</f>
        <v>6</v>
      </c>
      <c r="T1042" s="8" t="str">
        <f>TEXT(SalesDataTable[[#This Row],[Order Date]],"mmm")</f>
        <v>Jun</v>
      </c>
    </row>
    <row r="1043" spans="1:20" ht="15.6">
      <c r="A1043" s="2">
        <v>3831</v>
      </c>
      <c r="B1043" s="3">
        <v>46182</v>
      </c>
      <c r="C1043" s="4" t="s">
        <v>11</v>
      </c>
      <c r="D1043" s="4" t="s">
        <v>18</v>
      </c>
      <c r="E1043" s="4" t="s">
        <v>2</v>
      </c>
      <c r="F1043" s="4" t="s">
        <v>16</v>
      </c>
      <c r="G1043" s="4" t="s">
        <v>14</v>
      </c>
      <c r="H1043" s="4" t="s">
        <v>44</v>
      </c>
      <c r="I1043" s="9">
        <v>2</v>
      </c>
      <c r="J1043" s="6">
        <v>134.28</v>
      </c>
      <c r="K1043" s="7">
        <v>0</v>
      </c>
      <c r="L1043" s="6">
        <v>69.12</v>
      </c>
      <c r="M1043" s="6">
        <f t="shared" si="64"/>
        <v>268.56</v>
      </c>
      <c r="N1043" s="6">
        <f t="shared" si="65"/>
        <v>138.24</v>
      </c>
      <c r="O1043" s="6">
        <f t="shared" si="66"/>
        <v>130.32</v>
      </c>
      <c r="P1043" s="8">
        <f t="shared" si="67"/>
        <v>0.48525469168900803</v>
      </c>
      <c r="Q1043" s="5">
        <f>YEAR(SalesDataTable[[#This Row],[Order Date]])</f>
        <v>2026</v>
      </c>
      <c r="R1043" s="8" t="str">
        <f>"Q"&amp;ROUNDUP(MONTH(SalesDataTable[[#This Row],[Order Date]])/3,0)</f>
        <v>Q2</v>
      </c>
      <c r="S1043" s="9">
        <f>MONTH(SalesDataTable[[#This Row],[Order Date]])</f>
        <v>6</v>
      </c>
      <c r="T1043" s="8" t="str">
        <f>TEXT(SalesDataTable[[#This Row],[Order Date]],"mmm")</f>
        <v>Jun</v>
      </c>
    </row>
    <row r="1044" spans="1:20" ht="15.6">
      <c r="A1044" s="2">
        <v>4394</v>
      </c>
      <c r="B1044" s="3">
        <v>46182</v>
      </c>
      <c r="C1044" s="4" t="s">
        <v>11</v>
      </c>
      <c r="D1044" s="4" t="s">
        <v>12</v>
      </c>
      <c r="E1044" s="4" t="s">
        <v>2</v>
      </c>
      <c r="F1044" s="4" t="s">
        <v>13</v>
      </c>
      <c r="G1044" s="4" t="s">
        <v>34</v>
      </c>
      <c r="H1044" s="4" t="s">
        <v>45</v>
      </c>
      <c r="I1044" s="9">
        <v>2</v>
      </c>
      <c r="J1044" s="6">
        <v>51.16</v>
      </c>
      <c r="K1044" s="7">
        <v>0</v>
      </c>
      <c r="L1044" s="6">
        <v>21.57</v>
      </c>
      <c r="M1044" s="6">
        <f t="shared" si="64"/>
        <v>102.32</v>
      </c>
      <c r="N1044" s="6">
        <f t="shared" si="65"/>
        <v>43.14</v>
      </c>
      <c r="O1044" s="6">
        <f t="shared" si="66"/>
        <v>59.179999999999993</v>
      </c>
      <c r="P1044" s="8">
        <f t="shared" si="67"/>
        <v>0.57838154808444098</v>
      </c>
      <c r="Q1044" s="5">
        <f>YEAR(SalesDataTable[[#This Row],[Order Date]])</f>
        <v>2026</v>
      </c>
      <c r="R1044" s="8" t="str">
        <f>"Q"&amp;ROUNDUP(MONTH(SalesDataTable[[#This Row],[Order Date]])/3,0)</f>
        <v>Q2</v>
      </c>
      <c r="S1044" s="9">
        <f>MONTH(SalesDataTable[[#This Row],[Order Date]])</f>
        <v>6</v>
      </c>
      <c r="T1044" s="8" t="str">
        <f>TEXT(SalesDataTable[[#This Row],[Order Date]],"mmm")</f>
        <v>Jun</v>
      </c>
    </row>
    <row r="1045" spans="1:20" ht="15.6">
      <c r="A1045" s="2">
        <v>372</v>
      </c>
      <c r="B1045" s="3">
        <v>46183</v>
      </c>
      <c r="C1045" s="4" t="s">
        <v>6</v>
      </c>
      <c r="D1045" s="4" t="s">
        <v>43</v>
      </c>
      <c r="E1045" s="4" t="s">
        <v>2</v>
      </c>
      <c r="F1045" s="4" t="s">
        <v>3</v>
      </c>
      <c r="G1045" s="4" t="s">
        <v>34</v>
      </c>
      <c r="H1045" s="4" t="s">
        <v>42</v>
      </c>
      <c r="I1045" s="9">
        <v>3</v>
      </c>
      <c r="J1045" s="6">
        <v>35.94</v>
      </c>
      <c r="K1045" s="7">
        <v>0.1</v>
      </c>
      <c r="L1045" s="6">
        <v>14.04</v>
      </c>
      <c r="M1045" s="6">
        <f t="shared" si="64"/>
        <v>97.037999999999997</v>
      </c>
      <c r="N1045" s="6">
        <f t="shared" si="65"/>
        <v>42.12</v>
      </c>
      <c r="O1045" s="6">
        <f t="shared" si="66"/>
        <v>54.917999999999999</v>
      </c>
      <c r="P1045" s="8">
        <f t="shared" si="67"/>
        <v>0.56594323873121866</v>
      </c>
      <c r="Q1045" s="5">
        <f>YEAR(SalesDataTable[[#This Row],[Order Date]])</f>
        <v>2026</v>
      </c>
      <c r="R1045" s="8" t="str">
        <f>"Q"&amp;ROUNDUP(MONTH(SalesDataTable[[#This Row],[Order Date]])/3,0)</f>
        <v>Q2</v>
      </c>
      <c r="S1045" s="9">
        <f>MONTH(SalesDataTable[[#This Row],[Order Date]])</f>
        <v>6</v>
      </c>
      <c r="T1045" s="8" t="str">
        <f>TEXT(SalesDataTable[[#This Row],[Order Date]],"mmm")</f>
        <v>Jun</v>
      </c>
    </row>
    <row r="1046" spans="1:20" ht="15.6">
      <c r="A1046" s="2">
        <v>532</v>
      </c>
      <c r="B1046" s="3">
        <v>46183</v>
      </c>
      <c r="C1046" s="4" t="s">
        <v>11</v>
      </c>
      <c r="D1046" s="4" t="s">
        <v>39</v>
      </c>
      <c r="E1046" s="4" t="s">
        <v>19</v>
      </c>
      <c r="F1046" s="4" t="s">
        <v>3</v>
      </c>
      <c r="G1046" s="4" t="s">
        <v>9</v>
      </c>
      <c r="H1046" s="4" t="s">
        <v>17</v>
      </c>
      <c r="I1046" s="9">
        <v>1</v>
      </c>
      <c r="J1046" s="6">
        <v>145.34</v>
      </c>
      <c r="K1046" s="7">
        <v>0.05</v>
      </c>
      <c r="L1046" s="6">
        <v>77.89</v>
      </c>
      <c r="M1046" s="6">
        <f t="shared" si="64"/>
        <v>138.07300000000001</v>
      </c>
      <c r="N1046" s="6">
        <f t="shared" si="65"/>
        <v>77.89</v>
      </c>
      <c r="O1046" s="6">
        <f t="shared" si="66"/>
        <v>60.183000000000007</v>
      </c>
      <c r="P1046" s="8">
        <f t="shared" si="67"/>
        <v>0.43587812244247609</v>
      </c>
      <c r="Q1046" s="5">
        <f>YEAR(SalesDataTable[[#This Row],[Order Date]])</f>
        <v>2026</v>
      </c>
      <c r="R1046" s="8" t="str">
        <f>"Q"&amp;ROUNDUP(MONTH(SalesDataTable[[#This Row],[Order Date]])/3,0)</f>
        <v>Q2</v>
      </c>
      <c r="S1046" s="9">
        <f>MONTH(SalesDataTable[[#This Row],[Order Date]])</f>
        <v>6</v>
      </c>
      <c r="T1046" s="8" t="str">
        <f>TEXT(SalesDataTable[[#This Row],[Order Date]],"mmm")</f>
        <v>Jun</v>
      </c>
    </row>
    <row r="1047" spans="1:20" ht="15.6">
      <c r="A1047" s="2">
        <v>910</v>
      </c>
      <c r="B1047" s="3">
        <v>46183</v>
      </c>
      <c r="C1047" s="4" t="s">
        <v>11</v>
      </c>
      <c r="D1047" s="4" t="s">
        <v>52</v>
      </c>
      <c r="E1047" s="4" t="s">
        <v>2</v>
      </c>
      <c r="F1047" s="4" t="s">
        <v>16</v>
      </c>
      <c r="G1047" s="4" t="s">
        <v>14</v>
      </c>
      <c r="H1047" s="4" t="s">
        <v>15</v>
      </c>
      <c r="I1047" s="9">
        <v>1</v>
      </c>
      <c r="J1047" s="6">
        <v>35.950000000000003</v>
      </c>
      <c r="K1047" s="7">
        <v>0.1</v>
      </c>
      <c r="L1047" s="6">
        <v>13.63</v>
      </c>
      <c r="M1047" s="6">
        <f t="shared" si="64"/>
        <v>32.355000000000004</v>
      </c>
      <c r="N1047" s="6">
        <f t="shared" si="65"/>
        <v>13.63</v>
      </c>
      <c r="O1047" s="6">
        <f t="shared" si="66"/>
        <v>18.725000000000001</v>
      </c>
      <c r="P1047" s="8">
        <f t="shared" si="67"/>
        <v>0.57873589862463293</v>
      </c>
      <c r="Q1047" s="5">
        <f>YEAR(SalesDataTable[[#This Row],[Order Date]])</f>
        <v>2026</v>
      </c>
      <c r="R1047" s="8" t="str">
        <f>"Q"&amp;ROUNDUP(MONTH(SalesDataTable[[#This Row],[Order Date]])/3,0)</f>
        <v>Q2</v>
      </c>
      <c r="S1047" s="9">
        <f>MONTH(SalesDataTable[[#This Row],[Order Date]])</f>
        <v>6</v>
      </c>
      <c r="T1047" s="8" t="str">
        <f>TEXT(SalesDataTable[[#This Row],[Order Date]],"mmm")</f>
        <v>Jun</v>
      </c>
    </row>
    <row r="1048" spans="1:20" ht="15.6">
      <c r="A1048" s="2">
        <v>938</v>
      </c>
      <c r="B1048" s="3">
        <v>46183</v>
      </c>
      <c r="C1048" s="4" t="s">
        <v>20</v>
      </c>
      <c r="D1048" s="4" t="s">
        <v>47</v>
      </c>
      <c r="E1048" s="4" t="s">
        <v>19</v>
      </c>
      <c r="F1048" s="4" t="s">
        <v>16</v>
      </c>
      <c r="G1048" s="4" t="s">
        <v>34</v>
      </c>
      <c r="H1048" s="4" t="s">
        <v>45</v>
      </c>
      <c r="I1048" s="9">
        <v>1</v>
      </c>
      <c r="J1048" s="6">
        <v>51.09</v>
      </c>
      <c r="K1048" s="7">
        <v>0</v>
      </c>
      <c r="L1048" s="6">
        <v>22.4</v>
      </c>
      <c r="M1048" s="6">
        <f t="shared" si="64"/>
        <v>51.09</v>
      </c>
      <c r="N1048" s="6">
        <f t="shared" si="65"/>
        <v>22.4</v>
      </c>
      <c r="O1048" s="6">
        <f t="shared" si="66"/>
        <v>28.690000000000005</v>
      </c>
      <c r="P1048" s="8">
        <f t="shared" si="67"/>
        <v>0.56155803484047762</v>
      </c>
      <c r="Q1048" s="5">
        <f>YEAR(SalesDataTable[[#This Row],[Order Date]])</f>
        <v>2026</v>
      </c>
      <c r="R1048" s="8" t="str">
        <f>"Q"&amp;ROUNDUP(MONTH(SalesDataTable[[#This Row],[Order Date]])/3,0)</f>
        <v>Q2</v>
      </c>
      <c r="S1048" s="9">
        <f>MONTH(SalesDataTable[[#This Row],[Order Date]])</f>
        <v>6</v>
      </c>
      <c r="T1048" s="8" t="str">
        <f>TEXT(SalesDataTable[[#This Row],[Order Date]],"mmm")</f>
        <v>Jun</v>
      </c>
    </row>
    <row r="1049" spans="1:20" ht="15.6">
      <c r="A1049" s="2">
        <v>1079</v>
      </c>
      <c r="B1049" s="3">
        <v>46183</v>
      </c>
      <c r="C1049" s="4" t="s">
        <v>6</v>
      </c>
      <c r="D1049" s="4" t="s">
        <v>49</v>
      </c>
      <c r="E1049" s="4" t="s">
        <v>19</v>
      </c>
      <c r="F1049" s="4" t="s">
        <v>3</v>
      </c>
      <c r="G1049" s="4" t="s">
        <v>23</v>
      </c>
      <c r="H1049" s="4" t="s">
        <v>29</v>
      </c>
      <c r="I1049" s="9">
        <v>2</v>
      </c>
      <c r="J1049" s="6">
        <v>198.69</v>
      </c>
      <c r="K1049" s="7">
        <v>0.15</v>
      </c>
      <c r="L1049" s="6">
        <v>104.25</v>
      </c>
      <c r="M1049" s="6">
        <f t="shared" si="64"/>
        <v>337.77299999999997</v>
      </c>
      <c r="N1049" s="6">
        <f t="shared" si="65"/>
        <v>208.5</v>
      </c>
      <c r="O1049" s="6">
        <f t="shared" si="66"/>
        <v>129.27299999999997</v>
      </c>
      <c r="P1049" s="8">
        <f t="shared" si="67"/>
        <v>0.38272153191640534</v>
      </c>
      <c r="Q1049" s="5">
        <f>YEAR(SalesDataTable[[#This Row],[Order Date]])</f>
        <v>2026</v>
      </c>
      <c r="R1049" s="8" t="str">
        <f>"Q"&amp;ROUNDUP(MONTH(SalesDataTable[[#This Row],[Order Date]])/3,0)</f>
        <v>Q2</v>
      </c>
      <c r="S1049" s="9">
        <f>MONTH(SalesDataTable[[#This Row],[Order Date]])</f>
        <v>6</v>
      </c>
      <c r="T1049" s="8" t="str">
        <f>TEXT(SalesDataTable[[#This Row],[Order Date]],"mmm")</f>
        <v>Jun</v>
      </c>
    </row>
    <row r="1050" spans="1:20" ht="15.6">
      <c r="A1050" s="2">
        <v>1662</v>
      </c>
      <c r="B1050" s="3">
        <v>46183</v>
      </c>
      <c r="C1050" s="4" t="s">
        <v>6</v>
      </c>
      <c r="D1050" s="4" t="s">
        <v>27</v>
      </c>
      <c r="E1050" s="4" t="s">
        <v>19</v>
      </c>
      <c r="F1050" s="4" t="s">
        <v>13</v>
      </c>
      <c r="G1050" s="4" t="s">
        <v>4</v>
      </c>
      <c r="H1050" s="4" t="s">
        <v>5</v>
      </c>
      <c r="I1050" s="9">
        <v>3</v>
      </c>
      <c r="J1050" s="6">
        <v>83.45</v>
      </c>
      <c r="K1050" s="7">
        <v>0</v>
      </c>
      <c r="L1050" s="6">
        <v>43.73</v>
      </c>
      <c r="M1050" s="6">
        <f t="shared" si="64"/>
        <v>250.35000000000002</v>
      </c>
      <c r="N1050" s="6">
        <f t="shared" si="65"/>
        <v>131.19</v>
      </c>
      <c r="O1050" s="6">
        <f t="shared" si="66"/>
        <v>119.16000000000003</v>
      </c>
      <c r="P1050" s="8">
        <f t="shared" si="67"/>
        <v>0.47597363690832839</v>
      </c>
      <c r="Q1050" s="5">
        <f>YEAR(SalesDataTable[[#This Row],[Order Date]])</f>
        <v>2026</v>
      </c>
      <c r="R1050" s="8" t="str">
        <f>"Q"&amp;ROUNDUP(MONTH(SalesDataTable[[#This Row],[Order Date]])/3,0)</f>
        <v>Q2</v>
      </c>
      <c r="S1050" s="9">
        <f>MONTH(SalesDataTable[[#This Row],[Order Date]])</f>
        <v>6</v>
      </c>
      <c r="T1050" s="8" t="str">
        <f>TEXT(SalesDataTable[[#This Row],[Order Date]],"mmm")</f>
        <v>Jun</v>
      </c>
    </row>
    <row r="1051" spans="1:20" ht="15.6">
      <c r="A1051" s="2">
        <v>2748</v>
      </c>
      <c r="B1051" s="3">
        <v>46183</v>
      </c>
      <c r="C1051" s="4" t="s">
        <v>11</v>
      </c>
      <c r="D1051" s="4" t="s">
        <v>12</v>
      </c>
      <c r="E1051" s="4" t="s">
        <v>2</v>
      </c>
      <c r="F1051" s="4" t="s">
        <v>13</v>
      </c>
      <c r="G1051" s="4" t="s">
        <v>34</v>
      </c>
      <c r="H1051" s="4" t="s">
        <v>35</v>
      </c>
      <c r="I1051" s="9">
        <v>2</v>
      </c>
      <c r="J1051" s="6">
        <v>40.86</v>
      </c>
      <c r="K1051" s="7">
        <v>0</v>
      </c>
      <c r="L1051" s="6">
        <v>14.59</v>
      </c>
      <c r="M1051" s="6">
        <f t="shared" si="64"/>
        <v>81.72</v>
      </c>
      <c r="N1051" s="6">
        <f t="shared" si="65"/>
        <v>29.18</v>
      </c>
      <c r="O1051" s="6">
        <f t="shared" si="66"/>
        <v>52.54</v>
      </c>
      <c r="P1051" s="8">
        <f t="shared" si="67"/>
        <v>0.64292706803720023</v>
      </c>
      <c r="Q1051" s="5">
        <f>YEAR(SalesDataTable[[#This Row],[Order Date]])</f>
        <v>2026</v>
      </c>
      <c r="R1051" s="8" t="str">
        <f>"Q"&amp;ROUNDUP(MONTH(SalesDataTable[[#This Row],[Order Date]])/3,0)</f>
        <v>Q2</v>
      </c>
      <c r="S1051" s="9">
        <f>MONTH(SalesDataTable[[#This Row],[Order Date]])</f>
        <v>6</v>
      </c>
      <c r="T1051" s="8" t="str">
        <f>TEXT(SalesDataTable[[#This Row],[Order Date]],"mmm")</f>
        <v>Jun</v>
      </c>
    </row>
    <row r="1052" spans="1:20" ht="15.6">
      <c r="A1052" s="2">
        <v>3354</v>
      </c>
      <c r="B1052" s="3">
        <v>46183</v>
      </c>
      <c r="C1052" s="4" t="s">
        <v>6</v>
      </c>
      <c r="D1052" s="4" t="s">
        <v>27</v>
      </c>
      <c r="E1052" s="4" t="s">
        <v>19</v>
      </c>
      <c r="F1052" s="4" t="s">
        <v>13</v>
      </c>
      <c r="G1052" s="4" t="s">
        <v>23</v>
      </c>
      <c r="H1052" s="4" t="s">
        <v>40</v>
      </c>
      <c r="I1052" s="9">
        <v>1</v>
      </c>
      <c r="J1052" s="6">
        <v>82.21</v>
      </c>
      <c r="K1052" s="7">
        <v>0.05</v>
      </c>
      <c r="L1052" s="6">
        <v>39.04</v>
      </c>
      <c r="M1052" s="6">
        <f t="shared" si="64"/>
        <v>78.099499999999992</v>
      </c>
      <c r="N1052" s="6">
        <f t="shared" si="65"/>
        <v>39.04</v>
      </c>
      <c r="O1052" s="6">
        <f t="shared" si="66"/>
        <v>39.059499999999993</v>
      </c>
      <c r="P1052" s="8">
        <f t="shared" si="67"/>
        <v>0.50012484074802011</v>
      </c>
      <c r="Q1052" s="5">
        <f>YEAR(SalesDataTable[[#This Row],[Order Date]])</f>
        <v>2026</v>
      </c>
      <c r="R1052" s="8" t="str">
        <f>"Q"&amp;ROUNDUP(MONTH(SalesDataTable[[#This Row],[Order Date]])/3,0)</f>
        <v>Q2</v>
      </c>
      <c r="S1052" s="9">
        <f>MONTH(SalesDataTable[[#This Row],[Order Date]])</f>
        <v>6</v>
      </c>
      <c r="T1052" s="8" t="str">
        <f>TEXT(SalesDataTable[[#This Row],[Order Date]],"mmm")</f>
        <v>Jun</v>
      </c>
    </row>
    <row r="1053" spans="1:20" ht="15.6">
      <c r="A1053" s="2">
        <v>3532</v>
      </c>
      <c r="B1053" s="3">
        <v>46183</v>
      </c>
      <c r="C1053" s="4" t="s">
        <v>11</v>
      </c>
      <c r="D1053" s="4" t="s">
        <v>39</v>
      </c>
      <c r="E1053" s="4" t="s">
        <v>28</v>
      </c>
      <c r="F1053" s="4" t="s">
        <v>16</v>
      </c>
      <c r="G1053" s="4" t="s">
        <v>34</v>
      </c>
      <c r="H1053" s="4" t="s">
        <v>42</v>
      </c>
      <c r="I1053" s="9">
        <v>1</v>
      </c>
      <c r="J1053" s="6">
        <v>35.93</v>
      </c>
      <c r="K1053" s="7">
        <v>0.1</v>
      </c>
      <c r="L1053" s="6">
        <v>13.52</v>
      </c>
      <c r="M1053" s="6">
        <f t="shared" si="64"/>
        <v>32.337000000000003</v>
      </c>
      <c r="N1053" s="6">
        <f t="shared" si="65"/>
        <v>13.52</v>
      </c>
      <c r="O1053" s="6">
        <f t="shared" si="66"/>
        <v>18.817000000000004</v>
      </c>
      <c r="P1053" s="8">
        <f t="shared" si="67"/>
        <v>0.58190308315551853</v>
      </c>
      <c r="Q1053" s="5">
        <f>YEAR(SalesDataTable[[#This Row],[Order Date]])</f>
        <v>2026</v>
      </c>
      <c r="R1053" s="8" t="str">
        <f>"Q"&amp;ROUNDUP(MONTH(SalesDataTable[[#This Row],[Order Date]])/3,0)</f>
        <v>Q2</v>
      </c>
      <c r="S1053" s="9">
        <f>MONTH(SalesDataTable[[#This Row],[Order Date]])</f>
        <v>6</v>
      </c>
      <c r="T1053" s="8" t="str">
        <f>TEXT(SalesDataTable[[#This Row],[Order Date]],"mmm")</f>
        <v>Jun</v>
      </c>
    </row>
    <row r="1054" spans="1:20" ht="15.6">
      <c r="A1054" s="2">
        <v>3636</v>
      </c>
      <c r="B1054" s="3">
        <v>46183</v>
      </c>
      <c r="C1054" s="4" t="s">
        <v>0</v>
      </c>
      <c r="D1054" s="4" t="s">
        <v>1</v>
      </c>
      <c r="E1054" s="4" t="s">
        <v>28</v>
      </c>
      <c r="F1054" s="4" t="s">
        <v>13</v>
      </c>
      <c r="G1054" s="4" t="s">
        <v>14</v>
      </c>
      <c r="H1054" s="4" t="s">
        <v>48</v>
      </c>
      <c r="I1054" s="9">
        <v>2</v>
      </c>
      <c r="J1054" s="6">
        <v>164.77</v>
      </c>
      <c r="K1054" s="7">
        <v>0</v>
      </c>
      <c r="L1054" s="6">
        <v>89.07</v>
      </c>
      <c r="M1054" s="6">
        <f t="shared" si="64"/>
        <v>329.54</v>
      </c>
      <c r="N1054" s="6">
        <f t="shared" si="65"/>
        <v>178.14</v>
      </c>
      <c r="O1054" s="6">
        <f t="shared" si="66"/>
        <v>151.40000000000003</v>
      </c>
      <c r="P1054" s="8">
        <f t="shared" si="67"/>
        <v>0.45942829398555568</v>
      </c>
      <c r="Q1054" s="5">
        <f>YEAR(SalesDataTable[[#This Row],[Order Date]])</f>
        <v>2026</v>
      </c>
      <c r="R1054" s="8" t="str">
        <f>"Q"&amp;ROUNDUP(MONTH(SalesDataTable[[#This Row],[Order Date]])/3,0)</f>
        <v>Q2</v>
      </c>
      <c r="S1054" s="9">
        <f>MONTH(SalesDataTable[[#This Row],[Order Date]])</f>
        <v>6</v>
      </c>
      <c r="T1054" s="8" t="str">
        <f>TEXT(SalesDataTable[[#This Row],[Order Date]],"mmm")</f>
        <v>Jun</v>
      </c>
    </row>
    <row r="1055" spans="1:20" ht="15.6">
      <c r="A1055" s="2">
        <v>3810</v>
      </c>
      <c r="B1055" s="3">
        <v>46183</v>
      </c>
      <c r="C1055" s="4" t="s">
        <v>11</v>
      </c>
      <c r="D1055" s="4" t="s">
        <v>12</v>
      </c>
      <c r="E1055" s="4" t="s">
        <v>8</v>
      </c>
      <c r="F1055" s="4" t="s">
        <v>16</v>
      </c>
      <c r="G1055" s="4" t="s">
        <v>14</v>
      </c>
      <c r="H1055" s="4" t="s">
        <v>32</v>
      </c>
      <c r="I1055" s="9">
        <v>4</v>
      </c>
      <c r="J1055" s="6">
        <v>47.36</v>
      </c>
      <c r="K1055" s="7">
        <v>0.1</v>
      </c>
      <c r="L1055" s="6">
        <v>18.87</v>
      </c>
      <c r="M1055" s="6">
        <f t="shared" si="64"/>
        <v>170.49600000000001</v>
      </c>
      <c r="N1055" s="6">
        <f t="shared" si="65"/>
        <v>75.48</v>
      </c>
      <c r="O1055" s="6">
        <f t="shared" si="66"/>
        <v>95.016000000000005</v>
      </c>
      <c r="P1055" s="8">
        <f t="shared" si="67"/>
        <v>0.55729166666666663</v>
      </c>
      <c r="Q1055" s="5">
        <f>YEAR(SalesDataTable[[#This Row],[Order Date]])</f>
        <v>2026</v>
      </c>
      <c r="R1055" s="8" t="str">
        <f>"Q"&amp;ROUNDUP(MONTH(SalesDataTable[[#This Row],[Order Date]])/3,0)</f>
        <v>Q2</v>
      </c>
      <c r="S1055" s="9">
        <f>MONTH(SalesDataTable[[#This Row],[Order Date]])</f>
        <v>6</v>
      </c>
      <c r="T1055" s="8" t="str">
        <f>TEXT(SalesDataTable[[#This Row],[Order Date]],"mmm")</f>
        <v>Jun</v>
      </c>
    </row>
    <row r="1056" spans="1:20" ht="15.6">
      <c r="A1056" s="2">
        <v>4137</v>
      </c>
      <c r="B1056" s="3">
        <v>46183</v>
      </c>
      <c r="C1056" s="4" t="s">
        <v>20</v>
      </c>
      <c r="D1056" s="4" t="s">
        <v>33</v>
      </c>
      <c r="E1056" s="4" t="s">
        <v>2</v>
      </c>
      <c r="F1056" s="4" t="s">
        <v>3</v>
      </c>
      <c r="G1056" s="4" t="s">
        <v>9</v>
      </c>
      <c r="H1056" s="4" t="s">
        <v>10</v>
      </c>
      <c r="I1056" s="9">
        <v>1</v>
      </c>
      <c r="J1056" s="6">
        <v>90.7</v>
      </c>
      <c r="K1056" s="7">
        <v>0</v>
      </c>
      <c r="L1056" s="6">
        <v>44.18</v>
      </c>
      <c r="M1056" s="6">
        <f t="shared" si="64"/>
        <v>90.7</v>
      </c>
      <c r="N1056" s="6">
        <f t="shared" si="65"/>
        <v>44.18</v>
      </c>
      <c r="O1056" s="6">
        <f t="shared" si="66"/>
        <v>46.52</v>
      </c>
      <c r="P1056" s="8">
        <f t="shared" si="67"/>
        <v>0.51289966923925034</v>
      </c>
      <c r="Q1056" s="5">
        <f>YEAR(SalesDataTable[[#This Row],[Order Date]])</f>
        <v>2026</v>
      </c>
      <c r="R1056" s="8" t="str">
        <f>"Q"&amp;ROUNDUP(MONTH(SalesDataTable[[#This Row],[Order Date]])/3,0)</f>
        <v>Q2</v>
      </c>
      <c r="S1056" s="9">
        <f>MONTH(SalesDataTable[[#This Row],[Order Date]])</f>
        <v>6</v>
      </c>
      <c r="T1056" s="8" t="str">
        <f>TEXT(SalesDataTable[[#This Row],[Order Date]],"mmm")</f>
        <v>Jun</v>
      </c>
    </row>
    <row r="1057" spans="1:20" ht="15.6">
      <c r="A1057" s="2">
        <v>4303</v>
      </c>
      <c r="B1057" s="3">
        <v>46183</v>
      </c>
      <c r="C1057" s="4" t="s">
        <v>11</v>
      </c>
      <c r="D1057" s="4" t="s">
        <v>39</v>
      </c>
      <c r="E1057" s="4" t="s">
        <v>28</v>
      </c>
      <c r="F1057" s="4" t="s">
        <v>3</v>
      </c>
      <c r="G1057" s="4" t="s">
        <v>14</v>
      </c>
      <c r="H1057" s="4" t="s">
        <v>32</v>
      </c>
      <c r="I1057" s="9">
        <v>1</v>
      </c>
      <c r="J1057" s="6">
        <v>45.59</v>
      </c>
      <c r="K1057" s="7">
        <v>0</v>
      </c>
      <c r="L1057" s="6">
        <v>18.57</v>
      </c>
      <c r="M1057" s="6">
        <f t="shared" si="64"/>
        <v>45.59</v>
      </c>
      <c r="N1057" s="6">
        <f t="shared" si="65"/>
        <v>18.57</v>
      </c>
      <c r="O1057" s="6">
        <f t="shared" si="66"/>
        <v>27.020000000000003</v>
      </c>
      <c r="P1057" s="8">
        <f t="shared" si="67"/>
        <v>0.59267383198069756</v>
      </c>
      <c r="Q1057" s="5">
        <f>YEAR(SalesDataTable[[#This Row],[Order Date]])</f>
        <v>2026</v>
      </c>
      <c r="R1057" s="8" t="str">
        <f>"Q"&amp;ROUNDUP(MONTH(SalesDataTable[[#This Row],[Order Date]])/3,0)</f>
        <v>Q2</v>
      </c>
      <c r="S1057" s="9">
        <f>MONTH(SalesDataTable[[#This Row],[Order Date]])</f>
        <v>6</v>
      </c>
      <c r="T1057" s="8" t="str">
        <f>TEXT(SalesDataTable[[#This Row],[Order Date]],"mmm")</f>
        <v>Jun</v>
      </c>
    </row>
    <row r="1058" spans="1:20" ht="15.6">
      <c r="A1058" s="2">
        <v>4991</v>
      </c>
      <c r="B1058" s="3">
        <v>46183</v>
      </c>
      <c r="C1058" s="4" t="s">
        <v>20</v>
      </c>
      <c r="D1058" s="4" t="s">
        <v>21</v>
      </c>
      <c r="E1058" s="4" t="s">
        <v>2</v>
      </c>
      <c r="F1058" s="4" t="s">
        <v>13</v>
      </c>
      <c r="G1058" s="4" t="s">
        <v>9</v>
      </c>
      <c r="H1058" s="4" t="s">
        <v>17</v>
      </c>
      <c r="I1058" s="9">
        <v>3</v>
      </c>
      <c r="J1058" s="6">
        <v>146.55000000000001</v>
      </c>
      <c r="K1058" s="7">
        <v>0.1</v>
      </c>
      <c r="L1058" s="6">
        <v>79.59</v>
      </c>
      <c r="M1058" s="6">
        <f t="shared" si="64"/>
        <v>395.68500000000006</v>
      </c>
      <c r="N1058" s="6">
        <f t="shared" si="65"/>
        <v>238.77</v>
      </c>
      <c r="O1058" s="6">
        <f t="shared" si="66"/>
        <v>156.91500000000005</v>
      </c>
      <c r="P1058" s="8">
        <f t="shared" si="67"/>
        <v>0.39656544978960545</v>
      </c>
      <c r="Q1058" s="5">
        <f>YEAR(SalesDataTable[[#This Row],[Order Date]])</f>
        <v>2026</v>
      </c>
      <c r="R1058" s="8" t="str">
        <f>"Q"&amp;ROUNDUP(MONTH(SalesDataTable[[#This Row],[Order Date]])/3,0)</f>
        <v>Q2</v>
      </c>
      <c r="S1058" s="9">
        <f>MONTH(SalesDataTable[[#This Row],[Order Date]])</f>
        <v>6</v>
      </c>
      <c r="T1058" s="8" t="str">
        <f>TEXT(SalesDataTable[[#This Row],[Order Date]],"mmm")</f>
        <v>Jun</v>
      </c>
    </row>
    <row r="1059" spans="1:20" ht="15.6">
      <c r="A1059" s="2">
        <v>39</v>
      </c>
      <c r="B1059" s="3">
        <v>46184</v>
      </c>
      <c r="C1059" s="4" t="s">
        <v>20</v>
      </c>
      <c r="D1059" s="4" t="s">
        <v>33</v>
      </c>
      <c r="E1059" s="4" t="s">
        <v>28</v>
      </c>
      <c r="F1059" s="4" t="s">
        <v>16</v>
      </c>
      <c r="G1059" s="4" t="s">
        <v>4</v>
      </c>
      <c r="H1059" s="4" t="s">
        <v>26</v>
      </c>
      <c r="I1059" s="9">
        <v>4</v>
      </c>
      <c r="J1059" s="6">
        <v>40.33</v>
      </c>
      <c r="K1059" s="7">
        <v>0.1</v>
      </c>
      <c r="L1059" s="6">
        <v>17.170000000000002</v>
      </c>
      <c r="M1059" s="6">
        <f t="shared" si="64"/>
        <v>145.18799999999999</v>
      </c>
      <c r="N1059" s="6">
        <f t="shared" si="65"/>
        <v>68.680000000000007</v>
      </c>
      <c r="O1059" s="6">
        <f t="shared" si="66"/>
        <v>76.507999999999981</v>
      </c>
      <c r="P1059" s="8">
        <f t="shared" si="67"/>
        <v>0.52695815081136177</v>
      </c>
      <c r="Q1059" s="5">
        <f>YEAR(SalesDataTable[[#This Row],[Order Date]])</f>
        <v>2026</v>
      </c>
      <c r="R1059" s="8" t="str">
        <f>"Q"&amp;ROUNDUP(MONTH(SalesDataTable[[#This Row],[Order Date]])/3,0)</f>
        <v>Q2</v>
      </c>
      <c r="S1059" s="9">
        <f>MONTH(SalesDataTable[[#This Row],[Order Date]])</f>
        <v>6</v>
      </c>
      <c r="T1059" s="8" t="str">
        <f>TEXT(SalesDataTable[[#This Row],[Order Date]],"mmm")</f>
        <v>Jun</v>
      </c>
    </row>
    <row r="1060" spans="1:20" ht="15.6">
      <c r="A1060" s="2">
        <v>206</v>
      </c>
      <c r="B1060" s="3">
        <v>46184</v>
      </c>
      <c r="C1060" s="4" t="s">
        <v>0</v>
      </c>
      <c r="D1060" s="4" t="s">
        <v>1</v>
      </c>
      <c r="E1060" s="4" t="s">
        <v>19</v>
      </c>
      <c r="F1060" s="4" t="s">
        <v>13</v>
      </c>
      <c r="G1060" s="4" t="s">
        <v>4</v>
      </c>
      <c r="H1060" s="4" t="s">
        <v>22</v>
      </c>
      <c r="I1060" s="9">
        <v>2</v>
      </c>
      <c r="J1060" s="6">
        <v>51.83</v>
      </c>
      <c r="K1060" s="7">
        <v>0.1</v>
      </c>
      <c r="L1060" s="6">
        <v>23.1</v>
      </c>
      <c r="M1060" s="6">
        <f t="shared" si="64"/>
        <v>93.293999999999997</v>
      </c>
      <c r="N1060" s="6">
        <f t="shared" si="65"/>
        <v>46.2</v>
      </c>
      <c r="O1060" s="6">
        <f t="shared" si="66"/>
        <v>47.093999999999994</v>
      </c>
      <c r="P1060" s="8">
        <f t="shared" si="67"/>
        <v>0.50479130490706792</v>
      </c>
      <c r="Q1060" s="5">
        <f>YEAR(SalesDataTable[[#This Row],[Order Date]])</f>
        <v>2026</v>
      </c>
      <c r="R1060" s="8" t="str">
        <f>"Q"&amp;ROUNDUP(MONTH(SalesDataTable[[#This Row],[Order Date]])/3,0)</f>
        <v>Q2</v>
      </c>
      <c r="S1060" s="9">
        <f>MONTH(SalesDataTable[[#This Row],[Order Date]])</f>
        <v>6</v>
      </c>
      <c r="T1060" s="8" t="str">
        <f>TEXT(SalesDataTable[[#This Row],[Order Date]],"mmm")</f>
        <v>Jun</v>
      </c>
    </row>
    <row r="1061" spans="1:20" ht="15.6">
      <c r="A1061" s="2">
        <v>397</v>
      </c>
      <c r="B1061" s="3">
        <v>46184</v>
      </c>
      <c r="C1061" s="4" t="s">
        <v>20</v>
      </c>
      <c r="D1061" s="4" t="s">
        <v>33</v>
      </c>
      <c r="E1061" s="4" t="s">
        <v>2</v>
      </c>
      <c r="F1061" s="4" t="s">
        <v>16</v>
      </c>
      <c r="G1061" s="4" t="s">
        <v>23</v>
      </c>
      <c r="H1061" s="4" t="s">
        <v>51</v>
      </c>
      <c r="I1061" s="9">
        <v>2</v>
      </c>
      <c r="J1061" s="6">
        <v>121.19</v>
      </c>
      <c r="K1061" s="7">
        <v>0.05</v>
      </c>
      <c r="L1061" s="6">
        <v>58.91</v>
      </c>
      <c r="M1061" s="6">
        <f t="shared" si="64"/>
        <v>230.261</v>
      </c>
      <c r="N1061" s="6">
        <f t="shared" si="65"/>
        <v>117.82</v>
      </c>
      <c r="O1061" s="6">
        <f t="shared" si="66"/>
        <v>112.441</v>
      </c>
      <c r="P1061" s="8">
        <f t="shared" si="67"/>
        <v>0.48831977625390321</v>
      </c>
      <c r="Q1061" s="5">
        <f>YEAR(SalesDataTable[[#This Row],[Order Date]])</f>
        <v>2026</v>
      </c>
      <c r="R1061" s="8" t="str">
        <f>"Q"&amp;ROUNDUP(MONTH(SalesDataTable[[#This Row],[Order Date]])/3,0)</f>
        <v>Q2</v>
      </c>
      <c r="S1061" s="9">
        <f>MONTH(SalesDataTable[[#This Row],[Order Date]])</f>
        <v>6</v>
      </c>
      <c r="T1061" s="8" t="str">
        <f>TEXT(SalesDataTable[[#This Row],[Order Date]],"mmm")</f>
        <v>Jun</v>
      </c>
    </row>
    <row r="1062" spans="1:20" ht="15.6">
      <c r="A1062" s="2">
        <v>763</v>
      </c>
      <c r="B1062" s="3">
        <v>46184</v>
      </c>
      <c r="C1062" s="4" t="s">
        <v>20</v>
      </c>
      <c r="D1062" s="4" t="s">
        <v>47</v>
      </c>
      <c r="E1062" s="4" t="s">
        <v>19</v>
      </c>
      <c r="F1062" s="4" t="s">
        <v>13</v>
      </c>
      <c r="G1062" s="4" t="s">
        <v>9</v>
      </c>
      <c r="H1062" s="4" t="s">
        <v>37</v>
      </c>
      <c r="I1062" s="9">
        <v>1</v>
      </c>
      <c r="J1062" s="6">
        <v>154.09</v>
      </c>
      <c r="K1062" s="7">
        <v>0</v>
      </c>
      <c r="L1062" s="6">
        <v>77.37</v>
      </c>
      <c r="M1062" s="6">
        <f t="shared" si="64"/>
        <v>154.09</v>
      </c>
      <c r="N1062" s="6">
        <f t="shared" si="65"/>
        <v>77.37</v>
      </c>
      <c r="O1062" s="6">
        <f t="shared" si="66"/>
        <v>76.72</v>
      </c>
      <c r="P1062" s="8">
        <f t="shared" si="67"/>
        <v>0.49789084301382308</v>
      </c>
      <c r="Q1062" s="5">
        <f>YEAR(SalesDataTable[[#This Row],[Order Date]])</f>
        <v>2026</v>
      </c>
      <c r="R1062" s="8" t="str">
        <f>"Q"&amp;ROUNDUP(MONTH(SalesDataTable[[#This Row],[Order Date]])/3,0)</f>
        <v>Q2</v>
      </c>
      <c r="S1062" s="9">
        <f>MONTH(SalesDataTable[[#This Row],[Order Date]])</f>
        <v>6</v>
      </c>
      <c r="T1062" s="8" t="str">
        <f>TEXT(SalesDataTable[[#This Row],[Order Date]],"mmm")</f>
        <v>Jun</v>
      </c>
    </row>
    <row r="1063" spans="1:20" ht="15.6">
      <c r="A1063" s="2">
        <v>1059</v>
      </c>
      <c r="B1063" s="3">
        <v>46184</v>
      </c>
      <c r="C1063" s="4" t="s">
        <v>0</v>
      </c>
      <c r="D1063" s="4" t="s">
        <v>1</v>
      </c>
      <c r="E1063" s="4" t="s">
        <v>2</v>
      </c>
      <c r="F1063" s="4" t="s">
        <v>13</v>
      </c>
      <c r="G1063" s="4" t="s">
        <v>4</v>
      </c>
      <c r="H1063" s="4" t="s">
        <v>5</v>
      </c>
      <c r="I1063" s="9">
        <v>1</v>
      </c>
      <c r="J1063" s="6">
        <v>80.64</v>
      </c>
      <c r="K1063" s="7">
        <v>0.05</v>
      </c>
      <c r="L1063" s="6">
        <v>43.85</v>
      </c>
      <c r="M1063" s="6">
        <f t="shared" si="64"/>
        <v>76.60799999999999</v>
      </c>
      <c r="N1063" s="6">
        <f t="shared" si="65"/>
        <v>43.85</v>
      </c>
      <c r="O1063" s="6">
        <f t="shared" si="66"/>
        <v>32.757999999999988</v>
      </c>
      <c r="P1063" s="8">
        <f t="shared" si="67"/>
        <v>0.42760547201336668</v>
      </c>
      <c r="Q1063" s="5">
        <f>YEAR(SalesDataTable[[#This Row],[Order Date]])</f>
        <v>2026</v>
      </c>
      <c r="R1063" s="8" t="str">
        <f>"Q"&amp;ROUNDUP(MONTH(SalesDataTable[[#This Row],[Order Date]])/3,0)</f>
        <v>Q2</v>
      </c>
      <c r="S1063" s="9">
        <f>MONTH(SalesDataTable[[#This Row],[Order Date]])</f>
        <v>6</v>
      </c>
      <c r="T1063" s="8" t="str">
        <f>TEXT(SalesDataTable[[#This Row],[Order Date]],"mmm")</f>
        <v>Jun</v>
      </c>
    </row>
    <row r="1064" spans="1:20" ht="15.6">
      <c r="A1064" s="2">
        <v>1332</v>
      </c>
      <c r="B1064" s="3">
        <v>46184</v>
      </c>
      <c r="C1064" s="4" t="s">
        <v>6</v>
      </c>
      <c r="D1064" s="4" t="s">
        <v>43</v>
      </c>
      <c r="E1064" s="4" t="s">
        <v>28</v>
      </c>
      <c r="F1064" s="4" t="s">
        <v>3</v>
      </c>
      <c r="G1064" s="4" t="s">
        <v>9</v>
      </c>
      <c r="H1064" s="4" t="s">
        <v>10</v>
      </c>
      <c r="I1064" s="9">
        <v>1</v>
      </c>
      <c r="J1064" s="6">
        <v>94.01</v>
      </c>
      <c r="K1064" s="7">
        <v>0.15</v>
      </c>
      <c r="L1064" s="6">
        <v>46.12</v>
      </c>
      <c r="M1064" s="6">
        <f t="shared" si="64"/>
        <v>79.908500000000004</v>
      </c>
      <c r="N1064" s="6">
        <f t="shared" si="65"/>
        <v>46.12</v>
      </c>
      <c r="O1064" s="6">
        <f t="shared" si="66"/>
        <v>33.788500000000006</v>
      </c>
      <c r="P1064" s="8">
        <f t="shared" si="67"/>
        <v>0.42283987310486376</v>
      </c>
      <c r="Q1064" s="5">
        <f>YEAR(SalesDataTable[[#This Row],[Order Date]])</f>
        <v>2026</v>
      </c>
      <c r="R1064" s="8" t="str">
        <f>"Q"&amp;ROUNDUP(MONTH(SalesDataTable[[#This Row],[Order Date]])/3,0)</f>
        <v>Q2</v>
      </c>
      <c r="S1064" s="9">
        <f>MONTH(SalesDataTable[[#This Row],[Order Date]])</f>
        <v>6</v>
      </c>
      <c r="T1064" s="8" t="str">
        <f>TEXT(SalesDataTable[[#This Row],[Order Date]],"mmm")</f>
        <v>Jun</v>
      </c>
    </row>
    <row r="1065" spans="1:20" ht="15.6">
      <c r="A1065" s="2">
        <v>1447</v>
      </c>
      <c r="B1065" s="3">
        <v>46184</v>
      </c>
      <c r="C1065" s="4" t="s">
        <v>6</v>
      </c>
      <c r="D1065" s="4" t="s">
        <v>27</v>
      </c>
      <c r="E1065" s="4" t="s">
        <v>2</v>
      </c>
      <c r="F1065" s="4" t="s">
        <v>3</v>
      </c>
      <c r="G1065" s="4" t="s">
        <v>4</v>
      </c>
      <c r="H1065" s="4" t="s">
        <v>22</v>
      </c>
      <c r="I1065" s="9">
        <v>1</v>
      </c>
      <c r="J1065" s="6">
        <v>51.09</v>
      </c>
      <c r="K1065" s="7">
        <v>0</v>
      </c>
      <c r="L1065" s="6">
        <v>22.78</v>
      </c>
      <c r="M1065" s="6">
        <f t="shared" si="64"/>
        <v>51.09</v>
      </c>
      <c r="N1065" s="6">
        <f t="shared" si="65"/>
        <v>22.78</v>
      </c>
      <c r="O1065" s="6">
        <f t="shared" si="66"/>
        <v>28.310000000000002</v>
      </c>
      <c r="P1065" s="8">
        <f t="shared" si="67"/>
        <v>0.55412018007437858</v>
      </c>
      <c r="Q1065" s="5">
        <f>YEAR(SalesDataTable[[#This Row],[Order Date]])</f>
        <v>2026</v>
      </c>
      <c r="R1065" s="8" t="str">
        <f>"Q"&amp;ROUNDUP(MONTH(SalesDataTable[[#This Row],[Order Date]])/3,0)</f>
        <v>Q2</v>
      </c>
      <c r="S1065" s="9">
        <f>MONTH(SalesDataTable[[#This Row],[Order Date]])</f>
        <v>6</v>
      </c>
      <c r="T1065" s="8" t="str">
        <f>TEXT(SalesDataTable[[#This Row],[Order Date]],"mmm")</f>
        <v>Jun</v>
      </c>
    </row>
    <row r="1066" spans="1:20" ht="15.6">
      <c r="A1066" s="2">
        <v>2990</v>
      </c>
      <c r="B1066" s="3">
        <v>46184</v>
      </c>
      <c r="C1066" s="4" t="s">
        <v>6</v>
      </c>
      <c r="D1066" s="4" t="s">
        <v>27</v>
      </c>
      <c r="E1066" s="4" t="s">
        <v>28</v>
      </c>
      <c r="F1066" s="4" t="s">
        <v>3</v>
      </c>
      <c r="G1066" s="4" t="s">
        <v>9</v>
      </c>
      <c r="H1066" s="4" t="s">
        <v>17</v>
      </c>
      <c r="I1066" s="9">
        <v>1</v>
      </c>
      <c r="J1066" s="6">
        <v>146.66</v>
      </c>
      <c r="K1066" s="7">
        <v>0</v>
      </c>
      <c r="L1066" s="6">
        <v>78.709999999999994</v>
      </c>
      <c r="M1066" s="6">
        <f t="shared" si="64"/>
        <v>146.66</v>
      </c>
      <c r="N1066" s="6">
        <f t="shared" si="65"/>
        <v>78.709999999999994</v>
      </c>
      <c r="O1066" s="6">
        <f t="shared" si="66"/>
        <v>67.95</v>
      </c>
      <c r="P1066" s="8">
        <f t="shared" si="67"/>
        <v>0.4633165143870176</v>
      </c>
      <c r="Q1066" s="5">
        <f>YEAR(SalesDataTable[[#This Row],[Order Date]])</f>
        <v>2026</v>
      </c>
      <c r="R1066" s="8" t="str">
        <f>"Q"&amp;ROUNDUP(MONTH(SalesDataTable[[#This Row],[Order Date]])/3,0)</f>
        <v>Q2</v>
      </c>
      <c r="S1066" s="9">
        <f>MONTH(SalesDataTable[[#This Row],[Order Date]])</f>
        <v>6</v>
      </c>
      <c r="T1066" s="8" t="str">
        <f>TEXT(SalesDataTable[[#This Row],[Order Date]],"mmm")</f>
        <v>Jun</v>
      </c>
    </row>
    <row r="1067" spans="1:20" ht="15.6">
      <c r="A1067" s="2">
        <v>3769</v>
      </c>
      <c r="B1067" s="3">
        <v>46184</v>
      </c>
      <c r="C1067" s="4" t="s">
        <v>6</v>
      </c>
      <c r="D1067" s="4" t="s">
        <v>43</v>
      </c>
      <c r="E1067" s="4" t="s">
        <v>19</v>
      </c>
      <c r="F1067" s="4" t="s">
        <v>13</v>
      </c>
      <c r="G1067" s="4" t="s">
        <v>23</v>
      </c>
      <c r="H1067" s="4" t="s">
        <v>29</v>
      </c>
      <c r="I1067" s="9">
        <v>2</v>
      </c>
      <c r="J1067" s="6">
        <v>199.03</v>
      </c>
      <c r="K1067" s="7">
        <v>0</v>
      </c>
      <c r="L1067" s="6">
        <v>104.7</v>
      </c>
      <c r="M1067" s="6">
        <f t="shared" si="64"/>
        <v>398.06</v>
      </c>
      <c r="N1067" s="6">
        <f t="shared" si="65"/>
        <v>209.4</v>
      </c>
      <c r="O1067" s="6">
        <f t="shared" si="66"/>
        <v>188.66</v>
      </c>
      <c r="P1067" s="8">
        <f t="shared" si="67"/>
        <v>0.47394865095714211</v>
      </c>
      <c r="Q1067" s="5">
        <f>YEAR(SalesDataTable[[#This Row],[Order Date]])</f>
        <v>2026</v>
      </c>
      <c r="R1067" s="8" t="str">
        <f>"Q"&amp;ROUNDUP(MONTH(SalesDataTable[[#This Row],[Order Date]])/3,0)</f>
        <v>Q2</v>
      </c>
      <c r="S1067" s="9">
        <f>MONTH(SalesDataTable[[#This Row],[Order Date]])</f>
        <v>6</v>
      </c>
      <c r="T1067" s="8" t="str">
        <f>TEXT(SalesDataTable[[#This Row],[Order Date]],"mmm")</f>
        <v>Jun</v>
      </c>
    </row>
    <row r="1068" spans="1:20" ht="15.6">
      <c r="A1068" s="2">
        <v>4152</v>
      </c>
      <c r="B1068" s="3">
        <v>46184</v>
      </c>
      <c r="C1068" s="4" t="s">
        <v>11</v>
      </c>
      <c r="D1068" s="4" t="s">
        <v>12</v>
      </c>
      <c r="E1068" s="4" t="s">
        <v>2</v>
      </c>
      <c r="F1068" s="4" t="s">
        <v>3</v>
      </c>
      <c r="G1068" s="4" t="s">
        <v>4</v>
      </c>
      <c r="H1068" s="4" t="s">
        <v>26</v>
      </c>
      <c r="I1068" s="9">
        <v>5</v>
      </c>
      <c r="J1068" s="6">
        <v>41.18</v>
      </c>
      <c r="K1068" s="7">
        <v>0.05</v>
      </c>
      <c r="L1068" s="6">
        <v>16.87</v>
      </c>
      <c r="M1068" s="6">
        <f t="shared" si="64"/>
        <v>195.60499999999999</v>
      </c>
      <c r="N1068" s="6">
        <f t="shared" si="65"/>
        <v>84.350000000000009</v>
      </c>
      <c r="O1068" s="6">
        <f t="shared" si="66"/>
        <v>111.25499999999998</v>
      </c>
      <c r="P1068" s="8">
        <f t="shared" si="67"/>
        <v>0.56877380435060443</v>
      </c>
      <c r="Q1068" s="5">
        <f>YEAR(SalesDataTable[[#This Row],[Order Date]])</f>
        <v>2026</v>
      </c>
      <c r="R1068" s="8" t="str">
        <f>"Q"&amp;ROUNDUP(MONTH(SalesDataTable[[#This Row],[Order Date]])/3,0)</f>
        <v>Q2</v>
      </c>
      <c r="S1068" s="9">
        <f>MONTH(SalesDataTable[[#This Row],[Order Date]])</f>
        <v>6</v>
      </c>
      <c r="T1068" s="8" t="str">
        <f>TEXT(SalesDataTable[[#This Row],[Order Date]],"mmm")</f>
        <v>Jun</v>
      </c>
    </row>
    <row r="1069" spans="1:20" ht="15.6">
      <c r="A1069" s="2">
        <v>4242</v>
      </c>
      <c r="B1069" s="3">
        <v>46184</v>
      </c>
      <c r="C1069" s="4" t="s">
        <v>6</v>
      </c>
      <c r="D1069" s="4" t="s">
        <v>43</v>
      </c>
      <c r="E1069" s="4" t="s">
        <v>19</v>
      </c>
      <c r="F1069" s="4" t="s">
        <v>16</v>
      </c>
      <c r="G1069" s="4" t="s">
        <v>9</v>
      </c>
      <c r="H1069" s="4" t="s">
        <v>17</v>
      </c>
      <c r="I1069" s="9">
        <v>2</v>
      </c>
      <c r="J1069" s="6">
        <v>141.18</v>
      </c>
      <c r="K1069" s="7">
        <v>0</v>
      </c>
      <c r="L1069" s="6">
        <v>78.66</v>
      </c>
      <c r="M1069" s="6">
        <f t="shared" si="64"/>
        <v>282.36</v>
      </c>
      <c r="N1069" s="6">
        <f t="shared" si="65"/>
        <v>157.32</v>
      </c>
      <c r="O1069" s="6">
        <f t="shared" si="66"/>
        <v>125.04000000000002</v>
      </c>
      <c r="P1069" s="8">
        <f t="shared" si="67"/>
        <v>0.44283892902677441</v>
      </c>
      <c r="Q1069" s="5">
        <f>YEAR(SalesDataTable[[#This Row],[Order Date]])</f>
        <v>2026</v>
      </c>
      <c r="R1069" s="8" t="str">
        <f>"Q"&amp;ROUNDUP(MONTH(SalesDataTable[[#This Row],[Order Date]])/3,0)</f>
        <v>Q2</v>
      </c>
      <c r="S1069" s="9">
        <f>MONTH(SalesDataTable[[#This Row],[Order Date]])</f>
        <v>6</v>
      </c>
      <c r="T1069" s="8" t="str">
        <f>TEXT(SalesDataTable[[#This Row],[Order Date]],"mmm")</f>
        <v>Jun</v>
      </c>
    </row>
    <row r="1070" spans="1:20" ht="15.6">
      <c r="A1070" s="2">
        <v>4780</v>
      </c>
      <c r="B1070" s="3">
        <v>46184</v>
      </c>
      <c r="C1070" s="4" t="s">
        <v>6</v>
      </c>
      <c r="D1070" s="4" t="s">
        <v>43</v>
      </c>
      <c r="E1070" s="4" t="s">
        <v>19</v>
      </c>
      <c r="F1070" s="4" t="s">
        <v>3</v>
      </c>
      <c r="G1070" s="4" t="s">
        <v>4</v>
      </c>
      <c r="H1070" s="4" t="s">
        <v>5</v>
      </c>
      <c r="I1070" s="9">
        <v>1</v>
      </c>
      <c r="J1070" s="6">
        <v>82.47</v>
      </c>
      <c r="K1070" s="7">
        <v>0.1</v>
      </c>
      <c r="L1070" s="6">
        <v>42.73</v>
      </c>
      <c r="M1070" s="6">
        <f t="shared" si="64"/>
        <v>74.222999999999999</v>
      </c>
      <c r="N1070" s="6">
        <f t="shared" si="65"/>
        <v>42.73</v>
      </c>
      <c r="O1070" s="6">
        <f t="shared" si="66"/>
        <v>31.493000000000002</v>
      </c>
      <c r="P1070" s="8">
        <f t="shared" si="67"/>
        <v>0.42430243994449163</v>
      </c>
      <c r="Q1070" s="5">
        <f>YEAR(SalesDataTable[[#This Row],[Order Date]])</f>
        <v>2026</v>
      </c>
      <c r="R1070" s="8" t="str">
        <f>"Q"&amp;ROUNDUP(MONTH(SalesDataTable[[#This Row],[Order Date]])/3,0)</f>
        <v>Q2</v>
      </c>
      <c r="S1070" s="9">
        <f>MONTH(SalesDataTable[[#This Row],[Order Date]])</f>
        <v>6</v>
      </c>
      <c r="T1070" s="8" t="str">
        <f>TEXT(SalesDataTable[[#This Row],[Order Date]],"mmm")</f>
        <v>Jun</v>
      </c>
    </row>
    <row r="1071" spans="1:20" ht="15.6">
      <c r="A1071" s="2">
        <v>63</v>
      </c>
      <c r="B1071" s="3">
        <v>46185</v>
      </c>
      <c r="C1071" s="4" t="s">
        <v>6</v>
      </c>
      <c r="D1071" s="4" t="s">
        <v>7</v>
      </c>
      <c r="E1071" s="4" t="s">
        <v>28</v>
      </c>
      <c r="F1071" s="4" t="s">
        <v>3</v>
      </c>
      <c r="G1071" s="4" t="s">
        <v>14</v>
      </c>
      <c r="H1071" s="4" t="s">
        <v>48</v>
      </c>
      <c r="I1071" s="9">
        <v>1</v>
      </c>
      <c r="J1071" s="6">
        <v>166.91</v>
      </c>
      <c r="K1071" s="7">
        <v>0</v>
      </c>
      <c r="L1071" s="6">
        <v>85.58</v>
      </c>
      <c r="M1071" s="6">
        <f t="shared" si="64"/>
        <v>166.91</v>
      </c>
      <c r="N1071" s="6">
        <f t="shared" si="65"/>
        <v>85.58</v>
      </c>
      <c r="O1071" s="6">
        <f t="shared" si="66"/>
        <v>81.33</v>
      </c>
      <c r="P1071" s="8">
        <f t="shared" si="67"/>
        <v>0.48726858786172189</v>
      </c>
      <c r="Q1071" s="5">
        <f>YEAR(SalesDataTable[[#This Row],[Order Date]])</f>
        <v>2026</v>
      </c>
      <c r="R1071" s="8" t="str">
        <f>"Q"&amp;ROUNDUP(MONTH(SalesDataTable[[#This Row],[Order Date]])/3,0)</f>
        <v>Q2</v>
      </c>
      <c r="S1071" s="9">
        <f>MONTH(SalesDataTable[[#This Row],[Order Date]])</f>
        <v>6</v>
      </c>
      <c r="T1071" s="8" t="str">
        <f>TEXT(SalesDataTable[[#This Row],[Order Date]],"mmm")</f>
        <v>Jun</v>
      </c>
    </row>
    <row r="1072" spans="1:20" ht="15.6">
      <c r="A1072" s="2">
        <v>190</v>
      </c>
      <c r="B1072" s="3">
        <v>46185</v>
      </c>
      <c r="C1072" s="4" t="s">
        <v>0</v>
      </c>
      <c r="D1072" s="4" t="s">
        <v>1</v>
      </c>
      <c r="E1072" s="4" t="s">
        <v>19</v>
      </c>
      <c r="F1072" s="4" t="s">
        <v>16</v>
      </c>
      <c r="G1072" s="4" t="s">
        <v>14</v>
      </c>
      <c r="H1072" s="4" t="s">
        <v>32</v>
      </c>
      <c r="I1072" s="9">
        <v>1</v>
      </c>
      <c r="J1072" s="6">
        <v>45.99</v>
      </c>
      <c r="K1072" s="7">
        <v>0</v>
      </c>
      <c r="L1072" s="6">
        <v>18.579999999999998</v>
      </c>
      <c r="M1072" s="6">
        <f t="shared" si="64"/>
        <v>45.99</v>
      </c>
      <c r="N1072" s="6">
        <f t="shared" si="65"/>
        <v>18.579999999999998</v>
      </c>
      <c r="O1072" s="6">
        <f t="shared" si="66"/>
        <v>27.410000000000004</v>
      </c>
      <c r="P1072" s="8">
        <f t="shared" si="67"/>
        <v>0.59599913024570561</v>
      </c>
      <c r="Q1072" s="5">
        <f>YEAR(SalesDataTable[[#This Row],[Order Date]])</f>
        <v>2026</v>
      </c>
      <c r="R1072" s="8" t="str">
        <f>"Q"&amp;ROUNDUP(MONTH(SalesDataTable[[#This Row],[Order Date]])/3,0)</f>
        <v>Q2</v>
      </c>
      <c r="S1072" s="9">
        <f>MONTH(SalesDataTable[[#This Row],[Order Date]])</f>
        <v>6</v>
      </c>
      <c r="T1072" s="8" t="str">
        <f>TEXT(SalesDataTable[[#This Row],[Order Date]],"mmm")</f>
        <v>Jun</v>
      </c>
    </row>
    <row r="1073" spans="1:20" ht="15.6">
      <c r="A1073" s="2">
        <v>268</v>
      </c>
      <c r="B1073" s="3">
        <v>46185</v>
      </c>
      <c r="C1073" s="4" t="s">
        <v>20</v>
      </c>
      <c r="D1073" s="4" t="s">
        <v>47</v>
      </c>
      <c r="E1073" s="4" t="s">
        <v>19</v>
      </c>
      <c r="F1073" s="4" t="s">
        <v>16</v>
      </c>
      <c r="G1073" s="4" t="s">
        <v>34</v>
      </c>
      <c r="H1073" s="4" t="s">
        <v>42</v>
      </c>
      <c r="I1073" s="9">
        <v>1</v>
      </c>
      <c r="J1073" s="6">
        <v>37.01</v>
      </c>
      <c r="K1073" s="7">
        <v>0.05</v>
      </c>
      <c r="L1073" s="6">
        <v>14.18</v>
      </c>
      <c r="M1073" s="6">
        <f t="shared" si="64"/>
        <v>35.159499999999994</v>
      </c>
      <c r="N1073" s="6">
        <f t="shared" si="65"/>
        <v>14.18</v>
      </c>
      <c r="O1073" s="6">
        <f t="shared" si="66"/>
        <v>20.979499999999994</v>
      </c>
      <c r="P1073" s="8">
        <f t="shared" si="67"/>
        <v>0.59669506107879799</v>
      </c>
      <c r="Q1073" s="5">
        <f>YEAR(SalesDataTable[[#This Row],[Order Date]])</f>
        <v>2026</v>
      </c>
      <c r="R1073" s="8" t="str">
        <f>"Q"&amp;ROUNDUP(MONTH(SalesDataTable[[#This Row],[Order Date]])/3,0)</f>
        <v>Q2</v>
      </c>
      <c r="S1073" s="9">
        <f>MONTH(SalesDataTable[[#This Row],[Order Date]])</f>
        <v>6</v>
      </c>
      <c r="T1073" s="8" t="str">
        <f>TEXT(SalesDataTable[[#This Row],[Order Date]],"mmm")</f>
        <v>Jun</v>
      </c>
    </row>
    <row r="1074" spans="1:20" ht="15.6">
      <c r="A1074" s="2">
        <v>691</v>
      </c>
      <c r="B1074" s="3">
        <v>46185</v>
      </c>
      <c r="C1074" s="4" t="s">
        <v>20</v>
      </c>
      <c r="D1074" s="4" t="s">
        <v>33</v>
      </c>
      <c r="E1074" s="4" t="s">
        <v>28</v>
      </c>
      <c r="F1074" s="4" t="s">
        <v>16</v>
      </c>
      <c r="G1074" s="4" t="s">
        <v>9</v>
      </c>
      <c r="H1074" s="4" t="s">
        <v>17</v>
      </c>
      <c r="I1074" s="9">
        <v>5</v>
      </c>
      <c r="J1074" s="6">
        <v>140.9</v>
      </c>
      <c r="K1074" s="7">
        <v>0</v>
      </c>
      <c r="L1074" s="6">
        <v>80.16</v>
      </c>
      <c r="M1074" s="6">
        <f t="shared" si="64"/>
        <v>704.5</v>
      </c>
      <c r="N1074" s="6">
        <f t="shared" si="65"/>
        <v>400.79999999999995</v>
      </c>
      <c r="O1074" s="6">
        <f t="shared" si="66"/>
        <v>303.70000000000005</v>
      </c>
      <c r="P1074" s="8">
        <f t="shared" si="67"/>
        <v>0.43108587650816188</v>
      </c>
      <c r="Q1074" s="5">
        <f>YEAR(SalesDataTable[[#This Row],[Order Date]])</f>
        <v>2026</v>
      </c>
      <c r="R1074" s="8" t="str">
        <f>"Q"&amp;ROUNDUP(MONTH(SalesDataTable[[#This Row],[Order Date]])/3,0)</f>
        <v>Q2</v>
      </c>
      <c r="S1074" s="9">
        <f>MONTH(SalesDataTable[[#This Row],[Order Date]])</f>
        <v>6</v>
      </c>
      <c r="T1074" s="8" t="str">
        <f>TEXT(SalesDataTable[[#This Row],[Order Date]],"mmm")</f>
        <v>Jun</v>
      </c>
    </row>
    <row r="1075" spans="1:20" ht="15.6">
      <c r="A1075" s="2">
        <v>810</v>
      </c>
      <c r="B1075" s="3">
        <v>46185</v>
      </c>
      <c r="C1075" s="4" t="s">
        <v>6</v>
      </c>
      <c r="D1075" s="4" t="s">
        <v>43</v>
      </c>
      <c r="E1075" s="4" t="s">
        <v>19</v>
      </c>
      <c r="F1075" s="4" t="s">
        <v>13</v>
      </c>
      <c r="G1075" s="4" t="s">
        <v>34</v>
      </c>
      <c r="H1075" s="4" t="s">
        <v>42</v>
      </c>
      <c r="I1075" s="9">
        <v>3</v>
      </c>
      <c r="J1075" s="6">
        <v>36.659999999999997</v>
      </c>
      <c r="K1075" s="7">
        <v>0</v>
      </c>
      <c r="L1075" s="6">
        <v>13.55</v>
      </c>
      <c r="M1075" s="6">
        <f t="shared" si="64"/>
        <v>109.97999999999999</v>
      </c>
      <c r="N1075" s="6">
        <f t="shared" si="65"/>
        <v>40.650000000000006</v>
      </c>
      <c r="O1075" s="6">
        <f t="shared" si="66"/>
        <v>69.329999999999984</v>
      </c>
      <c r="P1075" s="8">
        <f t="shared" si="67"/>
        <v>0.63038734315330047</v>
      </c>
      <c r="Q1075" s="5">
        <f>YEAR(SalesDataTable[[#This Row],[Order Date]])</f>
        <v>2026</v>
      </c>
      <c r="R1075" s="8" t="str">
        <f>"Q"&amp;ROUNDUP(MONTH(SalesDataTable[[#This Row],[Order Date]])/3,0)</f>
        <v>Q2</v>
      </c>
      <c r="S1075" s="9">
        <f>MONTH(SalesDataTable[[#This Row],[Order Date]])</f>
        <v>6</v>
      </c>
      <c r="T1075" s="8" t="str">
        <f>TEXT(SalesDataTable[[#This Row],[Order Date]],"mmm")</f>
        <v>Jun</v>
      </c>
    </row>
    <row r="1076" spans="1:20" ht="15.6">
      <c r="A1076" s="2">
        <v>855</v>
      </c>
      <c r="B1076" s="3">
        <v>46185</v>
      </c>
      <c r="C1076" s="4" t="s">
        <v>6</v>
      </c>
      <c r="D1076" s="4" t="s">
        <v>27</v>
      </c>
      <c r="E1076" s="4" t="s">
        <v>2</v>
      </c>
      <c r="F1076" s="4" t="s">
        <v>16</v>
      </c>
      <c r="G1076" s="4" t="s">
        <v>14</v>
      </c>
      <c r="H1076" s="4" t="s">
        <v>15</v>
      </c>
      <c r="I1076" s="9">
        <v>1</v>
      </c>
      <c r="J1076" s="6">
        <v>36.299999999999997</v>
      </c>
      <c r="K1076" s="7">
        <v>0.1</v>
      </c>
      <c r="L1076" s="6">
        <v>13.69</v>
      </c>
      <c r="M1076" s="6">
        <f t="shared" si="64"/>
        <v>32.67</v>
      </c>
      <c r="N1076" s="6">
        <f t="shared" si="65"/>
        <v>13.69</v>
      </c>
      <c r="O1076" s="6">
        <f t="shared" si="66"/>
        <v>18.980000000000004</v>
      </c>
      <c r="P1076" s="8">
        <f t="shared" si="67"/>
        <v>0.58096112641567199</v>
      </c>
      <c r="Q1076" s="5">
        <f>YEAR(SalesDataTable[[#This Row],[Order Date]])</f>
        <v>2026</v>
      </c>
      <c r="R1076" s="8" t="str">
        <f>"Q"&amp;ROUNDUP(MONTH(SalesDataTable[[#This Row],[Order Date]])/3,0)</f>
        <v>Q2</v>
      </c>
      <c r="S1076" s="9">
        <f>MONTH(SalesDataTable[[#This Row],[Order Date]])</f>
        <v>6</v>
      </c>
      <c r="T1076" s="8" t="str">
        <f>TEXT(SalesDataTable[[#This Row],[Order Date]],"mmm")</f>
        <v>Jun</v>
      </c>
    </row>
    <row r="1077" spans="1:20" ht="15.6">
      <c r="A1077" s="2">
        <v>1612</v>
      </c>
      <c r="B1077" s="3">
        <v>46185</v>
      </c>
      <c r="C1077" s="4" t="s">
        <v>11</v>
      </c>
      <c r="D1077" s="4" t="s">
        <v>52</v>
      </c>
      <c r="E1077" s="4" t="s">
        <v>2</v>
      </c>
      <c r="F1077" s="4" t="s">
        <v>13</v>
      </c>
      <c r="G1077" s="4" t="s">
        <v>23</v>
      </c>
      <c r="H1077" s="4" t="s">
        <v>51</v>
      </c>
      <c r="I1077" s="9">
        <v>2</v>
      </c>
      <c r="J1077" s="6">
        <v>120.64</v>
      </c>
      <c r="K1077" s="7">
        <v>0</v>
      </c>
      <c r="L1077" s="6">
        <v>61.66</v>
      </c>
      <c r="M1077" s="6">
        <f t="shared" si="64"/>
        <v>241.28</v>
      </c>
      <c r="N1077" s="6">
        <f t="shared" si="65"/>
        <v>123.32</v>
      </c>
      <c r="O1077" s="6">
        <f t="shared" si="66"/>
        <v>117.96000000000001</v>
      </c>
      <c r="P1077" s="8">
        <f t="shared" si="67"/>
        <v>0.48889257294429711</v>
      </c>
      <c r="Q1077" s="5">
        <f>YEAR(SalesDataTable[[#This Row],[Order Date]])</f>
        <v>2026</v>
      </c>
      <c r="R1077" s="8" t="str">
        <f>"Q"&amp;ROUNDUP(MONTH(SalesDataTable[[#This Row],[Order Date]])/3,0)</f>
        <v>Q2</v>
      </c>
      <c r="S1077" s="9">
        <f>MONTH(SalesDataTable[[#This Row],[Order Date]])</f>
        <v>6</v>
      </c>
      <c r="T1077" s="8" t="str">
        <f>TEXT(SalesDataTable[[#This Row],[Order Date]],"mmm")</f>
        <v>Jun</v>
      </c>
    </row>
    <row r="1078" spans="1:20" ht="15.6">
      <c r="A1078" s="2">
        <v>1704</v>
      </c>
      <c r="B1078" s="3">
        <v>46185</v>
      </c>
      <c r="C1078" s="4" t="s">
        <v>11</v>
      </c>
      <c r="D1078" s="4" t="s">
        <v>52</v>
      </c>
      <c r="E1078" s="4" t="s">
        <v>2</v>
      </c>
      <c r="F1078" s="4" t="s">
        <v>3</v>
      </c>
      <c r="G1078" s="4" t="s">
        <v>14</v>
      </c>
      <c r="H1078" s="4" t="s">
        <v>32</v>
      </c>
      <c r="I1078" s="9">
        <v>1</v>
      </c>
      <c r="J1078" s="6">
        <v>47.07</v>
      </c>
      <c r="K1078" s="7">
        <v>0</v>
      </c>
      <c r="L1078" s="6">
        <v>18.7</v>
      </c>
      <c r="M1078" s="6">
        <f t="shared" si="64"/>
        <v>47.07</v>
      </c>
      <c r="N1078" s="6">
        <f t="shared" si="65"/>
        <v>18.7</v>
      </c>
      <c r="O1078" s="6">
        <f t="shared" si="66"/>
        <v>28.37</v>
      </c>
      <c r="P1078" s="8">
        <f t="shared" si="67"/>
        <v>0.60271935415338862</v>
      </c>
      <c r="Q1078" s="5">
        <f>YEAR(SalesDataTable[[#This Row],[Order Date]])</f>
        <v>2026</v>
      </c>
      <c r="R1078" s="8" t="str">
        <f>"Q"&amp;ROUNDUP(MONTH(SalesDataTable[[#This Row],[Order Date]])/3,0)</f>
        <v>Q2</v>
      </c>
      <c r="S1078" s="9">
        <f>MONTH(SalesDataTable[[#This Row],[Order Date]])</f>
        <v>6</v>
      </c>
      <c r="T1078" s="8" t="str">
        <f>TEXT(SalesDataTable[[#This Row],[Order Date]],"mmm")</f>
        <v>Jun</v>
      </c>
    </row>
    <row r="1079" spans="1:20" ht="15.6">
      <c r="A1079" s="2">
        <v>1857</v>
      </c>
      <c r="B1079" s="3">
        <v>46185</v>
      </c>
      <c r="C1079" s="4" t="s">
        <v>11</v>
      </c>
      <c r="D1079" s="4" t="s">
        <v>18</v>
      </c>
      <c r="E1079" s="4" t="s">
        <v>28</v>
      </c>
      <c r="F1079" s="4" t="s">
        <v>16</v>
      </c>
      <c r="G1079" s="4" t="s">
        <v>9</v>
      </c>
      <c r="H1079" s="4" t="s">
        <v>37</v>
      </c>
      <c r="I1079" s="9">
        <v>2</v>
      </c>
      <c r="J1079" s="6">
        <v>154.94</v>
      </c>
      <c r="K1079" s="7">
        <v>0.05</v>
      </c>
      <c r="L1079" s="6">
        <v>77.260000000000005</v>
      </c>
      <c r="M1079" s="6">
        <f t="shared" si="64"/>
        <v>294.38599999999997</v>
      </c>
      <c r="N1079" s="6">
        <f t="shared" si="65"/>
        <v>154.52000000000001</v>
      </c>
      <c r="O1079" s="6">
        <f t="shared" si="66"/>
        <v>139.86599999999996</v>
      </c>
      <c r="P1079" s="8">
        <f t="shared" si="67"/>
        <v>0.47511090880680457</v>
      </c>
      <c r="Q1079" s="5">
        <f>YEAR(SalesDataTable[[#This Row],[Order Date]])</f>
        <v>2026</v>
      </c>
      <c r="R1079" s="8" t="str">
        <f>"Q"&amp;ROUNDUP(MONTH(SalesDataTable[[#This Row],[Order Date]])/3,0)</f>
        <v>Q2</v>
      </c>
      <c r="S1079" s="9">
        <f>MONTH(SalesDataTable[[#This Row],[Order Date]])</f>
        <v>6</v>
      </c>
      <c r="T1079" s="8" t="str">
        <f>TEXT(SalesDataTable[[#This Row],[Order Date]],"mmm")</f>
        <v>Jun</v>
      </c>
    </row>
    <row r="1080" spans="1:20" ht="15.6">
      <c r="A1080" s="2">
        <v>1888</v>
      </c>
      <c r="B1080" s="3">
        <v>46185</v>
      </c>
      <c r="C1080" s="4" t="s">
        <v>6</v>
      </c>
      <c r="D1080" s="4" t="s">
        <v>43</v>
      </c>
      <c r="E1080" s="4" t="s">
        <v>2</v>
      </c>
      <c r="F1080" s="4" t="s">
        <v>3</v>
      </c>
      <c r="G1080" s="4" t="s">
        <v>14</v>
      </c>
      <c r="H1080" s="4" t="s">
        <v>32</v>
      </c>
      <c r="I1080" s="9">
        <v>1</v>
      </c>
      <c r="J1080" s="6">
        <v>45.97</v>
      </c>
      <c r="K1080" s="7">
        <v>0.05</v>
      </c>
      <c r="L1080" s="6">
        <v>18.41</v>
      </c>
      <c r="M1080" s="6">
        <f t="shared" si="64"/>
        <v>43.671499999999995</v>
      </c>
      <c r="N1080" s="6">
        <f t="shared" si="65"/>
        <v>18.41</v>
      </c>
      <c r="O1080" s="6">
        <f t="shared" si="66"/>
        <v>25.261499999999995</v>
      </c>
      <c r="P1080" s="8">
        <f t="shared" si="67"/>
        <v>0.57844360738696854</v>
      </c>
      <c r="Q1080" s="5">
        <f>YEAR(SalesDataTable[[#This Row],[Order Date]])</f>
        <v>2026</v>
      </c>
      <c r="R1080" s="8" t="str">
        <f>"Q"&amp;ROUNDUP(MONTH(SalesDataTable[[#This Row],[Order Date]])/3,0)</f>
        <v>Q2</v>
      </c>
      <c r="S1080" s="9">
        <f>MONTH(SalesDataTable[[#This Row],[Order Date]])</f>
        <v>6</v>
      </c>
      <c r="T1080" s="8" t="str">
        <f>TEXT(SalesDataTable[[#This Row],[Order Date]],"mmm")</f>
        <v>Jun</v>
      </c>
    </row>
    <row r="1081" spans="1:20" ht="15.6">
      <c r="A1081" s="2">
        <v>2683</v>
      </c>
      <c r="B1081" s="3">
        <v>46185</v>
      </c>
      <c r="C1081" s="4" t="s">
        <v>20</v>
      </c>
      <c r="D1081" s="4" t="s">
        <v>33</v>
      </c>
      <c r="E1081" s="4" t="s">
        <v>2</v>
      </c>
      <c r="F1081" s="4" t="s">
        <v>3</v>
      </c>
      <c r="G1081" s="4" t="s">
        <v>23</v>
      </c>
      <c r="H1081" s="4" t="s">
        <v>29</v>
      </c>
      <c r="I1081" s="9">
        <v>1</v>
      </c>
      <c r="J1081" s="6">
        <v>198.64</v>
      </c>
      <c r="K1081" s="7">
        <v>0.05</v>
      </c>
      <c r="L1081" s="6">
        <v>101.89</v>
      </c>
      <c r="M1081" s="6">
        <f t="shared" si="64"/>
        <v>188.70799999999997</v>
      </c>
      <c r="N1081" s="6">
        <f t="shared" si="65"/>
        <v>101.89</v>
      </c>
      <c r="O1081" s="6">
        <f t="shared" si="66"/>
        <v>86.817999999999969</v>
      </c>
      <c r="P1081" s="8">
        <f t="shared" si="67"/>
        <v>0.46006528605040581</v>
      </c>
      <c r="Q1081" s="5">
        <f>YEAR(SalesDataTable[[#This Row],[Order Date]])</f>
        <v>2026</v>
      </c>
      <c r="R1081" s="8" t="str">
        <f>"Q"&amp;ROUNDUP(MONTH(SalesDataTable[[#This Row],[Order Date]])/3,0)</f>
        <v>Q2</v>
      </c>
      <c r="S1081" s="9">
        <f>MONTH(SalesDataTable[[#This Row],[Order Date]])</f>
        <v>6</v>
      </c>
      <c r="T1081" s="8" t="str">
        <f>TEXT(SalesDataTable[[#This Row],[Order Date]],"mmm")</f>
        <v>Jun</v>
      </c>
    </row>
    <row r="1082" spans="1:20" ht="15.6">
      <c r="A1082" s="2">
        <v>4211</v>
      </c>
      <c r="B1082" s="3">
        <v>46185</v>
      </c>
      <c r="C1082" s="4" t="s">
        <v>11</v>
      </c>
      <c r="D1082" s="4" t="s">
        <v>18</v>
      </c>
      <c r="E1082" s="4" t="s">
        <v>2</v>
      </c>
      <c r="F1082" s="4" t="s">
        <v>13</v>
      </c>
      <c r="G1082" s="4" t="s">
        <v>14</v>
      </c>
      <c r="H1082" s="4" t="s">
        <v>48</v>
      </c>
      <c r="I1082" s="9">
        <v>5</v>
      </c>
      <c r="J1082" s="6">
        <v>168.57</v>
      </c>
      <c r="K1082" s="7">
        <v>0</v>
      </c>
      <c r="L1082" s="6">
        <v>88.65</v>
      </c>
      <c r="M1082" s="6">
        <f t="shared" si="64"/>
        <v>842.84999999999991</v>
      </c>
      <c r="N1082" s="6">
        <f t="shared" si="65"/>
        <v>443.25</v>
      </c>
      <c r="O1082" s="6">
        <f t="shared" si="66"/>
        <v>399.59999999999991</v>
      </c>
      <c r="P1082" s="8">
        <f t="shared" si="67"/>
        <v>0.47410571276027758</v>
      </c>
      <c r="Q1082" s="5">
        <f>YEAR(SalesDataTable[[#This Row],[Order Date]])</f>
        <v>2026</v>
      </c>
      <c r="R1082" s="8" t="str">
        <f>"Q"&amp;ROUNDUP(MONTH(SalesDataTable[[#This Row],[Order Date]])/3,0)</f>
        <v>Q2</v>
      </c>
      <c r="S1082" s="9">
        <f>MONTH(SalesDataTable[[#This Row],[Order Date]])</f>
        <v>6</v>
      </c>
      <c r="T1082" s="8" t="str">
        <f>TEXT(SalesDataTable[[#This Row],[Order Date]],"mmm")</f>
        <v>Jun</v>
      </c>
    </row>
    <row r="1083" spans="1:20" ht="15.6">
      <c r="A1083" s="2">
        <v>4353</v>
      </c>
      <c r="B1083" s="3">
        <v>46185</v>
      </c>
      <c r="C1083" s="4" t="s">
        <v>6</v>
      </c>
      <c r="D1083" s="4" t="s">
        <v>27</v>
      </c>
      <c r="E1083" s="4" t="s">
        <v>19</v>
      </c>
      <c r="F1083" s="4" t="s">
        <v>13</v>
      </c>
      <c r="G1083" s="4" t="s">
        <v>14</v>
      </c>
      <c r="H1083" s="4" t="s">
        <v>15</v>
      </c>
      <c r="I1083" s="9">
        <v>1</v>
      </c>
      <c r="J1083" s="6">
        <v>36.65</v>
      </c>
      <c r="K1083" s="7">
        <v>0</v>
      </c>
      <c r="L1083" s="6">
        <v>13.97</v>
      </c>
      <c r="M1083" s="6">
        <f t="shared" si="64"/>
        <v>36.65</v>
      </c>
      <c r="N1083" s="6">
        <f t="shared" si="65"/>
        <v>13.97</v>
      </c>
      <c r="O1083" s="6">
        <f t="shared" si="66"/>
        <v>22.68</v>
      </c>
      <c r="P1083" s="8">
        <f t="shared" si="67"/>
        <v>0.61882673942701227</v>
      </c>
      <c r="Q1083" s="5">
        <f>YEAR(SalesDataTable[[#This Row],[Order Date]])</f>
        <v>2026</v>
      </c>
      <c r="R1083" s="8" t="str">
        <f>"Q"&amp;ROUNDUP(MONTH(SalesDataTable[[#This Row],[Order Date]])/3,0)</f>
        <v>Q2</v>
      </c>
      <c r="S1083" s="9">
        <f>MONTH(SalesDataTable[[#This Row],[Order Date]])</f>
        <v>6</v>
      </c>
      <c r="T1083" s="8" t="str">
        <f>TEXT(SalesDataTable[[#This Row],[Order Date]],"mmm")</f>
        <v>Jun</v>
      </c>
    </row>
    <row r="1084" spans="1:20" ht="15.6">
      <c r="A1084" s="2">
        <v>5020</v>
      </c>
      <c r="B1084" s="3">
        <v>46185</v>
      </c>
      <c r="C1084" s="4" t="s">
        <v>11</v>
      </c>
      <c r="D1084" s="4" t="s">
        <v>25</v>
      </c>
      <c r="E1084" s="4" t="s">
        <v>19</v>
      </c>
      <c r="F1084" s="4" t="s">
        <v>3</v>
      </c>
      <c r="G1084" s="4" t="s">
        <v>14</v>
      </c>
      <c r="H1084" s="4" t="s">
        <v>15</v>
      </c>
      <c r="I1084" s="9">
        <v>2</v>
      </c>
      <c r="J1084" s="6">
        <v>35.450000000000003</v>
      </c>
      <c r="K1084" s="7">
        <v>0.05</v>
      </c>
      <c r="L1084" s="6">
        <v>13.39</v>
      </c>
      <c r="M1084" s="6">
        <f t="shared" si="64"/>
        <v>67.355000000000004</v>
      </c>
      <c r="N1084" s="6">
        <f t="shared" si="65"/>
        <v>26.78</v>
      </c>
      <c r="O1084" s="6">
        <f t="shared" si="66"/>
        <v>40.575000000000003</v>
      </c>
      <c r="P1084" s="8">
        <f t="shared" si="67"/>
        <v>0.60240516665429444</v>
      </c>
      <c r="Q1084" s="5">
        <f>YEAR(SalesDataTable[[#This Row],[Order Date]])</f>
        <v>2026</v>
      </c>
      <c r="R1084" s="8" t="str">
        <f>"Q"&amp;ROUNDUP(MONTH(SalesDataTable[[#This Row],[Order Date]])/3,0)</f>
        <v>Q2</v>
      </c>
      <c r="S1084" s="9">
        <f>MONTH(SalesDataTable[[#This Row],[Order Date]])</f>
        <v>6</v>
      </c>
      <c r="T1084" s="8" t="str">
        <f>TEXT(SalesDataTable[[#This Row],[Order Date]],"mmm")</f>
        <v>Jun</v>
      </c>
    </row>
    <row r="1085" spans="1:20" ht="15.6">
      <c r="A1085" s="2">
        <v>564</v>
      </c>
      <c r="B1085" s="3">
        <v>46186</v>
      </c>
      <c r="C1085" s="4" t="s">
        <v>11</v>
      </c>
      <c r="D1085" s="4" t="s">
        <v>25</v>
      </c>
      <c r="E1085" s="4" t="s">
        <v>19</v>
      </c>
      <c r="F1085" s="4" t="s">
        <v>13</v>
      </c>
      <c r="G1085" s="4" t="s">
        <v>14</v>
      </c>
      <c r="H1085" s="4" t="s">
        <v>32</v>
      </c>
      <c r="I1085" s="9">
        <v>3</v>
      </c>
      <c r="J1085" s="6">
        <v>45.82</v>
      </c>
      <c r="K1085" s="7">
        <v>0.1</v>
      </c>
      <c r="L1085" s="6">
        <v>18.61</v>
      </c>
      <c r="M1085" s="6">
        <f t="shared" si="64"/>
        <v>123.71400000000001</v>
      </c>
      <c r="N1085" s="6">
        <f t="shared" si="65"/>
        <v>55.83</v>
      </c>
      <c r="O1085" s="6">
        <f t="shared" si="66"/>
        <v>67.884000000000015</v>
      </c>
      <c r="P1085" s="8">
        <f t="shared" si="67"/>
        <v>0.54871720258014456</v>
      </c>
      <c r="Q1085" s="5">
        <f>YEAR(SalesDataTable[[#This Row],[Order Date]])</f>
        <v>2026</v>
      </c>
      <c r="R1085" s="8" t="str">
        <f>"Q"&amp;ROUNDUP(MONTH(SalesDataTable[[#This Row],[Order Date]])/3,0)</f>
        <v>Q2</v>
      </c>
      <c r="S1085" s="9">
        <f>MONTH(SalesDataTable[[#This Row],[Order Date]])</f>
        <v>6</v>
      </c>
      <c r="T1085" s="8" t="str">
        <f>TEXT(SalesDataTable[[#This Row],[Order Date]],"mmm")</f>
        <v>Jun</v>
      </c>
    </row>
    <row r="1086" spans="1:20" ht="15.6">
      <c r="A1086" s="2">
        <v>736</v>
      </c>
      <c r="B1086" s="3">
        <v>46186</v>
      </c>
      <c r="C1086" s="4" t="s">
        <v>20</v>
      </c>
      <c r="D1086" s="4" t="s">
        <v>47</v>
      </c>
      <c r="E1086" s="4" t="s">
        <v>19</v>
      </c>
      <c r="F1086" s="4" t="s">
        <v>16</v>
      </c>
      <c r="G1086" s="4" t="s">
        <v>9</v>
      </c>
      <c r="H1086" s="4" t="s">
        <v>37</v>
      </c>
      <c r="I1086" s="9">
        <v>1</v>
      </c>
      <c r="J1086" s="6">
        <v>152.78</v>
      </c>
      <c r="K1086" s="7">
        <v>0</v>
      </c>
      <c r="L1086" s="6">
        <v>78.540000000000006</v>
      </c>
      <c r="M1086" s="6">
        <f t="shared" si="64"/>
        <v>152.78</v>
      </c>
      <c r="N1086" s="6">
        <f t="shared" si="65"/>
        <v>78.540000000000006</v>
      </c>
      <c r="O1086" s="6">
        <f t="shared" si="66"/>
        <v>74.239999999999995</v>
      </c>
      <c r="P1086" s="8">
        <f t="shared" si="67"/>
        <v>0.48592747741851022</v>
      </c>
      <c r="Q1086" s="5">
        <f>YEAR(SalesDataTable[[#This Row],[Order Date]])</f>
        <v>2026</v>
      </c>
      <c r="R1086" s="8" t="str">
        <f>"Q"&amp;ROUNDUP(MONTH(SalesDataTable[[#This Row],[Order Date]])/3,0)</f>
        <v>Q2</v>
      </c>
      <c r="S1086" s="9">
        <f>MONTH(SalesDataTable[[#This Row],[Order Date]])</f>
        <v>6</v>
      </c>
      <c r="T1086" s="8" t="str">
        <f>TEXT(SalesDataTable[[#This Row],[Order Date]],"mmm")</f>
        <v>Jun</v>
      </c>
    </row>
    <row r="1087" spans="1:20" ht="15.6">
      <c r="A1087" s="2">
        <v>1300</v>
      </c>
      <c r="B1087" s="3">
        <v>46186</v>
      </c>
      <c r="C1087" s="4" t="s">
        <v>6</v>
      </c>
      <c r="D1087" s="4" t="s">
        <v>27</v>
      </c>
      <c r="E1087" s="4" t="s">
        <v>2</v>
      </c>
      <c r="F1087" s="4" t="s">
        <v>13</v>
      </c>
      <c r="G1087" s="4" t="s">
        <v>4</v>
      </c>
      <c r="H1087" s="4" t="s">
        <v>22</v>
      </c>
      <c r="I1087" s="9">
        <v>1</v>
      </c>
      <c r="J1087" s="6">
        <v>49.76</v>
      </c>
      <c r="K1087" s="7">
        <v>0.05</v>
      </c>
      <c r="L1087" s="6">
        <v>22.58</v>
      </c>
      <c r="M1087" s="6">
        <f t="shared" si="64"/>
        <v>47.271999999999998</v>
      </c>
      <c r="N1087" s="6">
        <f t="shared" si="65"/>
        <v>22.58</v>
      </c>
      <c r="O1087" s="6">
        <f t="shared" si="66"/>
        <v>24.692</v>
      </c>
      <c r="P1087" s="8">
        <f t="shared" si="67"/>
        <v>0.52233880521238796</v>
      </c>
      <c r="Q1087" s="5">
        <f>YEAR(SalesDataTable[[#This Row],[Order Date]])</f>
        <v>2026</v>
      </c>
      <c r="R1087" s="8" t="str">
        <f>"Q"&amp;ROUNDUP(MONTH(SalesDataTable[[#This Row],[Order Date]])/3,0)</f>
        <v>Q2</v>
      </c>
      <c r="S1087" s="9">
        <f>MONTH(SalesDataTable[[#This Row],[Order Date]])</f>
        <v>6</v>
      </c>
      <c r="T1087" s="8" t="str">
        <f>TEXT(SalesDataTable[[#This Row],[Order Date]],"mmm")</f>
        <v>Jun</v>
      </c>
    </row>
    <row r="1088" spans="1:20" ht="15.6">
      <c r="A1088" s="2">
        <v>1948</v>
      </c>
      <c r="B1088" s="3">
        <v>46186</v>
      </c>
      <c r="C1088" s="4" t="s">
        <v>20</v>
      </c>
      <c r="D1088" s="4" t="s">
        <v>33</v>
      </c>
      <c r="E1088" s="4" t="s">
        <v>19</v>
      </c>
      <c r="F1088" s="4" t="s">
        <v>13</v>
      </c>
      <c r="G1088" s="4" t="s">
        <v>9</v>
      </c>
      <c r="H1088" s="4" t="s">
        <v>37</v>
      </c>
      <c r="I1088" s="9">
        <v>1</v>
      </c>
      <c r="J1088" s="6">
        <v>157.6</v>
      </c>
      <c r="K1088" s="7">
        <v>0.05</v>
      </c>
      <c r="L1088" s="6">
        <v>79.34</v>
      </c>
      <c r="M1088" s="6">
        <f t="shared" si="64"/>
        <v>149.72</v>
      </c>
      <c r="N1088" s="6">
        <f t="shared" si="65"/>
        <v>79.34</v>
      </c>
      <c r="O1088" s="6">
        <f t="shared" si="66"/>
        <v>70.38</v>
      </c>
      <c r="P1088" s="8">
        <f t="shared" si="67"/>
        <v>0.47007747795885652</v>
      </c>
      <c r="Q1088" s="5">
        <f>YEAR(SalesDataTable[[#This Row],[Order Date]])</f>
        <v>2026</v>
      </c>
      <c r="R1088" s="8" t="str">
        <f>"Q"&amp;ROUNDUP(MONTH(SalesDataTable[[#This Row],[Order Date]])/3,0)</f>
        <v>Q2</v>
      </c>
      <c r="S1088" s="9">
        <f>MONTH(SalesDataTable[[#This Row],[Order Date]])</f>
        <v>6</v>
      </c>
      <c r="T1088" s="8" t="str">
        <f>TEXT(SalesDataTable[[#This Row],[Order Date]],"mmm")</f>
        <v>Jun</v>
      </c>
    </row>
    <row r="1089" spans="1:20" ht="15.6">
      <c r="A1089" s="2">
        <v>2272</v>
      </c>
      <c r="B1089" s="3">
        <v>46186</v>
      </c>
      <c r="C1089" s="4" t="s">
        <v>20</v>
      </c>
      <c r="D1089" s="4" t="s">
        <v>33</v>
      </c>
      <c r="E1089" s="4" t="s">
        <v>2</v>
      </c>
      <c r="F1089" s="4" t="s">
        <v>3</v>
      </c>
      <c r="G1089" s="4" t="s">
        <v>34</v>
      </c>
      <c r="H1089" s="4" t="s">
        <v>38</v>
      </c>
      <c r="I1089" s="9">
        <v>1</v>
      </c>
      <c r="J1089" s="6">
        <v>125.01</v>
      </c>
      <c r="K1089" s="7">
        <v>0.15</v>
      </c>
      <c r="L1089" s="6">
        <v>70.39</v>
      </c>
      <c r="M1089" s="6">
        <f t="shared" si="64"/>
        <v>106.2585</v>
      </c>
      <c r="N1089" s="6">
        <f t="shared" si="65"/>
        <v>70.39</v>
      </c>
      <c r="O1089" s="6">
        <f t="shared" si="66"/>
        <v>35.868499999999997</v>
      </c>
      <c r="P1089" s="8">
        <f t="shared" si="67"/>
        <v>0.33755887764272974</v>
      </c>
      <c r="Q1089" s="5">
        <f>YEAR(SalesDataTable[[#This Row],[Order Date]])</f>
        <v>2026</v>
      </c>
      <c r="R1089" s="8" t="str">
        <f>"Q"&amp;ROUNDUP(MONTH(SalesDataTable[[#This Row],[Order Date]])/3,0)</f>
        <v>Q2</v>
      </c>
      <c r="S1089" s="9">
        <f>MONTH(SalesDataTable[[#This Row],[Order Date]])</f>
        <v>6</v>
      </c>
      <c r="T1089" s="8" t="str">
        <f>TEXT(SalesDataTable[[#This Row],[Order Date]],"mmm")</f>
        <v>Jun</v>
      </c>
    </row>
    <row r="1090" spans="1:20" ht="15.6">
      <c r="A1090" s="2">
        <v>2680</v>
      </c>
      <c r="B1090" s="3">
        <v>46186</v>
      </c>
      <c r="C1090" s="4" t="s">
        <v>6</v>
      </c>
      <c r="D1090" s="4" t="s">
        <v>49</v>
      </c>
      <c r="E1090" s="4" t="s">
        <v>2</v>
      </c>
      <c r="F1090" s="4" t="s">
        <v>3</v>
      </c>
      <c r="G1090" s="4" t="s">
        <v>9</v>
      </c>
      <c r="H1090" s="4" t="s">
        <v>10</v>
      </c>
      <c r="I1090" s="9">
        <v>1</v>
      </c>
      <c r="J1090" s="6">
        <v>93.59</v>
      </c>
      <c r="K1090" s="7">
        <v>0.15</v>
      </c>
      <c r="L1090" s="6">
        <v>46.48</v>
      </c>
      <c r="M1090" s="6">
        <f t="shared" ref="M1090:M1153" si="68">I1090*J1090*(1-K1090)</f>
        <v>79.551500000000004</v>
      </c>
      <c r="N1090" s="6">
        <f t="shared" ref="N1090:N1153" si="69">I1090*L1090</f>
        <v>46.48</v>
      </c>
      <c r="O1090" s="6">
        <f t="shared" ref="O1090:O1153" si="70">M1090-N1090</f>
        <v>33.071500000000007</v>
      </c>
      <c r="P1090" s="8">
        <f t="shared" ref="P1090:P1153" si="71">IFERROR(O1090/M1090,0)</f>
        <v>0.41572440494522422</v>
      </c>
      <c r="Q1090" s="5">
        <f>YEAR(SalesDataTable[[#This Row],[Order Date]])</f>
        <v>2026</v>
      </c>
      <c r="R1090" s="8" t="str">
        <f>"Q"&amp;ROUNDUP(MONTH(SalesDataTable[[#This Row],[Order Date]])/3,0)</f>
        <v>Q2</v>
      </c>
      <c r="S1090" s="9">
        <f>MONTH(SalesDataTable[[#This Row],[Order Date]])</f>
        <v>6</v>
      </c>
      <c r="T1090" s="8" t="str">
        <f>TEXT(SalesDataTable[[#This Row],[Order Date]],"mmm")</f>
        <v>Jun</v>
      </c>
    </row>
    <row r="1091" spans="1:20" ht="15.6">
      <c r="A1091" s="2">
        <v>4178</v>
      </c>
      <c r="B1091" s="3">
        <v>46186</v>
      </c>
      <c r="C1091" s="4" t="s">
        <v>11</v>
      </c>
      <c r="D1091" s="4" t="s">
        <v>12</v>
      </c>
      <c r="E1091" s="4" t="s">
        <v>19</v>
      </c>
      <c r="F1091" s="4" t="s">
        <v>3</v>
      </c>
      <c r="G1091" s="4" t="s">
        <v>9</v>
      </c>
      <c r="H1091" s="4" t="s">
        <v>17</v>
      </c>
      <c r="I1091" s="9">
        <v>4</v>
      </c>
      <c r="J1091" s="6">
        <v>143.9</v>
      </c>
      <c r="K1091" s="7">
        <v>0.05</v>
      </c>
      <c r="L1091" s="6">
        <v>79.709999999999994</v>
      </c>
      <c r="M1091" s="6">
        <f t="shared" si="68"/>
        <v>546.82000000000005</v>
      </c>
      <c r="N1091" s="6">
        <f t="shared" si="69"/>
        <v>318.83999999999997</v>
      </c>
      <c r="O1091" s="6">
        <f t="shared" si="70"/>
        <v>227.98000000000008</v>
      </c>
      <c r="P1091" s="8">
        <f t="shared" si="71"/>
        <v>0.41691964448996022</v>
      </c>
      <c r="Q1091" s="5">
        <f>YEAR(SalesDataTable[[#This Row],[Order Date]])</f>
        <v>2026</v>
      </c>
      <c r="R1091" s="8" t="str">
        <f>"Q"&amp;ROUNDUP(MONTH(SalesDataTable[[#This Row],[Order Date]])/3,0)</f>
        <v>Q2</v>
      </c>
      <c r="S1091" s="9">
        <f>MONTH(SalesDataTable[[#This Row],[Order Date]])</f>
        <v>6</v>
      </c>
      <c r="T1091" s="8" t="str">
        <f>TEXT(SalesDataTable[[#This Row],[Order Date]],"mmm")</f>
        <v>Jun</v>
      </c>
    </row>
    <row r="1092" spans="1:20" ht="15.6">
      <c r="A1092" s="2">
        <v>4272</v>
      </c>
      <c r="B1092" s="3">
        <v>46186</v>
      </c>
      <c r="C1092" s="4" t="s">
        <v>20</v>
      </c>
      <c r="D1092" s="4" t="s">
        <v>31</v>
      </c>
      <c r="E1092" s="4" t="s">
        <v>28</v>
      </c>
      <c r="F1092" s="4" t="s">
        <v>3</v>
      </c>
      <c r="G1092" s="4" t="s">
        <v>23</v>
      </c>
      <c r="H1092" s="4" t="s">
        <v>29</v>
      </c>
      <c r="I1092" s="9">
        <v>4</v>
      </c>
      <c r="J1092" s="6">
        <v>190.97</v>
      </c>
      <c r="K1092" s="7">
        <v>0</v>
      </c>
      <c r="L1092" s="6">
        <v>103.36</v>
      </c>
      <c r="M1092" s="6">
        <f t="shared" si="68"/>
        <v>763.88</v>
      </c>
      <c r="N1092" s="6">
        <f t="shared" si="69"/>
        <v>413.44</v>
      </c>
      <c r="O1092" s="6">
        <f t="shared" si="70"/>
        <v>350.44</v>
      </c>
      <c r="P1092" s="8">
        <f t="shared" si="71"/>
        <v>0.45876315651673039</v>
      </c>
      <c r="Q1092" s="5">
        <f>YEAR(SalesDataTable[[#This Row],[Order Date]])</f>
        <v>2026</v>
      </c>
      <c r="R1092" s="8" t="str">
        <f>"Q"&amp;ROUNDUP(MONTH(SalesDataTable[[#This Row],[Order Date]])/3,0)</f>
        <v>Q2</v>
      </c>
      <c r="S1092" s="9">
        <f>MONTH(SalesDataTable[[#This Row],[Order Date]])</f>
        <v>6</v>
      </c>
      <c r="T1092" s="8" t="str">
        <f>TEXT(SalesDataTable[[#This Row],[Order Date]],"mmm")</f>
        <v>Jun</v>
      </c>
    </row>
    <row r="1093" spans="1:20" ht="15.6">
      <c r="A1093" s="2">
        <v>4713</v>
      </c>
      <c r="B1093" s="3">
        <v>46186</v>
      </c>
      <c r="C1093" s="4" t="s">
        <v>20</v>
      </c>
      <c r="D1093" s="4" t="s">
        <v>47</v>
      </c>
      <c r="E1093" s="4" t="s">
        <v>19</v>
      </c>
      <c r="F1093" s="4" t="s">
        <v>16</v>
      </c>
      <c r="G1093" s="4" t="s">
        <v>34</v>
      </c>
      <c r="H1093" s="4" t="s">
        <v>42</v>
      </c>
      <c r="I1093" s="9">
        <v>1</v>
      </c>
      <c r="J1093" s="6">
        <v>35.78</v>
      </c>
      <c r="K1093" s="7">
        <v>0</v>
      </c>
      <c r="L1093" s="6">
        <v>14</v>
      </c>
      <c r="M1093" s="6">
        <f t="shared" si="68"/>
        <v>35.78</v>
      </c>
      <c r="N1093" s="6">
        <f t="shared" si="69"/>
        <v>14</v>
      </c>
      <c r="O1093" s="6">
        <f t="shared" si="70"/>
        <v>21.78</v>
      </c>
      <c r="P1093" s="8">
        <f t="shared" si="71"/>
        <v>0.60871995528228062</v>
      </c>
      <c r="Q1093" s="5">
        <f>YEAR(SalesDataTable[[#This Row],[Order Date]])</f>
        <v>2026</v>
      </c>
      <c r="R1093" s="8" t="str">
        <f>"Q"&amp;ROUNDUP(MONTH(SalesDataTable[[#This Row],[Order Date]])/3,0)</f>
        <v>Q2</v>
      </c>
      <c r="S1093" s="9">
        <f>MONTH(SalesDataTable[[#This Row],[Order Date]])</f>
        <v>6</v>
      </c>
      <c r="T1093" s="8" t="str">
        <f>TEXT(SalesDataTable[[#This Row],[Order Date]],"mmm")</f>
        <v>Jun</v>
      </c>
    </row>
    <row r="1094" spans="1:20" ht="15.6">
      <c r="A1094" s="2">
        <v>5166</v>
      </c>
      <c r="B1094" s="3">
        <v>46186</v>
      </c>
      <c r="C1094" s="4" t="s">
        <v>20</v>
      </c>
      <c r="D1094" s="4" t="s">
        <v>31</v>
      </c>
      <c r="E1094" s="4" t="s">
        <v>28</v>
      </c>
      <c r="F1094" s="4" t="s">
        <v>13</v>
      </c>
      <c r="G1094" s="4" t="s">
        <v>23</v>
      </c>
      <c r="H1094" s="4" t="s">
        <v>51</v>
      </c>
      <c r="I1094" s="9">
        <v>3</v>
      </c>
      <c r="J1094" s="6">
        <v>125.25</v>
      </c>
      <c r="K1094" s="7">
        <v>0.05</v>
      </c>
      <c r="L1094" s="6">
        <v>58.95</v>
      </c>
      <c r="M1094" s="6">
        <f t="shared" si="68"/>
        <v>356.96249999999998</v>
      </c>
      <c r="N1094" s="6">
        <f t="shared" si="69"/>
        <v>176.85000000000002</v>
      </c>
      <c r="O1094" s="6">
        <f t="shared" si="70"/>
        <v>180.11249999999995</v>
      </c>
      <c r="P1094" s="8">
        <f t="shared" si="71"/>
        <v>0.50456980775291516</v>
      </c>
      <c r="Q1094" s="5">
        <f>YEAR(SalesDataTable[[#This Row],[Order Date]])</f>
        <v>2026</v>
      </c>
      <c r="R1094" s="8" t="str">
        <f>"Q"&amp;ROUNDUP(MONTH(SalesDataTable[[#This Row],[Order Date]])/3,0)</f>
        <v>Q2</v>
      </c>
      <c r="S1094" s="9">
        <f>MONTH(SalesDataTable[[#This Row],[Order Date]])</f>
        <v>6</v>
      </c>
      <c r="T1094" s="8" t="str">
        <f>TEXT(SalesDataTable[[#This Row],[Order Date]],"mmm")</f>
        <v>Jun</v>
      </c>
    </row>
    <row r="1095" spans="1:20" ht="15.6">
      <c r="A1095" s="2">
        <v>486</v>
      </c>
      <c r="B1095" s="3">
        <v>46187</v>
      </c>
      <c r="C1095" s="4" t="s">
        <v>0</v>
      </c>
      <c r="D1095" s="4" t="s">
        <v>36</v>
      </c>
      <c r="E1095" s="4" t="s">
        <v>8</v>
      </c>
      <c r="F1095" s="4" t="s">
        <v>16</v>
      </c>
      <c r="G1095" s="4" t="s">
        <v>9</v>
      </c>
      <c r="H1095" s="4" t="s">
        <v>46</v>
      </c>
      <c r="I1095" s="9">
        <v>8</v>
      </c>
      <c r="J1095" s="6">
        <v>72.36</v>
      </c>
      <c r="K1095" s="7">
        <v>0.1</v>
      </c>
      <c r="L1095" s="6">
        <v>32.229999999999997</v>
      </c>
      <c r="M1095" s="6">
        <f t="shared" si="68"/>
        <v>520.99199999999996</v>
      </c>
      <c r="N1095" s="6">
        <f t="shared" si="69"/>
        <v>257.83999999999997</v>
      </c>
      <c r="O1095" s="6">
        <f t="shared" si="70"/>
        <v>263.15199999999999</v>
      </c>
      <c r="P1095" s="8">
        <f t="shared" si="71"/>
        <v>0.5050979669553467</v>
      </c>
      <c r="Q1095" s="5">
        <f>YEAR(SalesDataTable[[#This Row],[Order Date]])</f>
        <v>2026</v>
      </c>
      <c r="R1095" s="8" t="str">
        <f>"Q"&amp;ROUNDUP(MONTH(SalesDataTable[[#This Row],[Order Date]])/3,0)</f>
        <v>Q2</v>
      </c>
      <c r="S1095" s="9">
        <f>MONTH(SalesDataTable[[#This Row],[Order Date]])</f>
        <v>6</v>
      </c>
      <c r="T1095" s="8" t="str">
        <f>TEXT(SalesDataTable[[#This Row],[Order Date]],"mmm")</f>
        <v>Jun</v>
      </c>
    </row>
    <row r="1096" spans="1:20" ht="15.6">
      <c r="A1096" s="2">
        <v>1507</v>
      </c>
      <c r="B1096" s="3">
        <v>46187</v>
      </c>
      <c r="C1096" s="4" t="s">
        <v>0</v>
      </c>
      <c r="D1096" s="4" t="s">
        <v>50</v>
      </c>
      <c r="E1096" s="4" t="s">
        <v>19</v>
      </c>
      <c r="F1096" s="4" t="s">
        <v>3</v>
      </c>
      <c r="G1096" s="4" t="s">
        <v>14</v>
      </c>
      <c r="H1096" s="4" t="s">
        <v>48</v>
      </c>
      <c r="I1096" s="9">
        <v>1</v>
      </c>
      <c r="J1096" s="6">
        <v>162.51</v>
      </c>
      <c r="K1096" s="7">
        <v>0</v>
      </c>
      <c r="L1096" s="6">
        <v>88.29</v>
      </c>
      <c r="M1096" s="6">
        <f t="shared" si="68"/>
        <v>162.51</v>
      </c>
      <c r="N1096" s="6">
        <f t="shared" si="69"/>
        <v>88.29</v>
      </c>
      <c r="O1096" s="6">
        <f t="shared" si="70"/>
        <v>74.219999999999985</v>
      </c>
      <c r="P1096" s="8">
        <f t="shared" si="71"/>
        <v>0.45671035628576695</v>
      </c>
      <c r="Q1096" s="5">
        <f>YEAR(SalesDataTable[[#This Row],[Order Date]])</f>
        <v>2026</v>
      </c>
      <c r="R1096" s="8" t="str">
        <f>"Q"&amp;ROUNDUP(MONTH(SalesDataTable[[#This Row],[Order Date]])/3,0)</f>
        <v>Q2</v>
      </c>
      <c r="S1096" s="9">
        <f>MONTH(SalesDataTable[[#This Row],[Order Date]])</f>
        <v>6</v>
      </c>
      <c r="T1096" s="8" t="str">
        <f>TEXT(SalesDataTable[[#This Row],[Order Date]],"mmm")</f>
        <v>Jun</v>
      </c>
    </row>
    <row r="1097" spans="1:20" ht="15.6">
      <c r="A1097" s="2">
        <v>1821</v>
      </c>
      <c r="B1097" s="3">
        <v>46187</v>
      </c>
      <c r="C1097" s="4" t="s">
        <v>0</v>
      </c>
      <c r="D1097" s="4" t="s">
        <v>50</v>
      </c>
      <c r="E1097" s="4" t="s">
        <v>19</v>
      </c>
      <c r="F1097" s="4" t="s">
        <v>16</v>
      </c>
      <c r="G1097" s="4" t="s">
        <v>9</v>
      </c>
      <c r="H1097" s="4" t="s">
        <v>46</v>
      </c>
      <c r="I1097" s="9">
        <v>3</v>
      </c>
      <c r="J1097" s="6">
        <v>70.52</v>
      </c>
      <c r="K1097" s="7">
        <v>0</v>
      </c>
      <c r="L1097" s="6">
        <v>33.119999999999997</v>
      </c>
      <c r="M1097" s="6">
        <f t="shared" si="68"/>
        <v>211.56</v>
      </c>
      <c r="N1097" s="6">
        <f t="shared" si="69"/>
        <v>99.359999999999985</v>
      </c>
      <c r="O1097" s="6">
        <f t="shared" si="70"/>
        <v>112.20000000000002</v>
      </c>
      <c r="P1097" s="8">
        <f t="shared" si="71"/>
        <v>0.53034600113442998</v>
      </c>
      <c r="Q1097" s="5">
        <f>YEAR(SalesDataTable[[#This Row],[Order Date]])</f>
        <v>2026</v>
      </c>
      <c r="R1097" s="8" t="str">
        <f>"Q"&amp;ROUNDUP(MONTH(SalesDataTable[[#This Row],[Order Date]])/3,0)</f>
        <v>Q2</v>
      </c>
      <c r="S1097" s="9">
        <f>MONTH(SalesDataTable[[#This Row],[Order Date]])</f>
        <v>6</v>
      </c>
      <c r="T1097" s="8" t="str">
        <f>TEXT(SalesDataTable[[#This Row],[Order Date]],"mmm")</f>
        <v>Jun</v>
      </c>
    </row>
    <row r="1098" spans="1:20" ht="15.6">
      <c r="A1098" s="2">
        <v>2588</v>
      </c>
      <c r="B1098" s="3">
        <v>46187</v>
      </c>
      <c r="C1098" s="4" t="s">
        <v>20</v>
      </c>
      <c r="D1098" s="4" t="s">
        <v>33</v>
      </c>
      <c r="E1098" s="4" t="s">
        <v>28</v>
      </c>
      <c r="F1098" s="4" t="s">
        <v>3</v>
      </c>
      <c r="G1098" s="4" t="s">
        <v>9</v>
      </c>
      <c r="H1098" s="4" t="s">
        <v>10</v>
      </c>
      <c r="I1098" s="9">
        <v>1</v>
      </c>
      <c r="J1098" s="6">
        <v>90.28</v>
      </c>
      <c r="K1098" s="7">
        <v>0</v>
      </c>
      <c r="L1098" s="6">
        <v>46.04</v>
      </c>
      <c r="M1098" s="6">
        <f t="shared" si="68"/>
        <v>90.28</v>
      </c>
      <c r="N1098" s="6">
        <f t="shared" si="69"/>
        <v>46.04</v>
      </c>
      <c r="O1098" s="6">
        <f t="shared" si="70"/>
        <v>44.24</v>
      </c>
      <c r="P1098" s="8">
        <f t="shared" si="71"/>
        <v>0.4900310146211786</v>
      </c>
      <c r="Q1098" s="5">
        <f>YEAR(SalesDataTable[[#This Row],[Order Date]])</f>
        <v>2026</v>
      </c>
      <c r="R1098" s="8" t="str">
        <f>"Q"&amp;ROUNDUP(MONTH(SalesDataTable[[#This Row],[Order Date]])/3,0)</f>
        <v>Q2</v>
      </c>
      <c r="S1098" s="9">
        <f>MONTH(SalesDataTable[[#This Row],[Order Date]])</f>
        <v>6</v>
      </c>
      <c r="T1098" s="8" t="str">
        <f>TEXT(SalesDataTable[[#This Row],[Order Date]],"mmm")</f>
        <v>Jun</v>
      </c>
    </row>
    <row r="1099" spans="1:20" ht="15.6">
      <c r="A1099" s="2">
        <v>2815</v>
      </c>
      <c r="B1099" s="3">
        <v>46187</v>
      </c>
      <c r="C1099" s="4" t="s">
        <v>20</v>
      </c>
      <c r="D1099" s="4" t="s">
        <v>47</v>
      </c>
      <c r="E1099" s="4" t="s">
        <v>28</v>
      </c>
      <c r="F1099" s="4" t="s">
        <v>13</v>
      </c>
      <c r="G1099" s="4" t="s">
        <v>23</v>
      </c>
      <c r="H1099" s="4" t="s">
        <v>24</v>
      </c>
      <c r="I1099" s="9">
        <v>2</v>
      </c>
      <c r="J1099" s="6">
        <v>342.25</v>
      </c>
      <c r="K1099" s="7">
        <v>0</v>
      </c>
      <c r="L1099" s="6">
        <v>196.86</v>
      </c>
      <c r="M1099" s="6">
        <f t="shared" si="68"/>
        <v>684.5</v>
      </c>
      <c r="N1099" s="6">
        <f t="shared" si="69"/>
        <v>393.72</v>
      </c>
      <c r="O1099" s="6">
        <f t="shared" si="70"/>
        <v>290.77999999999997</v>
      </c>
      <c r="P1099" s="8">
        <f t="shared" si="71"/>
        <v>0.42480642804967128</v>
      </c>
      <c r="Q1099" s="5">
        <f>YEAR(SalesDataTable[[#This Row],[Order Date]])</f>
        <v>2026</v>
      </c>
      <c r="R1099" s="8" t="str">
        <f>"Q"&amp;ROUNDUP(MONTH(SalesDataTable[[#This Row],[Order Date]])/3,0)</f>
        <v>Q2</v>
      </c>
      <c r="S1099" s="9">
        <f>MONTH(SalesDataTable[[#This Row],[Order Date]])</f>
        <v>6</v>
      </c>
      <c r="T1099" s="8" t="str">
        <f>TEXT(SalesDataTable[[#This Row],[Order Date]],"mmm")</f>
        <v>Jun</v>
      </c>
    </row>
    <row r="1100" spans="1:20" ht="15.6">
      <c r="A1100" s="2">
        <v>3258</v>
      </c>
      <c r="B1100" s="3">
        <v>46187</v>
      </c>
      <c r="C1100" s="4" t="s">
        <v>6</v>
      </c>
      <c r="D1100" s="4" t="s">
        <v>7</v>
      </c>
      <c r="E1100" s="4" t="s">
        <v>2</v>
      </c>
      <c r="F1100" s="4" t="s">
        <v>16</v>
      </c>
      <c r="G1100" s="4" t="s">
        <v>4</v>
      </c>
      <c r="H1100" s="4" t="s">
        <v>22</v>
      </c>
      <c r="I1100" s="9">
        <v>6</v>
      </c>
      <c r="J1100" s="6">
        <v>50.92</v>
      </c>
      <c r="K1100" s="7">
        <v>0.05</v>
      </c>
      <c r="L1100" s="6">
        <v>22.87</v>
      </c>
      <c r="M1100" s="6">
        <f t="shared" si="68"/>
        <v>290.24399999999997</v>
      </c>
      <c r="N1100" s="6">
        <f t="shared" si="69"/>
        <v>137.22</v>
      </c>
      <c r="O1100" s="6">
        <f t="shared" si="70"/>
        <v>153.02399999999997</v>
      </c>
      <c r="P1100" s="8">
        <f t="shared" si="71"/>
        <v>0.52722536899987593</v>
      </c>
      <c r="Q1100" s="5">
        <f>YEAR(SalesDataTable[[#This Row],[Order Date]])</f>
        <v>2026</v>
      </c>
      <c r="R1100" s="8" t="str">
        <f>"Q"&amp;ROUNDUP(MONTH(SalesDataTable[[#This Row],[Order Date]])/3,0)</f>
        <v>Q2</v>
      </c>
      <c r="S1100" s="9">
        <f>MONTH(SalesDataTable[[#This Row],[Order Date]])</f>
        <v>6</v>
      </c>
      <c r="T1100" s="8" t="str">
        <f>TEXT(SalesDataTable[[#This Row],[Order Date]],"mmm")</f>
        <v>Jun</v>
      </c>
    </row>
    <row r="1101" spans="1:20" ht="15.6">
      <c r="A1101" s="2">
        <v>3361</v>
      </c>
      <c r="B1101" s="3">
        <v>46187</v>
      </c>
      <c r="C1101" s="4" t="s">
        <v>0</v>
      </c>
      <c r="D1101" s="4" t="s">
        <v>1</v>
      </c>
      <c r="E1101" s="4" t="s">
        <v>19</v>
      </c>
      <c r="F1101" s="4" t="s">
        <v>3</v>
      </c>
      <c r="G1101" s="4" t="s">
        <v>14</v>
      </c>
      <c r="H1101" s="4" t="s">
        <v>15</v>
      </c>
      <c r="I1101" s="9">
        <v>5</v>
      </c>
      <c r="J1101" s="6">
        <v>36.72</v>
      </c>
      <c r="K1101" s="7">
        <v>0.15</v>
      </c>
      <c r="L1101" s="6">
        <v>13.2</v>
      </c>
      <c r="M1101" s="6">
        <f t="shared" si="68"/>
        <v>156.06</v>
      </c>
      <c r="N1101" s="6">
        <f t="shared" si="69"/>
        <v>66</v>
      </c>
      <c r="O1101" s="6">
        <f t="shared" si="70"/>
        <v>90.06</v>
      </c>
      <c r="P1101" s="8">
        <f t="shared" si="71"/>
        <v>0.57708573625528647</v>
      </c>
      <c r="Q1101" s="5">
        <f>YEAR(SalesDataTable[[#This Row],[Order Date]])</f>
        <v>2026</v>
      </c>
      <c r="R1101" s="8" t="str">
        <f>"Q"&amp;ROUNDUP(MONTH(SalesDataTable[[#This Row],[Order Date]])/3,0)</f>
        <v>Q2</v>
      </c>
      <c r="S1101" s="9">
        <f>MONTH(SalesDataTable[[#This Row],[Order Date]])</f>
        <v>6</v>
      </c>
      <c r="T1101" s="8" t="str">
        <f>TEXT(SalesDataTable[[#This Row],[Order Date]],"mmm")</f>
        <v>Jun</v>
      </c>
    </row>
    <row r="1102" spans="1:20" ht="15.6">
      <c r="A1102" s="2">
        <v>3629</v>
      </c>
      <c r="B1102" s="3">
        <v>46187</v>
      </c>
      <c r="C1102" s="4" t="s">
        <v>0</v>
      </c>
      <c r="D1102" s="4" t="s">
        <v>50</v>
      </c>
      <c r="E1102" s="4" t="s">
        <v>2</v>
      </c>
      <c r="F1102" s="4" t="s">
        <v>13</v>
      </c>
      <c r="G1102" s="4" t="s">
        <v>23</v>
      </c>
      <c r="H1102" s="4" t="s">
        <v>24</v>
      </c>
      <c r="I1102" s="9">
        <v>4</v>
      </c>
      <c r="J1102" s="6">
        <v>348.96</v>
      </c>
      <c r="K1102" s="7">
        <v>0.15</v>
      </c>
      <c r="L1102" s="6">
        <v>197.02</v>
      </c>
      <c r="M1102" s="6">
        <f t="shared" si="68"/>
        <v>1186.4639999999999</v>
      </c>
      <c r="N1102" s="6">
        <f t="shared" si="69"/>
        <v>788.08</v>
      </c>
      <c r="O1102" s="6">
        <f t="shared" si="70"/>
        <v>398.3839999999999</v>
      </c>
      <c r="P1102" s="8">
        <f t="shared" si="71"/>
        <v>0.3357741996385899</v>
      </c>
      <c r="Q1102" s="5">
        <f>YEAR(SalesDataTable[[#This Row],[Order Date]])</f>
        <v>2026</v>
      </c>
      <c r="R1102" s="8" t="str">
        <f>"Q"&amp;ROUNDUP(MONTH(SalesDataTable[[#This Row],[Order Date]])/3,0)</f>
        <v>Q2</v>
      </c>
      <c r="S1102" s="9">
        <f>MONTH(SalesDataTable[[#This Row],[Order Date]])</f>
        <v>6</v>
      </c>
      <c r="T1102" s="8" t="str">
        <f>TEXT(SalesDataTable[[#This Row],[Order Date]],"mmm")</f>
        <v>Jun</v>
      </c>
    </row>
    <row r="1103" spans="1:20" ht="15.6">
      <c r="A1103" s="2">
        <v>3750</v>
      </c>
      <c r="B1103" s="3">
        <v>46187</v>
      </c>
      <c r="C1103" s="4" t="s">
        <v>0</v>
      </c>
      <c r="D1103" s="4" t="s">
        <v>1</v>
      </c>
      <c r="E1103" s="4" t="s">
        <v>2</v>
      </c>
      <c r="F1103" s="4" t="s">
        <v>3</v>
      </c>
      <c r="G1103" s="4" t="s">
        <v>9</v>
      </c>
      <c r="H1103" s="4" t="s">
        <v>46</v>
      </c>
      <c r="I1103" s="9">
        <v>1</v>
      </c>
      <c r="J1103" s="6">
        <v>71.28</v>
      </c>
      <c r="K1103" s="7">
        <v>0</v>
      </c>
      <c r="L1103" s="6">
        <v>31.92</v>
      </c>
      <c r="M1103" s="6">
        <f t="shared" si="68"/>
        <v>71.28</v>
      </c>
      <c r="N1103" s="6">
        <f t="shared" si="69"/>
        <v>31.92</v>
      </c>
      <c r="O1103" s="6">
        <f t="shared" si="70"/>
        <v>39.36</v>
      </c>
      <c r="P1103" s="8">
        <f t="shared" si="71"/>
        <v>0.55218855218855212</v>
      </c>
      <c r="Q1103" s="5">
        <f>YEAR(SalesDataTable[[#This Row],[Order Date]])</f>
        <v>2026</v>
      </c>
      <c r="R1103" s="8" t="str">
        <f>"Q"&amp;ROUNDUP(MONTH(SalesDataTable[[#This Row],[Order Date]])/3,0)</f>
        <v>Q2</v>
      </c>
      <c r="S1103" s="9">
        <f>MONTH(SalesDataTable[[#This Row],[Order Date]])</f>
        <v>6</v>
      </c>
      <c r="T1103" s="8" t="str">
        <f>TEXT(SalesDataTable[[#This Row],[Order Date]],"mmm")</f>
        <v>Jun</v>
      </c>
    </row>
    <row r="1104" spans="1:20" ht="15.6">
      <c r="A1104" s="2">
        <v>5088</v>
      </c>
      <c r="B1104" s="3">
        <v>46187</v>
      </c>
      <c r="C1104" s="4" t="s">
        <v>6</v>
      </c>
      <c r="D1104" s="4" t="s">
        <v>43</v>
      </c>
      <c r="E1104" s="4" t="s">
        <v>2</v>
      </c>
      <c r="F1104" s="4" t="s">
        <v>13</v>
      </c>
      <c r="G1104" s="4" t="s">
        <v>14</v>
      </c>
      <c r="H1104" s="4" t="s">
        <v>48</v>
      </c>
      <c r="I1104" s="9">
        <v>1</v>
      </c>
      <c r="J1104" s="6">
        <v>160.99</v>
      </c>
      <c r="K1104" s="7">
        <v>0.05</v>
      </c>
      <c r="L1104" s="6">
        <v>89.15</v>
      </c>
      <c r="M1104" s="6">
        <f t="shared" si="68"/>
        <v>152.94050000000001</v>
      </c>
      <c r="N1104" s="6">
        <f t="shared" si="69"/>
        <v>89.15</v>
      </c>
      <c r="O1104" s="6">
        <f t="shared" si="70"/>
        <v>63.790500000000009</v>
      </c>
      <c r="P1104" s="8">
        <f t="shared" si="71"/>
        <v>0.41709357560619981</v>
      </c>
      <c r="Q1104" s="5">
        <f>YEAR(SalesDataTable[[#This Row],[Order Date]])</f>
        <v>2026</v>
      </c>
      <c r="R1104" s="8" t="str">
        <f>"Q"&amp;ROUNDUP(MONTH(SalesDataTable[[#This Row],[Order Date]])/3,0)</f>
        <v>Q2</v>
      </c>
      <c r="S1104" s="9">
        <f>MONTH(SalesDataTable[[#This Row],[Order Date]])</f>
        <v>6</v>
      </c>
      <c r="T1104" s="8" t="str">
        <f>TEXT(SalesDataTable[[#This Row],[Order Date]],"mmm")</f>
        <v>Jun</v>
      </c>
    </row>
    <row r="1105" spans="1:20" ht="15.6">
      <c r="A1105" s="2">
        <v>1450</v>
      </c>
      <c r="B1105" s="3">
        <v>46188</v>
      </c>
      <c r="C1105" s="4" t="s">
        <v>6</v>
      </c>
      <c r="D1105" s="4" t="s">
        <v>49</v>
      </c>
      <c r="E1105" s="4" t="s">
        <v>2</v>
      </c>
      <c r="F1105" s="4" t="s">
        <v>3</v>
      </c>
      <c r="G1105" s="4" t="s">
        <v>34</v>
      </c>
      <c r="H1105" s="4" t="s">
        <v>38</v>
      </c>
      <c r="I1105" s="9">
        <v>1</v>
      </c>
      <c r="J1105" s="6">
        <v>124.19</v>
      </c>
      <c r="K1105" s="7">
        <v>0.05</v>
      </c>
      <c r="L1105" s="6">
        <v>67.209999999999994</v>
      </c>
      <c r="M1105" s="6">
        <f t="shared" si="68"/>
        <v>117.98049999999999</v>
      </c>
      <c r="N1105" s="6">
        <f t="shared" si="69"/>
        <v>67.209999999999994</v>
      </c>
      <c r="O1105" s="6">
        <f t="shared" si="70"/>
        <v>50.770499999999998</v>
      </c>
      <c r="P1105" s="8">
        <f t="shared" si="71"/>
        <v>0.43032958836417884</v>
      </c>
      <c r="Q1105" s="5">
        <f>YEAR(SalesDataTable[[#This Row],[Order Date]])</f>
        <v>2026</v>
      </c>
      <c r="R1105" s="8" t="str">
        <f>"Q"&amp;ROUNDUP(MONTH(SalesDataTable[[#This Row],[Order Date]])/3,0)</f>
        <v>Q2</v>
      </c>
      <c r="S1105" s="9">
        <f>MONTH(SalesDataTable[[#This Row],[Order Date]])</f>
        <v>6</v>
      </c>
      <c r="T1105" s="8" t="str">
        <f>TEXT(SalesDataTable[[#This Row],[Order Date]],"mmm")</f>
        <v>Jun</v>
      </c>
    </row>
    <row r="1106" spans="1:20" ht="15.6">
      <c r="A1106" s="2">
        <v>2330</v>
      </c>
      <c r="B1106" s="3">
        <v>46188</v>
      </c>
      <c r="C1106" s="4" t="s">
        <v>6</v>
      </c>
      <c r="D1106" s="4" t="s">
        <v>7</v>
      </c>
      <c r="E1106" s="4" t="s">
        <v>2</v>
      </c>
      <c r="F1106" s="4" t="s">
        <v>13</v>
      </c>
      <c r="G1106" s="4" t="s">
        <v>14</v>
      </c>
      <c r="H1106" s="4" t="s">
        <v>15</v>
      </c>
      <c r="I1106" s="9">
        <v>2</v>
      </c>
      <c r="J1106" s="6">
        <v>36.11</v>
      </c>
      <c r="K1106" s="7">
        <v>0.05</v>
      </c>
      <c r="L1106" s="6">
        <v>13.29</v>
      </c>
      <c r="M1106" s="6">
        <f t="shared" si="68"/>
        <v>68.608999999999995</v>
      </c>
      <c r="N1106" s="6">
        <f t="shared" si="69"/>
        <v>26.58</v>
      </c>
      <c r="O1106" s="6">
        <f t="shared" si="70"/>
        <v>42.028999999999996</v>
      </c>
      <c r="P1106" s="8">
        <f t="shared" si="71"/>
        <v>0.6125872698917052</v>
      </c>
      <c r="Q1106" s="5">
        <f>YEAR(SalesDataTable[[#This Row],[Order Date]])</f>
        <v>2026</v>
      </c>
      <c r="R1106" s="8" t="str">
        <f>"Q"&amp;ROUNDUP(MONTH(SalesDataTable[[#This Row],[Order Date]])/3,0)</f>
        <v>Q2</v>
      </c>
      <c r="S1106" s="9">
        <f>MONTH(SalesDataTable[[#This Row],[Order Date]])</f>
        <v>6</v>
      </c>
      <c r="T1106" s="8" t="str">
        <f>TEXT(SalesDataTable[[#This Row],[Order Date]],"mmm")</f>
        <v>Jun</v>
      </c>
    </row>
    <row r="1107" spans="1:20" ht="15.6">
      <c r="A1107" s="2">
        <v>4655</v>
      </c>
      <c r="B1107" s="3">
        <v>46188</v>
      </c>
      <c r="C1107" s="4" t="s">
        <v>0</v>
      </c>
      <c r="D1107" s="4" t="s">
        <v>1</v>
      </c>
      <c r="E1107" s="4" t="s">
        <v>8</v>
      </c>
      <c r="F1107" s="4" t="s">
        <v>16</v>
      </c>
      <c r="G1107" s="4" t="s">
        <v>34</v>
      </c>
      <c r="H1107" s="4" t="s">
        <v>35</v>
      </c>
      <c r="I1107" s="9">
        <v>4</v>
      </c>
      <c r="J1107" s="6">
        <v>40.909999999999997</v>
      </c>
      <c r="K1107" s="7">
        <v>0.05</v>
      </c>
      <c r="L1107" s="6">
        <v>14.42</v>
      </c>
      <c r="M1107" s="6">
        <f t="shared" si="68"/>
        <v>155.45799999999997</v>
      </c>
      <c r="N1107" s="6">
        <f t="shared" si="69"/>
        <v>57.68</v>
      </c>
      <c r="O1107" s="6">
        <f t="shared" si="70"/>
        <v>97.777999999999963</v>
      </c>
      <c r="P1107" s="8">
        <f t="shared" si="71"/>
        <v>0.62896730949838531</v>
      </c>
      <c r="Q1107" s="5">
        <f>YEAR(SalesDataTable[[#This Row],[Order Date]])</f>
        <v>2026</v>
      </c>
      <c r="R1107" s="8" t="str">
        <f>"Q"&amp;ROUNDUP(MONTH(SalesDataTable[[#This Row],[Order Date]])/3,0)</f>
        <v>Q2</v>
      </c>
      <c r="S1107" s="9">
        <f>MONTH(SalesDataTable[[#This Row],[Order Date]])</f>
        <v>6</v>
      </c>
      <c r="T1107" s="8" t="str">
        <f>TEXT(SalesDataTable[[#This Row],[Order Date]],"mmm")</f>
        <v>Jun</v>
      </c>
    </row>
    <row r="1108" spans="1:20" ht="15.6">
      <c r="A1108" s="2">
        <v>137</v>
      </c>
      <c r="B1108" s="3">
        <v>46189</v>
      </c>
      <c r="C1108" s="4" t="s">
        <v>6</v>
      </c>
      <c r="D1108" s="4" t="s">
        <v>27</v>
      </c>
      <c r="E1108" s="4" t="s">
        <v>2</v>
      </c>
      <c r="F1108" s="4" t="s">
        <v>3</v>
      </c>
      <c r="G1108" s="4" t="s">
        <v>9</v>
      </c>
      <c r="H1108" s="4" t="s">
        <v>17</v>
      </c>
      <c r="I1108" s="9">
        <v>5</v>
      </c>
      <c r="J1108" s="6">
        <v>141.66999999999999</v>
      </c>
      <c r="K1108" s="7">
        <v>0.1</v>
      </c>
      <c r="L1108" s="6">
        <v>80.59</v>
      </c>
      <c r="M1108" s="6">
        <f t="shared" si="68"/>
        <v>637.51499999999999</v>
      </c>
      <c r="N1108" s="6">
        <f t="shared" si="69"/>
        <v>402.95000000000005</v>
      </c>
      <c r="O1108" s="6">
        <f t="shared" si="70"/>
        <v>234.56499999999994</v>
      </c>
      <c r="P1108" s="8">
        <f t="shared" si="71"/>
        <v>0.36793644071119885</v>
      </c>
      <c r="Q1108" s="5">
        <f>YEAR(SalesDataTable[[#This Row],[Order Date]])</f>
        <v>2026</v>
      </c>
      <c r="R1108" s="8" t="str">
        <f>"Q"&amp;ROUNDUP(MONTH(SalesDataTable[[#This Row],[Order Date]])/3,0)</f>
        <v>Q2</v>
      </c>
      <c r="S1108" s="9">
        <f>MONTH(SalesDataTable[[#This Row],[Order Date]])</f>
        <v>6</v>
      </c>
      <c r="T1108" s="8" t="str">
        <f>TEXT(SalesDataTable[[#This Row],[Order Date]],"mmm")</f>
        <v>Jun</v>
      </c>
    </row>
    <row r="1109" spans="1:20" ht="15.6">
      <c r="A1109" s="2">
        <v>141</v>
      </c>
      <c r="B1109" s="3">
        <v>46189</v>
      </c>
      <c r="C1109" s="4" t="s">
        <v>20</v>
      </c>
      <c r="D1109" s="4" t="s">
        <v>31</v>
      </c>
      <c r="E1109" s="4" t="s">
        <v>2</v>
      </c>
      <c r="F1109" s="4" t="s">
        <v>3</v>
      </c>
      <c r="G1109" s="4" t="s">
        <v>14</v>
      </c>
      <c r="H1109" s="4" t="s">
        <v>32</v>
      </c>
      <c r="I1109" s="9">
        <v>1</v>
      </c>
      <c r="J1109" s="6">
        <v>47.53</v>
      </c>
      <c r="K1109" s="7">
        <v>0.05</v>
      </c>
      <c r="L1109" s="6">
        <v>18.5</v>
      </c>
      <c r="M1109" s="6">
        <f t="shared" si="68"/>
        <v>45.153500000000001</v>
      </c>
      <c r="N1109" s="6">
        <f t="shared" si="69"/>
        <v>18.5</v>
      </c>
      <c r="O1109" s="6">
        <f t="shared" si="70"/>
        <v>26.653500000000001</v>
      </c>
      <c r="P1109" s="8">
        <f t="shared" si="71"/>
        <v>0.59028646727274736</v>
      </c>
      <c r="Q1109" s="5">
        <f>YEAR(SalesDataTable[[#This Row],[Order Date]])</f>
        <v>2026</v>
      </c>
      <c r="R1109" s="8" t="str">
        <f>"Q"&amp;ROUNDUP(MONTH(SalesDataTable[[#This Row],[Order Date]])/3,0)</f>
        <v>Q2</v>
      </c>
      <c r="S1109" s="9">
        <f>MONTH(SalesDataTable[[#This Row],[Order Date]])</f>
        <v>6</v>
      </c>
      <c r="T1109" s="8" t="str">
        <f>TEXT(SalesDataTable[[#This Row],[Order Date]],"mmm")</f>
        <v>Jun</v>
      </c>
    </row>
    <row r="1110" spans="1:20" ht="15.6">
      <c r="A1110" s="2">
        <v>335</v>
      </c>
      <c r="B1110" s="3">
        <v>46189</v>
      </c>
      <c r="C1110" s="4" t="s">
        <v>20</v>
      </c>
      <c r="D1110" s="4" t="s">
        <v>33</v>
      </c>
      <c r="E1110" s="4" t="s">
        <v>2</v>
      </c>
      <c r="F1110" s="4" t="s">
        <v>3</v>
      </c>
      <c r="G1110" s="4" t="s">
        <v>14</v>
      </c>
      <c r="H1110" s="4" t="s">
        <v>48</v>
      </c>
      <c r="I1110" s="9">
        <v>3</v>
      </c>
      <c r="J1110" s="6">
        <v>163.65</v>
      </c>
      <c r="K1110" s="7">
        <v>0.15</v>
      </c>
      <c r="L1110" s="6">
        <v>85.8</v>
      </c>
      <c r="M1110" s="6">
        <f t="shared" si="68"/>
        <v>417.3075</v>
      </c>
      <c r="N1110" s="6">
        <f t="shared" si="69"/>
        <v>257.39999999999998</v>
      </c>
      <c r="O1110" s="6">
        <f t="shared" si="70"/>
        <v>159.90750000000003</v>
      </c>
      <c r="P1110" s="8">
        <f t="shared" si="71"/>
        <v>0.38318865584730688</v>
      </c>
      <c r="Q1110" s="5">
        <f>YEAR(SalesDataTable[[#This Row],[Order Date]])</f>
        <v>2026</v>
      </c>
      <c r="R1110" s="8" t="str">
        <f>"Q"&amp;ROUNDUP(MONTH(SalesDataTable[[#This Row],[Order Date]])/3,0)</f>
        <v>Q2</v>
      </c>
      <c r="S1110" s="9">
        <f>MONTH(SalesDataTable[[#This Row],[Order Date]])</f>
        <v>6</v>
      </c>
      <c r="T1110" s="8" t="str">
        <f>TEXT(SalesDataTable[[#This Row],[Order Date]],"mmm")</f>
        <v>Jun</v>
      </c>
    </row>
    <row r="1111" spans="1:20" ht="15.6">
      <c r="A1111" s="2">
        <v>498</v>
      </c>
      <c r="B1111" s="3">
        <v>46189</v>
      </c>
      <c r="C1111" s="4" t="s">
        <v>0</v>
      </c>
      <c r="D1111" s="4" t="s">
        <v>50</v>
      </c>
      <c r="E1111" s="4" t="s">
        <v>8</v>
      </c>
      <c r="F1111" s="4" t="s">
        <v>16</v>
      </c>
      <c r="G1111" s="4" t="s">
        <v>14</v>
      </c>
      <c r="H1111" s="4" t="s">
        <v>44</v>
      </c>
      <c r="I1111" s="9">
        <v>5</v>
      </c>
      <c r="J1111" s="6">
        <v>130.94999999999999</v>
      </c>
      <c r="K1111" s="7">
        <v>0.15</v>
      </c>
      <c r="L1111" s="6">
        <v>68.47</v>
      </c>
      <c r="M1111" s="6">
        <f t="shared" si="68"/>
        <v>556.53750000000002</v>
      </c>
      <c r="N1111" s="6">
        <f t="shared" si="69"/>
        <v>342.35</v>
      </c>
      <c r="O1111" s="6">
        <f t="shared" si="70"/>
        <v>214.1875</v>
      </c>
      <c r="P1111" s="8">
        <f t="shared" si="71"/>
        <v>0.38485726478449339</v>
      </c>
      <c r="Q1111" s="5">
        <f>YEAR(SalesDataTable[[#This Row],[Order Date]])</f>
        <v>2026</v>
      </c>
      <c r="R1111" s="8" t="str">
        <f>"Q"&amp;ROUNDUP(MONTH(SalesDataTable[[#This Row],[Order Date]])/3,0)</f>
        <v>Q2</v>
      </c>
      <c r="S1111" s="9">
        <f>MONTH(SalesDataTable[[#This Row],[Order Date]])</f>
        <v>6</v>
      </c>
      <c r="T1111" s="8" t="str">
        <f>TEXT(SalesDataTable[[#This Row],[Order Date]],"mmm")</f>
        <v>Jun</v>
      </c>
    </row>
    <row r="1112" spans="1:20" ht="15.6">
      <c r="A1112" s="2">
        <v>2611</v>
      </c>
      <c r="B1112" s="3">
        <v>46189</v>
      </c>
      <c r="C1112" s="4" t="s">
        <v>20</v>
      </c>
      <c r="D1112" s="4" t="s">
        <v>47</v>
      </c>
      <c r="E1112" s="4" t="s">
        <v>2</v>
      </c>
      <c r="F1112" s="4" t="s">
        <v>3</v>
      </c>
      <c r="G1112" s="4" t="s">
        <v>14</v>
      </c>
      <c r="H1112" s="4" t="s">
        <v>48</v>
      </c>
      <c r="I1112" s="9">
        <v>5</v>
      </c>
      <c r="J1112" s="6">
        <v>160.82</v>
      </c>
      <c r="K1112" s="7">
        <v>0</v>
      </c>
      <c r="L1112" s="6">
        <v>90.14</v>
      </c>
      <c r="M1112" s="6">
        <f t="shared" si="68"/>
        <v>804.09999999999991</v>
      </c>
      <c r="N1112" s="6">
        <f t="shared" si="69"/>
        <v>450.7</v>
      </c>
      <c r="O1112" s="6">
        <f t="shared" si="70"/>
        <v>353.39999999999992</v>
      </c>
      <c r="P1112" s="8">
        <f t="shared" si="71"/>
        <v>0.43949757492849145</v>
      </c>
      <c r="Q1112" s="5">
        <f>YEAR(SalesDataTable[[#This Row],[Order Date]])</f>
        <v>2026</v>
      </c>
      <c r="R1112" s="8" t="str">
        <f>"Q"&amp;ROUNDUP(MONTH(SalesDataTable[[#This Row],[Order Date]])/3,0)</f>
        <v>Q2</v>
      </c>
      <c r="S1112" s="9">
        <f>MONTH(SalesDataTable[[#This Row],[Order Date]])</f>
        <v>6</v>
      </c>
      <c r="T1112" s="8" t="str">
        <f>TEXT(SalesDataTable[[#This Row],[Order Date]],"mmm")</f>
        <v>Jun</v>
      </c>
    </row>
    <row r="1113" spans="1:20" ht="15.6">
      <c r="A1113" s="2">
        <v>3197</v>
      </c>
      <c r="B1113" s="3">
        <v>46189</v>
      </c>
      <c r="C1113" s="4" t="s">
        <v>6</v>
      </c>
      <c r="D1113" s="4" t="s">
        <v>43</v>
      </c>
      <c r="E1113" s="4" t="s">
        <v>19</v>
      </c>
      <c r="F1113" s="4" t="s">
        <v>13</v>
      </c>
      <c r="G1113" s="4" t="s">
        <v>4</v>
      </c>
      <c r="H1113" s="4" t="s">
        <v>26</v>
      </c>
      <c r="I1113" s="9">
        <v>3</v>
      </c>
      <c r="J1113" s="6">
        <v>40.51</v>
      </c>
      <c r="K1113" s="7">
        <v>0</v>
      </c>
      <c r="L1113" s="6">
        <v>16.940000000000001</v>
      </c>
      <c r="M1113" s="6">
        <f t="shared" si="68"/>
        <v>121.53</v>
      </c>
      <c r="N1113" s="6">
        <f t="shared" si="69"/>
        <v>50.820000000000007</v>
      </c>
      <c r="O1113" s="6">
        <f t="shared" si="70"/>
        <v>70.709999999999994</v>
      </c>
      <c r="P1113" s="8">
        <f t="shared" si="71"/>
        <v>0.58183164650703523</v>
      </c>
      <c r="Q1113" s="5">
        <f>YEAR(SalesDataTable[[#This Row],[Order Date]])</f>
        <v>2026</v>
      </c>
      <c r="R1113" s="8" t="str">
        <f>"Q"&amp;ROUNDUP(MONTH(SalesDataTable[[#This Row],[Order Date]])/3,0)</f>
        <v>Q2</v>
      </c>
      <c r="S1113" s="9">
        <f>MONTH(SalesDataTable[[#This Row],[Order Date]])</f>
        <v>6</v>
      </c>
      <c r="T1113" s="8" t="str">
        <f>TEXT(SalesDataTable[[#This Row],[Order Date]],"mmm")</f>
        <v>Jun</v>
      </c>
    </row>
    <row r="1114" spans="1:20" ht="15.6">
      <c r="A1114" s="2">
        <v>4668</v>
      </c>
      <c r="B1114" s="3">
        <v>46189</v>
      </c>
      <c r="C1114" s="4" t="s">
        <v>6</v>
      </c>
      <c r="D1114" s="4" t="s">
        <v>41</v>
      </c>
      <c r="E1114" s="4" t="s">
        <v>2</v>
      </c>
      <c r="F1114" s="4" t="s">
        <v>16</v>
      </c>
      <c r="G1114" s="4" t="s">
        <v>4</v>
      </c>
      <c r="H1114" s="4" t="s">
        <v>5</v>
      </c>
      <c r="I1114" s="9">
        <v>1</v>
      </c>
      <c r="J1114" s="6">
        <v>81.08</v>
      </c>
      <c r="K1114" s="7">
        <v>0</v>
      </c>
      <c r="L1114" s="6">
        <v>41.52</v>
      </c>
      <c r="M1114" s="6">
        <f t="shared" si="68"/>
        <v>81.08</v>
      </c>
      <c r="N1114" s="6">
        <f t="shared" si="69"/>
        <v>41.52</v>
      </c>
      <c r="O1114" s="6">
        <f t="shared" si="70"/>
        <v>39.559999999999995</v>
      </c>
      <c r="P1114" s="8">
        <f t="shared" si="71"/>
        <v>0.48791317217562896</v>
      </c>
      <c r="Q1114" s="5">
        <f>YEAR(SalesDataTable[[#This Row],[Order Date]])</f>
        <v>2026</v>
      </c>
      <c r="R1114" s="8" t="str">
        <f>"Q"&amp;ROUNDUP(MONTH(SalesDataTable[[#This Row],[Order Date]])/3,0)</f>
        <v>Q2</v>
      </c>
      <c r="S1114" s="9">
        <f>MONTH(SalesDataTable[[#This Row],[Order Date]])</f>
        <v>6</v>
      </c>
      <c r="T1114" s="8" t="str">
        <f>TEXT(SalesDataTable[[#This Row],[Order Date]],"mmm")</f>
        <v>Jun</v>
      </c>
    </row>
    <row r="1115" spans="1:20" ht="15.6">
      <c r="A1115" s="2">
        <v>4994</v>
      </c>
      <c r="B1115" s="3">
        <v>46189</v>
      </c>
      <c r="C1115" s="4" t="s">
        <v>11</v>
      </c>
      <c r="D1115" s="4" t="s">
        <v>39</v>
      </c>
      <c r="E1115" s="4" t="s">
        <v>8</v>
      </c>
      <c r="F1115" s="4" t="s">
        <v>16</v>
      </c>
      <c r="G1115" s="4" t="s">
        <v>9</v>
      </c>
      <c r="H1115" s="4" t="s">
        <v>37</v>
      </c>
      <c r="I1115" s="9">
        <v>4</v>
      </c>
      <c r="J1115" s="6">
        <v>150.43</v>
      </c>
      <c r="K1115" s="7">
        <v>0.1</v>
      </c>
      <c r="L1115" s="6">
        <v>77.650000000000006</v>
      </c>
      <c r="M1115" s="6">
        <f t="shared" si="68"/>
        <v>541.548</v>
      </c>
      <c r="N1115" s="6">
        <f t="shared" si="69"/>
        <v>310.60000000000002</v>
      </c>
      <c r="O1115" s="6">
        <f t="shared" si="70"/>
        <v>230.94799999999998</v>
      </c>
      <c r="P1115" s="8">
        <f t="shared" si="71"/>
        <v>0.42645896577957998</v>
      </c>
      <c r="Q1115" s="5">
        <f>YEAR(SalesDataTable[[#This Row],[Order Date]])</f>
        <v>2026</v>
      </c>
      <c r="R1115" s="8" t="str">
        <f>"Q"&amp;ROUNDUP(MONTH(SalesDataTable[[#This Row],[Order Date]])/3,0)</f>
        <v>Q2</v>
      </c>
      <c r="S1115" s="9">
        <f>MONTH(SalesDataTable[[#This Row],[Order Date]])</f>
        <v>6</v>
      </c>
      <c r="T1115" s="8" t="str">
        <f>TEXT(SalesDataTable[[#This Row],[Order Date]],"mmm")</f>
        <v>Jun</v>
      </c>
    </row>
    <row r="1116" spans="1:20" ht="15.6">
      <c r="A1116" s="2">
        <v>512</v>
      </c>
      <c r="B1116" s="3">
        <v>46190</v>
      </c>
      <c r="C1116" s="4" t="s">
        <v>6</v>
      </c>
      <c r="D1116" s="4" t="s">
        <v>43</v>
      </c>
      <c r="E1116" s="4" t="s">
        <v>28</v>
      </c>
      <c r="F1116" s="4" t="s">
        <v>3</v>
      </c>
      <c r="G1116" s="4" t="s">
        <v>23</v>
      </c>
      <c r="H1116" s="4" t="s">
        <v>29</v>
      </c>
      <c r="I1116" s="9">
        <v>1</v>
      </c>
      <c r="J1116" s="6">
        <v>192.42</v>
      </c>
      <c r="K1116" s="7">
        <v>0</v>
      </c>
      <c r="L1116" s="6">
        <v>103.31</v>
      </c>
      <c r="M1116" s="6">
        <f t="shared" si="68"/>
        <v>192.42</v>
      </c>
      <c r="N1116" s="6">
        <f t="shared" si="69"/>
        <v>103.31</v>
      </c>
      <c r="O1116" s="6">
        <f t="shared" si="70"/>
        <v>89.109999999999985</v>
      </c>
      <c r="P1116" s="8">
        <f t="shared" si="71"/>
        <v>0.46310154869556175</v>
      </c>
      <c r="Q1116" s="5">
        <f>YEAR(SalesDataTable[[#This Row],[Order Date]])</f>
        <v>2026</v>
      </c>
      <c r="R1116" s="8" t="str">
        <f>"Q"&amp;ROUNDUP(MONTH(SalesDataTable[[#This Row],[Order Date]])/3,0)</f>
        <v>Q2</v>
      </c>
      <c r="S1116" s="9">
        <f>MONTH(SalesDataTable[[#This Row],[Order Date]])</f>
        <v>6</v>
      </c>
      <c r="T1116" s="8" t="str">
        <f>TEXT(SalesDataTable[[#This Row],[Order Date]],"mmm")</f>
        <v>Jun</v>
      </c>
    </row>
    <row r="1117" spans="1:20" ht="15.6">
      <c r="A1117" s="2">
        <v>717</v>
      </c>
      <c r="B1117" s="3">
        <v>46190</v>
      </c>
      <c r="C1117" s="4" t="s">
        <v>20</v>
      </c>
      <c r="D1117" s="4" t="s">
        <v>31</v>
      </c>
      <c r="E1117" s="4" t="s">
        <v>8</v>
      </c>
      <c r="F1117" s="4" t="s">
        <v>16</v>
      </c>
      <c r="G1117" s="4" t="s">
        <v>23</v>
      </c>
      <c r="H1117" s="4" t="s">
        <v>24</v>
      </c>
      <c r="I1117" s="9">
        <v>10</v>
      </c>
      <c r="J1117" s="6">
        <v>333.14</v>
      </c>
      <c r="K1117" s="7">
        <v>0.15</v>
      </c>
      <c r="L1117" s="6">
        <v>194.52</v>
      </c>
      <c r="M1117" s="6">
        <f t="shared" si="68"/>
        <v>2831.6899999999996</v>
      </c>
      <c r="N1117" s="6">
        <f t="shared" si="69"/>
        <v>1945.2</v>
      </c>
      <c r="O1117" s="6">
        <f t="shared" si="70"/>
        <v>886.48999999999955</v>
      </c>
      <c r="P1117" s="8">
        <f t="shared" si="71"/>
        <v>0.31306039856057677</v>
      </c>
      <c r="Q1117" s="5">
        <f>YEAR(SalesDataTable[[#This Row],[Order Date]])</f>
        <v>2026</v>
      </c>
      <c r="R1117" s="8" t="str">
        <f>"Q"&amp;ROUNDUP(MONTH(SalesDataTable[[#This Row],[Order Date]])/3,0)</f>
        <v>Q2</v>
      </c>
      <c r="S1117" s="9">
        <f>MONTH(SalesDataTable[[#This Row],[Order Date]])</f>
        <v>6</v>
      </c>
      <c r="T1117" s="8" t="str">
        <f>TEXT(SalesDataTable[[#This Row],[Order Date]],"mmm")</f>
        <v>Jun</v>
      </c>
    </row>
    <row r="1118" spans="1:20" ht="15.6">
      <c r="A1118" s="2">
        <v>952</v>
      </c>
      <c r="B1118" s="3">
        <v>46190</v>
      </c>
      <c r="C1118" s="4" t="s">
        <v>0</v>
      </c>
      <c r="D1118" s="4" t="s">
        <v>1</v>
      </c>
      <c r="E1118" s="4" t="s">
        <v>2</v>
      </c>
      <c r="F1118" s="4" t="s">
        <v>16</v>
      </c>
      <c r="G1118" s="4" t="s">
        <v>23</v>
      </c>
      <c r="H1118" s="4" t="s">
        <v>40</v>
      </c>
      <c r="I1118" s="9">
        <v>1</v>
      </c>
      <c r="J1118" s="6">
        <v>79.900000000000006</v>
      </c>
      <c r="K1118" s="7">
        <v>0.05</v>
      </c>
      <c r="L1118" s="6">
        <v>40.19</v>
      </c>
      <c r="M1118" s="6">
        <f t="shared" si="68"/>
        <v>75.905000000000001</v>
      </c>
      <c r="N1118" s="6">
        <f t="shared" si="69"/>
        <v>40.19</v>
      </c>
      <c r="O1118" s="6">
        <f t="shared" si="70"/>
        <v>35.715000000000003</v>
      </c>
      <c r="P1118" s="8">
        <f t="shared" si="71"/>
        <v>0.47052236348066667</v>
      </c>
      <c r="Q1118" s="5">
        <f>YEAR(SalesDataTable[[#This Row],[Order Date]])</f>
        <v>2026</v>
      </c>
      <c r="R1118" s="8" t="str">
        <f>"Q"&amp;ROUNDUP(MONTH(SalesDataTable[[#This Row],[Order Date]])/3,0)</f>
        <v>Q2</v>
      </c>
      <c r="S1118" s="9">
        <f>MONTH(SalesDataTable[[#This Row],[Order Date]])</f>
        <v>6</v>
      </c>
      <c r="T1118" s="8" t="str">
        <f>TEXT(SalesDataTable[[#This Row],[Order Date]],"mmm")</f>
        <v>Jun</v>
      </c>
    </row>
    <row r="1119" spans="1:20" ht="15.6">
      <c r="A1119" s="2">
        <v>1081</v>
      </c>
      <c r="B1119" s="3">
        <v>46190</v>
      </c>
      <c r="C1119" s="4" t="s">
        <v>20</v>
      </c>
      <c r="D1119" s="4" t="s">
        <v>47</v>
      </c>
      <c r="E1119" s="4" t="s">
        <v>2</v>
      </c>
      <c r="F1119" s="4" t="s">
        <v>3</v>
      </c>
      <c r="G1119" s="4" t="s">
        <v>4</v>
      </c>
      <c r="H1119" s="4" t="s">
        <v>22</v>
      </c>
      <c r="I1119" s="9">
        <v>1</v>
      </c>
      <c r="J1119" s="6">
        <v>51.12</v>
      </c>
      <c r="K1119" s="7">
        <v>0</v>
      </c>
      <c r="L1119" s="6">
        <v>22.43</v>
      </c>
      <c r="M1119" s="6">
        <f t="shared" si="68"/>
        <v>51.12</v>
      </c>
      <c r="N1119" s="6">
        <f t="shared" si="69"/>
        <v>22.43</v>
      </c>
      <c r="O1119" s="6">
        <f t="shared" si="70"/>
        <v>28.689999999999998</v>
      </c>
      <c r="P1119" s="8">
        <f t="shared" si="71"/>
        <v>0.56122848200312991</v>
      </c>
      <c r="Q1119" s="5">
        <f>YEAR(SalesDataTable[[#This Row],[Order Date]])</f>
        <v>2026</v>
      </c>
      <c r="R1119" s="8" t="str">
        <f>"Q"&amp;ROUNDUP(MONTH(SalesDataTable[[#This Row],[Order Date]])/3,0)</f>
        <v>Q2</v>
      </c>
      <c r="S1119" s="9">
        <f>MONTH(SalesDataTable[[#This Row],[Order Date]])</f>
        <v>6</v>
      </c>
      <c r="T1119" s="8" t="str">
        <f>TEXT(SalesDataTable[[#This Row],[Order Date]],"mmm")</f>
        <v>Jun</v>
      </c>
    </row>
    <row r="1120" spans="1:20" ht="15.6">
      <c r="A1120" s="2">
        <v>2043</v>
      </c>
      <c r="B1120" s="3">
        <v>46190</v>
      </c>
      <c r="C1120" s="4" t="s">
        <v>6</v>
      </c>
      <c r="D1120" s="4" t="s">
        <v>27</v>
      </c>
      <c r="E1120" s="4" t="s">
        <v>2</v>
      </c>
      <c r="F1120" s="4" t="s">
        <v>13</v>
      </c>
      <c r="G1120" s="4" t="s">
        <v>9</v>
      </c>
      <c r="H1120" s="4" t="s">
        <v>10</v>
      </c>
      <c r="I1120" s="9">
        <v>2</v>
      </c>
      <c r="J1120" s="6">
        <v>90.33</v>
      </c>
      <c r="K1120" s="7">
        <v>0</v>
      </c>
      <c r="L1120" s="6">
        <v>46.3</v>
      </c>
      <c r="M1120" s="6">
        <f t="shared" si="68"/>
        <v>180.66</v>
      </c>
      <c r="N1120" s="6">
        <f t="shared" si="69"/>
        <v>92.6</v>
      </c>
      <c r="O1120" s="6">
        <f t="shared" si="70"/>
        <v>88.06</v>
      </c>
      <c r="P1120" s="8">
        <f t="shared" si="71"/>
        <v>0.48743496069965686</v>
      </c>
      <c r="Q1120" s="5">
        <f>YEAR(SalesDataTable[[#This Row],[Order Date]])</f>
        <v>2026</v>
      </c>
      <c r="R1120" s="8" t="str">
        <f>"Q"&amp;ROUNDUP(MONTH(SalesDataTable[[#This Row],[Order Date]])/3,0)</f>
        <v>Q2</v>
      </c>
      <c r="S1120" s="9">
        <f>MONTH(SalesDataTable[[#This Row],[Order Date]])</f>
        <v>6</v>
      </c>
      <c r="T1120" s="8" t="str">
        <f>TEXT(SalesDataTable[[#This Row],[Order Date]],"mmm")</f>
        <v>Jun</v>
      </c>
    </row>
    <row r="1121" spans="1:20" ht="15.6">
      <c r="A1121" s="2">
        <v>4040</v>
      </c>
      <c r="B1121" s="3">
        <v>46190</v>
      </c>
      <c r="C1121" s="4" t="s">
        <v>20</v>
      </c>
      <c r="D1121" s="4" t="s">
        <v>31</v>
      </c>
      <c r="E1121" s="4" t="s">
        <v>2</v>
      </c>
      <c r="F1121" s="4" t="s">
        <v>16</v>
      </c>
      <c r="G1121" s="4" t="s">
        <v>14</v>
      </c>
      <c r="H1121" s="4" t="s">
        <v>15</v>
      </c>
      <c r="I1121" s="9">
        <v>2</v>
      </c>
      <c r="J1121" s="6">
        <v>36.799999999999997</v>
      </c>
      <c r="K1121" s="7">
        <v>0.05</v>
      </c>
      <c r="L1121" s="6">
        <v>13.94</v>
      </c>
      <c r="M1121" s="6">
        <f t="shared" si="68"/>
        <v>69.919999999999987</v>
      </c>
      <c r="N1121" s="6">
        <f t="shared" si="69"/>
        <v>27.88</v>
      </c>
      <c r="O1121" s="6">
        <f t="shared" si="70"/>
        <v>42.039999999999992</v>
      </c>
      <c r="P1121" s="8">
        <f t="shared" si="71"/>
        <v>0.60125858123569798</v>
      </c>
      <c r="Q1121" s="5">
        <f>YEAR(SalesDataTable[[#This Row],[Order Date]])</f>
        <v>2026</v>
      </c>
      <c r="R1121" s="8" t="str">
        <f>"Q"&amp;ROUNDUP(MONTH(SalesDataTable[[#This Row],[Order Date]])/3,0)</f>
        <v>Q2</v>
      </c>
      <c r="S1121" s="9">
        <f>MONTH(SalesDataTable[[#This Row],[Order Date]])</f>
        <v>6</v>
      </c>
      <c r="T1121" s="8" t="str">
        <f>TEXT(SalesDataTable[[#This Row],[Order Date]],"mmm")</f>
        <v>Jun</v>
      </c>
    </row>
    <row r="1122" spans="1:20" ht="15.6">
      <c r="A1122" s="2">
        <v>2295</v>
      </c>
      <c r="B1122" s="3">
        <v>46191</v>
      </c>
      <c r="C1122" s="4" t="s">
        <v>6</v>
      </c>
      <c r="D1122" s="4" t="s">
        <v>41</v>
      </c>
      <c r="E1122" s="4" t="s">
        <v>28</v>
      </c>
      <c r="F1122" s="4" t="s">
        <v>13</v>
      </c>
      <c r="G1122" s="4" t="s">
        <v>14</v>
      </c>
      <c r="H1122" s="4" t="s">
        <v>32</v>
      </c>
      <c r="I1122" s="9">
        <v>1</v>
      </c>
      <c r="J1122" s="6">
        <v>45.7</v>
      </c>
      <c r="K1122" s="7">
        <v>0.1</v>
      </c>
      <c r="L1122" s="6">
        <v>18.600000000000001</v>
      </c>
      <c r="M1122" s="6">
        <f t="shared" si="68"/>
        <v>41.13</v>
      </c>
      <c r="N1122" s="6">
        <f t="shared" si="69"/>
        <v>18.600000000000001</v>
      </c>
      <c r="O1122" s="6">
        <f t="shared" si="70"/>
        <v>22.53</v>
      </c>
      <c r="P1122" s="8">
        <f t="shared" si="71"/>
        <v>0.5477753464624362</v>
      </c>
      <c r="Q1122" s="5">
        <f>YEAR(SalesDataTable[[#This Row],[Order Date]])</f>
        <v>2026</v>
      </c>
      <c r="R1122" s="8" t="str">
        <f>"Q"&amp;ROUNDUP(MONTH(SalesDataTable[[#This Row],[Order Date]])/3,0)</f>
        <v>Q2</v>
      </c>
      <c r="S1122" s="9">
        <f>MONTH(SalesDataTable[[#This Row],[Order Date]])</f>
        <v>6</v>
      </c>
      <c r="T1122" s="8" t="str">
        <f>TEXT(SalesDataTable[[#This Row],[Order Date]],"mmm")</f>
        <v>Jun</v>
      </c>
    </row>
    <row r="1123" spans="1:20" ht="15.6">
      <c r="A1123" s="2">
        <v>2670</v>
      </c>
      <c r="B1123" s="3">
        <v>46191</v>
      </c>
      <c r="C1123" s="4" t="s">
        <v>11</v>
      </c>
      <c r="D1123" s="4" t="s">
        <v>25</v>
      </c>
      <c r="E1123" s="4" t="s">
        <v>28</v>
      </c>
      <c r="F1123" s="4" t="s">
        <v>3</v>
      </c>
      <c r="G1123" s="4" t="s">
        <v>14</v>
      </c>
      <c r="H1123" s="4" t="s">
        <v>48</v>
      </c>
      <c r="I1123" s="9">
        <v>3</v>
      </c>
      <c r="J1123" s="6">
        <v>162.30000000000001</v>
      </c>
      <c r="K1123" s="7">
        <v>0.1</v>
      </c>
      <c r="L1123" s="6">
        <v>86.43</v>
      </c>
      <c r="M1123" s="6">
        <f t="shared" si="68"/>
        <v>438.21000000000004</v>
      </c>
      <c r="N1123" s="6">
        <f t="shared" si="69"/>
        <v>259.29000000000002</v>
      </c>
      <c r="O1123" s="6">
        <f t="shared" si="70"/>
        <v>178.92000000000002</v>
      </c>
      <c r="P1123" s="8">
        <f t="shared" si="71"/>
        <v>0.40829739166153217</v>
      </c>
      <c r="Q1123" s="5">
        <f>YEAR(SalesDataTable[[#This Row],[Order Date]])</f>
        <v>2026</v>
      </c>
      <c r="R1123" s="8" t="str">
        <f>"Q"&amp;ROUNDUP(MONTH(SalesDataTable[[#This Row],[Order Date]])/3,0)</f>
        <v>Q2</v>
      </c>
      <c r="S1123" s="9">
        <f>MONTH(SalesDataTable[[#This Row],[Order Date]])</f>
        <v>6</v>
      </c>
      <c r="T1123" s="8" t="str">
        <f>TEXT(SalesDataTable[[#This Row],[Order Date]],"mmm")</f>
        <v>Jun</v>
      </c>
    </row>
    <row r="1124" spans="1:20" ht="15.6">
      <c r="A1124" s="2">
        <v>2777</v>
      </c>
      <c r="B1124" s="3">
        <v>46191</v>
      </c>
      <c r="C1124" s="4" t="s">
        <v>6</v>
      </c>
      <c r="D1124" s="4" t="s">
        <v>49</v>
      </c>
      <c r="E1124" s="4" t="s">
        <v>8</v>
      </c>
      <c r="F1124" s="4" t="s">
        <v>16</v>
      </c>
      <c r="G1124" s="4" t="s">
        <v>9</v>
      </c>
      <c r="H1124" s="4" t="s">
        <v>46</v>
      </c>
      <c r="I1124" s="9">
        <v>5</v>
      </c>
      <c r="J1124" s="6">
        <v>72.37</v>
      </c>
      <c r="K1124" s="7">
        <v>0.2</v>
      </c>
      <c r="L1124" s="6">
        <v>32.840000000000003</v>
      </c>
      <c r="M1124" s="6">
        <f t="shared" si="68"/>
        <v>289.48</v>
      </c>
      <c r="N1124" s="6">
        <f t="shared" si="69"/>
        <v>164.20000000000002</v>
      </c>
      <c r="O1124" s="6">
        <f t="shared" si="70"/>
        <v>125.28</v>
      </c>
      <c r="P1124" s="8">
        <f t="shared" si="71"/>
        <v>0.43277601215973466</v>
      </c>
      <c r="Q1124" s="5">
        <f>YEAR(SalesDataTable[[#This Row],[Order Date]])</f>
        <v>2026</v>
      </c>
      <c r="R1124" s="8" t="str">
        <f>"Q"&amp;ROUNDUP(MONTH(SalesDataTable[[#This Row],[Order Date]])/3,0)</f>
        <v>Q2</v>
      </c>
      <c r="S1124" s="9">
        <f>MONTH(SalesDataTable[[#This Row],[Order Date]])</f>
        <v>6</v>
      </c>
      <c r="T1124" s="8" t="str">
        <f>TEXT(SalesDataTable[[#This Row],[Order Date]],"mmm")</f>
        <v>Jun</v>
      </c>
    </row>
    <row r="1125" spans="1:20" ht="15.6">
      <c r="A1125" s="2">
        <v>2780</v>
      </c>
      <c r="B1125" s="3">
        <v>46191</v>
      </c>
      <c r="C1125" s="4" t="s">
        <v>11</v>
      </c>
      <c r="D1125" s="4" t="s">
        <v>18</v>
      </c>
      <c r="E1125" s="4" t="s">
        <v>2</v>
      </c>
      <c r="F1125" s="4" t="s">
        <v>13</v>
      </c>
      <c r="G1125" s="4" t="s">
        <v>34</v>
      </c>
      <c r="H1125" s="4" t="s">
        <v>42</v>
      </c>
      <c r="I1125" s="9">
        <v>2</v>
      </c>
      <c r="J1125" s="6">
        <v>35.61</v>
      </c>
      <c r="K1125" s="7">
        <v>0.15</v>
      </c>
      <c r="L1125" s="6">
        <v>13.96</v>
      </c>
      <c r="M1125" s="6">
        <f t="shared" si="68"/>
        <v>60.536999999999999</v>
      </c>
      <c r="N1125" s="6">
        <f t="shared" si="69"/>
        <v>27.92</v>
      </c>
      <c r="O1125" s="6">
        <f t="shared" si="70"/>
        <v>32.616999999999997</v>
      </c>
      <c r="P1125" s="8">
        <f t="shared" si="71"/>
        <v>0.53879445628293432</v>
      </c>
      <c r="Q1125" s="5">
        <f>YEAR(SalesDataTable[[#This Row],[Order Date]])</f>
        <v>2026</v>
      </c>
      <c r="R1125" s="8" t="str">
        <f>"Q"&amp;ROUNDUP(MONTH(SalesDataTable[[#This Row],[Order Date]])/3,0)</f>
        <v>Q2</v>
      </c>
      <c r="S1125" s="9">
        <f>MONTH(SalesDataTable[[#This Row],[Order Date]])</f>
        <v>6</v>
      </c>
      <c r="T1125" s="8" t="str">
        <f>TEXT(SalesDataTable[[#This Row],[Order Date]],"mmm")</f>
        <v>Jun</v>
      </c>
    </row>
    <row r="1126" spans="1:20" ht="15.6">
      <c r="A1126" s="2">
        <v>3209</v>
      </c>
      <c r="B1126" s="3">
        <v>46191</v>
      </c>
      <c r="C1126" s="4" t="s">
        <v>20</v>
      </c>
      <c r="D1126" s="4" t="s">
        <v>47</v>
      </c>
      <c r="E1126" s="4" t="s">
        <v>2</v>
      </c>
      <c r="F1126" s="4" t="s">
        <v>3</v>
      </c>
      <c r="G1126" s="4" t="s">
        <v>14</v>
      </c>
      <c r="H1126" s="4" t="s">
        <v>44</v>
      </c>
      <c r="I1126" s="9">
        <v>2</v>
      </c>
      <c r="J1126" s="6">
        <v>133.12</v>
      </c>
      <c r="K1126" s="7">
        <v>0</v>
      </c>
      <c r="L1126" s="6">
        <v>67.02</v>
      </c>
      <c r="M1126" s="6">
        <f t="shared" si="68"/>
        <v>266.24</v>
      </c>
      <c r="N1126" s="6">
        <f t="shared" si="69"/>
        <v>134.04</v>
      </c>
      <c r="O1126" s="6">
        <f t="shared" si="70"/>
        <v>132.20000000000002</v>
      </c>
      <c r="P1126" s="8">
        <f t="shared" si="71"/>
        <v>0.4965444711538462</v>
      </c>
      <c r="Q1126" s="5">
        <f>YEAR(SalesDataTable[[#This Row],[Order Date]])</f>
        <v>2026</v>
      </c>
      <c r="R1126" s="8" t="str">
        <f>"Q"&amp;ROUNDUP(MONTH(SalesDataTable[[#This Row],[Order Date]])/3,0)</f>
        <v>Q2</v>
      </c>
      <c r="S1126" s="9">
        <f>MONTH(SalesDataTable[[#This Row],[Order Date]])</f>
        <v>6</v>
      </c>
      <c r="T1126" s="8" t="str">
        <f>TEXT(SalesDataTable[[#This Row],[Order Date]],"mmm")</f>
        <v>Jun</v>
      </c>
    </row>
    <row r="1127" spans="1:20" ht="15.6">
      <c r="A1127" s="2">
        <v>3414</v>
      </c>
      <c r="B1127" s="3">
        <v>46191</v>
      </c>
      <c r="C1127" s="4" t="s">
        <v>0</v>
      </c>
      <c r="D1127" s="4" t="s">
        <v>50</v>
      </c>
      <c r="E1127" s="4" t="s">
        <v>28</v>
      </c>
      <c r="F1127" s="4" t="s">
        <v>3</v>
      </c>
      <c r="G1127" s="4" t="s">
        <v>4</v>
      </c>
      <c r="H1127" s="4" t="s">
        <v>22</v>
      </c>
      <c r="I1127" s="9">
        <v>1</v>
      </c>
      <c r="J1127" s="6">
        <v>51.23</v>
      </c>
      <c r="K1127" s="7">
        <v>0.05</v>
      </c>
      <c r="L1127" s="6">
        <v>23.12</v>
      </c>
      <c r="M1127" s="6">
        <f t="shared" si="68"/>
        <v>48.668499999999995</v>
      </c>
      <c r="N1127" s="6">
        <f t="shared" si="69"/>
        <v>23.12</v>
      </c>
      <c r="O1127" s="6">
        <f t="shared" si="70"/>
        <v>25.548499999999994</v>
      </c>
      <c r="P1127" s="8">
        <f t="shared" si="71"/>
        <v>0.5249494025909982</v>
      </c>
      <c r="Q1127" s="5">
        <f>YEAR(SalesDataTable[[#This Row],[Order Date]])</f>
        <v>2026</v>
      </c>
      <c r="R1127" s="8" t="str">
        <f>"Q"&amp;ROUNDUP(MONTH(SalesDataTable[[#This Row],[Order Date]])/3,0)</f>
        <v>Q2</v>
      </c>
      <c r="S1127" s="9">
        <f>MONTH(SalesDataTable[[#This Row],[Order Date]])</f>
        <v>6</v>
      </c>
      <c r="T1127" s="8" t="str">
        <f>TEXT(SalesDataTable[[#This Row],[Order Date]],"mmm")</f>
        <v>Jun</v>
      </c>
    </row>
    <row r="1128" spans="1:20" ht="15.6">
      <c r="A1128" s="2">
        <v>3846</v>
      </c>
      <c r="B1128" s="3">
        <v>46191</v>
      </c>
      <c r="C1128" s="4" t="s">
        <v>6</v>
      </c>
      <c r="D1128" s="4" t="s">
        <v>43</v>
      </c>
      <c r="E1128" s="4" t="s">
        <v>2</v>
      </c>
      <c r="F1128" s="4" t="s">
        <v>16</v>
      </c>
      <c r="G1128" s="4" t="s">
        <v>9</v>
      </c>
      <c r="H1128" s="4" t="s">
        <v>10</v>
      </c>
      <c r="I1128" s="9">
        <v>1</v>
      </c>
      <c r="J1128" s="6">
        <v>93.5</v>
      </c>
      <c r="K1128" s="7">
        <v>0</v>
      </c>
      <c r="L1128" s="6">
        <v>46.63</v>
      </c>
      <c r="M1128" s="6">
        <f t="shared" si="68"/>
        <v>93.5</v>
      </c>
      <c r="N1128" s="6">
        <f t="shared" si="69"/>
        <v>46.63</v>
      </c>
      <c r="O1128" s="6">
        <f t="shared" si="70"/>
        <v>46.87</v>
      </c>
      <c r="P1128" s="8">
        <f t="shared" si="71"/>
        <v>0.50128342245989299</v>
      </c>
      <c r="Q1128" s="5">
        <f>YEAR(SalesDataTable[[#This Row],[Order Date]])</f>
        <v>2026</v>
      </c>
      <c r="R1128" s="8" t="str">
        <f>"Q"&amp;ROUNDUP(MONTH(SalesDataTable[[#This Row],[Order Date]])/3,0)</f>
        <v>Q2</v>
      </c>
      <c r="S1128" s="9">
        <f>MONTH(SalesDataTable[[#This Row],[Order Date]])</f>
        <v>6</v>
      </c>
      <c r="T1128" s="8" t="str">
        <f>TEXT(SalesDataTable[[#This Row],[Order Date]],"mmm")</f>
        <v>Jun</v>
      </c>
    </row>
    <row r="1129" spans="1:20" ht="15.6">
      <c r="A1129" s="2">
        <v>4120</v>
      </c>
      <c r="B1129" s="3">
        <v>46191</v>
      </c>
      <c r="C1129" s="4" t="s">
        <v>20</v>
      </c>
      <c r="D1129" s="4" t="s">
        <v>21</v>
      </c>
      <c r="E1129" s="4" t="s">
        <v>19</v>
      </c>
      <c r="F1129" s="4" t="s">
        <v>3</v>
      </c>
      <c r="G1129" s="4" t="s">
        <v>34</v>
      </c>
      <c r="H1129" s="4" t="s">
        <v>35</v>
      </c>
      <c r="I1129" s="9">
        <v>3</v>
      </c>
      <c r="J1129" s="6">
        <v>41.16</v>
      </c>
      <c r="K1129" s="7">
        <v>0</v>
      </c>
      <c r="L1129" s="6">
        <v>14.79</v>
      </c>
      <c r="M1129" s="6">
        <f t="shared" si="68"/>
        <v>123.47999999999999</v>
      </c>
      <c r="N1129" s="6">
        <f t="shared" si="69"/>
        <v>44.37</v>
      </c>
      <c r="O1129" s="6">
        <f t="shared" si="70"/>
        <v>79.109999999999985</v>
      </c>
      <c r="P1129" s="8">
        <f t="shared" si="71"/>
        <v>0.64067055393586003</v>
      </c>
      <c r="Q1129" s="5">
        <f>YEAR(SalesDataTable[[#This Row],[Order Date]])</f>
        <v>2026</v>
      </c>
      <c r="R1129" s="8" t="str">
        <f>"Q"&amp;ROUNDUP(MONTH(SalesDataTable[[#This Row],[Order Date]])/3,0)</f>
        <v>Q2</v>
      </c>
      <c r="S1129" s="9">
        <f>MONTH(SalesDataTable[[#This Row],[Order Date]])</f>
        <v>6</v>
      </c>
      <c r="T1129" s="8" t="str">
        <f>TEXT(SalesDataTable[[#This Row],[Order Date]],"mmm")</f>
        <v>Jun</v>
      </c>
    </row>
    <row r="1130" spans="1:20" ht="15.6">
      <c r="A1130" s="2">
        <v>4217</v>
      </c>
      <c r="B1130" s="3">
        <v>46191</v>
      </c>
      <c r="C1130" s="4" t="s">
        <v>6</v>
      </c>
      <c r="D1130" s="4" t="s">
        <v>43</v>
      </c>
      <c r="E1130" s="4" t="s">
        <v>28</v>
      </c>
      <c r="F1130" s="4" t="s">
        <v>13</v>
      </c>
      <c r="G1130" s="4" t="s">
        <v>34</v>
      </c>
      <c r="H1130" s="4" t="s">
        <v>35</v>
      </c>
      <c r="I1130" s="9">
        <v>1</v>
      </c>
      <c r="J1130" s="6">
        <v>39.74</v>
      </c>
      <c r="K1130" s="7">
        <v>0.05</v>
      </c>
      <c r="L1130" s="6">
        <v>14.39</v>
      </c>
      <c r="M1130" s="6">
        <f t="shared" si="68"/>
        <v>37.753</v>
      </c>
      <c r="N1130" s="6">
        <f t="shared" si="69"/>
        <v>14.39</v>
      </c>
      <c r="O1130" s="6">
        <f t="shared" si="70"/>
        <v>23.363</v>
      </c>
      <c r="P1130" s="8">
        <f t="shared" si="71"/>
        <v>0.6188382380208195</v>
      </c>
      <c r="Q1130" s="5">
        <f>YEAR(SalesDataTable[[#This Row],[Order Date]])</f>
        <v>2026</v>
      </c>
      <c r="R1130" s="8" t="str">
        <f>"Q"&amp;ROUNDUP(MONTH(SalesDataTable[[#This Row],[Order Date]])/3,0)</f>
        <v>Q2</v>
      </c>
      <c r="S1130" s="9">
        <f>MONTH(SalesDataTable[[#This Row],[Order Date]])</f>
        <v>6</v>
      </c>
      <c r="T1130" s="8" t="str">
        <f>TEXT(SalesDataTable[[#This Row],[Order Date]],"mmm")</f>
        <v>Jun</v>
      </c>
    </row>
    <row r="1131" spans="1:20" ht="15.6">
      <c r="A1131" s="2">
        <v>4786</v>
      </c>
      <c r="B1131" s="3">
        <v>46191</v>
      </c>
      <c r="C1131" s="4" t="s">
        <v>20</v>
      </c>
      <c r="D1131" s="4" t="s">
        <v>31</v>
      </c>
      <c r="E1131" s="4" t="s">
        <v>2</v>
      </c>
      <c r="F1131" s="4" t="s">
        <v>3</v>
      </c>
      <c r="G1131" s="4" t="s">
        <v>14</v>
      </c>
      <c r="H1131" s="4" t="s">
        <v>32</v>
      </c>
      <c r="I1131" s="9">
        <v>3</v>
      </c>
      <c r="J1131" s="6">
        <v>46.79</v>
      </c>
      <c r="K1131" s="7">
        <v>0.1</v>
      </c>
      <c r="L1131" s="6">
        <v>18.25</v>
      </c>
      <c r="M1131" s="6">
        <f t="shared" si="68"/>
        <v>126.33300000000001</v>
      </c>
      <c r="N1131" s="6">
        <f t="shared" si="69"/>
        <v>54.75</v>
      </c>
      <c r="O1131" s="6">
        <f t="shared" si="70"/>
        <v>71.583000000000013</v>
      </c>
      <c r="P1131" s="8">
        <f t="shared" si="71"/>
        <v>0.56662154781411034</v>
      </c>
      <c r="Q1131" s="5">
        <f>YEAR(SalesDataTable[[#This Row],[Order Date]])</f>
        <v>2026</v>
      </c>
      <c r="R1131" s="8" t="str">
        <f>"Q"&amp;ROUNDUP(MONTH(SalesDataTable[[#This Row],[Order Date]])/3,0)</f>
        <v>Q2</v>
      </c>
      <c r="S1131" s="9">
        <f>MONTH(SalesDataTable[[#This Row],[Order Date]])</f>
        <v>6</v>
      </c>
      <c r="T1131" s="8" t="str">
        <f>TEXT(SalesDataTable[[#This Row],[Order Date]],"mmm")</f>
        <v>Jun</v>
      </c>
    </row>
    <row r="1132" spans="1:20" ht="15.6">
      <c r="A1132" s="2">
        <v>23</v>
      </c>
      <c r="B1132" s="3">
        <v>46192</v>
      </c>
      <c r="C1132" s="4" t="s">
        <v>20</v>
      </c>
      <c r="D1132" s="4" t="s">
        <v>47</v>
      </c>
      <c r="E1132" s="4" t="s">
        <v>8</v>
      </c>
      <c r="F1132" s="4" t="s">
        <v>16</v>
      </c>
      <c r="G1132" s="4" t="s">
        <v>9</v>
      </c>
      <c r="H1132" s="4" t="s">
        <v>10</v>
      </c>
      <c r="I1132" s="9">
        <v>4</v>
      </c>
      <c r="J1132" s="6">
        <v>91.74</v>
      </c>
      <c r="K1132" s="7">
        <v>0.2</v>
      </c>
      <c r="L1132" s="6">
        <v>44.74</v>
      </c>
      <c r="M1132" s="6">
        <f t="shared" si="68"/>
        <v>293.56799999999998</v>
      </c>
      <c r="N1132" s="6">
        <f t="shared" si="69"/>
        <v>178.96</v>
      </c>
      <c r="O1132" s="6">
        <f t="shared" si="70"/>
        <v>114.60799999999998</v>
      </c>
      <c r="P1132" s="8">
        <f t="shared" si="71"/>
        <v>0.39039677349029861</v>
      </c>
      <c r="Q1132" s="5">
        <f>YEAR(SalesDataTable[[#This Row],[Order Date]])</f>
        <v>2026</v>
      </c>
      <c r="R1132" s="8" t="str">
        <f>"Q"&amp;ROUNDUP(MONTH(SalesDataTable[[#This Row],[Order Date]])/3,0)</f>
        <v>Q2</v>
      </c>
      <c r="S1132" s="9">
        <f>MONTH(SalesDataTable[[#This Row],[Order Date]])</f>
        <v>6</v>
      </c>
      <c r="T1132" s="8" t="str">
        <f>TEXT(SalesDataTable[[#This Row],[Order Date]],"mmm")</f>
        <v>Jun</v>
      </c>
    </row>
    <row r="1133" spans="1:20" ht="15.6">
      <c r="A1133" s="2">
        <v>99</v>
      </c>
      <c r="B1133" s="3">
        <v>46192</v>
      </c>
      <c r="C1133" s="4" t="s">
        <v>20</v>
      </c>
      <c r="D1133" s="4" t="s">
        <v>47</v>
      </c>
      <c r="E1133" s="4" t="s">
        <v>2</v>
      </c>
      <c r="F1133" s="4" t="s">
        <v>13</v>
      </c>
      <c r="G1133" s="4" t="s">
        <v>34</v>
      </c>
      <c r="H1133" s="4" t="s">
        <v>42</v>
      </c>
      <c r="I1133" s="9">
        <v>1</v>
      </c>
      <c r="J1133" s="6">
        <v>36.28</v>
      </c>
      <c r="K1133" s="7">
        <v>0.1</v>
      </c>
      <c r="L1133" s="6">
        <v>13.8</v>
      </c>
      <c r="M1133" s="6">
        <f t="shared" si="68"/>
        <v>32.652000000000001</v>
      </c>
      <c r="N1133" s="6">
        <f t="shared" si="69"/>
        <v>13.8</v>
      </c>
      <c r="O1133" s="6">
        <f t="shared" si="70"/>
        <v>18.852</v>
      </c>
      <c r="P1133" s="8">
        <f t="shared" si="71"/>
        <v>0.5773612642410878</v>
      </c>
      <c r="Q1133" s="5">
        <f>YEAR(SalesDataTable[[#This Row],[Order Date]])</f>
        <v>2026</v>
      </c>
      <c r="R1133" s="8" t="str">
        <f>"Q"&amp;ROUNDUP(MONTH(SalesDataTable[[#This Row],[Order Date]])/3,0)</f>
        <v>Q2</v>
      </c>
      <c r="S1133" s="9">
        <f>MONTH(SalesDataTable[[#This Row],[Order Date]])</f>
        <v>6</v>
      </c>
      <c r="T1133" s="8" t="str">
        <f>TEXT(SalesDataTable[[#This Row],[Order Date]],"mmm")</f>
        <v>Jun</v>
      </c>
    </row>
    <row r="1134" spans="1:20" ht="15.6">
      <c r="A1134" s="2">
        <v>269</v>
      </c>
      <c r="B1134" s="3">
        <v>46192</v>
      </c>
      <c r="C1134" s="4" t="s">
        <v>20</v>
      </c>
      <c r="D1134" s="4" t="s">
        <v>47</v>
      </c>
      <c r="E1134" s="4" t="s">
        <v>8</v>
      </c>
      <c r="F1134" s="4" t="s">
        <v>3</v>
      </c>
      <c r="G1134" s="4" t="s">
        <v>9</v>
      </c>
      <c r="H1134" s="4" t="s">
        <v>46</v>
      </c>
      <c r="I1134" s="9">
        <v>3</v>
      </c>
      <c r="J1134" s="6">
        <v>73.02</v>
      </c>
      <c r="K1134" s="7">
        <v>0.1</v>
      </c>
      <c r="L1134" s="6">
        <v>32.69</v>
      </c>
      <c r="M1134" s="6">
        <f t="shared" si="68"/>
        <v>197.154</v>
      </c>
      <c r="N1134" s="6">
        <f t="shared" si="69"/>
        <v>98.07</v>
      </c>
      <c r="O1134" s="6">
        <f t="shared" si="70"/>
        <v>99.084000000000003</v>
      </c>
      <c r="P1134" s="8">
        <f t="shared" si="71"/>
        <v>0.50257159377948202</v>
      </c>
      <c r="Q1134" s="5">
        <f>YEAR(SalesDataTable[[#This Row],[Order Date]])</f>
        <v>2026</v>
      </c>
      <c r="R1134" s="8" t="str">
        <f>"Q"&amp;ROUNDUP(MONTH(SalesDataTable[[#This Row],[Order Date]])/3,0)</f>
        <v>Q2</v>
      </c>
      <c r="S1134" s="9">
        <f>MONTH(SalesDataTable[[#This Row],[Order Date]])</f>
        <v>6</v>
      </c>
      <c r="T1134" s="8" t="str">
        <f>TEXT(SalesDataTable[[#This Row],[Order Date]],"mmm")</f>
        <v>Jun</v>
      </c>
    </row>
    <row r="1135" spans="1:20" ht="15.6">
      <c r="A1135" s="2">
        <v>1772</v>
      </c>
      <c r="B1135" s="3">
        <v>46192</v>
      </c>
      <c r="C1135" s="4" t="s">
        <v>20</v>
      </c>
      <c r="D1135" s="4" t="s">
        <v>21</v>
      </c>
      <c r="E1135" s="4" t="s">
        <v>2</v>
      </c>
      <c r="F1135" s="4" t="s">
        <v>13</v>
      </c>
      <c r="G1135" s="4" t="s">
        <v>9</v>
      </c>
      <c r="H1135" s="4" t="s">
        <v>37</v>
      </c>
      <c r="I1135" s="9">
        <v>4</v>
      </c>
      <c r="J1135" s="6">
        <v>153.38</v>
      </c>
      <c r="K1135" s="7">
        <v>0</v>
      </c>
      <c r="L1135" s="6">
        <v>76.92</v>
      </c>
      <c r="M1135" s="6">
        <f t="shared" si="68"/>
        <v>613.52</v>
      </c>
      <c r="N1135" s="6">
        <f t="shared" si="69"/>
        <v>307.68</v>
      </c>
      <c r="O1135" s="6">
        <f t="shared" si="70"/>
        <v>305.83999999999997</v>
      </c>
      <c r="P1135" s="8">
        <f t="shared" si="71"/>
        <v>0.49850045638283996</v>
      </c>
      <c r="Q1135" s="5">
        <f>YEAR(SalesDataTable[[#This Row],[Order Date]])</f>
        <v>2026</v>
      </c>
      <c r="R1135" s="8" t="str">
        <f>"Q"&amp;ROUNDUP(MONTH(SalesDataTable[[#This Row],[Order Date]])/3,0)</f>
        <v>Q2</v>
      </c>
      <c r="S1135" s="9">
        <f>MONTH(SalesDataTable[[#This Row],[Order Date]])</f>
        <v>6</v>
      </c>
      <c r="T1135" s="8" t="str">
        <f>TEXT(SalesDataTable[[#This Row],[Order Date]],"mmm")</f>
        <v>Jun</v>
      </c>
    </row>
    <row r="1136" spans="1:20" ht="15.6">
      <c r="A1136" s="2">
        <v>1906</v>
      </c>
      <c r="B1136" s="3">
        <v>46192</v>
      </c>
      <c r="C1136" s="4" t="s">
        <v>20</v>
      </c>
      <c r="D1136" s="4" t="s">
        <v>33</v>
      </c>
      <c r="E1136" s="4" t="s">
        <v>28</v>
      </c>
      <c r="F1136" s="4" t="s">
        <v>3</v>
      </c>
      <c r="G1136" s="4" t="s">
        <v>23</v>
      </c>
      <c r="H1136" s="4" t="s">
        <v>51</v>
      </c>
      <c r="I1136" s="9">
        <v>2</v>
      </c>
      <c r="J1136" s="6">
        <v>125.5</v>
      </c>
      <c r="K1136" s="7">
        <v>0</v>
      </c>
      <c r="L1136" s="6">
        <v>61.67</v>
      </c>
      <c r="M1136" s="6">
        <f t="shared" si="68"/>
        <v>251</v>
      </c>
      <c r="N1136" s="6">
        <f t="shared" si="69"/>
        <v>123.34</v>
      </c>
      <c r="O1136" s="6">
        <f t="shared" si="70"/>
        <v>127.66</v>
      </c>
      <c r="P1136" s="8">
        <f t="shared" si="71"/>
        <v>0.50860557768924297</v>
      </c>
      <c r="Q1136" s="5">
        <f>YEAR(SalesDataTable[[#This Row],[Order Date]])</f>
        <v>2026</v>
      </c>
      <c r="R1136" s="8" t="str">
        <f>"Q"&amp;ROUNDUP(MONTH(SalesDataTable[[#This Row],[Order Date]])/3,0)</f>
        <v>Q2</v>
      </c>
      <c r="S1136" s="9">
        <f>MONTH(SalesDataTable[[#This Row],[Order Date]])</f>
        <v>6</v>
      </c>
      <c r="T1136" s="8" t="str">
        <f>TEXT(SalesDataTable[[#This Row],[Order Date]],"mmm")</f>
        <v>Jun</v>
      </c>
    </row>
    <row r="1137" spans="1:20" ht="15.6">
      <c r="A1137" s="2">
        <v>2473</v>
      </c>
      <c r="B1137" s="3">
        <v>46192</v>
      </c>
      <c r="C1137" s="4" t="s">
        <v>0</v>
      </c>
      <c r="D1137" s="4" t="s">
        <v>1</v>
      </c>
      <c r="E1137" s="4" t="s">
        <v>8</v>
      </c>
      <c r="F1137" s="4" t="s">
        <v>3</v>
      </c>
      <c r="G1137" s="4" t="s">
        <v>4</v>
      </c>
      <c r="H1137" s="4" t="s">
        <v>5</v>
      </c>
      <c r="I1137" s="9">
        <v>3</v>
      </c>
      <c r="J1137" s="6">
        <v>80.75</v>
      </c>
      <c r="K1137" s="7">
        <v>0.15</v>
      </c>
      <c r="L1137" s="6">
        <v>42.81</v>
      </c>
      <c r="M1137" s="6">
        <f t="shared" si="68"/>
        <v>205.91249999999999</v>
      </c>
      <c r="N1137" s="6">
        <f t="shared" si="69"/>
        <v>128.43</v>
      </c>
      <c r="O1137" s="6">
        <f t="shared" si="70"/>
        <v>77.482499999999987</v>
      </c>
      <c r="P1137" s="8">
        <f t="shared" si="71"/>
        <v>0.37628847204516475</v>
      </c>
      <c r="Q1137" s="5">
        <f>YEAR(SalesDataTable[[#This Row],[Order Date]])</f>
        <v>2026</v>
      </c>
      <c r="R1137" s="8" t="str">
        <f>"Q"&amp;ROUNDUP(MONTH(SalesDataTable[[#This Row],[Order Date]])/3,0)</f>
        <v>Q2</v>
      </c>
      <c r="S1137" s="9">
        <f>MONTH(SalesDataTable[[#This Row],[Order Date]])</f>
        <v>6</v>
      </c>
      <c r="T1137" s="8" t="str">
        <f>TEXT(SalesDataTable[[#This Row],[Order Date]],"mmm")</f>
        <v>Jun</v>
      </c>
    </row>
    <row r="1138" spans="1:20" ht="15.6">
      <c r="A1138" s="2">
        <v>2549</v>
      </c>
      <c r="B1138" s="3">
        <v>46192</v>
      </c>
      <c r="C1138" s="4" t="s">
        <v>20</v>
      </c>
      <c r="D1138" s="4" t="s">
        <v>47</v>
      </c>
      <c r="E1138" s="4" t="s">
        <v>8</v>
      </c>
      <c r="F1138" s="4" t="s">
        <v>3</v>
      </c>
      <c r="G1138" s="4" t="s">
        <v>34</v>
      </c>
      <c r="H1138" s="4" t="s">
        <v>42</v>
      </c>
      <c r="I1138" s="9">
        <v>8</v>
      </c>
      <c r="J1138" s="6">
        <v>36.15</v>
      </c>
      <c r="K1138" s="7">
        <v>0.05</v>
      </c>
      <c r="L1138" s="6">
        <v>13.55</v>
      </c>
      <c r="M1138" s="6">
        <f t="shared" si="68"/>
        <v>274.73999999999995</v>
      </c>
      <c r="N1138" s="6">
        <f t="shared" si="69"/>
        <v>108.4</v>
      </c>
      <c r="O1138" s="6">
        <f t="shared" si="70"/>
        <v>166.33999999999995</v>
      </c>
      <c r="P1138" s="8">
        <f t="shared" si="71"/>
        <v>0.60544514814005956</v>
      </c>
      <c r="Q1138" s="5">
        <f>YEAR(SalesDataTable[[#This Row],[Order Date]])</f>
        <v>2026</v>
      </c>
      <c r="R1138" s="8" t="str">
        <f>"Q"&amp;ROUNDUP(MONTH(SalesDataTable[[#This Row],[Order Date]])/3,0)</f>
        <v>Q2</v>
      </c>
      <c r="S1138" s="9">
        <f>MONTH(SalesDataTable[[#This Row],[Order Date]])</f>
        <v>6</v>
      </c>
      <c r="T1138" s="8" t="str">
        <f>TEXT(SalesDataTable[[#This Row],[Order Date]],"mmm")</f>
        <v>Jun</v>
      </c>
    </row>
    <row r="1139" spans="1:20" ht="15.6">
      <c r="A1139" s="2">
        <v>3341</v>
      </c>
      <c r="B1139" s="3">
        <v>46192</v>
      </c>
      <c r="C1139" s="4" t="s">
        <v>0</v>
      </c>
      <c r="D1139" s="4" t="s">
        <v>50</v>
      </c>
      <c r="E1139" s="4" t="s">
        <v>2</v>
      </c>
      <c r="F1139" s="4" t="s">
        <v>13</v>
      </c>
      <c r="G1139" s="4" t="s">
        <v>9</v>
      </c>
      <c r="H1139" s="4" t="s">
        <v>17</v>
      </c>
      <c r="I1139" s="9">
        <v>2</v>
      </c>
      <c r="J1139" s="6">
        <v>143.1</v>
      </c>
      <c r="K1139" s="7">
        <v>0</v>
      </c>
      <c r="L1139" s="6">
        <v>78.11</v>
      </c>
      <c r="M1139" s="6">
        <f t="shared" si="68"/>
        <v>286.2</v>
      </c>
      <c r="N1139" s="6">
        <f t="shared" si="69"/>
        <v>156.22</v>
      </c>
      <c r="O1139" s="6">
        <f t="shared" si="70"/>
        <v>129.97999999999999</v>
      </c>
      <c r="P1139" s="8">
        <f t="shared" si="71"/>
        <v>0.45415793151642209</v>
      </c>
      <c r="Q1139" s="5">
        <f>YEAR(SalesDataTable[[#This Row],[Order Date]])</f>
        <v>2026</v>
      </c>
      <c r="R1139" s="8" t="str">
        <f>"Q"&amp;ROUNDUP(MONTH(SalesDataTable[[#This Row],[Order Date]])/3,0)</f>
        <v>Q2</v>
      </c>
      <c r="S1139" s="9">
        <f>MONTH(SalesDataTable[[#This Row],[Order Date]])</f>
        <v>6</v>
      </c>
      <c r="T1139" s="8" t="str">
        <f>TEXT(SalesDataTable[[#This Row],[Order Date]],"mmm")</f>
        <v>Jun</v>
      </c>
    </row>
    <row r="1140" spans="1:20" ht="15.6">
      <c r="A1140" s="2">
        <v>3351</v>
      </c>
      <c r="B1140" s="3">
        <v>46192</v>
      </c>
      <c r="C1140" s="4" t="s">
        <v>6</v>
      </c>
      <c r="D1140" s="4" t="s">
        <v>7</v>
      </c>
      <c r="E1140" s="4" t="s">
        <v>28</v>
      </c>
      <c r="F1140" s="4" t="s">
        <v>13</v>
      </c>
      <c r="G1140" s="4" t="s">
        <v>23</v>
      </c>
      <c r="H1140" s="4" t="s">
        <v>51</v>
      </c>
      <c r="I1140" s="9">
        <v>4</v>
      </c>
      <c r="J1140" s="6">
        <v>123.89</v>
      </c>
      <c r="K1140" s="7">
        <v>0</v>
      </c>
      <c r="L1140" s="6">
        <v>59.42</v>
      </c>
      <c r="M1140" s="6">
        <f t="shared" si="68"/>
        <v>495.56</v>
      </c>
      <c r="N1140" s="6">
        <f t="shared" si="69"/>
        <v>237.68</v>
      </c>
      <c r="O1140" s="6">
        <f t="shared" si="70"/>
        <v>257.88</v>
      </c>
      <c r="P1140" s="8">
        <f t="shared" si="71"/>
        <v>0.5203809831301961</v>
      </c>
      <c r="Q1140" s="5">
        <f>YEAR(SalesDataTable[[#This Row],[Order Date]])</f>
        <v>2026</v>
      </c>
      <c r="R1140" s="8" t="str">
        <f>"Q"&amp;ROUNDUP(MONTH(SalesDataTable[[#This Row],[Order Date]])/3,0)</f>
        <v>Q2</v>
      </c>
      <c r="S1140" s="9">
        <f>MONTH(SalesDataTable[[#This Row],[Order Date]])</f>
        <v>6</v>
      </c>
      <c r="T1140" s="8" t="str">
        <f>TEXT(SalesDataTable[[#This Row],[Order Date]],"mmm")</f>
        <v>Jun</v>
      </c>
    </row>
    <row r="1141" spans="1:20" ht="15.6">
      <c r="A1141" s="2">
        <v>3366</v>
      </c>
      <c r="B1141" s="3">
        <v>46192</v>
      </c>
      <c r="C1141" s="4" t="s">
        <v>6</v>
      </c>
      <c r="D1141" s="4" t="s">
        <v>41</v>
      </c>
      <c r="E1141" s="4" t="s">
        <v>2</v>
      </c>
      <c r="F1141" s="4" t="s">
        <v>16</v>
      </c>
      <c r="G1141" s="4" t="s">
        <v>14</v>
      </c>
      <c r="H1141" s="4" t="s">
        <v>44</v>
      </c>
      <c r="I1141" s="9">
        <v>1</v>
      </c>
      <c r="J1141" s="6">
        <v>135.41999999999999</v>
      </c>
      <c r="K1141" s="7">
        <v>0.05</v>
      </c>
      <c r="L1141" s="6">
        <v>68.180000000000007</v>
      </c>
      <c r="M1141" s="6">
        <f t="shared" si="68"/>
        <v>128.64899999999997</v>
      </c>
      <c r="N1141" s="6">
        <f t="shared" si="69"/>
        <v>68.180000000000007</v>
      </c>
      <c r="O1141" s="6">
        <f t="shared" si="70"/>
        <v>60.468999999999966</v>
      </c>
      <c r="P1141" s="8">
        <f t="shared" si="71"/>
        <v>0.47003085915941811</v>
      </c>
      <c r="Q1141" s="5">
        <f>YEAR(SalesDataTable[[#This Row],[Order Date]])</f>
        <v>2026</v>
      </c>
      <c r="R1141" s="8" t="str">
        <f>"Q"&amp;ROUNDUP(MONTH(SalesDataTable[[#This Row],[Order Date]])/3,0)</f>
        <v>Q2</v>
      </c>
      <c r="S1141" s="9">
        <f>MONTH(SalesDataTable[[#This Row],[Order Date]])</f>
        <v>6</v>
      </c>
      <c r="T1141" s="8" t="str">
        <f>TEXT(SalesDataTable[[#This Row],[Order Date]],"mmm")</f>
        <v>Jun</v>
      </c>
    </row>
    <row r="1142" spans="1:20" ht="15.6">
      <c r="A1142" s="2">
        <v>3691</v>
      </c>
      <c r="B1142" s="3">
        <v>46192</v>
      </c>
      <c r="C1142" s="4" t="s">
        <v>6</v>
      </c>
      <c r="D1142" s="4" t="s">
        <v>27</v>
      </c>
      <c r="E1142" s="4" t="s">
        <v>19</v>
      </c>
      <c r="F1142" s="4" t="s">
        <v>3</v>
      </c>
      <c r="G1142" s="4" t="s">
        <v>9</v>
      </c>
      <c r="H1142" s="4" t="s">
        <v>10</v>
      </c>
      <c r="I1142" s="9">
        <v>1</v>
      </c>
      <c r="J1142" s="6">
        <v>93.48</v>
      </c>
      <c r="K1142" s="7">
        <v>0.05</v>
      </c>
      <c r="L1142" s="6">
        <v>44.31</v>
      </c>
      <c r="M1142" s="6">
        <f t="shared" si="68"/>
        <v>88.805999999999997</v>
      </c>
      <c r="N1142" s="6">
        <f t="shared" si="69"/>
        <v>44.31</v>
      </c>
      <c r="O1142" s="6">
        <f t="shared" si="70"/>
        <v>44.495999999999995</v>
      </c>
      <c r="P1142" s="8">
        <f t="shared" si="71"/>
        <v>0.50104722653874734</v>
      </c>
      <c r="Q1142" s="5">
        <f>YEAR(SalesDataTable[[#This Row],[Order Date]])</f>
        <v>2026</v>
      </c>
      <c r="R1142" s="8" t="str">
        <f>"Q"&amp;ROUNDUP(MONTH(SalesDataTable[[#This Row],[Order Date]])/3,0)</f>
        <v>Q2</v>
      </c>
      <c r="S1142" s="9">
        <f>MONTH(SalesDataTable[[#This Row],[Order Date]])</f>
        <v>6</v>
      </c>
      <c r="T1142" s="8" t="str">
        <f>TEXT(SalesDataTable[[#This Row],[Order Date]],"mmm")</f>
        <v>Jun</v>
      </c>
    </row>
    <row r="1143" spans="1:20" ht="15.6">
      <c r="A1143" s="2">
        <v>3909</v>
      </c>
      <c r="B1143" s="3">
        <v>46192</v>
      </c>
      <c r="C1143" s="4" t="s">
        <v>6</v>
      </c>
      <c r="D1143" s="4" t="s">
        <v>7</v>
      </c>
      <c r="E1143" s="4" t="s">
        <v>28</v>
      </c>
      <c r="F1143" s="4" t="s">
        <v>3</v>
      </c>
      <c r="G1143" s="4" t="s">
        <v>9</v>
      </c>
      <c r="H1143" s="4" t="s">
        <v>37</v>
      </c>
      <c r="I1143" s="9">
        <v>1</v>
      </c>
      <c r="J1143" s="6">
        <v>156.05000000000001</v>
      </c>
      <c r="K1143" s="7">
        <v>0.05</v>
      </c>
      <c r="L1143" s="6">
        <v>81.28</v>
      </c>
      <c r="M1143" s="6">
        <f t="shared" si="68"/>
        <v>148.2475</v>
      </c>
      <c r="N1143" s="6">
        <f t="shared" si="69"/>
        <v>81.28</v>
      </c>
      <c r="O1143" s="6">
        <f t="shared" si="70"/>
        <v>66.967500000000001</v>
      </c>
      <c r="P1143" s="8">
        <f t="shared" si="71"/>
        <v>0.45172768512116562</v>
      </c>
      <c r="Q1143" s="5">
        <f>YEAR(SalesDataTable[[#This Row],[Order Date]])</f>
        <v>2026</v>
      </c>
      <c r="R1143" s="8" t="str">
        <f>"Q"&amp;ROUNDUP(MONTH(SalesDataTable[[#This Row],[Order Date]])/3,0)</f>
        <v>Q2</v>
      </c>
      <c r="S1143" s="9">
        <f>MONTH(SalesDataTable[[#This Row],[Order Date]])</f>
        <v>6</v>
      </c>
      <c r="T1143" s="8" t="str">
        <f>TEXT(SalesDataTable[[#This Row],[Order Date]],"mmm")</f>
        <v>Jun</v>
      </c>
    </row>
    <row r="1144" spans="1:20" ht="15.6">
      <c r="A1144" s="2">
        <v>4862</v>
      </c>
      <c r="B1144" s="3">
        <v>46192</v>
      </c>
      <c r="C1144" s="4" t="s">
        <v>6</v>
      </c>
      <c r="D1144" s="4" t="s">
        <v>27</v>
      </c>
      <c r="E1144" s="4" t="s">
        <v>2</v>
      </c>
      <c r="F1144" s="4" t="s">
        <v>3</v>
      </c>
      <c r="G1144" s="4" t="s">
        <v>34</v>
      </c>
      <c r="H1144" s="4" t="s">
        <v>42</v>
      </c>
      <c r="I1144" s="9">
        <v>1</v>
      </c>
      <c r="J1144" s="6">
        <v>36.74</v>
      </c>
      <c r="K1144" s="7">
        <v>0</v>
      </c>
      <c r="L1144" s="6">
        <v>14.15</v>
      </c>
      <c r="M1144" s="6">
        <f t="shared" si="68"/>
        <v>36.74</v>
      </c>
      <c r="N1144" s="6">
        <f t="shared" si="69"/>
        <v>14.15</v>
      </c>
      <c r="O1144" s="6">
        <f t="shared" si="70"/>
        <v>22.590000000000003</v>
      </c>
      <c r="P1144" s="8">
        <f t="shared" si="71"/>
        <v>0.61486118671747425</v>
      </c>
      <c r="Q1144" s="5">
        <f>YEAR(SalesDataTable[[#This Row],[Order Date]])</f>
        <v>2026</v>
      </c>
      <c r="R1144" s="8" t="str">
        <f>"Q"&amp;ROUNDUP(MONTH(SalesDataTable[[#This Row],[Order Date]])/3,0)</f>
        <v>Q2</v>
      </c>
      <c r="S1144" s="9">
        <f>MONTH(SalesDataTable[[#This Row],[Order Date]])</f>
        <v>6</v>
      </c>
      <c r="T1144" s="8" t="str">
        <f>TEXT(SalesDataTable[[#This Row],[Order Date]],"mmm")</f>
        <v>Jun</v>
      </c>
    </row>
    <row r="1145" spans="1:20" ht="15.6">
      <c r="A1145" s="2">
        <v>5096</v>
      </c>
      <c r="B1145" s="3">
        <v>46192</v>
      </c>
      <c r="C1145" s="4" t="s">
        <v>0</v>
      </c>
      <c r="D1145" s="4" t="s">
        <v>50</v>
      </c>
      <c r="E1145" s="4" t="s">
        <v>2</v>
      </c>
      <c r="F1145" s="4" t="s">
        <v>3</v>
      </c>
      <c r="G1145" s="4" t="s">
        <v>23</v>
      </c>
      <c r="H1145" s="4" t="s">
        <v>29</v>
      </c>
      <c r="I1145" s="9">
        <v>2</v>
      </c>
      <c r="J1145" s="6">
        <v>199.28</v>
      </c>
      <c r="K1145" s="7">
        <v>0</v>
      </c>
      <c r="L1145" s="6">
        <v>102.85</v>
      </c>
      <c r="M1145" s="6">
        <f t="shared" si="68"/>
        <v>398.56</v>
      </c>
      <c r="N1145" s="6">
        <f t="shared" si="69"/>
        <v>205.7</v>
      </c>
      <c r="O1145" s="6">
        <f t="shared" si="70"/>
        <v>192.86</v>
      </c>
      <c r="P1145" s="8">
        <f t="shared" si="71"/>
        <v>0.48389201124046571</v>
      </c>
      <c r="Q1145" s="5">
        <f>YEAR(SalesDataTable[[#This Row],[Order Date]])</f>
        <v>2026</v>
      </c>
      <c r="R1145" s="8" t="str">
        <f>"Q"&amp;ROUNDUP(MONTH(SalesDataTable[[#This Row],[Order Date]])/3,0)</f>
        <v>Q2</v>
      </c>
      <c r="S1145" s="9">
        <f>MONTH(SalesDataTable[[#This Row],[Order Date]])</f>
        <v>6</v>
      </c>
      <c r="T1145" s="8" t="str">
        <f>TEXT(SalesDataTable[[#This Row],[Order Date]],"mmm")</f>
        <v>Jun</v>
      </c>
    </row>
    <row r="1146" spans="1:20" ht="15.6">
      <c r="A1146" s="2">
        <v>5112</v>
      </c>
      <c r="B1146" s="3">
        <v>46192</v>
      </c>
      <c r="C1146" s="4" t="s">
        <v>0</v>
      </c>
      <c r="D1146" s="4" t="s">
        <v>1</v>
      </c>
      <c r="E1146" s="4" t="s">
        <v>28</v>
      </c>
      <c r="F1146" s="4" t="s">
        <v>3</v>
      </c>
      <c r="G1146" s="4" t="s">
        <v>34</v>
      </c>
      <c r="H1146" s="4" t="s">
        <v>42</v>
      </c>
      <c r="I1146" s="9">
        <v>2</v>
      </c>
      <c r="J1146" s="6">
        <v>37.04</v>
      </c>
      <c r="K1146" s="7">
        <v>0.05</v>
      </c>
      <c r="L1146" s="6">
        <v>13.76</v>
      </c>
      <c r="M1146" s="6">
        <f t="shared" si="68"/>
        <v>70.375999999999991</v>
      </c>
      <c r="N1146" s="6">
        <f t="shared" si="69"/>
        <v>27.52</v>
      </c>
      <c r="O1146" s="6">
        <f t="shared" si="70"/>
        <v>42.855999999999995</v>
      </c>
      <c r="P1146" s="8">
        <f t="shared" si="71"/>
        <v>0.60895759918153913</v>
      </c>
      <c r="Q1146" s="5">
        <f>YEAR(SalesDataTable[[#This Row],[Order Date]])</f>
        <v>2026</v>
      </c>
      <c r="R1146" s="8" t="str">
        <f>"Q"&amp;ROUNDUP(MONTH(SalesDataTable[[#This Row],[Order Date]])/3,0)</f>
        <v>Q2</v>
      </c>
      <c r="S1146" s="9">
        <f>MONTH(SalesDataTable[[#This Row],[Order Date]])</f>
        <v>6</v>
      </c>
      <c r="T1146" s="8" t="str">
        <f>TEXT(SalesDataTable[[#This Row],[Order Date]],"mmm")</f>
        <v>Jun</v>
      </c>
    </row>
    <row r="1147" spans="1:20" ht="15.6">
      <c r="A1147" s="2">
        <v>501</v>
      </c>
      <c r="B1147" s="3">
        <v>46193</v>
      </c>
      <c r="C1147" s="4" t="s">
        <v>20</v>
      </c>
      <c r="D1147" s="4" t="s">
        <v>21</v>
      </c>
      <c r="E1147" s="4" t="s">
        <v>2</v>
      </c>
      <c r="F1147" s="4" t="s">
        <v>13</v>
      </c>
      <c r="G1147" s="4" t="s">
        <v>23</v>
      </c>
      <c r="H1147" s="4" t="s">
        <v>40</v>
      </c>
      <c r="I1147" s="9">
        <v>2</v>
      </c>
      <c r="J1147" s="6">
        <v>80.95</v>
      </c>
      <c r="K1147" s="7">
        <v>0.1</v>
      </c>
      <c r="L1147" s="6">
        <v>39.44</v>
      </c>
      <c r="M1147" s="6">
        <f t="shared" si="68"/>
        <v>145.71</v>
      </c>
      <c r="N1147" s="6">
        <f t="shared" si="69"/>
        <v>78.88</v>
      </c>
      <c r="O1147" s="6">
        <f t="shared" si="70"/>
        <v>66.830000000000013</v>
      </c>
      <c r="P1147" s="8">
        <f t="shared" si="71"/>
        <v>0.45865074462974409</v>
      </c>
      <c r="Q1147" s="5">
        <f>YEAR(SalesDataTable[[#This Row],[Order Date]])</f>
        <v>2026</v>
      </c>
      <c r="R1147" s="8" t="str">
        <f>"Q"&amp;ROUNDUP(MONTH(SalesDataTable[[#This Row],[Order Date]])/3,0)</f>
        <v>Q2</v>
      </c>
      <c r="S1147" s="9">
        <f>MONTH(SalesDataTable[[#This Row],[Order Date]])</f>
        <v>6</v>
      </c>
      <c r="T1147" s="8" t="str">
        <f>TEXT(SalesDataTable[[#This Row],[Order Date]],"mmm")</f>
        <v>Jun</v>
      </c>
    </row>
    <row r="1148" spans="1:20" ht="15.6">
      <c r="A1148" s="2">
        <v>540</v>
      </c>
      <c r="B1148" s="3">
        <v>46193</v>
      </c>
      <c r="C1148" s="4" t="s">
        <v>0</v>
      </c>
      <c r="D1148" s="4" t="s">
        <v>36</v>
      </c>
      <c r="E1148" s="4" t="s">
        <v>28</v>
      </c>
      <c r="F1148" s="4" t="s">
        <v>3</v>
      </c>
      <c r="G1148" s="4" t="s">
        <v>9</v>
      </c>
      <c r="H1148" s="4" t="s">
        <v>37</v>
      </c>
      <c r="I1148" s="9">
        <v>1</v>
      </c>
      <c r="J1148" s="6">
        <v>151.46</v>
      </c>
      <c r="K1148" s="7">
        <v>0.05</v>
      </c>
      <c r="L1148" s="6">
        <v>77.98</v>
      </c>
      <c r="M1148" s="6">
        <f t="shared" si="68"/>
        <v>143.887</v>
      </c>
      <c r="N1148" s="6">
        <f t="shared" si="69"/>
        <v>77.98</v>
      </c>
      <c r="O1148" s="6">
        <f t="shared" si="70"/>
        <v>65.906999999999996</v>
      </c>
      <c r="P1148" s="8">
        <f t="shared" si="71"/>
        <v>0.45804693961233467</v>
      </c>
      <c r="Q1148" s="5">
        <f>YEAR(SalesDataTable[[#This Row],[Order Date]])</f>
        <v>2026</v>
      </c>
      <c r="R1148" s="8" t="str">
        <f>"Q"&amp;ROUNDUP(MONTH(SalesDataTable[[#This Row],[Order Date]])/3,0)</f>
        <v>Q2</v>
      </c>
      <c r="S1148" s="9">
        <f>MONTH(SalesDataTable[[#This Row],[Order Date]])</f>
        <v>6</v>
      </c>
      <c r="T1148" s="8" t="str">
        <f>TEXT(SalesDataTable[[#This Row],[Order Date]],"mmm")</f>
        <v>Jun</v>
      </c>
    </row>
    <row r="1149" spans="1:20" ht="15.6">
      <c r="A1149" s="2">
        <v>2255</v>
      </c>
      <c r="B1149" s="3">
        <v>46193</v>
      </c>
      <c r="C1149" s="4" t="s">
        <v>0</v>
      </c>
      <c r="D1149" s="4" t="s">
        <v>36</v>
      </c>
      <c r="E1149" s="4" t="s">
        <v>2</v>
      </c>
      <c r="F1149" s="4" t="s">
        <v>16</v>
      </c>
      <c r="G1149" s="4" t="s">
        <v>9</v>
      </c>
      <c r="H1149" s="4" t="s">
        <v>10</v>
      </c>
      <c r="I1149" s="9">
        <v>5</v>
      </c>
      <c r="J1149" s="6">
        <v>90.1</v>
      </c>
      <c r="K1149" s="7">
        <v>0</v>
      </c>
      <c r="L1149" s="6">
        <v>44.32</v>
      </c>
      <c r="M1149" s="6">
        <f t="shared" si="68"/>
        <v>450.5</v>
      </c>
      <c r="N1149" s="6">
        <f t="shared" si="69"/>
        <v>221.6</v>
      </c>
      <c r="O1149" s="6">
        <f t="shared" si="70"/>
        <v>228.9</v>
      </c>
      <c r="P1149" s="8">
        <f t="shared" si="71"/>
        <v>0.50810210876803552</v>
      </c>
      <c r="Q1149" s="5">
        <f>YEAR(SalesDataTable[[#This Row],[Order Date]])</f>
        <v>2026</v>
      </c>
      <c r="R1149" s="8" t="str">
        <f>"Q"&amp;ROUNDUP(MONTH(SalesDataTable[[#This Row],[Order Date]])/3,0)</f>
        <v>Q2</v>
      </c>
      <c r="S1149" s="9">
        <f>MONTH(SalesDataTable[[#This Row],[Order Date]])</f>
        <v>6</v>
      </c>
      <c r="T1149" s="8" t="str">
        <f>TEXT(SalesDataTable[[#This Row],[Order Date]],"mmm")</f>
        <v>Jun</v>
      </c>
    </row>
    <row r="1150" spans="1:20" ht="15.6">
      <c r="A1150" s="2">
        <v>3126</v>
      </c>
      <c r="B1150" s="3">
        <v>46193</v>
      </c>
      <c r="C1150" s="4" t="s">
        <v>0</v>
      </c>
      <c r="D1150" s="4" t="s">
        <v>1</v>
      </c>
      <c r="E1150" s="4" t="s">
        <v>28</v>
      </c>
      <c r="F1150" s="4" t="s">
        <v>16</v>
      </c>
      <c r="G1150" s="4" t="s">
        <v>9</v>
      </c>
      <c r="H1150" s="4" t="s">
        <v>37</v>
      </c>
      <c r="I1150" s="9">
        <v>1</v>
      </c>
      <c r="J1150" s="6">
        <v>155.69</v>
      </c>
      <c r="K1150" s="7">
        <v>0.1</v>
      </c>
      <c r="L1150" s="6">
        <v>79.42</v>
      </c>
      <c r="M1150" s="6">
        <f t="shared" si="68"/>
        <v>140.12100000000001</v>
      </c>
      <c r="N1150" s="6">
        <f t="shared" si="69"/>
        <v>79.42</v>
      </c>
      <c r="O1150" s="6">
        <f t="shared" si="70"/>
        <v>60.701000000000008</v>
      </c>
      <c r="P1150" s="8">
        <f t="shared" si="71"/>
        <v>0.43320415926235184</v>
      </c>
      <c r="Q1150" s="5">
        <f>YEAR(SalesDataTable[[#This Row],[Order Date]])</f>
        <v>2026</v>
      </c>
      <c r="R1150" s="8" t="str">
        <f>"Q"&amp;ROUNDUP(MONTH(SalesDataTable[[#This Row],[Order Date]])/3,0)</f>
        <v>Q2</v>
      </c>
      <c r="S1150" s="9">
        <f>MONTH(SalesDataTable[[#This Row],[Order Date]])</f>
        <v>6</v>
      </c>
      <c r="T1150" s="8" t="str">
        <f>TEXT(SalesDataTable[[#This Row],[Order Date]],"mmm")</f>
        <v>Jun</v>
      </c>
    </row>
    <row r="1151" spans="1:20" ht="15.6">
      <c r="A1151" s="2">
        <v>3223</v>
      </c>
      <c r="B1151" s="3">
        <v>46193</v>
      </c>
      <c r="C1151" s="4" t="s">
        <v>6</v>
      </c>
      <c r="D1151" s="4" t="s">
        <v>49</v>
      </c>
      <c r="E1151" s="4" t="s">
        <v>19</v>
      </c>
      <c r="F1151" s="4" t="s">
        <v>3</v>
      </c>
      <c r="G1151" s="4" t="s">
        <v>34</v>
      </c>
      <c r="H1151" s="4" t="s">
        <v>45</v>
      </c>
      <c r="I1151" s="9">
        <v>1</v>
      </c>
      <c r="J1151" s="6">
        <v>50.11</v>
      </c>
      <c r="K1151" s="7">
        <v>0.05</v>
      </c>
      <c r="L1151" s="6">
        <v>21.38</v>
      </c>
      <c r="M1151" s="6">
        <f t="shared" si="68"/>
        <v>47.604499999999994</v>
      </c>
      <c r="N1151" s="6">
        <f t="shared" si="69"/>
        <v>21.38</v>
      </c>
      <c r="O1151" s="6">
        <f t="shared" si="70"/>
        <v>26.224499999999995</v>
      </c>
      <c r="P1151" s="8">
        <f t="shared" si="71"/>
        <v>0.55088279469377888</v>
      </c>
      <c r="Q1151" s="5">
        <f>YEAR(SalesDataTable[[#This Row],[Order Date]])</f>
        <v>2026</v>
      </c>
      <c r="R1151" s="8" t="str">
        <f>"Q"&amp;ROUNDUP(MONTH(SalesDataTable[[#This Row],[Order Date]])/3,0)</f>
        <v>Q2</v>
      </c>
      <c r="S1151" s="9">
        <f>MONTH(SalesDataTable[[#This Row],[Order Date]])</f>
        <v>6</v>
      </c>
      <c r="T1151" s="8" t="str">
        <f>TEXT(SalesDataTable[[#This Row],[Order Date]],"mmm")</f>
        <v>Jun</v>
      </c>
    </row>
    <row r="1152" spans="1:20" ht="15.6">
      <c r="A1152" s="2">
        <v>3260</v>
      </c>
      <c r="B1152" s="3">
        <v>46193</v>
      </c>
      <c r="C1152" s="4" t="s">
        <v>11</v>
      </c>
      <c r="D1152" s="4" t="s">
        <v>12</v>
      </c>
      <c r="E1152" s="4" t="s">
        <v>19</v>
      </c>
      <c r="F1152" s="4" t="s">
        <v>3</v>
      </c>
      <c r="G1152" s="4" t="s">
        <v>9</v>
      </c>
      <c r="H1152" s="4" t="s">
        <v>17</v>
      </c>
      <c r="I1152" s="9">
        <v>1</v>
      </c>
      <c r="J1152" s="6">
        <v>142.55000000000001</v>
      </c>
      <c r="K1152" s="7">
        <v>0.1</v>
      </c>
      <c r="L1152" s="6">
        <v>79.709999999999994</v>
      </c>
      <c r="M1152" s="6">
        <f t="shared" si="68"/>
        <v>128.29500000000002</v>
      </c>
      <c r="N1152" s="6">
        <f t="shared" si="69"/>
        <v>79.709999999999994</v>
      </c>
      <c r="O1152" s="6">
        <f t="shared" si="70"/>
        <v>48.585000000000022</v>
      </c>
      <c r="P1152" s="8">
        <f t="shared" si="71"/>
        <v>0.37869753302934656</v>
      </c>
      <c r="Q1152" s="5">
        <f>YEAR(SalesDataTable[[#This Row],[Order Date]])</f>
        <v>2026</v>
      </c>
      <c r="R1152" s="8" t="str">
        <f>"Q"&amp;ROUNDUP(MONTH(SalesDataTable[[#This Row],[Order Date]])/3,0)</f>
        <v>Q2</v>
      </c>
      <c r="S1152" s="9">
        <f>MONTH(SalesDataTable[[#This Row],[Order Date]])</f>
        <v>6</v>
      </c>
      <c r="T1152" s="8" t="str">
        <f>TEXT(SalesDataTable[[#This Row],[Order Date]],"mmm")</f>
        <v>Jun</v>
      </c>
    </row>
    <row r="1153" spans="1:20" ht="15.6">
      <c r="A1153" s="2">
        <v>3404</v>
      </c>
      <c r="B1153" s="3">
        <v>46193</v>
      </c>
      <c r="C1153" s="4" t="s">
        <v>20</v>
      </c>
      <c r="D1153" s="4" t="s">
        <v>33</v>
      </c>
      <c r="E1153" s="4" t="s">
        <v>2</v>
      </c>
      <c r="F1153" s="4" t="s">
        <v>13</v>
      </c>
      <c r="G1153" s="4" t="s">
        <v>23</v>
      </c>
      <c r="H1153" s="4" t="s">
        <v>29</v>
      </c>
      <c r="I1153" s="9">
        <v>3</v>
      </c>
      <c r="J1153" s="6">
        <v>191.11</v>
      </c>
      <c r="K1153" s="7">
        <v>0.05</v>
      </c>
      <c r="L1153" s="6">
        <v>102.82</v>
      </c>
      <c r="M1153" s="6">
        <f t="shared" si="68"/>
        <v>544.6635</v>
      </c>
      <c r="N1153" s="6">
        <f t="shared" si="69"/>
        <v>308.45999999999998</v>
      </c>
      <c r="O1153" s="6">
        <f t="shared" si="70"/>
        <v>236.20350000000002</v>
      </c>
      <c r="P1153" s="8">
        <f t="shared" si="71"/>
        <v>0.43366867800026992</v>
      </c>
      <c r="Q1153" s="5">
        <f>YEAR(SalesDataTable[[#This Row],[Order Date]])</f>
        <v>2026</v>
      </c>
      <c r="R1153" s="8" t="str">
        <f>"Q"&amp;ROUNDUP(MONTH(SalesDataTable[[#This Row],[Order Date]])/3,0)</f>
        <v>Q2</v>
      </c>
      <c r="S1153" s="9">
        <f>MONTH(SalesDataTable[[#This Row],[Order Date]])</f>
        <v>6</v>
      </c>
      <c r="T1153" s="8" t="str">
        <f>TEXT(SalesDataTable[[#This Row],[Order Date]],"mmm")</f>
        <v>Jun</v>
      </c>
    </row>
    <row r="1154" spans="1:20" ht="15.6">
      <c r="A1154" s="2">
        <v>4267</v>
      </c>
      <c r="B1154" s="3">
        <v>46193</v>
      </c>
      <c r="C1154" s="4" t="s">
        <v>20</v>
      </c>
      <c r="D1154" s="4" t="s">
        <v>47</v>
      </c>
      <c r="E1154" s="4" t="s">
        <v>8</v>
      </c>
      <c r="F1154" s="4" t="s">
        <v>16</v>
      </c>
      <c r="G1154" s="4" t="s">
        <v>4</v>
      </c>
      <c r="H1154" s="4" t="s">
        <v>26</v>
      </c>
      <c r="I1154" s="9">
        <v>6</v>
      </c>
      <c r="J1154" s="6">
        <v>40.229999999999997</v>
      </c>
      <c r="K1154" s="7">
        <v>0.15</v>
      </c>
      <c r="L1154" s="6">
        <v>17.079999999999998</v>
      </c>
      <c r="M1154" s="6">
        <f t="shared" ref="M1154:M1217" si="72">I1154*J1154*(1-K1154)</f>
        <v>205.173</v>
      </c>
      <c r="N1154" s="6">
        <f t="shared" ref="N1154:N1217" si="73">I1154*L1154</f>
        <v>102.47999999999999</v>
      </c>
      <c r="O1154" s="6">
        <f t="shared" ref="O1154:O1217" si="74">M1154-N1154</f>
        <v>102.69300000000001</v>
      </c>
      <c r="P1154" s="8">
        <f t="shared" ref="P1154:P1217" si="75">IFERROR(O1154/M1154,0)</f>
        <v>0.50051907414718322</v>
      </c>
      <c r="Q1154" s="5">
        <f>YEAR(SalesDataTable[[#This Row],[Order Date]])</f>
        <v>2026</v>
      </c>
      <c r="R1154" s="8" t="str">
        <f>"Q"&amp;ROUNDUP(MONTH(SalesDataTable[[#This Row],[Order Date]])/3,0)</f>
        <v>Q2</v>
      </c>
      <c r="S1154" s="9">
        <f>MONTH(SalesDataTable[[#This Row],[Order Date]])</f>
        <v>6</v>
      </c>
      <c r="T1154" s="8" t="str">
        <f>TEXT(SalesDataTable[[#This Row],[Order Date]],"mmm")</f>
        <v>Jun</v>
      </c>
    </row>
    <row r="1155" spans="1:20" ht="15.6">
      <c r="A1155" s="2">
        <v>5082</v>
      </c>
      <c r="B1155" s="3">
        <v>46193</v>
      </c>
      <c r="C1155" s="4" t="s">
        <v>6</v>
      </c>
      <c r="D1155" s="4" t="s">
        <v>41</v>
      </c>
      <c r="E1155" s="4" t="s">
        <v>2</v>
      </c>
      <c r="F1155" s="4" t="s">
        <v>16</v>
      </c>
      <c r="G1155" s="4" t="s">
        <v>4</v>
      </c>
      <c r="H1155" s="4" t="s">
        <v>5</v>
      </c>
      <c r="I1155" s="9">
        <v>2</v>
      </c>
      <c r="J1155" s="6">
        <v>81.489999999999995</v>
      </c>
      <c r="K1155" s="7">
        <v>0</v>
      </c>
      <c r="L1155" s="6">
        <v>42.15</v>
      </c>
      <c r="M1155" s="6">
        <f t="shared" si="72"/>
        <v>162.97999999999999</v>
      </c>
      <c r="N1155" s="6">
        <f t="shared" si="73"/>
        <v>84.3</v>
      </c>
      <c r="O1155" s="6">
        <f t="shared" si="74"/>
        <v>78.679999999999993</v>
      </c>
      <c r="P1155" s="8">
        <f t="shared" si="75"/>
        <v>0.48275862068965514</v>
      </c>
      <c r="Q1155" s="5">
        <f>YEAR(SalesDataTable[[#This Row],[Order Date]])</f>
        <v>2026</v>
      </c>
      <c r="R1155" s="8" t="str">
        <f>"Q"&amp;ROUNDUP(MONTH(SalesDataTable[[#This Row],[Order Date]])/3,0)</f>
        <v>Q2</v>
      </c>
      <c r="S1155" s="9">
        <f>MONTH(SalesDataTable[[#This Row],[Order Date]])</f>
        <v>6</v>
      </c>
      <c r="T1155" s="8" t="str">
        <f>TEXT(SalesDataTable[[#This Row],[Order Date]],"mmm")</f>
        <v>Jun</v>
      </c>
    </row>
    <row r="1156" spans="1:20" ht="15.6">
      <c r="A1156" s="2">
        <v>5108</v>
      </c>
      <c r="B1156" s="3">
        <v>46193</v>
      </c>
      <c r="C1156" s="4" t="s">
        <v>6</v>
      </c>
      <c r="D1156" s="4" t="s">
        <v>27</v>
      </c>
      <c r="E1156" s="4" t="s">
        <v>8</v>
      </c>
      <c r="F1156" s="4" t="s">
        <v>16</v>
      </c>
      <c r="G1156" s="4" t="s">
        <v>14</v>
      </c>
      <c r="H1156" s="4" t="s">
        <v>48</v>
      </c>
      <c r="I1156" s="9">
        <v>8</v>
      </c>
      <c r="J1156" s="6">
        <v>162.71</v>
      </c>
      <c r="K1156" s="7">
        <v>0.2</v>
      </c>
      <c r="L1156" s="6">
        <v>85.27</v>
      </c>
      <c r="M1156" s="6">
        <f t="shared" si="72"/>
        <v>1041.3440000000001</v>
      </c>
      <c r="N1156" s="6">
        <f t="shared" si="73"/>
        <v>682.16</v>
      </c>
      <c r="O1156" s="6">
        <f t="shared" si="74"/>
        <v>359.18400000000008</v>
      </c>
      <c r="P1156" s="8">
        <f t="shared" si="75"/>
        <v>0.34492348349824847</v>
      </c>
      <c r="Q1156" s="5">
        <f>YEAR(SalesDataTable[[#This Row],[Order Date]])</f>
        <v>2026</v>
      </c>
      <c r="R1156" s="8" t="str">
        <f>"Q"&amp;ROUNDUP(MONTH(SalesDataTable[[#This Row],[Order Date]])/3,0)</f>
        <v>Q2</v>
      </c>
      <c r="S1156" s="9">
        <f>MONTH(SalesDataTable[[#This Row],[Order Date]])</f>
        <v>6</v>
      </c>
      <c r="T1156" s="8" t="str">
        <f>TEXT(SalesDataTable[[#This Row],[Order Date]],"mmm")</f>
        <v>Jun</v>
      </c>
    </row>
    <row r="1157" spans="1:20" ht="15.6">
      <c r="A1157" s="2">
        <v>1105</v>
      </c>
      <c r="B1157" s="3">
        <v>46194</v>
      </c>
      <c r="C1157" s="4" t="s">
        <v>11</v>
      </c>
      <c r="D1157" s="4" t="s">
        <v>25</v>
      </c>
      <c r="E1157" s="4" t="s">
        <v>28</v>
      </c>
      <c r="F1157" s="4" t="s">
        <v>3</v>
      </c>
      <c r="G1157" s="4" t="s">
        <v>14</v>
      </c>
      <c r="H1157" s="4" t="s">
        <v>15</v>
      </c>
      <c r="I1157" s="9">
        <v>1</v>
      </c>
      <c r="J1157" s="6">
        <v>36.479999999999997</v>
      </c>
      <c r="K1157" s="7">
        <v>0.1</v>
      </c>
      <c r="L1157" s="6">
        <v>13.9</v>
      </c>
      <c r="M1157" s="6">
        <f t="shared" si="72"/>
        <v>32.832000000000001</v>
      </c>
      <c r="N1157" s="6">
        <f t="shared" si="73"/>
        <v>13.9</v>
      </c>
      <c r="O1157" s="6">
        <f t="shared" si="74"/>
        <v>18.932000000000002</v>
      </c>
      <c r="P1157" s="8">
        <f t="shared" si="75"/>
        <v>0.57663255360623789</v>
      </c>
      <c r="Q1157" s="5">
        <f>YEAR(SalesDataTable[[#This Row],[Order Date]])</f>
        <v>2026</v>
      </c>
      <c r="R1157" s="8" t="str">
        <f>"Q"&amp;ROUNDUP(MONTH(SalesDataTable[[#This Row],[Order Date]])/3,0)</f>
        <v>Q2</v>
      </c>
      <c r="S1157" s="9">
        <f>MONTH(SalesDataTable[[#This Row],[Order Date]])</f>
        <v>6</v>
      </c>
      <c r="T1157" s="8" t="str">
        <f>TEXT(SalesDataTable[[#This Row],[Order Date]],"mmm")</f>
        <v>Jun</v>
      </c>
    </row>
    <row r="1158" spans="1:20" ht="15.6">
      <c r="A1158" s="2">
        <v>2757</v>
      </c>
      <c r="B1158" s="3">
        <v>46194</v>
      </c>
      <c r="C1158" s="4" t="s">
        <v>6</v>
      </c>
      <c r="D1158" s="4" t="s">
        <v>27</v>
      </c>
      <c r="E1158" s="4" t="s">
        <v>8</v>
      </c>
      <c r="F1158" s="4" t="s">
        <v>16</v>
      </c>
      <c r="G1158" s="4" t="s">
        <v>14</v>
      </c>
      <c r="H1158" s="4" t="s">
        <v>44</v>
      </c>
      <c r="I1158" s="9">
        <v>6</v>
      </c>
      <c r="J1158" s="6">
        <v>136.65</v>
      </c>
      <c r="K1158" s="7">
        <v>0.15</v>
      </c>
      <c r="L1158" s="6">
        <v>68.56</v>
      </c>
      <c r="M1158" s="6">
        <f t="shared" si="72"/>
        <v>696.91500000000008</v>
      </c>
      <c r="N1158" s="6">
        <f t="shared" si="73"/>
        <v>411.36</v>
      </c>
      <c r="O1158" s="6">
        <f t="shared" si="74"/>
        <v>285.55500000000006</v>
      </c>
      <c r="P1158" s="8">
        <f t="shared" si="75"/>
        <v>0.4097415036266977</v>
      </c>
      <c r="Q1158" s="5">
        <f>YEAR(SalesDataTable[[#This Row],[Order Date]])</f>
        <v>2026</v>
      </c>
      <c r="R1158" s="8" t="str">
        <f>"Q"&amp;ROUNDUP(MONTH(SalesDataTable[[#This Row],[Order Date]])/3,0)</f>
        <v>Q2</v>
      </c>
      <c r="S1158" s="9">
        <f>MONTH(SalesDataTable[[#This Row],[Order Date]])</f>
        <v>6</v>
      </c>
      <c r="T1158" s="8" t="str">
        <f>TEXT(SalesDataTable[[#This Row],[Order Date]],"mmm")</f>
        <v>Jun</v>
      </c>
    </row>
    <row r="1159" spans="1:20" ht="15.6">
      <c r="A1159" s="2">
        <v>3325</v>
      </c>
      <c r="B1159" s="3">
        <v>46194</v>
      </c>
      <c r="C1159" s="4" t="s">
        <v>11</v>
      </c>
      <c r="D1159" s="4" t="s">
        <v>12</v>
      </c>
      <c r="E1159" s="4" t="s">
        <v>2</v>
      </c>
      <c r="F1159" s="4" t="s">
        <v>13</v>
      </c>
      <c r="G1159" s="4" t="s">
        <v>4</v>
      </c>
      <c r="H1159" s="4" t="s">
        <v>22</v>
      </c>
      <c r="I1159" s="9">
        <v>4</v>
      </c>
      <c r="J1159" s="6">
        <v>50.57</v>
      </c>
      <c r="K1159" s="7">
        <v>0</v>
      </c>
      <c r="L1159" s="6">
        <v>21.85</v>
      </c>
      <c r="M1159" s="6">
        <f t="shared" si="72"/>
        <v>202.28</v>
      </c>
      <c r="N1159" s="6">
        <f t="shared" si="73"/>
        <v>87.4</v>
      </c>
      <c r="O1159" s="6">
        <f t="shared" si="74"/>
        <v>114.88</v>
      </c>
      <c r="P1159" s="8">
        <f t="shared" si="75"/>
        <v>0.56792564761716435</v>
      </c>
      <c r="Q1159" s="5">
        <f>YEAR(SalesDataTable[[#This Row],[Order Date]])</f>
        <v>2026</v>
      </c>
      <c r="R1159" s="8" t="str">
        <f>"Q"&amp;ROUNDUP(MONTH(SalesDataTable[[#This Row],[Order Date]])/3,0)</f>
        <v>Q2</v>
      </c>
      <c r="S1159" s="9">
        <f>MONTH(SalesDataTable[[#This Row],[Order Date]])</f>
        <v>6</v>
      </c>
      <c r="T1159" s="8" t="str">
        <f>TEXT(SalesDataTable[[#This Row],[Order Date]],"mmm")</f>
        <v>Jun</v>
      </c>
    </row>
    <row r="1160" spans="1:20" ht="15.6">
      <c r="A1160" s="2">
        <v>4070</v>
      </c>
      <c r="B1160" s="3">
        <v>46194</v>
      </c>
      <c r="C1160" s="4" t="s">
        <v>20</v>
      </c>
      <c r="D1160" s="4" t="s">
        <v>33</v>
      </c>
      <c r="E1160" s="4" t="s">
        <v>2</v>
      </c>
      <c r="F1160" s="4" t="s">
        <v>13</v>
      </c>
      <c r="G1160" s="4" t="s">
        <v>4</v>
      </c>
      <c r="H1160" s="4" t="s">
        <v>30</v>
      </c>
      <c r="I1160" s="9">
        <v>3</v>
      </c>
      <c r="J1160" s="6">
        <v>103.72</v>
      </c>
      <c r="K1160" s="7">
        <v>0</v>
      </c>
      <c r="L1160" s="6">
        <v>50.34</v>
      </c>
      <c r="M1160" s="6">
        <f t="shared" si="72"/>
        <v>311.15999999999997</v>
      </c>
      <c r="N1160" s="6">
        <f t="shared" si="73"/>
        <v>151.02000000000001</v>
      </c>
      <c r="O1160" s="6">
        <f t="shared" si="74"/>
        <v>160.13999999999996</v>
      </c>
      <c r="P1160" s="8">
        <f t="shared" si="75"/>
        <v>0.51465483995372152</v>
      </c>
      <c r="Q1160" s="5">
        <f>YEAR(SalesDataTable[[#This Row],[Order Date]])</f>
        <v>2026</v>
      </c>
      <c r="R1160" s="8" t="str">
        <f>"Q"&amp;ROUNDUP(MONTH(SalesDataTable[[#This Row],[Order Date]])/3,0)</f>
        <v>Q2</v>
      </c>
      <c r="S1160" s="9">
        <f>MONTH(SalesDataTable[[#This Row],[Order Date]])</f>
        <v>6</v>
      </c>
      <c r="T1160" s="8" t="str">
        <f>TEXT(SalesDataTable[[#This Row],[Order Date]],"mmm")</f>
        <v>Jun</v>
      </c>
    </row>
    <row r="1161" spans="1:20" ht="15.6">
      <c r="A1161" s="2">
        <v>4339</v>
      </c>
      <c r="B1161" s="3">
        <v>46194</v>
      </c>
      <c r="C1161" s="4" t="s">
        <v>11</v>
      </c>
      <c r="D1161" s="4" t="s">
        <v>52</v>
      </c>
      <c r="E1161" s="4" t="s">
        <v>28</v>
      </c>
      <c r="F1161" s="4" t="s">
        <v>3</v>
      </c>
      <c r="G1161" s="4" t="s">
        <v>14</v>
      </c>
      <c r="H1161" s="4" t="s">
        <v>44</v>
      </c>
      <c r="I1161" s="9">
        <v>1</v>
      </c>
      <c r="J1161" s="6">
        <v>132.49</v>
      </c>
      <c r="K1161" s="7">
        <v>0</v>
      </c>
      <c r="L1161" s="6">
        <v>67.09</v>
      </c>
      <c r="M1161" s="6">
        <f t="shared" si="72"/>
        <v>132.49</v>
      </c>
      <c r="N1161" s="6">
        <f t="shared" si="73"/>
        <v>67.09</v>
      </c>
      <c r="O1161" s="6">
        <f t="shared" si="74"/>
        <v>65.400000000000006</v>
      </c>
      <c r="P1161" s="8">
        <f t="shared" si="75"/>
        <v>0.49362216016303118</v>
      </c>
      <c r="Q1161" s="5">
        <f>YEAR(SalesDataTable[[#This Row],[Order Date]])</f>
        <v>2026</v>
      </c>
      <c r="R1161" s="8" t="str">
        <f>"Q"&amp;ROUNDUP(MONTH(SalesDataTable[[#This Row],[Order Date]])/3,0)</f>
        <v>Q2</v>
      </c>
      <c r="S1161" s="9">
        <f>MONTH(SalesDataTable[[#This Row],[Order Date]])</f>
        <v>6</v>
      </c>
      <c r="T1161" s="8" t="str">
        <f>TEXT(SalesDataTable[[#This Row],[Order Date]],"mmm")</f>
        <v>Jun</v>
      </c>
    </row>
    <row r="1162" spans="1:20" ht="15.6">
      <c r="A1162" s="2">
        <v>731</v>
      </c>
      <c r="B1162" s="3">
        <v>46195</v>
      </c>
      <c r="C1162" s="4" t="s">
        <v>11</v>
      </c>
      <c r="D1162" s="4" t="s">
        <v>18</v>
      </c>
      <c r="E1162" s="4" t="s">
        <v>2</v>
      </c>
      <c r="F1162" s="4" t="s">
        <v>13</v>
      </c>
      <c r="G1162" s="4" t="s">
        <v>23</v>
      </c>
      <c r="H1162" s="4" t="s">
        <v>40</v>
      </c>
      <c r="I1162" s="9">
        <v>2</v>
      </c>
      <c r="J1162" s="6">
        <v>80.650000000000006</v>
      </c>
      <c r="K1162" s="7">
        <v>0</v>
      </c>
      <c r="L1162" s="6">
        <v>39.18</v>
      </c>
      <c r="M1162" s="6">
        <f t="shared" si="72"/>
        <v>161.30000000000001</v>
      </c>
      <c r="N1162" s="6">
        <f t="shared" si="73"/>
        <v>78.36</v>
      </c>
      <c r="O1162" s="6">
        <f t="shared" si="74"/>
        <v>82.940000000000012</v>
      </c>
      <c r="P1162" s="8">
        <f t="shared" si="75"/>
        <v>0.51419714817110973</v>
      </c>
      <c r="Q1162" s="5">
        <f>YEAR(SalesDataTable[[#This Row],[Order Date]])</f>
        <v>2026</v>
      </c>
      <c r="R1162" s="8" t="str">
        <f>"Q"&amp;ROUNDUP(MONTH(SalesDataTable[[#This Row],[Order Date]])/3,0)</f>
        <v>Q2</v>
      </c>
      <c r="S1162" s="9">
        <f>MONTH(SalesDataTable[[#This Row],[Order Date]])</f>
        <v>6</v>
      </c>
      <c r="T1162" s="8" t="str">
        <f>TEXT(SalesDataTable[[#This Row],[Order Date]],"mmm")</f>
        <v>Jun</v>
      </c>
    </row>
    <row r="1163" spans="1:20" ht="15.6">
      <c r="A1163" s="2">
        <v>1362</v>
      </c>
      <c r="B1163" s="3">
        <v>46195</v>
      </c>
      <c r="C1163" s="4" t="s">
        <v>6</v>
      </c>
      <c r="D1163" s="4" t="s">
        <v>7</v>
      </c>
      <c r="E1163" s="4" t="s">
        <v>19</v>
      </c>
      <c r="F1163" s="4" t="s">
        <v>13</v>
      </c>
      <c r="G1163" s="4" t="s">
        <v>34</v>
      </c>
      <c r="H1163" s="4" t="s">
        <v>42</v>
      </c>
      <c r="I1163" s="9">
        <v>1</v>
      </c>
      <c r="J1163" s="6">
        <v>35.409999999999997</v>
      </c>
      <c r="K1163" s="7">
        <v>0.05</v>
      </c>
      <c r="L1163" s="6">
        <v>13.9</v>
      </c>
      <c r="M1163" s="6">
        <f t="shared" si="72"/>
        <v>33.639499999999998</v>
      </c>
      <c r="N1163" s="6">
        <f t="shared" si="73"/>
        <v>13.9</v>
      </c>
      <c r="O1163" s="6">
        <f t="shared" si="74"/>
        <v>19.7395</v>
      </c>
      <c r="P1163" s="8">
        <f t="shared" si="75"/>
        <v>0.58679528530447833</v>
      </c>
      <c r="Q1163" s="5">
        <f>YEAR(SalesDataTable[[#This Row],[Order Date]])</f>
        <v>2026</v>
      </c>
      <c r="R1163" s="8" t="str">
        <f>"Q"&amp;ROUNDUP(MONTH(SalesDataTable[[#This Row],[Order Date]])/3,0)</f>
        <v>Q2</v>
      </c>
      <c r="S1163" s="9">
        <f>MONTH(SalesDataTable[[#This Row],[Order Date]])</f>
        <v>6</v>
      </c>
      <c r="T1163" s="8" t="str">
        <f>TEXT(SalesDataTable[[#This Row],[Order Date]],"mmm")</f>
        <v>Jun</v>
      </c>
    </row>
    <row r="1164" spans="1:20" ht="15.6">
      <c r="A1164" s="2">
        <v>1512</v>
      </c>
      <c r="B1164" s="3">
        <v>46195</v>
      </c>
      <c r="C1164" s="4" t="s">
        <v>0</v>
      </c>
      <c r="D1164" s="4" t="s">
        <v>1</v>
      </c>
      <c r="E1164" s="4" t="s">
        <v>28</v>
      </c>
      <c r="F1164" s="4" t="s">
        <v>3</v>
      </c>
      <c r="G1164" s="4" t="s">
        <v>34</v>
      </c>
      <c r="H1164" s="4" t="s">
        <v>35</v>
      </c>
      <c r="I1164" s="9">
        <v>3</v>
      </c>
      <c r="J1164" s="6">
        <v>41.01</v>
      </c>
      <c r="K1164" s="7">
        <v>0</v>
      </c>
      <c r="L1164" s="6">
        <v>14.33</v>
      </c>
      <c r="M1164" s="6">
        <f t="shared" si="72"/>
        <v>123.03</v>
      </c>
      <c r="N1164" s="6">
        <f t="shared" si="73"/>
        <v>42.99</v>
      </c>
      <c r="O1164" s="6">
        <f t="shared" si="74"/>
        <v>80.039999999999992</v>
      </c>
      <c r="P1164" s="8">
        <f t="shared" si="75"/>
        <v>0.65057303096805652</v>
      </c>
      <c r="Q1164" s="5">
        <f>YEAR(SalesDataTable[[#This Row],[Order Date]])</f>
        <v>2026</v>
      </c>
      <c r="R1164" s="8" t="str">
        <f>"Q"&amp;ROUNDUP(MONTH(SalesDataTable[[#This Row],[Order Date]])/3,0)</f>
        <v>Q2</v>
      </c>
      <c r="S1164" s="9">
        <f>MONTH(SalesDataTable[[#This Row],[Order Date]])</f>
        <v>6</v>
      </c>
      <c r="T1164" s="8" t="str">
        <f>TEXT(SalesDataTable[[#This Row],[Order Date]],"mmm")</f>
        <v>Jun</v>
      </c>
    </row>
    <row r="1165" spans="1:20" ht="15.6">
      <c r="A1165" s="2">
        <v>1647</v>
      </c>
      <c r="B1165" s="3">
        <v>46195</v>
      </c>
      <c r="C1165" s="4" t="s">
        <v>20</v>
      </c>
      <c r="D1165" s="4" t="s">
        <v>33</v>
      </c>
      <c r="E1165" s="4" t="s">
        <v>2</v>
      </c>
      <c r="F1165" s="4" t="s">
        <v>16</v>
      </c>
      <c r="G1165" s="4" t="s">
        <v>14</v>
      </c>
      <c r="H1165" s="4" t="s">
        <v>15</v>
      </c>
      <c r="I1165" s="9">
        <v>1</v>
      </c>
      <c r="J1165" s="6">
        <v>36.01</v>
      </c>
      <c r="K1165" s="7">
        <v>0</v>
      </c>
      <c r="L1165" s="6">
        <v>13.23</v>
      </c>
      <c r="M1165" s="6">
        <f t="shared" si="72"/>
        <v>36.01</v>
      </c>
      <c r="N1165" s="6">
        <f t="shared" si="73"/>
        <v>13.23</v>
      </c>
      <c r="O1165" s="6">
        <f t="shared" si="74"/>
        <v>22.779999999999998</v>
      </c>
      <c r="P1165" s="8">
        <f t="shared" si="75"/>
        <v>0.63260205498472644</v>
      </c>
      <c r="Q1165" s="5">
        <f>YEAR(SalesDataTable[[#This Row],[Order Date]])</f>
        <v>2026</v>
      </c>
      <c r="R1165" s="8" t="str">
        <f>"Q"&amp;ROUNDUP(MONTH(SalesDataTable[[#This Row],[Order Date]])/3,0)</f>
        <v>Q2</v>
      </c>
      <c r="S1165" s="9">
        <f>MONTH(SalesDataTable[[#This Row],[Order Date]])</f>
        <v>6</v>
      </c>
      <c r="T1165" s="8" t="str">
        <f>TEXT(SalesDataTable[[#This Row],[Order Date]],"mmm")</f>
        <v>Jun</v>
      </c>
    </row>
    <row r="1166" spans="1:20" ht="15.6">
      <c r="A1166" s="2">
        <v>2358</v>
      </c>
      <c r="B1166" s="3">
        <v>46195</v>
      </c>
      <c r="C1166" s="4" t="s">
        <v>0</v>
      </c>
      <c r="D1166" s="4" t="s">
        <v>1</v>
      </c>
      <c r="E1166" s="4" t="s">
        <v>28</v>
      </c>
      <c r="F1166" s="4" t="s">
        <v>3</v>
      </c>
      <c r="G1166" s="4" t="s">
        <v>34</v>
      </c>
      <c r="H1166" s="4" t="s">
        <v>45</v>
      </c>
      <c r="I1166" s="9">
        <v>2</v>
      </c>
      <c r="J1166" s="6">
        <v>50.21</v>
      </c>
      <c r="K1166" s="7">
        <v>0.05</v>
      </c>
      <c r="L1166" s="6">
        <v>21.74</v>
      </c>
      <c r="M1166" s="6">
        <f t="shared" si="72"/>
        <v>95.399000000000001</v>
      </c>
      <c r="N1166" s="6">
        <f t="shared" si="73"/>
        <v>43.48</v>
      </c>
      <c r="O1166" s="6">
        <f t="shared" si="74"/>
        <v>51.919000000000004</v>
      </c>
      <c r="P1166" s="8">
        <f t="shared" si="75"/>
        <v>0.54423002337550708</v>
      </c>
      <c r="Q1166" s="5">
        <f>YEAR(SalesDataTable[[#This Row],[Order Date]])</f>
        <v>2026</v>
      </c>
      <c r="R1166" s="8" t="str">
        <f>"Q"&amp;ROUNDUP(MONTH(SalesDataTable[[#This Row],[Order Date]])/3,0)</f>
        <v>Q2</v>
      </c>
      <c r="S1166" s="9">
        <f>MONTH(SalesDataTable[[#This Row],[Order Date]])</f>
        <v>6</v>
      </c>
      <c r="T1166" s="8" t="str">
        <f>TEXT(SalesDataTable[[#This Row],[Order Date]],"mmm")</f>
        <v>Jun</v>
      </c>
    </row>
    <row r="1167" spans="1:20" ht="15.6">
      <c r="A1167" s="2">
        <v>2366</v>
      </c>
      <c r="B1167" s="3">
        <v>46195</v>
      </c>
      <c r="C1167" s="4" t="s">
        <v>11</v>
      </c>
      <c r="D1167" s="4" t="s">
        <v>39</v>
      </c>
      <c r="E1167" s="4" t="s">
        <v>28</v>
      </c>
      <c r="F1167" s="4" t="s">
        <v>3</v>
      </c>
      <c r="G1167" s="4" t="s">
        <v>4</v>
      </c>
      <c r="H1167" s="4" t="s">
        <v>30</v>
      </c>
      <c r="I1167" s="9">
        <v>3</v>
      </c>
      <c r="J1167" s="6">
        <v>100.3</v>
      </c>
      <c r="K1167" s="7">
        <v>0</v>
      </c>
      <c r="L1167" s="6">
        <v>49.26</v>
      </c>
      <c r="M1167" s="6">
        <f t="shared" si="72"/>
        <v>300.89999999999998</v>
      </c>
      <c r="N1167" s="6">
        <f t="shared" si="73"/>
        <v>147.78</v>
      </c>
      <c r="O1167" s="6">
        <f t="shared" si="74"/>
        <v>153.11999999999998</v>
      </c>
      <c r="P1167" s="8">
        <f t="shared" si="75"/>
        <v>0.5088733798604187</v>
      </c>
      <c r="Q1167" s="5">
        <f>YEAR(SalesDataTable[[#This Row],[Order Date]])</f>
        <v>2026</v>
      </c>
      <c r="R1167" s="8" t="str">
        <f>"Q"&amp;ROUNDUP(MONTH(SalesDataTable[[#This Row],[Order Date]])/3,0)</f>
        <v>Q2</v>
      </c>
      <c r="S1167" s="9">
        <f>MONTH(SalesDataTable[[#This Row],[Order Date]])</f>
        <v>6</v>
      </c>
      <c r="T1167" s="8" t="str">
        <f>TEXT(SalesDataTable[[#This Row],[Order Date]],"mmm")</f>
        <v>Jun</v>
      </c>
    </row>
    <row r="1168" spans="1:20" ht="15.6">
      <c r="A1168" s="2">
        <v>3481</v>
      </c>
      <c r="B1168" s="3">
        <v>46195</v>
      </c>
      <c r="C1168" s="4" t="s">
        <v>20</v>
      </c>
      <c r="D1168" s="4" t="s">
        <v>33</v>
      </c>
      <c r="E1168" s="4" t="s">
        <v>19</v>
      </c>
      <c r="F1168" s="4" t="s">
        <v>13</v>
      </c>
      <c r="G1168" s="4" t="s">
        <v>14</v>
      </c>
      <c r="H1168" s="4" t="s">
        <v>32</v>
      </c>
      <c r="I1168" s="9">
        <v>1</v>
      </c>
      <c r="J1168" s="6">
        <v>47.7</v>
      </c>
      <c r="K1168" s="7">
        <v>0.1</v>
      </c>
      <c r="L1168" s="6">
        <v>18.760000000000002</v>
      </c>
      <c r="M1168" s="6">
        <f t="shared" si="72"/>
        <v>42.930000000000007</v>
      </c>
      <c r="N1168" s="6">
        <f t="shared" si="73"/>
        <v>18.760000000000002</v>
      </c>
      <c r="O1168" s="6">
        <f t="shared" si="74"/>
        <v>24.170000000000005</v>
      </c>
      <c r="P1168" s="8">
        <f t="shared" si="75"/>
        <v>0.56300955043093415</v>
      </c>
      <c r="Q1168" s="5">
        <f>YEAR(SalesDataTable[[#This Row],[Order Date]])</f>
        <v>2026</v>
      </c>
      <c r="R1168" s="8" t="str">
        <f>"Q"&amp;ROUNDUP(MONTH(SalesDataTable[[#This Row],[Order Date]])/3,0)</f>
        <v>Q2</v>
      </c>
      <c r="S1168" s="9">
        <f>MONTH(SalesDataTable[[#This Row],[Order Date]])</f>
        <v>6</v>
      </c>
      <c r="T1168" s="8" t="str">
        <f>TEXT(SalesDataTable[[#This Row],[Order Date]],"mmm")</f>
        <v>Jun</v>
      </c>
    </row>
    <row r="1169" spans="1:20" ht="15.6">
      <c r="A1169" s="2">
        <v>3595</v>
      </c>
      <c r="B1169" s="3">
        <v>46195</v>
      </c>
      <c r="C1169" s="4" t="s">
        <v>6</v>
      </c>
      <c r="D1169" s="4" t="s">
        <v>49</v>
      </c>
      <c r="E1169" s="4" t="s">
        <v>2</v>
      </c>
      <c r="F1169" s="4" t="s">
        <v>13</v>
      </c>
      <c r="G1169" s="4" t="s">
        <v>4</v>
      </c>
      <c r="H1169" s="4" t="s">
        <v>26</v>
      </c>
      <c r="I1169" s="9">
        <v>2</v>
      </c>
      <c r="J1169" s="6">
        <v>40.94</v>
      </c>
      <c r="K1169" s="7">
        <v>0.1</v>
      </c>
      <c r="L1169" s="6">
        <v>16.88</v>
      </c>
      <c r="M1169" s="6">
        <f t="shared" si="72"/>
        <v>73.691999999999993</v>
      </c>
      <c r="N1169" s="6">
        <f t="shared" si="73"/>
        <v>33.76</v>
      </c>
      <c r="O1169" s="6">
        <f t="shared" si="74"/>
        <v>39.931999999999995</v>
      </c>
      <c r="P1169" s="8">
        <f t="shared" si="75"/>
        <v>0.54187700157411933</v>
      </c>
      <c r="Q1169" s="5">
        <f>YEAR(SalesDataTable[[#This Row],[Order Date]])</f>
        <v>2026</v>
      </c>
      <c r="R1169" s="8" t="str">
        <f>"Q"&amp;ROUNDUP(MONTH(SalesDataTable[[#This Row],[Order Date]])/3,0)</f>
        <v>Q2</v>
      </c>
      <c r="S1169" s="9">
        <f>MONTH(SalesDataTable[[#This Row],[Order Date]])</f>
        <v>6</v>
      </c>
      <c r="T1169" s="8" t="str">
        <f>TEXT(SalesDataTable[[#This Row],[Order Date]],"mmm")</f>
        <v>Jun</v>
      </c>
    </row>
    <row r="1170" spans="1:20" ht="15.6">
      <c r="A1170" s="2">
        <v>3766</v>
      </c>
      <c r="B1170" s="3">
        <v>46195</v>
      </c>
      <c r="C1170" s="4" t="s">
        <v>20</v>
      </c>
      <c r="D1170" s="4" t="s">
        <v>33</v>
      </c>
      <c r="E1170" s="4" t="s">
        <v>19</v>
      </c>
      <c r="F1170" s="4" t="s">
        <v>3</v>
      </c>
      <c r="G1170" s="4" t="s">
        <v>9</v>
      </c>
      <c r="H1170" s="4" t="s">
        <v>10</v>
      </c>
      <c r="I1170" s="9">
        <v>1</v>
      </c>
      <c r="J1170" s="6">
        <v>93.78</v>
      </c>
      <c r="K1170" s="7">
        <v>0</v>
      </c>
      <c r="L1170" s="6">
        <v>46.62</v>
      </c>
      <c r="M1170" s="6">
        <f t="shared" si="72"/>
        <v>93.78</v>
      </c>
      <c r="N1170" s="6">
        <f t="shared" si="73"/>
        <v>46.62</v>
      </c>
      <c r="O1170" s="6">
        <f t="shared" si="74"/>
        <v>47.160000000000004</v>
      </c>
      <c r="P1170" s="8">
        <f t="shared" si="75"/>
        <v>0.50287907869481774</v>
      </c>
      <c r="Q1170" s="5">
        <f>YEAR(SalesDataTable[[#This Row],[Order Date]])</f>
        <v>2026</v>
      </c>
      <c r="R1170" s="8" t="str">
        <f>"Q"&amp;ROUNDUP(MONTH(SalesDataTable[[#This Row],[Order Date]])/3,0)</f>
        <v>Q2</v>
      </c>
      <c r="S1170" s="9">
        <f>MONTH(SalesDataTable[[#This Row],[Order Date]])</f>
        <v>6</v>
      </c>
      <c r="T1170" s="8" t="str">
        <f>TEXT(SalesDataTable[[#This Row],[Order Date]],"mmm")</f>
        <v>Jun</v>
      </c>
    </row>
    <row r="1171" spans="1:20" ht="15.6">
      <c r="A1171" s="2">
        <v>3933</v>
      </c>
      <c r="B1171" s="3">
        <v>46195</v>
      </c>
      <c r="C1171" s="4" t="s">
        <v>20</v>
      </c>
      <c r="D1171" s="4" t="s">
        <v>21</v>
      </c>
      <c r="E1171" s="4" t="s">
        <v>19</v>
      </c>
      <c r="F1171" s="4" t="s">
        <v>13</v>
      </c>
      <c r="G1171" s="4" t="s">
        <v>34</v>
      </c>
      <c r="H1171" s="4" t="s">
        <v>45</v>
      </c>
      <c r="I1171" s="9">
        <v>2</v>
      </c>
      <c r="J1171" s="6">
        <v>51.42</v>
      </c>
      <c r="K1171" s="7">
        <v>0</v>
      </c>
      <c r="L1171" s="6">
        <v>22.19</v>
      </c>
      <c r="M1171" s="6">
        <f t="shared" si="72"/>
        <v>102.84</v>
      </c>
      <c r="N1171" s="6">
        <f t="shared" si="73"/>
        <v>44.38</v>
      </c>
      <c r="O1171" s="6">
        <f t="shared" si="74"/>
        <v>58.46</v>
      </c>
      <c r="P1171" s="8">
        <f t="shared" si="75"/>
        <v>0.56845585375340335</v>
      </c>
      <c r="Q1171" s="5">
        <f>YEAR(SalesDataTable[[#This Row],[Order Date]])</f>
        <v>2026</v>
      </c>
      <c r="R1171" s="8" t="str">
        <f>"Q"&amp;ROUNDUP(MONTH(SalesDataTable[[#This Row],[Order Date]])/3,0)</f>
        <v>Q2</v>
      </c>
      <c r="S1171" s="9">
        <f>MONTH(SalesDataTable[[#This Row],[Order Date]])</f>
        <v>6</v>
      </c>
      <c r="T1171" s="8" t="str">
        <f>TEXT(SalesDataTable[[#This Row],[Order Date]],"mmm")</f>
        <v>Jun</v>
      </c>
    </row>
    <row r="1172" spans="1:20" ht="15.6">
      <c r="A1172" s="2">
        <v>3951</v>
      </c>
      <c r="B1172" s="3">
        <v>46195</v>
      </c>
      <c r="C1172" s="4" t="s">
        <v>11</v>
      </c>
      <c r="D1172" s="4" t="s">
        <v>12</v>
      </c>
      <c r="E1172" s="4" t="s">
        <v>19</v>
      </c>
      <c r="F1172" s="4" t="s">
        <v>13</v>
      </c>
      <c r="G1172" s="4" t="s">
        <v>14</v>
      </c>
      <c r="H1172" s="4" t="s">
        <v>48</v>
      </c>
      <c r="I1172" s="9">
        <v>1</v>
      </c>
      <c r="J1172" s="6">
        <v>164.99</v>
      </c>
      <c r="K1172" s="7">
        <v>0.1</v>
      </c>
      <c r="L1172" s="6">
        <v>86.6</v>
      </c>
      <c r="M1172" s="6">
        <f t="shared" si="72"/>
        <v>148.49100000000001</v>
      </c>
      <c r="N1172" s="6">
        <f t="shared" si="73"/>
        <v>86.6</v>
      </c>
      <c r="O1172" s="6">
        <f t="shared" si="74"/>
        <v>61.89100000000002</v>
      </c>
      <c r="P1172" s="8">
        <f t="shared" si="75"/>
        <v>0.41679967136055396</v>
      </c>
      <c r="Q1172" s="5">
        <f>YEAR(SalesDataTable[[#This Row],[Order Date]])</f>
        <v>2026</v>
      </c>
      <c r="R1172" s="8" t="str">
        <f>"Q"&amp;ROUNDUP(MONTH(SalesDataTable[[#This Row],[Order Date]])/3,0)</f>
        <v>Q2</v>
      </c>
      <c r="S1172" s="9">
        <f>MONTH(SalesDataTable[[#This Row],[Order Date]])</f>
        <v>6</v>
      </c>
      <c r="T1172" s="8" t="str">
        <f>TEXT(SalesDataTable[[#This Row],[Order Date]],"mmm")</f>
        <v>Jun</v>
      </c>
    </row>
    <row r="1173" spans="1:20" ht="15.6">
      <c r="A1173" s="2">
        <v>4078</v>
      </c>
      <c r="B1173" s="3">
        <v>46195</v>
      </c>
      <c r="C1173" s="4" t="s">
        <v>11</v>
      </c>
      <c r="D1173" s="4" t="s">
        <v>25</v>
      </c>
      <c r="E1173" s="4" t="s">
        <v>28</v>
      </c>
      <c r="F1173" s="4" t="s">
        <v>3</v>
      </c>
      <c r="G1173" s="4" t="s">
        <v>9</v>
      </c>
      <c r="H1173" s="4" t="s">
        <v>17</v>
      </c>
      <c r="I1173" s="9">
        <v>1</v>
      </c>
      <c r="J1173" s="6">
        <v>145.65</v>
      </c>
      <c r="K1173" s="7">
        <v>0</v>
      </c>
      <c r="L1173" s="6">
        <v>79.87</v>
      </c>
      <c r="M1173" s="6">
        <f t="shared" si="72"/>
        <v>145.65</v>
      </c>
      <c r="N1173" s="6">
        <f t="shared" si="73"/>
        <v>79.87</v>
      </c>
      <c r="O1173" s="6">
        <f t="shared" si="74"/>
        <v>65.78</v>
      </c>
      <c r="P1173" s="8">
        <f t="shared" si="75"/>
        <v>0.45163062135255749</v>
      </c>
      <c r="Q1173" s="5">
        <f>YEAR(SalesDataTable[[#This Row],[Order Date]])</f>
        <v>2026</v>
      </c>
      <c r="R1173" s="8" t="str">
        <f>"Q"&amp;ROUNDUP(MONTH(SalesDataTable[[#This Row],[Order Date]])/3,0)</f>
        <v>Q2</v>
      </c>
      <c r="S1173" s="9">
        <f>MONTH(SalesDataTable[[#This Row],[Order Date]])</f>
        <v>6</v>
      </c>
      <c r="T1173" s="8" t="str">
        <f>TEXT(SalesDataTable[[#This Row],[Order Date]],"mmm")</f>
        <v>Jun</v>
      </c>
    </row>
    <row r="1174" spans="1:20" ht="15.6">
      <c r="A1174" s="2">
        <v>4182</v>
      </c>
      <c r="B1174" s="3">
        <v>46195</v>
      </c>
      <c r="C1174" s="4" t="s">
        <v>6</v>
      </c>
      <c r="D1174" s="4" t="s">
        <v>41</v>
      </c>
      <c r="E1174" s="4" t="s">
        <v>2</v>
      </c>
      <c r="F1174" s="4" t="s">
        <v>13</v>
      </c>
      <c r="G1174" s="4" t="s">
        <v>34</v>
      </c>
      <c r="H1174" s="4" t="s">
        <v>38</v>
      </c>
      <c r="I1174" s="9">
        <v>4</v>
      </c>
      <c r="J1174" s="6">
        <v>120.94</v>
      </c>
      <c r="K1174" s="7">
        <v>0.05</v>
      </c>
      <c r="L1174" s="6">
        <v>70.84</v>
      </c>
      <c r="M1174" s="6">
        <f t="shared" si="72"/>
        <v>459.57199999999995</v>
      </c>
      <c r="N1174" s="6">
        <f t="shared" si="73"/>
        <v>283.36</v>
      </c>
      <c r="O1174" s="6">
        <f t="shared" si="74"/>
        <v>176.21199999999993</v>
      </c>
      <c r="P1174" s="8">
        <f t="shared" si="75"/>
        <v>0.38342631840059871</v>
      </c>
      <c r="Q1174" s="5">
        <f>YEAR(SalesDataTable[[#This Row],[Order Date]])</f>
        <v>2026</v>
      </c>
      <c r="R1174" s="8" t="str">
        <f>"Q"&amp;ROUNDUP(MONTH(SalesDataTable[[#This Row],[Order Date]])/3,0)</f>
        <v>Q2</v>
      </c>
      <c r="S1174" s="9">
        <f>MONTH(SalesDataTable[[#This Row],[Order Date]])</f>
        <v>6</v>
      </c>
      <c r="T1174" s="8" t="str">
        <f>TEXT(SalesDataTable[[#This Row],[Order Date]],"mmm")</f>
        <v>Jun</v>
      </c>
    </row>
    <row r="1175" spans="1:20" ht="15.6">
      <c r="A1175" s="2">
        <v>323</v>
      </c>
      <c r="B1175" s="3">
        <v>46196</v>
      </c>
      <c r="C1175" s="4" t="s">
        <v>20</v>
      </c>
      <c r="D1175" s="4" t="s">
        <v>47</v>
      </c>
      <c r="E1175" s="4" t="s">
        <v>2</v>
      </c>
      <c r="F1175" s="4" t="s">
        <v>3</v>
      </c>
      <c r="G1175" s="4" t="s">
        <v>14</v>
      </c>
      <c r="H1175" s="4" t="s">
        <v>15</v>
      </c>
      <c r="I1175" s="9">
        <v>1</v>
      </c>
      <c r="J1175" s="6">
        <v>36.94</v>
      </c>
      <c r="K1175" s="7">
        <v>0</v>
      </c>
      <c r="L1175" s="6">
        <v>13.25</v>
      </c>
      <c r="M1175" s="6">
        <f t="shared" si="72"/>
        <v>36.94</v>
      </c>
      <c r="N1175" s="6">
        <f t="shared" si="73"/>
        <v>13.25</v>
      </c>
      <c r="O1175" s="6">
        <f t="shared" si="74"/>
        <v>23.689999999999998</v>
      </c>
      <c r="P1175" s="8">
        <f t="shared" si="75"/>
        <v>0.64131023280996213</v>
      </c>
      <c r="Q1175" s="5">
        <f>YEAR(SalesDataTable[[#This Row],[Order Date]])</f>
        <v>2026</v>
      </c>
      <c r="R1175" s="8" t="str">
        <f>"Q"&amp;ROUNDUP(MONTH(SalesDataTable[[#This Row],[Order Date]])/3,0)</f>
        <v>Q2</v>
      </c>
      <c r="S1175" s="9">
        <f>MONTH(SalesDataTable[[#This Row],[Order Date]])</f>
        <v>6</v>
      </c>
      <c r="T1175" s="8" t="str">
        <f>TEXT(SalesDataTable[[#This Row],[Order Date]],"mmm")</f>
        <v>Jun</v>
      </c>
    </row>
    <row r="1176" spans="1:20" ht="15.6">
      <c r="A1176" s="2">
        <v>544</v>
      </c>
      <c r="B1176" s="3">
        <v>46196</v>
      </c>
      <c r="C1176" s="4" t="s">
        <v>0</v>
      </c>
      <c r="D1176" s="4" t="s">
        <v>50</v>
      </c>
      <c r="E1176" s="4" t="s">
        <v>2</v>
      </c>
      <c r="F1176" s="4" t="s">
        <v>16</v>
      </c>
      <c r="G1176" s="4" t="s">
        <v>9</v>
      </c>
      <c r="H1176" s="4" t="s">
        <v>10</v>
      </c>
      <c r="I1176" s="9">
        <v>1</v>
      </c>
      <c r="J1176" s="6">
        <v>90.3</v>
      </c>
      <c r="K1176" s="7">
        <v>0.05</v>
      </c>
      <c r="L1176" s="6">
        <v>45.07</v>
      </c>
      <c r="M1176" s="6">
        <f t="shared" si="72"/>
        <v>85.784999999999997</v>
      </c>
      <c r="N1176" s="6">
        <f t="shared" si="73"/>
        <v>45.07</v>
      </c>
      <c r="O1176" s="6">
        <f t="shared" si="74"/>
        <v>40.714999999999996</v>
      </c>
      <c r="P1176" s="8">
        <f t="shared" si="75"/>
        <v>0.47461677449437545</v>
      </c>
      <c r="Q1176" s="5">
        <f>YEAR(SalesDataTable[[#This Row],[Order Date]])</f>
        <v>2026</v>
      </c>
      <c r="R1176" s="8" t="str">
        <f>"Q"&amp;ROUNDUP(MONTH(SalesDataTable[[#This Row],[Order Date]])/3,0)</f>
        <v>Q2</v>
      </c>
      <c r="S1176" s="9">
        <f>MONTH(SalesDataTable[[#This Row],[Order Date]])</f>
        <v>6</v>
      </c>
      <c r="T1176" s="8" t="str">
        <f>TEXT(SalesDataTable[[#This Row],[Order Date]],"mmm")</f>
        <v>Jun</v>
      </c>
    </row>
    <row r="1177" spans="1:20" ht="15.6">
      <c r="A1177" s="2">
        <v>1570</v>
      </c>
      <c r="B1177" s="3">
        <v>46196</v>
      </c>
      <c r="C1177" s="4" t="s">
        <v>20</v>
      </c>
      <c r="D1177" s="4" t="s">
        <v>47</v>
      </c>
      <c r="E1177" s="4" t="s">
        <v>28</v>
      </c>
      <c r="F1177" s="4" t="s">
        <v>3</v>
      </c>
      <c r="G1177" s="4" t="s">
        <v>23</v>
      </c>
      <c r="H1177" s="4" t="s">
        <v>24</v>
      </c>
      <c r="I1177" s="9">
        <v>1</v>
      </c>
      <c r="J1177" s="6">
        <v>335.05</v>
      </c>
      <c r="K1177" s="7">
        <v>0</v>
      </c>
      <c r="L1177" s="6">
        <v>191.67</v>
      </c>
      <c r="M1177" s="6">
        <f t="shared" si="72"/>
        <v>335.05</v>
      </c>
      <c r="N1177" s="6">
        <f t="shared" si="73"/>
        <v>191.67</v>
      </c>
      <c r="O1177" s="6">
        <f t="shared" si="74"/>
        <v>143.38000000000002</v>
      </c>
      <c r="P1177" s="8">
        <f t="shared" si="75"/>
        <v>0.42793612893597976</v>
      </c>
      <c r="Q1177" s="5">
        <f>YEAR(SalesDataTable[[#This Row],[Order Date]])</f>
        <v>2026</v>
      </c>
      <c r="R1177" s="8" t="str">
        <f>"Q"&amp;ROUNDUP(MONTH(SalesDataTable[[#This Row],[Order Date]])/3,0)</f>
        <v>Q2</v>
      </c>
      <c r="S1177" s="9">
        <f>MONTH(SalesDataTable[[#This Row],[Order Date]])</f>
        <v>6</v>
      </c>
      <c r="T1177" s="8" t="str">
        <f>TEXT(SalesDataTable[[#This Row],[Order Date]],"mmm")</f>
        <v>Jun</v>
      </c>
    </row>
    <row r="1178" spans="1:20" ht="15.6">
      <c r="A1178" s="2">
        <v>1932</v>
      </c>
      <c r="B1178" s="3">
        <v>46196</v>
      </c>
      <c r="C1178" s="4" t="s">
        <v>20</v>
      </c>
      <c r="D1178" s="4" t="s">
        <v>33</v>
      </c>
      <c r="E1178" s="4" t="s">
        <v>2</v>
      </c>
      <c r="F1178" s="4" t="s">
        <v>13</v>
      </c>
      <c r="G1178" s="4" t="s">
        <v>14</v>
      </c>
      <c r="H1178" s="4" t="s">
        <v>15</v>
      </c>
      <c r="I1178" s="9">
        <v>1</v>
      </c>
      <c r="J1178" s="6">
        <v>35.9</v>
      </c>
      <c r="K1178" s="7">
        <v>0.05</v>
      </c>
      <c r="L1178" s="6">
        <v>13.81</v>
      </c>
      <c r="M1178" s="6">
        <f t="shared" si="72"/>
        <v>34.104999999999997</v>
      </c>
      <c r="N1178" s="6">
        <f t="shared" si="73"/>
        <v>13.81</v>
      </c>
      <c r="O1178" s="6">
        <f t="shared" si="74"/>
        <v>20.294999999999995</v>
      </c>
      <c r="P1178" s="8">
        <f t="shared" si="75"/>
        <v>0.59507403606509301</v>
      </c>
      <c r="Q1178" s="5">
        <f>YEAR(SalesDataTable[[#This Row],[Order Date]])</f>
        <v>2026</v>
      </c>
      <c r="R1178" s="8" t="str">
        <f>"Q"&amp;ROUNDUP(MONTH(SalesDataTable[[#This Row],[Order Date]])/3,0)</f>
        <v>Q2</v>
      </c>
      <c r="S1178" s="9">
        <f>MONTH(SalesDataTable[[#This Row],[Order Date]])</f>
        <v>6</v>
      </c>
      <c r="T1178" s="8" t="str">
        <f>TEXT(SalesDataTable[[#This Row],[Order Date]],"mmm")</f>
        <v>Jun</v>
      </c>
    </row>
    <row r="1179" spans="1:20" ht="15.6">
      <c r="A1179" s="2">
        <v>4352</v>
      </c>
      <c r="B1179" s="3">
        <v>46196</v>
      </c>
      <c r="C1179" s="4" t="s">
        <v>20</v>
      </c>
      <c r="D1179" s="4" t="s">
        <v>47</v>
      </c>
      <c r="E1179" s="4" t="s">
        <v>2</v>
      </c>
      <c r="F1179" s="4" t="s">
        <v>3</v>
      </c>
      <c r="G1179" s="4" t="s">
        <v>4</v>
      </c>
      <c r="H1179" s="4" t="s">
        <v>22</v>
      </c>
      <c r="I1179" s="9">
        <v>6</v>
      </c>
      <c r="J1179" s="6">
        <v>51.34</v>
      </c>
      <c r="K1179" s="7">
        <v>0.1</v>
      </c>
      <c r="L1179" s="6">
        <v>22.47</v>
      </c>
      <c r="M1179" s="6">
        <f t="shared" si="72"/>
        <v>277.23600000000005</v>
      </c>
      <c r="N1179" s="6">
        <f t="shared" si="73"/>
        <v>134.82</v>
      </c>
      <c r="O1179" s="6">
        <f t="shared" si="74"/>
        <v>142.41600000000005</v>
      </c>
      <c r="P1179" s="8">
        <f t="shared" si="75"/>
        <v>0.51369951954291659</v>
      </c>
      <c r="Q1179" s="5">
        <f>YEAR(SalesDataTable[[#This Row],[Order Date]])</f>
        <v>2026</v>
      </c>
      <c r="R1179" s="8" t="str">
        <f>"Q"&amp;ROUNDUP(MONTH(SalesDataTable[[#This Row],[Order Date]])/3,0)</f>
        <v>Q2</v>
      </c>
      <c r="S1179" s="9">
        <f>MONTH(SalesDataTable[[#This Row],[Order Date]])</f>
        <v>6</v>
      </c>
      <c r="T1179" s="8" t="str">
        <f>TEXT(SalesDataTable[[#This Row],[Order Date]],"mmm")</f>
        <v>Jun</v>
      </c>
    </row>
    <row r="1180" spans="1:20" ht="15.6">
      <c r="A1180" s="2">
        <v>4561</v>
      </c>
      <c r="B1180" s="3">
        <v>46196</v>
      </c>
      <c r="C1180" s="4" t="s">
        <v>0</v>
      </c>
      <c r="D1180" s="4" t="s">
        <v>1</v>
      </c>
      <c r="E1180" s="4" t="s">
        <v>19</v>
      </c>
      <c r="F1180" s="4" t="s">
        <v>3</v>
      </c>
      <c r="G1180" s="4" t="s">
        <v>9</v>
      </c>
      <c r="H1180" s="4" t="s">
        <v>37</v>
      </c>
      <c r="I1180" s="9">
        <v>1</v>
      </c>
      <c r="J1180" s="6">
        <v>157.91</v>
      </c>
      <c r="K1180" s="7">
        <v>0</v>
      </c>
      <c r="L1180" s="6">
        <v>77.12</v>
      </c>
      <c r="M1180" s="6">
        <f t="shared" si="72"/>
        <v>157.91</v>
      </c>
      <c r="N1180" s="6">
        <f t="shared" si="73"/>
        <v>77.12</v>
      </c>
      <c r="O1180" s="6">
        <f t="shared" si="74"/>
        <v>80.789999999999992</v>
      </c>
      <c r="P1180" s="8">
        <f t="shared" si="75"/>
        <v>0.51162054334747642</v>
      </c>
      <c r="Q1180" s="5">
        <f>YEAR(SalesDataTable[[#This Row],[Order Date]])</f>
        <v>2026</v>
      </c>
      <c r="R1180" s="8" t="str">
        <f>"Q"&amp;ROUNDUP(MONTH(SalesDataTable[[#This Row],[Order Date]])/3,0)</f>
        <v>Q2</v>
      </c>
      <c r="S1180" s="9">
        <f>MONTH(SalesDataTable[[#This Row],[Order Date]])</f>
        <v>6</v>
      </c>
      <c r="T1180" s="8" t="str">
        <f>TEXT(SalesDataTable[[#This Row],[Order Date]],"mmm")</f>
        <v>Jun</v>
      </c>
    </row>
    <row r="1181" spans="1:20" ht="15.6">
      <c r="A1181" s="2">
        <v>4741</v>
      </c>
      <c r="B1181" s="3">
        <v>46196</v>
      </c>
      <c r="C1181" s="4" t="s">
        <v>20</v>
      </c>
      <c r="D1181" s="4" t="s">
        <v>47</v>
      </c>
      <c r="E1181" s="4" t="s">
        <v>2</v>
      </c>
      <c r="F1181" s="4" t="s">
        <v>13</v>
      </c>
      <c r="G1181" s="4" t="s">
        <v>4</v>
      </c>
      <c r="H1181" s="4" t="s">
        <v>26</v>
      </c>
      <c r="I1181" s="9">
        <v>3</v>
      </c>
      <c r="J1181" s="6">
        <v>41.09</v>
      </c>
      <c r="K1181" s="7">
        <v>0.05</v>
      </c>
      <c r="L1181" s="6">
        <v>16.809999999999999</v>
      </c>
      <c r="M1181" s="6">
        <f t="shared" si="72"/>
        <v>117.10650000000001</v>
      </c>
      <c r="N1181" s="6">
        <f t="shared" si="73"/>
        <v>50.429999999999993</v>
      </c>
      <c r="O1181" s="6">
        <f t="shared" si="74"/>
        <v>66.676500000000019</v>
      </c>
      <c r="P1181" s="8">
        <f t="shared" si="75"/>
        <v>0.569366346018368</v>
      </c>
      <c r="Q1181" s="5">
        <f>YEAR(SalesDataTable[[#This Row],[Order Date]])</f>
        <v>2026</v>
      </c>
      <c r="R1181" s="8" t="str">
        <f>"Q"&amp;ROUNDUP(MONTH(SalesDataTable[[#This Row],[Order Date]])/3,0)</f>
        <v>Q2</v>
      </c>
      <c r="S1181" s="9">
        <f>MONTH(SalesDataTable[[#This Row],[Order Date]])</f>
        <v>6</v>
      </c>
      <c r="T1181" s="8" t="str">
        <f>TEXT(SalesDataTable[[#This Row],[Order Date]],"mmm")</f>
        <v>Jun</v>
      </c>
    </row>
    <row r="1182" spans="1:20" ht="15.6">
      <c r="A1182" s="2">
        <v>4882</v>
      </c>
      <c r="B1182" s="3">
        <v>46196</v>
      </c>
      <c r="C1182" s="4" t="s">
        <v>6</v>
      </c>
      <c r="D1182" s="4" t="s">
        <v>43</v>
      </c>
      <c r="E1182" s="4" t="s">
        <v>2</v>
      </c>
      <c r="F1182" s="4" t="s">
        <v>3</v>
      </c>
      <c r="G1182" s="4" t="s">
        <v>23</v>
      </c>
      <c r="H1182" s="4" t="s">
        <v>51</v>
      </c>
      <c r="I1182" s="9">
        <v>2</v>
      </c>
      <c r="J1182" s="6">
        <v>120.18</v>
      </c>
      <c r="K1182" s="7">
        <v>0.05</v>
      </c>
      <c r="L1182" s="6">
        <v>59.4</v>
      </c>
      <c r="M1182" s="6">
        <f t="shared" si="72"/>
        <v>228.34200000000001</v>
      </c>
      <c r="N1182" s="6">
        <f t="shared" si="73"/>
        <v>118.8</v>
      </c>
      <c r="O1182" s="6">
        <f t="shared" si="74"/>
        <v>109.54200000000002</v>
      </c>
      <c r="P1182" s="8">
        <f t="shared" si="75"/>
        <v>0.47972777675591882</v>
      </c>
      <c r="Q1182" s="5">
        <f>YEAR(SalesDataTable[[#This Row],[Order Date]])</f>
        <v>2026</v>
      </c>
      <c r="R1182" s="8" t="str">
        <f>"Q"&amp;ROUNDUP(MONTH(SalesDataTable[[#This Row],[Order Date]])/3,0)</f>
        <v>Q2</v>
      </c>
      <c r="S1182" s="9">
        <f>MONTH(SalesDataTable[[#This Row],[Order Date]])</f>
        <v>6</v>
      </c>
      <c r="T1182" s="8" t="str">
        <f>TEXT(SalesDataTable[[#This Row],[Order Date]],"mmm")</f>
        <v>Jun</v>
      </c>
    </row>
    <row r="1183" spans="1:20" ht="15.6">
      <c r="A1183" s="2">
        <v>4885</v>
      </c>
      <c r="B1183" s="3">
        <v>46196</v>
      </c>
      <c r="C1183" s="4" t="s">
        <v>20</v>
      </c>
      <c r="D1183" s="4" t="s">
        <v>47</v>
      </c>
      <c r="E1183" s="4" t="s">
        <v>28</v>
      </c>
      <c r="F1183" s="4" t="s">
        <v>13</v>
      </c>
      <c r="G1183" s="4" t="s">
        <v>23</v>
      </c>
      <c r="H1183" s="4" t="s">
        <v>29</v>
      </c>
      <c r="I1183" s="9">
        <v>1</v>
      </c>
      <c r="J1183" s="6">
        <v>198.1</v>
      </c>
      <c r="K1183" s="7">
        <v>0.1</v>
      </c>
      <c r="L1183" s="6">
        <v>103.46</v>
      </c>
      <c r="M1183" s="6">
        <f t="shared" si="72"/>
        <v>178.29</v>
      </c>
      <c r="N1183" s="6">
        <f t="shared" si="73"/>
        <v>103.46</v>
      </c>
      <c r="O1183" s="6">
        <f t="shared" si="74"/>
        <v>74.83</v>
      </c>
      <c r="P1183" s="8">
        <f t="shared" si="75"/>
        <v>0.41970946211228899</v>
      </c>
      <c r="Q1183" s="5">
        <f>YEAR(SalesDataTable[[#This Row],[Order Date]])</f>
        <v>2026</v>
      </c>
      <c r="R1183" s="8" t="str">
        <f>"Q"&amp;ROUNDUP(MONTH(SalesDataTable[[#This Row],[Order Date]])/3,0)</f>
        <v>Q2</v>
      </c>
      <c r="S1183" s="9">
        <f>MONTH(SalesDataTable[[#This Row],[Order Date]])</f>
        <v>6</v>
      </c>
      <c r="T1183" s="8" t="str">
        <f>TEXT(SalesDataTable[[#This Row],[Order Date]],"mmm")</f>
        <v>Jun</v>
      </c>
    </row>
    <row r="1184" spans="1:20" ht="15.6">
      <c r="A1184" s="2">
        <v>4982</v>
      </c>
      <c r="B1184" s="3">
        <v>46196</v>
      </c>
      <c r="C1184" s="4" t="s">
        <v>11</v>
      </c>
      <c r="D1184" s="4" t="s">
        <v>39</v>
      </c>
      <c r="E1184" s="4" t="s">
        <v>2</v>
      </c>
      <c r="F1184" s="4" t="s">
        <v>3</v>
      </c>
      <c r="G1184" s="4" t="s">
        <v>14</v>
      </c>
      <c r="H1184" s="4" t="s">
        <v>15</v>
      </c>
      <c r="I1184" s="9">
        <v>1</v>
      </c>
      <c r="J1184" s="6">
        <v>36.700000000000003</v>
      </c>
      <c r="K1184" s="7">
        <v>0.15</v>
      </c>
      <c r="L1184" s="6">
        <v>13.59</v>
      </c>
      <c r="M1184" s="6">
        <f t="shared" si="72"/>
        <v>31.195</v>
      </c>
      <c r="N1184" s="6">
        <f t="shared" si="73"/>
        <v>13.59</v>
      </c>
      <c r="O1184" s="6">
        <f t="shared" si="74"/>
        <v>17.605</v>
      </c>
      <c r="P1184" s="8">
        <f t="shared" si="75"/>
        <v>0.56435326174066358</v>
      </c>
      <c r="Q1184" s="5">
        <f>YEAR(SalesDataTable[[#This Row],[Order Date]])</f>
        <v>2026</v>
      </c>
      <c r="R1184" s="8" t="str">
        <f>"Q"&amp;ROUNDUP(MONTH(SalesDataTable[[#This Row],[Order Date]])/3,0)</f>
        <v>Q2</v>
      </c>
      <c r="S1184" s="9">
        <f>MONTH(SalesDataTable[[#This Row],[Order Date]])</f>
        <v>6</v>
      </c>
      <c r="T1184" s="8" t="str">
        <f>TEXT(SalesDataTable[[#This Row],[Order Date]],"mmm")</f>
        <v>Jun</v>
      </c>
    </row>
    <row r="1185" spans="1:20" ht="15.6">
      <c r="A1185" s="2">
        <v>40</v>
      </c>
      <c r="B1185" s="3">
        <v>46197</v>
      </c>
      <c r="C1185" s="4" t="s">
        <v>20</v>
      </c>
      <c r="D1185" s="4" t="s">
        <v>31</v>
      </c>
      <c r="E1185" s="4" t="s">
        <v>19</v>
      </c>
      <c r="F1185" s="4" t="s">
        <v>13</v>
      </c>
      <c r="G1185" s="4" t="s">
        <v>14</v>
      </c>
      <c r="H1185" s="4" t="s">
        <v>48</v>
      </c>
      <c r="I1185" s="9">
        <v>1</v>
      </c>
      <c r="J1185" s="6">
        <v>167.23</v>
      </c>
      <c r="K1185" s="7">
        <v>0.05</v>
      </c>
      <c r="L1185" s="6">
        <v>85.14</v>
      </c>
      <c r="M1185" s="6">
        <f t="shared" si="72"/>
        <v>158.86849999999998</v>
      </c>
      <c r="N1185" s="6">
        <f t="shared" si="73"/>
        <v>85.14</v>
      </c>
      <c r="O1185" s="6">
        <f t="shared" si="74"/>
        <v>73.728499999999983</v>
      </c>
      <c r="P1185" s="8">
        <f t="shared" si="75"/>
        <v>0.46408507665144438</v>
      </c>
      <c r="Q1185" s="5">
        <f>YEAR(SalesDataTable[[#This Row],[Order Date]])</f>
        <v>2026</v>
      </c>
      <c r="R1185" s="8" t="str">
        <f>"Q"&amp;ROUNDUP(MONTH(SalesDataTable[[#This Row],[Order Date]])/3,0)</f>
        <v>Q2</v>
      </c>
      <c r="S1185" s="9">
        <f>MONTH(SalesDataTable[[#This Row],[Order Date]])</f>
        <v>6</v>
      </c>
      <c r="T1185" s="8" t="str">
        <f>TEXT(SalesDataTable[[#This Row],[Order Date]],"mmm")</f>
        <v>Jun</v>
      </c>
    </row>
    <row r="1186" spans="1:20" ht="15.6">
      <c r="A1186" s="2">
        <v>110</v>
      </c>
      <c r="B1186" s="3">
        <v>46197</v>
      </c>
      <c r="C1186" s="4" t="s">
        <v>6</v>
      </c>
      <c r="D1186" s="4" t="s">
        <v>43</v>
      </c>
      <c r="E1186" s="4" t="s">
        <v>19</v>
      </c>
      <c r="F1186" s="4" t="s">
        <v>16</v>
      </c>
      <c r="G1186" s="4" t="s">
        <v>9</v>
      </c>
      <c r="H1186" s="4" t="s">
        <v>46</v>
      </c>
      <c r="I1186" s="9">
        <v>2</v>
      </c>
      <c r="J1186" s="6">
        <v>72.97</v>
      </c>
      <c r="K1186" s="7">
        <v>0</v>
      </c>
      <c r="L1186" s="6">
        <v>31.57</v>
      </c>
      <c r="M1186" s="6">
        <f t="shared" si="72"/>
        <v>145.94</v>
      </c>
      <c r="N1186" s="6">
        <f t="shared" si="73"/>
        <v>63.14</v>
      </c>
      <c r="O1186" s="6">
        <f t="shared" si="74"/>
        <v>82.8</v>
      </c>
      <c r="P1186" s="8">
        <f t="shared" si="75"/>
        <v>0.56735644785528294</v>
      </c>
      <c r="Q1186" s="5">
        <f>YEAR(SalesDataTable[[#This Row],[Order Date]])</f>
        <v>2026</v>
      </c>
      <c r="R1186" s="8" t="str">
        <f>"Q"&amp;ROUNDUP(MONTH(SalesDataTable[[#This Row],[Order Date]])/3,0)</f>
        <v>Q2</v>
      </c>
      <c r="S1186" s="9">
        <f>MONTH(SalesDataTable[[#This Row],[Order Date]])</f>
        <v>6</v>
      </c>
      <c r="T1186" s="8" t="str">
        <f>TEXT(SalesDataTable[[#This Row],[Order Date]],"mmm")</f>
        <v>Jun</v>
      </c>
    </row>
    <row r="1187" spans="1:20" ht="15.6">
      <c r="A1187" s="2">
        <v>1169</v>
      </c>
      <c r="B1187" s="3">
        <v>46197</v>
      </c>
      <c r="C1187" s="4" t="s">
        <v>6</v>
      </c>
      <c r="D1187" s="4" t="s">
        <v>41</v>
      </c>
      <c r="E1187" s="4" t="s">
        <v>19</v>
      </c>
      <c r="F1187" s="4" t="s">
        <v>13</v>
      </c>
      <c r="G1187" s="4" t="s">
        <v>4</v>
      </c>
      <c r="H1187" s="4" t="s">
        <v>5</v>
      </c>
      <c r="I1187" s="9">
        <v>3</v>
      </c>
      <c r="J1187" s="6">
        <v>82.91</v>
      </c>
      <c r="K1187" s="7">
        <v>0</v>
      </c>
      <c r="L1187" s="6">
        <v>42.29</v>
      </c>
      <c r="M1187" s="6">
        <f t="shared" si="72"/>
        <v>248.73</v>
      </c>
      <c r="N1187" s="6">
        <f t="shared" si="73"/>
        <v>126.87</v>
      </c>
      <c r="O1187" s="6">
        <f t="shared" si="74"/>
        <v>121.85999999999999</v>
      </c>
      <c r="P1187" s="8">
        <f t="shared" si="75"/>
        <v>0.4899288384995778</v>
      </c>
      <c r="Q1187" s="5">
        <f>YEAR(SalesDataTable[[#This Row],[Order Date]])</f>
        <v>2026</v>
      </c>
      <c r="R1187" s="8" t="str">
        <f>"Q"&amp;ROUNDUP(MONTH(SalesDataTable[[#This Row],[Order Date]])/3,0)</f>
        <v>Q2</v>
      </c>
      <c r="S1187" s="9">
        <f>MONTH(SalesDataTable[[#This Row],[Order Date]])</f>
        <v>6</v>
      </c>
      <c r="T1187" s="8" t="str">
        <f>TEXT(SalesDataTable[[#This Row],[Order Date]],"mmm")</f>
        <v>Jun</v>
      </c>
    </row>
    <row r="1188" spans="1:20" ht="15.6">
      <c r="A1188" s="2">
        <v>2211</v>
      </c>
      <c r="B1188" s="3">
        <v>46197</v>
      </c>
      <c r="C1188" s="4" t="s">
        <v>11</v>
      </c>
      <c r="D1188" s="4" t="s">
        <v>39</v>
      </c>
      <c r="E1188" s="4" t="s">
        <v>28</v>
      </c>
      <c r="F1188" s="4" t="s">
        <v>13</v>
      </c>
      <c r="G1188" s="4" t="s">
        <v>34</v>
      </c>
      <c r="H1188" s="4" t="s">
        <v>35</v>
      </c>
      <c r="I1188" s="9">
        <v>2</v>
      </c>
      <c r="J1188" s="6">
        <v>41.25</v>
      </c>
      <c r="K1188" s="7">
        <v>0</v>
      </c>
      <c r="L1188" s="6">
        <v>14.72</v>
      </c>
      <c r="M1188" s="6">
        <f t="shared" si="72"/>
        <v>82.5</v>
      </c>
      <c r="N1188" s="6">
        <f t="shared" si="73"/>
        <v>29.44</v>
      </c>
      <c r="O1188" s="6">
        <f t="shared" si="74"/>
        <v>53.06</v>
      </c>
      <c r="P1188" s="8">
        <f t="shared" si="75"/>
        <v>0.64315151515151514</v>
      </c>
      <c r="Q1188" s="5">
        <f>YEAR(SalesDataTable[[#This Row],[Order Date]])</f>
        <v>2026</v>
      </c>
      <c r="R1188" s="8" t="str">
        <f>"Q"&amp;ROUNDUP(MONTH(SalesDataTable[[#This Row],[Order Date]])/3,0)</f>
        <v>Q2</v>
      </c>
      <c r="S1188" s="9">
        <f>MONTH(SalesDataTable[[#This Row],[Order Date]])</f>
        <v>6</v>
      </c>
      <c r="T1188" s="8" t="str">
        <f>TEXT(SalesDataTable[[#This Row],[Order Date]],"mmm")</f>
        <v>Jun</v>
      </c>
    </row>
    <row r="1189" spans="1:20" ht="15.6">
      <c r="A1189" s="2">
        <v>3494</v>
      </c>
      <c r="B1189" s="3">
        <v>46197</v>
      </c>
      <c r="C1189" s="4" t="s">
        <v>20</v>
      </c>
      <c r="D1189" s="4" t="s">
        <v>33</v>
      </c>
      <c r="E1189" s="4" t="s">
        <v>8</v>
      </c>
      <c r="F1189" s="4" t="s">
        <v>16</v>
      </c>
      <c r="G1189" s="4" t="s">
        <v>23</v>
      </c>
      <c r="H1189" s="4" t="s">
        <v>29</v>
      </c>
      <c r="I1189" s="9">
        <v>6</v>
      </c>
      <c r="J1189" s="6">
        <v>194.79</v>
      </c>
      <c r="K1189" s="7">
        <v>0.15</v>
      </c>
      <c r="L1189" s="6">
        <v>106.78</v>
      </c>
      <c r="M1189" s="6">
        <f t="shared" si="72"/>
        <v>993.42899999999997</v>
      </c>
      <c r="N1189" s="6">
        <f t="shared" si="73"/>
        <v>640.68000000000006</v>
      </c>
      <c r="O1189" s="6">
        <f t="shared" si="74"/>
        <v>352.74899999999991</v>
      </c>
      <c r="P1189" s="8">
        <f t="shared" si="75"/>
        <v>0.3550822454347517</v>
      </c>
      <c r="Q1189" s="5">
        <f>YEAR(SalesDataTable[[#This Row],[Order Date]])</f>
        <v>2026</v>
      </c>
      <c r="R1189" s="8" t="str">
        <f>"Q"&amp;ROUNDUP(MONTH(SalesDataTable[[#This Row],[Order Date]])/3,0)</f>
        <v>Q2</v>
      </c>
      <c r="S1189" s="9">
        <f>MONTH(SalesDataTable[[#This Row],[Order Date]])</f>
        <v>6</v>
      </c>
      <c r="T1189" s="8" t="str">
        <f>TEXT(SalesDataTable[[#This Row],[Order Date]],"mmm")</f>
        <v>Jun</v>
      </c>
    </row>
    <row r="1190" spans="1:20" ht="15.6">
      <c r="A1190" s="2">
        <v>3586</v>
      </c>
      <c r="B1190" s="3">
        <v>46197</v>
      </c>
      <c r="C1190" s="4" t="s">
        <v>0</v>
      </c>
      <c r="D1190" s="4" t="s">
        <v>50</v>
      </c>
      <c r="E1190" s="4" t="s">
        <v>8</v>
      </c>
      <c r="F1190" s="4" t="s">
        <v>16</v>
      </c>
      <c r="G1190" s="4" t="s">
        <v>23</v>
      </c>
      <c r="H1190" s="4" t="s">
        <v>29</v>
      </c>
      <c r="I1190" s="9">
        <v>6</v>
      </c>
      <c r="J1190" s="6">
        <v>193.13</v>
      </c>
      <c r="K1190" s="7">
        <v>0.15</v>
      </c>
      <c r="L1190" s="6">
        <v>106.49</v>
      </c>
      <c r="M1190" s="6">
        <f t="shared" si="72"/>
        <v>984.96299999999997</v>
      </c>
      <c r="N1190" s="6">
        <f t="shared" si="73"/>
        <v>638.93999999999994</v>
      </c>
      <c r="O1190" s="6">
        <f t="shared" si="74"/>
        <v>346.02300000000002</v>
      </c>
      <c r="P1190" s="8">
        <f t="shared" si="75"/>
        <v>0.35130558203709178</v>
      </c>
      <c r="Q1190" s="5">
        <f>YEAR(SalesDataTable[[#This Row],[Order Date]])</f>
        <v>2026</v>
      </c>
      <c r="R1190" s="8" t="str">
        <f>"Q"&amp;ROUNDUP(MONTH(SalesDataTable[[#This Row],[Order Date]])/3,0)</f>
        <v>Q2</v>
      </c>
      <c r="S1190" s="9">
        <f>MONTH(SalesDataTable[[#This Row],[Order Date]])</f>
        <v>6</v>
      </c>
      <c r="T1190" s="8" t="str">
        <f>TEXT(SalesDataTable[[#This Row],[Order Date]],"mmm")</f>
        <v>Jun</v>
      </c>
    </row>
    <row r="1191" spans="1:20" ht="15.6">
      <c r="A1191" s="2">
        <v>3660</v>
      </c>
      <c r="B1191" s="3">
        <v>46197</v>
      </c>
      <c r="C1191" s="4" t="s">
        <v>11</v>
      </c>
      <c r="D1191" s="4" t="s">
        <v>18</v>
      </c>
      <c r="E1191" s="4" t="s">
        <v>2</v>
      </c>
      <c r="F1191" s="4" t="s">
        <v>13</v>
      </c>
      <c r="G1191" s="4" t="s">
        <v>4</v>
      </c>
      <c r="H1191" s="4" t="s">
        <v>5</v>
      </c>
      <c r="I1191" s="9">
        <v>1</v>
      </c>
      <c r="J1191" s="6">
        <v>82.7</v>
      </c>
      <c r="K1191" s="7">
        <v>0.05</v>
      </c>
      <c r="L1191" s="6">
        <v>42.16</v>
      </c>
      <c r="M1191" s="6">
        <f t="shared" si="72"/>
        <v>78.564999999999998</v>
      </c>
      <c r="N1191" s="6">
        <f t="shared" si="73"/>
        <v>42.16</v>
      </c>
      <c r="O1191" s="6">
        <f t="shared" si="74"/>
        <v>36.405000000000001</v>
      </c>
      <c r="P1191" s="8">
        <f t="shared" si="75"/>
        <v>0.46337427607713361</v>
      </c>
      <c r="Q1191" s="5">
        <f>YEAR(SalesDataTable[[#This Row],[Order Date]])</f>
        <v>2026</v>
      </c>
      <c r="R1191" s="8" t="str">
        <f>"Q"&amp;ROUNDUP(MONTH(SalesDataTable[[#This Row],[Order Date]])/3,0)</f>
        <v>Q2</v>
      </c>
      <c r="S1191" s="9">
        <f>MONTH(SalesDataTable[[#This Row],[Order Date]])</f>
        <v>6</v>
      </c>
      <c r="T1191" s="8" t="str">
        <f>TEXT(SalesDataTable[[#This Row],[Order Date]],"mmm")</f>
        <v>Jun</v>
      </c>
    </row>
    <row r="1192" spans="1:20" ht="15.6">
      <c r="A1192" s="2">
        <v>4307</v>
      </c>
      <c r="B1192" s="3">
        <v>46197</v>
      </c>
      <c r="C1192" s="4" t="s">
        <v>20</v>
      </c>
      <c r="D1192" s="4" t="s">
        <v>33</v>
      </c>
      <c r="E1192" s="4" t="s">
        <v>2</v>
      </c>
      <c r="F1192" s="4" t="s">
        <v>16</v>
      </c>
      <c r="G1192" s="4" t="s">
        <v>4</v>
      </c>
      <c r="H1192" s="4" t="s">
        <v>26</v>
      </c>
      <c r="I1192" s="9">
        <v>1</v>
      </c>
      <c r="J1192" s="6">
        <v>40.33</v>
      </c>
      <c r="K1192" s="7">
        <v>0</v>
      </c>
      <c r="L1192" s="6">
        <v>16.48</v>
      </c>
      <c r="M1192" s="6">
        <f t="shared" si="72"/>
        <v>40.33</v>
      </c>
      <c r="N1192" s="6">
        <f t="shared" si="73"/>
        <v>16.48</v>
      </c>
      <c r="O1192" s="6">
        <f t="shared" si="74"/>
        <v>23.849999999999998</v>
      </c>
      <c r="P1192" s="8">
        <f t="shared" si="75"/>
        <v>0.59137118770146291</v>
      </c>
      <c r="Q1192" s="5">
        <f>YEAR(SalesDataTable[[#This Row],[Order Date]])</f>
        <v>2026</v>
      </c>
      <c r="R1192" s="8" t="str">
        <f>"Q"&amp;ROUNDUP(MONTH(SalesDataTable[[#This Row],[Order Date]])/3,0)</f>
        <v>Q2</v>
      </c>
      <c r="S1192" s="9">
        <f>MONTH(SalesDataTable[[#This Row],[Order Date]])</f>
        <v>6</v>
      </c>
      <c r="T1192" s="8" t="str">
        <f>TEXT(SalesDataTable[[#This Row],[Order Date]],"mmm")</f>
        <v>Jun</v>
      </c>
    </row>
    <row r="1193" spans="1:20" ht="15.6">
      <c r="A1193" s="2">
        <v>5133</v>
      </c>
      <c r="B1193" s="3">
        <v>46197</v>
      </c>
      <c r="C1193" s="4" t="s">
        <v>0</v>
      </c>
      <c r="D1193" s="4" t="s">
        <v>1</v>
      </c>
      <c r="E1193" s="4" t="s">
        <v>2</v>
      </c>
      <c r="F1193" s="4" t="s">
        <v>16</v>
      </c>
      <c r="G1193" s="4" t="s">
        <v>23</v>
      </c>
      <c r="H1193" s="4" t="s">
        <v>40</v>
      </c>
      <c r="I1193" s="9">
        <v>1</v>
      </c>
      <c r="J1193" s="6">
        <v>81.99</v>
      </c>
      <c r="K1193" s="7">
        <v>0.15</v>
      </c>
      <c r="L1193" s="6">
        <v>40.29</v>
      </c>
      <c r="M1193" s="6">
        <f t="shared" si="72"/>
        <v>69.691499999999991</v>
      </c>
      <c r="N1193" s="6">
        <f t="shared" si="73"/>
        <v>40.29</v>
      </c>
      <c r="O1193" s="6">
        <f t="shared" si="74"/>
        <v>29.401499999999992</v>
      </c>
      <c r="P1193" s="8">
        <f t="shared" si="75"/>
        <v>0.4218807171606293</v>
      </c>
      <c r="Q1193" s="5">
        <f>YEAR(SalesDataTable[[#This Row],[Order Date]])</f>
        <v>2026</v>
      </c>
      <c r="R1193" s="8" t="str">
        <f>"Q"&amp;ROUNDUP(MONTH(SalesDataTable[[#This Row],[Order Date]])/3,0)</f>
        <v>Q2</v>
      </c>
      <c r="S1193" s="9">
        <f>MONTH(SalesDataTable[[#This Row],[Order Date]])</f>
        <v>6</v>
      </c>
      <c r="T1193" s="8" t="str">
        <f>TEXT(SalesDataTable[[#This Row],[Order Date]],"mmm")</f>
        <v>Jun</v>
      </c>
    </row>
    <row r="1194" spans="1:20" ht="15.6">
      <c r="A1194" s="2">
        <v>472</v>
      </c>
      <c r="B1194" s="3">
        <v>46198</v>
      </c>
      <c r="C1194" s="4" t="s">
        <v>6</v>
      </c>
      <c r="D1194" s="4" t="s">
        <v>27</v>
      </c>
      <c r="E1194" s="4" t="s">
        <v>19</v>
      </c>
      <c r="F1194" s="4" t="s">
        <v>16</v>
      </c>
      <c r="G1194" s="4" t="s">
        <v>14</v>
      </c>
      <c r="H1194" s="4" t="s">
        <v>32</v>
      </c>
      <c r="I1194" s="9">
        <v>3</v>
      </c>
      <c r="J1194" s="6">
        <v>46.29</v>
      </c>
      <c r="K1194" s="7">
        <v>0</v>
      </c>
      <c r="L1194" s="6">
        <v>18.309999999999999</v>
      </c>
      <c r="M1194" s="6">
        <f t="shared" si="72"/>
        <v>138.87</v>
      </c>
      <c r="N1194" s="6">
        <f t="shared" si="73"/>
        <v>54.929999999999993</v>
      </c>
      <c r="O1194" s="6">
        <f t="shared" si="74"/>
        <v>83.940000000000012</v>
      </c>
      <c r="P1194" s="8">
        <f t="shared" si="75"/>
        <v>0.60445020522791104</v>
      </c>
      <c r="Q1194" s="5">
        <f>YEAR(SalesDataTable[[#This Row],[Order Date]])</f>
        <v>2026</v>
      </c>
      <c r="R1194" s="8" t="str">
        <f>"Q"&amp;ROUNDUP(MONTH(SalesDataTable[[#This Row],[Order Date]])/3,0)</f>
        <v>Q2</v>
      </c>
      <c r="S1194" s="9">
        <f>MONTH(SalesDataTable[[#This Row],[Order Date]])</f>
        <v>6</v>
      </c>
      <c r="T1194" s="8" t="str">
        <f>TEXT(SalesDataTable[[#This Row],[Order Date]],"mmm")</f>
        <v>Jun</v>
      </c>
    </row>
    <row r="1195" spans="1:20" ht="15.6">
      <c r="A1195" s="2">
        <v>689</v>
      </c>
      <c r="B1195" s="3">
        <v>46198</v>
      </c>
      <c r="C1195" s="4" t="s">
        <v>20</v>
      </c>
      <c r="D1195" s="4" t="s">
        <v>31</v>
      </c>
      <c r="E1195" s="4" t="s">
        <v>2</v>
      </c>
      <c r="F1195" s="4" t="s">
        <v>13</v>
      </c>
      <c r="G1195" s="4" t="s">
        <v>4</v>
      </c>
      <c r="H1195" s="4" t="s">
        <v>26</v>
      </c>
      <c r="I1195" s="9">
        <v>1</v>
      </c>
      <c r="J1195" s="6">
        <v>39.729999999999997</v>
      </c>
      <c r="K1195" s="7">
        <v>0</v>
      </c>
      <c r="L1195" s="6">
        <v>16.55</v>
      </c>
      <c r="M1195" s="6">
        <f t="shared" si="72"/>
        <v>39.729999999999997</v>
      </c>
      <c r="N1195" s="6">
        <f t="shared" si="73"/>
        <v>16.55</v>
      </c>
      <c r="O1195" s="6">
        <f t="shared" si="74"/>
        <v>23.179999999999996</v>
      </c>
      <c r="P1195" s="8">
        <f t="shared" si="75"/>
        <v>0.58343820790334755</v>
      </c>
      <c r="Q1195" s="5">
        <f>YEAR(SalesDataTable[[#This Row],[Order Date]])</f>
        <v>2026</v>
      </c>
      <c r="R1195" s="8" t="str">
        <f>"Q"&amp;ROUNDUP(MONTH(SalesDataTable[[#This Row],[Order Date]])/3,0)</f>
        <v>Q2</v>
      </c>
      <c r="S1195" s="9">
        <f>MONTH(SalesDataTable[[#This Row],[Order Date]])</f>
        <v>6</v>
      </c>
      <c r="T1195" s="8" t="str">
        <f>TEXT(SalesDataTable[[#This Row],[Order Date]],"mmm")</f>
        <v>Jun</v>
      </c>
    </row>
    <row r="1196" spans="1:20" ht="15.6">
      <c r="A1196" s="2">
        <v>864</v>
      </c>
      <c r="B1196" s="3">
        <v>46198</v>
      </c>
      <c r="C1196" s="4" t="s">
        <v>20</v>
      </c>
      <c r="D1196" s="4" t="s">
        <v>33</v>
      </c>
      <c r="E1196" s="4" t="s">
        <v>2</v>
      </c>
      <c r="F1196" s="4" t="s">
        <v>13</v>
      </c>
      <c r="G1196" s="4" t="s">
        <v>14</v>
      </c>
      <c r="H1196" s="4" t="s">
        <v>44</v>
      </c>
      <c r="I1196" s="9">
        <v>4</v>
      </c>
      <c r="J1196" s="6">
        <v>131.02000000000001</v>
      </c>
      <c r="K1196" s="7">
        <v>0.05</v>
      </c>
      <c r="L1196" s="6">
        <v>67.42</v>
      </c>
      <c r="M1196" s="6">
        <f t="shared" si="72"/>
        <v>497.87600000000003</v>
      </c>
      <c r="N1196" s="6">
        <f t="shared" si="73"/>
        <v>269.68</v>
      </c>
      <c r="O1196" s="6">
        <f t="shared" si="74"/>
        <v>228.19600000000003</v>
      </c>
      <c r="P1196" s="8">
        <f t="shared" si="75"/>
        <v>0.45833902417469413</v>
      </c>
      <c r="Q1196" s="5">
        <f>YEAR(SalesDataTable[[#This Row],[Order Date]])</f>
        <v>2026</v>
      </c>
      <c r="R1196" s="8" t="str">
        <f>"Q"&amp;ROUNDUP(MONTH(SalesDataTable[[#This Row],[Order Date]])/3,0)</f>
        <v>Q2</v>
      </c>
      <c r="S1196" s="9">
        <f>MONTH(SalesDataTable[[#This Row],[Order Date]])</f>
        <v>6</v>
      </c>
      <c r="T1196" s="8" t="str">
        <f>TEXT(SalesDataTable[[#This Row],[Order Date]],"mmm")</f>
        <v>Jun</v>
      </c>
    </row>
    <row r="1197" spans="1:20" ht="15.6">
      <c r="A1197" s="2">
        <v>1163</v>
      </c>
      <c r="B1197" s="3">
        <v>46198</v>
      </c>
      <c r="C1197" s="4" t="s">
        <v>6</v>
      </c>
      <c r="D1197" s="4" t="s">
        <v>43</v>
      </c>
      <c r="E1197" s="4" t="s">
        <v>2</v>
      </c>
      <c r="F1197" s="4" t="s">
        <v>13</v>
      </c>
      <c r="G1197" s="4" t="s">
        <v>14</v>
      </c>
      <c r="H1197" s="4" t="s">
        <v>32</v>
      </c>
      <c r="I1197" s="9">
        <v>2</v>
      </c>
      <c r="J1197" s="6">
        <v>46.69</v>
      </c>
      <c r="K1197" s="7">
        <v>0.05</v>
      </c>
      <c r="L1197" s="6">
        <v>18.23</v>
      </c>
      <c r="M1197" s="6">
        <f t="shared" si="72"/>
        <v>88.710999999999999</v>
      </c>
      <c r="N1197" s="6">
        <f t="shared" si="73"/>
        <v>36.46</v>
      </c>
      <c r="O1197" s="6">
        <f t="shared" si="74"/>
        <v>52.250999999999998</v>
      </c>
      <c r="P1197" s="8">
        <f t="shared" si="75"/>
        <v>0.58900249123558523</v>
      </c>
      <c r="Q1197" s="5">
        <f>YEAR(SalesDataTable[[#This Row],[Order Date]])</f>
        <v>2026</v>
      </c>
      <c r="R1197" s="8" t="str">
        <f>"Q"&amp;ROUNDUP(MONTH(SalesDataTable[[#This Row],[Order Date]])/3,0)</f>
        <v>Q2</v>
      </c>
      <c r="S1197" s="9">
        <f>MONTH(SalesDataTable[[#This Row],[Order Date]])</f>
        <v>6</v>
      </c>
      <c r="T1197" s="8" t="str">
        <f>TEXT(SalesDataTable[[#This Row],[Order Date]],"mmm")</f>
        <v>Jun</v>
      </c>
    </row>
    <row r="1198" spans="1:20" ht="15.6">
      <c r="A1198" s="2">
        <v>1323</v>
      </c>
      <c r="B1198" s="3">
        <v>46198</v>
      </c>
      <c r="C1198" s="4" t="s">
        <v>6</v>
      </c>
      <c r="D1198" s="4" t="s">
        <v>43</v>
      </c>
      <c r="E1198" s="4" t="s">
        <v>2</v>
      </c>
      <c r="F1198" s="4" t="s">
        <v>3</v>
      </c>
      <c r="G1198" s="4" t="s">
        <v>34</v>
      </c>
      <c r="H1198" s="4" t="s">
        <v>35</v>
      </c>
      <c r="I1198" s="9">
        <v>2</v>
      </c>
      <c r="J1198" s="6">
        <v>39.57</v>
      </c>
      <c r="K1198" s="7">
        <v>0.1</v>
      </c>
      <c r="L1198" s="6">
        <v>14.64</v>
      </c>
      <c r="M1198" s="6">
        <f t="shared" si="72"/>
        <v>71.225999999999999</v>
      </c>
      <c r="N1198" s="6">
        <f t="shared" si="73"/>
        <v>29.28</v>
      </c>
      <c r="O1198" s="6">
        <f t="shared" si="74"/>
        <v>41.945999999999998</v>
      </c>
      <c r="P1198" s="8">
        <f t="shared" si="75"/>
        <v>0.58891416055934631</v>
      </c>
      <c r="Q1198" s="5">
        <f>YEAR(SalesDataTable[[#This Row],[Order Date]])</f>
        <v>2026</v>
      </c>
      <c r="R1198" s="8" t="str">
        <f>"Q"&amp;ROUNDUP(MONTH(SalesDataTable[[#This Row],[Order Date]])/3,0)</f>
        <v>Q2</v>
      </c>
      <c r="S1198" s="9">
        <f>MONTH(SalesDataTable[[#This Row],[Order Date]])</f>
        <v>6</v>
      </c>
      <c r="T1198" s="8" t="str">
        <f>TEXT(SalesDataTable[[#This Row],[Order Date]],"mmm")</f>
        <v>Jun</v>
      </c>
    </row>
    <row r="1199" spans="1:20" ht="15.6">
      <c r="A1199" s="2">
        <v>2098</v>
      </c>
      <c r="B1199" s="3">
        <v>46198</v>
      </c>
      <c r="C1199" s="4" t="s">
        <v>11</v>
      </c>
      <c r="D1199" s="4" t="s">
        <v>12</v>
      </c>
      <c r="E1199" s="4" t="s">
        <v>2</v>
      </c>
      <c r="F1199" s="4" t="s">
        <v>3</v>
      </c>
      <c r="G1199" s="4" t="s">
        <v>9</v>
      </c>
      <c r="H1199" s="4" t="s">
        <v>17</v>
      </c>
      <c r="I1199" s="9">
        <v>1</v>
      </c>
      <c r="J1199" s="6">
        <v>146.46</v>
      </c>
      <c r="K1199" s="7">
        <v>0.15</v>
      </c>
      <c r="L1199" s="6">
        <v>80.760000000000005</v>
      </c>
      <c r="M1199" s="6">
        <f t="shared" si="72"/>
        <v>124.491</v>
      </c>
      <c r="N1199" s="6">
        <f t="shared" si="73"/>
        <v>80.760000000000005</v>
      </c>
      <c r="O1199" s="6">
        <f t="shared" si="74"/>
        <v>43.730999999999995</v>
      </c>
      <c r="P1199" s="8">
        <f t="shared" si="75"/>
        <v>0.35127840566787955</v>
      </c>
      <c r="Q1199" s="5">
        <f>YEAR(SalesDataTable[[#This Row],[Order Date]])</f>
        <v>2026</v>
      </c>
      <c r="R1199" s="8" t="str">
        <f>"Q"&amp;ROUNDUP(MONTH(SalesDataTable[[#This Row],[Order Date]])/3,0)</f>
        <v>Q2</v>
      </c>
      <c r="S1199" s="9">
        <f>MONTH(SalesDataTable[[#This Row],[Order Date]])</f>
        <v>6</v>
      </c>
      <c r="T1199" s="8" t="str">
        <f>TEXT(SalesDataTable[[#This Row],[Order Date]],"mmm")</f>
        <v>Jun</v>
      </c>
    </row>
    <row r="1200" spans="1:20" ht="15.6">
      <c r="A1200" s="2">
        <v>2190</v>
      </c>
      <c r="B1200" s="3">
        <v>46198</v>
      </c>
      <c r="C1200" s="4" t="s">
        <v>6</v>
      </c>
      <c r="D1200" s="4" t="s">
        <v>27</v>
      </c>
      <c r="E1200" s="4" t="s">
        <v>19</v>
      </c>
      <c r="F1200" s="4" t="s">
        <v>16</v>
      </c>
      <c r="G1200" s="4" t="s">
        <v>4</v>
      </c>
      <c r="H1200" s="4" t="s">
        <v>22</v>
      </c>
      <c r="I1200" s="9">
        <v>5</v>
      </c>
      <c r="J1200" s="6">
        <v>50.78</v>
      </c>
      <c r="K1200" s="7">
        <v>0</v>
      </c>
      <c r="L1200" s="6">
        <v>22.68</v>
      </c>
      <c r="M1200" s="6">
        <f t="shared" si="72"/>
        <v>253.9</v>
      </c>
      <c r="N1200" s="6">
        <f t="shared" si="73"/>
        <v>113.4</v>
      </c>
      <c r="O1200" s="6">
        <f t="shared" si="74"/>
        <v>140.5</v>
      </c>
      <c r="P1200" s="8">
        <f t="shared" si="75"/>
        <v>0.55336746750689247</v>
      </c>
      <c r="Q1200" s="5">
        <f>YEAR(SalesDataTable[[#This Row],[Order Date]])</f>
        <v>2026</v>
      </c>
      <c r="R1200" s="8" t="str">
        <f>"Q"&amp;ROUNDUP(MONTH(SalesDataTable[[#This Row],[Order Date]])/3,0)</f>
        <v>Q2</v>
      </c>
      <c r="S1200" s="9">
        <f>MONTH(SalesDataTable[[#This Row],[Order Date]])</f>
        <v>6</v>
      </c>
      <c r="T1200" s="8" t="str">
        <f>TEXT(SalesDataTable[[#This Row],[Order Date]],"mmm")</f>
        <v>Jun</v>
      </c>
    </row>
    <row r="1201" spans="1:20" ht="15.6">
      <c r="A1201" s="2">
        <v>2664</v>
      </c>
      <c r="B1201" s="3">
        <v>46198</v>
      </c>
      <c r="C1201" s="4" t="s">
        <v>11</v>
      </c>
      <c r="D1201" s="4" t="s">
        <v>39</v>
      </c>
      <c r="E1201" s="4" t="s">
        <v>28</v>
      </c>
      <c r="F1201" s="4" t="s">
        <v>3</v>
      </c>
      <c r="G1201" s="4" t="s">
        <v>14</v>
      </c>
      <c r="H1201" s="4" t="s">
        <v>32</v>
      </c>
      <c r="I1201" s="9">
        <v>3</v>
      </c>
      <c r="J1201" s="6">
        <v>47.61</v>
      </c>
      <c r="K1201" s="7">
        <v>0</v>
      </c>
      <c r="L1201" s="6">
        <v>18.21</v>
      </c>
      <c r="M1201" s="6">
        <f t="shared" si="72"/>
        <v>142.82999999999998</v>
      </c>
      <c r="N1201" s="6">
        <f t="shared" si="73"/>
        <v>54.63</v>
      </c>
      <c r="O1201" s="6">
        <f t="shared" si="74"/>
        <v>88.199999999999989</v>
      </c>
      <c r="P1201" s="8">
        <f t="shared" si="75"/>
        <v>0.61751732829237549</v>
      </c>
      <c r="Q1201" s="5">
        <f>YEAR(SalesDataTable[[#This Row],[Order Date]])</f>
        <v>2026</v>
      </c>
      <c r="R1201" s="8" t="str">
        <f>"Q"&amp;ROUNDUP(MONTH(SalesDataTable[[#This Row],[Order Date]])/3,0)</f>
        <v>Q2</v>
      </c>
      <c r="S1201" s="9">
        <f>MONTH(SalesDataTable[[#This Row],[Order Date]])</f>
        <v>6</v>
      </c>
      <c r="T1201" s="8" t="str">
        <f>TEXT(SalesDataTable[[#This Row],[Order Date]],"mmm")</f>
        <v>Jun</v>
      </c>
    </row>
    <row r="1202" spans="1:20" ht="15.6">
      <c r="A1202" s="2">
        <v>2992</v>
      </c>
      <c r="B1202" s="3">
        <v>46198</v>
      </c>
      <c r="C1202" s="4" t="s">
        <v>11</v>
      </c>
      <c r="D1202" s="4" t="s">
        <v>52</v>
      </c>
      <c r="E1202" s="4" t="s">
        <v>2</v>
      </c>
      <c r="F1202" s="4" t="s">
        <v>13</v>
      </c>
      <c r="G1202" s="4" t="s">
        <v>4</v>
      </c>
      <c r="H1202" s="4" t="s">
        <v>22</v>
      </c>
      <c r="I1202" s="9">
        <v>1</v>
      </c>
      <c r="J1202" s="6">
        <v>50.75</v>
      </c>
      <c r="K1202" s="7">
        <v>0.1</v>
      </c>
      <c r="L1202" s="6">
        <v>22.94</v>
      </c>
      <c r="M1202" s="6">
        <f t="shared" si="72"/>
        <v>45.675000000000004</v>
      </c>
      <c r="N1202" s="6">
        <f t="shared" si="73"/>
        <v>22.94</v>
      </c>
      <c r="O1202" s="6">
        <f t="shared" si="74"/>
        <v>22.735000000000003</v>
      </c>
      <c r="P1202" s="8">
        <f t="shared" si="75"/>
        <v>0.49775588396278053</v>
      </c>
      <c r="Q1202" s="5">
        <f>YEAR(SalesDataTable[[#This Row],[Order Date]])</f>
        <v>2026</v>
      </c>
      <c r="R1202" s="8" t="str">
        <f>"Q"&amp;ROUNDUP(MONTH(SalesDataTable[[#This Row],[Order Date]])/3,0)</f>
        <v>Q2</v>
      </c>
      <c r="S1202" s="9">
        <f>MONTH(SalesDataTable[[#This Row],[Order Date]])</f>
        <v>6</v>
      </c>
      <c r="T1202" s="8" t="str">
        <f>TEXT(SalesDataTable[[#This Row],[Order Date]],"mmm")</f>
        <v>Jun</v>
      </c>
    </row>
    <row r="1203" spans="1:20" ht="15.6">
      <c r="A1203" s="2">
        <v>3120</v>
      </c>
      <c r="B1203" s="3">
        <v>46198</v>
      </c>
      <c r="C1203" s="4" t="s">
        <v>11</v>
      </c>
      <c r="D1203" s="4" t="s">
        <v>25</v>
      </c>
      <c r="E1203" s="4" t="s">
        <v>28</v>
      </c>
      <c r="F1203" s="4" t="s">
        <v>3</v>
      </c>
      <c r="G1203" s="4" t="s">
        <v>34</v>
      </c>
      <c r="H1203" s="4" t="s">
        <v>45</v>
      </c>
      <c r="I1203" s="9">
        <v>1</v>
      </c>
      <c r="J1203" s="6">
        <v>50.33</v>
      </c>
      <c r="K1203" s="7">
        <v>0</v>
      </c>
      <c r="L1203" s="6">
        <v>21.66</v>
      </c>
      <c r="M1203" s="6">
        <f t="shared" si="72"/>
        <v>50.33</v>
      </c>
      <c r="N1203" s="6">
        <f t="shared" si="73"/>
        <v>21.66</v>
      </c>
      <c r="O1203" s="6">
        <f t="shared" si="74"/>
        <v>28.669999999999998</v>
      </c>
      <c r="P1203" s="8">
        <f t="shared" si="75"/>
        <v>0.56964037353467112</v>
      </c>
      <c r="Q1203" s="5">
        <f>YEAR(SalesDataTable[[#This Row],[Order Date]])</f>
        <v>2026</v>
      </c>
      <c r="R1203" s="8" t="str">
        <f>"Q"&amp;ROUNDUP(MONTH(SalesDataTable[[#This Row],[Order Date]])/3,0)</f>
        <v>Q2</v>
      </c>
      <c r="S1203" s="9">
        <f>MONTH(SalesDataTable[[#This Row],[Order Date]])</f>
        <v>6</v>
      </c>
      <c r="T1203" s="8" t="str">
        <f>TEXT(SalesDataTable[[#This Row],[Order Date]],"mmm")</f>
        <v>Jun</v>
      </c>
    </row>
    <row r="1204" spans="1:20" ht="15.6">
      <c r="A1204" s="2">
        <v>189</v>
      </c>
      <c r="B1204" s="3">
        <v>46199</v>
      </c>
      <c r="C1204" s="4" t="s">
        <v>11</v>
      </c>
      <c r="D1204" s="4" t="s">
        <v>39</v>
      </c>
      <c r="E1204" s="4" t="s">
        <v>2</v>
      </c>
      <c r="F1204" s="4" t="s">
        <v>16</v>
      </c>
      <c r="G1204" s="4" t="s">
        <v>14</v>
      </c>
      <c r="H1204" s="4" t="s">
        <v>32</v>
      </c>
      <c r="I1204" s="9">
        <v>1</v>
      </c>
      <c r="J1204" s="6">
        <v>47.5</v>
      </c>
      <c r="K1204" s="7">
        <v>0.1</v>
      </c>
      <c r="L1204" s="6">
        <v>18.8</v>
      </c>
      <c r="M1204" s="6">
        <f t="shared" si="72"/>
        <v>42.75</v>
      </c>
      <c r="N1204" s="6">
        <f t="shared" si="73"/>
        <v>18.8</v>
      </c>
      <c r="O1204" s="6">
        <f t="shared" si="74"/>
        <v>23.95</v>
      </c>
      <c r="P1204" s="8">
        <f t="shared" si="75"/>
        <v>0.56023391812865497</v>
      </c>
      <c r="Q1204" s="5">
        <f>YEAR(SalesDataTable[[#This Row],[Order Date]])</f>
        <v>2026</v>
      </c>
      <c r="R1204" s="8" t="str">
        <f>"Q"&amp;ROUNDUP(MONTH(SalesDataTable[[#This Row],[Order Date]])/3,0)</f>
        <v>Q2</v>
      </c>
      <c r="S1204" s="9">
        <f>MONTH(SalesDataTable[[#This Row],[Order Date]])</f>
        <v>6</v>
      </c>
      <c r="T1204" s="8" t="str">
        <f>TEXT(SalesDataTable[[#This Row],[Order Date]],"mmm")</f>
        <v>Jun</v>
      </c>
    </row>
    <row r="1205" spans="1:20" ht="15.6">
      <c r="A1205" s="2">
        <v>927</v>
      </c>
      <c r="B1205" s="3">
        <v>46199</v>
      </c>
      <c r="C1205" s="4" t="s">
        <v>11</v>
      </c>
      <c r="D1205" s="4" t="s">
        <v>39</v>
      </c>
      <c r="E1205" s="4" t="s">
        <v>28</v>
      </c>
      <c r="F1205" s="4" t="s">
        <v>3</v>
      </c>
      <c r="G1205" s="4" t="s">
        <v>14</v>
      </c>
      <c r="H1205" s="4" t="s">
        <v>44</v>
      </c>
      <c r="I1205" s="9">
        <v>2</v>
      </c>
      <c r="J1205" s="6">
        <v>130.33000000000001</v>
      </c>
      <c r="K1205" s="7">
        <v>0.1</v>
      </c>
      <c r="L1205" s="6">
        <v>67.319999999999993</v>
      </c>
      <c r="M1205" s="6">
        <f t="shared" si="72"/>
        <v>234.59400000000002</v>
      </c>
      <c r="N1205" s="6">
        <f t="shared" si="73"/>
        <v>134.63999999999999</v>
      </c>
      <c r="O1205" s="6">
        <f t="shared" si="74"/>
        <v>99.954000000000036</v>
      </c>
      <c r="P1205" s="8">
        <f t="shared" si="75"/>
        <v>0.42607227806337772</v>
      </c>
      <c r="Q1205" s="5">
        <f>YEAR(SalesDataTable[[#This Row],[Order Date]])</f>
        <v>2026</v>
      </c>
      <c r="R1205" s="8" t="str">
        <f>"Q"&amp;ROUNDUP(MONTH(SalesDataTable[[#This Row],[Order Date]])/3,0)</f>
        <v>Q2</v>
      </c>
      <c r="S1205" s="9">
        <f>MONTH(SalesDataTable[[#This Row],[Order Date]])</f>
        <v>6</v>
      </c>
      <c r="T1205" s="8" t="str">
        <f>TEXT(SalesDataTable[[#This Row],[Order Date]],"mmm")</f>
        <v>Jun</v>
      </c>
    </row>
    <row r="1206" spans="1:20" ht="15.6">
      <c r="A1206" s="2">
        <v>1388</v>
      </c>
      <c r="B1206" s="3">
        <v>46199</v>
      </c>
      <c r="C1206" s="4" t="s">
        <v>6</v>
      </c>
      <c r="D1206" s="4" t="s">
        <v>49</v>
      </c>
      <c r="E1206" s="4" t="s">
        <v>2</v>
      </c>
      <c r="F1206" s="4" t="s">
        <v>3</v>
      </c>
      <c r="G1206" s="4" t="s">
        <v>9</v>
      </c>
      <c r="H1206" s="4" t="s">
        <v>37</v>
      </c>
      <c r="I1206" s="9">
        <v>3</v>
      </c>
      <c r="J1206" s="6">
        <v>156.76</v>
      </c>
      <c r="K1206" s="7">
        <v>0.05</v>
      </c>
      <c r="L1206" s="6">
        <v>78.63</v>
      </c>
      <c r="M1206" s="6">
        <f t="shared" si="72"/>
        <v>446.76599999999996</v>
      </c>
      <c r="N1206" s="6">
        <f t="shared" si="73"/>
        <v>235.89</v>
      </c>
      <c r="O1206" s="6">
        <f t="shared" si="74"/>
        <v>210.87599999999998</v>
      </c>
      <c r="P1206" s="8">
        <f t="shared" si="75"/>
        <v>0.47200547937846654</v>
      </c>
      <c r="Q1206" s="5">
        <f>YEAR(SalesDataTable[[#This Row],[Order Date]])</f>
        <v>2026</v>
      </c>
      <c r="R1206" s="8" t="str">
        <f>"Q"&amp;ROUNDUP(MONTH(SalesDataTable[[#This Row],[Order Date]])/3,0)</f>
        <v>Q2</v>
      </c>
      <c r="S1206" s="9">
        <f>MONTH(SalesDataTable[[#This Row],[Order Date]])</f>
        <v>6</v>
      </c>
      <c r="T1206" s="8" t="str">
        <f>TEXT(SalesDataTable[[#This Row],[Order Date]],"mmm")</f>
        <v>Jun</v>
      </c>
    </row>
    <row r="1207" spans="1:20" ht="15.6">
      <c r="A1207" s="2">
        <v>3932</v>
      </c>
      <c r="B1207" s="3">
        <v>46199</v>
      </c>
      <c r="C1207" s="4" t="s">
        <v>11</v>
      </c>
      <c r="D1207" s="4" t="s">
        <v>39</v>
      </c>
      <c r="E1207" s="4" t="s">
        <v>2</v>
      </c>
      <c r="F1207" s="4" t="s">
        <v>13</v>
      </c>
      <c r="G1207" s="4" t="s">
        <v>34</v>
      </c>
      <c r="H1207" s="4" t="s">
        <v>42</v>
      </c>
      <c r="I1207" s="9">
        <v>4</v>
      </c>
      <c r="J1207" s="6">
        <v>35.770000000000003</v>
      </c>
      <c r="K1207" s="7">
        <v>0</v>
      </c>
      <c r="L1207" s="6">
        <v>13.75</v>
      </c>
      <c r="M1207" s="6">
        <f t="shared" si="72"/>
        <v>143.08000000000001</v>
      </c>
      <c r="N1207" s="6">
        <f t="shared" si="73"/>
        <v>55</v>
      </c>
      <c r="O1207" s="6">
        <f t="shared" si="74"/>
        <v>88.080000000000013</v>
      </c>
      <c r="P1207" s="8">
        <f t="shared" si="75"/>
        <v>0.61559966452334358</v>
      </c>
      <c r="Q1207" s="5">
        <f>YEAR(SalesDataTable[[#This Row],[Order Date]])</f>
        <v>2026</v>
      </c>
      <c r="R1207" s="8" t="str">
        <f>"Q"&amp;ROUNDUP(MONTH(SalesDataTable[[#This Row],[Order Date]])/3,0)</f>
        <v>Q2</v>
      </c>
      <c r="S1207" s="9">
        <f>MONTH(SalesDataTable[[#This Row],[Order Date]])</f>
        <v>6</v>
      </c>
      <c r="T1207" s="8" t="str">
        <f>TEXT(SalesDataTable[[#This Row],[Order Date]],"mmm")</f>
        <v>Jun</v>
      </c>
    </row>
    <row r="1208" spans="1:20" ht="15.6">
      <c r="A1208" s="2">
        <v>4008</v>
      </c>
      <c r="B1208" s="3">
        <v>46199</v>
      </c>
      <c r="C1208" s="4" t="s">
        <v>6</v>
      </c>
      <c r="D1208" s="4" t="s">
        <v>49</v>
      </c>
      <c r="E1208" s="4" t="s">
        <v>2</v>
      </c>
      <c r="F1208" s="4" t="s">
        <v>3</v>
      </c>
      <c r="G1208" s="4" t="s">
        <v>4</v>
      </c>
      <c r="H1208" s="4" t="s">
        <v>30</v>
      </c>
      <c r="I1208" s="9">
        <v>2</v>
      </c>
      <c r="J1208" s="6">
        <v>102.49</v>
      </c>
      <c r="K1208" s="7">
        <v>0</v>
      </c>
      <c r="L1208" s="6">
        <v>50.07</v>
      </c>
      <c r="M1208" s="6">
        <f t="shared" si="72"/>
        <v>204.98</v>
      </c>
      <c r="N1208" s="6">
        <f t="shared" si="73"/>
        <v>100.14</v>
      </c>
      <c r="O1208" s="6">
        <f t="shared" si="74"/>
        <v>104.83999999999999</v>
      </c>
      <c r="P1208" s="8">
        <f t="shared" si="75"/>
        <v>0.51146453312518292</v>
      </c>
      <c r="Q1208" s="5">
        <f>YEAR(SalesDataTable[[#This Row],[Order Date]])</f>
        <v>2026</v>
      </c>
      <c r="R1208" s="8" t="str">
        <f>"Q"&amp;ROUNDUP(MONTH(SalesDataTable[[#This Row],[Order Date]])/3,0)</f>
        <v>Q2</v>
      </c>
      <c r="S1208" s="9">
        <f>MONTH(SalesDataTable[[#This Row],[Order Date]])</f>
        <v>6</v>
      </c>
      <c r="T1208" s="8" t="str">
        <f>TEXT(SalesDataTable[[#This Row],[Order Date]],"mmm")</f>
        <v>Jun</v>
      </c>
    </row>
    <row r="1209" spans="1:20" ht="15.6">
      <c r="A1209" s="2">
        <v>4701</v>
      </c>
      <c r="B1209" s="3">
        <v>46199</v>
      </c>
      <c r="C1209" s="4" t="s">
        <v>0</v>
      </c>
      <c r="D1209" s="4" t="s">
        <v>1</v>
      </c>
      <c r="E1209" s="4" t="s">
        <v>8</v>
      </c>
      <c r="F1209" s="4" t="s">
        <v>16</v>
      </c>
      <c r="G1209" s="4" t="s">
        <v>4</v>
      </c>
      <c r="H1209" s="4" t="s">
        <v>5</v>
      </c>
      <c r="I1209" s="9">
        <v>8</v>
      </c>
      <c r="J1209" s="6">
        <v>82.47</v>
      </c>
      <c r="K1209" s="7">
        <v>0.15</v>
      </c>
      <c r="L1209" s="6">
        <v>42.58</v>
      </c>
      <c r="M1209" s="6">
        <f t="shared" si="72"/>
        <v>560.79599999999994</v>
      </c>
      <c r="N1209" s="6">
        <f t="shared" si="73"/>
        <v>340.64</v>
      </c>
      <c r="O1209" s="6">
        <f t="shared" si="74"/>
        <v>220.15599999999995</v>
      </c>
      <c r="P1209" s="8">
        <f t="shared" si="75"/>
        <v>0.39257769313618496</v>
      </c>
      <c r="Q1209" s="5">
        <f>YEAR(SalesDataTable[[#This Row],[Order Date]])</f>
        <v>2026</v>
      </c>
      <c r="R1209" s="8" t="str">
        <f>"Q"&amp;ROUNDUP(MONTH(SalesDataTable[[#This Row],[Order Date]])/3,0)</f>
        <v>Q2</v>
      </c>
      <c r="S1209" s="9">
        <f>MONTH(SalesDataTable[[#This Row],[Order Date]])</f>
        <v>6</v>
      </c>
      <c r="T1209" s="8" t="str">
        <f>TEXT(SalesDataTable[[#This Row],[Order Date]],"mmm")</f>
        <v>Jun</v>
      </c>
    </row>
    <row r="1210" spans="1:20" ht="15.6">
      <c r="A1210" s="2">
        <v>4805</v>
      </c>
      <c r="B1210" s="3">
        <v>46199</v>
      </c>
      <c r="C1210" s="4" t="s">
        <v>11</v>
      </c>
      <c r="D1210" s="4" t="s">
        <v>39</v>
      </c>
      <c r="E1210" s="4" t="s">
        <v>2</v>
      </c>
      <c r="F1210" s="4" t="s">
        <v>3</v>
      </c>
      <c r="G1210" s="4" t="s">
        <v>23</v>
      </c>
      <c r="H1210" s="4" t="s">
        <v>51</v>
      </c>
      <c r="I1210" s="9">
        <v>1</v>
      </c>
      <c r="J1210" s="6">
        <v>121.44</v>
      </c>
      <c r="K1210" s="7">
        <v>0</v>
      </c>
      <c r="L1210" s="6">
        <v>62.34</v>
      </c>
      <c r="M1210" s="6">
        <f t="shared" si="72"/>
        <v>121.44</v>
      </c>
      <c r="N1210" s="6">
        <f t="shared" si="73"/>
        <v>62.34</v>
      </c>
      <c r="O1210" s="6">
        <f t="shared" si="74"/>
        <v>59.099999999999994</v>
      </c>
      <c r="P1210" s="8">
        <f t="shared" si="75"/>
        <v>0.48666007905138337</v>
      </c>
      <c r="Q1210" s="5">
        <f>YEAR(SalesDataTable[[#This Row],[Order Date]])</f>
        <v>2026</v>
      </c>
      <c r="R1210" s="8" t="str">
        <f>"Q"&amp;ROUNDUP(MONTH(SalesDataTable[[#This Row],[Order Date]])/3,0)</f>
        <v>Q2</v>
      </c>
      <c r="S1210" s="9">
        <f>MONTH(SalesDataTable[[#This Row],[Order Date]])</f>
        <v>6</v>
      </c>
      <c r="T1210" s="8" t="str">
        <f>TEXT(SalesDataTable[[#This Row],[Order Date]],"mmm")</f>
        <v>Jun</v>
      </c>
    </row>
    <row r="1211" spans="1:20" ht="15.6">
      <c r="A1211" s="2">
        <v>912</v>
      </c>
      <c r="B1211" s="3">
        <v>46200</v>
      </c>
      <c r="C1211" s="4" t="s">
        <v>0</v>
      </c>
      <c r="D1211" s="4" t="s">
        <v>1</v>
      </c>
      <c r="E1211" s="4" t="s">
        <v>28</v>
      </c>
      <c r="F1211" s="4" t="s">
        <v>13</v>
      </c>
      <c r="G1211" s="4" t="s">
        <v>14</v>
      </c>
      <c r="H1211" s="4" t="s">
        <v>32</v>
      </c>
      <c r="I1211" s="9">
        <v>4</v>
      </c>
      <c r="J1211" s="6">
        <v>46.44</v>
      </c>
      <c r="K1211" s="7">
        <v>0.05</v>
      </c>
      <c r="L1211" s="6">
        <v>18.2</v>
      </c>
      <c r="M1211" s="6">
        <f t="shared" si="72"/>
        <v>176.47199999999998</v>
      </c>
      <c r="N1211" s="6">
        <f t="shared" si="73"/>
        <v>72.8</v>
      </c>
      <c r="O1211" s="6">
        <f t="shared" si="74"/>
        <v>103.67199999999998</v>
      </c>
      <c r="P1211" s="8">
        <f t="shared" si="75"/>
        <v>0.58746996690693143</v>
      </c>
      <c r="Q1211" s="5">
        <f>YEAR(SalesDataTable[[#This Row],[Order Date]])</f>
        <v>2026</v>
      </c>
      <c r="R1211" s="8" t="str">
        <f>"Q"&amp;ROUNDUP(MONTH(SalesDataTable[[#This Row],[Order Date]])/3,0)</f>
        <v>Q2</v>
      </c>
      <c r="S1211" s="9">
        <f>MONTH(SalesDataTable[[#This Row],[Order Date]])</f>
        <v>6</v>
      </c>
      <c r="T1211" s="8" t="str">
        <f>TEXT(SalesDataTable[[#This Row],[Order Date]],"mmm")</f>
        <v>Jun</v>
      </c>
    </row>
    <row r="1212" spans="1:20" ht="15.6">
      <c r="A1212" s="2">
        <v>1837</v>
      </c>
      <c r="B1212" s="3">
        <v>46200</v>
      </c>
      <c r="C1212" s="4" t="s">
        <v>0</v>
      </c>
      <c r="D1212" s="4" t="s">
        <v>1</v>
      </c>
      <c r="E1212" s="4" t="s">
        <v>28</v>
      </c>
      <c r="F1212" s="4" t="s">
        <v>16</v>
      </c>
      <c r="G1212" s="4" t="s">
        <v>23</v>
      </c>
      <c r="H1212" s="4" t="s">
        <v>29</v>
      </c>
      <c r="I1212" s="9">
        <v>2</v>
      </c>
      <c r="J1212" s="6">
        <v>194.13</v>
      </c>
      <c r="K1212" s="7">
        <v>0.1</v>
      </c>
      <c r="L1212" s="6">
        <v>106.51</v>
      </c>
      <c r="M1212" s="6">
        <f t="shared" si="72"/>
        <v>349.43400000000003</v>
      </c>
      <c r="N1212" s="6">
        <f t="shared" si="73"/>
        <v>213.02</v>
      </c>
      <c r="O1212" s="6">
        <f t="shared" si="74"/>
        <v>136.41400000000002</v>
      </c>
      <c r="P1212" s="8">
        <f t="shared" si="75"/>
        <v>0.39038559499075648</v>
      </c>
      <c r="Q1212" s="5">
        <f>YEAR(SalesDataTable[[#This Row],[Order Date]])</f>
        <v>2026</v>
      </c>
      <c r="R1212" s="8" t="str">
        <f>"Q"&amp;ROUNDUP(MONTH(SalesDataTable[[#This Row],[Order Date]])/3,0)</f>
        <v>Q2</v>
      </c>
      <c r="S1212" s="9">
        <f>MONTH(SalesDataTable[[#This Row],[Order Date]])</f>
        <v>6</v>
      </c>
      <c r="T1212" s="8" t="str">
        <f>TEXT(SalesDataTable[[#This Row],[Order Date]],"mmm")</f>
        <v>Jun</v>
      </c>
    </row>
    <row r="1213" spans="1:20" ht="15.6">
      <c r="A1213" s="2">
        <v>2216</v>
      </c>
      <c r="B1213" s="3">
        <v>46200</v>
      </c>
      <c r="C1213" s="4" t="s">
        <v>0</v>
      </c>
      <c r="D1213" s="4" t="s">
        <v>36</v>
      </c>
      <c r="E1213" s="4" t="s">
        <v>2</v>
      </c>
      <c r="F1213" s="4" t="s">
        <v>16</v>
      </c>
      <c r="G1213" s="4" t="s">
        <v>4</v>
      </c>
      <c r="H1213" s="4" t="s">
        <v>5</v>
      </c>
      <c r="I1213" s="9">
        <v>4</v>
      </c>
      <c r="J1213" s="6">
        <v>81.86</v>
      </c>
      <c r="K1213" s="7">
        <v>0.05</v>
      </c>
      <c r="L1213" s="6">
        <v>42.22</v>
      </c>
      <c r="M1213" s="6">
        <f t="shared" si="72"/>
        <v>311.06799999999998</v>
      </c>
      <c r="N1213" s="6">
        <f t="shared" si="73"/>
        <v>168.88</v>
      </c>
      <c r="O1213" s="6">
        <f t="shared" si="74"/>
        <v>142.18799999999999</v>
      </c>
      <c r="P1213" s="8">
        <f t="shared" si="75"/>
        <v>0.45709619761595532</v>
      </c>
      <c r="Q1213" s="5">
        <f>YEAR(SalesDataTable[[#This Row],[Order Date]])</f>
        <v>2026</v>
      </c>
      <c r="R1213" s="8" t="str">
        <f>"Q"&amp;ROUNDUP(MONTH(SalesDataTable[[#This Row],[Order Date]])/3,0)</f>
        <v>Q2</v>
      </c>
      <c r="S1213" s="9">
        <f>MONTH(SalesDataTable[[#This Row],[Order Date]])</f>
        <v>6</v>
      </c>
      <c r="T1213" s="8" t="str">
        <f>TEXT(SalesDataTable[[#This Row],[Order Date]],"mmm")</f>
        <v>Jun</v>
      </c>
    </row>
    <row r="1214" spans="1:20" ht="15.6">
      <c r="A1214" s="2">
        <v>2451</v>
      </c>
      <c r="B1214" s="3">
        <v>46200</v>
      </c>
      <c r="C1214" s="4" t="s">
        <v>0</v>
      </c>
      <c r="D1214" s="4" t="s">
        <v>36</v>
      </c>
      <c r="E1214" s="4" t="s">
        <v>8</v>
      </c>
      <c r="F1214" s="4" t="s">
        <v>16</v>
      </c>
      <c r="G1214" s="4" t="s">
        <v>14</v>
      </c>
      <c r="H1214" s="4" t="s">
        <v>48</v>
      </c>
      <c r="I1214" s="9">
        <v>4</v>
      </c>
      <c r="J1214" s="6">
        <v>162.61000000000001</v>
      </c>
      <c r="K1214" s="7">
        <v>0.05</v>
      </c>
      <c r="L1214" s="6">
        <v>88.64</v>
      </c>
      <c r="M1214" s="6">
        <f t="shared" si="72"/>
        <v>617.91800000000001</v>
      </c>
      <c r="N1214" s="6">
        <f t="shared" si="73"/>
        <v>354.56</v>
      </c>
      <c r="O1214" s="6">
        <f t="shared" si="74"/>
        <v>263.358</v>
      </c>
      <c r="P1214" s="8">
        <f t="shared" si="75"/>
        <v>0.4262021821665658</v>
      </c>
      <c r="Q1214" s="5">
        <f>YEAR(SalesDataTable[[#This Row],[Order Date]])</f>
        <v>2026</v>
      </c>
      <c r="R1214" s="8" t="str">
        <f>"Q"&amp;ROUNDUP(MONTH(SalesDataTable[[#This Row],[Order Date]])/3,0)</f>
        <v>Q2</v>
      </c>
      <c r="S1214" s="9">
        <f>MONTH(SalesDataTable[[#This Row],[Order Date]])</f>
        <v>6</v>
      </c>
      <c r="T1214" s="8" t="str">
        <f>TEXT(SalesDataTable[[#This Row],[Order Date]],"mmm")</f>
        <v>Jun</v>
      </c>
    </row>
    <row r="1215" spans="1:20" ht="15.6">
      <c r="A1215" s="2">
        <v>2874</v>
      </c>
      <c r="B1215" s="3">
        <v>46200</v>
      </c>
      <c r="C1215" s="4" t="s">
        <v>6</v>
      </c>
      <c r="D1215" s="4" t="s">
        <v>43</v>
      </c>
      <c r="E1215" s="4" t="s">
        <v>19</v>
      </c>
      <c r="F1215" s="4" t="s">
        <v>13</v>
      </c>
      <c r="G1215" s="4" t="s">
        <v>4</v>
      </c>
      <c r="H1215" s="4" t="s">
        <v>26</v>
      </c>
      <c r="I1215" s="9">
        <v>1</v>
      </c>
      <c r="J1215" s="6">
        <v>40.26</v>
      </c>
      <c r="K1215" s="7">
        <v>0</v>
      </c>
      <c r="L1215" s="6">
        <v>16.62</v>
      </c>
      <c r="M1215" s="6">
        <f t="shared" si="72"/>
        <v>40.26</v>
      </c>
      <c r="N1215" s="6">
        <f t="shared" si="73"/>
        <v>16.62</v>
      </c>
      <c r="O1215" s="6">
        <f t="shared" si="74"/>
        <v>23.639999999999997</v>
      </c>
      <c r="P1215" s="8">
        <f t="shared" si="75"/>
        <v>0.58718330849478384</v>
      </c>
      <c r="Q1215" s="5">
        <f>YEAR(SalesDataTable[[#This Row],[Order Date]])</f>
        <v>2026</v>
      </c>
      <c r="R1215" s="8" t="str">
        <f>"Q"&amp;ROUNDUP(MONTH(SalesDataTable[[#This Row],[Order Date]])/3,0)</f>
        <v>Q2</v>
      </c>
      <c r="S1215" s="9">
        <f>MONTH(SalesDataTable[[#This Row],[Order Date]])</f>
        <v>6</v>
      </c>
      <c r="T1215" s="8" t="str">
        <f>TEXT(SalesDataTable[[#This Row],[Order Date]],"mmm")</f>
        <v>Jun</v>
      </c>
    </row>
    <row r="1216" spans="1:20" ht="15.6">
      <c r="A1216" s="2">
        <v>2885</v>
      </c>
      <c r="B1216" s="3">
        <v>46200</v>
      </c>
      <c r="C1216" s="4" t="s">
        <v>0</v>
      </c>
      <c r="D1216" s="4" t="s">
        <v>1</v>
      </c>
      <c r="E1216" s="4" t="s">
        <v>2</v>
      </c>
      <c r="F1216" s="4" t="s">
        <v>16</v>
      </c>
      <c r="G1216" s="4" t="s">
        <v>14</v>
      </c>
      <c r="H1216" s="4" t="s">
        <v>32</v>
      </c>
      <c r="I1216" s="9">
        <v>1</v>
      </c>
      <c r="J1216" s="6">
        <v>47.23</v>
      </c>
      <c r="K1216" s="7">
        <v>0.1</v>
      </c>
      <c r="L1216" s="6">
        <v>17.829999999999998</v>
      </c>
      <c r="M1216" s="6">
        <f t="shared" si="72"/>
        <v>42.506999999999998</v>
      </c>
      <c r="N1216" s="6">
        <f t="shared" si="73"/>
        <v>17.829999999999998</v>
      </c>
      <c r="O1216" s="6">
        <f t="shared" si="74"/>
        <v>24.677</v>
      </c>
      <c r="P1216" s="8">
        <f t="shared" si="75"/>
        <v>0.58053967581810062</v>
      </c>
      <c r="Q1216" s="5">
        <f>YEAR(SalesDataTable[[#This Row],[Order Date]])</f>
        <v>2026</v>
      </c>
      <c r="R1216" s="8" t="str">
        <f>"Q"&amp;ROUNDUP(MONTH(SalesDataTable[[#This Row],[Order Date]])/3,0)</f>
        <v>Q2</v>
      </c>
      <c r="S1216" s="9">
        <f>MONTH(SalesDataTable[[#This Row],[Order Date]])</f>
        <v>6</v>
      </c>
      <c r="T1216" s="8" t="str">
        <f>TEXT(SalesDataTable[[#This Row],[Order Date]],"mmm")</f>
        <v>Jun</v>
      </c>
    </row>
    <row r="1217" spans="1:20" ht="15.6">
      <c r="A1217" s="2">
        <v>3014</v>
      </c>
      <c r="B1217" s="3">
        <v>46200</v>
      </c>
      <c r="C1217" s="4" t="s">
        <v>11</v>
      </c>
      <c r="D1217" s="4" t="s">
        <v>39</v>
      </c>
      <c r="E1217" s="4" t="s">
        <v>2</v>
      </c>
      <c r="F1217" s="4" t="s">
        <v>13</v>
      </c>
      <c r="G1217" s="4" t="s">
        <v>34</v>
      </c>
      <c r="H1217" s="4" t="s">
        <v>45</v>
      </c>
      <c r="I1217" s="9">
        <v>1</v>
      </c>
      <c r="J1217" s="6">
        <v>50.13</v>
      </c>
      <c r="K1217" s="7">
        <v>0.15</v>
      </c>
      <c r="L1217" s="6">
        <v>22.22</v>
      </c>
      <c r="M1217" s="6">
        <f t="shared" si="72"/>
        <v>42.610500000000002</v>
      </c>
      <c r="N1217" s="6">
        <f t="shared" si="73"/>
        <v>22.22</v>
      </c>
      <c r="O1217" s="6">
        <f t="shared" si="74"/>
        <v>20.390500000000003</v>
      </c>
      <c r="P1217" s="8">
        <f t="shared" si="75"/>
        <v>0.47853228664296366</v>
      </c>
      <c r="Q1217" s="5">
        <f>YEAR(SalesDataTable[[#This Row],[Order Date]])</f>
        <v>2026</v>
      </c>
      <c r="R1217" s="8" t="str">
        <f>"Q"&amp;ROUNDUP(MONTH(SalesDataTable[[#This Row],[Order Date]])/3,0)</f>
        <v>Q2</v>
      </c>
      <c r="S1217" s="9">
        <f>MONTH(SalesDataTable[[#This Row],[Order Date]])</f>
        <v>6</v>
      </c>
      <c r="T1217" s="8" t="str">
        <f>TEXT(SalesDataTable[[#This Row],[Order Date]],"mmm")</f>
        <v>Jun</v>
      </c>
    </row>
    <row r="1218" spans="1:20" ht="15.6">
      <c r="A1218" s="2">
        <v>3273</v>
      </c>
      <c r="B1218" s="3">
        <v>46200</v>
      </c>
      <c r="C1218" s="4" t="s">
        <v>11</v>
      </c>
      <c r="D1218" s="4" t="s">
        <v>18</v>
      </c>
      <c r="E1218" s="4" t="s">
        <v>2</v>
      </c>
      <c r="F1218" s="4" t="s">
        <v>16</v>
      </c>
      <c r="G1218" s="4" t="s">
        <v>23</v>
      </c>
      <c r="H1218" s="4" t="s">
        <v>24</v>
      </c>
      <c r="I1218" s="9">
        <v>2</v>
      </c>
      <c r="J1218" s="6">
        <v>345.82</v>
      </c>
      <c r="K1218" s="7">
        <v>0.05</v>
      </c>
      <c r="L1218" s="6">
        <v>196.24</v>
      </c>
      <c r="M1218" s="6">
        <f t="shared" ref="M1218:M1281" si="76">I1218*J1218*(1-K1218)</f>
        <v>657.05799999999999</v>
      </c>
      <c r="N1218" s="6">
        <f t="shared" ref="N1218:N1281" si="77">I1218*L1218</f>
        <v>392.48</v>
      </c>
      <c r="O1218" s="6">
        <f t="shared" ref="O1218:O1281" si="78">M1218-N1218</f>
        <v>264.57799999999997</v>
      </c>
      <c r="P1218" s="8">
        <f t="shared" ref="P1218:P1281" si="79">IFERROR(O1218/M1218,0)</f>
        <v>0.40267069269379563</v>
      </c>
      <c r="Q1218" s="5">
        <f>YEAR(SalesDataTable[[#This Row],[Order Date]])</f>
        <v>2026</v>
      </c>
      <c r="R1218" s="8" t="str">
        <f>"Q"&amp;ROUNDUP(MONTH(SalesDataTable[[#This Row],[Order Date]])/3,0)</f>
        <v>Q2</v>
      </c>
      <c r="S1218" s="9">
        <f>MONTH(SalesDataTable[[#This Row],[Order Date]])</f>
        <v>6</v>
      </c>
      <c r="T1218" s="8" t="str">
        <f>TEXT(SalesDataTable[[#This Row],[Order Date]],"mmm")</f>
        <v>Jun</v>
      </c>
    </row>
    <row r="1219" spans="1:20" ht="15.6">
      <c r="A1219" s="2">
        <v>5041</v>
      </c>
      <c r="B1219" s="3">
        <v>46200</v>
      </c>
      <c r="C1219" s="4" t="s">
        <v>0</v>
      </c>
      <c r="D1219" s="4" t="s">
        <v>50</v>
      </c>
      <c r="E1219" s="4" t="s">
        <v>19</v>
      </c>
      <c r="F1219" s="4" t="s">
        <v>13</v>
      </c>
      <c r="G1219" s="4" t="s">
        <v>23</v>
      </c>
      <c r="H1219" s="4" t="s">
        <v>51</v>
      </c>
      <c r="I1219" s="9">
        <v>1</v>
      </c>
      <c r="J1219" s="6">
        <v>126.12</v>
      </c>
      <c r="K1219" s="7">
        <v>0</v>
      </c>
      <c r="L1219" s="6">
        <v>62.18</v>
      </c>
      <c r="M1219" s="6">
        <f t="shared" si="76"/>
        <v>126.12</v>
      </c>
      <c r="N1219" s="6">
        <f t="shared" si="77"/>
        <v>62.18</v>
      </c>
      <c r="O1219" s="6">
        <f t="shared" si="78"/>
        <v>63.940000000000005</v>
      </c>
      <c r="P1219" s="8">
        <f t="shared" si="79"/>
        <v>0.50697748176339996</v>
      </c>
      <c r="Q1219" s="5">
        <f>YEAR(SalesDataTable[[#This Row],[Order Date]])</f>
        <v>2026</v>
      </c>
      <c r="R1219" s="8" t="str">
        <f>"Q"&amp;ROUNDUP(MONTH(SalesDataTable[[#This Row],[Order Date]])/3,0)</f>
        <v>Q2</v>
      </c>
      <c r="S1219" s="9">
        <f>MONTH(SalesDataTable[[#This Row],[Order Date]])</f>
        <v>6</v>
      </c>
      <c r="T1219" s="8" t="str">
        <f>TEXT(SalesDataTable[[#This Row],[Order Date]],"mmm")</f>
        <v>Jun</v>
      </c>
    </row>
    <row r="1220" spans="1:20" ht="15.6">
      <c r="A1220" s="2">
        <v>312</v>
      </c>
      <c r="B1220" s="3">
        <v>46201</v>
      </c>
      <c r="C1220" s="4" t="s">
        <v>20</v>
      </c>
      <c r="D1220" s="4" t="s">
        <v>31</v>
      </c>
      <c r="E1220" s="4" t="s">
        <v>28</v>
      </c>
      <c r="F1220" s="4" t="s">
        <v>3</v>
      </c>
      <c r="G1220" s="4" t="s">
        <v>34</v>
      </c>
      <c r="H1220" s="4" t="s">
        <v>42</v>
      </c>
      <c r="I1220" s="9">
        <v>1</v>
      </c>
      <c r="J1220" s="6">
        <v>36</v>
      </c>
      <c r="K1220" s="7">
        <v>0</v>
      </c>
      <c r="L1220" s="6">
        <v>13.95</v>
      </c>
      <c r="M1220" s="6">
        <f t="shared" si="76"/>
        <v>36</v>
      </c>
      <c r="N1220" s="6">
        <f t="shared" si="77"/>
        <v>13.95</v>
      </c>
      <c r="O1220" s="6">
        <f t="shared" si="78"/>
        <v>22.05</v>
      </c>
      <c r="P1220" s="8">
        <f t="shared" si="79"/>
        <v>0.61250000000000004</v>
      </c>
      <c r="Q1220" s="5">
        <f>YEAR(SalesDataTable[[#This Row],[Order Date]])</f>
        <v>2026</v>
      </c>
      <c r="R1220" s="8" t="str">
        <f>"Q"&amp;ROUNDUP(MONTH(SalesDataTable[[#This Row],[Order Date]])/3,0)</f>
        <v>Q2</v>
      </c>
      <c r="S1220" s="9">
        <f>MONTH(SalesDataTable[[#This Row],[Order Date]])</f>
        <v>6</v>
      </c>
      <c r="T1220" s="8" t="str">
        <f>TEXT(SalesDataTable[[#This Row],[Order Date]],"mmm")</f>
        <v>Jun</v>
      </c>
    </row>
    <row r="1221" spans="1:20" ht="15.6">
      <c r="A1221" s="2">
        <v>647</v>
      </c>
      <c r="B1221" s="3">
        <v>46201</v>
      </c>
      <c r="C1221" s="4" t="s">
        <v>0</v>
      </c>
      <c r="D1221" s="4" t="s">
        <v>1</v>
      </c>
      <c r="E1221" s="4" t="s">
        <v>2</v>
      </c>
      <c r="F1221" s="4" t="s">
        <v>3</v>
      </c>
      <c r="G1221" s="4" t="s">
        <v>14</v>
      </c>
      <c r="H1221" s="4" t="s">
        <v>48</v>
      </c>
      <c r="I1221" s="9">
        <v>1</v>
      </c>
      <c r="J1221" s="6">
        <v>162.25</v>
      </c>
      <c r="K1221" s="7">
        <v>0.05</v>
      </c>
      <c r="L1221" s="6">
        <v>89.28</v>
      </c>
      <c r="M1221" s="6">
        <f t="shared" si="76"/>
        <v>154.13749999999999</v>
      </c>
      <c r="N1221" s="6">
        <f t="shared" si="77"/>
        <v>89.28</v>
      </c>
      <c r="O1221" s="6">
        <f t="shared" si="78"/>
        <v>64.857499999999987</v>
      </c>
      <c r="P1221" s="8">
        <f t="shared" si="79"/>
        <v>0.42077690373854509</v>
      </c>
      <c r="Q1221" s="5">
        <f>YEAR(SalesDataTable[[#This Row],[Order Date]])</f>
        <v>2026</v>
      </c>
      <c r="R1221" s="8" t="str">
        <f>"Q"&amp;ROUNDUP(MONTH(SalesDataTable[[#This Row],[Order Date]])/3,0)</f>
        <v>Q2</v>
      </c>
      <c r="S1221" s="9">
        <f>MONTH(SalesDataTable[[#This Row],[Order Date]])</f>
        <v>6</v>
      </c>
      <c r="T1221" s="8" t="str">
        <f>TEXT(SalesDataTable[[#This Row],[Order Date]],"mmm")</f>
        <v>Jun</v>
      </c>
    </row>
    <row r="1222" spans="1:20" ht="15.6">
      <c r="A1222" s="2">
        <v>708</v>
      </c>
      <c r="B1222" s="3">
        <v>46201</v>
      </c>
      <c r="C1222" s="4" t="s">
        <v>6</v>
      </c>
      <c r="D1222" s="4" t="s">
        <v>41</v>
      </c>
      <c r="E1222" s="4" t="s">
        <v>2</v>
      </c>
      <c r="F1222" s="4" t="s">
        <v>3</v>
      </c>
      <c r="G1222" s="4" t="s">
        <v>9</v>
      </c>
      <c r="H1222" s="4" t="s">
        <v>37</v>
      </c>
      <c r="I1222" s="9">
        <v>1</v>
      </c>
      <c r="J1222" s="6">
        <v>150.44</v>
      </c>
      <c r="K1222" s="7">
        <v>0</v>
      </c>
      <c r="L1222" s="6">
        <v>80.5</v>
      </c>
      <c r="M1222" s="6">
        <f t="shared" si="76"/>
        <v>150.44</v>
      </c>
      <c r="N1222" s="6">
        <f t="shared" si="77"/>
        <v>80.5</v>
      </c>
      <c r="O1222" s="6">
        <f t="shared" si="78"/>
        <v>69.94</v>
      </c>
      <c r="P1222" s="8">
        <f t="shared" si="79"/>
        <v>0.46490295134272797</v>
      </c>
      <c r="Q1222" s="5">
        <f>YEAR(SalesDataTable[[#This Row],[Order Date]])</f>
        <v>2026</v>
      </c>
      <c r="R1222" s="8" t="str">
        <f>"Q"&amp;ROUNDUP(MONTH(SalesDataTable[[#This Row],[Order Date]])/3,0)</f>
        <v>Q2</v>
      </c>
      <c r="S1222" s="9">
        <f>MONTH(SalesDataTable[[#This Row],[Order Date]])</f>
        <v>6</v>
      </c>
      <c r="T1222" s="8" t="str">
        <f>TEXT(SalesDataTable[[#This Row],[Order Date]],"mmm")</f>
        <v>Jun</v>
      </c>
    </row>
    <row r="1223" spans="1:20" ht="15.6">
      <c r="A1223" s="2">
        <v>886</v>
      </c>
      <c r="B1223" s="3">
        <v>46201</v>
      </c>
      <c r="C1223" s="4" t="s">
        <v>0</v>
      </c>
      <c r="D1223" s="4" t="s">
        <v>1</v>
      </c>
      <c r="E1223" s="4" t="s">
        <v>19</v>
      </c>
      <c r="F1223" s="4" t="s">
        <v>16</v>
      </c>
      <c r="G1223" s="4" t="s">
        <v>23</v>
      </c>
      <c r="H1223" s="4" t="s">
        <v>51</v>
      </c>
      <c r="I1223" s="9">
        <v>2</v>
      </c>
      <c r="J1223" s="6">
        <v>126.17</v>
      </c>
      <c r="K1223" s="7">
        <v>0.05</v>
      </c>
      <c r="L1223" s="6">
        <v>61.13</v>
      </c>
      <c r="M1223" s="6">
        <f t="shared" si="76"/>
        <v>239.72299999999998</v>
      </c>
      <c r="N1223" s="6">
        <f t="shared" si="77"/>
        <v>122.26</v>
      </c>
      <c r="O1223" s="6">
        <f t="shared" si="78"/>
        <v>117.46299999999998</v>
      </c>
      <c r="P1223" s="8">
        <f t="shared" si="79"/>
        <v>0.48999470221881081</v>
      </c>
      <c r="Q1223" s="5">
        <f>YEAR(SalesDataTable[[#This Row],[Order Date]])</f>
        <v>2026</v>
      </c>
      <c r="R1223" s="8" t="str">
        <f>"Q"&amp;ROUNDUP(MONTH(SalesDataTable[[#This Row],[Order Date]])/3,0)</f>
        <v>Q2</v>
      </c>
      <c r="S1223" s="9">
        <f>MONTH(SalesDataTable[[#This Row],[Order Date]])</f>
        <v>6</v>
      </c>
      <c r="T1223" s="8" t="str">
        <f>TEXT(SalesDataTable[[#This Row],[Order Date]],"mmm")</f>
        <v>Jun</v>
      </c>
    </row>
    <row r="1224" spans="1:20" ht="15.6">
      <c r="A1224" s="2">
        <v>944</v>
      </c>
      <c r="B1224" s="3">
        <v>46201</v>
      </c>
      <c r="C1224" s="4" t="s">
        <v>20</v>
      </c>
      <c r="D1224" s="4" t="s">
        <v>31</v>
      </c>
      <c r="E1224" s="4" t="s">
        <v>28</v>
      </c>
      <c r="F1224" s="4" t="s">
        <v>3</v>
      </c>
      <c r="G1224" s="4" t="s">
        <v>23</v>
      </c>
      <c r="H1224" s="4" t="s">
        <v>40</v>
      </c>
      <c r="I1224" s="9">
        <v>2</v>
      </c>
      <c r="J1224" s="6">
        <v>83.72</v>
      </c>
      <c r="K1224" s="7">
        <v>0</v>
      </c>
      <c r="L1224" s="6">
        <v>38.96</v>
      </c>
      <c r="M1224" s="6">
        <f t="shared" si="76"/>
        <v>167.44</v>
      </c>
      <c r="N1224" s="6">
        <f t="shared" si="77"/>
        <v>77.92</v>
      </c>
      <c r="O1224" s="6">
        <f t="shared" si="78"/>
        <v>89.52</v>
      </c>
      <c r="P1224" s="8">
        <f t="shared" si="79"/>
        <v>0.53463927376970855</v>
      </c>
      <c r="Q1224" s="5">
        <f>YEAR(SalesDataTable[[#This Row],[Order Date]])</f>
        <v>2026</v>
      </c>
      <c r="R1224" s="8" t="str">
        <f>"Q"&amp;ROUNDUP(MONTH(SalesDataTable[[#This Row],[Order Date]])/3,0)</f>
        <v>Q2</v>
      </c>
      <c r="S1224" s="9">
        <f>MONTH(SalesDataTable[[#This Row],[Order Date]])</f>
        <v>6</v>
      </c>
      <c r="T1224" s="8" t="str">
        <f>TEXT(SalesDataTable[[#This Row],[Order Date]],"mmm")</f>
        <v>Jun</v>
      </c>
    </row>
    <row r="1225" spans="1:20" ht="15.6">
      <c r="A1225" s="2">
        <v>1050</v>
      </c>
      <c r="B1225" s="3">
        <v>46201</v>
      </c>
      <c r="C1225" s="4" t="s">
        <v>20</v>
      </c>
      <c r="D1225" s="4" t="s">
        <v>33</v>
      </c>
      <c r="E1225" s="4" t="s">
        <v>28</v>
      </c>
      <c r="F1225" s="4" t="s">
        <v>13</v>
      </c>
      <c r="G1225" s="4" t="s">
        <v>9</v>
      </c>
      <c r="H1225" s="4" t="s">
        <v>46</v>
      </c>
      <c r="I1225" s="9">
        <v>1</v>
      </c>
      <c r="J1225" s="6">
        <v>70.58</v>
      </c>
      <c r="K1225" s="7">
        <v>0</v>
      </c>
      <c r="L1225" s="6">
        <v>32.78</v>
      </c>
      <c r="M1225" s="6">
        <f t="shared" si="76"/>
        <v>70.58</v>
      </c>
      <c r="N1225" s="6">
        <f t="shared" si="77"/>
        <v>32.78</v>
      </c>
      <c r="O1225" s="6">
        <f t="shared" si="78"/>
        <v>37.799999999999997</v>
      </c>
      <c r="P1225" s="8">
        <f t="shared" si="79"/>
        <v>0.53556248228960046</v>
      </c>
      <c r="Q1225" s="5">
        <f>YEAR(SalesDataTable[[#This Row],[Order Date]])</f>
        <v>2026</v>
      </c>
      <c r="R1225" s="8" t="str">
        <f>"Q"&amp;ROUNDUP(MONTH(SalesDataTable[[#This Row],[Order Date]])/3,0)</f>
        <v>Q2</v>
      </c>
      <c r="S1225" s="9">
        <f>MONTH(SalesDataTable[[#This Row],[Order Date]])</f>
        <v>6</v>
      </c>
      <c r="T1225" s="8" t="str">
        <f>TEXT(SalesDataTable[[#This Row],[Order Date]],"mmm")</f>
        <v>Jun</v>
      </c>
    </row>
    <row r="1226" spans="1:20" ht="15.6">
      <c r="A1226" s="2">
        <v>1677</v>
      </c>
      <c r="B1226" s="3">
        <v>46201</v>
      </c>
      <c r="C1226" s="4" t="s">
        <v>20</v>
      </c>
      <c r="D1226" s="4" t="s">
        <v>47</v>
      </c>
      <c r="E1226" s="4" t="s">
        <v>8</v>
      </c>
      <c r="F1226" s="4" t="s">
        <v>16</v>
      </c>
      <c r="G1226" s="4" t="s">
        <v>23</v>
      </c>
      <c r="H1226" s="4" t="s">
        <v>40</v>
      </c>
      <c r="I1226" s="9">
        <v>5</v>
      </c>
      <c r="J1226" s="6">
        <v>81.96</v>
      </c>
      <c r="K1226" s="7">
        <v>0.05</v>
      </c>
      <c r="L1226" s="6">
        <v>39.130000000000003</v>
      </c>
      <c r="M1226" s="6">
        <f t="shared" si="76"/>
        <v>389.30999999999995</v>
      </c>
      <c r="N1226" s="6">
        <f t="shared" si="77"/>
        <v>195.65</v>
      </c>
      <c r="O1226" s="6">
        <f t="shared" si="78"/>
        <v>193.65999999999994</v>
      </c>
      <c r="P1226" s="8">
        <f t="shared" si="79"/>
        <v>0.497444196141892</v>
      </c>
      <c r="Q1226" s="5">
        <f>YEAR(SalesDataTable[[#This Row],[Order Date]])</f>
        <v>2026</v>
      </c>
      <c r="R1226" s="8" t="str">
        <f>"Q"&amp;ROUNDUP(MONTH(SalesDataTable[[#This Row],[Order Date]])/3,0)</f>
        <v>Q2</v>
      </c>
      <c r="S1226" s="9">
        <f>MONTH(SalesDataTable[[#This Row],[Order Date]])</f>
        <v>6</v>
      </c>
      <c r="T1226" s="8" t="str">
        <f>TEXT(SalesDataTable[[#This Row],[Order Date]],"mmm")</f>
        <v>Jun</v>
      </c>
    </row>
    <row r="1227" spans="1:20" ht="15.6">
      <c r="A1227" s="2">
        <v>2109</v>
      </c>
      <c r="B1227" s="3">
        <v>46201</v>
      </c>
      <c r="C1227" s="4" t="s">
        <v>6</v>
      </c>
      <c r="D1227" s="4" t="s">
        <v>49</v>
      </c>
      <c r="E1227" s="4" t="s">
        <v>2</v>
      </c>
      <c r="F1227" s="4" t="s">
        <v>13</v>
      </c>
      <c r="G1227" s="4" t="s">
        <v>4</v>
      </c>
      <c r="H1227" s="4" t="s">
        <v>26</v>
      </c>
      <c r="I1227" s="9">
        <v>1</v>
      </c>
      <c r="J1227" s="6">
        <v>40.67</v>
      </c>
      <c r="K1227" s="7">
        <v>0</v>
      </c>
      <c r="L1227" s="6">
        <v>16.5</v>
      </c>
      <c r="M1227" s="6">
        <f t="shared" si="76"/>
        <v>40.67</v>
      </c>
      <c r="N1227" s="6">
        <f t="shared" si="77"/>
        <v>16.5</v>
      </c>
      <c r="O1227" s="6">
        <f t="shared" si="78"/>
        <v>24.17</v>
      </c>
      <c r="P1227" s="8">
        <f t="shared" si="79"/>
        <v>0.59429554954511932</v>
      </c>
      <c r="Q1227" s="5">
        <f>YEAR(SalesDataTable[[#This Row],[Order Date]])</f>
        <v>2026</v>
      </c>
      <c r="R1227" s="8" t="str">
        <f>"Q"&amp;ROUNDUP(MONTH(SalesDataTable[[#This Row],[Order Date]])/3,0)</f>
        <v>Q2</v>
      </c>
      <c r="S1227" s="9">
        <f>MONTH(SalesDataTable[[#This Row],[Order Date]])</f>
        <v>6</v>
      </c>
      <c r="T1227" s="8" t="str">
        <f>TEXT(SalesDataTable[[#This Row],[Order Date]],"mmm")</f>
        <v>Jun</v>
      </c>
    </row>
    <row r="1228" spans="1:20" ht="15.6">
      <c r="A1228" s="2">
        <v>3688</v>
      </c>
      <c r="B1228" s="3">
        <v>46201</v>
      </c>
      <c r="C1228" s="4" t="s">
        <v>11</v>
      </c>
      <c r="D1228" s="4" t="s">
        <v>52</v>
      </c>
      <c r="E1228" s="4" t="s">
        <v>19</v>
      </c>
      <c r="F1228" s="4" t="s">
        <v>13</v>
      </c>
      <c r="G1228" s="4" t="s">
        <v>34</v>
      </c>
      <c r="H1228" s="4" t="s">
        <v>35</v>
      </c>
      <c r="I1228" s="9">
        <v>1</v>
      </c>
      <c r="J1228" s="6">
        <v>40.94</v>
      </c>
      <c r="K1228" s="7">
        <v>0</v>
      </c>
      <c r="L1228" s="6">
        <v>14.47</v>
      </c>
      <c r="M1228" s="6">
        <f t="shared" si="76"/>
        <v>40.94</v>
      </c>
      <c r="N1228" s="6">
        <f t="shared" si="77"/>
        <v>14.47</v>
      </c>
      <c r="O1228" s="6">
        <f t="shared" si="78"/>
        <v>26.47</v>
      </c>
      <c r="P1228" s="8">
        <f t="shared" si="79"/>
        <v>0.64655593551538837</v>
      </c>
      <c r="Q1228" s="5">
        <f>YEAR(SalesDataTable[[#This Row],[Order Date]])</f>
        <v>2026</v>
      </c>
      <c r="R1228" s="8" t="str">
        <f>"Q"&amp;ROUNDUP(MONTH(SalesDataTable[[#This Row],[Order Date]])/3,0)</f>
        <v>Q2</v>
      </c>
      <c r="S1228" s="9">
        <f>MONTH(SalesDataTable[[#This Row],[Order Date]])</f>
        <v>6</v>
      </c>
      <c r="T1228" s="8" t="str">
        <f>TEXT(SalesDataTable[[#This Row],[Order Date]],"mmm")</f>
        <v>Jun</v>
      </c>
    </row>
    <row r="1229" spans="1:20" ht="15.6">
      <c r="A1229" s="2">
        <v>521</v>
      </c>
      <c r="B1229" s="3">
        <v>46202</v>
      </c>
      <c r="C1229" s="4" t="s">
        <v>20</v>
      </c>
      <c r="D1229" s="4" t="s">
        <v>33</v>
      </c>
      <c r="E1229" s="4" t="s">
        <v>8</v>
      </c>
      <c r="F1229" s="4" t="s">
        <v>16</v>
      </c>
      <c r="G1229" s="4" t="s">
        <v>4</v>
      </c>
      <c r="H1229" s="4" t="s">
        <v>30</v>
      </c>
      <c r="I1229" s="9">
        <v>3</v>
      </c>
      <c r="J1229" s="6">
        <v>100.89</v>
      </c>
      <c r="K1229" s="7">
        <v>0.05</v>
      </c>
      <c r="L1229" s="6">
        <v>49.08</v>
      </c>
      <c r="M1229" s="6">
        <f t="shared" si="76"/>
        <v>287.53649999999999</v>
      </c>
      <c r="N1229" s="6">
        <f t="shared" si="77"/>
        <v>147.24</v>
      </c>
      <c r="O1229" s="6">
        <f t="shared" si="78"/>
        <v>140.29649999999998</v>
      </c>
      <c r="P1229" s="8">
        <f t="shared" si="79"/>
        <v>0.48792588071427451</v>
      </c>
      <c r="Q1229" s="5">
        <f>YEAR(SalesDataTable[[#This Row],[Order Date]])</f>
        <v>2026</v>
      </c>
      <c r="R1229" s="8" t="str">
        <f>"Q"&amp;ROUNDUP(MONTH(SalesDataTable[[#This Row],[Order Date]])/3,0)</f>
        <v>Q2</v>
      </c>
      <c r="S1229" s="9">
        <f>MONTH(SalesDataTable[[#This Row],[Order Date]])</f>
        <v>6</v>
      </c>
      <c r="T1229" s="8" t="str">
        <f>TEXT(SalesDataTable[[#This Row],[Order Date]],"mmm")</f>
        <v>Jun</v>
      </c>
    </row>
    <row r="1230" spans="1:20" ht="15.6">
      <c r="A1230" s="2">
        <v>557</v>
      </c>
      <c r="B1230" s="3">
        <v>46202</v>
      </c>
      <c r="C1230" s="4" t="s">
        <v>6</v>
      </c>
      <c r="D1230" s="4" t="s">
        <v>43</v>
      </c>
      <c r="E1230" s="4" t="s">
        <v>8</v>
      </c>
      <c r="F1230" s="4" t="s">
        <v>16</v>
      </c>
      <c r="G1230" s="4" t="s">
        <v>4</v>
      </c>
      <c r="H1230" s="4" t="s">
        <v>26</v>
      </c>
      <c r="I1230" s="9">
        <v>3</v>
      </c>
      <c r="J1230" s="6">
        <v>39.78</v>
      </c>
      <c r="K1230" s="7">
        <v>0.15</v>
      </c>
      <c r="L1230" s="6">
        <v>16.850000000000001</v>
      </c>
      <c r="M1230" s="6">
        <f t="shared" si="76"/>
        <v>101.43900000000001</v>
      </c>
      <c r="N1230" s="6">
        <f t="shared" si="77"/>
        <v>50.550000000000004</v>
      </c>
      <c r="O1230" s="6">
        <f t="shared" si="78"/>
        <v>50.889000000000003</v>
      </c>
      <c r="P1230" s="8">
        <f t="shared" si="79"/>
        <v>0.50167095495815217</v>
      </c>
      <c r="Q1230" s="5">
        <f>YEAR(SalesDataTable[[#This Row],[Order Date]])</f>
        <v>2026</v>
      </c>
      <c r="R1230" s="8" t="str">
        <f>"Q"&amp;ROUNDUP(MONTH(SalesDataTable[[#This Row],[Order Date]])/3,0)</f>
        <v>Q2</v>
      </c>
      <c r="S1230" s="9">
        <f>MONTH(SalesDataTable[[#This Row],[Order Date]])</f>
        <v>6</v>
      </c>
      <c r="T1230" s="8" t="str">
        <f>TEXT(SalesDataTable[[#This Row],[Order Date]],"mmm")</f>
        <v>Jun</v>
      </c>
    </row>
    <row r="1231" spans="1:20" ht="15.6">
      <c r="A1231" s="2">
        <v>929</v>
      </c>
      <c r="B1231" s="3">
        <v>46202</v>
      </c>
      <c r="C1231" s="4" t="s">
        <v>0</v>
      </c>
      <c r="D1231" s="4" t="s">
        <v>1</v>
      </c>
      <c r="E1231" s="4" t="s">
        <v>2</v>
      </c>
      <c r="F1231" s="4" t="s">
        <v>3</v>
      </c>
      <c r="G1231" s="4" t="s">
        <v>34</v>
      </c>
      <c r="H1231" s="4" t="s">
        <v>35</v>
      </c>
      <c r="I1231" s="9">
        <v>1</v>
      </c>
      <c r="J1231" s="6">
        <v>40.299999999999997</v>
      </c>
      <c r="K1231" s="7">
        <v>0.05</v>
      </c>
      <c r="L1231" s="6">
        <v>14.79</v>
      </c>
      <c r="M1231" s="6">
        <f t="shared" si="76"/>
        <v>38.284999999999997</v>
      </c>
      <c r="N1231" s="6">
        <f t="shared" si="77"/>
        <v>14.79</v>
      </c>
      <c r="O1231" s="6">
        <f t="shared" si="78"/>
        <v>23.494999999999997</v>
      </c>
      <c r="P1231" s="8">
        <f t="shared" si="79"/>
        <v>0.61368682251534545</v>
      </c>
      <c r="Q1231" s="5">
        <f>YEAR(SalesDataTable[[#This Row],[Order Date]])</f>
        <v>2026</v>
      </c>
      <c r="R1231" s="8" t="str">
        <f>"Q"&amp;ROUNDUP(MONTH(SalesDataTable[[#This Row],[Order Date]])/3,0)</f>
        <v>Q2</v>
      </c>
      <c r="S1231" s="9">
        <f>MONTH(SalesDataTable[[#This Row],[Order Date]])</f>
        <v>6</v>
      </c>
      <c r="T1231" s="8" t="str">
        <f>TEXT(SalesDataTable[[#This Row],[Order Date]],"mmm")</f>
        <v>Jun</v>
      </c>
    </row>
    <row r="1232" spans="1:20" ht="15.6">
      <c r="A1232" s="2">
        <v>1089</v>
      </c>
      <c r="B1232" s="3">
        <v>46202</v>
      </c>
      <c r="C1232" s="4" t="s">
        <v>6</v>
      </c>
      <c r="D1232" s="4" t="s">
        <v>41</v>
      </c>
      <c r="E1232" s="4" t="s">
        <v>19</v>
      </c>
      <c r="F1232" s="4" t="s">
        <v>3</v>
      </c>
      <c r="G1232" s="4" t="s">
        <v>9</v>
      </c>
      <c r="H1232" s="4" t="s">
        <v>10</v>
      </c>
      <c r="I1232" s="9">
        <v>1</v>
      </c>
      <c r="J1232" s="6">
        <v>90.91</v>
      </c>
      <c r="K1232" s="7">
        <v>0.05</v>
      </c>
      <c r="L1232" s="6">
        <v>45.9</v>
      </c>
      <c r="M1232" s="6">
        <f t="shared" si="76"/>
        <v>86.364499999999992</v>
      </c>
      <c r="N1232" s="6">
        <f t="shared" si="77"/>
        <v>45.9</v>
      </c>
      <c r="O1232" s="6">
        <f t="shared" si="78"/>
        <v>40.464499999999994</v>
      </c>
      <c r="P1232" s="8">
        <f t="shared" si="79"/>
        <v>0.46853163047316893</v>
      </c>
      <c r="Q1232" s="5">
        <f>YEAR(SalesDataTable[[#This Row],[Order Date]])</f>
        <v>2026</v>
      </c>
      <c r="R1232" s="8" t="str">
        <f>"Q"&amp;ROUNDUP(MONTH(SalesDataTable[[#This Row],[Order Date]])/3,0)</f>
        <v>Q2</v>
      </c>
      <c r="S1232" s="9">
        <f>MONTH(SalesDataTable[[#This Row],[Order Date]])</f>
        <v>6</v>
      </c>
      <c r="T1232" s="8" t="str">
        <f>TEXT(SalesDataTable[[#This Row],[Order Date]],"mmm")</f>
        <v>Jun</v>
      </c>
    </row>
    <row r="1233" spans="1:20" ht="15.6">
      <c r="A1233" s="2">
        <v>1655</v>
      </c>
      <c r="B1233" s="3">
        <v>46202</v>
      </c>
      <c r="C1233" s="4" t="s">
        <v>0</v>
      </c>
      <c r="D1233" s="4" t="s">
        <v>1</v>
      </c>
      <c r="E1233" s="4" t="s">
        <v>8</v>
      </c>
      <c r="F1233" s="4" t="s">
        <v>16</v>
      </c>
      <c r="G1233" s="4" t="s">
        <v>14</v>
      </c>
      <c r="H1233" s="4" t="s">
        <v>48</v>
      </c>
      <c r="I1233" s="9">
        <v>5</v>
      </c>
      <c r="J1233" s="6">
        <v>162.29</v>
      </c>
      <c r="K1233" s="7">
        <v>0.15</v>
      </c>
      <c r="L1233" s="6">
        <v>86.66</v>
      </c>
      <c r="M1233" s="6">
        <f t="shared" si="76"/>
        <v>689.73249999999996</v>
      </c>
      <c r="N1233" s="6">
        <f t="shared" si="77"/>
        <v>433.29999999999995</v>
      </c>
      <c r="O1233" s="6">
        <f t="shared" si="78"/>
        <v>256.4325</v>
      </c>
      <c r="P1233" s="8">
        <f t="shared" si="79"/>
        <v>0.37178543855770174</v>
      </c>
      <c r="Q1233" s="5">
        <f>YEAR(SalesDataTable[[#This Row],[Order Date]])</f>
        <v>2026</v>
      </c>
      <c r="R1233" s="8" t="str">
        <f>"Q"&amp;ROUNDUP(MONTH(SalesDataTable[[#This Row],[Order Date]])/3,0)</f>
        <v>Q2</v>
      </c>
      <c r="S1233" s="9">
        <f>MONTH(SalesDataTable[[#This Row],[Order Date]])</f>
        <v>6</v>
      </c>
      <c r="T1233" s="8" t="str">
        <f>TEXT(SalesDataTable[[#This Row],[Order Date]],"mmm")</f>
        <v>Jun</v>
      </c>
    </row>
    <row r="1234" spans="1:20" ht="15.6">
      <c r="A1234" s="2">
        <v>1897</v>
      </c>
      <c r="B1234" s="3">
        <v>46202</v>
      </c>
      <c r="C1234" s="4" t="s">
        <v>6</v>
      </c>
      <c r="D1234" s="4" t="s">
        <v>41</v>
      </c>
      <c r="E1234" s="4" t="s">
        <v>2</v>
      </c>
      <c r="F1234" s="4" t="s">
        <v>16</v>
      </c>
      <c r="G1234" s="4" t="s">
        <v>4</v>
      </c>
      <c r="H1234" s="4" t="s">
        <v>22</v>
      </c>
      <c r="I1234" s="9">
        <v>2</v>
      </c>
      <c r="J1234" s="6">
        <v>51.03</v>
      </c>
      <c r="K1234" s="7">
        <v>0</v>
      </c>
      <c r="L1234" s="6">
        <v>22.59</v>
      </c>
      <c r="M1234" s="6">
        <f t="shared" si="76"/>
        <v>102.06</v>
      </c>
      <c r="N1234" s="6">
        <f t="shared" si="77"/>
        <v>45.18</v>
      </c>
      <c r="O1234" s="6">
        <f t="shared" si="78"/>
        <v>56.88</v>
      </c>
      <c r="P1234" s="8">
        <f t="shared" si="79"/>
        <v>0.55731922398589062</v>
      </c>
      <c r="Q1234" s="5">
        <f>YEAR(SalesDataTable[[#This Row],[Order Date]])</f>
        <v>2026</v>
      </c>
      <c r="R1234" s="8" t="str">
        <f>"Q"&amp;ROUNDUP(MONTH(SalesDataTable[[#This Row],[Order Date]])/3,0)</f>
        <v>Q2</v>
      </c>
      <c r="S1234" s="9">
        <f>MONTH(SalesDataTable[[#This Row],[Order Date]])</f>
        <v>6</v>
      </c>
      <c r="T1234" s="8" t="str">
        <f>TEXT(SalesDataTable[[#This Row],[Order Date]],"mmm")</f>
        <v>Jun</v>
      </c>
    </row>
    <row r="1235" spans="1:20" ht="15.6">
      <c r="A1235" s="2">
        <v>2417</v>
      </c>
      <c r="B1235" s="3">
        <v>46202</v>
      </c>
      <c r="C1235" s="4" t="s">
        <v>6</v>
      </c>
      <c r="D1235" s="4" t="s">
        <v>43</v>
      </c>
      <c r="E1235" s="4" t="s">
        <v>2</v>
      </c>
      <c r="F1235" s="4" t="s">
        <v>16</v>
      </c>
      <c r="G1235" s="4" t="s">
        <v>34</v>
      </c>
      <c r="H1235" s="4" t="s">
        <v>45</v>
      </c>
      <c r="I1235" s="9">
        <v>1</v>
      </c>
      <c r="J1235" s="6">
        <v>50.67</v>
      </c>
      <c r="K1235" s="7">
        <v>0</v>
      </c>
      <c r="L1235" s="6">
        <v>22.18</v>
      </c>
      <c r="M1235" s="6">
        <f t="shared" si="76"/>
        <v>50.67</v>
      </c>
      <c r="N1235" s="6">
        <f t="shared" si="77"/>
        <v>22.18</v>
      </c>
      <c r="O1235" s="6">
        <f t="shared" si="78"/>
        <v>28.490000000000002</v>
      </c>
      <c r="P1235" s="8">
        <f t="shared" si="79"/>
        <v>0.56226564041839355</v>
      </c>
      <c r="Q1235" s="5">
        <f>YEAR(SalesDataTable[[#This Row],[Order Date]])</f>
        <v>2026</v>
      </c>
      <c r="R1235" s="8" t="str">
        <f>"Q"&amp;ROUNDUP(MONTH(SalesDataTable[[#This Row],[Order Date]])/3,0)</f>
        <v>Q2</v>
      </c>
      <c r="S1235" s="9">
        <f>MONTH(SalesDataTable[[#This Row],[Order Date]])</f>
        <v>6</v>
      </c>
      <c r="T1235" s="8" t="str">
        <f>TEXT(SalesDataTable[[#This Row],[Order Date]],"mmm")</f>
        <v>Jun</v>
      </c>
    </row>
    <row r="1236" spans="1:20" ht="15.6">
      <c r="A1236" s="2">
        <v>3474</v>
      </c>
      <c r="B1236" s="3">
        <v>46202</v>
      </c>
      <c r="C1236" s="4" t="s">
        <v>20</v>
      </c>
      <c r="D1236" s="4" t="s">
        <v>33</v>
      </c>
      <c r="E1236" s="4" t="s">
        <v>8</v>
      </c>
      <c r="F1236" s="4" t="s">
        <v>3</v>
      </c>
      <c r="G1236" s="4" t="s">
        <v>14</v>
      </c>
      <c r="H1236" s="4" t="s">
        <v>44</v>
      </c>
      <c r="I1236" s="9">
        <v>10</v>
      </c>
      <c r="J1236" s="6">
        <v>130.62</v>
      </c>
      <c r="K1236" s="7">
        <v>0.05</v>
      </c>
      <c r="L1236" s="6">
        <v>67.05</v>
      </c>
      <c r="M1236" s="6">
        <f t="shared" si="76"/>
        <v>1240.8899999999999</v>
      </c>
      <c r="N1236" s="6">
        <f t="shared" si="77"/>
        <v>670.5</v>
      </c>
      <c r="O1236" s="6">
        <f t="shared" si="78"/>
        <v>570.38999999999987</v>
      </c>
      <c r="P1236" s="8">
        <f t="shared" si="79"/>
        <v>0.45966201677828006</v>
      </c>
      <c r="Q1236" s="5">
        <f>YEAR(SalesDataTable[[#This Row],[Order Date]])</f>
        <v>2026</v>
      </c>
      <c r="R1236" s="8" t="str">
        <f>"Q"&amp;ROUNDUP(MONTH(SalesDataTable[[#This Row],[Order Date]])/3,0)</f>
        <v>Q2</v>
      </c>
      <c r="S1236" s="9">
        <f>MONTH(SalesDataTable[[#This Row],[Order Date]])</f>
        <v>6</v>
      </c>
      <c r="T1236" s="8" t="str">
        <f>TEXT(SalesDataTable[[#This Row],[Order Date]],"mmm")</f>
        <v>Jun</v>
      </c>
    </row>
    <row r="1237" spans="1:20" ht="15.6">
      <c r="A1237" s="2">
        <v>4079</v>
      </c>
      <c r="B1237" s="3">
        <v>46202</v>
      </c>
      <c r="C1237" s="4" t="s">
        <v>11</v>
      </c>
      <c r="D1237" s="4" t="s">
        <v>25</v>
      </c>
      <c r="E1237" s="4" t="s">
        <v>2</v>
      </c>
      <c r="F1237" s="4" t="s">
        <v>13</v>
      </c>
      <c r="G1237" s="4" t="s">
        <v>23</v>
      </c>
      <c r="H1237" s="4" t="s">
        <v>29</v>
      </c>
      <c r="I1237" s="9">
        <v>4</v>
      </c>
      <c r="J1237" s="6">
        <v>194.6</v>
      </c>
      <c r="K1237" s="7">
        <v>0</v>
      </c>
      <c r="L1237" s="6">
        <v>104.64</v>
      </c>
      <c r="M1237" s="6">
        <f t="shared" si="76"/>
        <v>778.4</v>
      </c>
      <c r="N1237" s="6">
        <f t="shared" si="77"/>
        <v>418.56</v>
      </c>
      <c r="O1237" s="6">
        <f t="shared" si="78"/>
        <v>359.84</v>
      </c>
      <c r="P1237" s="8">
        <f t="shared" si="79"/>
        <v>0.46228160328879753</v>
      </c>
      <c r="Q1237" s="5">
        <f>YEAR(SalesDataTable[[#This Row],[Order Date]])</f>
        <v>2026</v>
      </c>
      <c r="R1237" s="8" t="str">
        <f>"Q"&amp;ROUNDUP(MONTH(SalesDataTable[[#This Row],[Order Date]])/3,0)</f>
        <v>Q2</v>
      </c>
      <c r="S1237" s="9">
        <f>MONTH(SalesDataTable[[#This Row],[Order Date]])</f>
        <v>6</v>
      </c>
      <c r="T1237" s="8" t="str">
        <f>TEXT(SalesDataTable[[#This Row],[Order Date]],"mmm")</f>
        <v>Jun</v>
      </c>
    </row>
    <row r="1238" spans="1:20" ht="15.6">
      <c r="A1238" s="2">
        <v>45</v>
      </c>
      <c r="B1238" s="3">
        <v>46203</v>
      </c>
      <c r="C1238" s="4" t="s">
        <v>11</v>
      </c>
      <c r="D1238" s="4" t="s">
        <v>12</v>
      </c>
      <c r="E1238" s="4" t="s">
        <v>19</v>
      </c>
      <c r="F1238" s="4" t="s">
        <v>13</v>
      </c>
      <c r="G1238" s="4" t="s">
        <v>9</v>
      </c>
      <c r="H1238" s="4" t="s">
        <v>10</v>
      </c>
      <c r="I1238" s="9">
        <v>1</v>
      </c>
      <c r="J1238" s="6">
        <v>94</v>
      </c>
      <c r="K1238" s="7">
        <v>0</v>
      </c>
      <c r="L1238" s="6">
        <v>45.62</v>
      </c>
      <c r="M1238" s="6">
        <f t="shared" si="76"/>
        <v>94</v>
      </c>
      <c r="N1238" s="6">
        <f t="shared" si="77"/>
        <v>45.62</v>
      </c>
      <c r="O1238" s="6">
        <f t="shared" si="78"/>
        <v>48.38</v>
      </c>
      <c r="P1238" s="8">
        <f t="shared" si="79"/>
        <v>0.51468085106382977</v>
      </c>
      <c r="Q1238" s="5">
        <f>YEAR(SalesDataTable[[#This Row],[Order Date]])</f>
        <v>2026</v>
      </c>
      <c r="R1238" s="8" t="str">
        <f>"Q"&amp;ROUNDUP(MONTH(SalesDataTable[[#This Row],[Order Date]])/3,0)</f>
        <v>Q2</v>
      </c>
      <c r="S1238" s="9">
        <f>MONTH(SalesDataTable[[#This Row],[Order Date]])</f>
        <v>6</v>
      </c>
      <c r="T1238" s="8" t="str">
        <f>TEXT(SalesDataTable[[#This Row],[Order Date]],"mmm")</f>
        <v>Jun</v>
      </c>
    </row>
    <row r="1239" spans="1:20" ht="15.6">
      <c r="A1239" s="2">
        <v>2895</v>
      </c>
      <c r="B1239" s="3">
        <v>46203</v>
      </c>
      <c r="C1239" s="4" t="s">
        <v>20</v>
      </c>
      <c r="D1239" s="4" t="s">
        <v>33</v>
      </c>
      <c r="E1239" s="4" t="s">
        <v>2</v>
      </c>
      <c r="F1239" s="4" t="s">
        <v>3</v>
      </c>
      <c r="G1239" s="4" t="s">
        <v>34</v>
      </c>
      <c r="H1239" s="4" t="s">
        <v>35</v>
      </c>
      <c r="I1239" s="9">
        <v>2</v>
      </c>
      <c r="J1239" s="6">
        <v>40.46</v>
      </c>
      <c r="K1239" s="7">
        <v>0</v>
      </c>
      <c r="L1239" s="6">
        <v>15.15</v>
      </c>
      <c r="M1239" s="6">
        <f t="shared" si="76"/>
        <v>80.92</v>
      </c>
      <c r="N1239" s="6">
        <f t="shared" si="77"/>
        <v>30.3</v>
      </c>
      <c r="O1239" s="6">
        <f t="shared" si="78"/>
        <v>50.620000000000005</v>
      </c>
      <c r="P1239" s="8">
        <f t="shared" si="79"/>
        <v>0.62555610479485912</v>
      </c>
      <c r="Q1239" s="5">
        <f>YEAR(SalesDataTable[[#This Row],[Order Date]])</f>
        <v>2026</v>
      </c>
      <c r="R1239" s="8" t="str">
        <f>"Q"&amp;ROUNDUP(MONTH(SalesDataTable[[#This Row],[Order Date]])/3,0)</f>
        <v>Q2</v>
      </c>
      <c r="S1239" s="9">
        <f>MONTH(SalesDataTable[[#This Row],[Order Date]])</f>
        <v>6</v>
      </c>
      <c r="T1239" s="8" t="str">
        <f>TEXT(SalesDataTable[[#This Row],[Order Date]],"mmm")</f>
        <v>Jun</v>
      </c>
    </row>
    <row r="1240" spans="1:20" ht="15.6">
      <c r="A1240" s="2">
        <v>5158</v>
      </c>
      <c r="B1240" s="3">
        <v>46203</v>
      </c>
      <c r="C1240" s="4" t="s">
        <v>6</v>
      </c>
      <c r="D1240" s="4" t="s">
        <v>27</v>
      </c>
      <c r="E1240" s="4" t="s">
        <v>19</v>
      </c>
      <c r="F1240" s="4" t="s">
        <v>13</v>
      </c>
      <c r="G1240" s="4" t="s">
        <v>9</v>
      </c>
      <c r="H1240" s="4" t="s">
        <v>37</v>
      </c>
      <c r="I1240" s="9">
        <v>1</v>
      </c>
      <c r="J1240" s="6">
        <v>156.11000000000001</v>
      </c>
      <c r="K1240" s="7">
        <v>0</v>
      </c>
      <c r="L1240" s="6">
        <v>79.52</v>
      </c>
      <c r="M1240" s="6">
        <f t="shared" si="76"/>
        <v>156.11000000000001</v>
      </c>
      <c r="N1240" s="6">
        <f t="shared" si="77"/>
        <v>79.52</v>
      </c>
      <c r="O1240" s="6">
        <f t="shared" si="78"/>
        <v>76.590000000000018</v>
      </c>
      <c r="P1240" s="8">
        <f t="shared" si="79"/>
        <v>0.49061559157004681</v>
      </c>
      <c r="Q1240" s="5">
        <f>YEAR(SalesDataTable[[#This Row],[Order Date]])</f>
        <v>2026</v>
      </c>
      <c r="R1240" s="8" t="str">
        <f>"Q"&amp;ROUNDUP(MONTH(SalesDataTable[[#This Row],[Order Date]])/3,0)</f>
        <v>Q2</v>
      </c>
      <c r="S1240" s="9">
        <f>MONTH(SalesDataTable[[#This Row],[Order Date]])</f>
        <v>6</v>
      </c>
      <c r="T1240" s="8" t="str">
        <f>TEXT(SalesDataTable[[#This Row],[Order Date]],"mmm")</f>
        <v>Jun</v>
      </c>
    </row>
    <row r="1241" spans="1:20" ht="15.6">
      <c r="A1241" s="2">
        <v>1217</v>
      </c>
      <c r="B1241" s="3">
        <v>46204</v>
      </c>
      <c r="C1241" s="4" t="s">
        <v>11</v>
      </c>
      <c r="D1241" s="4" t="s">
        <v>18</v>
      </c>
      <c r="E1241" s="4" t="s">
        <v>2</v>
      </c>
      <c r="F1241" s="4" t="s">
        <v>3</v>
      </c>
      <c r="G1241" s="4" t="s">
        <v>23</v>
      </c>
      <c r="H1241" s="4" t="s">
        <v>51</v>
      </c>
      <c r="I1241" s="9">
        <v>2</v>
      </c>
      <c r="J1241" s="6">
        <v>121.78</v>
      </c>
      <c r="K1241" s="7">
        <v>0.1</v>
      </c>
      <c r="L1241" s="6">
        <v>59.62</v>
      </c>
      <c r="M1241" s="6">
        <f t="shared" si="76"/>
        <v>219.20400000000001</v>
      </c>
      <c r="N1241" s="6">
        <f t="shared" si="77"/>
        <v>119.24</v>
      </c>
      <c r="O1241" s="6">
        <f t="shared" si="78"/>
        <v>99.964000000000013</v>
      </c>
      <c r="P1241" s="8">
        <f t="shared" si="79"/>
        <v>0.45603182423678407</v>
      </c>
      <c r="Q1241" s="5">
        <f>YEAR(SalesDataTable[[#This Row],[Order Date]])</f>
        <v>2026</v>
      </c>
      <c r="R1241" s="8" t="str">
        <f>"Q"&amp;ROUNDUP(MONTH(SalesDataTable[[#This Row],[Order Date]])/3,0)</f>
        <v>Q3</v>
      </c>
      <c r="S1241" s="9">
        <f>MONTH(SalesDataTable[[#This Row],[Order Date]])</f>
        <v>7</v>
      </c>
      <c r="T1241" s="8" t="str">
        <f>TEXT(SalesDataTable[[#This Row],[Order Date]],"mmm")</f>
        <v>Jul</v>
      </c>
    </row>
    <row r="1242" spans="1:20" ht="15.6">
      <c r="A1242" s="2">
        <v>2249</v>
      </c>
      <c r="B1242" s="3">
        <v>46204</v>
      </c>
      <c r="C1242" s="4" t="s">
        <v>0</v>
      </c>
      <c r="D1242" s="4" t="s">
        <v>50</v>
      </c>
      <c r="E1242" s="4" t="s">
        <v>28</v>
      </c>
      <c r="F1242" s="4" t="s">
        <v>13</v>
      </c>
      <c r="G1242" s="4" t="s">
        <v>34</v>
      </c>
      <c r="H1242" s="4" t="s">
        <v>42</v>
      </c>
      <c r="I1242" s="9">
        <v>3</v>
      </c>
      <c r="J1242" s="6">
        <v>36.22</v>
      </c>
      <c r="K1242" s="7">
        <v>0.1</v>
      </c>
      <c r="L1242" s="6">
        <v>13.83</v>
      </c>
      <c r="M1242" s="6">
        <f t="shared" si="76"/>
        <v>97.793999999999997</v>
      </c>
      <c r="N1242" s="6">
        <f t="shared" si="77"/>
        <v>41.49</v>
      </c>
      <c r="O1242" s="6">
        <f t="shared" si="78"/>
        <v>56.303999999999995</v>
      </c>
      <c r="P1242" s="8">
        <f t="shared" si="79"/>
        <v>0.57574084299650286</v>
      </c>
      <c r="Q1242" s="5">
        <f>YEAR(SalesDataTable[[#This Row],[Order Date]])</f>
        <v>2026</v>
      </c>
      <c r="R1242" s="8" t="str">
        <f>"Q"&amp;ROUNDUP(MONTH(SalesDataTable[[#This Row],[Order Date]])/3,0)</f>
        <v>Q3</v>
      </c>
      <c r="S1242" s="9">
        <f>MONTH(SalesDataTable[[#This Row],[Order Date]])</f>
        <v>7</v>
      </c>
      <c r="T1242" s="8" t="str">
        <f>TEXT(SalesDataTable[[#This Row],[Order Date]],"mmm")</f>
        <v>Jul</v>
      </c>
    </row>
    <row r="1243" spans="1:20" ht="15.6">
      <c r="A1243" s="2">
        <v>2650</v>
      </c>
      <c r="B1243" s="3">
        <v>46204</v>
      </c>
      <c r="C1243" s="4" t="s">
        <v>20</v>
      </c>
      <c r="D1243" s="4" t="s">
        <v>31</v>
      </c>
      <c r="E1243" s="4" t="s">
        <v>8</v>
      </c>
      <c r="F1243" s="4" t="s">
        <v>16</v>
      </c>
      <c r="G1243" s="4" t="s">
        <v>14</v>
      </c>
      <c r="H1243" s="4" t="s">
        <v>48</v>
      </c>
      <c r="I1243" s="9">
        <v>10</v>
      </c>
      <c r="J1243" s="6">
        <v>161.78</v>
      </c>
      <c r="K1243" s="7">
        <v>0.1</v>
      </c>
      <c r="L1243" s="6">
        <v>85.11</v>
      </c>
      <c r="M1243" s="6">
        <f t="shared" si="76"/>
        <v>1456.02</v>
      </c>
      <c r="N1243" s="6">
        <f t="shared" si="77"/>
        <v>851.1</v>
      </c>
      <c r="O1243" s="6">
        <f t="shared" si="78"/>
        <v>604.91999999999996</v>
      </c>
      <c r="P1243" s="8">
        <f t="shared" si="79"/>
        <v>0.4154613260806857</v>
      </c>
      <c r="Q1243" s="5">
        <f>YEAR(SalesDataTable[[#This Row],[Order Date]])</f>
        <v>2026</v>
      </c>
      <c r="R1243" s="8" t="str">
        <f>"Q"&amp;ROUNDUP(MONTH(SalesDataTable[[#This Row],[Order Date]])/3,0)</f>
        <v>Q3</v>
      </c>
      <c r="S1243" s="9">
        <f>MONTH(SalesDataTable[[#This Row],[Order Date]])</f>
        <v>7</v>
      </c>
      <c r="T1243" s="8" t="str">
        <f>TEXT(SalesDataTable[[#This Row],[Order Date]],"mmm")</f>
        <v>Jul</v>
      </c>
    </row>
    <row r="1244" spans="1:20" ht="15.6">
      <c r="A1244" s="2">
        <v>3937</v>
      </c>
      <c r="B1244" s="3">
        <v>46204</v>
      </c>
      <c r="C1244" s="4" t="s">
        <v>20</v>
      </c>
      <c r="D1244" s="4" t="s">
        <v>31</v>
      </c>
      <c r="E1244" s="4" t="s">
        <v>2</v>
      </c>
      <c r="F1244" s="4" t="s">
        <v>16</v>
      </c>
      <c r="G1244" s="4" t="s">
        <v>23</v>
      </c>
      <c r="H1244" s="4" t="s">
        <v>51</v>
      </c>
      <c r="I1244" s="9">
        <v>3</v>
      </c>
      <c r="J1244" s="6">
        <v>126.23</v>
      </c>
      <c r="K1244" s="7">
        <v>0.05</v>
      </c>
      <c r="L1244" s="6">
        <v>61.81</v>
      </c>
      <c r="M1244" s="6">
        <f t="shared" si="76"/>
        <v>359.75549999999998</v>
      </c>
      <c r="N1244" s="6">
        <f t="shared" si="77"/>
        <v>185.43</v>
      </c>
      <c r="O1244" s="6">
        <f t="shared" si="78"/>
        <v>174.32549999999998</v>
      </c>
      <c r="P1244" s="8">
        <f t="shared" si="79"/>
        <v>0.4845666014835075</v>
      </c>
      <c r="Q1244" s="5">
        <f>YEAR(SalesDataTable[[#This Row],[Order Date]])</f>
        <v>2026</v>
      </c>
      <c r="R1244" s="8" t="str">
        <f>"Q"&amp;ROUNDUP(MONTH(SalesDataTable[[#This Row],[Order Date]])/3,0)</f>
        <v>Q3</v>
      </c>
      <c r="S1244" s="9">
        <f>MONTH(SalesDataTable[[#This Row],[Order Date]])</f>
        <v>7</v>
      </c>
      <c r="T1244" s="8" t="str">
        <f>TEXT(SalesDataTable[[#This Row],[Order Date]],"mmm")</f>
        <v>Jul</v>
      </c>
    </row>
    <row r="1245" spans="1:20" ht="15.6">
      <c r="A1245" s="2">
        <v>4122</v>
      </c>
      <c r="B1245" s="3">
        <v>46204</v>
      </c>
      <c r="C1245" s="4" t="s">
        <v>20</v>
      </c>
      <c r="D1245" s="4" t="s">
        <v>33</v>
      </c>
      <c r="E1245" s="4" t="s">
        <v>2</v>
      </c>
      <c r="F1245" s="4" t="s">
        <v>3</v>
      </c>
      <c r="G1245" s="4" t="s">
        <v>4</v>
      </c>
      <c r="H1245" s="4" t="s">
        <v>5</v>
      </c>
      <c r="I1245" s="9">
        <v>4</v>
      </c>
      <c r="J1245" s="6">
        <v>79.97</v>
      </c>
      <c r="K1245" s="7">
        <v>0.1</v>
      </c>
      <c r="L1245" s="6">
        <v>43.36</v>
      </c>
      <c r="M1245" s="6">
        <f t="shared" si="76"/>
        <v>287.892</v>
      </c>
      <c r="N1245" s="6">
        <f t="shared" si="77"/>
        <v>173.44</v>
      </c>
      <c r="O1245" s="6">
        <f t="shared" si="78"/>
        <v>114.452</v>
      </c>
      <c r="P1245" s="8">
        <f t="shared" si="79"/>
        <v>0.39755185972517471</v>
      </c>
      <c r="Q1245" s="5">
        <f>YEAR(SalesDataTable[[#This Row],[Order Date]])</f>
        <v>2026</v>
      </c>
      <c r="R1245" s="8" t="str">
        <f>"Q"&amp;ROUNDUP(MONTH(SalesDataTable[[#This Row],[Order Date]])/3,0)</f>
        <v>Q3</v>
      </c>
      <c r="S1245" s="9">
        <f>MONTH(SalesDataTable[[#This Row],[Order Date]])</f>
        <v>7</v>
      </c>
      <c r="T1245" s="8" t="str">
        <f>TEXT(SalesDataTable[[#This Row],[Order Date]],"mmm")</f>
        <v>Jul</v>
      </c>
    </row>
    <row r="1246" spans="1:20" ht="15.6">
      <c r="A1246" s="2">
        <v>4589</v>
      </c>
      <c r="B1246" s="3">
        <v>46204</v>
      </c>
      <c r="C1246" s="4" t="s">
        <v>20</v>
      </c>
      <c r="D1246" s="4" t="s">
        <v>33</v>
      </c>
      <c r="E1246" s="4" t="s">
        <v>19</v>
      </c>
      <c r="F1246" s="4" t="s">
        <v>13</v>
      </c>
      <c r="G1246" s="4" t="s">
        <v>4</v>
      </c>
      <c r="H1246" s="4" t="s">
        <v>30</v>
      </c>
      <c r="I1246" s="9">
        <v>2</v>
      </c>
      <c r="J1246" s="6">
        <v>102.37</v>
      </c>
      <c r="K1246" s="7">
        <v>0</v>
      </c>
      <c r="L1246" s="6">
        <v>50.25</v>
      </c>
      <c r="M1246" s="6">
        <f t="shared" si="76"/>
        <v>204.74</v>
      </c>
      <c r="N1246" s="6">
        <f t="shared" si="77"/>
        <v>100.5</v>
      </c>
      <c r="O1246" s="6">
        <f t="shared" si="78"/>
        <v>104.24000000000001</v>
      </c>
      <c r="P1246" s="8">
        <f t="shared" si="79"/>
        <v>0.50913353521539517</v>
      </c>
      <c r="Q1246" s="5">
        <f>YEAR(SalesDataTable[[#This Row],[Order Date]])</f>
        <v>2026</v>
      </c>
      <c r="R1246" s="8" t="str">
        <f>"Q"&amp;ROUNDUP(MONTH(SalesDataTable[[#This Row],[Order Date]])/3,0)</f>
        <v>Q3</v>
      </c>
      <c r="S1246" s="9">
        <f>MONTH(SalesDataTable[[#This Row],[Order Date]])</f>
        <v>7</v>
      </c>
      <c r="T1246" s="8" t="str">
        <f>TEXT(SalesDataTable[[#This Row],[Order Date]],"mmm")</f>
        <v>Jul</v>
      </c>
    </row>
    <row r="1247" spans="1:20" ht="15.6">
      <c r="A1247" s="2">
        <v>4873</v>
      </c>
      <c r="B1247" s="3">
        <v>46204</v>
      </c>
      <c r="C1247" s="4" t="s">
        <v>20</v>
      </c>
      <c r="D1247" s="4" t="s">
        <v>47</v>
      </c>
      <c r="E1247" s="4" t="s">
        <v>2</v>
      </c>
      <c r="F1247" s="4" t="s">
        <v>13</v>
      </c>
      <c r="G1247" s="4" t="s">
        <v>4</v>
      </c>
      <c r="H1247" s="4" t="s">
        <v>30</v>
      </c>
      <c r="I1247" s="9">
        <v>1</v>
      </c>
      <c r="J1247" s="6">
        <v>102.13</v>
      </c>
      <c r="K1247" s="7">
        <v>0</v>
      </c>
      <c r="L1247" s="6">
        <v>49.17</v>
      </c>
      <c r="M1247" s="6">
        <f t="shared" si="76"/>
        <v>102.13</v>
      </c>
      <c r="N1247" s="6">
        <f t="shared" si="77"/>
        <v>49.17</v>
      </c>
      <c r="O1247" s="6">
        <f t="shared" si="78"/>
        <v>52.959999999999994</v>
      </c>
      <c r="P1247" s="8">
        <f t="shared" si="79"/>
        <v>0.5185547831195535</v>
      </c>
      <c r="Q1247" s="5">
        <f>YEAR(SalesDataTable[[#This Row],[Order Date]])</f>
        <v>2026</v>
      </c>
      <c r="R1247" s="8" t="str">
        <f>"Q"&amp;ROUNDUP(MONTH(SalesDataTable[[#This Row],[Order Date]])/3,0)</f>
        <v>Q3</v>
      </c>
      <c r="S1247" s="9">
        <f>MONTH(SalesDataTable[[#This Row],[Order Date]])</f>
        <v>7</v>
      </c>
      <c r="T1247" s="8" t="str">
        <f>TEXT(SalesDataTable[[#This Row],[Order Date]],"mmm")</f>
        <v>Jul</v>
      </c>
    </row>
    <row r="1248" spans="1:20" ht="15.6">
      <c r="A1248" s="2">
        <v>729</v>
      </c>
      <c r="B1248" s="3">
        <v>46205</v>
      </c>
      <c r="C1248" s="4" t="s">
        <v>11</v>
      </c>
      <c r="D1248" s="4" t="s">
        <v>12</v>
      </c>
      <c r="E1248" s="4" t="s">
        <v>2</v>
      </c>
      <c r="F1248" s="4" t="s">
        <v>3</v>
      </c>
      <c r="G1248" s="4" t="s">
        <v>14</v>
      </c>
      <c r="H1248" s="4" t="s">
        <v>48</v>
      </c>
      <c r="I1248" s="9">
        <v>1</v>
      </c>
      <c r="J1248" s="6">
        <v>161.82</v>
      </c>
      <c r="K1248" s="7">
        <v>0</v>
      </c>
      <c r="L1248" s="6">
        <v>87.15</v>
      </c>
      <c r="M1248" s="6">
        <f t="shared" si="76"/>
        <v>161.82</v>
      </c>
      <c r="N1248" s="6">
        <f t="shared" si="77"/>
        <v>87.15</v>
      </c>
      <c r="O1248" s="6">
        <f t="shared" si="78"/>
        <v>74.669999999999987</v>
      </c>
      <c r="P1248" s="8">
        <f t="shared" si="79"/>
        <v>0.46143863552094916</v>
      </c>
      <c r="Q1248" s="5">
        <f>YEAR(SalesDataTable[[#This Row],[Order Date]])</f>
        <v>2026</v>
      </c>
      <c r="R1248" s="8" t="str">
        <f>"Q"&amp;ROUNDUP(MONTH(SalesDataTable[[#This Row],[Order Date]])/3,0)</f>
        <v>Q3</v>
      </c>
      <c r="S1248" s="9">
        <f>MONTH(SalesDataTable[[#This Row],[Order Date]])</f>
        <v>7</v>
      </c>
      <c r="T1248" s="8" t="str">
        <f>TEXT(SalesDataTable[[#This Row],[Order Date]],"mmm")</f>
        <v>Jul</v>
      </c>
    </row>
    <row r="1249" spans="1:20" ht="15.6">
      <c r="A1249" s="2">
        <v>906</v>
      </c>
      <c r="B1249" s="3">
        <v>46205</v>
      </c>
      <c r="C1249" s="4" t="s">
        <v>20</v>
      </c>
      <c r="D1249" s="4" t="s">
        <v>33</v>
      </c>
      <c r="E1249" s="4" t="s">
        <v>2</v>
      </c>
      <c r="F1249" s="4" t="s">
        <v>13</v>
      </c>
      <c r="G1249" s="4" t="s">
        <v>4</v>
      </c>
      <c r="H1249" s="4" t="s">
        <v>5</v>
      </c>
      <c r="I1249" s="9">
        <v>2</v>
      </c>
      <c r="J1249" s="6">
        <v>83.29</v>
      </c>
      <c r="K1249" s="7">
        <v>0</v>
      </c>
      <c r="L1249" s="6">
        <v>42.45</v>
      </c>
      <c r="M1249" s="6">
        <f t="shared" si="76"/>
        <v>166.58</v>
      </c>
      <c r="N1249" s="6">
        <f t="shared" si="77"/>
        <v>84.9</v>
      </c>
      <c r="O1249" s="6">
        <f t="shared" si="78"/>
        <v>81.680000000000007</v>
      </c>
      <c r="P1249" s="8">
        <f t="shared" si="79"/>
        <v>0.49033497418657701</v>
      </c>
      <c r="Q1249" s="5">
        <f>YEAR(SalesDataTable[[#This Row],[Order Date]])</f>
        <v>2026</v>
      </c>
      <c r="R1249" s="8" t="str">
        <f>"Q"&amp;ROUNDUP(MONTH(SalesDataTable[[#This Row],[Order Date]])/3,0)</f>
        <v>Q3</v>
      </c>
      <c r="S1249" s="9">
        <f>MONTH(SalesDataTable[[#This Row],[Order Date]])</f>
        <v>7</v>
      </c>
      <c r="T1249" s="8" t="str">
        <f>TEXT(SalesDataTable[[#This Row],[Order Date]],"mmm")</f>
        <v>Jul</v>
      </c>
    </row>
    <row r="1250" spans="1:20" ht="15.6">
      <c r="A1250" s="2">
        <v>1531</v>
      </c>
      <c r="B1250" s="3">
        <v>46205</v>
      </c>
      <c r="C1250" s="4" t="s">
        <v>11</v>
      </c>
      <c r="D1250" s="4" t="s">
        <v>52</v>
      </c>
      <c r="E1250" s="4" t="s">
        <v>2</v>
      </c>
      <c r="F1250" s="4" t="s">
        <v>13</v>
      </c>
      <c r="G1250" s="4" t="s">
        <v>14</v>
      </c>
      <c r="H1250" s="4" t="s">
        <v>44</v>
      </c>
      <c r="I1250" s="9">
        <v>2</v>
      </c>
      <c r="J1250" s="6">
        <v>136.72999999999999</v>
      </c>
      <c r="K1250" s="7">
        <v>0</v>
      </c>
      <c r="L1250" s="6">
        <v>66.03</v>
      </c>
      <c r="M1250" s="6">
        <f t="shared" si="76"/>
        <v>273.45999999999998</v>
      </c>
      <c r="N1250" s="6">
        <f t="shared" si="77"/>
        <v>132.06</v>
      </c>
      <c r="O1250" s="6">
        <f t="shared" si="78"/>
        <v>141.39999999999998</v>
      </c>
      <c r="P1250" s="8">
        <f t="shared" si="79"/>
        <v>0.5170774519125283</v>
      </c>
      <c r="Q1250" s="5">
        <f>YEAR(SalesDataTable[[#This Row],[Order Date]])</f>
        <v>2026</v>
      </c>
      <c r="R1250" s="8" t="str">
        <f>"Q"&amp;ROUNDUP(MONTH(SalesDataTable[[#This Row],[Order Date]])/3,0)</f>
        <v>Q3</v>
      </c>
      <c r="S1250" s="9">
        <f>MONTH(SalesDataTable[[#This Row],[Order Date]])</f>
        <v>7</v>
      </c>
      <c r="T1250" s="8" t="str">
        <f>TEXT(SalesDataTable[[#This Row],[Order Date]],"mmm")</f>
        <v>Jul</v>
      </c>
    </row>
    <row r="1251" spans="1:20" ht="15.6">
      <c r="A1251" s="2">
        <v>1683</v>
      </c>
      <c r="B1251" s="3">
        <v>46205</v>
      </c>
      <c r="C1251" s="4" t="s">
        <v>11</v>
      </c>
      <c r="D1251" s="4" t="s">
        <v>12</v>
      </c>
      <c r="E1251" s="4" t="s">
        <v>28</v>
      </c>
      <c r="F1251" s="4" t="s">
        <v>3</v>
      </c>
      <c r="G1251" s="4" t="s">
        <v>9</v>
      </c>
      <c r="H1251" s="4" t="s">
        <v>37</v>
      </c>
      <c r="I1251" s="9">
        <v>2</v>
      </c>
      <c r="J1251" s="6">
        <v>152.44</v>
      </c>
      <c r="K1251" s="7">
        <v>0</v>
      </c>
      <c r="L1251" s="6">
        <v>81.23</v>
      </c>
      <c r="M1251" s="6">
        <f t="shared" si="76"/>
        <v>304.88</v>
      </c>
      <c r="N1251" s="6">
        <f t="shared" si="77"/>
        <v>162.46</v>
      </c>
      <c r="O1251" s="6">
        <f t="shared" si="78"/>
        <v>142.41999999999999</v>
      </c>
      <c r="P1251" s="8">
        <f t="shared" si="79"/>
        <v>0.46713461033849379</v>
      </c>
      <c r="Q1251" s="5">
        <f>YEAR(SalesDataTable[[#This Row],[Order Date]])</f>
        <v>2026</v>
      </c>
      <c r="R1251" s="8" t="str">
        <f>"Q"&amp;ROUNDUP(MONTH(SalesDataTable[[#This Row],[Order Date]])/3,0)</f>
        <v>Q3</v>
      </c>
      <c r="S1251" s="9">
        <f>MONTH(SalesDataTable[[#This Row],[Order Date]])</f>
        <v>7</v>
      </c>
      <c r="T1251" s="8" t="str">
        <f>TEXT(SalesDataTable[[#This Row],[Order Date]],"mmm")</f>
        <v>Jul</v>
      </c>
    </row>
    <row r="1252" spans="1:20" ht="15.6">
      <c r="A1252" s="2">
        <v>2363</v>
      </c>
      <c r="B1252" s="3">
        <v>46205</v>
      </c>
      <c r="C1252" s="4" t="s">
        <v>20</v>
      </c>
      <c r="D1252" s="4" t="s">
        <v>31</v>
      </c>
      <c r="E1252" s="4" t="s">
        <v>2</v>
      </c>
      <c r="F1252" s="4" t="s">
        <v>13</v>
      </c>
      <c r="G1252" s="4" t="s">
        <v>9</v>
      </c>
      <c r="H1252" s="4" t="s">
        <v>46</v>
      </c>
      <c r="I1252" s="9">
        <v>2</v>
      </c>
      <c r="J1252" s="6">
        <v>71.28</v>
      </c>
      <c r="K1252" s="7">
        <v>0.1</v>
      </c>
      <c r="L1252" s="6">
        <v>32.67</v>
      </c>
      <c r="M1252" s="6">
        <f t="shared" si="76"/>
        <v>128.304</v>
      </c>
      <c r="N1252" s="6">
        <f t="shared" si="77"/>
        <v>65.34</v>
      </c>
      <c r="O1252" s="6">
        <f t="shared" si="78"/>
        <v>62.963999999999999</v>
      </c>
      <c r="P1252" s="8">
        <f t="shared" si="79"/>
        <v>0.4907407407407407</v>
      </c>
      <c r="Q1252" s="5">
        <f>YEAR(SalesDataTable[[#This Row],[Order Date]])</f>
        <v>2026</v>
      </c>
      <c r="R1252" s="8" t="str">
        <f>"Q"&amp;ROUNDUP(MONTH(SalesDataTable[[#This Row],[Order Date]])/3,0)</f>
        <v>Q3</v>
      </c>
      <c r="S1252" s="9">
        <f>MONTH(SalesDataTable[[#This Row],[Order Date]])</f>
        <v>7</v>
      </c>
      <c r="T1252" s="8" t="str">
        <f>TEXT(SalesDataTable[[#This Row],[Order Date]],"mmm")</f>
        <v>Jul</v>
      </c>
    </row>
    <row r="1253" spans="1:20" ht="15.6">
      <c r="A1253" s="2">
        <v>3858</v>
      </c>
      <c r="B1253" s="3">
        <v>46205</v>
      </c>
      <c r="C1253" s="4" t="s">
        <v>11</v>
      </c>
      <c r="D1253" s="4" t="s">
        <v>18</v>
      </c>
      <c r="E1253" s="4" t="s">
        <v>28</v>
      </c>
      <c r="F1253" s="4" t="s">
        <v>3</v>
      </c>
      <c r="G1253" s="4" t="s">
        <v>4</v>
      </c>
      <c r="H1253" s="4" t="s">
        <v>5</v>
      </c>
      <c r="I1253" s="9">
        <v>1</v>
      </c>
      <c r="J1253" s="6">
        <v>80.290000000000006</v>
      </c>
      <c r="K1253" s="7">
        <v>0.1</v>
      </c>
      <c r="L1253" s="6">
        <v>43.47</v>
      </c>
      <c r="M1253" s="6">
        <f t="shared" si="76"/>
        <v>72.26100000000001</v>
      </c>
      <c r="N1253" s="6">
        <f t="shared" si="77"/>
        <v>43.47</v>
      </c>
      <c r="O1253" s="6">
        <f t="shared" si="78"/>
        <v>28.791000000000011</v>
      </c>
      <c r="P1253" s="8">
        <f t="shared" si="79"/>
        <v>0.39843068875326948</v>
      </c>
      <c r="Q1253" s="5">
        <f>YEAR(SalesDataTable[[#This Row],[Order Date]])</f>
        <v>2026</v>
      </c>
      <c r="R1253" s="8" t="str">
        <f>"Q"&amp;ROUNDUP(MONTH(SalesDataTable[[#This Row],[Order Date]])/3,0)</f>
        <v>Q3</v>
      </c>
      <c r="S1253" s="9">
        <f>MONTH(SalesDataTable[[#This Row],[Order Date]])</f>
        <v>7</v>
      </c>
      <c r="T1253" s="8" t="str">
        <f>TEXT(SalesDataTable[[#This Row],[Order Date]],"mmm")</f>
        <v>Jul</v>
      </c>
    </row>
    <row r="1254" spans="1:20" ht="15.6">
      <c r="A1254" s="2">
        <v>4233</v>
      </c>
      <c r="B1254" s="3">
        <v>46205</v>
      </c>
      <c r="C1254" s="4" t="s">
        <v>6</v>
      </c>
      <c r="D1254" s="4" t="s">
        <v>27</v>
      </c>
      <c r="E1254" s="4" t="s">
        <v>28</v>
      </c>
      <c r="F1254" s="4" t="s">
        <v>13</v>
      </c>
      <c r="G1254" s="4" t="s">
        <v>9</v>
      </c>
      <c r="H1254" s="4" t="s">
        <v>17</v>
      </c>
      <c r="I1254" s="9">
        <v>1</v>
      </c>
      <c r="J1254" s="6">
        <v>142.38</v>
      </c>
      <c r="K1254" s="7">
        <v>0.05</v>
      </c>
      <c r="L1254" s="6">
        <v>77.17</v>
      </c>
      <c r="M1254" s="6">
        <f t="shared" si="76"/>
        <v>135.261</v>
      </c>
      <c r="N1254" s="6">
        <f t="shared" si="77"/>
        <v>77.17</v>
      </c>
      <c r="O1254" s="6">
        <f t="shared" si="78"/>
        <v>58.090999999999994</v>
      </c>
      <c r="P1254" s="8">
        <f t="shared" si="79"/>
        <v>0.42947338848596417</v>
      </c>
      <c r="Q1254" s="5">
        <f>YEAR(SalesDataTable[[#This Row],[Order Date]])</f>
        <v>2026</v>
      </c>
      <c r="R1254" s="8" t="str">
        <f>"Q"&amp;ROUNDUP(MONTH(SalesDataTable[[#This Row],[Order Date]])/3,0)</f>
        <v>Q3</v>
      </c>
      <c r="S1254" s="9">
        <f>MONTH(SalesDataTable[[#This Row],[Order Date]])</f>
        <v>7</v>
      </c>
      <c r="T1254" s="8" t="str">
        <f>TEXT(SalesDataTable[[#This Row],[Order Date]],"mmm")</f>
        <v>Jul</v>
      </c>
    </row>
    <row r="1255" spans="1:20" ht="15.6">
      <c r="A1255" s="2">
        <v>5071</v>
      </c>
      <c r="B1255" s="3">
        <v>46205</v>
      </c>
      <c r="C1255" s="4" t="s">
        <v>20</v>
      </c>
      <c r="D1255" s="4" t="s">
        <v>31</v>
      </c>
      <c r="E1255" s="4" t="s">
        <v>2</v>
      </c>
      <c r="F1255" s="4" t="s">
        <v>13</v>
      </c>
      <c r="G1255" s="4" t="s">
        <v>9</v>
      </c>
      <c r="H1255" s="4" t="s">
        <v>10</v>
      </c>
      <c r="I1255" s="9">
        <v>3</v>
      </c>
      <c r="J1255" s="6">
        <v>91.47</v>
      </c>
      <c r="K1255" s="7">
        <v>0.05</v>
      </c>
      <c r="L1255" s="6">
        <v>45.6</v>
      </c>
      <c r="M1255" s="6">
        <f t="shared" si="76"/>
        <v>260.68949999999995</v>
      </c>
      <c r="N1255" s="6">
        <f t="shared" si="77"/>
        <v>136.80000000000001</v>
      </c>
      <c r="O1255" s="6">
        <f t="shared" si="78"/>
        <v>123.88949999999994</v>
      </c>
      <c r="P1255" s="8">
        <f t="shared" si="79"/>
        <v>0.47523778287963253</v>
      </c>
      <c r="Q1255" s="5">
        <f>YEAR(SalesDataTable[[#This Row],[Order Date]])</f>
        <v>2026</v>
      </c>
      <c r="R1255" s="8" t="str">
        <f>"Q"&amp;ROUNDUP(MONTH(SalesDataTable[[#This Row],[Order Date]])/3,0)</f>
        <v>Q3</v>
      </c>
      <c r="S1255" s="9">
        <f>MONTH(SalesDataTable[[#This Row],[Order Date]])</f>
        <v>7</v>
      </c>
      <c r="T1255" s="8" t="str">
        <f>TEXT(SalesDataTable[[#This Row],[Order Date]],"mmm")</f>
        <v>Jul</v>
      </c>
    </row>
    <row r="1256" spans="1:20" ht="15.6">
      <c r="A1256" s="2">
        <v>5174</v>
      </c>
      <c r="B1256" s="3">
        <v>46205</v>
      </c>
      <c r="C1256" s="4" t="s">
        <v>6</v>
      </c>
      <c r="D1256" s="4" t="s">
        <v>41</v>
      </c>
      <c r="E1256" s="4" t="s">
        <v>19</v>
      </c>
      <c r="F1256" s="4" t="s">
        <v>13</v>
      </c>
      <c r="G1256" s="4" t="s">
        <v>14</v>
      </c>
      <c r="H1256" s="4" t="s">
        <v>32</v>
      </c>
      <c r="I1256" s="9">
        <v>1</v>
      </c>
      <c r="J1256" s="6">
        <v>45.92</v>
      </c>
      <c r="K1256" s="7">
        <v>0.05</v>
      </c>
      <c r="L1256" s="6">
        <v>17.91</v>
      </c>
      <c r="M1256" s="6">
        <f t="shared" si="76"/>
        <v>43.624000000000002</v>
      </c>
      <c r="N1256" s="6">
        <f t="shared" si="77"/>
        <v>17.91</v>
      </c>
      <c r="O1256" s="6">
        <f t="shared" si="78"/>
        <v>25.714000000000002</v>
      </c>
      <c r="P1256" s="8">
        <f t="shared" si="79"/>
        <v>0.58944617641665142</v>
      </c>
      <c r="Q1256" s="5">
        <f>YEAR(SalesDataTable[[#This Row],[Order Date]])</f>
        <v>2026</v>
      </c>
      <c r="R1256" s="8" t="str">
        <f>"Q"&amp;ROUNDUP(MONTH(SalesDataTable[[#This Row],[Order Date]])/3,0)</f>
        <v>Q3</v>
      </c>
      <c r="S1256" s="9">
        <f>MONTH(SalesDataTable[[#This Row],[Order Date]])</f>
        <v>7</v>
      </c>
      <c r="T1256" s="8" t="str">
        <f>TEXT(SalesDataTable[[#This Row],[Order Date]],"mmm")</f>
        <v>Jul</v>
      </c>
    </row>
    <row r="1257" spans="1:20" ht="15.6">
      <c r="A1257" s="2">
        <v>727</v>
      </c>
      <c r="B1257" s="3">
        <v>46206</v>
      </c>
      <c r="C1257" s="4" t="s">
        <v>20</v>
      </c>
      <c r="D1257" s="4" t="s">
        <v>21</v>
      </c>
      <c r="E1257" s="4" t="s">
        <v>19</v>
      </c>
      <c r="F1257" s="4" t="s">
        <v>13</v>
      </c>
      <c r="G1257" s="4" t="s">
        <v>34</v>
      </c>
      <c r="H1257" s="4" t="s">
        <v>42</v>
      </c>
      <c r="I1257" s="9">
        <v>1</v>
      </c>
      <c r="J1257" s="6">
        <v>36.01</v>
      </c>
      <c r="K1257" s="7">
        <v>0</v>
      </c>
      <c r="L1257" s="6">
        <v>14.11</v>
      </c>
      <c r="M1257" s="6">
        <f t="shared" si="76"/>
        <v>36.01</v>
      </c>
      <c r="N1257" s="6">
        <f t="shared" si="77"/>
        <v>14.11</v>
      </c>
      <c r="O1257" s="6">
        <f t="shared" si="78"/>
        <v>21.9</v>
      </c>
      <c r="P1257" s="8">
        <f t="shared" si="79"/>
        <v>0.60816439877811723</v>
      </c>
      <c r="Q1257" s="5">
        <f>YEAR(SalesDataTable[[#This Row],[Order Date]])</f>
        <v>2026</v>
      </c>
      <c r="R1257" s="8" t="str">
        <f>"Q"&amp;ROUNDUP(MONTH(SalesDataTable[[#This Row],[Order Date]])/3,0)</f>
        <v>Q3</v>
      </c>
      <c r="S1257" s="9">
        <f>MONTH(SalesDataTable[[#This Row],[Order Date]])</f>
        <v>7</v>
      </c>
      <c r="T1257" s="8" t="str">
        <f>TEXT(SalesDataTable[[#This Row],[Order Date]],"mmm")</f>
        <v>Jul</v>
      </c>
    </row>
    <row r="1258" spans="1:20" ht="15.6">
      <c r="A1258" s="2">
        <v>1546</v>
      </c>
      <c r="B1258" s="3">
        <v>46206</v>
      </c>
      <c r="C1258" s="4" t="s">
        <v>20</v>
      </c>
      <c r="D1258" s="4" t="s">
        <v>47</v>
      </c>
      <c r="E1258" s="4" t="s">
        <v>2</v>
      </c>
      <c r="F1258" s="4" t="s">
        <v>16</v>
      </c>
      <c r="G1258" s="4" t="s">
        <v>14</v>
      </c>
      <c r="H1258" s="4" t="s">
        <v>48</v>
      </c>
      <c r="I1258" s="9">
        <v>1</v>
      </c>
      <c r="J1258" s="6">
        <v>165.8</v>
      </c>
      <c r="K1258" s="7">
        <v>0.1</v>
      </c>
      <c r="L1258" s="6">
        <v>88.32</v>
      </c>
      <c r="M1258" s="6">
        <f t="shared" si="76"/>
        <v>149.22000000000003</v>
      </c>
      <c r="N1258" s="6">
        <f t="shared" si="77"/>
        <v>88.32</v>
      </c>
      <c r="O1258" s="6">
        <f t="shared" si="78"/>
        <v>60.900000000000034</v>
      </c>
      <c r="P1258" s="8">
        <f t="shared" si="79"/>
        <v>0.40812223562525146</v>
      </c>
      <c r="Q1258" s="5">
        <f>YEAR(SalesDataTable[[#This Row],[Order Date]])</f>
        <v>2026</v>
      </c>
      <c r="R1258" s="8" t="str">
        <f>"Q"&amp;ROUNDUP(MONTH(SalesDataTable[[#This Row],[Order Date]])/3,0)</f>
        <v>Q3</v>
      </c>
      <c r="S1258" s="9">
        <f>MONTH(SalesDataTable[[#This Row],[Order Date]])</f>
        <v>7</v>
      </c>
      <c r="T1258" s="8" t="str">
        <f>TEXT(SalesDataTable[[#This Row],[Order Date]],"mmm")</f>
        <v>Jul</v>
      </c>
    </row>
    <row r="1259" spans="1:20" ht="15.6">
      <c r="A1259" s="2">
        <v>3610</v>
      </c>
      <c r="B1259" s="3">
        <v>46206</v>
      </c>
      <c r="C1259" s="4" t="s">
        <v>11</v>
      </c>
      <c r="D1259" s="4" t="s">
        <v>12</v>
      </c>
      <c r="E1259" s="4" t="s">
        <v>8</v>
      </c>
      <c r="F1259" s="4" t="s">
        <v>16</v>
      </c>
      <c r="G1259" s="4" t="s">
        <v>34</v>
      </c>
      <c r="H1259" s="4" t="s">
        <v>35</v>
      </c>
      <c r="I1259" s="9">
        <v>5</v>
      </c>
      <c r="J1259" s="6">
        <v>40.36</v>
      </c>
      <c r="K1259" s="7">
        <v>0.15</v>
      </c>
      <c r="L1259" s="6">
        <v>14.57</v>
      </c>
      <c r="M1259" s="6">
        <f t="shared" si="76"/>
        <v>171.53</v>
      </c>
      <c r="N1259" s="6">
        <f t="shared" si="77"/>
        <v>72.849999999999994</v>
      </c>
      <c r="O1259" s="6">
        <f t="shared" si="78"/>
        <v>98.68</v>
      </c>
      <c r="P1259" s="8">
        <f t="shared" si="79"/>
        <v>0.57529295167026184</v>
      </c>
      <c r="Q1259" s="5">
        <f>YEAR(SalesDataTable[[#This Row],[Order Date]])</f>
        <v>2026</v>
      </c>
      <c r="R1259" s="8" t="str">
        <f>"Q"&amp;ROUNDUP(MONTH(SalesDataTable[[#This Row],[Order Date]])/3,0)</f>
        <v>Q3</v>
      </c>
      <c r="S1259" s="9">
        <f>MONTH(SalesDataTable[[#This Row],[Order Date]])</f>
        <v>7</v>
      </c>
      <c r="T1259" s="8" t="str">
        <f>TEXT(SalesDataTable[[#This Row],[Order Date]],"mmm")</f>
        <v>Jul</v>
      </c>
    </row>
    <row r="1260" spans="1:20" ht="15.6">
      <c r="A1260" s="2">
        <v>3931</v>
      </c>
      <c r="B1260" s="3">
        <v>46206</v>
      </c>
      <c r="C1260" s="4" t="s">
        <v>11</v>
      </c>
      <c r="D1260" s="4" t="s">
        <v>52</v>
      </c>
      <c r="E1260" s="4" t="s">
        <v>8</v>
      </c>
      <c r="F1260" s="4" t="s">
        <v>16</v>
      </c>
      <c r="G1260" s="4" t="s">
        <v>9</v>
      </c>
      <c r="H1260" s="4" t="s">
        <v>17</v>
      </c>
      <c r="I1260" s="9">
        <v>12</v>
      </c>
      <c r="J1260" s="6">
        <v>143.77000000000001</v>
      </c>
      <c r="K1260" s="7">
        <v>0.1</v>
      </c>
      <c r="L1260" s="6">
        <v>81.680000000000007</v>
      </c>
      <c r="M1260" s="6">
        <f t="shared" si="76"/>
        <v>1552.7160000000003</v>
      </c>
      <c r="N1260" s="6">
        <f t="shared" si="77"/>
        <v>980.16000000000008</v>
      </c>
      <c r="O1260" s="6">
        <f t="shared" si="78"/>
        <v>572.55600000000027</v>
      </c>
      <c r="P1260" s="8">
        <f t="shared" si="79"/>
        <v>0.3687448316369511</v>
      </c>
      <c r="Q1260" s="5">
        <f>YEAR(SalesDataTable[[#This Row],[Order Date]])</f>
        <v>2026</v>
      </c>
      <c r="R1260" s="8" t="str">
        <f>"Q"&amp;ROUNDUP(MONTH(SalesDataTable[[#This Row],[Order Date]])/3,0)</f>
        <v>Q3</v>
      </c>
      <c r="S1260" s="9">
        <f>MONTH(SalesDataTable[[#This Row],[Order Date]])</f>
        <v>7</v>
      </c>
      <c r="T1260" s="8" t="str">
        <f>TEXT(SalesDataTable[[#This Row],[Order Date]],"mmm")</f>
        <v>Jul</v>
      </c>
    </row>
    <row r="1261" spans="1:20" ht="15.6">
      <c r="A1261" s="2">
        <v>3942</v>
      </c>
      <c r="B1261" s="3">
        <v>46206</v>
      </c>
      <c r="C1261" s="4" t="s">
        <v>6</v>
      </c>
      <c r="D1261" s="4" t="s">
        <v>43</v>
      </c>
      <c r="E1261" s="4" t="s">
        <v>2</v>
      </c>
      <c r="F1261" s="4" t="s">
        <v>13</v>
      </c>
      <c r="G1261" s="4" t="s">
        <v>9</v>
      </c>
      <c r="H1261" s="4" t="s">
        <v>46</v>
      </c>
      <c r="I1261" s="9">
        <v>2</v>
      </c>
      <c r="J1261" s="6">
        <v>70.5</v>
      </c>
      <c r="K1261" s="7">
        <v>0</v>
      </c>
      <c r="L1261" s="6">
        <v>32.51</v>
      </c>
      <c r="M1261" s="6">
        <f t="shared" si="76"/>
        <v>141</v>
      </c>
      <c r="N1261" s="6">
        <f t="shared" si="77"/>
        <v>65.02</v>
      </c>
      <c r="O1261" s="6">
        <f t="shared" si="78"/>
        <v>75.98</v>
      </c>
      <c r="P1261" s="8">
        <f t="shared" si="79"/>
        <v>0.53886524822695037</v>
      </c>
      <c r="Q1261" s="5">
        <f>YEAR(SalesDataTable[[#This Row],[Order Date]])</f>
        <v>2026</v>
      </c>
      <c r="R1261" s="8" t="str">
        <f>"Q"&amp;ROUNDUP(MONTH(SalesDataTable[[#This Row],[Order Date]])/3,0)</f>
        <v>Q3</v>
      </c>
      <c r="S1261" s="9">
        <f>MONTH(SalesDataTable[[#This Row],[Order Date]])</f>
        <v>7</v>
      </c>
      <c r="T1261" s="8" t="str">
        <f>TEXT(SalesDataTable[[#This Row],[Order Date]],"mmm")</f>
        <v>Jul</v>
      </c>
    </row>
    <row r="1262" spans="1:20" ht="15.6">
      <c r="A1262" s="2">
        <v>4165</v>
      </c>
      <c r="B1262" s="3">
        <v>46206</v>
      </c>
      <c r="C1262" s="4" t="s">
        <v>6</v>
      </c>
      <c r="D1262" s="4" t="s">
        <v>49</v>
      </c>
      <c r="E1262" s="4" t="s">
        <v>2</v>
      </c>
      <c r="F1262" s="4" t="s">
        <v>13</v>
      </c>
      <c r="G1262" s="4" t="s">
        <v>9</v>
      </c>
      <c r="H1262" s="4" t="s">
        <v>37</v>
      </c>
      <c r="I1262" s="9">
        <v>2</v>
      </c>
      <c r="J1262" s="6">
        <v>152.88999999999999</v>
      </c>
      <c r="K1262" s="7">
        <v>0</v>
      </c>
      <c r="L1262" s="6">
        <v>81.34</v>
      </c>
      <c r="M1262" s="6">
        <f t="shared" si="76"/>
        <v>305.77999999999997</v>
      </c>
      <c r="N1262" s="6">
        <f t="shared" si="77"/>
        <v>162.68</v>
      </c>
      <c r="O1262" s="6">
        <f t="shared" si="78"/>
        <v>143.09999999999997</v>
      </c>
      <c r="P1262" s="8">
        <f t="shared" si="79"/>
        <v>0.46798351756164558</v>
      </c>
      <c r="Q1262" s="5">
        <f>YEAR(SalesDataTable[[#This Row],[Order Date]])</f>
        <v>2026</v>
      </c>
      <c r="R1262" s="8" t="str">
        <f>"Q"&amp;ROUNDUP(MONTH(SalesDataTable[[#This Row],[Order Date]])/3,0)</f>
        <v>Q3</v>
      </c>
      <c r="S1262" s="9">
        <f>MONTH(SalesDataTable[[#This Row],[Order Date]])</f>
        <v>7</v>
      </c>
      <c r="T1262" s="8" t="str">
        <f>TEXT(SalesDataTable[[#This Row],[Order Date]],"mmm")</f>
        <v>Jul</v>
      </c>
    </row>
    <row r="1263" spans="1:20" ht="15.6">
      <c r="A1263" s="2">
        <v>1149</v>
      </c>
      <c r="B1263" s="3">
        <v>46207</v>
      </c>
      <c r="C1263" s="4" t="s">
        <v>0</v>
      </c>
      <c r="D1263" s="4" t="s">
        <v>50</v>
      </c>
      <c r="E1263" s="4" t="s">
        <v>2</v>
      </c>
      <c r="F1263" s="4" t="s">
        <v>13</v>
      </c>
      <c r="G1263" s="4" t="s">
        <v>4</v>
      </c>
      <c r="H1263" s="4" t="s">
        <v>5</v>
      </c>
      <c r="I1263" s="9">
        <v>2</v>
      </c>
      <c r="J1263" s="6">
        <v>81.900000000000006</v>
      </c>
      <c r="K1263" s="7">
        <v>0</v>
      </c>
      <c r="L1263" s="6">
        <v>42.61</v>
      </c>
      <c r="M1263" s="6">
        <f t="shared" si="76"/>
        <v>163.80000000000001</v>
      </c>
      <c r="N1263" s="6">
        <f t="shared" si="77"/>
        <v>85.22</v>
      </c>
      <c r="O1263" s="6">
        <f t="shared" si="78"/>
        <v>78.580000000000013</v>
      </c>
      <c r="P1263" s="8">
        <f t="shared" si="79"/>
        <v>0.47973137973137975</v>
      </c>
      <c r="Q1263" s="5">
        <f>YEAR(SalesDataTable[[#This Row],[Order Date]])</f>
        <v>2026</v>
      </c>
      <c r="R1263" s="8" t="str">
        <f>"Q"&amp;ROUNDUP(MONTH(SalesDataTable[[#This Row],[Order Date]])/3,0)</f>
        <v>Q3</v>
      </c>
      <c r="S1263" s="9">
        <f>MONTH(SalesDataTable[[#This Row],[Order Date]])</f>
        <v>7</v>
      </c>
      <c r="T1263" s="8" t="str">
        <f>TEXT(SalesDataTable[[#This Row],[Order Date]],"mmm")</f>
        <v>Jul</v>
      </c>
    </row>
    <row r="1264" spans="1:20" ht="15.6">
      <c r="A1264" s="2">
        <v>1310</v>
      </c>
      <c r="B1264" s="3">
        <v>46207</v>
      </c>
      <c r="C1264" s="4" t="s">
        <v>11</v>
      </c>
      <c r="D1264" s="4" t="s">
        <v>39</v>
      </c>
      <c r="E1264" s="4" t="s">
        <v>19</v>
      </c>
      <c r="F1264" s="4" t="s">
        <v>13</v>
      </c>
      <c r="G1264" s="4" t="s">
        <v>4</v>
      </c>
      <c r="H1264" s="4" t="s">
        <v>30</v>
      </c>
      <c r="I1264" s="9">
        <v>1</v>
      </c>
      <c r="J1264" s="6">
        <v>103.58</v>
      </c>
      <c r="K1264" s="7">
        <v>0</v>
      </c>
      <c r="L1264" s="6">
        <v>51.94</v>
      </c>
      <c r="M1264" s="6">
        <f t="shared" si="76"/>
        <v>103.58</v>
      </c>
      <c r="N1264" s="6">
        <f t="shared" si="77"/>
        <v>51.94</v>
      </c>
      <c r="O1264" s="6">
        <f t="shared" si="78"/>
        <v>51.64</v>
      </c>
      <c r="P1264" s="8">
        <f t="shared" si="79"/>
        <v>0.49855184398532537</v>
      </c>
      <c r="Q1264" s="5">
        <f>YEAR(SalesDataTable[[#This Row],[Order Date]])</f>
        <v>2026</v>
      </c>
      <c r="R1264" s="8" t="str">
        <f>"Q"&amp;ROUNDUP(MONTH(SalesDataTable[[#This Row],[Order Date]])/3,0)</f>
        <v>Q3</v>
      </c>
      <c r="S1264" s="9">
        <f>MONTH(SalesDataTable[[#This Row],[Order Date]])</f>
        <v>7</v>
      </c>
      <c r="T1264" s="8" t="str">
        <f>TEXT(SalesDataTable[[#This Row],[Order Date]],"mmm")</f>
        <v>Jul</v>
      </c>
    </row>
    <row r="1265" spans="1:20" ht="15.6">
      <c r="A1265" s="2">
        <v>2352</v>
      </c>
      <c r="B1265" s="3">
        <v>46207</v>
      </c>
      <c r="C1265" s="4" t="s">
        <v>11</v>
      </c>
      <c r="D1265" s="4" t="s">
        <v>18</v>
      </c>
      <c r="E1265" s="4" t="s">
        <v>8</v>
      </c>
      <c r="F1265" s="4" t="s">
        <v>3</v>
      </c>
      <c r="G1265" s="4" t="s">
        <v>9</v>
      </c>
      <c r="H1265" s="4" t="s">
        <v>46</v>
      </c>
      <c r="I1265" s="9">
        <v>4</v>
      </c>
      <c r="J1265" s="6">
        <v>69.7</v>
      </c>
      <c r="K1265" s="7">
        <v>0.1</v>
      </c>
      <c r="L1265" s="6">
        <v>32.799999999999997</v>
      </c>
      <c r="M1265" s="6">
        <f t="shared" si="76"/>
        <v>250.92000000000002</v>
      </c>
      <c r="N1265" s="6">
        <f t="shared" si="77"/>
        <v>131.19999999999999</v>
      </c>
      <c r="O1265" s="6">
        <f t="shared" si="78"/>
        <v>119.72000000000003</v>
      </c>
      <c r="P1265" s="8">
        <f t="shared" si="79"/>
        <v>0.47712418300653603</v>
      </c>
      <c r="Q1265" s="5">
        <f>YEAR(SalesDataTable[[#This Row],[Order Date]])</f>
        <v>2026</v>
      </c>
      <c r="R1265" s="8" t="str">
        <f>"Q"&amp;ROUNDUP(MONTH(SalesDataTable[[#This Row],[Order Date]])/3,0)</f>
        <v>Q3</v>
      </c>
      <c r="S1265" s="9">
        <f>MONTH(SalesDataTable[[#This Row],[Order Date]])</f>
        <v>7</v>
      </c>
      <c r="T1265" s="8" t="str">
        <f>TEXT(SalesDataTable[[#This Row],[Order Date]],"mmm")</f>
        <v>Jul</v>
      </c>
    </row>
    <row r="1266" spans="1:20" ht="15.6">
      <c r="A1266" s="2">
        <v>2547</v>
      </c>
      <c r="B1266" s="3">
        <v>46207</v>
      </c>
      <c r="C1266" s="4" t="s">
        <v>6</v>
      </c>
      <c r="D1266" s="4" t="s">
        <v>43</v>
      </c>
      <c r="E1266" s="4" t="s">
        <v>2</v>
      </c>
      <c r="F1266" s="4" t="s">
        <v>16</v>
      </c>
      <c r="G1266" s="4" t="s">
        <v>34</v>
      </c>
      <c r="H1266" s="4" t="s">
        <v>35</v>
      </c>
      <c r="I1266" s="9">
        <v>1</v>
      </c>
      <c r="J1266" s="6">
        <v>40.549999999999997</v>
      </c>
      <c r="K1266" s="7">
        <v>0.05</v>
      </c>
      <c r="L1266" s="6">
        <v>14.44</v>
      </c>
      <c r="M1266" s="6">
        <f t="shared" si="76"/>
        <v>38.522499999999994</v>
      </c>
      <c r="N1266" s="6">
        <f t="shared" si="77"/>
        <v>14.44</v>
      </c>
      <c r="O1266" s="6">
        <f t="shared" si="78"/>
        <v>24.082499999999996</v>
      </c>
      <c r="P1266" s="8">
        <f t="shared" si="79"/>
        <v>0.62515413070283599</v>
      </c>
      <c r="Q1266" s="5">
        <f>YEAR(SalesDataTable[[#This Row],[Order Date]])</f>
        <v>2026</v>
      </c>
      <c r="R1266" s="8" t="str">
        <f>"Q"&amp;ROUNDUP(MONTH(SalesDataTable[[#This Row],[Order Date]])/3,0)</f>
        <v>Q3</v>
      </c>
      <c r="S1266" s="9">
        <f>MONTH(SalesDataTable[[#This Row],[Order Date]])</f>
        <v>7</v>
      </c>
      <c r="T1266" s="8" t="str">
        <f>TEXT(SalesDataTable[[#This Row],[Order Date]],"mmm")</f>
        <v>Jul</v>
      </c>
    </row>
    <row r="1267" spans="1:20" ht="15.6">
      <c r="A1267" s="2">
        <v>2720</v>
      </c>
      <c r="B1267" s="3">
        <v>46207</v>
      </c>
      <c r="C1267" s="4" t="s">
        <v>20</v>
      </c>
      <c r="D1267" s="4" t="s">
        <v>33</v>
      </c>
      <c r="E1267" s="4" t="s">
        <v>2</v>
      </c>
      <c r="F1267" s="4" t="s">
        <v>13</v>
      </c>
      <c r="G1267" s="4" t="s">
        <v>9</v>
      </c>
      <c r="H1267" s="4" t="s">
        <v>17</v>
      </c>
      <c r="I1267" s="9">
        <v>2</v>
      </c>
      <c r="J1267" s="6">
        <v>145.88999999999999</v>
      </c>
      <c r="K1267" s="7">
        <v>0</v>
      </c>
      <c r="L1267" s="6">
        <v>80.709999999999994</v>
      </c>
      <c r="M1267" s="6">
        <f t="shared" si="76"/>
        <v>291.77999999999997</v>
      </c>
      <c r="N1267" s="6">
        <f t="shared" si="77"/>
        <v>161.41999999999999</v>
      </c>
      <c r="O1267" s="6">
        <f t="shared" si="78"/>
        <v>130.35999999999999</v>
      </c>
      <c r="P1267" s="8">
        <f t="shared" si="79"/>
        <v>0.4467749674412228</v>
      </c>
      <c r="Q1267" s="5">
        <f>YEAR(SalesDataTable[[#This Row],[Order Date]])</f>
        <v>2026</v>
      </c>
      <c r="R1267" s="8" t="str">
        <f>"Q"&amp;ROUNDUP(MONTH(SalesDataTable[[#This Row],[Order Date]])/3,0)</f>
        <v>Q3</v>
      </c>
      <c r="S1267" s="9">
        <f>MONTH(SalesDataTable[[#This Row],[Order Date]])</f>
        <v>7</v>
      </c>
      <c r="T1267" s="8" t="str">
        <f>TEXT(SalesDataTable[[#This Row],[Order Date]],"mmm")</f>
        <v>Jul</v>
      </c>
    </row>
    <row r="1268" spans="1:20" ht="15.6">
      <c r="A1268" s="2">
        <v>3591</v>
      </c>
      <c r="B1268" s="3">
        <v>46207</v>
      </c>
      <c r="C1268" s="4" t="s">
        <v>20</v>
      </c>
      <c r="D1268" s="4" t="s">
        <v>47</v>
      </c>
      <c r="E1268" s="4" t="s">
        <v>2</v>
      </c>
      <c r="F1268" s="4" t="s">
        <v>3</v>
      </c>
      <c r="G1268" s="4" t="s">
        <v>14</v>
      </c>
      <c r="H1268" s="4" t="s">
        <v>48</v>
      </c>
      <c r="I1268" s="9">
        <v>1</v>
      </c>
      <c r="J1268" s="6">
        <v>163.25</v>
      </c>
      <c r="K1268" s="7">
        <v>0</v>
      </c>
      <c r="L1268" s="6">
        <v>89.71</v>
      </c>
      <c r="M1268" s="6">
        <f t="shared" si="76"/>
        <v>163.25</v>
      </c>
      <c r="N1268" s="6">
        <f t="shared" si="77"/>
        <v>89.71</v>
      </c>
      <c r="O1268" s="6">
        <f t="shared" si="78"/>
        <v>73.540000000000006</v>
      </c>
      <c r="P1268" s="8">
        <f t="shared" si="79"/>
        <v>0.45047473200612559</v>
      </c>
      <c r="Q1268" s="5">
        <f>YEAR(SalesDataTable[[#This Row],[Order Date]])</f>
        <v>2026</v>
      </c>
      <c r="R1268" s="8" t="str">
        <f>"Q"&amp;ROUNDUP(MONTH(SalesDataTable[[#This Row],[Order Date]])/3,0)</f>
        <v>Q3</v>
      </c>
      <c r="S1268" s="9">
        <f>MONTH(SalesDataTable[[#This Row],[Order Date]])</f>
        <v>7</v>
      </c>
      <c r="T1268" s="8" t="str">
        <f>TEXT(SalesDataTable[[#This Row],[Order Date]],"mmm")</f>
        <v>Jul</v>
      </c>
    </row>
    <row r="1269" spans="1:20" ht="15.6">
      <c r="A1269" s="2">
        <v>3819</v>
      </c>
      <c r="B1269" s="3">
        <v>46207</v>
      </c>
      <c r="C1269" s="4" t="s">
        <v>6</v>
      </c>
      <c r="D1269" s="4" t="s">
        <v>7</v>
      </c>
      <c r="E1269" s="4" t="s">
        <v>2</v>
      </c>
      <c r="F1269" s="4" t="s">
        <v>3</v>
      </c>
      <c r="G1269" s="4" t="s">
        <v>34</v>
      </c>
      <c r="H1269" s="4" t="s">
        <v>35</v>
      </c>
      <c r="I1269" s="9">
        <v>1</v>
      </c>
      <c r="J1269" s="6">
        <v>40.39</v>
      </c>
      <c r="K1269" s="7">
        <v>0.1</v>
      </c>
      <c r="L1269" s="6">
        <v>14.38</v>
      </c>
      <c r="M1269" s="6">
        <f t="shared" si="76"/>
        <v>36.350999999999999</v>
      </c>
      <c r="N1269" s="6">
        <f t="shared" si="77"/>
        <v>14.38</v>
      </c>
      <c r="O1269" s="6">
        <f t="shared" si="78"/>
        <v>21.970999999999997</v>
      </c>
      <c r="P1269" s="8">
        <f t="shared" si="79"/>
        <v>0.60441253335534095</v>
      </c>
      <c r="Q1269" s="5">
        <f>YEAR(SalesDataTable[[#This Row],[Order Date]])</f>
        <v>2026</v>
      </c>
      <c r="R1269" s="8" t="str">
        <f>"Q"&amp;ROUNDUP(MONTH(SalesDataTable[[#This Row],[Order Date]])/3,0)</f>
        <v>Q3</v>
      </c>
      <c r="S1269" s="9">
        <f>MONTH(SalesDataTable[[#This Row],[Order Date]])</f>
        <v>7</v>
      </c>
      <c r="T1269" s="8" t="str">
        <f>TEXT(SalesDataTable[[#This Row],[Order Date]],"mmm")</f>
        <v>Jul</v>
      </c>
    </row>
    <row r="1270" spans="1:20" ht="15.6">
      <c r="A1270" s="2">
        <v>4869</v>
      </c>
      <c r="B1270" s="3">
        <v>46207</v>
      </c>
      <c r="C1270" s="4" t="s">
        <v>0</v>
      </c>
      <c r="D1270" s="4" t="s">
        <v>50</v>
      </c>
      <c r="E1270" s="4" t="s">
        <v>19</v>
      </c>
      <c r="F1270" s="4" t="s">
        <v>3</v>
      </c>
      <c r="G1270" s="4" t="s">
        <v>23</v>
      </c>
      <c r="H1270" s="4" t="s">
        <v>29</v>
      </c>
      <c r="I1270" s="9">
        <v>1</v>
      </c>
      <c r="J1270" s="6">
        <v>200.22</v>
      </c>
      <c r="K1270" s="7">
        <v>0</v>
      </c>
      <c r="L1270" s="6">
        <v>104.38</v>
      </c>
      <c r="M1270" s="6">
        <f t="shared" si="76"/>
        <v>200.22</v>
      </c>
      <c r="N1270" s="6">
        <f t="shared" si="77"/>
        <v>104.38</v>
      </c>
      <c r="O1270" s="6">
        <f t="shared" si="78"/>
        <v>95.84</v>
      </c>
      <c r="P1270" s="8">
        <f t="shared" si="79"/>
        <v>0.47867345919488563</v>
      </c>
      <c r="Q1270" s="5">
        <f>YEAR(SalesDataTable[[#This Row],[Order Date]])</f>
        <v>2026</v>
      </c>
      <c r="R1270" s="8" t="str">
        <f>"Q"&amp;ROUNDUP(MONTH(SalesDataTable[[#This Row],[Order Date]])/3,0)</f>
        <v>Q3</v>
      </c>
      <c r="S1270" s="9">
        <f>MONTH(SalesDataTable[[#This Row],[Order Date]])</f>
        <v>7</v>
      </c>
      <c r="T1270" s="8" t="str">
        <f>TEXT(SalesDataTable[[#This Row],[Order Date]],"mmm")</f>
        <v>Jul</v>
      </c>
    </row>
    <row r="1271" spans="1:20" ht="15.6">
      <c r="A1271" s="2">
        <v>4940</v>
      </c>
      <c r="B1271" s="3">
        <v>46207</v>
      </c>
      <c r="C1271" s="4" t="s">
        <v>6</v>
      </c>
      <c r="D1271" s="4" t="s">
        <v>27</v>
      </c>
      <c r="E1271" s="4" t="s">
        <v>2</v>
      </c>
      <c r="F1271" s="4" t="s">
        <v>3</v>
      </c>
      <c r="G1271" s="4" t="s">
        <v>14</v>
      </c>
      <c r="H1271" s="4" t="s">
        <v>48</v>
      </c>
      <c r="I1271" s="9">
        <v>1</v>
      </c>
      <c r="J1271" s="6">
        <v>164.78</v>
      </c>
      <c r="K1271" s="7">
        <v>0.1</v>
      </c>
      <c r="L1271" s="6">
        <v>88.72</v>
      </c>
      <c r="M1271" s="6">
        <f t="shared" si="76"/>
        <v>148.30199999999999</v>
      </c>
      <c r="N1271" s="6">
        <f t="shared" si="77"/>
        <v>88.72</v>
      </c>
      <c r="O1271" s="6">
        <f t="shared" si="78"/>
        <v>59.581999999999994</v>
      </c>
      <c r="P1271" s="8">
        <f t="shared" si="79"/>
        <v>0.4017612709201494</v>
      </c>
      <c r="Q1271" s="5">
        <f>YEAR(SalesDataTable[[#This Row],[Order Date]])</f>
        <v>2026</v>
      </c>
      <c r="R1271" s="8" t="str">
        <f>"Q"&amp;ROUNDUP(MONTH(SalesDataTable[[#This Row],[Order Date]])/3,0)</f>
        <v>Q3</v>
      </c>
      <c r="S1271" s="9">
        <f>MONTH(SalesDataTable[[#This Row],[Order Date]])</f>
        <v>7</v>
      </c>
      <c r="T1271" s="8" t="str">
        <f>TEXT(SalesDataTable[[#This Row],[Order Date]],"mmm")</f>
        <v>Jul</v>
      </c>
    </row>
    <row r="1272" spans="1:20" ht="15.6">
      <c r="A1272" s="2">
        <v>5164</v>
      </c>
      <c r="B1272" s="3">
        <v>46207</v>
      </c>
      <c r="C1272" s="4" t="s">
        <v>6</v>
      </c>
      <c r="D1272" s="4" t="s">
        <v>49</v>
      </c>
      <c r="E1272" s="4" t="s">
        <v>2</v>
      </c>
      <c r="F1272" s="4" t="s">
        <v>3</v>
      </c>
      <c r="G1272" s="4" t="s">
        <v>9</v>
      </c>
      <c r="H1272" s="4" t="s">
        <v>17</v>
      </c>
      <c r="I1272" s="9">
        <v>4</v>
      </c>
      <c r="J1272" s="6">
        <v>142.86000000000001</v>
      </c>
      <c r="K1272" s="7">
        <v>0</v>
      </c>
      <c r="L1272" s="6">
        <v>81.62</v>
      </c>
      <c r="M1272" s="6">
        <f t="shared" si="76"/>
        <v>571.44000000000005</v>
      </c>
      <c r="N1272" s="6">
        <f t="shared" si="77"/>
        <v>326.48</v>
      </c>
      <c r="O1272" s="6">
        <f t="shared" si="78"/>
        <v>244.96000000000004</v>
      </c>
      <c r="P1272" s="8">
        <f t="shared" si="79"/>
        <v>0.42867142657146862</v>
      </c>
      <c r="Q1272" s="5">
        <f>YEAR(SalesDataTable[[#This Row],[Order Date]])</f>
        <v>2026</v>
      </c>
      <c r="R1272" s="8" t="str">
        <f>"Q"&amp;ROUNDUP(MONTH(SalesDataTable[[#This Row],[Order Date]])/3,0)</f>
        <v>Q3</v>
      </c>
      <c r="S1272" s="9">
        <f>MONTH(SalesDataTable[[#This Row],[Order Date]])</f>
        <v>7</v>
      </c>
      <c r="T1272" s="8" t="str">
        <f>TEXT(SalesDataTable[[#This Row],[Order Date]],"mmm")</f>
        <v>Jul</v>
      </c>
    </row>
    <row r="1273" spans="1:20" ht="15.6">
      <c r="A1273" s="2">
        <v>659</v>
      </c>
      <c r="B1273" s="3">
        <v>46208</v>
      </c>
      <c r="C1273" s="4" t="s">
        <v>20</v>
      </c>
      <c r="D1273" s="4" t="s">
        <v>47</v>
      </c>
      <c r="E1273" s="4" t="s">
        <v>28</v>
      </c>
      <c r="F1273" s="4" t="s">
        <v>16</v>
      </c>
      <c r="G1273" s="4" t="s">
        <v>4</v>
      </c>
      <c r="H1273" s="4" t="s">
        <v>26</v>
      </c>
      <c r="I1273" s="9">
        <v>1</v>
      </c>
      <c r="J1273" s="6">
        <v>41.18</v>
      </c>
      <c r="K1273" s="7">
        <v>0</v>
      </c>
      <c r="L1273" s="6">
        <v>16.25</v>
      </c>
      <c r="M1273" s="6">
        <f t="shared" si="76"/>
        <v>41.18</v>
      </c>
      <c r="N1273" s="6">
        <f t="shared" si="77"/>
        <v>16.25</v>
      </c>
      <c r="O1273" s="6">
        <f t="shared" si="78"/>
        <v>24.93</v>
      </c>
      <c r="P1273" s="8">
        <f t="shared" si="79"/>
        <v>0.6053909664885867</v>
      </c>
      <c r="Q1273" s="5">
        <f>YEAR(SalesDataTable[[#This Row],[Order Date]])</f>
        <v>2026</v>
      </c>
      <c r="R1273" s="8" t="str">
        <f>"Q"&amp;ROUNDUP(MONTH(SalesDataTable[[#This Row],[Order Date]])/3,0)</f>
        <v>Q3</v>
      </c>
      <c r="S1273" s="9">
        <f>MONTH(SalesDataTable[[#This Row],[Order Date]])</f>
        <v>7</v>
      </c>
      <c r="T1273" s="8" t="str">
        <f>TEXT(SalesDataTable[[#This Row],[Order Date]],"mmm")</f>
        <v>Jul</v>
      </c>
    </row>
    <row r="1274" spans="1:20" ht="15.6">
      <c r="A1274" s="2">
        <v>969</v>
      </c>
      <c r="B1274" s="3">
        <v>46208</v>
      </c>
      <c r="C1274" s="4" t="s">
        <v>6</v>
      </c>
      <c r="D1274" s="4" t="s">
        <v>41</v>
      </c>
      <c r="E1274" s="4" t="s">
        <v>8</v>
      </c>
      <c r="F1274" s="4" t="s">
        <v>16</v>
      </c>
      <c r="G1274" s="4" t="s">
        <v>34</v>
      </c>
      <c r="H1274" s="4" t="s">
        <v>42</v>
      </c>
      <c r="I1274" s="9">
        <v>12</v>
      </c>
      <c r="J1274" s="6">
        <v>35.81</v>
      </c>
      <c r="K1274" s="7">
        <v>0.15</v>
      </c>
      <c r="L1274" s="6">
        <v>14.29</v>
      </c>
      <c r="M1274" s="6">
        <f t="shared" si="76"/>
        <v>365.262</v>
      </c>
      <c r="N1274" s="6">
        <f t="shared" si="77"/>
        <v>171.48</v>
      </c>
      <c r="O1274" s="6">
        <f t="shared" si="78"/>
        <v>193.78200000000001</v>
      </c>
      <c r="P1274" s="8">
        <f t="shared" si="79"/>
        <v>0.53052877112866936</v>
      </c>
      <c r="Q1274" s="5">
        <f>YEAR(SalesDataTable[[#This Row],[Order Date]])</f>
        <v>2026</v>
      </c>
      <c r="R1274" s="8" t="str">
        <f>"Q"&amp;ROUNDUP(MONTH(SalesDataTable[[#This Row],[Order Date]])/3,0)</f>
        <v>Q3</v>
      </c>
      <c r="S1274" s="9">
        <f>MONTH(SalesDataTable[[#This Row],[Order Date]])</f>
        <v>7</v>
      </c>
      <c r="T1274" s="8" t="str">
        <f>TEXT(SalesDataTable[[#This Row],[Order Date]],"mmm")</f>
        <v>Jul</v>
      </c>
    </row>
    <row r="1275" spans="1:20" ht="15.6">
      <c r="A1275" s="2">
        <v>1096</v>
      </c>
      <c r="B1275" s="3">
        <v>46208</v>
      </c>
      <c r="C1275" s="4" t="s">
        <v>6</v>
      </c>
      <c r="D1275" s="4" t="s">
        <v>49</v>
      </c>
      <c r="E1275" s="4" t="s">
        <v>19</v>
      </c>
      <c r="F1275" s="4" t="s">
        <v>13</v>
      </c>
      <c r="G1275" s="4" t="s">
        <v>23</v>
      </c>
      <c r="H1275" s="4" t="s">
        <v>24</v>
      </c>
      <c r="I1275" s="9">
        <v>3</v>
      </c>
      <c r="J1275" s="6">
        <v>345.42</v>
      </c>
      <c r="K1275" s="7">
        <v>0</v>
      </c>
      <c r="L1275" s="6">
        <v>198.69</v>
      </c>
      <c r="M1275" s="6">
        <f t="shared" si="76"/>
        <v>1036.26</v>
      </c>
      <c r="N1275" s="6">
        <f t="shared" si="77"/>
        <v>596.06999999999994</v>
      </c>
      <c r="O1275" s="6">
        <f t="shared" si="78"/>
        <v>440.19000000000005</v>
      </c>
      <c r="P1275" s="8">
        <f t="shared" si="79"/>
        <v>0.42478721556366167</v>
      </c>
      <c r="Q1275" s="5">
        <f>YEAR(SalesDataTable[[#This Row],[Order Date]])</f>
        <v>2026</v>
      </c>
      <c r="R1275" s="8" t="str">
        <f>"Q"&amp;ROUNDUP(MONTH(SalesDataTable[[#This Row],[Order Date]])/3,0)</f>
        <v>Q3</v>
      </c>
      <c r="S1275" s="9">
        <f>MONTH(SalesDataTable[[#This Row],[Order Date]])</f>
        <v>7</v>
      </c>
      <c r="T1275" s="8" t="str">
        <f>TEXT(SalesDataTable[[#This Row],[Order Date]],"mmm")</f>
        <v>Jul</v>
      </c>
    </row>
    <row r="1276" spans="1:20" ht="15.6">
      <c r="A1276" s="2">
        <v>1440</v>
      </c>
      <c r="B1276" s="3">
        <v>46208</v>
      </c>
      <c r="C1276" s="4" t="s">
        <v>20</v>
      </c>
      <c r="D1276" s="4" t="s">
        <v>33</v>
      </c>
      <c r="E1276" s="4" t="s">
        <v>2</v>
      </c>
      <c r="F1276" s="4" t="s">
        <v>3</v>
      </c>
      <c r="G1276" s="4" t="s">
        <v>4</v>
      </c>
      <c r="H1276" s="4" t="s">
        <v>30</v>
      </c>
      <c r="I1276" s="9">
        <v>4</v>
      </c>
      <c r="J1276" s="6">
        <v>101.66</v>
      </c>
      <c r="K1276" s="7">
        <v>0.1</v>
      </c>
      <c r="L1276" s="6">
        <v>51.55</v>
      </c>
      <c r="M1276" s="6">
        <f t="shared" si="76"/>
        <v>365.976</v>
      </c>
      <c r="N1276" s="6">
        <f t="shared" si="77"/>
        <v>206.2</v>
      </c>
      <c r="O1276" s="6">
        <f t="shared" si="78"/>
        <v>159.77600000000001</v>
      </c>
      <c r="P1276" s="8">
        <f t="shared" si="79"/>
        <v>0.43657507596126527</v>
      </c>
      <c r="Q1276" s="5">
        <f>YEAR(SalesDataTable[[#This Row],[Order Date]])</f>
        <v>2026</v>
      </c>
      <c r="R1276" s="8" t="str">
        <f>"Q"&amp;ROUNDUP(MONTH(SalesDataTable[[#This Row],[Order Date]])/3,0)</f>
        <v>Q3</v>
      </c>
      <c r="S1276" s="9">
        <f>MONTH(SalesDataTable[[#This Row],[Order Date]])</f>
        <v>7</v>
      </c>
      <c r="T1276" s="8" t="str">
        <f>TEXT(SalesDataTable[[#This Row],[Order Date]],"mmm")</f>
        <v>Jul</v>
      </c>
    </row>
    <row r="1277" spans="1:20" ht="15.6">
      <c r="A1277" s="2">
        <v>2052</v>
      </c>
      <c r="B1277" s="3">
        <v>46208</v>
      </c>
      <c r="C1277" s="4" t="s">
        <v>20</v>
      </c>
      <c r="D1277" s="4" t="s">
        <v>47</v>
      </c>
      <c r="E1277" s="4" t="s">
        <v>2</v>
      </c>
      <c r="F1277" s="4" t="s">
        <v>16</v>
      </c>
      <c r="G1277" s="4" t="s">
        <v>9</v>
      </c>
      <c r="H1277" s="4" t="s">
        <v>17</v>
      </c>
      <c r="I1277" s="9">
        <v>3</v>
      </c>
      <c r="J1277" s="6">
        <v>146.88999999999999</v>
      </c>
      <c r="K1277" s="7">
        <v>0</v>
      </c>
      <c r="L1277" s="6">
        <v>77.650000000000006</v>
      </c>
      <c r="M1277" s="6">
        <f t="shared" si="76"/>
        <v>440.66999999999996</v>
      </c>
      <c r="N1277" s="6">
        <f t="shared" si="77"/>
        <v>232.95000000000002</v>
      </c>
      <c r="O1277" s="6">
        <f t="shared" si="78"/>
        <v>207.71999999999994</v>
      </c>
      <c r="P1277" s="8">
        <f t="shared" si="79"/>
        <v>0.47137313636054179</v>
      </c>
      <c r="Q1277" s="5">
        <f>YEAR(SalesDataTable[[#This Row],[Order Date]])</f>
        <v>2026</v>
      </c>
      <c r="R1277" s="8" t="str">
        <f>"Q"&amp;ROUNDUP(MONTH(SalesDataTable[[#This Row],[Order Date]])/3,0)</f>
        <v>Q3</v>
      </c>
      <c r="S1277" s="9">
        <f>MONTH(SalesDataTable[[#This Row],[Order Date]])</f>
        <v>7</v>
      </c>
      <c r="T1277" s="8" t="str">
        <f>TEXT(SalesDataTable[[#This Row],[Order Date]],"mmm")</f>
        <v>Jul</v>
      </c>
    </row>
    <row r="1278" spans="1:20" ht="15.6">
      <c r="A1278" s="2">
        <v>2096</v>
      </c>
      <c r="B1278" s="3">
        <v>46208</v>
      </c>
      <c r="C1278" s="4" t="s">
        <v>20</v>
      </c>
      <c r="D1278" s="4" t="s">
        <v>47</v>
      </c>
      <c r="E1278" s="4" t="s">
        <v>28</v>
      </c>
      <c r="F1278" s="4" t="s">
        <v>3</v>
      </c>
      <c r="G1278" s="4" t="s">
        <v>14</v>
      </c>
      <c r="H1278" s="4" t="s">
        <v>48</v>
      </c>
      <c r="I1278" s="9">
        <v>2</v>
      </c>
      <c r="J1278" s="6">
        <v>161.21</v>
      </c>
      <c r="K1278" s="7">
        <v>0</v>
      </c>
      <c r="L1278" s="6">
        <v>85.2</v>
      </c>
      <c r="M1278" s="6">
        <f t="shared" si="76"/>
        <v>322.42</v>
      </c>
      <c r="N1278" s="6">
        <f t="shared" si="77"/>
        <v>170.4</v>
      </c>
      <c r="O1278" s="6">
        <f t="shared" si="78"/>
        <v>152.02000000000001</v>
      </c>
      <c r="P1278" s="8">
        <f t="shared" si="79"/>
        <v>0.47149680540909372</v>
      </c>
      <c r="Q1278" s="5">
        <f>YEAR(SalesDataTable[[#This Row],[Order Date]])</f>
        <v>2026</v>
      </c>
      <c r="R1278" s="8" t="str">
        <f>"Q"&amp;ROUNDUP(MONTH(SalesDataTable[[#This Row],[Order Date]])/3,0)</f>
        <v>Q3</v>
      </c>
      <c r="S1278" s="9">
        <f>MONTH(SalesDataTable[[#This Row],[Order Date]])</f>
        <v>7</v>
      </c>
      <c r="T1278" s="8" t="str">
        <f>TEXT(SalesDataTable[[#This Row],[Order Date]],"mmm")</f>
        <v>Jul</v>
      </c>
    </row>
    <row r="1279" spans="1:20" ht="15.6">
      <c r="A1279" s="2">
        <v>2488</v>
      </c>
      <c r="B1279" s="3">
        <v>46208</v>
      </c>
      <c r="C1279" s="4" t="s">
        <v>20</v>
      </c>
      <c r="D1279" s="4" t="s">
        <v>33</v>
      </c>
      <c r="E1279" s="4" t="s">
        <v>19</v>
      </c>
      <c r="F1279" s="4" t="s">
        <v>13</v>
      </c>
      <c r="G1279" s="4" t="s">
        <v>9</v>
      </c>
      <c r="H1279" s="4" t="s">
        <v>46</v>
      </c>
      <c r="I1279" s="9">
        <v>2</v>
      </c>
      <c r="J1279" s="6">
        <v>71.27</v>
      </c>
      <c r="K1279" s="7">
        <v>0.05</v>
      </c>
      <c r="L1279" s="6">
        <v>32.85</v>
      </c>
      <c r="M1279" s="6">
        <f t="shared" si="76"/>
        <v>135.41299999999998</v>
      </c>
      <c r="N1279" s="6">
        <f t="shared" si="77"/>
        <v>65.7</v>
      </c>
      <c r="O1279" s="6">
        <f t="shared" si="78"/>
        <v>69.71299999999998</v>
      </c>
      <c r="P1279" s="8">
        <f t="shared" si="79"/>
        <v>0.5148176319851121</v>
      </c>
      <c r="Q1279" s="5">
        <f>YEAR(SalesDataTable[[#This Row],[Order Date]])</f>
        <v>2026</v>
      </c>
      <c r="R1279" s="8" t="str">
        <f>"Q"&amp;ROUNDUP(MONTH(SalesDataTable[[#This Row],[Order Date]])/3,0)</f>
        <v>Q3</v>
      </c>
      <c r="S1279" s="9">
        <f>MONTH(SalesDataTable[[#This Row],[Order Date]])</f>
        <v>7</v>
      </c>
      <c r="T1279" s="8" t="str">
        <f>TEXT(SalesDataTable[[#This Row],[Order Date]],"mmm")</f>
        <v>Jul</v>
      </c>
    </row>
    <row r="1280" spans="1:20" ht="15.6">
      <c r="A1280" s="2">
        <v>3220</v>
      </c>
      <c r="B1280" s="3">
        <v>46208</v>
      </c>
      <c r="C1280" s="4" t="s">
        <v>0</v>
      </c>
      <c r="D1280" s="4" t="s">
        <v>36</v>
      </c>
      <c r="E1280" s="4" t="s">
        <v>19</v>
      </c>
      <c r="F1280" s="4" t="s">
        <v>3</v>
      </c>
      <c r="G1280" s="4" t="s">
        <v>34</v>
      </c>
      <c r="H1280" s="4" t="s">
        <v>45</v>
      </c>
      <c r="I1280" s="9">
        <v>3</v>
      </c>
      <c r="J1280" s="6">
        <v>50.16</v>
      </c>
      <c r="K1280" s="7">
        <v>0.05</v>
      </c>
      <c r="L1280" s="6">
        <v>22.24</v>
      </c>
      <c r="M1280" s="6">
        <f t="shared" si="76"/>
        <v>142.95599999999999</v>
      </c>
      <c r="N1280" s="6">
        <f t="shared" si="77"/>
        <v>66.72</v>
      </c>
      <c r="O1280" s="6">
        <f t="shared" si="78"/>
        <v>76.23599999999999</v>
      </c>
      <c r="P1280" s="8">
        <f t="shared" si="79"/>
        <v>0.53328296818601528</v>
      </c>
      <c r="Q1280" s="5">
        <f>YEAR(SalesDataTable[[#This Row],[Order Date]])</f>
        <v>2026</v>
      </c>
      <c r="R1280" s="8" t="str">
        <f>"Q"&amp;ROUNDUP(MONTH(SalesDataTable[[#This Row],[Order Date]])/3,0)</f>
        <v>Q3</v>
      </c>
      <c r="S1280" s="9">
        <f>MONTH(SalesDataTable[[#This Row],[Order Date]])</f>
        <v>7</v>
      </c>
      <c r="T1280" s="8" t="str">
        <f>TEXT(SalesDataTable[[#This Row],[Order Date]],"mmm")</f>
        <v>Jul</v>
      </c>
    </row>
    <row r="1281" spans="1:20" ht="15.6">
      <c r="A1281" s="2">
        <v>3711</v>
      </c>
      <c r="B1281" s="3">
        <v>46208</v>
      </c>
      <c r="C1281" s="4" t="s">
        <v>20</v>
      </c>
      <c r="D1281" s="4" t="s">
        <v>21</v>
      </c>
      <c r="E1281" s="4" t="s">
        <v>28</v>
      </c>
      <c r="F1281" s="4" t="s">
        <v>13</v>
      </c>
      <c r="G1281" s="4" t="s">
        <v>9</v>
      </c>
      <c r="H1281" s="4" t="s">
        <v>17</v>
      </c>
      <c r="I1281" s="9">
        <v>1</v>
      </c>
      <c r="J1281" s="6">
        <v>145.37</v>
      </c>
      <c r="K1281" s="7">
        <v>0.05</v>
      </c>
      <c r="L1281" s="6">
        <v>81.02</v>
      </c>
      <c r="M1281" s="6">
        <f t="shared" si="76"/>
        <v>138.10149999999999</v>
      </c>
      <c r="N1281" s="6">
        <f t="shared" si="77"/>
        <v>81.02</v>
      </c>
      <c r="O1281" s="6">
        <f t="shared" si="78"/>
        <v>57.081499999999991</v>
      </c>
      <c r="P1281" s="8">
        <f t="shared" si="79"/>
        <v>0.41333005072356199</v>
      </c>
      <c r="Q1281" s="5">
        <f>YEAR(SalesDataTable[[#This Row],[Order Date]])</f>
        <v>2026</v>
      </c>
      <c r="R1281" s="8" t="str">
        <f>"Q"&amp;ROUNDUP(MONTH(SalesDataTable[[#This Row],[Order Date]])/3,0)</f>
        <v>Q3</v>
      </c>
      <c r="S1281" s="9">
        <f>MONTH(SalesDataTable[[#This Row],[Order Date]])</f>
        <v>7</v>
      </c>
      <c r="T1281" s="8" t="str">
        <f>TEXT(SalesDataTable[[#This Row],[Order Date]],"mmm")</f>
        <v>Jul</v>
      </c>
    </row>
    <row r="1282" spans="1:20" ht="15.6">
      <c r="A1282" s="2">
        <v>3823</v>
      </c>
      <c r="B1282" s="3">
        <v>46208</v>
      </c>
      <c r="C1282" s="4" t="s">
        <v>20</v>
      </c>
      <c r="D1282" s="4" t="s">
        <v>31</v>
      </c>
      <c r="E1282" s="4" t="s">
        <v>19</v>
      </c>
      <c r="F1282" s="4" t="s">
        <v>13</v>
      </c>
      <c r="G1282" s="4" t="s">
        <v>14</v>
      </c>
      <c r="H1282" s="4" t="s">
        <v>32</v>
      </c>
      <c r="I1282" s="9">
        <v>2</v>
      </c>
      <c r="J1282" s="6">
        <v>47.1</v>
      </c>
      <c r="K1282" s="7">
        <v>0</v>
      </c>
      <c r="L1282" s="6">
        <v>17.920000000000002</v>
      </c>
      <c r="M1282" s="6">
        <f t="shared" ref="M1282:M1345" si="80">I1282*J1282*(1-K1282)</f>
        <v>94.2</v>
      </c>
      <c r="N1282" s="6">
        <f t="shared" ref="N1282:N1345" si="81">I1282*L1282</f>
        <v>35.840000000000003</v>
      </c>
      <c r="O1282" s="6">
        <f t="shared" ref="O1282:O1345" si="82">M1282-N1282</f>
        <v>58.36</v>
      </c>
      <c r="P1282" s="8">
        <f t="shared" ref="P1282:P1345" si="83">IFERROR(O1282/M1282,0)</f>
        <v>0.6195329087048832</v>
      </c>
      <c r="Q1282" s="5">
        <f>YEAR(SalesDataTable[[#This Row],[Order Date]])</f>
        <v>2026</v>
      </c>
      <c r="R1282" s="8" t="str">
        <f>"Q"&amp;ROUNDUP(MONTH(SalesDataTable[[#This Row],[Order Date]])/3,0)</f>
        <v>Q3</v>
      </c>
      <c r="S1282" s="9">
        <f>MONTH(SalesDataTable[[#This Row],[Order Date]])</f>
        <v>7</v>
      </c>
      <c r="T1282" s="8" t="str">
        <f>TEXT(SalesDataTable[[#This Row],[Order Date]],"mmm")</f>
        <v>Jul</v>
      </c>
    </row>
    <row r="1283" spans="1:20" ht="15.6">
      <c r="A1283" s="2">
        <v>4058</v>
      </c>
      <c r="B1283" s="3">
        <v>46208</v>
      </c>
      <c r="C1283" s="4" t="s">
        <v>20</v>
      </c>
      <c r="D1283" s="4" t="s">
        <v>47</v>
      </c>
      <c r="E1283" s="4" t="s">
        <v>8</v>
      </c>
      <c r="F1283" s="4" t="s">
        <v>16</v>
      </c>
      <c r="G1283" s="4" t="s">
        <v>9</v>
      </c>
      <c r="H1283" s="4" t="s">
        <v>37</v>
      </c>
      <c r="I1283" s="9">
        <v>5</v>
      </c>
      <c r="J1283" s="6">
        <v>155.09</v>
      </c>
      <c r="K1283" s="7">
        <v>0.1</v>
      </c>
      <c r="L1283" s="6">
        <v>78.52</v>
      </c>
      <c r="M1283" s="6">
        <f t="shared" si="80"/>
        <v>697.90500000000009</v>
      </c>
      <c r="N1283" s="6">
        <f t="shared" si="81"/>
        <v>392.59999999999997</v>
      </c>
      <c r="O1283" s="6">
        <f t="shared" si="82"/>
        <v>305.30500000000012</v>
      </c>
      <c r="P1283" s="8">
        <f t="shared" si="83"/>
        <v>0.43745925305020034</v>
      </c>
      <c r="Q1283" s="5">
        <f>YEAR(SalesDataTable[[#This Row],[Order Date]])</f>
        <v>2026</v>
      </c>
      <c r="R1283" s="8" t="str">
        <f>"Q"&amp;ROUNDUP(MONTH(SalesDataTable[[#This Row],[Order Date]])/3,0)</f>
        <v>Q3</v>
      </c>
      <c r="S1283" s="9">
        <f>MONTH(SalesDataTable[[#This Row],[Order Date]])</f>
        <v>7</v>
      </c>
      <c r="T1283" s="8" t="str">
        <f>TEXT(SalesDataTable[[#This Row],[Order Date]],"mmm")</f>
        <v>Jul</v>
      </c>
    </row>
    <row r="1284" spans="1:20" ht="15.6">
      <c r="A1284" s="2">
        <v>4126</v>
      </c>
      <c r="B1284" s="3">
        <v>46208</v>
      </c>
      <c r="C1284" s="4" t="s">
        <v>20</v>
      </c>
      <c r="D1284" s="4" t="s">
        <v>47</v>
      </c>
      <c r="E1284" s="4" t="s">
        <v>2</v>
      </c>
      <c r="F1284" s="4" t="s">
        <v>13</v>
      </c>
      <c r="G1284" s="4" t="s">
        <v>4</v>
      </c>
      <c r="H1284" s="4" t="s">
        <v>5</v>
      </c>
      <c r="I1284" s="9">
        <v>3</v>
      </c>
      <c r="J1284" s="6">
        <v>82.89</v>
      </c>
      <c r="K1284" s="7">
        <v>0</v>
      </c>
      <c r="L1284" s="6">
        <v>42.31</v>
      </c>
      <c r="M1284" s="6">
        <f t="shared" si="80"/>
        <v>248.67000000000002</v>
      </c>
      <c r="N1284" s="6">
        <f t="shared" si="81"/>
        <v>126.93</v>
      </c>
      <c r="O1284" s="6">
        <f t="shared" si="82"/>
        <v>121.74000000000001</v>
      </c>
      <c r="P1284" s="8">
        <f t="shared" si="83"/>
        <v>0.48956448304982508</v>
      </c>
      <c r="Q1284" s="5">
        <f>YEAR(SalesDataTable[[#This Row],[Order Date]])</f>
        <v>2026</v>
      </c>
      <c r="R1284" s="8" t="str">
        <f>"Q"&amp;ROUNDUP(MONTH(SalesDataTable[[#This Row],[Order Date]])/3,0)</f>
        <v>Q3</v>
      </c>
      <c r="S1284" s="9">
        <f>MONTH(SalesDataTable[[#This Row],[Order Date]])</f>
        <v>7</v>
      </c>
      <c r="T1284" s="8" t="str">
        <f>TEXT(SalesDataTable[[#This Row],[Order Date]],"mmm")</f>
        <v>Jul</v>
      </c>
    </row>
    <row r="1285" spans="1:20" ht="15.6">
      <c r="A1285" s="2">
        <v>5080</v>
      </c>
      <c r="B1285" s="3">
        <v>46208</v>
      </c>
      <c r="C1285" s="4" t="s">
        <v>11</v>
      </c>
      <c r="D1285" s="4" t="s">
        <v>18</v>
      </c>
      <c r="E1285" s="4" t="s">
        <v>19</v>
      </c>
      <c r="F1285" s="4" t="s">
        <v>13</v>
      </c>
      <c r="G1285" s="4" t="s">
        <v>4</v>
      </c>
      <c r="H1285" s="4" t="s">
        <v>5</v>
      </c>
      <c r="I1285" s="9">
        <v>2</v>
      </c>
      <c r="J1285" s="6">
        <v>80.8</v>
      </c>
      <c r="K1285" s="7">
        <v>0</v>
      </c>
      <c r="L1285" s="6">
        <v>42.21</v>
      </c>
      <c r="M1285" s="6">
        <f t="shared" si="80"/>
        <v>161.6</v>
      </c>
      <c r="N1285" s="6">
        <f t="shared" si="81"/>
        <v>84.42</v>
      </c>
      <c r="O1285" s="6">
        <f t="shared" si="82"/>
        <v>77.179999999999993</v>
      </c>
      <c r="P1285" s="8">
        <f t="shared" si="83"/>
        <v>0.47759900990099008</v>
      </c>
      <c r="Q1285" s="5">
        <f>YEAR(SalesDataTable[[#This Row],[Order Date]])</f>
        <v>2026</v>
      </c>
      <c r="R1285" s="8" t="str">
        <f>"Q"&amp;ROUNDUP(MONTH(SalesDataTable[[#This Row],[Order Date]])/3,0)</f>
        <v>Q3</v>
      </c>
      <c r="S1285" s="9">
        <f>MONTH(SalesDataTable[[#This Row],[Order Date]])</f>
        <v>7</v>
      </c>
      <c r="T1285" s="8" t="str">
        <f>TEXT(SalesDataTable[[#This Row],[Order Date]],"mmm")</f>
        <v>Jul</v>
      </c>
    </row>
    <row r="1286" spans="1:20" ht="15.6">
      <c r="A1286" s="2">
        <v>923</v>
      </c>
      <c r="B1286" s="3">
        <v>46209</v>
      </c>
      <c r="C1286" s="4" t="s">
        <v>11</v>
      </c>
      <c r="D1286" s="4" t="s">
        <v>25</v>
      </c>
      <c r="E1286" s="4" t="s">
        <v>2</v>
      </c>
      <c r="F1286" s="4" t="s">
        <v>13</v>
      </c>
      <c r="G1286" s="4" t="s">
        <v>34</v>
      </c>
      <c r="H1286" s="4" t="s">
        <v>35</v>
      </c>
      <c r="I1286" s="9">
        <v>2</v>
      </c>
      <c r="J1286" s="6">
        <v>39.54</v>
      </c>
      <c r="K1286" s="7">
        <v>0.05</v>
      </c>
      <c r="L1286" s="6">
        <v>14.68</v>
      </c>
      <c r="M1286" s="6">
        <f t="shared" si="80"/>
        <v>75.125999999999991</v>
      </c>
      <c r="N1286" s="6">
        <f t="shared" si="81"/>
        <v>29.36</v>
      </c>
      <c r="O1286" s="6">
        <f t="shared" si="82"/>
        <v>45.765999999999991</v>
      </c>
      <c r="P1286" s="8">
        <f t="shared" si="83"/>
        <v>0.60918989431089099</v>
      </c>
      <c r="Q1286" s="5">
        <f>YEAR(SalesDataTable[[#This Row],[Order Date]])</f>
        <v>2026</v>
      </c>
      <c r="R1286" s="8" t="str">
        <f>"Q"&amp;ROUNDUP(MONTH(SalesDataTable[[#This Row],[Order Date]])/3,0)</f>
        <v>Q3</v>
      </c>
      <c r="S1286" s="9">
        <f>MONTH(SalesDataTable[[#This Row],[Order Date]])</f>
        <v>7</v>
      </c>
      <c r="T1286" s="8" t="str">
        <f>TEXT(SalesDataTable[[#This Row],[Order Date]],"mmm")</f>
        <v>Jul</v>
      </c>
    </row>
    <row r="1287" spans="1:20" ht="15.6">
      <c r="A1287" s="2">
        <v>1549</v>
      </c>
      <c r="B1287" s="3">
        <v>46209</v>
      </c>
      <c r="C1287" s="4" t="s">
        <v>11</v>
      </c>
      <c r="D1287" s="4" t="s">
        <v>12</v>
      </c>
      <c r="E1287" s="4" t="s">
        <v>2</v>
      </c>
      <c r="F1287" s="4" t="s">
        <v>13</v>
      </c>
      <c r="G1287" s="4" t="s">
        <v>34</v>
      </c>
      <c r="H1287" s="4" t="s">
        <v>38</v>
      </c>
      <c r="I1287" s="9">
        <v>2</v>
      </c>
      <c r="J1287" s="6">
        <v>121.35</v>
      </c>
      <c r="K1287" s="7">
        <v>0</v>
      </c>
      <c r="L1287" s="6">
        <v>71.06</v>
      </c>
      <c r="M1287" s="6">
        <f t="shared" si="80"/>
        <v>242.7</v>
      </c>
      <c r="N1287" s="6">
        <f t="shared" si="81"/>
        <v>142.12</v>
      </c>
      <c r="O1287" s="6">
        <f t="shared" si="82"/>
        <v>100.57999999999998</v>
      </c>
      <c r="P1287" s="8">
        <f t="shared" si="83"/>
        <v>0.41442109600329619</v>
      </c>
      <c r="Q1287" s="5">
        <f>YEAR(SalesDataTable[[#This Row],[Order Date]])</f>
        <v>2026</v>
      </c>
      <c r="R1287" s="8" t="str">
        <f>"Q"&amp;ROUNDUP(MONTH(SalesDataTable[[#This Row],[Order Date]])/3,0)</f>
        <v>Q3</v>
      </c>
      <c r="S1287" s="9">
        <f>MONTH(SalesDataTable[[#This Row],[Order Date]])</f>
        <v>7</v>
      </c>
      <c r="T1287" s="8" t="str">
        <f>TEXT(SalesDataTable[[#This Row],[Order Date]],"mmm")</f>
        <v>Jul</v>
      </c>
    </row>
    <row r="1288" spans="1:20" ht="15.6">
      <c r="A1288" s="2">
        <v>1839</v>
      </c>
      <c r="B1288" s="3">
        <v>46209</v>
      </c>
      <c r="C1288" s="4" t="s">
        <v>20</v>
      </c>
      <c r="D1288" s="4" t="s">
        <v>33</v>
      </c>
      <c r="E1288" s="4" t="s">
        <v>19</v>
      </c>
      <c r="F1288" s="4" t="s">
        <v>3</v>
      </c>
      <c r="G1288" s="4" t="s">
        <v>34</v>
      </c>
      <c r="H1288" s="4" t="s">
        <v>35</v>
      </c>
      <c r="I1288" s="9">
        <v>1</v>
      </c>
      <c r="J1288" s="6">
        <v>41.37</v>
      </c>
      <c r="K1288" s="7">
        <v>0</v>
      </c>
      <c r="L1288" s="6">
        <v>15.12</v>
      </c>
      <c r="M1288" s="6">
        <f t="shared" si="80"/>
        <v>41.37</v>
      </c>
      <c r="N1288" s="6">
        <f t="shared" si="81"/>
        <v>15.12</v>
      </c>
      <c r="O1288" s="6">
        <f t="shared" si="82"/>
        <v>26.25</v>
      </c>
      <c r="P1288" s="8">
        <f t="shared" si="83"/>
        <v>0.63451776649746194</v>
      </c>
      <c r="Q1288" s="5">
        <f>YEAR(SalesDataTable[[#This Row],[Order Date]])</f>
        <v>2026</v>
      </c>
      <c r="R1288" s="8" t="str">
        <f>"Q"&amp;ROUNDUP(MONTH(SalesDataTable[[#This Row],[Order Date]])/3,0)</f>
        <v>Q3</v>
      </c>
      <c r="S1288" s="9">
        <f>MONTH(SalesDataTable[[#This Row],[Order Date]])</f>
        <v>7</v>
      </c>
      <c r="T1288" s="8" t="str">
        <f>TEXT(SalesDataTable[[#This Row],[Order Date]],"mmm")</f>
        <v>Jul</v>
      </c>
    </row>
    <row r="1289" spans="1:20" ht="15.6">
      <c r="A1289" s="2">
        <v>2053</v>
      </c>
      <c r="B1289" s="3">
        <v>46209</v>
      </c>
      <c r="C1289" s="4" t="s">
        <v>6</v>
      </c>
      <c r="D1289" s="4" t="s">
        <v>43</v>
      </c>
      <c r="E1289" s="4" t="s">
        <v>2</v>
      </c>
      <c r="F1289" s="4" t="s">
        <v>13</v>
      </c>
      <c r="G1289" s="4" t="s">
        <v>4</v>
      </c>
      <c r="H1289" s="4" t="s">
        <v>5</v>
      </c>
      <c r="I1289" s="9">
        <v>5</v>
      </c>
      <c r="J1289" s="6">
        <v>81.63</v>
      </c>
      <c r="K1289" s="7">
        <v>0.05</v>
      </c>
      <c r="L1289" s="6">
        <v>42.36</v>
      </c>
      <c r="M1289" s="6">
        <f t="shared" si="80"/>
        <v>387.74249999999995</v>
      </c>
      <c r="N1289" s="6">
        <f t="shared" si="81"/>
        <v>211.8</v>
      </c>
      <c r="O1289" s="6">
        <f t="shared" si="82"/>
        <v>175.94249999999994</v>
      </c>
      <c r="P1289" s="8">
        <f t="shared" si="83"/>
        <v>0.45376119460724568</v>
      </c>
      <c r="Q1289" s="5">
        <f>YEAR(SalesDataTable[[#This Row],[Order Date]])</f>
        <v>2026</v>
      </c>
      <c r="R1289" s="8" t="str">
        <f>"Q"&amp;ROUNDUP(MONTH(SalesDataTable[[#This Row],[Order Date]])/3,0)</f>
        <v>Q3</v>
      </c>
      <c r="S1289" s="9">
        <f>MONTH(SalesDataTable[[#This Row],[Order Date]])</f>
        <v>7</v>
      </c>
      <c r="T1289" s="8" t="str">
        <f>TEXT(SalesDataTable[[#This Row],[Order Date]],"mmm")</f>
        <v>Jul</v>
      </c>
    </row>
    <row r="1290" spans="1:20" ht="15.6">
      <c r="A1290" s="2">
        <v>2342</v>
      </c>
      <c r="B1290" s="3">
        <v>46209</v>
      </c>
      <c r="C1290" s="4" t="s">
        <v>6</v>
      </c>
      <c r="D1290" s="4" t="s">
        <v>7</v>
      </c>
      <c r="E1290" s="4" t="s">
        <v>2</v>
      </c>
      <c r="F1290" s="4" t="s">
        <v>3</v>
      </c>
      <c r="G1290" s="4" t="s">
        <v>34</v>
      </c>
      <c r="H1290" s="4" t="s">
        <v>42</v>
      </c>
      <c r="I1290" s="9">
        <v>1</v>
      </c>
      <c r="J1290" s="6">
        <v>36.19</v>
      </c>
      <c r="K1290" s="7">
        <v>0</v>
      </c>
      <c r="L1290" s="6">
        <v>13.91</v>
      </c>
      <c r="M1290" s="6">
        <f t="shared" si="80"/>
        <v>36.19</v>
      </c>
      <c r="N1290" s="6">
        <f t="shared" si="81"/>
        <v>13.91</v>
      </c>
      <c r="O1290" s="6">
        <f t="shared" si="82"/>
        <v>22.279999999999998</v>
      </c>
      <c r="P1290" s="8">
        <f t="shared" si="83"/>
        <v>0.61563967946946663</v>
      </c>
      <c r="Q1290" s="5">
        <f>YEAR(SalesDataTable[[#This Row],[Order Date]])</f>
        <v>2026</v>
      </c>
      <c r="R1290" s="8" t="str">
        <f>"Q"&amp;ROUNDUP(MONTH(SalesDataTable[[#This Row],[Order Date]])/3,0)</f>
        <v>Q3</v>
      </c>
      <c r="S1290" s="9">
        <f>MONTH(SalesDataTable[[#This Row],[Order Date]])</f>
        <v>7</v>
      </c>
      <c r="T1290" s="8" t="str">
        <f>TEXT(SalesDataTable[[#This Row],[Order Date]],"mmm")</f>
        <v>Jul</v>
      </c>
    </row>
    <row r="1291" spans="1:20" ht="15.6">
      <c r="A1291" s="2">
        <v>2465</v>
      </c>
      <c r="B1291" s="3">
        <v>46209</v>
      </c>
      <c r="C1291" s="4" t="s">
        <v>6</v>
      </c>
      <c r="D1291" s="4" t="s">
        <v>7</v>
      </c>
      <c r="E1291" s="4" t="s">
        <v>28</v>
      </c>
      <c r="F1291" s="4" t="s">
        <v>13</v>
      </c>
      <c r="G1291" s="4" t="s">
        <v>9</v>
      </c>
      <c r="H1291" s="4" t="s">
        <v>17</v>
      </c>
      <c r="I1291" s="9">
        <v>1</v>
      </c>
      <c r="J1291" s="6">
        <v>142.04</v>
      </c>
      <c r="K1291" s="7">
        <v>0</v>
      </c>
      <c r="L1291" s="6">
        <v>81.67</v>
      </c>
      <c r="M1291" s="6">
        <f t="shared" si="80"/>
        <v>142.04</v>
      </c>
      <c r="N1291" s="6">
        <f t="shared" si="81"/>
        <v>81.67</v>
      </c>
      <c r="O1291" s="6">
        <f t="shared" si="82"/>
        <v>60.36999999999999</v>
      </c>
      <c r="P1291" s="8">
        <f t="shared" si="83"/>
        <v>0.4250211208110391</v>
      </c>
      <c r="Q1291" s="5">
        <f>YEAR(SalesDataTable[[#This Row],[Order Date]])</f>
        <v>2026</v>
      </c>
      <c r="R1291" s="8" t="str">
        <f>"Q"&amp;ROUNDUP(MONTH(SalesDataTable[[#This Row],[Order Date]])/3,0)</f>
        <v>Q3</v>
      </c>
      <c r="S1291" s="9">
        <f>MONTH(SalesDataTable[[#This Row],[Order Date]])</f>
        <v>7</v>
      </c>
      <c r="T1291" s="8" t="str">
        <f>TEXT(SalesDataTable[[#This Row],[Order Date]],"mmm")</f>
        <v>Jul</v>
      </c>
    </row>
    <row r="1292" spans="1:20" ht="15.6">
      <c r="A1292" s="2">
        <v>3990</v>
      </c>
      <c r="B1292" s="3">
        <v>46209</v>
      </c>
      <c r="C1292" s="4" t="s">
        <v>11</v>
      </c>
      <c r="D1292" s="4" t="s">
        <v>25</v>
      </c>
      <c r="E1292" s="4" t="s">
        <v>2</v>
      </c>
      <c r="F1292" s="4" t="s">
        <v>16</v>
      </c>
      <c r="G1292" s="4" t="s">
        <v>14</v>
      </c>
      <c r="H1292" s="4" t="s">
        <v>44</v>
      </c>
      <c r="I1292" s="9">
        <v>1</v>
      </c>
      <c r="J1292" s="6">
        <v>133.66999999999999</v>
      </c>
      <c r="K1292" s="7">
        <v>0</v>
      </c>
      <c r="L1292" s="6">
        <v>68.25</v>
      </c>
      <c r="M1292" s="6">
        <f t="shared" si="80"/>
        <v>133.66999999999999</v>
      </c>
      <c r="N1292" s="6">
        <f t="shared" si="81"/>
        <v>68.25</v>
      </c>
      <c r="O1292" s="6">
        <f t="shared" si="82"/>
        <v>65.419999999999987</v>
      </c>
      <c r="P1292" s="8">
        <f t="shared" si="83"/>
        <v>0.48941422907159415</v>
      </c>
      <c r="Q1292" s="5">
        <f>YEAR(SalesDataTable[[#This Row],[Order Date]])</f>
        <v>2026</v>
      </c>
      <c r="R1292" s="8" t="str">
        <f>"Q"&amp;ROUNDUP(MONTH(SalesDataTable[[#This Row],[Order Date]])/3,0)</f>
        <v>Q3</v>
      </c>
      <c r="S1292" s="9">
        <f>MONTH(SalesDataTable[[#This Row],[Order Date]])</f>
        <v>7</v>
      </c>
      <c r="T1292" s="8" t="str">
        <f>TEXT(SalesDataTable[[#This Row],[Order Date]],"mmm")</f>
        <v>Jul</v>
      </c>
    </row>
    <row r="1293" spans="1:20" ht="15.6">
      <c r="A1293" s="2">
        <v>4370</v>
      </c>
      <c r="B1293" s="3">
        <v>46209</v>
      </c>
      <c r="C1293" s="4" t="s">
        <v>11</v>
      </c>
      <c r="D1293" s="4" t="s">
        <v>39</v>
      </c>
      <c r="E1293" s="4" t="s">
        <v>2</v>
      </c>
      <c r="F1293" s="4" t="s">
        <v>13</v>
      </c>
      <c r="G1293" s="4" t="s">
        <v>14</v>
      </c>
      <c r="H1293" s="4" t="s">
        <v>48</v>
      </c>
      <c r="I1293" s="9">
        <v>6</v>
      </c>
      <c r="J1293" s="6">
        <v>166.6</v>
      </c>
      <c r="K1293" s="7">
        <v>0</v>
      </c>
      <c r="L1293" s="6">
        <v>88.14</v>
      </c>
      <c r="M1293" s="6">
        <f t="shared" si="80"/>
        <v>999.59999999999991</v>
      </c>
      <c r="N1293" s="6">
        <f t="shared" si="81"/>
        <v>528.84</v>
      </c>
      <c r="O1293" s="6">
        <f t="shared" si="82"/>
        <v>470.75999999999988</v>
      </c>
      <c r="P1293" s="8">
        <f t="shared" si="83"/>
        <v>0.47094837935174061</v>
      </c>
      <c r="Q1293" s="5">
        <f>YEAR(SalesDataTable[[#This Row],[Order Date]])</f>
        <v>2026</v>
      </c>
      <c r="R1293" s="8" t="str">
        <f>"Q"&amp;ROUNDUP(MONTH(SalesDataTable[[#This Row],[Order Date]])/3,0)</f>
        <v>Q3</v>
      </c>
      <c r="S1293" s="9">
        <f>MONTH(SalesDataTable[[#This Row],[Order Date]])</f>
        <v>7</v>
      </c>
      <c r="T1293" s="8" t="str">
        <f>TEXT(SalesDataTable[[#This Row],[Order Date]],"mmm")</f>
        <v>Jul</v>
      </c>
    </row>
    <row r="1294" spans="1:20" ht="15.6">
      <c r="A1294" s="2">
        <v>4856</v>
      </c>
      <c r="B1294" s="3">
        <v>46209</v>
      </c>
      <c r="C1294" s="4" t="s">
        <v>6</v>
      </c>
      <c r="D1294" s="4" t="s">
        <v>43</v>
      </c>
      <c r="E1294" s="4" t="s">
        <v>2</v>
      </c>
      <c r="F1294" s="4" t="s">
        <v>3</v>
      </c>
      <c r="G1294" s="4" t="s">
        <v>4</v>
      </c>
      <c r="H1294" s="4" t="s">
        <v>30</v>
      </c>
      <c r="I1294" s="9">
        <v>2</v>
      </c>
      <c r="J1294" s="6">
        <v>99.93</v>
      </c>
      <c r="K1294" s="7">
        <v>0.1</v>
      </c>
      <c r="L1294" s="6">
        <v>51.96</v>
      </c>
      <c r="M1294" s="6">
        <f t="shared" si="80"/>
        <v>179.87400000000002</v>
      </c>
      <c r="N1294" s="6">
        <f t="shared" si="81"/>
        <v>103.92</v>
      </c>
      <c r="O1294" s="6">
        <f t="shared" si="82"/>
        <v>75.954000000000022</v>
      </c>
      <c r="P1294" s="8">
        <f t="shared" si="83"/>
        <v>0.422262250241836</v>
      </c>
      <c r="Q1294" s="5">
        <f>YEAR(SalesDataTable[[#This Row],[Order Date]])</f>
        <v>2026</v>
      </c>
      <c r="R1294" s="8" t="str">
        <f>"Q"&amp;ROUNDUP(MONTH(SalesDataTable[[#This Row],[Order Date]])/3,0)</f>
        <v>Q3</v>
      </c>
      <c r="S1294" s="9">
        <f>MONTH(SalesDataTable[[#This Row],[Order Date]])</f>
        <v>7</v>
      </c>
      <c r="T1294" s="8" t="str">
        <f>TEXT(SalesDataTable[[#This Row],[Order Date]],"mmm")</f>
        <v>Jul</v>
      </c>
    </row>
    <row r="1295" spans="1:20" ht="15.6">
      <c r="A1295" s="2">
        <v>337</v>
      </c>
      <c r="B1295" s="3">
        <v>46210</v>
      </c>
      <c r="C1295" s="4" t="s">
        <v>0</v>
      </c>
      <c r="D1295" s="4" t="s">
        <v>50</v>
      </c>
      <c r="E1295" s="4" t="s">
        <v>19</v>
      </c>
      <c r="F1295" s="4" t="s">
        <v>3</v>
      </c>
      <c r="G1295" s="4" t="s">
        <v>4</v>
      </c>
      <c r="H1295" s="4" t="s">
        <v>30</v>
      </c>
      <c r="I1295" s="9">
        <v>6</v>
      </c>
      <c r="J1295" s="6">
        <v>100.56</v>
      </c>
      <c r="K1295" s="7">
        <v>0</v>
      </c>
      <c r="L1295" s="6">
        <v>49.47</v>
      </c>
      <c r="M1295" s="6">
        <f t="shared" si="80"/>
        <v>603.36</v>
      </c>
      <c r="N1295" s="6">
        <f t="shared" si="81"/>
        <v>296.82</v>
      </c>
      <c r="O1295" s="6">
        <f t="shared" si="82"/>
        <v>306.54000000000002</v>
      </c>
      <c r="P1295" s="8">
        <f t="shared" si="83"/>
        <v>0.508054892601432</v>
      </c>
      <c r="Q1295" s="5">
        <f>YEAR(SalesDataTable[[#This Row],[Order Date]])</f>
        <v>2026</v>
      </c>
      <c r="R1295" s="8" t="str">
        <f>"Q"&amp;ROUNDUP(MONTH(SalesDataTable[[#This Row],[Order Date]])/3,0)</f>
        <v>Q3</v>
      </c>
      <c r="S1295" s="9">
        <f>MONTH(SalesDataTable[[#This Row],[Order Date]])</f>
        <v>7</v>
      </c>
      <c r="T1295" s="8" t="str">
        <f>TEXT(SalesDataTable[[#This Row],[Order Date]],"mmm")</f>
        <v>Jul</v>
      </c>
    </row>
    <row r="1296" spans="1:20" ht="15.6">
      <c r="A1296" s="2">
        <v>1001</v>
      </c>
      <c r="B1296" s="3">
        <v>46210</v>
      </c>
      <c r="C1296" s="4" t="s">
        <v>0</v>
      </c>
      <c r="D1296" s="4" t="s">
        <v>36</v>
      </c>
      <c r="E1296" s="4" t="s">
        <v>2</v>
      </c>
      <c r="F1296" s="4" t="s">
        <v>3</v>
      </c>
      <c r="G1296" s="4" t="s">
        <v>23</v>
      </c>
      <c r="H1296" s="4" t="s">
        <v>29</v>
      </c>
      <c r="I1296" s="9">
        <v>1</v>
      </c>
      <c r="J1296" s="6">
        <v>200.48</v>
      </c>
      <c r="K1296" s="7">
        <v>0.05</v>
      </c>
      <c r="L1296" s="6">
        <v>104.11</v>
      </c>
      <c r="M1296" s="6">
        <f t="shared" si="80"/>
        <v>190.45599999999999</v>
      </c>
      <c r="N1296" s="6">
        <f t="shared" si="81"/>
        <v>104.11</v>
      </c>
      <c r="O1296" s="6">
        <f t="shared" si="82"/>
        <v>86.345999999999989</v>
      </c>
      <c r="P1296" s="8">
        <f t="shared" si="83"/>
        <v>0.45336455664300412</v>
      </c>
      <c r="Q1296" s="5">
        <f>YEAR(SalesDataTable[[#This Row],[Order Date]])</f>
        <v>2026</v>
      </c>
      <c r="R1296" s="8" t="str">
        <f>"Q"&amp;ROUNDUP(MONTH(SalesDataTable[[#This Row],[Order Date]])/3,0)</f>
        <v>Q3</v>
      </c>
      <c r="S1296" s="9">
        <f>MONTH(SalesDataTable[[#This Row],[Order Date]])</f>
        <v>7</v>
      </c>
      <c r="T1296" s="8" t="str">
        <f>TEXT(SalesDataTable[[#This Row],[Order Date]],"mmm")</f>
        <v>Jul</v>
      </c>
    </row>
    <row r="1297" spans="1:20" ht="15.6">
      <c r="A1297" s="2">
        <v>2424</v>
      </c>
      <c r="B1297" s="3">
        <v>46210</v>
      </c>
      <c r="C1297" s="4" t="s">
        <v>20</v>
      </c>
      <c r="D1297" s="4" t="s">
        <v>33</v>
      </c>
      <c r="E1297" s="4" t="s">
        <v>2</v>
      </c>
      <c r="F1297" s="4" t="s">
        <v>13</v>
      </c>
      <c r="G1297" s="4" t="s">
        <v>4</v>
      </c>
      <c r="H1297" s="4" t="s">
        <v>22</v>
      </c>
      <c r="I1297" s="9">
        <v>1</v>
      </c>
      <c r="J1297" s="6">
        <v>51.06</v>
      </c>
      <c r="K1297" s="7">
        <v>0.15</v>
      </c>
      <c r="L1297" s="6">
        <v>22.56</v>
      </c>
      <c r="M1297" s="6">
        <f t="shared" si="80"/>
        <v>43.401000000000003</v>
      </c>
      <c r="N1297" s="6">
        <f t="shared" si="81"/>
        <v>22.56</v>
      </c>
      <c r="O1297" s="6">
        <f t="shared" si="82"/>
        <v>20.841000000000005</v>
      </c>
      <c r="P1297" s="8">
        <f t="shared" si="83"/>
        <v>0.48019630884081022</v>
      </c>
      <c r="Q1297" s="5">
        <f>YEAR(SalesDataTable[[#This Row],[Order Date]])</f>
        <v>2026</v>
      </c>
      <c r="R1297" s="8" t="str">
        <f>"Q"&amp;ROUNDUP(MONTH(SalesDataTable[[#This Row],[Order Date]])/3,0)</f>
        <v>Q3</v>
      </c>
      <c r="S1297" s="9">
        <f>MONTH(SalesDataTable[[#This Row],[Order Date]])</f>
        <v>7</v>
      </c>
      <c r="T1297" s="8" t="str">
        <f>TEXT(SalesDataTable[[#This Row],[Order Date]],"mmm")</f>
        <v>Jul</v>
      </c>
    </row>
    <row r="1298" spans="1:20" ht="15.6">
      <c r="A1298" s="2">
        <v>2751</v>
      </c>
      <c r="B1298" s="3">
        <v>46210</v>
      </c>
      <c r="C1298" s="4" t="s">
        <v>0</v>
      </c>
      <c r="D1298" s="4" t="s">
        <v>50</v>
      </c>
      <c r="E1298" s="4" t="s">
        <v>19</v>
      </c>
      <c r="F1298" s="4" t="s">
        <v>13</v>
      </c>
      <c r="G1298" s="4" t="s">
        <v>34</v>
      </c>
      <c r="H1298" s="4" t="s">
        <v>38</v>
      </c>
      <c r="I1298" s="9">
        <v>2</v>
      </c>
      <c r="J1298" s="6">
        <v>125.9</v>
      </c>
      <c r="K1298" s="7">
        <v>0.15</v>
      </c>
      <c r="L1298" s="6">
        <v>70.27</v>
      </c>
      <c r="M1298" s="6">
        <f t="shared" si="80"/>
        <v>214.03</v>
      </c>
      <c r="N1298" s="6">
        <f t="shared" si="81"/>
        <v>140.54</v>
      </c>
      <c r="O1298" s="6">
        <f t="shared" si="82"/>
        <v>73.490000000000009</v>
      </c>
      <c r="P1298" s="8">
        <f t="shared" si="83"/>
        <v>0.34336307994206422</v>
      </c>
      <c r="Q1298" s="5">
        <f>YEAR(SalesDataTable[[#This Row],[Order Date]])</f>
        <v>2026</v>
      </c>
      <c r="R1298" s="8" t="str">
        <f>"Q"&amp;ROUNDUP(MONTH(SalesDataTable[[#This Row],[Order Date]])/3,0)</f>
        <v>Q3</v>
      </c>
      <c r="S1298" s="9">
        <f>MONTH(SalesDataTable[[#This Row],[Order Date]])</f>
        <v>7</v>
      </c>
      <c r="T1298" s="8" t="str">
        <f>TEXT(SalesDataTable[[#This Row],[Order Date]],"mmm")</f>
        <v>Jul</v>
      </c>
    </row>
    <row r="1299" spans="1:20" ht="15.6">
      <c r="A1299" s="2">
        <v>375</v>
      </c>
      <c r="B1299" s="3">
        <v>46211</v>
      </c>
      <c r="C1299" s="4" t="s">
        <v>6</v>
      </c>
      <c r="D1299" s="4" t="s">
        <v>43</v>
      </c>
      <c r="E1299" s="4" t="s">
        <v>19</v>
      </c>
      <c r="F1299" s="4" t="s">
        <v>3</v>
      </c>
      <c r="G1299" s="4" t="s">
        <v>23</v>
      </c>
      <c r="H1299" s="4" t="s">
        <v>29</v>
      </c>
      <c r="I1299" s="9">
        <v>2</v>
      </c>
      <c r="J1299" s="6">
        <v>192.24</v>
      </c>
      <c r="K1299" s="7">
        <v>0.05</v>
      </c>
      <c r="L1299" s="6">
        <v>103.65</v>
      </c>
      <c r="M1299" s="6">
        <f t="shared" si="80"/>
        <v>365.25599999999997</v>
      </c>
      <c r="N1299" s="6">
        <f t="shared" si="81"/>
        <v>207.3</v>
      </c>
      <c r="O1299" s="6">
        <f t="shared" si="82"/>
        <v>157.95599999999996</v>
      </c>
      <c r="P1299" s="8">
        <f t="shared" si="83"/>
        <v>0.43245285498390162</v>
      </c>
      <c r="Q1299" s="5">
        <f>YEAR(SalesDataTable[[#This Row],[Order Date]])</f>
        <v>2026</v>
      </c>
      <c r="R1299" s="8" t="str">
        <f>"Q"&amp;ROUNDUP(MONTH(SalesDataTable[[#This Row],[Order Date]])/3,0)</f>
        <v>Q3</v>
      </c>
      <c r="S1299" s="9">
        <f>MONTH(SalesDataTable[[#This Row],[Order Date]])</f>
        <v>7</v>
      </c>
      <c r="T1299" s="8" t="str">
        <f>TEXT(SalesDataTable[[#This Row],[Order Date]],"mmm")</f>
        <v>Jul</v>
      </c>
    </row>
    <row r="1300" spans="1:20" ht="15.6">
      <c r="A1300" s="2">
        <v>650</v>
      </c>
      <c r="B1300" s="3">
        <v>46211</v>
      </c>
      <c r="C1300" s="4" t="s">
        <v>0</v>
      </c>
      <c r="D1300" s="4" t="s">
        <v>1</v>
      </c>
      <c r="E1300" s="4" t="s">
        <v>2</v>
      </c>
      <c r="F1300" s="4" t="s">
        <v>16</v>
      </c>
      <c r="G1300" s="4" t="s">
        <v>34</v>
      </c>
      <c r="H1300" s="4" t="s">
        <v>35</v>
      </c>
      <c r="I1300" s="9">
        <v>2</v>
      </c>
      <c r="J1300" s="6">
        <v>40.79</v>
      </c>
      <c r="K1300" s="7">
        <v>0</v>
      </c>
      <c r="L1300" s="6">
        <v>14.61</v>
      </c>
      <c r="M1300" s="6">
        <f t="shared" si="80"/>
        <v>81.58</v>
      </c>
      <c r="N1300" s="6">
        <f t="shared" si="81"/>
        <v>29.22</v>
      </c>
      <c r="O1300" s="6">
        <f t="shared" si="82"/>
        <v>52.36</v>
      </c>
      <c r="P1300" s="8">
        <f t="shared" si="83"/>
        <v>0.64182397646481981</v>
      </c>
      <c r="Q1300" s="5">
        <f>YEAR(SalesDataTable[[#This Row],[Order Date]])</f>
        <v>2026</v>
      </c>
      <c r="R1300" s="8" t="str">
        <f>"Q"&amp;ROUNDUP(MONTH(SalesDataTable[[#This Row],[Order Date]])/3,0)</f>
        <v>Q3</v>
      </c>
      <c r="S1300" s="9">
        <f>MONTH(SalesDataTable[[#This Row],[Order Date]])</f>
        <v>7</v>
      </c>
      <c r="T1300" s="8" t="str">
        <f>TEXT(SalesDataTable[[#This Row],[Order Date]],"mmm")</f>
        <v>Jul</v>
      </c>
    </row>
    <row r="1301" spans="1:20" ht="15.6">
      <c r="A1301" s="2">
        <v>941</v>
      </c>
      <c r="B1301" s="3">
        <v>46211</v>
      </c>
      <c r="C1301" s="4" t="s">
        <v>0</v>
      </c>
      <c r="D1301" s="4" t="s">
        <v>36</v>
      </c>
      <c r="E1301" s="4" t="s">
        <v>19</v>
      </c>
      <c r="F1301" s="4" t="s">
        <v>13</v>
      </c>
      <c r="G1301" s="4" t="s">
        <v>23</v>
      </c>
      <c r="H1301" s="4" t="s">
        <v>51</v>
      </c>
      <c r="I1301" s="9">
        <v>2</v>
      </c>
      <c r="J1301" s="6">
        <v>125.73</v>
      </c>
      <c r="K1301" s="7">
        <v>0.15</v>
      </c>
      <c r="L1301" s="6">
        <v>61.75</v>
      </c>
      <c r="M1301" s="6">
        <f t="shared" si="80"/>
        <v>213.74100000000001</v>
      </c>
      <c r="N1301" s="6">
        <f t="shared" si="81"/>
        <v>123.5</v>
      </c>
      <c r="O1301" s="6">
        <f t="shared" si="82"/>
        <v>90.241000000000014</v>
      </c>
      <c r="P1301" s="8">
        <f t="shared" si="83"/>
        <v>0.42219789371248384</v>
      </c>
      <c r="Q1301" s="5">
        <f>YEAR(SalesDataTable[[#This Row],[Order Date]])</f>
        <v>2026</v>
      </c>
      <c r="R1301" s="8" t="str">
        <f>"Q"&amp;ROUNDUP(MONTH(SalesDataTable[[#This Row],[Order Date]])/3,0)</f>
        <v>Q3</v>
      </c>
      <c r="S1301" s="9">
        <f>MONTH(SalesDataTable[[#This Row],[Order Date]])</f>
        <v>7</v>
      </c>
      <c r="T1301" s="8" t="str">
        <f>TEXT(SalesDataTable[[#This Row],[Order Date]],"mmm")</f>
        <v>Jul</v>
      </c>
    </row>
    <row r="1302" spans="1:20" ht="15.6">
      <c r="A1302" s="2">
        <v>2719</v>
      </c>
      <c r="B1302" s="3">
        <v>46211</v>
      </c>
      <c r="C1302" s="4" t="s">
        <v>0</v>
      </c>
      <c r="D1302" s="4" t="s">
        <v>50</v>
      </c>
      <c r="E1302" s="4" t="s">
        <v>2</v>
      </c>
      <c r="F1302" s="4" t="s">
        <v>16</v>
      </c>
      <c r="G1302" s="4" t="s">
        <v>14</v>
      </c>
      <c r="H1302" s="4" t="s">
        <v>48</v>
      </c>
      <c r="I1302" s="9">
        <v>1</v>
      </c>
      <c r="J1302" s="6">
        <v>164.92</v>
      </c>
      <c r="K1302" s="7">
        <v>0</v>
      </c>
      <c r="L1302" s="6">
        <v>89.47</v>
      </c>
      <c r="M1302" s="6">
        <f t="shared" si="80"/>
        <v>164.92</v>
      </c>
      <c r="N1302" s="6">
        <f t="shared" si="81"/>
        <v>89.47</v>
      </c>
      <c r="O1302" s="6">
        <f t="shared" si="82"/>
        <v>75.449999999999989</v>
      </c>
      <c r="P1302" s="8">
        <f t="shared" si="83"/>
        <v>0.45749454280863444</v>
      </c>
      <c r="Q1302" s="5">
        <f>YEAR(SalesDataTable[[#This Row],[Order Date]])</f>
        <v>2026</v>
      </c>
      <c r="R1302" s="8" t="str">
        <f>"Q"&amp;ROUNDUP(MONTH(SalesDataTable[[#This Row],[Order Date]])/3,0)</f>
        <v>Q3</v>
      </c>
      <c r="S1302" s="9">
        <f>MONTH(SalesDataTable[[#This Row],[Order Date]])</f>
        <v>7</v>
      </c>
      <c r="T1302" s="8" t="str">
        <f>TEXT(SalesDataTable[[#This Row],[Order Date]],"mmm")</f>
        <v>Jul</v>
      </c>
    </row>
    <row r="1303" spans="1:20" ht="15.6">
      <c r="A1303" s="2">
        <v>3833</v>
      </c>
      <c r="B1303" s="3">
        <v>46211</v>
      </c>
      <c r="C1303" s="4" t="s">
        <v>6</v>
      </c>
      <c r="D1303" s="4" t="s">
        <v>27</v>
      </c>
      <c r="E1303" s="4" t="s">
        <v>19</v>
      </c>
      <c r="F1303" s="4" t="s">
        <v>13</v>
      </c>
      <c r="G1303" s="4" t="s">
        <v>4</v>
      </c>
      <c r="H1303" s="4" t="s">
        <v>30</v>
      </c>
      <c r="I1303" s="9">
        <v>5</v>
      </c>
      <c r="J1303" s="6">
        <v>103.91</v>
      </c>
      <c r="K1303" s="7">
        <v>0</v>
      </c>
      <c r="L1303" s="6">
        <v>51.19</v>
      </c>
      <c r="M1303" s="6">
        <f t="shared" si="80"/>
        <v>519.54999999999995</v>
      </c>
      <c r="N1303" s="6">
        <f t="shared" si="81"/>
        <v>255.95</v>
      </c>
      <c r="O1303" s="6">
        <f t="shared" si="82"/>
        <v>263.59999999999997</v>
      </c>
      <c r="P1303" s="8">
        <f t="shared" si="83"/>
        <v>0.50736214031373306</v>
      </c>
      <c r="Q1303" s="5">
        <f>YEAR(SalesDataTable[[#This Row],[Order Date]])</f>
        <v>2026</v>
      </c>
      <c r="R1303" s="8" t="str">
        <f>"Q"&amp;ROUNDUP(MONTH(SalesDataTable[[#This Row],[Order Date]])/3,0)</f>
        <v>Q3</v>
      </c>
      <c r="S1303" s="9">
        <f>MONTH(SalesDataTable[[#This Row],[Order Date]])</f>
        <v>7</v>
      </c>
      <c r="T1303" s="8" t="str">
        <f>TEXT(SalesDataTable[[#This Row],[Order Date]],"mmm")</f>
        <v>Jul</v>
      </c>
    </row>
    <row r="1304" spans="1:20" ht="15.6">
      <c r="A1304" s="2">
        <v>211</v>
      </c>
      <c r="B1304" s="3">
        <v>46212</v>
      </c>
      <c r="C1304" s="4" t="s">
        <v>11</v>
      </c>
      <c r="D1304" s="4" t="s">
        <v>52</v>
      </c>
      <c r="E1304" s="4" t="s">
        <v>8</v>
      </c>
      <c r="F1304" s="4" t="s">
        <v>16</v>
      </c>
      <c r="G1304" s="4" t="s">
        <v>4</v>
      </c>
      <c r="H1304" s="4" t="s">
        <v>22</v>
      </c>
      <c r="I1304" s="9">
        <v>10</v>
      </c>
      <c r="J1304" s="6">
        <v>49.69</v>
      </c>
      <c r="K1304" s="7">
        <v>0.1</v>
      </c>
      <c r="L1304" s="6">
        <v>21.82</v>
      </c>
      <c r="M1304" s="6">
        <f t="shared" si="80"/>
        <v>447.21</v>
      </c>
      <c r="N1304" s="6">
        <f t="shared" si="81"/>
        <v>218.2</v>
      </c>
      <c r="O1304" s="6">
        <f t="shared" si="82"/>
        <v>229.01</v>
      </c>
      <c r="P1304" s="8">
        <f t="shared" si="83"/>
        <v>0.51208604458755391</v>
      </c>
      <c r="Q1304" s="5">
        <f>YEAR(SalesDataTable[[#This Row],[Order Date]])</f>
        <v>2026</v>
      </c>
      <c r="R1304" s="8" t="str">
        <f>"Q"&amp;ROUNDUP(MONTH(SalesDataTable[[#This Row],[Order Date]])/3,0)</f>
        <v>Q3</v>
      </c>
      <c r="S1304" s="9">
        <f>MONTH(SalesDataTable[[#This Row],[Order Date]])</f>
        <v>7</v>
      </c>
      <c r="T1304" s="8" t="str">
        <f>TEXT(SalesDataTable[[#This Row],[Order Date]],"mmm")</f>
        <v>Jul</v>
      </c>
    </row>
    <row r="1305" spans="1:20" ht="15.6">
      <c r="A1305" s="2">
        <v>392</v>
      </c>
      <c r="B1305" s="3">
        <v>46212</v>
      </c>
      <c r="C1305" s="4" t="s">
        <v>20</v>
      </c>
      <c r="D1305" s="4" t="s">
        <v>31</v>
      </c>
      <c r="E1305" s="4" t="s">
        <v>19</v>
      </c>
      <c r="F1305" s="4" t="s">
        <v>3</v>
      </c>
      <c r="G1305" s="4" t="s">
        <v>9</v>
      </c>
      <c r="H1305" s="4" t="s">
        <v>10</v>
      </c>
      <c r="I1305" s="9">
        <v>3</v>
      </c>
      <c r="J1305" s="6">
        <v>94.19</v>
      </c>
      <c r="K1305" s="7">
        <v>0</v>
      </c>
      <c r="L1305" s="6">
        <v>44.1</v>
      </c>
      <c r="M1305" s="6">
        <f t="shared" si="80"/>
        <v>282.57</v>
      </c>
      <c r="N1305" s="6">
        <f t="shared" si="81"/>
        <v>132.30000000000001</v>
      </c>
      <c r="O1305" s="6">
        <f t="shared" si="82"/>
        <v>150.26999999999998</v>
      </c>
      <c r="P1305" s="8">
        <f t="shared" si="83"/>
        <v>0.53179743072512997</v>
      </c>
      <c r="Q1305" s="5">
        <f>YEAR(SalesDataTable[[#This Row],[Order Date]])</f>
        <v>2026</v>
      </c>
      <c r="R1305" s="8" t="str">
        <f>"Q"&amp;ROUNDUP(MONTH(SalesDataTable[[#This Row],[Order Date]])/3,0)</f>
        <v>Q3</v>
      </c>
      <c r="S1305" s="9">
        <f>MONTH(SalesDataTable[[#This Row],[Order Date]])</f>
        <v>7</v>
      </c>
      <c r="T1305" s="8" t="str">
        <f>TEXT(SalesDataTable[[#This Row],[Order Date]],"mmm")</f>
        <v>Jul</v>
      </c>
    </row>
    <row r="1306" spans="1:20" ht="15.6">
      <c r="A1306" s="2">
        <v>1302</v>
      </c>
      <c r="B1306" s="3">
        <v>46212</v>
      </c>
      <c r="C1306" s="4" t="s">
        <v>6</v>
      </c>
      <c r="D1306" s="4" t="s">
        <v>49</v>
      </c>
      <c r="E1306" s="4" t="s">
        <v>19</v>
      </c>
      <c r="F1306" s="4" t="s">
        <v>3</v>
      </c>
      <c r="G1306" s="4" t="s">
        <v>14</v>
      </c>
      <c r="H1306" s="4" t="s">
        <v>32</v>
      </c>
      <c r="I1306" s="9">
        <v>1</v>
      </c>
      <c r="J1306" s="6">
        <v>46.87</v>
      </c>
      <c r="K1306" s="7">
        <v>0</v>
      </c>
      <c r="L1306" s="6">
        <v>18.649999999999999</v>
      </c>
      <c r="M1306" s="6">
        <f t="shared" si="80"/>
        <v>46.87</v>
      </c>
      <c r="N1306" s="6">
        <f t="shared" si="81"/>
        <v>18.649999999999999</v>
      </c>
      <c r="O1306" s="6">
        <f t="shared" si="82"/>
        <v>28.22</v>
      </c>
      <c r="P1306" s="8">
        <f t="shared" si="83"/>
        <v>0.60209088969490077</v>
      </c>
      <c r="Q1306" s="5">
        <f>YEAR(SalesDataTable[[#This Row],[Order Date]])</f>
        <v>2026</v>
      </c>
      <c r="R1306" s="8" t="str">
        <f>"Q"&amp;ROUNDUP(MONTH(SalesDataTable[[#This Row],[Order Date]])/3,0)</f>
        <v>Q3</v>
      </c>
      <c r="S1306" s="9">
        <f>MONTH(SalesDataTable[[#This Row],[Order Date]])</f>
        <v>7</v>
      </c>
      <c r="T1306" s="8" t="str">
        <f>TEXT(SalesDataTable[[#This Row],[Order Date]],"mmm")</f>
        <v>Jul</v>
      </c>
    </row>
    <row r="1307" spans="1:20" ht="15.6">
      <c r="A1307" s="2">
        <v>1366</v>
      </c>
      <c r="B1307" s="3">
        <v>46212</v>
      </c>
      <c r="C1307" s="4" t="s">
        <v>11</v>
      </c>
      <c r="D1307" s="4" t="s">
        <v>52</v>
      </c>
      <c r="E1307" s="4" t="s">
        <v>2</v>
      </c>
      <c r="F1307" s="4" t="s">
        <v>3</v>
      </c>
      <c r="G1307" s="4" t="s">
        <v>14</v>
      </c>
      <c r="H1307" s="4" t="s">
        <v>15</v>
      </c>
      <c r="I1307" s="9">
        <v>1</v>
      </c>
      <c r="J1307" s="6">
        <v>36.99</v>
      </c>
      <c r="K1307" s="7">
        <v>0.1</v>
      </c>
      <c r="L1307" s="6">
        <v>13.2</v>
      </c>
      <c r="M1307" s="6">
        <f t="shared" si="80"/>
        <v>33.291000000000004</v>
      </c>
      <c r="N1307" s="6">
        <f t="shared" si="81"/>
        <v>13.2</v>
      </c>
      <c r="O1307" s="6">
        <f t="shared" si="82"/>
        <v>20.091000000000005</v>
      </c>
      <c r="P1307" s="8">
        <f t="shared" si="83"/>
        <v>0.60349644047940887</v>
      </c>
      <c r="Q1307" s="5">
        <f>YEAR(SalesDataTable[[#This Row],[Order Date]])</f>
        <v>2026</v>
      </c>
      <c r="R1307" s="8" t="str">
        <f>"Q"&amp;ROUNDUP(MONTH(SalesDataTable[[#This Row],[Order Date]])/3,0)</f>
        <v>Q3</v>
      </c>
      <c r="S1307" s="9">
        <f>MONTH(SalesDataTable[[#This Row],[Order Date]])</f>
        <v>7</v>
      </c>
      <c r="T1307" s="8" t="str">
        <f>TEXT(SalesDataTable[[#This Row],[Order Date]],"mmm")</f>
        <v>Jul</v>
      </c>
    </row>
    <row r="1308" spans="1:20" ht="15.6">
      <c r="A1308" s="2">
        <v>1974</v>
      </c>
      <c r="B1308" s="3">
        <v>46212</v>
      </c>
      <c r="C1308" s="4" t="s">
        <v>0</v>
      </c>
      <c r="D1308" s="4" t="s">
        <v>50</v>
      </c>
      <c r="E1308" s="4" t="s">
        <v>2</v>
      </c>
      <c r="F1308" s="4" t="s">
        <v>3</v>
      </c>
      <c r="G1308" s="4" t="s">
        <v>14</v>
      </c>
      <c r="H1308" s="4" t="s">
        <v>44</v>
      </c>
      <c r="I1308" s="9">
        <v>1</v>
      </c>
      <c r="J1308" s="6">
        <v>135.44</v>
      </c>
      <c r="K1308" s="7">
        <v>0</v>
      </c>
      <c r="L1308" s="6">
        <v>65.48</v>
      </c>
      <c r="M1308" s="6">
        <f t="shared" si="80"/>
        <v>135.44</v>
      </c>
      <c r="N1308" s="6">
        <f t="shared" si="81"/>
        <v>65.48</v>
      </c>
      <c r="O1308" s="6">
        <f t="shared" si="82"/>
        <v>69.959999999999994</v>
      </c>
      <c r="P1308" s="8">
        <f t="shared" si="83"/>
        <v>0.51653868871825159</v>
      </c>
      <c r="Q1308" s="5">
        <f>YEAR(SalesDataTable[[#This Row],[Order Date]])</f>
        <v>2026</v>
      </c>
      <c r="R1308" s="8" t="str">
        <f>"Q"&amp;ROUNDUP(MONTH(SalesDataTable[[#This Row],[Order Date]])/3,0)</f>
        <v>Q3</v>
      </c>
      <c r="S1308" s="9">
        <f>MONTH(SalesDataTable[[#This Row],[Order Date]])</f>
        <v>7</v>
      </c>
      <c r="T1308" s="8" t="str">
        <f>TEXT(SalesDataTable[[#This Row],[Order Date]],"mmm")</f>
        <v>Jul</v>
      </c>
    </row>
    <row r="1309" spans="1:20" ht="15.6">
      <c r="A1309" s="2">
        <v>2716</v>
      </c>
      <c r="B1309" s="3">
        <v>46212</v>
      </c>
      <c r="C1309" s="4" t="s">
        <v>6</v>
      </c>
      <c r="D1309" s="4" t="s">
        <v>7</v>
      </c>
      <c r="E1309" s="4" t="s">
        <v>2</v>
      </c>
      <c r="F1309" s="4" t="s">
        <v>13</v>
      </c>
      <c r="G1309" s="4" t="s">
        <v>9</v>
      </c>
      <c r="H1309" s="4" t="s">
        <v>10</v>
      </c>
      <c r="I1309" s="9">
        <v>3</v>
      </c>
      <c r="J1309" s="6">
        <v>92.25</v>
      </c>
      <c r="K1309" s="7">
        <v>0</v>
      </c>
      <c r="L1309" s="6">
        <v>46.27</v>
      </c>
      <c r="M1309" s="6">
        <f t="shared" si="80"/>
        <v>276.75</v>
      </c>
      <c r="N1309" s="6">
        <f t="shared" si="81"/>
        <v>138.81</v>
      </c>
      <c r="O1309" s="6">
        <f t="shared" si="82"/>
        <v>137.94</v>
      </c>
      <c r="P1309" s="8">
        <f t="shared" si="83"/>
        <v>0.49842818428184282</v>
      </c>
      <c r="Q1309" s="5">
        <f>YEAR(SalesDataTable[[#This Row],[Order Date]])</f>
        <v>2026</v>
      </c>
      <c r="R1309" s="8" t="str">
        <f>"Q"&amp;ROUNDUP(MONTH(SalesDataTable[[#This Row],[Order Date]])/3,0)</f>
        <v>Q3</v>
      </c>
      <c r="S1309" s="9">
        <f>MONTH(SalesDataTable[[#This Row],[Order Date]])</f>
        <v>7</v>
      </c>
      <c r="T1309" s="8" t="str">
        <f>TEXT(SalesDataTable[[#This Row],[Order Date]],"mmm")</f>
        <v>Jul</v>
      </c>
    </row>
    <row r="1310" spans="1:20" ht="15.6">
      <c r="A1310" s="2">
        <v>3161</v>
      </c>
      <c r="B1310" s="3">
        <v>46212</v>
      </c>
      <c r="C1310" s="4" t="s">
        <v>11</v>
      </c>
      <c r="D1310" s="4" t="s">
        <v>25</v>
      </c>
      <c r="E1310" s="4" t="s">
        <v>2</v>
      </c>
      <c r="F1310" s="4" t="s">
        <v>13</v>
      </c>
      <c r="G1310" s="4" t="s">
        <v>23</v>
      </c>
      <c r="H1310" s="4" t="s">
        <v>29</v>
      </c>
      <c r="I1310" s="9">
        <v>2</v>
      </c>
      <c r="J1310" s="6">
        <v>192.6</v>
      </c>
      <c r="K1310" s="7">
        <v>0</v>
      </c>
      <c r="L1310" s="6">
        <v>104.89</v>
      </c>
      <c r="M1310" s="6">
        <f t="shared" si="80"/>
        <v>385.2</v>
      </c>
      <c r="N1310" s="6">
        <f t="shared" si="81"/>
        <v>209.78</v>
      </c>
      <c r="O1310" s="6">
        <f t="shared" si="82"/>
        <v>175.42</v>
      </c>
      <c r="P1310" s="8">
        <f t="shared" si="83"/>
        <v>0.45539979231568017</v>
      </c>
      <c r="Q1310" s="5">
        <f>YEAR(SalesDataTable[[#This Row],[Order Date]])</f>
        <v>2026</v>
      </c>
      <c r="R1310" s="8" t="str">
        <f>"Q"&amp;ROUNDUP(MONTH(SalesDataTable[[#This Row],[Order Date]])/3,0)</f>
        <v>Q3</v>
      </c>
      <c r="S1310" s="9">
        <f>MONTH(SalesDataTable[[#This Row],[Order Date]])</f>
        <v>7</v>
      </c>
      <c r="T1310" s="8" t="str">
        <f>TEXT(SalesDataTable[[#This Row],[Order Date]],"mmm")</f>
        <v>Jul</v>
      </c>
    </row>
    <row r="1311" spans="1:20" ht="15.6">
      <c r="A1311" s="2">
        <v>3240</v>
      </c>
      <c r="B1311" s="3">
        <v>46212</v>
      </c>
      <c r="C1311" s="4" t="s">
        <v>20</v>
      </c>
      <c r="D1311" s="4" t="s">
        <v>33</v>
      </c>
      <c r="E1311" s="4" t="s">
        <v>2</v>
      </c>
      <c r="F1311" s="4" t="s">
        <v>3</v>
      </c>
      <c r="G1311" s="4" t="s">
        <v>4</v>
      </c>
      <c r="H1311" s="4" t="s">
        <v>26</v>
      </c>
      <c r="I1311" s="9">
        <v>1</v>
      </c>
      <c r="J1311" s="6">
        <v>39.94</v>
      </c>
      <c r="K1311" s="7">
        <v>0</v>
      </c>
      <c r="L1311" s="6">
        <v>16.89</v>
      </c>
      <c r="M1311" s="6">
        <f t="shared" si="80"/>
        <v>39.94</v>
      </c>
      <c r="N1311" s="6">
        <f t="shared" si="81"/>
        <v>16.89</v>
      </c>
      <c r="O1311" s="6">
        <f t="shared" si="82"/>
        <v>23.049999999999997</v>
      </c>
      <c r="P1311" s="8">
        <f t="shared" si="83"/>
        <v>0.57711567351026538</v>
      </c>
      <c r="Q1311" s="5">
        <f>YEAR(SalesDataTable[[#This Row],[Order Date]])</f>
        <v>2026</v>
      </c>
      <c r="R1311" s="8" t="str">
        <f>"Q"&amp;ROUNDUP(MONTH(SalesDataTable[[#This Row],[Order Date]])/3,0)</f>
        <v>Q3</v>
      </c>
      <c r="S1311" s="9">
        <f>MONTH(SalesDataTable[[#This Row],[Order Date]])</f>
        <v>7</v>
      </c>
      <c r="T1311" s="8" t="str">
        <f>TEXT(SalesDataTable[[#This Row],[Order Date]],"mmm")</f>
        <v>Jul</v>
      </c>
    </row>
    <row r="1312" spans="1:20" ht="15.6">
      <c r="A1312" s="2">
        <v>3682</v>
      </c>
      <c r="B1312" s="3">
        <v>46212</v>
      </c>
      <c r="C1312" s="4" t="s">
        <v>11</v>
      </c>
      <c r="D1312" s="4" t="s">
        <v>12</v>
      </c>
      <c r="E1312" s="4" t="s">
        <v>2</v>
      </c>
      <c r="F1312" s="4" t="s">
        <v>3</v>
      </c>
      <c r="G1312" s="4" t="s">
        <v>9</v>
      </c>
      <c r="H1312" s="4" t="s">
        <v>37</v>
      </c>
      <c r="I1312" s="9">
        <v>3</v>
      </c>
      <c r="J1312" s="6">
        <v>150.61000000000001</v>
      </c>
      <c r="K1312" s="7">
        <v>0</v>
      </c>
      <c r="L1312" s="6">
        <v>79.900000000000006</v>
      </c>
      <c r="M1312" s="6">
        <f t="shared" si="80"/>
        <v>451.83000000000004</v>
      </c>
      <c r="N1312" s="6">
        <f t="shared" si="81"/>
        <v>239.70000000000002</v>
      </c>
      <c r="O1312" s="6">
        <f t="shared" si="82"/>
        <v>212.13000000000002</v>
      </c>
      <c r="P1312" s="8">
        <f t="shared" si="83"/>
        <v>0.46949073766682159</v>
      </c>
      <c r="Q1312" s="5">
        <f>YEAR(SalesDataTable[[#This Row],[Order Date]])</f>
        <v>2026</v>
      </c>
      <c r="R1312" s="8" t="str">
        <f>"Q"&amp;ROUNDUP(MONTH(SalesDataTable[[#This Row],[Order Date]])/3,0)</f>
        <v>Q3</v>
      </c>
      <c r="S1312" s="9">
        <f>MONTH(SalesDataTable[[#This Row],[Order Date]])</f>
        <v>7</v>
      </c>
      <c r="T1312" s="8" t="str">
        <f>TEXT(SalesDataTable[[#This Row],[Order Date]],"mmm")</f>
        <v>Jul</v>
      </c>
    </row>
    <row r="1313" spans="1:20" ht="15.6">
      <c r="A1313" s="2">
        <v>4725</v>
      </c>
      <c r="B1313" s="3">
        <v>46212</v>
      </c>
      <c r="C1313" s="4" t="s">
        <v>20</v>
      </c>
      <c r="D1313" s="4" t="s">
        <v>47</v>
      </c>
      <c r="E1313" s="4" t="s">
        <v>2</v>
      </c>
      <c r="F1313" s="4" t="s">
        <v>3</v>
      </c>
      <c r="G1313" s="4" t="s">
        <v>9</v>
      </c>
      <c r="H1313" s="4" t="s">
        <v>46</v>
      </c>
      <c r="I1313" s="9">
        <v>2</v>
      </c>
      <c r="J1313" s="6">
        <v>71.069999999999993</v>
      </c>
      <c r="K1313" s="7">
        <v>0</v>
      </c>
      <c r="L1313" s="6">
        <v>31.57</v>
      </c>
      <c r="M1313" s="6">
        <f t="shared" si="80"/>
        <v>142.13999999999999</v>
      </c>
      <c r="N1313" s="6">
        <f t="shared" si="81"/>
        <v>63.14</v>
      </c>
      <c r="O1313" s="6">
        <f t="shared" si="82"/>
        <v>78.999999999999986</v>
      </c>
      <c r="P1313" s="8">
        <f t="shared" si="83"/>
        <v>0.55579006613198245</v>
      </c>
      <c r="Q1313" s="5">
        <f>YEAR(SalesDataTable[[#This Row],[Order Date]])</f>
        <v>2026</v>
      </c>
      <c r="R1313" s="8" t="str">
        <f>"Q"&amp;ROUNDUP(MONTH(SalesDataTable[[#This Row],[Order Date]])/3,0)</f>
        <v>Q3</v>
      </c>
      <c r="S1313" s="9">
        <f>MONTH(SalesDataTable[[#This Row],[Order Date]])</f>
        <v>7</v>
      </c>
      <c r="T1313" s="8" t="str">
        <f>TEXT(SalesDataTable[[#This Row],[Order Date]],"mmm")</f>
        <v>Jul</v>
      </c>
    </row>
    <row r="1314" spans="1:20" ht="15.6">
      <c r="A1314" s="2">
        <v>758</v>
      </c>
      <c r="B1314" s="3">
        <v>46213</v>
      </c>
      <c r="C1314" s="4" t="s">
        <v>0</v>
      </c>
      <c r="D1314" s="4" t="s">
        <v>1</v>
      </c>
      <c r="E1314" s="4" t="s">
        <v>19</v>
      </c>
      <c r="F1314" s="4" t="s">
        <v>13</v>
      </c>
      <c r="G1314" s="4" t="s">
        <v>4</v>
      </c>
      <c r="H1314" s="4" t="s">
        <v>22</v>
      </c>
      <c r="I1314" s="9">
        <v>1</v>
      </c>
      <c r="J1314" s="6">
        <v>50.78</v>
      </c>
      <c r="K1314" s="7">
        <v>0</v>
      </c>
      <c r="L1314" s="6">
        <v>22.29</v>
      </c>
      <c r="M1314" s="6">
        <f t="shared" si="80"/>
        <v>50.78</v>
      </c>
      <c r="N1314" s="6">
        <f t="shared" si="81"/>
        <v>22.29</v>
      </c>
      <c r="O1314" s="6">
        <f t="shared" si="82"/>
        <v>28.490000000000002</v>
      </c>
      <c r="P1314" s="8">
        <f t="shared" si="83"/>
        <v>0.56104765655769995</v>
      </c>
      <c r="Q1314" s="5">
        <f>YEAR(SalesDataTable[[#This Row],[Order Date]])</f>
        <v>2026</v>
      </c>
      <c r="R1314" s="8" t="str">
        <f>"Q"&amp;ROUNDUP(MONTH(SalesDataTable[[#This Row],[Order Date]])/3,0)</f>
        <v>Q3</v>
      </c>
      <c r="S1314" s="9">
        <f>MONTH(SalesDataTable[[#This Row],[Order Date]])</f>
        <v>7</v>
      </c>
      <c r="T1314" s="8" t="str">
        <f>TEXT(SalesDataTable[[#This Row],[Order Date]],"mmm")</f>
        <v>Jul</v>
      </c>
    </row>
    <row r="1315" spans="1:20" ht="15.6">
      <c r="A1315" s="2">
        <v>1910</v>
      </c>
      <c r="B1315" s="3">
        <v>46213</v>
      </c>
      <c r="C1315" s="4" t="s">
        <v>0</v>
      </c>
      <c r="D1315" s="4" t="s">
        <v>50</v>
      </c>
      <c r="E1315" s="4" t="s">
        <v>2</v>
      </c>
      <c r="F1315" s="4" t="s">
        <v>3</v>
      </c>
      <c r="G1315" s="4" t="s">
        <v>9</v>
      </c>
      <c r="H1315" s="4" t="s">
        <v>17</v>
      </c>
      <c r="I1315" s="9">
        <v>2</v>
      </c>
      <c r="J1315" s="6">
        <v>141.51</v>
      </c>
      <c r="K1315" s="7">
        <v>0.05</v>
      </c>
      <c r="L1315" s="6">
        <v>77.040000000000006</v>
      </c>
      <c r="M1315" s="6">
        <f t="shared" si="80"/>
        <v>268.86899999999997</v>
      </c>
      <c r="N1315" s="6">
        <f t="shared" si="81"/>
        <v>154.08000000000001</v>
      </c>
      <c r="O1315" s="6">
        <f t="shared" si="82"/>
        <v>114.78899999999996</v>
      </c>
      <c r="P1315" s="8">
        <f t="shared" si="83"/>
        <v>0.42693281858451504</v>
      </c>
      <c r="Q1315" s="5">
        <f>YEAR(SalesDataTable[[#This Row],[Order Date]])</f>
        <v>2026</v>
      </c>
      <c r="R1315" s="8" t="str">
        <f>"Q"&amp;ROUNDUP(MONTH(SalesDataTable[[#This Row],[Order Date]])/3,0)</f>
        <v>Q3</v>
      </c>
      <c r="S1315" s="9">
        <f>MONTH(SalesDataTable[[#This Row],[Order Date]])</f>
        <v>7</v>
      </c>
      <c r="T1315" s="8" t="str">
        <f>TEXT(SalesDataTable[[#This Row],[Order Date]],"mmm")</f>
        <v>Jul</v>
      </c>
    </row>
    <row r="1316" spans="1:20" ht="15.6">
      <c r="A1316" s="2">
        <v>1941</v>
      </c>
      <c r="B1316" s="3">
        <v>46213</v>
      </c>
      <c r="C1316" s="4" t="s">
        <v>6</v>
      </c>
      <c r="D1316" s="4" t="s">
        <v>43</v>
      </c>
      <c r="E1316" s="4" t="s">
        <v>28</v>
      </c>
      <c r="F1316" s="4" t="s">
        <v>3</v>
      </c>
      <c r="G1316" s="4" t="s">
        <v>9</v>
      </c>
      <c r="H1316" s="4" t="s">
        <v>37</v>
      </c>
      <c r="I1316" s="9">
        <v>1</v>
      </c>
      <c r="J1316" s="6">
        <v>156.44</v>
      </c>
      <c r="K1316" s="7">
        <v>0.1</v>
      </c>
      <c r="L1316" s="6">
        <v>80.72</v>
      </c>
      <c r="M1316" s="6">
        <f t="shared" si="80"/>
        <v>140.79599999999999</v>
      </c>
      <c r="N1316" s="6">
        <f t="shared" si="81"/>
        <v>80.72</v>
      </c>
      <c r="O1316" s="6">
        <f t="shared" si="82"/>
        <v>60.075999999999993</v>
      </c>
      <c r="P1316" s="8">
        <f t="shared" si="83"/>
        <v>0.42668825818915307</v>
      </c>
      <c r="Q1316" s="5">
        <f>YEAR(SalesDataTable[[#This Row],[Order Date]])</f>
        <v>2026</v>
      </c>
      <c r="R1316" s="8" t="str">
        <f>"Q"&amp;ROUNDUP(MONTH(SalesDataTable[[#This Row],[Order Date]])/3,0)</f>
        <v>Q3</v>
      </c>
      <c r="S1316" s="9">
        <f>MONTH(SalesDataTable[[#This Row],[Order Date]])</f>
        <v>7</v>
      </c>
      <c r="T1316" s="8" t="str">
        <f>TEXT(SalesDataTable[[#This Row],[Order Date]],"mmm")</f>
        <v>Jul</v>
      </c>
    </row>
    <row r="1317" spans="1:20" ht="15.6">
      <c r="A1317" s="2">
        <v>2324</v>
      </c>
      <c r="B1317" s="3">
        <v>46213</v>
      </c>
      <c r="C1317" s="4" t="s">
        <v>6</v>
      </c>
      <c r="D1317" s="4" t="s">
        <v>43</v>
      </c>
      <c r="E1317" s="4" t="s">
        <v>2</v>
      </c>
      <c r="F1317" s="4" t="s">
        <v>13</v>
      </c>
      <c r="G1317" s="4" t="s">
        <v>34</v>
      </c>
      <c r="H1317" s="4" t="s">
        <v>45</v>
      </c>
      <c r="I1317" s="9">
        <v>2</v>
      </c>
      <c r="J1317" s="6">
        <v>51.75</v>
      </c>
      <c r="K1317" s="7">
        <v>0</v>
      </c>
      <c r="L1317" s="6">
        <v>21.4</v>
      </c>
      <c r="M1317" s="6">
        <f t="shared" si="80"/>
        <v>103.5</v>
      </c>
      <c r="N1317" s="6">
        <f t="shared" si="81"/>
        <v>42.8</v>
      </c>
      <c r="O1317" s="6">
        <f t="shared" si="82"/>
        <v>60.7</v>
      </c>
      <c r="P1317" s="8">
        <f t="shared" si="83"/>
        <v>0.58647342995169083</v>
      </c>
      <c r="Q1317" s="5">
        <f>YEAR(SalesDataTable[[#This Row],[Order Date]])</f>
        <v>2026</v>
      </c>
      <c r="R1317" s="8" t="str">
        <f>"Q"&amp;ROUNDUP(MONTH(SalesDataTable[[#This Row],[Order Date]])/3,0)</f>
        <v>Q3</v>
      </c>
      <c r="S1317" s="9">
        <f>MONTH(SalesDataTable[[#This Row],[Order Date]])</f>
        <v>7</v>
      </c>
      <c r="T1317" s="8" t="str">
        <f>TEXT(SalesDataTable[[#This Row],[Order Date]],"mmm")</f>
        <v>Jul</v>
      </c>
    </row>
    <row r="1318" spans="1:20" ht="15.6">
      <c r="A1318" s="2">
        <v>2869</v>
      </c>
      <c r="B1318" s="3">
        <v>46213</v>
      </c>
      <c r="C1318" s="4" t="s">
        <v>11</v>
      </c>
      <c r="D1318" s="4" t="s">
        <v>25</v>
      </c>
      <c r="E1318" s="4" t="s">
        <v>28</v>
      </c>
      <c r="F1318" s="4" t="s">
        <v>13</v>
      </c>
      <c r="G1318" s="4" t="s">
        <v>23</v>
      </c>
      <c r="H1318" s="4" t="s">
        <v>40</v>
      </c>
      <c r="I1318" s="9">
        <v>1</v>
      </c>
      <c r="J1318" s="6">
        <v>82.23</v>
      </c>
      <c r="K1318" s="7">
        <v>0.1</v>
      </c>
      <c r="L1318" s="6">
        <v>38.340000000000003</v>
      </c>
      <c r="M1318" s="6">
        <f t="shared" si="80"/>
        <v>74.007000000000005</v>
      </c>
      <c r="N1318" s="6">
        <f t="shared" si="81"/>
        <v>38.340000000000003</v>
      </c>
      <c r="O1318" s="6">
        <f t="shared" si="82"/>
        <v>35.667000000000002</v>
      </c>
      <c r="P1318" s="8">
        <f t="shared" si="83"/>
        <v>0.48194089748267055</v>
      </c>
      <c r="Q1318" s="5">
        <f>YEAR(SalesDataTable[[#This Row],[Order Date]])</f>
        <v>2026</v>
      </c>
      <c r="R1318" s="8" t="str">
        <f>"Q"&amp;ROUNDUP(MONTH(SalesDataTable[[#This Row],[Order Date]])/3,0)</f>
        <v>Q3</v>
      </c>
      <c r="S1318" s="9">
        <f>MONTH(SalesDataTable[[#This Row],[Order Date]])</f>
        <v>7</v>
      </c>
      <c r="T1318" s="8" t="str">
        <f>TEXT(SalesDataTable[[#This Row],[Order Date]],"mmm")</f>
        <v>Jul</v>
      </c>
    </row>
    <row r="1319" spans="1:20" ht="15.6">
      <c r="A1319" s="2">
        <v>3236</v>
      </c>
      <c r="B1319" s="3">
        <v>46213</v>
      </c>
      <c r="C1319" s="4" t="s">
        <v>6</v>
      </c>
      <c r="D1319" s="4" t="s">
        <v>27</v>
      </c>
      <c r="E1319" s="4" t="s">
        <v>2</v>
      </c>
      <c r="F1319" s="4" t="s">
        <v>13</v>
      </c>
      <c r="G1319" s="4" t="s">
        <v>9</v>
      </c>
      <c r="H1319" s="4" t="s">
        <v>17</v>
      </c>
      <c r="I1319" s="9">
        <v>1</v>
      </c>
      <c r="J1319" s="6">
        <v>144.16999999999999</v>
      </c>
      <c r="K1319" s="7">
        <v>0.1</v>
      </c>
      <c r="L1319" s="6">
        <v>78.13</v>
      </c>
      <c r="M1319" s="6">
        <f t="shared" si="80"/>
        <v>129.75299999999999</v>
      </c>
      <c r="N1319" s="6">
        <f t="shared" si="81"/>
        <v>78.13</v>
      </c>
      <c r="O1319" s="6">
        <f t="shared" si="82"/>
        <v>51.62299999999999</v>
      </c>
      <c r="P1319" s="8">
        <f t="shared" si="83"/>
        <v>0.39785592625989374</v>
      </c>
      <c r="Q1319" s="5">
        <f>YEAR(SalesDataTable[[#This Row],[Order Date]])</f>
        <v>2026</v>
      </c>
      <c r="R1319" s="8" t="str">
        <f>"Q"&amp;ROUNDUP(MONTH(SalesDataTable[[#This Row],[Order Date]])/3,0)</f>
        <v>Q3</v>
      </c>
      <c r="S1319" s="9">
        <f>MONTH(SalesDataTable[[#This Row],[Order Date]])</f>
        <v>7</v>
      </c>
      <c r="T1319" s="8" t="str">
        <f>TEXT(SalesDataTable[[#This Row],[Order Date]],"mmm")</f>
        <v>Jul</v>
      </c>
    </row>
    <row r="1320" spans="1:20" ht="15.6">
      <c r="A1320" s="2">
        <v>3582</v>
      </c>
      <c r="B1320" s="3">
        <v>46213</v>
      </c>
      <c r="C1320" s="4" t="s">
        <v>6</v>
      </c>
      <c r="D1320" s="4" t="s">
        <v>43</v>
      </c>
      <c r="E1320" s="4" t="s">
        <v>2</v>
      </c>
      <c r="F1320" s="4" t="s">
        <v>3</v>
      </c>
      <c r="G1320" s="4" t="s">
        <v>23</v>
      </c>
      <c r="H1320" s="4" t="s">
        <v>40</v>
      </c>
      <c r="I1320" s="9">
        <v>4</v>
      </c>
      <c r="J1320" s="6">
        <v>82.47</v>
      </c>
      <c r="K1320" s="7">
        <v>0</v>
      </c>
      <c r="L1320" s="6">
        <v>40.22</v>
      </c>
      <c r="M1320" s="6">
        <f t="shared" si="80"/>
        <v>329.88</v>
      </c>
      <c r="N1320" s="6">
        <f t="shared" si="81"/>
        <v>160.88</v>
      </c>
      <c r="O1320" s="6">
        <f t="shared" si="82"/>
        <v>169</v>
      </c>
      <c r="P1320" s="8">
        <f t="shared" si="83"/>
        <v>0.51230750575967021</v>
      </c>
      <c r="Q1320" s="5">
        <f>YEAR(SalesDataTable[[#This Row],[Order Date]])</f>
        <v>2026</v>
      </c>
      <c r="R1320" s="8" t="str">
        <f>"Q"&amp;ROUNDUP(MONTH(SalesDataTable[[#This Row],[Order Date]])/3,0)</f>
        <v>Q3</v>
      </c>
      <c r="S1320" s="9">
        <f>MONTH(SalesDataTable[[#This Row],[Order Date]])</f>
        <v>7</v>
      </c>
      <c r="T1320" s="8" t="str">
        <f>TEXT(SalesDataTable[[#This Row],[Order Date]],"mmm")</f>
        <v>Jul</v>
      </c>
    </row>
    <row r="1321" spans="1:20" ht="15.6">
      <c r="A1321" s="2">
        <v>3715</v>
      </c>
      <c r="B1321" s="3">
        <v>46213</v>
      </c>
      <c r="C1321" s="4" t="s">
        <v>20</v>
      </c>
      <c r="D1321" s="4" t="s">
        <v>33</v>
      </c>
      <c r="E1321" s="4" t="s">
        <v>2</v>
      </c>
      <c r="F1321" s="4" t="s">
        <v>13</v>
      </c>
      <c r="G1321" s="4" t="s">
        <v>23</v>
      </c>
      <c r="H1321" s="4" t="s">
        <v>51</v>
      </c>
      <c r="I1321" s="9">
        <v>1</v>
      </c>
      <c r="J1321" s="6">
        <v>122.14</v>
      </c>
      <c r="K1321" s="7">
        <v>0.15</v>
      </c>
      <c r="L1321" s="6">
        <v>59.87</v>
      </c>
      <c r="M1321" s="6">
        <f t="shared" si="80"/>
        <v>103.819</v>
      </c>
      <c r="N1321" s="6">
        <f t="shared" si="81"/>
        <v>59.87</v>
      </c>
      <c r="O1321" s="6">
        <f t="shared" si="82"/>
        <v>43.949000000000005</v>
      </c>
      <c r="P1321" s="8">
        <f t="shared" si="83"/>
        <v>0.42332328379198414</v>
      </c>
      <c r="Q1321" s="5">
        <f>YEAR(SalesDataTable[[#This Row],[Order Date]])</f>
        <v>2026</v>
      </c>
      <c r="R1321" s="8" t="str">
        <f>"Q"&amp;ROUNDUP(MONTH(SalesDataTable[[#This Row],[Order Date]])/3,0)</f>
        <v>Q3</v>
      </c>
      <c r="S1321" s="9">
        <f>MONTH(SalesDataTable[[#This Row],[Order Date]])</f>
        <v>7</v>
      </c>
      <c r="T1321" s="8" t="str">
        <f>TEXT(SalesDataTable[[#This Row],[Order Date]],"mmm")</f>
        <v>Jul</v>
      </c>
    </row>
    <row r="1322" spans="1:20" ht="15.6">
      <c r="A1322" s="2">
        <v>3940</v>
      </c>
      <c r="B1322" s="3">
        <v>46213</v>
      </c>
      <c r="C1322" s="4" t="s">
        <v>11</v>
      </c>
      <c r="D1322" s="4" t="s">
        <v>52</v>
      </c>
      <c r="E1322" s="4" t="s">
        <v>19</v>
      </c>
      <c r="F1322" s="4" t="s">
        <v>3</v>
      </c>
      <c r="G1322" s="4" t="s">
        <v>9</v>
      </c>
      <c r="H1322" s="4" t="s">
        <v>17</v>
      </c>
      <c r="I1322" s="9">
        <v>3</v>
      </c>
      <c r="J1322" s="6">
        <v>143.59</v>
      </c>
      <c r="K1322" s="7">
        <v>0</v>
      </c>
      <c r="L1322" s="6">
        <v>78.91</v>
      </c>
      <c r="M1322" s="6">
        <f t="shared" si="80"/>
        <v>430.77</v>
      </c>
      <c r="N1322" s="6">
        <f t="shared" si="81"/>
        <v>236.73</v>
      </c>
      <c r="O1322" s="6">
        <f t="shared" si="82"/>
        <v>194.04</v>
      </c>
      <c r="P1322" s="8">
        <f t="shared" si="83"/>
        <v>0.45044919562643637</v>
      </c>
      <c r="Q1322" s="5">
        <f>YEAR(SalesDataTable[[#This Row],[Order Date]])</f>
        <v>2026</v>
      </c>
      <c r="R1322" s="8" t="str">
        <f>"Q"&amp;ROUNDUP(MONTH(SalesDataTable[[#This Row],[Order Date]])/3,0)</f>
        <v>Q3</v>
      </c>
      <c r="S1322" s="9">
        <f>MONTH(SalesDataTable[[#This Row],[Order Date]])</f>
        <v>7</v>
      </c>
      <c r="T1322" s="8" t="str">
        <f>TEXT(SalesDataTable[[#This Row],[Order Date]],"mmm")</f>
        <v>Jul</v>
      </c>
    </row>
    <row r="1323" spans="1:20" ht="15.6">
      <c r="A1323" s="2">
        <v>4760</v>
      </c>
      <c r="B1323" s="3">
        <v>46213</v>
      </c>
      <c r="C1323" s="4" t="s">
        <v>20</v>
      </c>
      <c r="D1323" s="4" t="s">
        <v>47</v>
      </c>
      <c r="E1323" s="4" t="s">
        <v>2</v>
      </c>
      <c r="F1323" s="4" t="s">
        <v>16</v>
      </c>
      <c r="G1323" s="4" t="s">
        <v>9</v>
      </c>
      <c r="H1323" s="4" t="s">
        <v>37</v>
      </c>
      <c r="I1323" s="9">
        <v>2</v>
      </c>
      <c r="J1323" s="6">
        <v>157.66</v>
      </c>
      <c r="K1323" s="7">
        <v>0</v>
      </c>
      <c r="L1323" s="6">
        <v>78.760000000000005</v>
      </c>
      <c r="M1323" s="6">
        <f t="shared" si="80"/>
        <v>315.32</v>
      </c>
      <c r="N1323" s="6">
        <f t="shared" si="81"/>
        <v>157.52000000000001</v>
      </c>
      <c r="O1323" s="6">
        <f t="shared" si="82"/>
        <v>157.79999999999998</v>
      </c>
      <c r="P1323" s="8">
        <f t="shared" si="83"/>
        <v>0.50044399340352652</v>
      </c>
      <c r="Q1323" s="5">
        <f>YEAR(SalesDataTable[[#This Row],[Order Date]])</f>
        <v>2026</v>
      </c>
      <c r="R1323" s="8" t="str">
        <f>"Q"&amp;ROUNDUP(MONTH(SalesDataTable[[#This Row],[Order Date]])/3,0)</f>
        <v>Q3</v>
      </c>
      <c r="S1323" s="9">
        <f>MONTH(SalesDataTable[[#This Row],[Order Date]])</f>
        <v>7</v>
      </c>
      <c r="T1323" s="8" t="str">
        <f>TEXT(SalesDataTable[[#This Row],[Order Date]],"mmm")</f>
        <v>Jul</v>
      </c>
    </row>
    <row r="1324" spans="1:20" ht="15.6">
      <c r="A1324" s="2">
        <v>4768</v>
      </c>
      <c r="B1324" s="3">
        <v>46213</v>
      </c>
      <c r="C1324" s="4" t="s">
        <v>6</v>
      </c>
      <c r="D1324" s="4" t="s">
        <v>7</v>
      </c>
      <c r="E1324" s="4" t="s">
        <v>2</v>
      </c>
      <c r="F1324" s="4" t="s">
        <v>16</v>
      </c>
      <c r="G1324" s="4" t="s">
        <v>4</v>
      </c>
      <c r="H1324" s="4" t="s">
        <v>30</v>
      </c>
      <c r="I1324" s="9">
        <v>1</v>
      </c>
      <c r="J1324" s="6">
        <v>101.58</v>
      </c>
      <c r="K1324" s="7">
        <v>0</v>
      </c>
      <c r="L1324" s="6">
        <v>49.83</v>
      </c>
      <c r="M1324" s="6">
        <f t="shared" si="80"/>
        <v>101.58</v>
      </c>
      <c r="N1324" s="6">
        <f t="shared" si="81"/>
        <v>49.83</v>
      </c>
      <c r="O1324" s="6">
        <f t="shared" si="82"/>
        <v>51.75</v>
      </c>
      <c r="P1324" s="8">
        <f t="shared" si="83"/>
        <v>0.50945067926757237</v>
      </c>
      <c r="Q1324" s="5">
        <f>YEAR(SalesDataTable[[#This Row],[Order Date]])</f>
        <v>2026</v>
      </c>
      <c r="R1324" s="8" t="str">
        <f>"Q"&amp;ROUNDUP(MONTH(SalesDataTable[[#This Row],[Order Date]])/3,0)</f>
        <v>Q3</v>
      </c>
      <c r="S1324" s="9">
        <f>MONTH(SalesDataTable[[#This Row],[Order Date]])</f>
        <v>7</v>
      </c>
      <c r="T1324" s="8" t="str">
        <f>TEXT(SalesDataTable[[#This Row],[Order Date]],"mmm")</f>
        <v>Jul</v>
      </c>
    </row>
    <row r="1325" spans="1:20" ht="15.6">
      <c r="A1325" s="2">
        <v>5025</v>
      </c>
      <c r="B1325" s="3">
        <v>46213</v>
      </c>
      <c r="C1325" s="4" t="s">
        <v>11</v>
      </c>
      <c r="D1325" s="4" t="s">
        <v>18</v>
      </c>
      <c r="E1325" s="4" t="s">
        <v>2</v>
      </c>
      <c r="F1325" s="4" t="s">
        <v>3</v>
      </c>
      <c r="G1325" s="4" t="s">
        <v>14</v>
      </c>
      <c r="H1325" s="4" t="s">
        <v>48</v>
      </c>
      <c r="I1325" s="9">
        <v>4</v>
      </c>
      <c r="J1325" s="6">
        <v>166.71</v>
      </c>
      <c r="K1325" s="7">
        <v>0</v>
      </c>
      <c r="L1325" s="6">
        <v>86.55</v>
      </c>
      <c r="M1325" s="6">
        <f t="shared" si="80"/>
        <v>666.84</v>
      </c>
      <c r="N1325" s="6">
        <f t="shared" si="81"/>
        <v>346.2</v>
      </c>
      <c r="O1325" s="6">
        <f t="shared" si="82"/>
        <v>320.64000000000004</v>
      </c>
      <c r="P1325" s="8">
        <f t="shared" si="83"/>
        <v>0.48083498290444487</v>
      </c>
      <c r="Q1325" s="5">
        <f>YEAR(SalesDataTable[[#This Row],[Order Date]])</f>
        <v>2026</v>
      </c>
      <c r="R1325" s="8" t="str">
        <f>"Q"&amp;ROUNDUP(MONTH(SalesDataTable[[#This Row],[Order Date]])/3,0)</f>
        <v>Q3</v>
      </c>
      <c r="S1325" s="9">
        <f>MONTH(SalesDataTable[[#This Row],[Order Date]])</f>
        <v>7</v>
      </c>
      <c r="T1325" s="8" t="str">
        <f>TEXT(SalesDataTable[[#This Row],[Order Date]],"mmm")</f>
        <v>Jul</v>
      </c>
    </row>
    <row r="1326" spans="1:20" ht="15.6">
      <c r="A1326" s="2">
        <v>165</v>
      </c>
      <c r="B1326" s="3">
        <v>46214</v>
      </c>
      <c r="C1326" s="4" t="s">
        <v>6</v>
      </c>
      <c r="D1326" s="4" t="s">
        <v>43</v>
      </c>
      <c r="E1326" s="4" t="s">
        <v>19</v>
      </c>
      <c r="F1326" s="4" t="s">
        <v>13</v>
      </c>
      <c r="G1326" s="4" t="s">
        <v>4</v>
      </c>
      <c r="H1326" s="4" t="s">
        <v>5</v>
      </c>
      <c r="I1326" s="9">
        <v>2</v>
      </c>
      <c r="J1326" s="6">
        <v>83.33</v>
      </c>
      <c r="K1326" s="7">
        <v>0</v>
      </c>
      <c r="L1326" s="6">
        <v>42.11</v>
      </c>
      <c r="M1326" s="6">
        <f t="shared" si="80"/>
        <v>166.66</v>
      </c>
      <c r="N1326" s="6">
        <f t="shared" si="81"/>
        <v>84.22</v>
      </c>
      <c r="O1326" s="6">
        <f t="shared" si="82"/>
        <v>82.44</v>
      </c>
      <c r="P1326" s="8">
        <f t="shared" si="83"/>
        <v>0.49465978639145564</v>
      </c>
      <c r="Q1326" s="5">
        <f>YEAR(SalesDataTable[[#This Row],[Order Date]])</f>
        <v>2026</v>
      </c>
      <c r="R1326" s="8" t="str">
        <f>"Q"&amp;ROUNDUP(MONTH(SalesDataTable[[#This Row],[Order Date]])/3,0)</f>
        <v>Q3</v>
      </c>
      <c r="S1326" s="9">
        <f>MONTH(SalesDataTable[[#This Row],[Order Date]])</f>
        <v>7</v>
      </c>
      <c r="T1326" s="8" t="str">
        <f>TEXT(SalesDataTable[[#This Row],[Order Date]],"mmm")</f>
        <v>Jul</v>
      </c>
    </row>
    <row r="1327" spans="1:20" ht="15.6">
      <c r="A1327" s="2">
        <v>198</v>
      </c>
      <c r="B1327" s="3">
        <v>46214</v>
      </c>
      <c r="C1327" s="4" t="s">
        <v>0</v>
      </c>
      <c r="D1327" s="4" t="s">
        <v>50</v>
      </c>
      <c r="E1327" s="4" t="s">
        <v>2</v>
      </c>
      <c r="F1327" s="4" t="s">
        <v>13</v>
      </c>
      <c r="G1327" s="4" t="s">
        <v>9</v>
      </c>
      <c r="H1327" s="4" t="s">
        <v>46</v>
      </c>
      <c r="I1327" s="9">
        <v>2</v>
      </c>
      <c r="J1327" s="6">
        <v>71.77</v>
      </c>
      <c r="K1327" s="7">
        <v>0.05</v>
      </c>
      <c r="L1327" s="6">
        <v>32.9</v>
      </c>
      <c r="M1327" s="6">
        <f t="shared" si="80"/>
        <v>136.363</v>
      </c>
      <c r="N1327" s="6">
        <f t="shared" si="81"/>
        <v>65.8</v>
      </c>
      <c r="O1327" s="6">
        <f t="shared" si="82"/>
        <v>70.563000000000002</v>
      </c>
      <c r="P1327" s="8">
        <f t="shared" si="83"/>
        <v>0.5174644148339359</v>
      </c>
      <c r="Q1327" s="5">
        <f>YEAR(SalesDataTable[[#This Row],[Order Date]])</f>
        <v>2026</v>
      </c>
      <c r="R1327" s="8" t="str">
        <f>"Q"&amp;ROUNDUP(MONTH(SalesDataTable[[#This Row],[Order Date]])/3,0)</f>
        <v>Q3</v>
      </c>
      <c r="S1327" s="9">
        <f>MONTH(SalesDataTable[[#This Row],[Order Date]])</f>
        <v>7</v>
      </c>
      <c r="T1327" s="8" t="str">
        <f>TEXT(SalesDataTable[[#This Row],[Order Date]],"mmm")</f>
        <v>Jul</v>
      </c>
    </row>
    <row r="1328" spans="1:20" ht="15.6">
      <c r="A1328" s="2">
        <v>1480</v>
      </c>
      <c r="B1328" s="3">
        <v>46214</v>
      </c>
      <c r="C1328" s="4" t="s">
        <v>0</v>
      </c>
      <c r="D1328" s="4" t="s">
        <v>50</v>
      </c>
      <c r="E1328" s="4" t="s">
        <v>2</v>
      </c>
      <c r="F1328" s="4" t="s">
        <v>13</v>
      </c>
      <c r="G1328" s="4" t="s">
        <v>14</v>
      </c>
      <c r="H1328" s="4" t="s">
        <v>48</v>
      </c>
      <c r="I1328" s="9">
        <v>3</v>
      </c>
      <c r="J1328" s="6">
        <v>164.5</v>
      </c>
      <c r="K1328" s="7">
        <v>0</v>
      </c>
      <c r="L1328" s="6">
        <v>87.06</v>
      </c>
      <c r="M1328" s="6">
        <f t="shared" si="80"/>
        <v>493.5</v>
      </c>
      <c r="N1328" s="6">
        <f t="shared" si="81"/>
        <v>261.18</v>
      </c>
      <c r="O1328" s="6">
        <f t="shared" si="82"/>
        <v>232.32</v>
      </c>
      <c r="P1328" s="8">
        <f t="shared" si="83"/>
        <v>0.47075987841945288</v>
      </c>
      <c r="Q1328" s="5">
        <f>YEAR(SalesDataTable[[#This Row],[Order Date]])</f>
        <v>2026</v>
      </c>
      <c r="R1328" s="8" t="str">
        <f>"Q"&amp;ROUNDUP(MONTH(SalesDataTable[[#This Row],[Order Date]])/3,0)</f>
        <v>Q3</v>
      </c>
      <c r="S1328" s="9">
        <f>MONTH(SalesDataTable[[#This Row],[Order Date]])</f>
        <v>7</v>
      </c>
      <c r="T1328" s="8" t="str">
        <f>TEXT(SalesDataTable[[#This Row],[Order Date]],"mmm")</f>
        <v>Jul</v>
      </c>
    </row>
    <row r="1329" spans="1:20" ht="15.6">
      <c r="A1329" s="2">
        <v>1990</v>
      </c>
      <c r="B1329" s="3">
        <v>46214</v>
      </c>
      <c r="C1329" s="4" t="s">
        <v>0</v>
      </c>
      <c r="D1329" s="4" t="s">
        <v>50</v>
      </c>
      <c r="E1329" s="4" t="s">
        <v>2</v>
      </c>
      <c r="F1329" s="4" t="s">
        <v>3</v>
      </c>
      <c r="G1329" s="4" t="s">
        <v>23</v>
      </c>
      <c r="H1329" s="4" t="s">
        <v>40</v>
      </c>
      <c r="I1329" s="9">
        <v>3</v>
      </c>
      <c r="J1329" s="6">
        <v>82.28</v>
      </c>
      <c r="K1329" s="7">
        <v>0.1</v>
      </c>
      <c r="L1329" s="6">
        <v>39.51</v>
      </c>
      <c r="M1329" s="6">
        <f t="shared" si="80"/>
        <v>222.15600000000001</v>
      </c>
      <c r="N1329" s="6">
        <f t="shared" si="81"/>
        <v>118.53</v>
      </c>
      <c r="O1329" s="6">
        <f t="shared" si="82"/>
        <v>103.626</v>
      </c>
      <c r="P1329" s="8">
        <f t="shared" si="83"/>
        <v>0.46645600388915898</v>
      </c>
      <c r="Q1329" s="5">
        <f>YEAR(SalesDataTable[[#This Row],[Order Date]])</f>
        <v>2026</v>
      </c>
      <c r="R1329" s="8" t="str">
        <f>"Q"&amp;ROUNDUP(MONTH(SalesDataTable[[#This Row],[Order Date]])/3,0)</f>
        <v>Q3</v>
      </c>
      <c r="S1329" s="9">
        <f>MONTH(SalesDataTable[[#This Row],[Order Date]])</f>
        <v>7</v>
      </c>
      <c r="T1329" s="8" t="str">
        <f>TEXT(SalesDataTable[[#This Row],[Order Date]],"mmm")</f>
        <v>Jul</v>
      </c>
    </row>
    <row r="1330" spans="1:20" ht="15.6">
      <c r="A1330" s="2">
        <v>2298</v>
      </c>
      <c r="B1330" s="3">
        <v>46214</v>
      </c>
      <c r="C1330" s="4" t="s">
        <v>11</v>
      </c>
      <c r="D1330" s="4" t="s">
        <v>12</v>
      </c>
      <c r="E1330" s="4" t="s">
        <v>19</v>
      </c>
      <c r="F1330" s="4" t="s">
        <v>13</v>
      </c>
      <c r="G1330" s="4" t="s">
        <v>4</v>
      </c>
      <c r="H1330" s="4" t="s">
        <v>30</v>
      </c>
      <c r="I1330" s="9">
        <v>2</v>
      </c>
      <c r="J1330" s="6">
        <v>103.17</v>
      </c>
      <c r="K1330" s="7">
        <v>0</v>
      </c>
      <c r="L1330" s="6">
        <v>50.49</v>
      </c>
      <c r="M1330" s="6">
        <f t="shared" si="80"/>
        <v>206.34</v>
      </c>
      <c r="N1330" s="6">
        <f t="shared" si="81"/>
        <v>100.98</v>
      </c>
      <c r="O1330" s="6">
        <f t="shared" si="82"/>
        <v>105.36</v>
      </c>
      <c r="P1330" s="8">
        <f t="shared" si="83"/>
        <v>0.51061355045071244</v>
      </c>
      <c r="Q1330" s="5">
        <f>YEAR(SalesDataTable[[#This Row],[Order Date]])</f>
        <v>2026</v>
      </c>
      <c r="R1330" s="8" t="str">
        <f>"Q"&amp;ROUNDUP(MONTH(SalesDataTable[[#This Row],[Order Date]])/3,0)</f>
        <v>Q3</v>
      </c>
      <c r="S1330" s="9">
        <f>MONTH(SalesDataTable[[#This Row],[Order Date]])</f>
        <v>7</v>
      </c>
      <c r="T1330" s="8" t="str">
        <f>TEXT(SalesDataTable[[#This Row],[Order Date]],"mmm")</f>
        <v>Jul</v>
      </c>
    </row>
    <row r="1331" spans="1:20" ht="15.6">
      <c r="A1331" s="2">
        <v>2886</v>
      </c>
      <c r="B1331" s="3">
        <v>46214</v>
      </c>
      <c r="C1331" s="4" t="s">
        <v>0</v>
      </c>
      <c r="D1331" s="4" t="s">
        <v>50</v>
      </c>
      <c r="E1331" s="4" t="s">
        <v>2</v>
      </c>
      <c r="F1331" s="4" t="s">
        <v>13</v>
      </c>
      <c r="G1331" s="4" t="s">
        <v>4</v>
      </c>
      <c r="H1331" s="4" t="s">
        <v>22</v>
      </c>
      <c r="I1331" s="9">
        <v>1</v>
      </c>
      <c r="J1331" s="6">
        <v>50.33</v>
      </c>
      <c r="K1331" s="7">
        <v>0.05</v>
      </c>
      <c r="L1331" s="6">
        <v>22.06</v>
      </c>
      <c r="M1331" s="6">
        <f t="shared" si="80"/>
        <v>47.813499999999998</v>
      </c>
      <c r="N1331" s="6">
        <f t="shared" si="81"/>
        <v>22.06</v>
      </c>
      <c r="O1331" s="6">
        <f t="shared" si="82"/>
        <v>25.753499999999999</v>
      </c>
      <c r="P1331" s="8">
        <f t="shared" si="83"/>
        <v>0.53862402877848303</v>
      </c>
      <c r="Q1331" s="5">
        <f>YEAR(SalesDataTable[[#This Row],[Order Date]])</f>
        <v>2026</v>
      </c>
      <c r="R1331" s="8" t="str">
        <f>"Q"&amp;ROUNDUP(MONTH(SalesDataTable[[#This Row],[Order Date]])/3,0)</f>
        <v>Q3</v>
      </c>
      <c r="S1331" s="9">
        <f>MONTH(SalesDataTable[[#This Row],[Order Date]])</f>
        <v>7</v>
      </c>
      <c r="T1331" s="8" t="str">
        <f>TEXT(SalesDataTable[[#This Row],[Order Date]],"mmm")</f>
        <v>Jul</v>
      </c>
    </row>
    <row r="1332" spans="1:20" ht="15.6">
      <c r="A1332" s="2">
        <v>2893</v>
      </c>
      <c r="B1332" s="3">
        <v>46214</v>
      </c>
      <c r="C1332" s="4" t="s">
        <v>6</v>
      </c>
      <c r="D1332" s="4" t="s">
        <v>41</v>
      </c>
      <c r="E1332" s="4" t="s">
        <v>8</v>
      </c>
      <c r="F1332" s="4" t="s">
        <v>16</v>
      </c>
      <c r="G1332" s="4" t="s">
        <v>9</v>
      </c>
      <c r="H1332" s="4" t="s">
        <v>17</v>
      </c>
      <c r="I1332" s="9">
        <v>6</v>
      </c>
      <c r="J1332" s="6">
        <v>142.78</v>
      </c>
      <c r="K1332" s="7">
        <v>0.15</v>
      </c>
      <c r="L1332" s="6">
        <v>80.38</v>
      </c>
      <c r="M1332" s="6">
        <f t="shared" si="80"/>
        <v>728.178</v>
      </c>
      <c r="N1332" s="6">
        <f t="shared" si="81"/>
        <v>482.28</v>
      </c>
      <c r="O1332" s="6">
        <f t="shared" si="82"/>
        <v>245.89800000000002</v>
      </c>
      <c r="P1332" s="8">
        <f t="shared" si="83"/>
        <v>0.33768941110552642</v>
      </c>
      <c r="Q1332" s="5">
        <f>YEAR(SalesDataTable[[#This Row],[Order Date]])</f>
        <v>2026</v>
      </c>
      <c r="R1332" s="8" t="str">
        <f>"Q"&amp;ROUNDUP(MONTH(SalesDataTable[[#This Row],[Order Date]])/3,0)</f>
        <v>Q3</v>
      </c>
      <c r="S1332" s="9">
        <f>MONTH(SalesDataTable[[#This Row],[Order Date]])</f>
        <v>7</v>
      </c>
      <c r="T1332" s="8" t="str">
        <f>TEXT(SalesDataTable[[#This Row],[Order Date]],"mmm")</f>
        <v>Jul</v>
      </c>
    </row>
    <row r="1333" spans="1:20" ht="15.6">
      <c r="A1333" s="2">
        <v>2939</v>
      </c>
      <c r="B1333" s="3">
        <v>46214</v>
      </c>
      <c r="C1333" s="4" t="s">
        <v>6</v>
      </c>
      <c r="D1333" s="4" t="s">
        <v>27</v>
      </c>
      <c r="E1333" s="4" t="s">
        <v>2</v>
      </c>
      <c r="F1333" s="4" t="s">
        <v>13</v>
      </c>
      <c r="G1333" s="4" t="s">
        <v>23</v>
      </c>
      <c r="H1333" s="4" t="s">
        <v>29</v>
      </c>
      <c r="I1333" s="9">
        <v>1</v>
      </c>
      <c r="J1333" s="6">
        <v>195.38</v>
      </c>
      <c r="K1333" s="7">
        <v>0.05</v>
      </c>
      <c r="L1333" s="6">
        <v>101.67</v>
      </c>
      <c r="M1333" s="6">
        <f t="shared" si="80"/>
        <v>185.61099999999999</v>
      </c>
      <c r="N1333" s="6">
        <f t="shared" si="81"/>
        <v>101.67</v>
      </c>
      <c r="O1333" s="6">
        <f t="shared" si="82"/>
        <v>83.940999999999988</v>
      </c>
      <c r="P1333" s="8">
        <f t="shared" si="83"/>
        <v>0.45224151585843508</v>
      </c>
      <c r="Q1333" s="5">
        <f>YEAR(SalesDataTable[[#This Row],[Order Date]])</f>
        <v>2026</v>
      </c>
      <c r="R1333" s="8" t="str">
        <f>"Q"&amp;ROUNDUP(MONTH(SalesDataTable[[#This Row],[Order Date]])/3,0)</f>
        <v>Q3</v>
      </c>
      <c r="S1333" s="9">
        <f>MONTH(SalesDataTable[[#This Row],[Order Date]])</f>
        <v>7</v>
      </c>
      <c r="T1333" s="8" t="str">
        <f>TEXT(SalesDataTable[[#This Row],[Order Date]],"mmm")</f>
        <v>Jul</v>
      </c>
    </row>
    <row r="1334" spans="1:20" ht="15.6">
      <c r="A1334" s="2">
        <v>3249</v>
      </c>
      <c r="B1334" s="3">
        <v>46214</v>
      </c>
      <c r="C1334" s="4" t="s">
        <v>20</v>
      </c>
      <c r="D1334" s="4" t="s">
        <v>21</v>
      </c>
      <c r="E1334" s="4" t="s">
        <v>19</v>
      </c>
      <c r="F1334" s="4" t="s">
        <v>3</v>
      </c>
      <c r="G1334" s="4" t="s">
        <v>4</v>
      </c>
      <c r="H1334" s="4" t="s">
        <v>30</v>
      </c>
      <c r="I1334" s="9">
        <v>5</v>
      </c>
      <c r="J1334" s="6">
        <v>104.8</v>
      </c>
      <c r="K1334" s="7">
        <v>0</v>
      </c>
      <c r="L1334" s="6">
        <v>50.94</v>
      </c>
      <c r="M1334" s="6">
        <f t="shared" si="80"/>
        <v>524</v>
      </c>
      <c r="N1334" s="6">
        <f t="shared" si="81"/>
        <v>254.7</v>
      </c>
      <c r="O1334" s="6">
        <f t="shared" si="82"/>
        <v>269.3</v>
      </c>
      <c r="P1334" s="8">
        <f t="shared" si="83"/>
        <v>0.51393129770992374</v>
      </c>
      <c r="Q1334" s="5">
        <f>YEAR(SalesDataTable[[#This Row],[Order Date]])</f>
        <v>2026</v>
      </c>
      <c r="R1334" s="8" t="str">
        <f>"Q"&amp;ROUNDUP(MONTH(SalesDataTable[[#This Row],[Order Date]])/3,0)</f>
        <v>Q3</v>
      </c>
      <c r="S1334" s="9">
        <f>MONTH(SalesDataTable[[#This Row],[Order Date]])</f>
        <v>7</v>
      </c>
      <c r="T1334" s="8" t="str">
        <f>TEXT(SalesDataTable[[#This Row],[Order Date]],"mmm")</f>
        <v>Jul</v>
      </c>
    </row>
    <row r="1335" spans="1:20" ht="15.6">
      <c r="A1335" s="2">
        <v>3832</v>
      </c>
      <c r="B1335" s="3">
        <v>46214</v>
      </c>
      <c r="C1335" s="4" t="s">
        <v>20</v>
      </c>
      <c r="D1335" s="4" t="s">
        <v>31</v>
      </c>
      <c r="E1335" s="4" t="s">
        <v>2</v>
      </c>
      <c r="F1335" s="4" t="s">
        <v>3</v>
      </c>
      <c r="G1335" s="4" t="s">
        <v>23</v>
      </c>
      <c r="H1335" s="4" t="s">
        <v>40</v>
      </c>
      <c r="I1335" s="9">
        <v>3</v>
      </c>
      <c r="J1335" s="6">
        <v>82.26</v>
      </c>
      <c r="K1335" s="7">
        <v>0</v>
      </c>
      <c r="L1335" s="6">
        <v>40.020000000000003</v>
      </c>
      <c r="M1335" s="6">
        <f t="shared" si="80"/>
        <v>246.78000000000003</v>
      </c>
      <c r="N1335" s="6">
        <f t="shared" si="81"/>
        <v>120.06</v>
      </c>
      <c r="O1335" s="6">
        <f t="shared" si="82"/>
        <v>126.72000000000003</v>
      </c>
      <c r="P1335" s="8">
        <f t="shared" si="83"/>
        <v>0.51349380014587898</v>
      </c>
      <c r="Q1335" s="5">
        <f>YEAR(SalesDataTable[[#This Row],[Order Date]])</f>
        <v>2026</v>
      </c>
      <c r="R1335" s="8" t="str">
        <f>"Q"&amp;ROUNDUP(MONTH(SalesDataTable[[#This Row],[Order Date]])/3,0)</f>
        <v>Q3</v>
      </c>
      <c r="S1335" s="9">
        <f>MONTH(SalesDataTable[[#This Row],[Order Date]])</f>
        <v>7</v>
      </c>
      <c r="T1335" s="8" t="str">
        <f>TEXT(SalesDataTable[[#This Row],[Order Date]],"mmm")</f>
        <v>Jul</v>
      </c>
    </row>
    <row r="1336" spans="1:20" ht="15.6">
      <c r="A1336" s="2">
        <v>3868</v>
      </c>
      <c r="B1336" s="3">
        <v>46214</v>
      </c>
      <c r="C1336" s="4" t="s">
        <v>11</v>
      </c>
      <c r="D1336" s="4" t="s">
        <v>39</v>
      </c>
      <c r="E1336" s="4" t="s">
        <v>2</v>
      </c>
      <c r="F1336" s="4" t="s">
        <v>16</v>
      </c>
      <c r="G1336" s="4" t="s">
        <v>9</v>
      </c>
      <c r="H1336" s="4" t="s">
        <v>10</v>
      </c>
      <c r="I1336" s="9">
        <v>1</v>
      </c>
      <c r="J1336" s="6">
        <v>90.79</v>
      </c>
      <c r="K1336" s="7">
        <v>0</v>
      </c>
      <c r="L1336" s="6">
        <v>46.39</v>
      </c>
      <c r="M1336" s="6">
        <f t="shared" si="80"/>
        <v>90.79</v>
      </c>
      <c r="N1336" s="6">
        <f t="shared" si="81"/>
        <v>46.39</v>
      </c>
      <c r="O1336" s="6">
        <f t="shared" si="82"/>
        <v>44.400000000000006</v>
      </c>
      <c r="P1336" s="8">
        <f t="shared" si="83"/>
        <v>0.4890406432426479</v>
      </c>
      <c r="Q1336" s="5">
        <f>YEAR(SalesDataTable[[#This Row],[Order Date]])</f>
        <v>2026</v>
      </c>
      <c r="R1336" s="8" t="str">
        <f>"Q"&amp;ROUNDUP(MONTH(SalesDataTable[[#This Row],[Order Date]])/3,0)</f>
        <v>Q3</v>
      </c>
      <c r="S1336" s="9">
        <f>MONTH(SalesDataTable[[#This Row],[Order Date]])</f>
        <v>7</v>
      </c>
      <c r="T1336" s="8" t="str">
        <f>TEXT(SalesDataTable[[#This Row],[Order Date]],"mmm")</f>
        <v>Jul</v>
      </c>
    </row>
    <row r="1337" spans="1:20" ht="15.6">
      <c r="A1337" s="2">
        <v>4365</v>
      </c>
      <c r="B1337" s="3">
        <v>46214</v>
      </c>
      <c r="C1337" s="4" t="s">
        <v>6</v>
      </c>
      <c r="D1337" s="4" t="s">
        <v>41</v>
      </c>
      <c r="E1337" s="4" t="s">
        <v>2</v>
      </c>
      <c r="F1337" s="4" t="s">
        <v>3</v>
      </c>
      <c r="G1337" s="4" t="s">
        <v>4</v>
      </c>
      <c r="H1337" s="4" t="s">
        <v>26</v>
      </c>
      <c r="I1337" s="9">
        <v>1</v>
      </c>
      <c r="J1337" s="6">
        <v>41.33</v>
      </c>
      <c r="K1337" s="7">
        <v>0</v>
      </c>
      <c r="L1337" s="6">
        <v>17.2</v>
      </c>
      <c r="M1337" s="6">
        <f t="shared" si="80"/>
        <v>41.33</v>
      </c>
      <c r="N1337" s="6">
        <f t="shared" si="81"/>
        <v>17.2</v>
      </c>
      <c r="O1337" s="6">
        <f t="shared" si="82"/>
        <v>24.13</v>
      </c>
      <c r="P1337" s="8">
        <f t="shared" si="83"/>
        <v>0.58383740624243896</v>
      </c>
      <c r="Q1337" s="5">
        <f>YEAR(SalesDataTable[[#This Row],[Order Date]])</f>
        <v>2026</v>
      </c>
      <c r="R1337" s="8" t="str">
        <f>"Q"&amp;ROUNDUP(MONTH(SalesDataTable[[#This Row],[Order Date]])/3,0)</f>
        <v>Q3</v>
      </c>
      <c r="S1337" s="9">
        <f>MONTH(SalesDataTable[[#This Row],[Order Date]])</f>
        <v>7</v>
      </c>
      <c r="T1337" s="8" t="str">
        <f>TEXT(SalesDataTable[[#This Row],[Order Date]],"mmm")</f>
        <v>Jul</v>
      </c>
    </row>
    <row r="1338" spans="1:20" ht="15.6">
      <c r="A1338" s="2">
        <v>314</v>
      </c>
      <c r="B1338" s="3">
        <v>46215</v>
      </c>
      <c r="C1338" s="4" t="s">
        <v>11</v>
      </c>
      <c r="D1338" s="4" t="s">
        <v>12</v>
      </c>
      <c r="E1338" s="4" t="s">
        <v>2</v>
      </c>
      <c r="F1338" s="4" t="s">
        <v>3</v>
      </c>
      <c r="G1338" s="4" t="s">
        <v>34</v>
      </c>
      <c r="H1338" s="4" t="s">
        <v>35</v>
      </c>
      <c r="I1338" s="9">
        <v>2</v>
      </c>
      <c r="J1338" s="6">
        <v>41.09</v>
      </c>
      <c r="K1338" s="7">
        <v>0.05</v>
      </c>
      <c r="L1338" s="6">
        <v>14.54</v>
      </c>
      <c r="M1338" s="6">
        <f t="shared" si="80"/>
        <v>78.070999999999998</v>
      </c>
      <c r="N1338" s="6">
        <f t="shared" si="81"/>
        <v>29.08</v>
      </c>
      <c r="O1338" s="6">
        <f t="shared" si="82"/>
        <v>48.991</v>
      </c>
      <c r="P1338" s="8">
        <f t="shared" si="83"/>
        <v>0.62751854081541159</v>
      </c>
      <c r="Q1338" s="5">
        <f>YEAR(SalesDataTable[[#This Row],[Order Date]])</f>
        <v>2026</v>
      </c>
      <c r="R1338" s="8" t="str">
        <f>"Q"&amp;ROUNDUP(MONTH(SalesDataTable[[#This Row],[Order Date]])/3,0)</f>
        <v>Q3</v>
      </c>
      <c r="S1338" s="9">
        <f>MONTH(SalesDataTable[[#This Row],[Order Date]])</f>
        <v>7</v>
      </c>
      <c r="T1338" s="8" t="str">
        <f>TEXT(SalesDataTable[[#This Row],[Order Date]],"mmm")</f>
        <v>Jul</v>
      </c>
    </row>
    <row r="1339" spans="1:20" ht="15.6">
      <c r="A1339" s="2">
        <v>552</v>
      </c>
      <c r="B1339" s="3">
        <v>46215</v>
      </c>
      <c r="C1339" s="4" t="s">
        <v>6</v>
      </c>
      <c r="D1339" s="4" t="s">
        <v>43</v>
      </c>
      <c r="E1339" s="4" t="s">
        <v>8</v>
      </c>
      <c r="F1339" s="4" t="s">
        <v>16</v>
      </c>
      <c r="G1339" s="4" t="s">
        <v>23</v>
      </c>
      <c r="H1339" s="4" t="s">
        <v>40</v>
      </c>
      <c r="I1339" s="9">
        <v>5</v>
      </c>
      <c r="J1339" s="6">
        <v>82.39</v>
      </c>
      <c r="K1339" s="7">
        <v>0.05</v>
      </c>
      <c r="L1339" s="6">
        <v>39.479999999999997</v>
      </c>
      <c r="M1339" s="6">
        <f t="shared" si="80"/>
        <v>391.35249999999996</v>
      </c>
      <c r="N1339" s="6">
        <f t="shared" si="81"/>
        <v>197.39999999999998</v>
      </c>
      <c r="O1339" s="6">
        <f t="shared" si="82"/>
        <v>193.95249999999999</v>
      </c>
      <c r="P1339" s="8">
        <f t="shared" si="83"/>
        <v>0.49559540312122702</v>
      </c>
      <c r="Q1339" s="5">
        <f>YEAR(SalesDataTable[[#This Row],[Order Date]])</f>
        <v>2026</v>
      </c>
      <c r="R1339" s="8" t="str">
        <f>"Q"&amp;ROUNDUP(MONTH(SalesDataTable[[#This Row],[Order Date]])/3,0)</f>
        <v>Q3</v>
      </c>
      <c r="S1339" s="9">
        <f>MONTH(SalesDataTable[[#This Row],[Order Date]])</f>
        <v>7</v>
      </c>
      <c r="T1339" s="8" t="str">
        <f>TEXT(SalesDataTable[[#This Row],[Order Date]],"mmm")</f>
        <v>Jul</v>
      </c>
    </row>
    <row r="1340" spans="1:20" ht="15.6">
      <c r="A1340" s="2">
        <v>1317</v>
      </c>
      <c r="B1340" s="3">
        <v>46215</v>
      </c>
      <c r="C1340" s="4" t="s">
        <v>6</v>
      </c>
      <c r="D1340" s="4" t="s">
        <v>49</v>
      </c>
      <c r="E1340" s="4" t="s">
        <v>2</v>
      </c>
      <c r="F1340" s="4" t="s">
        <v>16</v>
      </c>
      <c r="G1340" s="4" t="s">
        <v>34</v>
      </c>
      <c r="H1340" s="4" t="s">
        <v>42</v>
      </c>
      <c r="I1340" s="9">
        <v>3</v>
      </c>
      <c r="J1340" s="6">
        <v>37</v>
      </c>
      <c r="K1340" s="7">
        <v>0</v>
      </c>
      <c r="L1340" s="6">
        <v>13.69</v>
      </c>
      <c r="M1340" s="6">
        <f t="shared" si="80"/>
        <v>111</v>
      </c>
      <c r="N1340" s="6">
        <f t="shared" si="81"/>
        <v>41.07</v>
      </c>
      <c r="O1340" s="6">
        <f t="shared" si="82"/>
        <v>69.930000000000007</v>
      </c>
      <c r="P1340" s="8">
        <f t="shared" si="83"/>
        <v>0.63000000000000012</v>
      </c>
      <c r="Q1340" s="5">
        <f>YEAR(SalesDataTable[[#This Row],[Order Date]])</f>
        <v>2026</v>
      </c>
      <c r="R1340" s="8" t="str">
        <f>"Q"&amp;ROUNDUP(MONTH(SalesDataTable[[#This Row],[Order Date]])/3,0)</f>
        <v>Q3</v>
      </c>
      <c r="S1340" s="9">
        <f>MONTH(SalesDataTable[[#This Row],[Order Date]])</f>
        <v>7</v>
      </c>
      <c r="T1340" s="8" t="str">
        <f>TEXT(SalesDataTable[[#This Row],[Order Date]],"mmm")</f>
        <v>Jul</v>
      </c>
    </row>
    <row r="1341" spans="1:20" ht="15.6">
      <c r="A1341" s="2">
        <v>1515</v>
      </c>
      <c r="B1341" s="3">
        <v>46215</v>
      </c>
      <c r="C1341" s="4" t="s">
        <v>20</v>
      </c>
      <c r="D1341" s="4" t="s">
        <v>33</v>
      </c>
      <c r="E1341" s="4" t="s">
        <v>19</v>
      </c>
      <c r="F1341" s="4" t="s">
        <v>13</v>
      </c>
      <c r="G1341" s="4" t="s">
        <v>34</v>
      </c>
      <c r="H1341" s="4" t="s">
        <v>35</v>
      </c>
      <c r="I1341" s="9">
        <v>2</v>
      </c>
      <c r="J1341" s="6">
        <v>40.9</v>
      </c>
      <c r="K1341" s="7">
        <v>0</v>
      </c>
      <c r="L1341" s="6">
        <v>14.81</v>
      </c>
      <c r="M1341" s="6">
        <f t="shared" si="80"/>
        <v>81.8</v>
      </c>
      <c r="N1341" s="6">
        <f t="shared" si="81"/>
        <v>29.62</v>
      </c>
      <c r="O1341" s="6">
        <f t="shared" si="82"/>
        <v>52.179999999999993</v>
      </c>
      <c r="P1341" s="8">
        <f t="shared" si="83"/>
        <v>0.63789731051344734</v>
      </c>
      <c r="Q1341" s="5">
        <f>YEAR(SalesDataTable[[#This Row],[Order Date]])</f>
        <v>2026</v>
      </c>
      <c r="R1341" s="8" t="str">
        <f>"Q"&amp;ROUNDUP(MONTH(SalesDataTable[[#This Row],[Order Date]])/3,0)</f>
        <v>Q3</v>
      </c>
      <c r="S1341" s="9">
        <f>MONTH(SalesDataTable[[#This Row],[Order Date]])</f>
        <v>7</v>
      </c>
      <c r="T1341" s="8" t="str">
        <f>TEXT(SalesDataTable[[#This Row],[Order Date]],"mmm")</f>
        <v>Jul</v>
      </c>
    </row>
    <row r="1342" spans="1:20" ht="15.6">
      <c r="A1342" s="2">
        <v>1674</v>
      </c>
      <c r="B1342" s="3">
        <v>46215</v>
      </c>
      <c r="C1342" s="4" t="s">
        <v>0</v>
      </c>
      <c r="D1342" s="4" t="s">
        <v>1</v>
      </c>
      <c r="E1342" s="4" t="s">
        <v>2</v>
      </c>
      <c r="F1342" s="4" t="s">
        <v>13</v>
      </c>
      <c r="G1342" s="4" t="s">
        <v>34</v>
      </c>
      <c r="H1342" s="4" t="s">
        <v>38</v>
      </c>
      <c r="I1342" s="9">
        <v>1</v>
      </c>
      <c r="J1342" s="6">
        <v>123.33</v>
      </c>
      <c r="K1342" s="7">
        <v>0.1</v>
      </c>
      <c r="L1342" s="6">
        <v>70.900000000000006</v>
      </c>
      <c r="M1342" s="6">
        <f t="shared" si="80"/>
        <v>110.997</v>
      </c>
      <c r="N1342" s="6">
        <f t="shared" si="81"/>
        <v>70.900000000000006</v>
      </c>
      <c r="O1342" s="6">
        <f t="shared" si="82"/>
        <v>40.096999999999994</v>
      </c>
      <c r="P1342" s="8">
        <f t="shared" si="83"/>
        <v>0.36124399758552028</v>
      </c>
      <c r="Q1342" s="5">
        <f>YEAR(SalesDataTable[[#This Row],[Order Date]])</f>
        <v>2026</v>
      </c>
      <c r="R1342" s="8" t="str">
        <f>"Q"&amp;ROUNDUP(MONTH(SalesDataTable[[#This Row],[Order Date]])/3,0)</f>
        <v>Q3</v>
      </c>
      <c r="S1342" s="9">
        <f>MONTH(SalesDataTable[[#This Row],[Order Date]])</f>
        <v>7</v>
      </c>
      <c r="T1342" s="8" t="str">
        <f>TEXT(SalesDataTable[[#This Row],[Order Date]],"mmm")</f>
        <v>Jul</v>
      </c>
    </row>
    <row r="1343" spans="1:20" ht="15.6">
      <c r="A1343" s="2">
        <v>2407</v>
      </c>
      <c r="B1343" s="3">
        <v>46215</v>
      </c>
      <c r="C1343" s="4" t="s">
        <v>6</v>
      </c>
      <c r="D1343" s="4" t="s">
        <v>43</v>
      </c>
      <c r="E1343" s="4" t="s">
        <v>28</v>
      </c>
      <c r="F1343" s="4" t="s">
        <v>16</v>
      </c>
      <c r="G1343" s="4" t="s">
        <v>9</v>
      </c>
      <c r="H1343" s="4" t="s">
        <v>37</v>
      </c>
      <c r="I1343" s="9">
        <v>1</v>
      </c>
      <c r="J1343" s="6">
        <v>153.25</v>
      </c>
      <c r="K1343" s="7">
        <v>0.15</v>
      </c>
      <c r="L1343" s="6">
        <v>78.28</v>
      </c>
      <c r="M1343" s="6">
        <f t="shared" si="80"/>
        <v>130.26249999999999</v>
      </c>
      <c r="N1343" s="6">
        <f t="shared" si="81"/>
        <v>78.28</v>
      </c>
      <c r="O1343" s="6">
        <f t="shared" si="82"/>
        <v>51.982499999999987</v>
      </c>
      <c r="P1343" s="8">
        <f t="shared" si="83"/>
        <v>0.39905959121005657</v>
      </c>
      <c r="Q1343" s="5">
        <f>YEAR(SalesDataTable[[#This Row],[Order Date]])</f>
        <v>2026</v>
      </c>
      <c r="R1343" s="8" t="str">
        <f>"Q"&amp;ROUNDUP(MONTH(SalesDataTable[[#This Row],[Order Date]])/3,0)</f>
        <v>Q3</v>
      </c>
      <c r="S1343" s="9">
        <f>MONTH(SalesDataTable[[#This Row],[Order Date]])</f>
        <v>7</v>
      </c>
      <c r="T1343" s="8" t="str">
        <f>TEXT(SalesDataTable[[#This Row],[Order Date]],"mmm")</f>
        <v>Jul</v>
      </c>
    </row>
    <row r="1344" spans="1:20" ht="15.6">
      <c r="A1344" s="2">
        <v>2817</v>
      </c>
      <c r="B1344" s="3">
        <v>46215</v>
      </c>
      <c r="C1344" s="4" t="s">
        <v>20</v>
      </c>
      <c r="D1344" s="4" t="s">
        <v>31</v>
      </c>
      <c r="E1344" s="4" t="s">
        <v>28</v>
      </c>
      <c r="F1344" s="4" t="s">
        <v>13</v>
      </c>
      <c r="G1344" s="4" t="s">
        <v>14</v>
      </c>
      <c r="H1344" s="4" t="s">
        <v>44</v>
      </c>
      <c r="I1344" s="9">
        <v>3</v>
      </c>
      <c r="J1344" s="6">
        <v>134.43</v>
      </c>
      <c r="K1344" s="7">
        <v>0.1</v>
      </c>
      <c r="L1344" s="6">
        <v>65.78</v>
      </c>
      <c r="M1344" s="6">
        <f t="shared" si="80"/>
        <v>362.96100000000001</v>
      </c>
      <c r="N1344" s="6">
        <f t="shared" si="81"/>
        <v>197.34</v>
      </c>
      <c r="O1344" s="6">
        <f t="shared" si="82"/>
        <v>165.62100000000001</v>
      </c>
      <c r="P1344" s="8">
        <f t="shared" si="83"/>
        <v>0.45630522287518493</v>
      </c>
      <c r="Q1344" s="5">
        <f>YEAR(SalesDataTable[[#This Row],[Order Date]])</f>
        <v>2026</v>
      </c>
      <c r="R1344" s="8" t="str">
        <f>"Q"&amp;ROUNDUP(MONTH(SalesDataTable[[#This Row],[Order Date]])/3,0)</f>
        <v>Q3</v>
      </c>
      <c r="S1344" s="9">
        <f>MONTH(SalesDataTable[[#This Row],[Order Date]])</f>
        <v>7</v>
      </c>
      <c r="T1344" s="8" t="str">
        <f>TEXT(SalesDataTable[[#This Row],[Order Date]],"mmm")</f>
        <v>Jul</v>
      </c>
    </row>
    <row r="1345" spans="1:20" ht="15.6">
      <c r="A1345" s="2">
        <v>3059</v>
      </c>
      <c r="B1345" s="3">
        <v>46215</v>
      </c>
      <c r="C1345" s="4" t="s">
        <v>0</v>
      </c>
      <c r="D1345" s="4" t="s">
        <v>1</v>
      </c>
      <c r="E1345" s="4" t="s">
        <v>2</v>
      </c>
      <c r="F1345" s="4" t="s">
        <v>3</v>
      </c>
      <c r="G1345" s="4" t="s">
        <v>9</v>
      </c>
      <c r="H1345" s="4" t="s">
        <v>10</v>
      </c>
      <c r="I1345" s="9">
        <v>1</v>
      </c>
      <c r="J1345" s="6">
        <v>93.73</v>
      </c>
      <c r="K1345" s="7">
        <v>0.05</v>
      </c>
      <c r="L1345" s="6">
        <v>44.51</v>
      </c>
      <c r="M1345" s="6">
        <f t="shared" si="80"/>
        <v>89.043499999999995</v>
      </c>
      <c r="N1345" s="6">
        <f t="shared" si="81"/>
        <v>44.51</v>
      </c>
      <c r="O1345" s="6">
        <f t="shared" si="82"/>
        <v>44.533499999999997</v>
      </c>
      <c r="P1345" s="8">
        <f t="shared" si="83"/>
        <v>0.50013195797559618</v>
      </c>
      <c r="Q1345" s="5">
        <f>YEAR(SalesDataTable[[#This Row],[Order Date]])</f>
        <v>2026</v>
      </c>
      <c r="R1345" s="8" t="str">
        <f>"Q"&amp;ROUNDUP(MONTH(SalesDataTable[[#This Row],[Order Date]])/3,0)</f>
        <v>Q3</v>
      </c>
      <c r="S1345" s="9">
        <f>MONTH(SalesDataTable[[#This Row],[Order Date]])</f>
        <v>7</v>
      </c>
      <c r="T1345" s="8" t="str">
        <f>TEXT(SalesDataTable[[#This Row],[Order Date]],"mmm")</f>
        <v>Jul</v>
      </c>
    </row>
    <row r="1346" spans="1:20" ht="15.6">
      <c r="A1346" s="2">
        <v>3210</v>
      </c>
      <c r="B1346" s="3">
        <v>46215</v>
      </c>
      <c r="C1346" s="4" t="s">
        <v>0</v>
      </c>
      <c r="D1346" s="4" t="s">
        <v>1</v>
      </c>
      <c r="E1346" s="4" t="s">
        <v>2</v>
      </c>
      <c r="F1346" s="4" t="s">
        <v>3</v>
      </c>
      <c r="G1346" s="4" t="s">
        <v>14</v>
      </c>
      <c r="H1346" s="4" t="s">
        <v>15</v>
      </c>
      <c r="I1346" s="9">
        <v>1</v>
      </c>
      <c r="J1346" s="6">
        <v>37.090000000000003</v>
      </c>
      <c r="K1346" s="7">
        <v>0</v>
      </c>
      <c r="L1346" s="6">
        <v>13.43</v>
      </c>
      <c r="M1346" s="6">
        <f t="shared" ref="M1346:M1409" si="84">I1346*J1346*(1-K1346)</f>
        <v>37.090000000000003</v>
      </c>
      <c r="N1346" s="6">
        <f t="shared" ref="N1346:N1409" si="85">I1346*L1346</f>
        <v>13.43</v>
      </c>
      <c r="O1346" s="6">
        <f t="shared" ref="O1346:O1409" si="86">M1346-N1346</f>
        <v>23.660000000000004</v>
      </c>
      <c r="P1346" s="8">
        <f t="shared" ref="P1346:P1409" si="87">IFERROR(O1346/M1346,0)</f>
        <v>0.63790779185764357</v>
      </c>
      <c r="Q1346" s="5">
        <f>YEAR(SalesDataTable[[#This Row],[Order Date]])</f>
        <v>2026</v>
      </c>
      <c r="R1346" s="8" t="str">
        <f>"Q"&amp;ROUNDUP(MONTH(SalesDataTable[[#This Row],[Order Date]])/3,0)</f>
        <v>Q3</v>
      </c>
      <c r="S1346" s="9">
        <f>MONTH(SalesDataTable[[#This Row],[Order Date]])</f>
        <v>7</v>
      </c>
      <c r="T1346" s="8" t="str">
        <f>TEXT(SalesDataTable[[#This Row],[Order Date]],"mmm")</f>
        <v>Jul</v>
      </c>
    </row>
    <row r="1347" spans="1:20" ht="15.6">
      <c r="A1347" s="2">
        <v>3670</v>
      </c>
      <c r="B1347" s="3">
        <v>46215</v>
      </c>
      <c r="C1347" s="4" t="s">
        <v>0</v>
      </c>
      <c r="D1347" s="4" t="s">
        <v>1</v>
      </c>
      <c r="E1347" s="4" t="s">
        <v>19</v>
      </c>
      <c r="F1347" s="4" t="s">
        <v>13</v>
      </c>
      <c r="G1347" s="4" t="s">
        <v>14</v>
      </c>
      <c r="H1347" s="4" t="s">
        <v>32</v>
      </c>
      <c r="I1347" s="9">
        <v>1</v>
      </c>
      <c r="J1347" s="6">
        <v>45.43</v>
      </c>
      <c r="K1347" s="7">
        <v>0</v>
      </c>
      <c r="L1347" s="6">
        <v>18.66</v>
      </c>
      <c r="M1347" s="6">
        <f t="shared" si="84"/>
        <v>45.43</v>
      </c>
      <c r="N1347" s="6">
        <f t="shared" si="85"/>
        <v>18.66</v>
      </c>
      <c r="O1347" s="6">
        <f t="shared" si="86"/>
        <v>26.77</v>
      </c>
      <c r="P1347" s="8">
        <f t="shared" si="87"/>
        <v>0.58925819942769098</v>
      </c>
      <c r="Q1347" s="5">
        <f>YEAR(SalesDataTable[[#This Row],[Order Date]])</f>
        <v>2026</v>
      </c>
      <c r="R1347" s="8" t="str">
        <f>"Q"&amp;ROUNDUP(MONTH(SalesDataTable[[#This Row],[Order Date]])/3,0)</f>
        <v>Q3</v>
      </c>
      <c r="S1347" s="9">
        <f>MONTH(SalesDataTable[[#This Row],[Order Date]])</f>
        <v>7</v>
      </c>
      <c r="T1347" s="8" t="str">
        <f>TEXT(SalesDataTable[[#This Row],[Order Date]],"mmm")</f>
        <v>Jul</v>
      </c>
    </row>
    <row r="1348" spans="1:20" ht="15.6">
      <c r="A1348" s="2">
        <v>4017</v>
      </c>
      <c r="B1348" s="3">
        <v>46215</v>
      </c>
      <c r="C1348" s="4" t="s">
        <v>20</v>
      </c>
      <c r="D1348" s="4" t="s">
        <v>33</v>
      </c>
      <c r="E1348" s="4" t="s">
        <v>28</v>
      </c>
      <c r="F1348" s="4" t="s">
        <v>13</v>
      </c>
      <c r="G1348" s="4" t="s">
        <v>34</v>
      </c>
      <c r="H1348" s="4" t="s">
        <v>35</v>
      </c>
      <c r="I1348" s="9">
        <v>1</v>
      </c>
      <c r="J1348" s="6">
        <v>39.5</v>
      </c>
      <c r="K1348" s="7">
        <v>0.1</v>
      </c>
      <c r="L1348" s="6">
        <v>14.86</v>
      </c>
      <c r="M1348" s="6">
        <f t="shared" si="84"/>
        <v>35.550000000000004</v>
      </c>
      <c r="N1348" s="6">
        <f t="shared" si="85"/>
        <v>14.86</v>
      </c>
      <c r="O1348" s="6">
        <f t="shared" si="86"/>
        <v>20.690000000000005</v>
      </c>
      <c r="P1348" s="8">
        <f t="shared" si="87"/>
        <v>0.58199718706047832</v>
      </c>
      <c r="Q1348" s="5">
        <f>YEAR(SalesDataTable[[#This Row],[Order Date]])</f>
        <v>2026</v>
      </c>
      <c r="R1348" s="8" t="str">
        <f>"Q"&amp;ROUNDUP(MONTH(SalesDataTable[[#This Row],[Order Date]])/3,0)</f>
        <v>Q3</v>
      </c>
      <c r="S1348" s="9">
        <f>MONTH(SalesDataTable[[#This Row],[Order Date]])</f>
        <v>7</v>
      </c>
      <c r="T1348" s="8" t="str">
        <f>TEXT(SalesDataTable[[#This Row],[Order Date]],"mmm")</f>
        <v>Jul</v>
      </c>
    </row>
    <row r="1349" spans="1:20" ht="15.6">
      <c r="A1349" s="2">
        <v>5012</v>
      </c>
      <c r="B1349" s="3">
        <v>46215</v>
      </c>
      <c r="C1349" s="4" t="s">
        <v>11</v>
      </c>
      <c r="D1349" s="4" t="s">
        <v>52</v>
      </c>
      <c r="E1349" s="4" t="s">
        <v>19</v>
      </c>
      <c r="F1349" s="4" t="s">
        <v>3</v>
      </c>
      <c r="G1349" s="4" t="s">
        <v>34</v>
      </c>
      <c r="H1349" s="4" t="s">
        <v>38</v>
      </c>
      <c r="I1349" s="9">
        <v>2</v>
      </c>
      <c r="J1349" s="6">
        <v>123.58</v>
      </c>
      <c r="K1349" s="7">
        <v>0.1</v>
      </c>
      <c r="L1349" s="6">
        <v>68.739999999999995</v>
      </c>
      <c r="M1349" s="6">
        <f t="shared" si="84"/>
        <v>222.44399999999999</v>
      </c>
      <c r="N1349" s="6">
        <f t="shared" si="85"/>
        <v>137.47999999999999</v>
      </c>
      <c r="O1349" s="6">
        <f t="shared" si="86"/>
        <v>84.963999999999999</v>
      </c>
      <c r="P1349" s="8">
        <f t="shared" si="87"/>
        <v>0.3819568071065077</v>
      </c>
      <c r="Q1349" s="5">
        <f>YEAR(SalesDataTable[[#This Row],[Order Date]])</f>
        <v>2026</v>
      </c>
      <c r="R1349" s="8" t="str">
        <f>"Q"&amp;ROUNDUP(MONTH(SalesDataTable[[#This Row],[Order Date]])/3,0)</f>
        <v>Q3</v>
      </c>
      <c r="S1349" s="9">
        <f>MONTH(SalesDataTable[[#This Row],[Order Date]])</f>
        <v>7</v>
      </c>
      <c r="T1349" s="8" t="str">
        <f>TEXT(SalesDataTable[[#This Row],[Order Date]],"mmm")</f>
        <v>Jul</v>
      </c>
    </row>
    <row r="1350" spans="1:20" ht="15.6">
      <c r="A1350" s="2">
        <v>884</v>
      </c>
      <c r="B1350" s="3">
        <v>46216</v>
      </c>
      <c r="C1350" s="4" t="s">
        <v>20</v>
      </c>
      <c r="D1350" s="4" t="s">
        <v>47</v>
      </c>
      <c r="E1350" s="4" t="s">
        <v>19</v>
      </c>
      <c r="F1350" s="4" t="s">
        <v>3</v>
      </c>
      <c r="G1350" s="4" t="s">
        <v>4</v>
      </c>
      <c r="H1350" s="4" t="s">
        <v>30</v>
      </c>
      <c r="I1350" s="9">
        <v>1</v>
      </c>
      <c r="J1350" s="6">
        <v>103.61</v>
      </c>
      <c r="K1350" s="7">
        <v>0</v>
      </c>
      <c r="L1350" s="6">
        <v>51.84</v>
      </c>
      <c r="M1350" s="6">
        <f t="shared" si="84"/>
        <v>103.61</v>
      </c>
      <c r="N1350" s="6">
        <f t="shared" si="85"/>
        <v>51.84</v>
      </c>
      <c r="O1350" s="6">
        <f t="shared" si="86"/>
        <v>51.769999999999996</v>
      </c>
      <c r="P1350" s="8">
        <f t="shared" si="87"/>
        <v>0.49966219476884466</v>
      </c>
      <c r="Q1350" s="5">
        <f>YEAR(SalesDataTable[[#This Row],[Order Date]])</f>
        <v>2026</v>
      </c>
      <c r="R1350" s="8" t="str">
        <f>"Q"&amp;ROUNDUP(MONTH(SalesDataTable[[#This Row],[Order Date]])/3,0)</f>
        <v>Q3</v>
      </c>
      <c r="S1350" s="9">
        <f>MONTH(SalesDataTable[[#This Row],[Order Date]])</f>
        <v>7</v>
      </c>
      <c r="T1350" s="8" t="str">
        <f>TEXT(SalesDataTable[[#This Row],[Order Date]],"mmm")</f>
        <v>Jul</v>
      </c>
    </row>
    <row r="1351" spans="1:20" ht="15.6">
      <c r="A1351" s="2">
        <v>1025</v>
      </c>
      <c r="B1351" s="3">
        <v>46216</v>
      </c>
      <c r="C1351" s="4" t="s">
        <v>11</v>
      </c>
      <c r="D1351" s="4" t="s">
        <v>12</v>
      </c>
      <c r="E1351" s="4" t="s">
        <v>19</v>
      </c>
      <c r="F1351" s="4" t="s">
        <v>3</v>
      </c>
      <c r="G1351" s="4" t="s">
        <v>9</v>
      </c>
      <c r="H1351" s="4" t="s">
        <v>17</v>
      </c>
      <c r="I1351" s="9">
        <v>2</v>
      </c>
      <c r="J1351" s="6">
        <v>145.75</v>
      </c>
      <c r="K1351" s="7">
        <v>0.05</v>
      </c>
      <c r="L1351" s="6">
        <v>79.319999999999993</v>
      </c>
      <c r="M1351" s="6">
        <f t="shared" si="84"/>
        <v>276.92500000000001</v>
      </c>
      <c r="N1351" s="6">
        <f t="shared" si="85"/>
        <v>158.63999999999999</v>
      </c>
      <c r="O1351" s="6">
        <f t="shared" si="86"/>
        <v>118.28500000000003</v>
      </c>
      <c r="P1351" s="8">
        <f t="shared" si="87"/>
        <v>0.42713731154644768</v>
      </c>
      <c r="Q1351" s="5">
        <f>YEAR(SalesDataTable[[#This Row],[Order Date]])</f>
        <v>2026</v>
      </c>
      <c r="R1351" s="8" t="str">
        <f>"Q"&amp;ROUNDUP(MONTH(SalesDataTable[[#This Row],[Order Date]])/3,0)</f>
        <v>Q3</v>
      </c>
      <c r="S1351" s="9">
        <f>MONTH(SalesDataTable[[#This Row],[Order Date]])</f>
        <v>7</v>
      </c>
      <c r="T1351" s="8" t="str">
        <f>TEXT(SalesDataTable[[#This Row],[Order Date]],"mmm")</f>
        <v>Jul</v>
      </c>
    </row>
    <row r="1352" spans="1:20" ht="15.6">
      <c r="A1352" s="2">
        <v>1279</v>
      </c>
      <c r="B1352" s="3">
        <v>46216</v>
      </c>
      <c r="C1352" s="4" t="s">
        <v>20</v>
      </c>
      <c r="D1352" s="4" t="s">
        <v>33</v>
      </c>
      <c r="E1352" s="4" t="s">
        <v>28</v>
      </c>
      <c r="F1352" s="4" t="s">
        <v>13</v>
      </c>
      <c r="G1352" s="4" t="s">
        <v>23</v>
      </c>
      <c r="H1352" s="4" t="s">
        <v>29</v>
      </c>
      <c r="I1352" s="9">
        <v>2</v>
      </c>
      <c r="J1352" s="6">
        <v>193.76</v>
      </c>
      <c r="K1352" s="7">
        <v>0.1</v>
      </c>
      <c r="L1352" s="6">
        <v>104.66</v>
      </c>
      <c r="M1352" s="6">
        <f t="shared" si="84"/>
        <v>348.76799999999997</v>
      </c>
      <c r="N1352" s="6">
        <f t="shared" si="85"/>
        <v>209.32</v>
      </c>
      <c r="O1352" s="6">
        <f t="shared" si="86"/>
        <v>139.44799999999998</v>
      </c>
      <c r="P1352" s="8">
        <f t="shared" si="87"/>
        <v>0.39983025965684921</v>
      </c>
      <c r="Q1352" s="5">
        <f>YEAR(SalesDataTable[[#This Row],[Order Date]])</f>
        <v>2026</v>
      </c>
      <c r="R1352" s="8" t="str">
        <f>"Q"&amp;ROUNDUP(MONTH(SalesDataTable[[#This Row],[Order Date]])/3,0)</f>
        <v>Q3</v>
      </c>
      <c r="S1352" s="9">
        <f>MONTH(SalesDataTable[[#This Row],[Order Date]])</f>
        <v>7</v>
      </c>
      <c r="T1352" s="8" t="str">
        <f>TEXT(SalesDataTable[[#This Row],[Order Date]],"mmm")</f>
        <v>Jul</v>
      </c>
    </row>
    <row r="1353" spans="1:20" ht="15.6">
      <c r="A1353" s="2">
        <v>1534</v>
      </c>
      <c r="B1353" s="3">
        <v>46216</v>
      </c>
      <c r="C1353" s="4" t="s">
        <v>11</v>
      </c>
      <c r="D1353" s="4" t="s">
        <v>52</v>
      </c>
      <c r="E1353" s="4" t="s">
        <v>2</v>
      </c>
      <c r="F1353" s="4" t="s">
        <v>3</v>
      </c>
      <c r="G1353" s="4" t="s">
        <v>9</v>
      </c>
      <c r="H1353" s="4" t="s">
        <v>17</v>
      </c>
      <c r="I1353" s="9">
        <v>2</v>
      </c>
      <c r="J1353" s="6">
        <v>146.09</v>
      </c>
      <c r="K1353" s="7">
        <v>0.1</v>
      </c>
      <c r="L1353" s="6">
        <v>79.36</v>
      </c>
      <c r="M1353" s="6">
        <f t="shared" si="84"/>
        <v>262.96199999999999</v>
      </c>
      <c r="N1353" s="6">
        <f t="shared" si="85"/>
        <v>158.72</v>
      </c>
      <c r="O1353" s="6">
        <f t="shared" si="86"/>
        <v>104.24199999999999</v>
      </c>
      <c r="P1353" s="8">
        <f t="shared" si="87"/>
        <v>0.39641469109605187</v>
      </c>
      <c r="Q1353" s="5">
        <f>YEAR(SalesDataTable[[#This Row],[Order Date]])</f>
        <v>2026</v>
      </c>
      <c r="R1353" s="8" t="str">
        <f>"Q"&amp;ROUNDUP(MONTH(SalesDataTable[[#This Row],[Order Date]])/3,0)</f>
        <v>Q3</v>
      </c>
      <c r="S1353" s="9">
        <f>MONTH(SalesDataTable[[#This Row],[Order Date]])</f>
        <v>7</v>
      </c>
      <c r="T1353" s="8" t="str">
        <f>TEXT(SalesDataTable[[#This Row],[Order Date]],"mmm")</f>
        <v>Jul</v>
      </c>
    </row>
    <row r="1354" spans="1:20" ht="15.6">
      <c r="A1354" s="2">
        <v>2147</v>
      </c>
      <c r="B1354" s="3">
        <v>46216</v>
      </c>
      <c r="C1354" s="4" t="s">
        <v>6</v>
      </c>
      <c r="D1354" s="4" t="s">
        <v>49</v>
      </c>
      <c r="E1354" s="4" t="s">
        <v>19</v>
      </c>
      <c r="F1354" s="4" t="s">
        <v>13</v>
      </c>
      <c r="G1354" s="4" t="s">
        <v>14</v>
      </c>
      <c r="H1354" s="4" t="s">
        <v>44</v>
      </c>
      <c r="I1354" s="9">
        <v>1</v>
      </c>
      <c r="J1354" s="6">
        <v>131.91999999999999</v>
      </c>
      <c r="K1354" s="7">
        <v>0</v>
      </c>
      <c r="L1354" s="6">
        <v>66.19</v>
      </c>
      <c r="M1354" s="6">
        <f t="shared" si="84"/>
        <v>131.91999999999999</v>
      </c>
      <c r="N1354" s="6">
        <f t="shared" si="85"/>
        <v>66.19</v>
      </c>
      <c r="O1354" s="6">
        <f t="shared" si="86"/>
        <v>65.72999999999999</v>
      </c>
      <c r="P1354" s="8">
        <f t="shared" si="87"/>
        <v>0.49825651910248631</v>
      </c>
      <c r="Q1354" s="5">
        <f>YEAR(SalesDataTable[[#This Row],[Order Date]])</f>
        <v>2026</v>
      </c>
      <c r="R1354" s="8" t="str">
        <f>"Q"&amp;ROUNDUP(MONTH(SalesDataTable[[#This Row],[Order Date]])/3,0)</f>
        <v>Q3</v>
      </c>
      <c r="S1354" s="9">
        <f>MONTH(SalesDataTable[[#This Row],[Order Date]])</f>
        <v>7</v>
      </c>
      <c r="T1354" s="8" t="str">
        <f>TEXT(SalesDataTable[[#This Row],[Order Date]],"mmm")</f>
        <v>Jul</v>
      </c>
    </row>
    <row r="1355" spans="1:20" ht="15.6">
      <c r="A1355" s="2">
        <v>2385</v>
      </c>
      <c r="B1355" s="3">
        <v>46216</v>
      </c>
      <c r="C1355" s="4" t="s">
        <v>6</v>
      </c>
      <c r="D1355" s="4" t="s">
        <v>41</v>
      </c>
      <c r="E1355" s="4" t="s">
        <v>8</v>
      </c>
      <c r="F1355" s="4" t="s">
        <v>16</v>
      </c>
      <c r="G1355" s="4" t="s">
        <v>23</v>
      </c>
      <c r="H1355" s="4" t="s">
        <v>40</v>
      </c>
      <c r="I1355" s="9">
        <v>6</v>
      </c>
      <c r="J1355" s="6">
        <v>83.28</v>
      </c>
      <c r="K1355" s="7">
        <v>0.15</v>
      </c>
      <c r="L1355" s="6">
        <v>38.76</v>
      </c>
      <c r="M1355" s="6">
        <f t="shared" si="84"/>
        <v>424.72800000000001</v>
      </c>
      <c r="N1355" s="6">
        <f t="shared" si="85"/>
        <v>232.56</v>
      </c>
      <c r="O1355" s="6">
        <f t="shared" si="86"/>
        <v>192.16800000000001</v>
      </c>
      <c r="P1355" s="8">
        <f t="shared" si="87"/>
        <v>0.45244956772334294</v>
      </c>
      <c r="Q1355" s="5">
        <f>YEAR(SalesDataTable[[#This Row],[Order Date]])</f>
        <v>2026</v>
      </c>
      <c r="R1355" s="8" t="str">
        <f>"Q"&amp;ROUNDUP(MONTH(SalesDataTable[[#This Row],[Order Date]])/3,0)</f>
        <v>Q3</v>
      </c>
      <c r="S1355" s="9">
        <f>MONTH(SalesDataTable[[#This Row],[Order Date]])</f>
        <v>7</v>
      </c>
      <c r="T1355" s="8" t="str">
        <f>TEXT(SalesDataTable[[#This Row],[Order Date]],"mmm")</f>
        <v>Jul</v>
      </c>
    </row>
    <row r="1356" spans="1:20" ht="15.6">
      <c r="A1356" s="2">
        <v>2517</v>
      </c>
      <c r="B1356" s="3">
        <v>46216</v>
      </c>
      <c r="C1356" s="4" t="s">
        <v>6</v>
      </c>
      <c r="D1356" s="4" t="s">
        <v>27</v>
      </c>
      <c r="E1356" s="4" t="s">
        <v>2</v>
      </c>
      <c r="F1356" s="4" t="s">
        <v>13</v>
      </c>
      <c r="G1356" s="4" t="s">
        <v>14</v>
      </c>
      <c r="H1356" s="4" t="s">
        <v>15</v>
      </c>
      <c r="I1356" s="9">
        <v>1</v>
      </c>
      <c r="J1356" s="6">
        <v>36.479999999999997</v>
      </c>
      <c r="K1356" s="7">
        <v>0.05</v>
      </c>
      <c r="L1356" s="6">
        <v>13.22</v>
      </c>
      <c r="M1356" s="6">
        <f t="shared" si="84"/>
        <v>34.655999999999999</v>
      </c>
      <c r="N1356" s="6">
        <f t="shared" si="85"/>
        <v>13.22</v>
      </c>
      <c r="O1356" s="6">
        <f t="shared" si="86"/>
        <v>21.436</v>
      </c>
      <c r="P1356" s="8">
        <f t="shared" si="87"/>
        <v>0.61853647276084955</v>
      </c>
      <c r="Q1356" s="5">
        <f>YEAR(SalesDataTable[[#This Row],[Order Date]])</f>
        <v>2026</v>
      </c>
      <c r="R1356" s="8" t="str">
        <f>"Q"&amp;ROUNDUP(MONTH(SalesDataTable[[#This Row],[Order Date]])/3,0)</f>
        <v>Q3</v>
      </c>
      <c r="S1356" s="9">
        <f>MONTH(SalesDataTable[[#This Row],[Order Date]])</f>
        <v>7</v>
      </c>
      <c r="T1356" s="8" t="str">
        <f>TEXT(SalesDataTable[[#This Row],[Order Date]],"mmm")</f>
        <v>Jul</v>
      </c>
    </row>
    <row r="1357" spans="1:20" ht="15.6">
      <c r="A1357" s="2">
        <v>2746</v>
      </c>
      <c r="B1357" s="3">
        <v>46216</v>
      </c>
      <c r="C1357" s="4" t="s">
        <v>0</v>
      </c>
      <c r="D1357" s="4" t="s">
        <v>1</v>
      </c>
      <c r="E1357" s="4" t="s">
        <v>19</v>
      </c>
      <c r="F1357" s="4" t="s">
        <v>13</v>
      </c>
      <c r="G1357" s="4" t="s">
        <v>9</v>
      </c>
      <c r="H1357" s="4" t="s">
        <v>37</v>
      </c>
      <c r="I1357" s="9">
        <v>3</v>
      </c>
      <c r="J1357" s="6">
        <v>155.44</v>
      </c>
      <c r="K1357" s="7">
        <v>0.05</v>
      </c>
      <c r="L1357" s="6">
        <v>79.95</v>
      </c>
      <c r="M1357" s="6">
        <f t="shared" si="84"/>
        <v>443.00399999999996</v>
      </c>
      <c r="N1357" s="6">
        <f t="shared" si="85"/>
        <v>239.85000000000002</v>
      </c>
      <c r="O1357" s="6">
        <f t="shared" si="86"/>
        <v>203.15399999999994</v>
      </c>
      <c r="P1357" s="8">
        <f t="shared" si="87"/>
        <v>0.45858276674702703</v>
      </c>
      <c r="Q1357" s="5">
        <f>YEAR(SalesDataTable[[#This Row],[Order Date]])</f>
        <v>2026</v>
      </c>
      <c r="R1357" s="8" t="str">
        <f>"Q"&amp;ROUNDUP(MONTH(SalesDataTable[[#This Row],[Order Date]])/3,0)</f>
        <v>Q3</v>
      </c>
      <c r="S1357" s="9">
        <f>MONTH(SalesDataTable[[#This Row],[Order Date]])</f>
        <v>7</v>
      </c>
      <c r="T1357" s="8" t="str">
        <f>TEXT(SalesDataTable[[#This Row],[Order Date]],"mmm")</f>
        <v>Jul</v>
      </c>
    </row>
    <row r="1358" spans="1:20" ht="15.6">
      <c r="A1358" s="2">
        <v>3297</v>
      </c>
      <c r="B1358" s="3">
        <v>46216</v>
      </c>
      <c r="C1358" s="4" t="s">
        <v>0</v>
      </c>
      <c r="D1358" s="4" t="s">
        <v>50</v>
      </c>
      <c r="E1358" s="4" t="s">
        <v>8</v>
      </c>
      <c r="F1358" s="4" t="s">
        <v>3</v>
      </c>
      <c r="G1358" s="4" t="s">
        <v>34</v>
      </c>
      <c r="H1358" s="4" t="s">
        <v>35</v>
      </c>
      <c r="I1358" s="9">
        <v>6</v>
      </c>
      <c r="J1358" s="6">
        <v>40.58</v>
      </c>
      <c r="K1358" s="7">
        <v>0.15</v>
      </c>
      <c r="L1358" s="6">
        <v>15.06</v>
      </c>
      <c r="M1358" s="6">
        <f t="shared" si="84"/>
        <v>206.958</v>
      </c>
      <c r="N1358" s="6">
        <f t="shared" si="85"/>
        <v>90.36</v>
      </c>
      <c r="O1358" s="6">
        <f t="shared" si="86"/>
        <v>116.598</v>
      </c>
      <c r="P1358" s="8">
        <f t="shared" si="87"/>
        <v>0.5633896732670397</v>
      </c>
      <c r="Q1358" s="5">
        <f>YEAR(SalesDataTable[[#This Row],[Order Date]])</f>
        <v>2026</v>
      </c>
      <c r="R1358" s="8" t="str">
        <f>"Q"&amp;ROUNDUP(MONTH(SalesDataTable[[#This Row],[Order Date]])/3,0)</f>
        <v>Q3</v>
      </c>
      <c r="S1358" s="9">
        <f>MONTH(SalesDataTable[[#This Row],[Order Date]])</f>
        <v>7</v>
      </c>
      <c r="T1358" s="8" t="str">
        <f>TEXT(SalesDataTable[[#This Row],[Order Date]],"mmm")</f>
        <v>Jul</v>
      </c>
    </row>
    <row r="1359" spans="1:20" ht="15.6">
      <c r="A1359" s="2">
        <v>772</v>
      </c>
      <c r="B1359" s="3">
        <v>46217</v>
      </c>
      <c r="C1359" s="4" t="s">
        <v>20</v>
      </c>
      <c r="D1359" s="4" t="s">
        <v>47</v>
      </c>
      <c r="E1359" s="4" t="s">
        <v>2</v>
      </c>
      <c r="F1359" s="4" t="s">
        <v>3</v>
      </c>
      <c r="G1359" s="4" t="s">
        <v>4</v>
      </c>
      <c r="H1359" s="4" t="s">
        <v>30</v>
      </c>
      <c r="I1359" s="9">
        <v>2</v>
      </c>
      <c r="J1359" s="6">
        <v>101.03</v>
      </c>
      <c r="K1359" s="7">
        <v>0.1</v>
      </c>
      <c r="L1359" s="6">
        <v>50.98</v>
      </c>
      <c r="M1359" s="6">
        <f t="shared" si="84"/>
        <v>181.85400000000001</v>
      </c>
      <c r="N1359" s="6">
        <f t="shared" si="85"/>
        <v>101.96</v>
      </c>
      <c r="O1359" s="6">
        <f t="shared" si="86"/>
        <v>79.89400000000002</v>
      </c>
      <c r="P1359" s="8">
        <f t="shared" si="87"/>
        <v>0.43933045190097558</v>
      </c>
      <c r="Q1359" s="5">
        <f>YEAR(SalesDataTable[[#This Row],[Order Date]])</f>
        <v>2026</v>
      </c>
      <c r="R1359" s="8" t="str">
        <f>"Q"&amp;ROUNDUP(MONTH(SalesDataTable[[#This Row],[Order Date]])/3,0)</f>
        <v>Q3</v>
      </c>
      <c r="S1359" s="9">
        <f>MONTH(SalesDataTable[[#This Row],[Order Date]])</f>
        <v>7</v>
      </c>
      <c r="T1359" s="8" t="str">
        <f>TEXT(SalesDataTable[[#This Row],[Order Date]],"mmm")</f>
        <v>Jul</v>
      </c>
    </row>
    <row r="1360" spans="1:20" ht="15.6">
      <c r="A1360" s="2">
        <v>838</v>
      </c>
      <c r="B1360" s="3">
        <v>46217</v>
      </c>
      <c r="C1360" s="4" t="s">
        <v>0</v>
      </c>
      <c r="D1360" s="4" t="s">
        <v>36</v>
      </c>
      <c r="E1360" s="4" t="s">
        <v>19</v>
      </c>
      <c r="F1360" s="4" t="s">
        <v>3</v>
      </c>
      <c r="G1360" s="4" t="s">
        <v>23</v>
      </c>
      <c r="H1360" s="4" t="s">
        <v>40</v>
      </c>
      <c r="I1360" s="9">
        <v>1</v>
      </c>
      <c r="J1360" s="6">
        <v>80.150000000000006</v>
      </c>
      <c r="K1360" s="7">
        <v>0.05</v>
      </c>
      <c r="L1360" s="6">
        <v>38.89</v>
      </c>
      <c r="M1360" s="6">
        <f t="shared" si="84"/>
        <v>76.142499999999998</v>
      </c>
      <c r="N1360" s="6">
        <f t="shared" si="85"/>
        <v>38.89</v>
      </c>
      <c r="O1360" s="6">
        <f t="shared" si="86"/>
        <v>37.252499999999998</v>
      </c>
      <c r="P1360" s="8">
        <f t="shared" si="87"/>
        <v>0.48924713530551267</v>
      </c>
      <c r="Q1360" s="5">
        <f>YEAR(SalesDataTable[[#This Row],[Order Date]])</f>
        <v>2026</v>
      </c>
      <c r="R1360" s="8" t="str">
        <f>"Q"&amp;ROUNDUP(MONTH(SalesDataTable[[#This Row],[Order Date]])/3,0)</f>
        <v>Q3</v>
      </c>
      <c r="S1360" s="9">
        <f>MONTH(SalesDataTable[[#This Row],[Order Date]])</f>
        <v>7</v>
      </c>
      <c r="T1360" s="8" t="str">
        <f>TEXT(SalesDataTable[[#This Row],[Order Date]],"mmm")</f>
        <v>Jul</v>
      </c>
    </row>
    <row r="1361" spans="1:20" ht="15.6">
      <c r="A1361" s="2">
        <v>1144</v>
      </c>
      <c r="B1361" s="3">
        <v>46217</v>
      </c>
      <c r="C1361" s="4" t="s">
        <v>11</v>
      </c>
      <c r="D1361" s="4" t="s">
        <v>12</v>
      </c>
      <c r="E1361" s="4" t="s">
        <v>19</v>
      </c>
      <c r="F1361" s="4" t="s">
        <v>13</v>
      </c>
      <c r="G1361" s="4" t="s">
        <v>23</v>
      </c>
      <c r="H1361" s="4" t="s">
        <v>40</v>
      </c>
      <c r="I1361" s="9">
        <v>1</v>
      </c>
      <c r="J1361" s="6">
        <v>83.74</v>
      </c>
      <c r="K1361" s="7">
        <v>0</v>
      </c>
      <c r="L1361" s="6">
        <v>38.96</v>
      </c>
      <c r="M1361" s="6">
        <f t="shared" si="84"/>
        <v>83.74</v>
      </c>
      <c r="N1361" s="6">
        <f t="shared" si="85"/>
        <v>38.96</v>
      </c>
      <c r="O1361" s="6">
        <f t="shared" si="86"/>
        <v>44.779999999999994</v>
      </c>
      <c r="P1361" s="8">
        <f t="shared" si="87"/>
        <v>0.53475041796035339</v>
      </c>
      <c r="Q1361" s="5">
        <f>YEAR(SalesDataTable[[#This Row],[Order Date]])</f>
        <v>2026</v>
      </c>
      <c r="R1361" s="8" t="str">
        <f>"Q"&amp;ROUNDUP(MONTH(SalesDataTable[[#This Row],[Order Date]])/3,0)</f>
        <v>Q3</v>
      </c>
      <c r="S1361" s="9">
        <f>MONTH(SalesDataTable[[#This Row],[Order Date]])</f>
        <v>7</v>
      </c>
      <c r="T1361" s="8" t="str">
        <f>TEXT(SalesDataTable[[#This Row],[Order Date]],"mmm")</f>
        <v>Jul</v>
      </c>
    </row>
    <row r="1362" spans="1:20" ht="15.6">
      <c r="A1362" s="2">
        <v>1686</v>
      </c>
      <c r="B1362" s="3">
        <v>46217</v>
      </c>
      <c r="C1362" s="4" t="s">
        <v>11</v>
      </c>
      <c r="D1362" s="4" t="s">
        <v>25</v>
      </c>
      <c r="E1362" s="4" t="s">
        <v>8</v>
      </c>
      <c r="F1362" s="4" t="s">
        <v>3</v>
      </c>
      <c r="G1362" s="4" t="s">
        <v>14</v>
      </c>
      <c r="H1362" s="4" t="s">
        <v>15</v>
      </c>
      <c r="I1362" s="9">
        <v>8</v>
      </c>
      <c r="J1362" s="6">
        <v>35.75</v>
      </c>
      <c r="K1362" s="7">
        <v>0.15</v>
      </c>
      <c r="L1362" s="6">
        <v>13.56</v>
      </c>
      <c r="M1362" s="6">
        <f t="shared" si="84"/>
        <v>243.1</v>
      </c>
      <c r="N1362" s="6">
        <f t="shared" si="85"/>
        <v>108.48</v>
      </c>
      <c r="O1362" s="6">
        <f t="shared" si="86"/>
        <v>134.62</v>
      </c>
      <c r="P1362" s="8">
        <f t="shared" si="87"/>
        <v>0.55376388317564795</v>
      </c>
      <c r="Q1362" s="5">
        <f>YEAR(SalesDataTable[[#This Row],[Order Date]])</f>
        <v>2026</v>
      </c>
      <c r="R1362" s="8" t="str">
        <f>"Q"&amp;ROUNDUP(MONTH(SalesDataTable[[#This Row],[Order Date]])/3,0)</f>
        <v>Q3</v>
      </c>
      <c r="S1362" s="9">
        <f>MONTH(SalesDataTable[[#This Row],[Order Date]])</f>
        <v>7</v>
      </c>
      <c r="T1362" s="8" t="str">
        <f>TEXT(SalesDataTable[[#This Row],[Order Date]],"mmm")</f>
        <v>Jul</v>
      </c>
    </row>
    <row r="1363" spans="1:20" ht="15.6">
      <c r="A1363" s="2">
        <v>2823</v>
      </c>
      <c r="B1363" s="3">
        <v>46217</v>
      </c>
      <c r="C1363" s="4" t="s">
        <v>0</v>
      </c>
      <c r="D1363" s="4" t="s">
        <v>50</v>
      </c>
      <c r="E1363" s="4" t="s">
        <v>2</v>
      </c>
      <c r="F1363" s="4" t="s">
        <v>13</v>
      </c>
      <c r="G1363" s="4" t="s">
        <v>4</v>
      </c>
      <c r="H1363" s="4" t="s">
        <v>5</v>
      </c>
      <c r="I1363" s="9">
        <v>3</v>
      </c>
      <c r="J1363" s="6">
        <v>81.39</v>
      </c>
      <c r="K1363" s="7">
        <v>0</v>
      </c>
      <c r="L1363" s="6">
        <v>43.54</v>
      </c>
      <c r="M1363" s="6">
        <f t="shared" si="84"/>
        <v>244.17000000000002</v>
      </c>
      <c r="N1363" s="6">
        <f t="shared" si="85"/>
        <v>130.62</v>
      </c>
      <c r="O1363" s="6">
        <f t="shared" si="86"/>
        <v>113.55000000000001</v>
      </c>
      <c r="P1363" s="8">
        <f t="shared" si="87"/>
        <v>0.46504484580415284</v>
      </c>
      <c r="Q1363" s="5">
        <f>YEAR(SalesDataTable[[#This Row],[Order Date]])</f>
        <v>2026</v>
      </c>
      <c r="R1363" s="8" t="str">
        <f>"Q"&amp;ROUNDUP(MONTH(SalesDataTable[[#This Row],[Order Date]])/3,0)</f>
        <v>Q3</v>
      </c>
      <c r="S1363" s="9">
        <f>MONTH(SalesDataTable[[#This Row],[Order Date]])</f>
        <v>7</v>
      </c>
      <c r="T1363" s="8" t="str">
        <f>TEXT(SalesDataTable[[#This Row],[Order Date]],"mmm")</f>
        <v>Jul</v>
      </c>
    </row>
    <row r="1364" spans="1:20" ht="15.6">
      <c r="A1364" s="2">
        <v>2883</v>
      </c>
      <c r="B1364" s="3">
        <v>46217</v>
      </c>
      <c r="C1364" s="4" t="s">
        <v>11</v>
      </c>
      <c r="D1364" s="4" t="s">
        <v>39</v>
      </c>
      <c r="E1364" s="4" t="s">
        <v>28</v>
      </c>
      <c r="F1364" s="4" t="s">
        <v>13</v>
      </c>
      <c r="G1364" s="4" t="s">
        <v>14</v>
      </c>
      <c r="H1364" s="4" t="s">
        <v>15</v>
      </c>
      <c r="I1364" s="9">
        <v>1</v>
      </c>
      <c r="J1364" s="6">
        <v>36.799999999999997</v>
      </c>
      <c r="K1364" s="7">
        <v>0</v>
      </c>
      <c r="L1364" s="6">
        <v>13.91</v>
      </c>
      <c r="M1364" s="6">
        <f t="shared" si="84"/>
        <v>36.799999999999997</v>
      </c>
      <c r="N1364" s="6">
        <f t="shared" si="85"/>
        <v>13.91</v>
      </c>
      <c r="O1364" s="6">
        <f t="shared" si="86"/>
        <v>22.889999999999997</v>
      </c>
      <c r="P1364" s="8">
        <f t="shared" si="87"/>
        <v>0.62201086956521734</v>
      </c>
      <c r="Q1364" s="5">
        <f>YEAR(SalesDataTable[[#This Row],[Order Date]])</f>
        <v>2026</v>
      </c>
      <c r="R1364" s="8" t="str">
        <f>"Q"&amp;ROUNDUP(MONTH(SalesDataTable[[#This Row],[Order Date]])/3,0)</f>
        <v>Q3</v>
      </c>
      <c r="S1364" s="9">
        <f>MONTH(SalesDataTable[[#This Row],[Order Date]])</f>
        <v>7</v>
      </c>
      <c r="T1364" s="8" t="str">
        <f>TEXT(SalesDataTable[[#This Row],[Order Date]],"mmm")</f>
        <v>Jul</v>
      </c>
    </row>
    <row r="1365" spans="1:20" ht="15.6">
      <c r="A1365" s="2">
        <v>3259</v>
      </c>
      <c r="B1365" s="3">
        <v>46217</v>
      </c>
      <c r="C1365" s="4" t="s">
        <v>11</v>
      </c>
      <c r="D1365" s="4" t="s">
        <v>52</v>
      </c>
      <c r="E1365" s="4" t="s">
        <v>8</v>
      </c>
      <c r="F1365" s="4" t="s">
        <v>3</v>
      </c>
      <c r="G1365" s="4" t="s">
        <v>23</v>
      </c>
      <c r="H1365" s="4" t="s">
        <v>29</v>
      </c>
      <c r="I1365" s="9">
        <v>6</v>
      </c>
      <c r="J1365" s="6">
        <v>194.15</v>
      </c>
      <c r="K1365" s="7">
        <v>0.1</v>
      </c>
      <c r="L1365" s="6">
        <v>105.12</v>
      </c>
      <c r="M1365" s="6">
        <f t="shared" si="84"/>
        <v>1048.4100000000001</v>
      </c>
      <c r="N1365" s="6">
        <f t="shared" si="85"/>
        <v>630.72</v>
      </c>
      <c r="O1365" s="6">
        <f t="shared" si="86"/>
        <v>417.69000000000005</v>
      </c>
      <c r="P1365" s="8">
        <f t="shared" si="87"/>
        <v>0.3984032964202936</v>
      </c>
      <c r="Q1365" s="5">
        <f>YEAR(SalesDataTable[[#This Row],[Order Date]])</f>
        <v>2026</v>
      </c>
      <c r="R1365" s="8" t="str">
        <f>"Q"&amp;ROUNDUP(MONTH(SalesDataTable[[#This Row],[Order Date]])/3,0)</f>
        <v>Q3</v>
      </c>
      <c r="S1365" s="9">
        <f>MONTH(SalesDataTable[[#This Row],[Order Date]])</f>
        <v>7</v>
      </c>
      <c r="T1365" s="8" t="str">
        <f>TEXT(SalesDataTable[[#This Row],[Order Date]],"mmm")</f>
        <v>Jul</v>
      </c>
    </row>
    <row r="1366" spans="1:20" ht="15.6">
      <c r="A1366" s="2">
        <v>3709</v>
      </c>
      <c r="B1366" s="3">
        <v>46217</v>
      </c>
      <c r="C1366" s="4" t="s">
        <v>0</v>
      </c>
      <c r="D1366" s="4" t="s">
        <v>36</v>
      </c>
      <c r="E1366" s="4" t="s">
        <v>2</v>
      </c>
      <c r="F1366" s="4" t="s">
        <v>13</v>
      </c>
      <c r="G1366" s="4" t="s">
        <v>34</v>
      </c>
      <c r="H1366" s="4" t="s">
        <v>45</v>
      </c>
      <c r="I1366" s="9">
        <v>1</v>
      </c>
      <c r="J1366" s="6">
        <v>50.94</v>
      </c>
      <c r="K1366" s="7">
        <v>0</v>
      </c>
      <c r="L1366" s="6">
        <v>22.28</v>
      </c>
      <c r="M1366" s="6">
        <f t="shared" si="84"/>
        <v>50.94</v>
      </c>
      <c r="N1366" s="6">
        <f t="shared" si="85"/>
        <v>22.28</v>
      </c>
      <c r="O1366" s="6">
        <f t="shared" si="86"/>
        <v>28.659999999999997</v>
      </c>
      <c r="P1366" s="8">
        <f t="shared" si="87"/>
        <v>0.5626226933647428</v>
      </c>
      <c r="Q1366" s="5">
        <f>YEAR(SalesDataTable[[#This Row],[Order Date]])</f>
        <v>2026</v>
      </c>
      <c r="R1366" s="8" t="str">
        <f>"Q"&amp;ROUNDUP(MONTH(SalesDataTable[[#This Row],[Order Date]])/3,0)</f>
        <v>Q3</v>
      </c>
      <c r="S1366" s="9">
        <f>MONTH(SalesDataTable[[#This Row],[Order Date]])</f>
        <v>7</v>
      </c>
      <c r="T1366" s="8" t="str">
        <f>TEXT(SalesDataTable[[#This Row],[Order Date]],"mmm")</f>
        <v>Jul</v>
      </c>
    </row>
    <row r="1367" spans="1:20" ht="15.6">
      <c r="A1367" s="2">
        <v>61</v>
      </c>
      <c r="B1367" s="3">
        <v>46218</v>
      </c>
      <c r="C1367" s="4" t="s">
        <v>20</v>
      </c>
      <c r="D1367" s="4" t="s">
        <v>33</v>
      </c>
      <c r="E1367" s="4" t="s">
        <v>2</v>
      </c>
      <c r="F1367" s="4" t="s">
        <v>3</v>
      </c>
      <c r="G1367" s="4" t="s">
        <v>34</v>
      </c>
      <c r="H1367" s="4" t="s">
        <v>38</v>
      </c>
      <c r="I1367" s="9">
        <v>2</v>
      </c>
      <c r="J1367" s="6">
        <v>125.89</v>
      </c>
      <c r="K1367" s="7">
        <v>0</v>
      </c>
      <c r="L1367" s="6">
        <v>70.8</v>
      </c>
      <c r="M1367" s="6">
        <f t="shared" si="84"/>
        <v>251.78</v>
      </c>
      <c r="N1367" s="6">
        <f t="shared" si="85"/>
        <v>141.6</v>
      </c>
      <c r="O1367" s="6">
        <f t="shared" si="86"/>
        <v>110.18</v>
      </c>
      <c r="P1367" s="8">
        <f t="shared" si="87"/>
        <v>0.43760425768528083</v>
      </c>
      <c r="Q1367" s="5">
        <f>YEAR(SalesDataTable[[#This Row],[Order Date]])</f>
        <v>2026</v>
      </c>
      <c r="R1367" s="8" t="str">
        <f>"Q"&amp;ROUNDUP(MONTH(SalesDataTable[[#This Row],[Order Date]])/3,0)</f>
        <v>Q3</v>
      </c>
      <c r="S1367" s="9">
        <f>MONTH(SalesDataTable[[#This Row],[Order Date]])</f>
        <v>7</v>
      </c>
      <c r="T1367" s="8" t="str">
        <f>TEXT(SalesDataTable[[#This Row],[Order Date]],"mmm")</f>
        <v>Jul</v>
      </c>
    </row>
    <row r="1368" spans="1:20" ht="15.6">
      <c r="A1368" s="2">
        <v>357</v>
      </c>
      <c r="B1368" s="3">
        <v>46218</v>
      </c>
      <c r="C1368" s="4" t="s">
        <v>0</v>
      </c>
      <c r="D1368" s="4" t="s">
        <v>36</v>
      </c>
      <c r="E1368" s="4" t="s">
        <v>2</v>
      </c>
      <c r="F1368" s="4" t="s">
        <v>13</v>
      </c>
      <c r="G1368" s="4" t="s">
        <v>34</v>
      </c>
      <c r="H1368" s="4" t="s">
        <v>45</v>
      </c>
      <c r="I1368" s="9">
        <v>2</v>
      </c>
      <c r="J1368" s="6">
        <v>51.9</v>
      </c>
      <c r="K1368" s="7">
        <v>0</v>
      </c>
      <c r="L1368" s="6">
        <v>21.82</v>
      </c>
      <c r="M1368" s="6">
        <f t="shared" si="84"/>
        <v>103.8</v>
      </c>
      <c r="N1368" s="6">
        <f t="shared" si="85"/>
        <v>43.64</v>
      </c>
      <c r="O1368" s="6">
        <f t="shared" si="86"/>
        <v>60.16</v>
      </c>
      <c r="P1368" s="8">
        <f t="shared" si="87"/>
        <v>0.57957610789980729</v>
      </c>
      <c r="Q1368" s="5">
        <f>YEAR(SalesDataTable[[#This Row],[Order Date]])</f>
        <v>2026</v>
      </c>
      <c r="R1368" s="8" t="str">
        <f>"Q"&amp;ROUNDUP(MONTH(SalesDataTable[[#This Row],[Order Date]])/3,0)</f>
        <v>Q3</v>
      </c>
      <c r="S1368" s="9">
        <f>MONTH(SalesDataTable[[#This Row],[Order Date]])</f>
        <v>7</v>
      </c>
      <c r="T1368" s="8" t="str">
        <f>TEXT(SalesDataTable[[#This Row],[Order Date]],"mmm")</f>
        <v>Jul</v>
      </c>
    </row>
    <row r="1369" spans="1:20" ht="15.6">
      <c r="A1369" s="2">
        <v>1607</v>
      </c>
      <c r="B1369" s="3">
        <v>46218</v>
      </c>
      <c r="C1369" s="4" t="s">
        <v>0</v>
      </c>
      <c r="D1369" s="4" t="s">
        <v>1</v>
      </c>
      <c r="E1369" s="4" t="s">
        <v>19</v>
      </c>
      <c r="F1369" s="4" t="s">
        <v>13</v>
      </c>
      <c r="G1369" s="4" t="s">
        <v>34</v>
      </c>
      <c r="H1369" s="4" t="s">
        <v>35</v>
      </c>
      <c r="I1369" s="9">
        <v>2</v>
      </c>
      <c r="J1369" s="6">
        <v>39.75</v>
      </c>
      <c r="K1369" s="7">
        <v>0</v>
      </c>
      <c r="L1369" s="6">
        <v>14.78</v>
      </c>
      <c r="M1369" s="6">
        <f t="shared" si="84"/>
        <v>79.5</v>
      </c>
      <c r="N1369" s="6">
        <f t="shared" si="85"/>
        <v>29.56</v>
      </c>
      <c r="O1369" s="6">
        <f t="shared" si="86"/>
        <v>49.94</v>
      </c>
      <c r="P1369" s="8">
        <f t="shared" si="87"/>
        <v>0.62817610062893081</v>
      </c>
      <c r="Q1369" s="5">
        <f>YEAR(SalesDataTable[[#This Row],[Order Date]])</f>
        <v>2026</v>
      </c>
      <c r="R1369" s="8" t="str">
        <f>"Q"&amp;ROUNDUP(MONTH(SalesDataTable[[#This Row],[Order Date]])/3,0)</f>
        <v>Q3</v>
      </c>
      <c r="S1369" s="9">
        <f>MONTH(SalesDataTable[[#This Row],[Order Date]])</f>
        <v>7</v>
      </c>
      <c r="T1369" s="8" t="str">
        <f>TEXT(SalesDataTable[[#This Row],[Order Date]],"mmm")</f>
        <v>Jul</v>
      </c>
    </row>
    <row r="1370" spans="1:20" ht="15.6">
      <c r="A1370" s="2">
        <v>3295</v>
      </c>
      <c r="B1370" s="3">
        <v>46218</v>
      </c>
      <c r="C1370" s="4" t="s">
        <v>6</v>
      </c>
      <c r="D1370" s="4" t="s">
        <v>43</v>
      </c>
      <c r="E1370" s="4" t="s">
        <v>28</v>
      </c>
      <c r="F1370" s="4" t="s">
        <v>3</v>
      </c>
      <c r="G1370" s="4" t="s">
        <v>9</v>
      </c>
      <c r="H1370" s="4" t="s">
        <v>10</v>
      </c>
      <c r="I1370" s="9">
        <v>1</v>
      </c>
      <c r="J1370" s="6">
        <v>93.46</v>
      </c>
      <c r="K1370" s="7">
        <v>0.15</v>
      </c>
      <c r="L1370" s="6">
        <v>46.65</v>
      </c>
      <c r="M1370" s="6">
        <f t="shared" si="84"/>
        <v>79.440999999999988</v>
      </c>
      <c r="N1370" s="6">
        <f t="shared" si="85"/>
        <v>46.65</v>
      </c>
      <c r="O1370" s="6">
        <f t="shared" si="86"/>
        <v>32.79099999999999</v>
      </c>
      <c r="P1370" s="8">
        <f t="shared" si="87"/>
        <v>0.41277174255107557</v>
      </c>
      <c r="Q1370" s="5">
        <f>YEAR(SalesDataTable[[#This Row],[Order Date]])</f>
        <v>2026</v>
      </c>
      <c r="R1370" s="8" t="str">
        <f>"Q"&amp;ROUNDUP(MONTH(SalesDataTable[[#This Row],[Order Date]])/3,0)</f>
        <v>Q3</v>
      </c>
      <c r="S1370" s="9">
        <f>MONTH(SalesDataTable[[#This Row],[Order Date]])</f>
        <v>7</v>
      </c>
      <c r="T1370" s="8" t="str">
        <f>TEXT(SalesDataTable[[#This Row],[Order Date]],"mmm")</f>
        <v>Jul</v>
      </c>
    </row>
    <row r="1371" spans="1:20" ht="15.6">
      <c r="A1371" s="2">
        <v>4048</v>
      </c>
      <c r="B1371" s="3">
        <v>46218</v>
      </c>
      <c r="C1371" s="4" t="s">
        <v>20</v>
      </c>
      <c r="D1371" s="4" t="s">
        <v>47</v>
      </c>
      <c r="E1371" s="4" t="s">
        <v>8</v>
      </c>
      <c r="F1371" s="4" t="s">
        <v>16</v>
      </c>
      <c r="G1371" s="4" t="s">
        <v>4</v>
      </c>
      <c r="H1371" s="4" t="s">
        <v>5</v>
      </c>
      <c r="I1371" s="9">
        <v>3</v>
      </c>
      <c r="J1371" s="6">
        <v>82.79</v>
      </c>
      <c r="K1371" s="7">
        <v>0.1</v>
      </c>
      <c r="L1371" s="6">
        <v>43.07</v>
      </c>
      <c r="M1371" s="6">
        <f t="shared" si="84"/>
        <v>223.53300000000002</v>
      </c>
      <c r="N1371" s="6">
        <f t="shared" si="85"/>
        <v>129.21</v>
      </c>
      <c r="O1371" s="6">
        <f t="shared" si="86"/>
        <v>94.323000000000008</v>
      </c>
      <c r="P1371" s="8">
        <f t="shared" si="87"/>
        <v>0.42196454214813922</v>
      </c>
      <c r="Q1371" s="5">
        <f>YEAR(SalesDataTable[[#This Row],[Order Date]])</f>
        <v>2026</v>
      </c>
      <c r="R1371" s="8" t="str">
        <f>"Q"&amp;ROUNDUP(MONTH(SalesDataTable[[#This Row],[Order Date]])/3,0)</f>
        <v>Q3</v>
      </c>
      <c r="S1371" s="9">
        <f>MONTH(SalesDataTable[[#This Row],[Order Date]])</f>
        <v>7</v>
      </c>
      <c r="T1371" s="8" t="str">
        <f>TEXT(SalesDataTable[[#This Row],[Order Date]],"mmm")</f>
        <v>Jul</v>
      </c>
    </row>
    <row r="1372" spans="1:20" ht="15.6">
      <c r="A1372" s="2">
        <v>4424</v>
      </c>
      <c r="B1372" s="3">
        <v>46218</v>
      </c>
      <c r="C1372" s="4" t="s">
        <v>11</v>
      </c>
      <c r="D1372" s="4" t="s">
        <v>12</v>
      </c>
      <c r="E1372" s="4" t="s">
        <v>19</v>
      </c>
      <c r="F1372" s="4" t="s">
        <v>16</v>
      </c>
      <c r="G1372" s="4" t="s">
        <v>9</v>
      </c>
      <c r="H1372" s="4" t="s">
        <v>10</v>
      </c>
      <c r="I1372" s="9">
        <v>1</v>
      </c>
      <c r="J1372" s="6">
        <v>92.54</v>
      </c>
      <c r="K1372" s="7">
        <v>0</v>
      </c>
      <c r="L1372" s="6">
        <v>44.48</v>
      </c>
      <c r="M1372" s="6">
        <f t="shared" si="84"/>
        <v>92.54</v>
      </c>
      <c r="N1372" s="6">
        <f t="shared" si="85"/>
        <v>44.48</v>
      </c>
      <c r="O1372" s="6">
        <f t="shared" si="86"/>
        <v>48.060000000000009</v>
      </c>
      <c r="P1372" s="8">
        <f t="shared" si="87"/>
        <v>0.51934298681651181</v>
      </c>
      <c r="Q1372" s="5">
        <f>YEAR(SalesDataTable[[#This Row],[Order Date]])</f>
        <v>2026</v>
      </c>
      <c r="R1372" s="8" t="str">
        <f>"Q"&amp;ROUNDUP(MONTH(SalesDataTable[[#This Row],[Order Date]])/3,0)</f>
        <v>Q3</v>
      </c>
      <c r="S1372" s="9">
        <f>MONTH(SalesDataTable[[#This Row],[Order Date]])</f>
        <v>7</v>
      </c>
      <c r="T1372" s="8" t="str">
        <f>TEXT(SalesDataTable[[#This Row],[Order Date]],"mmm")</f>
        <v>Jul</v>
      </c>
    </row>
    <row r="1373" spans="1:20" ht="15.6">
      <c r="A1373" s="2">
        <v>4732</v>
      </c>
      <c r="B1373" s="3">
        <v>46218</v>
      </c>
      <c r="C1373" s="4" t="s">
        <v>6</v>
      </c>
      <c r="D1373" s="4" t="s">
        <v>49</v>
      </c>
      <c r="E1373" s="4" t="s">
        <v>19</v>
      </c>
      <c r="F1373" s="4" t="s">
        <v>13</v>
      </c>
      <c r="G1373" s="4" t="s">
        <v>14</v>
      </c>
      <c r="H1373" s="4" t="s">
        <v>32</v>
      </c>
      <c r="I1373" s="9">
        <v>1</v>
      </c>
      <c r="J1373" s="6">
        <v>46.53</v>
      </c>
      <c r="K1373" s="7">
        <v>0</v>
      </c>
      <c r="L1373" s="6">
        <v>18.829999999999998</v>
      </c>
      <c r="M1373" s="6">
        <f t="shared" si="84"/>
        <v>46.53</v>
      </c>
      <c r="N1373" s="6">
        <f t="shared" si="85"/>
        <v>18.829999999999998</v>
      </c>
      <c r="O1373" s="6">
        <f t="shared" si="86"/>
        <v>27.700000000000003</v>
      </c>
      <c r="P1373" s="8">
        <f t="shared" si="87"/>
        <v>0.59531485063399958</v>
      </c>
      <c r="Q1373" s="5">
        <f>YEAR(SalesDataTable[[#This Row],[Order Date]])</f>
        <v>2026</v>
      </c>
      <c r="R1373" s="8" t="str">
        <f>"Q"&amp;ROUNDUP(MONTH(SalesDataTable[[#This Row],[Order Date]])/3,0)</f>
        <v>Q3</v>
      </c>
      <c r="S1373" s="9">
        <f>MONTH(SalesDataTable[[#This Row],[Order Date]])</f>
        <v>7</v>
      </c>
      <c r="T1373" s="8" t="str">
        <f>TEXT(SalesDataTable[[#This Row],[Order Date]],"mmm")</f>
        <v>Jul</v>
      </c>
    </row>
    <row r="1374" spans="1:20" ht="15.6">
      <c r="A1374" s="2">
        <v>194</v>
      </c>
      <c r="B1374" s="3">
        <v>46219</v>
      </c>
      <c r="C1374" s="4" t="s">
        <v>6</v>
      </c>
      <c r="D1374" s="4" t="s">
        <v>43</v>
      </c>
      <c r="E1374" s="4" t="s">
        <v>2</v>
      </c>
      <c r="F1374" s="4" t="s">
        <v>3</v>
      </c>
      <c r="G1374" s="4" t="s">
        <v>4</v>
      </c>
      <c r="H1374" s="4" t="s">
        <v>22</v>
      </c>
      <c r="I1374" s="9">
        <v>2</v>
      </c>
      <c r="J1374" s="6">
        <v>49.69</v>
      </c>
      <c r="K1374" s="7">
        <v>0</v>
      </c>
      <c r="L1374" s="6">
        <v>21.97</v>
      </c>
      <c r="M1374" s="6">
        <f t="shared" si="84"/>
        <v>99.38</v>
      </c>
      <c r="N1374" s="6">
        <f t="shared" si="85"/>
        <v>43.94</v>
      </c>
      <c r="O1374" s="6">
        <f t="shared" si="86"/>
        <v>55.44</v>
      </c>
      <c r="P1374" s="8">
        <f t="shared" si="87"/>
        <v>0.557858724089354</v>
      </c>
      <c r="Q1374" s="5">
        <f>YEAR(SalesDataTable[[#This Row],[Order Date]])</f>
        <v>2026</v>
      </c>
      <c r="R1374" s="8" t="str">
        <f>"Q"&amp;ROUNDUP(MONTH(SalesDataTable[[#This Row],[Order Date]])/3,0)</f>
        <v>Q3</v>
      </c>
      <c r="S1374" s="9">
        <f>MONTH(SalesDataTable[[#This Row],[Order Date]])</f>
        <v>7</v>
      </c>
      <c r="T1374" s="8" t="str">
        <f>TEXT(SalesDataTable[[#This Row],[Order Date]],"mmm")</f>
        <v>Jul</v>
      </c>
    </row>
    <row r="1375" spans="1:20" ht="15.6">
      <c r="A1375" s="2">
        <v>258</v>
      </c>
      <c r="B1375" s="3">
        <v>46219</v>
      </c>
      <c r="C1375" s="4" t="s">
        <v>20</v>
      </c>
      <c r="D1375" s="4" t="s">
        <v>33</v>
      </c>
      <c r="E1375" s="4" t="s">
        <v>28</v>
      </c>
      <c r="F1375" s="4" t="s">
        <v>13</v>
      </c>
      <c r="G1375" s="4" t="s">
        <v>9</v>
      </c>
      <c r="H1375" s="4" t="s">
        <v>46</v>
      </c>
      <c r="I1375" s="9">
        <v>3</v>
      </c>
      <c r="J1375" s="6">
        <v>71.34</v>
      </c>
      <c r="K1375" s="7">
        <v>0.1</v>
      </c>
      <c r="L1375" s="6">
        <v>31.71</v>
      </c>
      <c r="M1375" s="6">
        <f t="shared" si="84"/>
        <v>192.61800000000002</v>
      </c>
      <c r="N1375" s="6">
        <f t="shared" si="85"/>
        <v>95.13</v>
      </c>
      <c r="O1375" s="6">
        <f t="shared" si="86"/>
        <v>97.488000000000028</v>
      </c>
      <c r="P1375" s="8">
        <f t="shared" si="87"/>
        <v>0.50612092327819835</v>
      </c>
      <c r="Q1375" s="5">
        <f>YEAR(SalesDataTable[[#This Row],[Order Date]])</f>
        <v>2026</v>
      </c>
      <c r="R1375" s="8" t="str">
        <f>"Q"&amp;ROUNDUP(MONTH(SalesDataTable[[#This Row],[Order Date]])/3,0)</f>
        <v>Q3</v>
      </c>
      <c r="S1375" s="9">
        <f>MONTH(SalesDataTable[[#This Row],[Order Date]])</f>
        <v>7</v>
      </c>
      <c r="T1375" s="8" t="str">
        <f>TEXT(SalesDataTable[[#This Row],[Order Date]],"mmm")</f>
        <v>Jul</v>
      </c>
    </row>
    <row r="1376" spans="1:20" ht="15.6">
      <c r="A1376" s="2">
        <v>543</v>
      </c>
      <c r="B1376" s="3">
        <v>46219</v>
      </c>
      <c r="C1376" s="4" t="s">
        <v>6</v>
      </c>
      <c r="D1376" s="4" t="s">
        <v>49</v>
      </c>
      <c r="E1376" s="4" t="s">
        <v>28</v>
      </c>
      <c r="F1376" s="4" t="s">
        <v>3</v>
      </c>
      <c r="G1376" s="4" t="s">
        <v>4</v>
      </c>
      <c r="H1376" s="4" t="s">
        <v>5</v>
      </c>
      <c r="I1376" s="9">
        <v>1</v>
      </c>
      <c r="J1376" s="6">
        <v>83.03</v>
      </c>
      <c r="K1376" s="7">
        <v>0</v>
      </c>
      <c r="L1376" s="6">
        <v>42.41</v>
      </c>
      <c r="M1376" s="6">
        <f t="shared" si="84"/>
        <v>83.03</v>
      </c>
      <c r="N1376" s="6">
        <f t="shared" si="85"/>
        <v>42.41</v>
      </c>
      <c r="O1376" s="6">
        <f t="shared" si="86"/>
        <v>40.620000000000005</v>
      </c>
      <c r="P1376" s="8">
        <f t="shared" si="87"/>
        <v>0.48922076357942917</v>
      </c>
      <c r="Q1376" s="5">
        <f>YEAR(SalesDataTable[[#This Row],[Order Date]])</f>
        <v>2026</v>
      </c>
      <c r="R1376" s="8" t="str">
        <f>"Q"&amp;ROUNDUP(MONTH(SalesDataTable[[#This Row],[Order Date]])/3,0)</f>
        <v>Q3</v>
      </c>
      <c r="S1376" s="9">
        <f>MONTH(SalesDataTable[[#This Row],[Order Date]])</f>
        <v>7</v>
      </c>
      <c r="T1376" s="8" t="str">
        <f>TEXT(SalesDataTable[[#This Row],[Order Date]],"mmm")</f>
        <v>Jul</v>
      </c>
    </row>
    <row r="1377" spans="1:20" ht="15.6">
      <c r="A1377" s="2">
        <v>972</v>
      </c>
      <c r="B1377" s="3">
        <v>46219</v>
      </c>
      <c r="C1377" s="4" t="s">
        <v>20</v>
      </c>
      <c r="D1377" s="4" t="s">
        <v>21</v>
      </c>
      <c r="E1377" s="4" t="s">
        <v>2</v>
      </c>
      <c r="F1377" s="4" t="s">
        <v>3</v>
      </c>
      <c r="G1377" s="4" t="s">
        <v>34</v>
      </c>
      <c r="H1377" s="4" t="s">
        <v>35</v>
      </c>
      <c r="I1377" s="9">
        <v>1</v>
      </c>
      <c r="J1377" s="6">
        <v>40.799999999999997</v>
      </c>
      <c r="K1377" s="7">
        <v>0</v>
      </c>
      <c r="L1377" s="6">
        <v>14.42</v>
      </c>
      <c r="M1377" s="6">
        <f t="shared" si="84"/>
        <v>40.799999999999997</v>
      </c>
      <c r="N1377" s="6">
        <f t="shared" si="85"/>
        <v>14.42</v>
      </c>
      <c r="O1377" s="6">
        <f t="shared" si="86"/>
        <v>26.379999999999995</v>
      </c>
      <c r="P1377" s="8">
        <f t="shared" si="87"/>
        <v>0.64656862745098032</v>
      </c>
      <c r="Q1377" s="5">
        <f>YEAR(SalesDataTable[[#This Row],[Order Date]])</f>
        <v>2026</v>
      </c>
      <c r="R1377" s="8" t="str">
        <f>"Q"&amp;ROUNDUP(MONTH(SalesDataTable[[#This Row],[Order Date]])/3,0)</f>
        <v>Q3</v>
      </c>
      <c r="S1377" s="9">
        <f>MONTH(SalesDataTable[[#This Row],[Order Date]])</f>
        <v>7</v>
      </c>
      <c r="T1377" s="8" t="str">
        <f>TEXT(SalesDataTable[[#This Row],[Order Date]],"mmm")</f>
        <v>Jul</v>
      </c>
    </row>
    <row r="1378" spans="1:20" ht="15.6">
      <c r="A1378" s="2">
        <v>1146</v>
      </c>
      <c r="B1378" s="3">
        <v>46219</v>
      </c>
      <c r="C1378" s="4" t="s">
        <v>6</v>
      </c>
      <c r="D1378" s="4" t="s">
        <v>27</v>
      </c>
      <c r="E1378" s="4" t="s">
        <v>28</v>
      </c>
      <c r="F1378" s="4" t="s">
        <v>3</v>
      </c>
      <c r="G1378" s="4" t="s">
        <v>23</v>
      </c>
      <c r="H1378" s="4" t="s">
        <v>51</v>
      </c>
      <c r="I1378" s="9">
        <v>2</v>
      </c>
      <c r="J1378" s="6">
        <v>125.34</v>
      </c>
      <c r="K1378" s="7">
        <v>0.15</v>
      </c>
      <c r="L1378" s="6">
        <v>59.04</v>
      </c>
      <c r="M1378" s="6">
        <f t="shared" si="84"/>
        <v>213.078</v>
      </c>
      <c r="N1378" s="6">
        <f t="shared" si="85"/>
        <v>118.08</v>
      </c>
      <c r="O1378" s="6">
        <f t="shared" si="86"/>
        <v>94.998000000000005</v>
      </c>
      <c r="P1378" s="8">
        <f t="shared" si="87"/>
        <v>0.44583673584321237</v>
      </c>
      <c r="Q1378" s="5">
        <f>YEAR(SalesDataTable[[#This Row],[Order Date]])</f>
        <v>2026</v>
      </c>
      <c r="R1378" s="8" t="str">
        <f>"Q"&amp;ROUNDUP(MONTH(SalesDataTable[[#This Row],[Order Date]])/3,0)</f>
        <v>Q3</v>
      </c>
      <c r="S1378" s="9">
        <f>MONTH(SalesDataTable[[#This Row],[Order Date]])</f>
        <v>7</v>
      </c>
      <c r="T1378" s="8" t="str">
        <f>TEXT(SalesDataTable[[#This Row],[Order Date]],"mmm")</f>
        <v>Jul</v>
      </c>
    </row>
    <row r="1379" spans="1:20" ht="15.6">
      <c r="A1379" s="2">
        <v>1464</v>
      </c>
      <c r="B1379" s="3">
        <v>46219</v>
      </c>
      <c r="C1379" s="4" t="s">
        <v>0</v>
      </c>
      <c r="D1379" s="4" t="s">
        <v>36</v>
      </c>
      <c r="E1379" s="4" t="s">
        <v>2</v>
      </c>
      <c r="F1379" s="4" t="s">
        <v>3</v>
      </c>
      <c r="G1379" s="4" t="s">
        <v>34</v>
      </c>
      <c r="H1379" s="4" t="s">
        <v>38</v>
      </c>
      <c r="I1379" s="9">
        <v>1</v>
      </c>
      <c r="J1379" s="6">
        <v>122.73</v>
      </c>
      <c r="K1379" s="7">
        <v>0.1</v>
      </c>
      <c r="L1379" s="6">
        <v>70.540000000000006</v>
      </c>
      <c r="M1379" s="6">
        <f t="shared" si="84"/>
        <v>110.45700000000001</v>
      </c>
      <c r="N1379" s="6">
        <f t="shared" si="85"/>
        <v>70.540000000000006</v>
      </c>
      <c r="O1379" s="6">
        <f t="shared" si="86"/>
        <v>39.917000000000002</v>
      </c>
      <c r="P1379" s="8">
        <f t="shared" si="87"/>
        <v>0.36138044668966202</v>
      </c>
      <c r="Q1379" s="5">
        <f>YEAR(SalesDataTable[[#This Row],[Order Date]])</f>
        <v>2026</v>
      </c>
      <c r="R1379" s="8" t="str">
        <f>"Q"&amp;ROUNDUP(MONTH(SalesDataTable[[#This Row],[Order Date]])/3,0)</f>
        <v>Q3</v>
      </c>
      <c r="S1379" s="9">
        <f>MONTH(SalesDataTable[[#This Row],[Order Date]])</f>
        <v>7</v>
      </c>
      <c r="T1379" s="8" t="str">
        <f>TEXT(SalesDataTable[[#This Row],[Order Date]],"mmm")</f>
        <v>Jul</v>
      </c>
    </row>
    <row r="1380" spans="1:20" ht="15.6">
      <c r="A1380" s="2">
        <v>1581</v>
      </c>
      <c r="B1380" s="3">
        <v>46219</v>
      </c>
      <c r="C1380" s="4" t="s">
        <v>11</v>
      </c>
      <c r="D1380" s="4" t="s">
        <v>25</v>
      </c>
      <c r="E1380" s="4" t="s">
        <v>19</v>
      </c>
      <c r="F1380" s="4" t="s">
        <v>13</v>
      </c>
      <c r="G1380" s="4" t="s">
        <v>9</v>
      </c>
      <c r="H1380" s="4" t="s">
        <v>10</v>
      </c>
      <c r="I1380" s="9">
        <v>5</v>
      </c>
      <c r="J1380" s="6">
        <v>92.72</v>
      </c>
      <c r="K1380" s="7">
        <v>0.1</v>
      </c>
      <c r="L1380" s="6">
        <v>46.2</v>
      </c>
      <c r="M1380" s="6">
        <f t="shared" si="84"/>
        <v>417.24</v>
      </c>
      <c r="N1380" s="6">
        <f t="shared" si="85"/>
        <v>231</v>
      </c>
      <c r="O1380" s="6">
        <f t="shared" si="86"/>
        <v>186.24</v>
      </c>
      <c r="P1380" s="8">
        <f t="shared" si="87"/>
        <v>0.44636180615473109</v>
      </c>
      <c r="Q1380" s="5">
        <f>YEAR(SalesDataTable[[#This Row],[Order Date]])</f>
        <v>2026</v>
      </c>
      <c r="R1380" s="8" t="str">
        <f>"Q"&amp;ROUNDUP(MONTH(SalesDataTable[[#This Row],[Order Date]])/3,0)</f>
        <v>Q3</v>
      </c>
      <c r="S1380" s="9">
        <f>MONTH(SalesDataTable[[#This Row],[Order Date]])</f>
        <v>7</v>
      </c>
      <c r="T1380" s="8" t="str">
        <f>TEXT(SalesDataTable[[#This Row],[Order Date]],"mmm")</f>
        <v>Jul</v>
      </c>
    </row>
    <row r="1381" spans="1:20" ht="15.6">
      <c r="A1381" s="2">
        <v>1894</v>
      </c>
      <c r="B1381" s="3">
        <v>46219</v>
      </c>
      <c r="C1381" s="4" t="s">
        <v>20</v>
      </c>
      <c r="D1381" s="4" t="s">
        <v>31</v>
      </c>
      <c r="E1381" s="4" t="s">
        <v>8</v>
      </c>
      <c r="F1381" s="4" t="s">
        <v>16</v>
      </c>
      <c r="G1381" s="4" t="s">
        <v>34</v>
      </c>
      <c r="H1381" s="4" t="s">
        <v>42</v>
      </c>
      <c r="I1381" s="9">
        <v>5</v>
      </c>
      <c r="J1381" s="6">
        <v>36.29</v>
      </c>
      <c r="K1381" s="7">
        <v>0.05</v>
      </c>
      <c r="L1381" s="6">
        <v>13.52</v>
      </c>
      <c r="M1381" s="6">
        <f t="shared" si="84"/>
        <v>172.37749999999997</v>
      </c>
      <c r="N1381" s="6">
        <f t="shared" si="85"/>
        <v>67.599999999999994</v>
      </c>
      <c r="O1381" s="6">
        <f t="shared" si="86"/>
        <v>104.77749999999997</v>
      </c>
      <c r="P1381" s="8">
        <f t="shared" si="87"/>
        <v>0.60783744978317933</v>
      </c>
      <c r="Q1381" s="5">
        <f>YEAR(SalesDataTable[[#This Row],[Order Date]])</f>
        <v>2026</v>
      </c>
      <c r="R1381" s="8" t="str">
        <f>"Q"&amp;ROUNDUP(MONTH(SalesDataTable[[#This Row],[Order Date]])/3,0)</f>
        <v>Q3</v>
      </c>
      <c r="S1381" s="9">
        <f>MONTH(SalesDataTable[[#This Row],[Order Date]])</f>
        <v>7</v>
      </c>
      <c r="T1381" s="8" t="str">
        <f>TEXT(SalesDataTable[[#This Row],[Order Date]],"mmm")</f>
        <v>Jul</v>
      </c>
    </row>
    <row r="1382" spans="1:20" ht="15.6">
      <c r="A1382" s="2">
        <v>2100</v>
      </c>
      <c r="B1382" s="3">
        <v>46219</v>
      </c>
      <c r="C1382" s="4" t="s">
        <v>11</v>
      </c>
      <c r="D1382" s="4" t="s">
        <v>12</v>
      </c>
      <c r="E1382" s="4" t="s">
        <v>2</v>
      </c>
      <c r="F1382" s="4" t="s">
        <v>16</v>
      </c>
      <c r="G1382" s="4" t="s">
        <v>4</v>
      </c>
      <c r="H1382" s="4" t="s">
        <v>22</v>
      </c>
      <c r="I1382" s="9">
        <v>2</v>
      </c>
      <c r="J1382" s="6">
        <v>49.84</v>
      </c>
      <c r="K1382" s="7">
        <v>0.1</v>
      </c>
      <c r="L1382" s="6">
        <v>23.06</v>
      </c>
      <c r="M1382" s="6">
        <f t="shared" si="84"/>
        <v>89.712000000000003</v>
      </c>
      <c r="N1382" s="6">
        <f t="shared" si="85"/>
        <v>46.12</v>
      </c>
      <c r="O1382" s="6">
        <f t="shared" si="86"/>
        <v>43.592000000000006</v>
      </c>
      <c r="P1382" s="8">
        <f t="shared" si="87"/>
        <v>0.48591046905653651</v>
      </c>
      <c r="Q1382" s="5">
        <f>YEAR(SalesDataTable[[#This Row],[Order Date]])</f>
        <v>2026</v>
      </c>
      <c r="R1382" s="8" t="str">
        <f>"Q"&amp;ROUNDUP(MONTH(SalesDataTable[[#This Row],[Order Date]])/3,0)</f>
        <v>Q3</v>
      </c>
      <c r="S1382" s="9">
        <f>MONTH(SalesDataTable[[#This Row],[Order Date]])</f>
        <v>7</v>
      </c>
      <c r="T1382" s="8" t="str">
        <f>TEXT(SalesDataTable[[#This Row],[Order Date]],"mmm")</f>
        <v>Jul</v>
      </c>
    </row>
    <row r="1383" spans="1:20" ht="15.6">
      <c r="A1383" s="2">
        <v>2902</v>
      </c>
      <c r="B1383" s="3">
        <v>46219</v>
      </c>
      <c r="C1383" s="4" t="s">
        <v>6</v>
      </c>
      <c r="D1383" s="4" t="s">
        <v>43</v>
      </c>
      <c r="E1383" s="4" t="s">
        <v>28</v>
      </c>
      <c r="F1383" s="4" t="s">
        <v>16</v>
      </c>
      <c r="G1383" s="4" t="s">
        <v>34</v>
      </c>
      <c r="H1383" s="4" t="s">
        <v>42</v>
      </c>
      <c r="I1383" s="9">
        <v>1</v>
      </c>
      <c r="J1383" s="6">
        <v>35.799999999999997</v>
      </c>
      <c r="K1383" s="7">
        <v>0</v>
      </c>
      <c r="L1383" s="6">
        <v>14.05</v>
      </c>
      <c r="M1383" s="6">
        <f t="shared" si="84"/>
        <v>35.799999999999997</v>
      </c>
      <c r="N1383" s="6">
        <f t="shared" si="85"/>
        <v>14.05</v>
      </c>
      <c r="O1383" s="6">
        <f t="shared" si="86"/>
        <v>21.749999999999996</v>
      </c>
      <c r="P1383" s="8">
        <f t="shared" si="87"/>
        <v>0.60754189944134074</v>
      </c>
      <c r="Q1383" s="5">
        <f>YEAR(SalesDataTable[[#This Row],[Order Date]])</f>
        <v>2026</v>
      </c>
      <c r="R1383" s="8" t="str">
        <f>"Q"&amp;ROUNDUP(MONTH(SalesDataTable[[#This Row],[Order Date]])/3,0)</f>
        <v>Q3</v>
      </c>
      <c r="S1383" s="9">
        <f>MONTH(SalesDataTable[[#This Row],[Order Date]])</f>
        <v>7</v>
      </c>
      <c r="T1383" s="8" t="str">
        <f>TEXT(SalesDataTable[[#This Row],[Order Date]],"mmm")</f>
        <v>Jul</v>
      </c>
    </row>
    <row r="1384" spans="1:20" ht="15.6">
      <c r="A1384" s="2">
        <v>3115</v>
      </c>
      <c r="B1384" s="3">
        <v>46219</v>
      </c>
      <c r="C1384" s="4" t="s">
        <v>20</v>
      </c>
      <c r="D1384" s="4" t="s">
        <v>47</v>
      </c>
      <c r="E1384" s="4" t="s">
        <v>2</v>
      </c>
      <c r="F1384" s="4" t="s">
        <v>13</v>
      </c>
      <c r="G1384" s="4" t="s">
        <v>23</v>
      </c>
      <c r="H1384" s="4" t="s">
        <v>29</v>
      </c>
      <c r="I1384" s="9">
        <v>1</v>
      </c>
      <c r="J1384" s="6">
        <v>195.12</v>
      </c>
      <c r="K1384" s="7">
        <v>0</v>
      </c>
      <c r="L1384" s="6">
        <v>101.14</v>
      </c>
      <c r="M1384" s="6">
        <f t="shared" si="84"/>
        <v>195.12</v>
      </c>
      <c r="N1384" s="6">
        <f t="shared" si="85"/>
        <v>101.14</v>
      </c>
      <c r="O1384" s="6">
        <f t="shared" si="86"/>
        <v>93.98</v>
      </c>
      <c r="P1384" s="8">
        <f t="shared" si="87"/>
        <v>0.48165231652316526</v>
      </c>
      <c r="Q1384" s="5">
        <f>YEAR(SalesDataTable[[#This Row],[Order Date]])</f>
        <v>2026</v>
      </c>
      <c r="R1384" s="8" t="str">
        <f>"Q"&amp;ROUNDUP(MONTH(SalesDataTable[[#This Row],[Order Date]])/3,0)</f>
        <v>Q3</v>
      </c>
      <c r="S1384" s="9">
        <f>MONTH(SalesDataTable[[#This Row],[Order Date]])</f>
        <v>7</v>
      </c>
      <c r="T1384" s="8" t="str">
        <f>TEXT(SalesDataTable[[#This Row],[Order Date]],"mmm")</f>
        <v>Jul</v>
      </c>
    </row>
    <row r="1385" spans="1:20" ht="15.6">
      <c r="A1385" s="2">
        <v>3546</v>
      </c>
      <c r="B1385" s="3">
        <v>46219</v>
      </c>
      <c r="C1385" s="4" t="s">
        <v>0</v>
      </c>
      <c r="D1385" s="4" t="s">
        <v>50</v>
      </c>
      <c r="E1385" s="4" t="s">
        <v>2</v>
      </c>
      <c r="F1385" s="4" t="s">
        <v>13</v>
      </c>
      <c r="G1385" s="4" t="s">
        <v>4</v>
      </c>
      <c r="H1385" s="4" t="s">
        <v>26</v>
      </c>
      <c r="I1385" s="9">
        <v>2</v>
      </c>
      <c r="J1385" s="6">
        <v>39.69</v>
      </c>
      <c r="K1385" s="7">
        <v>0.05</v>
      </c>
      <c r="L1385" s="6">
        <v>16.88</v>
      </c>
      <c r="M1385" s="6">
        <f t="shared" si="84"/>
        <v>75.410999999999987</v>
      </c>
      <c r="N1385" s="6">
        <f t="shared" si="85"/>
        <v>33.76</v>
      </c>
      <c r="O1385" s="6">
        <f t="shared" si="86"/>
        <v>41.650999999999989</v>
      </c>
      <c r="P1385" s="8">
        <f t="shared" si="87"/>
        <v>0.55231995332245953</v>
      </c>
      <c r="Q1385" s="5">
        <f>YEAR(SalesDataTable[[#This Row],[Order Date]])</f>
        <v>2026</v>
      </c>
      <c r="R1385" s="8" t="str">
        <f>"Q"&amp;ROUNDUP(MONTH(SalesDataTable[[#This Row],[Order Date]])/3,0)</f>
        <v>Q3</v>
      </c>
      <c r="S1385" s="9">
        <f>MONTH(SalesDataTable[[#This Row],[Order Date]])</f>
        <v>7</v>
      </c>
      <c r="T1385" s="8" t="str">
        <f>TEXT(SalesDataTable[[#This Row],[Order Date]],"mmm")</f>
        <v>Jul</v>
      </c>
    </row>
    <row r="1386" spans="1:20" ht="15.6">
      <c r="A1386" s="2">
        <v>4224</v>
      </c>
      <c r="B1386" s="3">
        <v>46219</v>
      </c>
      <c r="C1386" s="4" t="s">
        <v>11</v>
      </c>
      <c r="D1386" s="4" t="s">
        <v>18</v>
      </c>
      <c r="E1386" s="4" t="s">
        <v>19</v>
      </c>
      <c r="F1386" s="4" t="s">
        <v>3</v>
      </c>
      <c r="G1386" s="4" t="s">
        <v>23</v>
      </c>
      <c r="H1386" s="4" t="s">
        <v>24</v>
      </c>
      <c r="I1386" s="9">
        <v>1</v>
      </c>
      <c r="J1386" s="6">
        <v>348.73</v>
      </c>
      <c r="K1386" s="7">
        <v>0.15</v>
      </c>
      <c r="L1386" s="6">
        <v>190.33</v>
      </c>
      <c r="M1386" s="6">
        <f t="shared" si="84"/>
        <v>296.4205</v>
      </c>
      <c r="N1386" s="6">
        <f t="shared" si="85"/>
        <v>190.33</v>
      </c>
      <c r="O1386" s="6">
        <f t="shared" si="86"/>
        <v>106.09049999999999</v>
      </c>
      <c r="P1386" s="8">
        <f t="shared" si="87"/>
        <v>0.35790540802677273</v>
      </c>
      <c r="Q1386" s="5">
        <f>YEAR(SalesDataTable[[#This Row],[Order Date]])</f>
        <v>2026</v>
      </c>
      <c r="R1386" s="8" t="str">
        <f>"Q"&amp;ROUNDUP(MONTH(SalesDataTable[[#This Row],[Order Date]])/3,0)</f>
        <v>Q3</v>
      </c>
      <c r="S1386" s="9">
        <f>MONTH(SalesDataTable[[#This Row],[Order Date]])</f>
        <v>7</v>
      </c>
      <c r="T1386" s="8" t="str">
        <f>TEXT(SalesDataTable[[#This Row],[Order Date]],"mmm")</f>
        <v>Jul</v>
      </c>
    </row>
    <row r="1387" spans="1:20" ht="15.6">
      <c r="A1387" s="2">
        <v>4858</v>
      </c>
      <c r="B1387" s="3">
        <v>46219</v>
      </c>
      <c r="C1387" s="4" t="s">
        <v>6</v>
      </c>
      <c r="D1387" s="4" t="s">
        <v>43</v>
      </c>
      <c r="E1387" s="4" t="s">
        <v>19</v>
      </c>
      <c r="F1387" s="4" t="s">
        <v>3</v>
      </c>
      <c r="G1387" s="4" t="s">
        <v>14</v>
      </c>
      <c r="H1387" s="4" t="s">
        <v>15</v>
      </c>
      <c r="I1387" s="9">
        <v>1</v>
      </c>
      <c r="J1387" s="6">
        <v>35.5</v>
      </c>
      <c r="K1387" s="7">
        <v>0</v>
      </c>
      <c r="L1387" s="6">
        <v>13.26</v>
      </c>
      <c r="M1387" s="6">
        <f t="shared" si="84"/>
        <v>35.5</v>
      </c>
      <c r="N1387" s="6">
        <f t="shared" si="85"/>
        <v>13.26</v>
      </c>
      <c r="O1387" s="6">
        <f t="shared" si="86"/>
        <v>22.240000000000002</v>
      </c>
      <c r="P1387" s="8">
        <f t="shared" si="87"/>
        <v>0.62647887323943663</v>
      </c>
      <c r="Q1387" s="5">
        <f>YEAR(SalesDataTable[[#This Row],[Order Date]])</f>
        <v>2026</v>
      </c>
      <c r="R1387" s="8" t="str">
        <f>"Q"&amp;ROUNDUP(MONTH(SalesDataTable[[#This Row],[Order Date]])/3,0)</f>
        <v>Q3</v>
      </c>
      <c r="S1387" s="9">
        <f>MONTH(SalesDataTable[[#This Row],[Order Date]])</f>
        <v>7</v>
      </c>
      <c r="T1387" s="8" t="str">
        <f>TEXT(SalesDataTable[[#This Row],[Order Date]],"mmm")</f>
        <v>Jul</v>
      </c>
    </row>
    <row r="1388" spans="1:20" ht="15.6">
      <c r="A1388" s="2">
        <v>768</v>
      </c>
      <c r="B1388" s="3">
        <v>46220</v>
      </c>
      <c r="C1388" s="4" t="s">
        <v>0</v>
      </c>
      <c r="D1388" s="4" t="s">
        <v>36</v>
      </c>
      <c r="E1388" s="4" t="s">
        <v>2</v>
      </c>
      <c r="F1388" s="4" t="s">
        <v>16</v>
      </c>
      <c r="G1388" s="4" t="s">
        <v>14</v>
      </c>
      <c r="H1388" s="4" t="s">
        <v>32</v>
      </c>
      <c r="I1388" s="9">
        <v>1</v>
      </c>
      <c r="J1388" s="6">
        <v>46.44</v>
      </c>
      <c r="K1388" s="7">
        <v>0</v>
      </c>
      <c r="L1388" s="6">
        <v>18.47</v>
      </c>
      <c r="M1388" s="6">
        <f t="shared" si="84"/>
        <v>46.44</v>
      </c>
      <c r="N1388" s="6">
        <f t="shared" si="85"/>
        <v>18.47</v>
      </c>
      <c r="O1388" s="6">
        <f t="shared" si="86"/>
        <v>27.97</v>
      </c>
      <c r="P1388" s="8">
        <f t="shared" si="87"/>
        <v>0.60228251507321273</v>
      </c>
      <c r="Q1388" s="5">
        <f>YEAR(SalesDataTable[[#This Row],[Order Date]])</f>
        <v>2026</v>
      </c>
      <c r="R1388" s="8" t="str">
        <f>"Q"&amp;ROUNDUP(MONTH(SalesDataTable[[#This Row],[Order Date]])/3,0)</f>
        <v>Q3</v>
      </c>
      <c r="S1388" s="9">
        <f>MONTH(SalesDataTable[[#This Row],[Order Date]])</f>
        <v>7</v>
      </c>
      <c r="T1388" s="8" t="str">
        <f>TEXT(SalesDataTable[[#This Row],[Order Date]],"mmm")</f>
        <v>Jul</v>
      </c>
    </row>
    <row r="1389" spans="1:20" ht="15.6">
      <c r="A1389" s="2">
        <v>1901</v>
      </c>
      <c r="B1389" s="3">
        <v>46220</v>
      </c>
      <c r="C1389" s="4" t="s">
        <v>6</v>
      </c>
      <c r="D1389" s="4" t="s">
        <v>49</v>
      </c>
      <c r="E1389" s="4" t="s">
        <v>2</v>
      </c>
      <c r="F1389" s="4" t="s">
        <v>13</v>
      </c>
      <c r="G1389" s="4" t="s">
        <v>9</v>
      </c>
      <c r="H1389" s="4" t="s">
        <v>46</v>
      </c>
      <c r="I1389" s="9">
        <v>1</v>
      </c>
      <c r="J1389" s="6">
        <v>70.44</v>
      </c>
      <c r="K1389" s="7">
        <v>0.05</v>
      </c>
      <c r="L1389" s="6">
        <v>32.229999999999997</v>
      </c>
      <c r="M1389" s="6">
        <f t="shared" si="84"/>
        <v>66.917999999999992</v>
      </c>
      <c r="N1389" s="6">
        <f t="shared" si="85"/>
        <v>32.229999999999997</v>
      </c>
      <c r="O1389" s="6">
        <f t="shared" si="86"/>
        <v>34.687999999999995</v>
      </c>
      <c r="P1389" s="8">
        <f t="shared" si="87"/>
        <v>0.51836576108072563</v>
      </c>
      <c r="Q1389" s="5">
        <f>YEAR(SalesDataTable[[#This Row],[Order Date]])</f>
        <v>2026</v>
      </c>
      <c r="R1389" s="8" t="str">
        <f>"Q"&amp;ROUNDUP(MONTH(SalesDataTable[[#This Row],[Order Date]])/3,0)</f>
        <v>Q3</v>
      </c>
      <c r="S1389" s="9">
        <f>MONTH(SalesDataTable[[#This Row],[Order Date]])</f>
        <v>7</v>
      </c>
      <c r="T1389" s="8" t="str">
        <f>TEXT(SalesDataTable[[#This Row],[Order Date]],"mmm")</f>
        <v>Jul</v>
      </c>
    </row>
    <row r="1390" spans="1:20" ht="15.6">
      <c r="A1390" s="2">
        <v>2226</v>
      </c>
      <c r="B1390" s="3">
        <v>46220</v>
      </c>
      <c r="C1390" s="4" t="s">
        <v>0</v>
      </c>
      <c r="D1390" s="4" t="s">
        <v>50</v>
      </c>
      <c r="E1390" s="4" t="s">
        <v>19</v>
      </c>
      <c r="F1390" s="4" t="s">
        <v>13</v>
      </c>
      <c r="G1390" s="4" t="s">
        <v>9</v>
      </c>
      <c r="H1390" s="4" t="s">
        <v>46</v>
      </c>
      <c r="I1390" s="9">
        <v>1</v>
      </c>
      <c r="J1390" s="6">
        <v>69.78</v>
      </c>
      <c r="K1390" s="7">
        <v>0.05</v>
      </c>
      <c r="L1390" s="6">
        <v>32.83</v>
      </c>
      <c r="M1390" s="6">
        <f t="shared" si="84"/>
        <v>66.290999999999997</v>
      </c>
      <c r="N1390" s="6">
        <f t="shared" si="85"/>
        <v>32.83</v>
      </c>
      <c r="O1390" s="6">
        <f t="shared" si="86"/>
        <v>33.460999999999999</v>
      </c>
      <c r="P1390" s="8">
        <f t="shared" si="87"/>
        <v>0.50475931876121949</v>
      </c>
      <c r="Q1390" s="5">
        <f>YEAR(SalesDataTable[[#This Row],[Order Date]])</f>
        <v>2026</v>
      </c>
      <c r="R1390" s="8" t="str">
        <f>"Q"&amp;ROUNDUP(MONTH(SalesDataTable[[#This Row],[Order Date]])/3,0)</f>
        <v>Q3</v>
      </c>
      <c r="S1390" s="9">
        <f>MONTH(SalesDataTable[[#This Row],[Order Date]])</f>
        <v>7</v>
      </c>
      <c r="T1390" s="8" t="str">
        <f>TEXT(SalesDataTable[[#This Row],[Order Date]],"mmm")</f>
        <v>Jul</v>
      </c>
    </row>
    <row r="1391" spans="1:20" ht="15.6">
      <c r="A1391" s="2">
        <v>2660</v>
      </c>
      <c r="B1391" s="3">
        <v>46220</v>
      </c>
      <c r="C1391" s="4" t="s">
        <v>11</v>
      </c>
      <c r="D1391" s="4" t="s">
        <v>25</v>
      </c>
      <c r="E1391" s="4" t="s">
        <v>19</v>
      </c>
      <c r="F1391" s="4" t="s">
        <v>13</v>
      </c>
      <c r="G1391" s="4" t="s">
        <v>14</v>
      </c>
      <c r="H1391" s="4" t="s">
        <v>15</v>
      </c>
      <c r="I1391" s="9">
        <v>4</v>
      </c>
      <c r="J1391" s="6">
        <v>35.450000000000003</v>
      </c>
      <c r="K1391" s="7">
        <v>0.1</v>
      </c>
      <c r="L1391" s="6">
        <v>13.83</v>
      </c>
      <c r="M1391" s="6">
        <f t="shared" si="84"/>
        <v>127.62000000000002</v>
      </c>
      <c r="N1391" s="6">
        <f t="shared" si="85"/>
        <v>55.32</v>
      </c>
      <c r="O1391" s="6">
        <f t="shared" si="86"/>
        <v>72.300000000000011</v>
      </c>
      <c r="P1391" s="8">
        <f t="shared" si="87"/>
        <v>0.56652562294311237</v>
      </c>
      <c r="Q1391" s="5">
        <f>YEAR(SalesDataTable[[#This Row],[Order Date]])</f>
        <v>2026</v>
      </c>
      <c r="R1391" s="8" t="str">
        <f>"Q"&amp;ROUNDUP(MONTH(SalesDataTable[[#This Row],[Order Date]])/3,0)</f>
        <v>Q3</v>
      </c>
      <c r="S1391" s="9">
        <f>MONTH(SalesDataTable[[#This Row],[Order Date]])</f>
        <v>7</v>
      </c>
      <c r="T1391" s="8" t="str">
        <f>TEXT(SalesDataTable[[#This Row],[Order Date]],"mmm")</f>
        <v>Jul</v>
      </c>
    </row>
    <row r="1392" spans="1:20" ht="15.6">
      <c r="A1392" s="2">
        <v>3004</v>
      </c>
      <c r="B1392" s="3">
        <v>46220</v>
      </c>
      <c r="C1392" s="4" t="s">
        <v>20</v>
      </c>
      <c r="D1392" s="4" t="s">
        <v>33</v>
      </c>
      <c r="E1392" s="4" t="s">
        <v>2</v>
      </c>
      <c r="F1392" s="4" t="s">
        <v>3</v>
      </c>
      <c r="G1392" s="4" t="s">
        <v>4</v>
      </c>
      <c r="H1392" s="4" t="s">
        <v>22</v>
      </c>
      <c r="I1392" s="9">
        <v>1</v>
      </c>
      <c r="J1392" s="6">
        <v>50.82</v>
      </c>
      <c r="K1392" s="7">
        <v>0.05</v>
      </c>
      <c r="L1392" s="6">
        <v>22.36</v>
      </c>
      <c r="M1392" s="6">
        <f t="shared" si="84"/>
        <v>48.278999999999996</v>
      </c>
      <c r="N1392" s="6">
        <f t="shared" si="85"/>
        <v>22.36</v>
      </c>
      <c r="O1392" s="6">
        <f t="shared" si="86"/>
        <v>25.918999999999997</v>
      </c>
      <c r="P1392" s="8">
        <f t="shared" si="87"/>
        <v>0.5368586756146565</v>
      </c>
      <c r="Q1392" s="5">
        <f>YEAR(SalesDataTable[[#This Row],[Order Date]])</f>
        <v>2026</v>
      </c>
      <c r="R1392" s="8" t="str">
        <f>"Q"&amp;ROUNDUP(MONTH(SalesDataTable[[#This Row],[Order Date]])/3,0)</f>
        <v>Q3</v>
      </c>
      <c r="S1392" s="9">
        <f>MONTH(SalesDataTable[[#This Row],[Order Date]])</f>
        <v>7</v>
      </c>
      <c r="T1392" s="8" t="str">
        <f>TEXT(SalesDataTable[[#This Row],[Order Date]],"mmm")</f>
        <v>Jul</v>
      </c>
    </row>
    <row r="1393" spans="1:20" ht="15.6">
      <c r="A1393" s="2">
        <v>4020</v>
      </c>
      <c r="B1393" s="3">
        <v>46220</v>
      </c>
      <c r="C1393" s="4" t="s">
        <v>11</v>
      </c>
      <c r="D1393" s="4" t="s">
        <v>12</v>
      </c>
      <c r="E1393" s="4" t="s">
        <v>2</v>
      </c>
      <c r="F1393" s="4" t="s">
        <v>3</v>
      </c>
      <c r="G1393" s="4" t="s">
        <v>23</v>
      </c>
      <c r="H1393" s="4" t="s">
        <v>51</v>
      </c>
      <c r="I1393" s="9">
        <v>1</v>
      </c>
      <c r="J1393" s="6">
        <v>126.13</v>
      </c>
      <c r="K1393" s="7">
        <v>0.15</v>
      </c>
      <c r="L1393" s="6">
        <v>60.43</v>
      </c>
      <c r="M1393" s="6">
        <f t="shared" si="84"/>
        <v>107.2105</v>
      </c>
      <c r="N1393" s="6">
        <f t="shared" si="85"/>
        <v>60.43</v>
      </c>
      <c r="O1393" s="6">
        <f t="shared" si="86"/>
        <v>46.780499999999996</v>
      </c>
      <c r="P1393" s="8">
        <f t="shared" si="87"/>
        <v>0.43634252242084498</v>
      </c>
      <c r="Q1393" s="5">
        <f>YEAR(SalesDataTable[[#This Row],[Order Date]])</f>
        <v>2026</v>
      </c>
      <c r="R1393" s="8" t="str">
        <f>"Q"&amp;ROUNDUP(MONTH(SalesDataTable[[#This Row],[Order Date]])/3,0)</f>
        <v>Q3</v>
      </c>
      <c r="S1393" s="9">
        <f>MONTH(SalesDataTable[[#This Row],[Order Date]])</f>
        <v>7</v>
      </c>
      <c r="T1393" s="8" t="str">
        <f>TEXT(SalesDataTable[[#This Row],[Order Date]],"mmm")</f>
        <v>Jul</v>
      </c>
    </row>
    <row r="1394" spans="1:20" ht="15.6">
      <c r="A1394" s="2">
        <v>4154</v>
      </c>
      <c r="B1394" s="3">
        <v>46220</v>
      </c>
      <c r="C1394" s="4" t="s">
        <v>11</v>
      </c>
      <c r="D1394" s="4" t="s">
        <v>39</v>
      </c>
      <c r="E1394" s="4" t="s">
        <v>2</v>
      </c>
      <c r="F1394" s="4" t="s">
        <v>3</v>
      </c>
      <c r="G1394" s="4" t="s">
        <v>9</v>
      </c>
      <c r="H1394" s="4" t="s">
        <v>46</v>
      </c>
      <c r="I1394" s="9">
        <v>3</v>
      </c>
      <c r="J1394" s="6">
        <v>72.150000000000006</v>
      </c>
      <c r="K1394" s="7">
        <v>0</v>
      </c>
      <c r="L1394" s="6">
        <v>33.01</v>
      </c>
      <c r="M1394" s="6">
        <f t="shared" si="84"/>
        <v>216.45000000000002</v>
      </c>
      <c r="N1394" s="6">
        <f t="shared" si="85"/>
        <v>99.03</v>
      </c>
      <c r="O1394" s="6">
        <f t="shared" si="86"/>
        <v>117.42000000000002</v>
      </c>
      <c r="P1394" s="8">
        <f t="shared" si="87"/>
        <v>0.54248094248094247</v>
      </c>
      <c r="Q1394" s="5">
        <f>YEAR(SalesDataTable[[#This Row],[Order Date]])</f>
        <v>2026</v>
      </c>
      <c r="R1394" s="8" t="str">
        <f>"Q"&amp;ROUNDUP(MONTH(SalesDataTable[[#This Row],[Order Date]])/3,0)</f>
        <v>Q3</v>
      </c>
      <c r="S1394" s="9">
        <f>MONTH(SalesDataTable[[#This Row],[Order Date]])</f>
        <v>7</v>
      </c>
      <c r="T1394" s="8" t="str">
        <f>TEXT(SalesDataTable[[#This Row],[Order Date]],"mmm")</f>
        <v>Jul</v>
      </c>
    </row>
    <row r="1395" spans="1:20" ht="15.6">
      <c r="A1395" s="2">
        <v>4957</v>
      </c>
      <c r="B1395" s="3">
        <v>46220</v>
      </c>
      <c r="C1395" s="4" t="s">
        <v>6</v>
      </c>
      <c r="D1395" s="4" t="s">
        <v>7</v>
      </c>
      <c r="E1395" s="4" t="s">
        <v>2</v>
      </c>
      <c r="F1395" s="4" t="s">
        <v>3</v>
      </c>
      <c r="G1395" s="4" t="s">
        <v>34</v>
      </c>
      <c r="H1395" s="4" t="s">
        <v>42</v>
      </c>
      <c r="I1395" s="9">
        <v>1</v>
      </c>
      <c r="J1395" s="6">
        <v>35.58</v>
      </c>
      <c r="K1395" s="7">
        <v>0</v>
      </c>
      <c r="L1395" s="6">
        <v>13.68</v>
      </c>
      <c r="M1395" s="6">
        <f t="shared" si="84"/>
        <v>35.58</v>
      </c>
      <c r="N1395" s="6">
        <f t="shared" si="85"/>
        <v>13.68</v>
      </c>
      <c r="O1395" s="6">
        <f t="shared" si="86"/>
        <v>21.9</v>
      </c>
      <c r="P1395" s="8">
        <f t="shared" si="87"/>
        <v>0.61551433389544685</v>
      </c>
      <c r="Q1395" s="5">
        <f>YEAR(SalesDataTable[[#This Row],[Order Date]])</f>
        <v>2026</v>
      </c>
      <c r="R1395" s="8" t="str">
        <f>"Q"&amp;ROUNDUP(MONTH(SalesDataTable[[#This Row],[Order Date]])/3,0)</f>
        <v>Q3</v>
      </c>
      <c r="S1395" s="9">
        <f>MONTH(SalesDataTable[[#This Row],[Order Date]])</f>
        <v>7</v>
      </c>
      <c r="T1395" s="8" t="str">
        <f>TEXT(SalesDataTable[[#This Row],[Order Date]],"mmm")</f>
        <v>Jul</v>
      </c>
    </row>
    <row r="1396" spans="1:20" ht="15.6">
      <c r="A1396" s="2">
        <v>945</v>
      </c>
      <c r="B1396" s="3">
        <v>46221</v>
      </c>
      <c r="C1396" s="4" t="s">
        <v>11</v>
      </c>
      <c r="D1396" s="4" t="s">
        <v>18</v>
      </c>
      <c r="E1396" s="4" t="s">
        <v>2</v>
      </c>
      <c r="F1396" s="4" t="s">
        <v>13</v>
      </c>
      <c r="G1396" s="4" t="s">
        <v>9</v>
      </c>
      <c r="H1396" s="4" t="s">
        <v>37</v>
      </c>
      <c r="I1396" s="9">
        <v>1</v>
      </c>
      <c r="J1396" s="6">
        <v>154.9</v>
      </c>
      <c r="K1396" s="7">
        <v>0.05</v>
      </c>
      <c r="L1396" s="6">
        <v>77.819999999999993</v>
      </c>
      <c r="M1396" s="6">
        <f t="shared" si="84"/>
        <v>147.155</v>
      </c>
      <c r="N1396" s="6">
        <f t="shared" si="85"/>
        <v>77.819999999999993</v>
      </c>
      <c r="O1396" s="6">
        <f t="shared" si="86"/>
        <v>69.335000000000008</v>
      </c>
      <c r="P1396" s="8">
        <f t="shared" si="87"/>
        <v>0.47116985491488572</v>
      </c>
      <c r="Q1396" s="5">
        <f>YEAR(SalesDataTable[[#This Row],[Order Date]])</f>
        <v>2026</v>
      </c>
      <c r="R1396" s="8" t="str">
        <f>"Q"&amp;ROUNDUP(MONTH(SalesDataTable[[#This Row],[Order Date]])/3,0)</f>
        <v>Q3</v>
      </c>
      <c r="S1396" s="9">
        <f>MONTH(SalesDataTable[[#This Row],[Order Date]])</f>
        <v>7</v>
      </c>
      <c r="T1396" s="8" t="str">
        <f>TEXT(SalesDataTable[[#This Row],[Order Date]],"mmm")</f>
        <v>Jul</v>
      </c>
    </row>
    <row r="1397" spans="1:20" ht="15.6">
      <c r="A1397" s="2">
        <v>1726</v>
      </c>
      <c r="B1397" s="3">
        <v>46221</v>
      </c>
      <c r="C1397" s="4" t="s">
        <v>6</v>
      </c>
      <c r="D1397" s="4" t="s">
        <v>49</v>
      </c>
      <c r="E1397" s="4" t="s">
        <v>19</v>
      </c>
      <c r="F1397" s="4" t="s">
        <v>16</v>
      </c>
      <c r="G1397" s="4" t="s">
        <v>23</v>
      </c>
      <c r="H1397" s="4" t="s">
        <v>40</v>
      </c>
      <c r="I1397" s="9">
        <v>2</v>
      </c>
      <c r="J1397" s="6">
        <v>80.98</v>
      </c>
      <c r="K1397" s="7">
        <v>0.05</v>
      </c>
      <c r="L1397" s="6">
        <v>39.85</v>
      </c>
      <c r="M1397" s="6">
        <f t="shared" si="84"/>
        <v>153.86199999999999</v>
      </c>
      <c r="N1397" s="6">
        <f t="shared" si="85"/>
        <v>79.7</v>
      </c>
      <c r="O1397" s="6">
        <f t="shared" si="86"/>
        <v>74.161999999999992</v>
      </c>
      <c r="P1397" s="8">
        <f t="shared" si="87"/>
        <v>0.48200335365457353</v>
      </c>
      <c r="Q1397" s="5">
        <f>YEAR(SalesDataTable[[#This Row],[Order Date]])</f>
        <v>2026</v>
      </c>
      <c r="R1397" s="8" t="str">
        <f>"Q"&amp;ROUNDUP(MONTH(SalesDataTable[[#This Row],[Order Date]])/3,0)</f>
        <v>Q3</v>
      </c>
      <c r="S1397" s="9">
        <f>MONTH(SalesDataTable[[#This Row],[Order Date]])</f>
        <v>7</v>
      </c>
      <c r="T1397" s="8" t="str">
        <f>TEXT(SalesDataTable[[#This Row],[Order Date]],"mmm")</f>
        <v>Jul</v>
      </c>
    </row>
    <row r="1398" spans="1:20" ht="15.6">
      <c r="A1398" s="2">
        <v>1790</v>
      </c>
      <c r="B1398" s="3">
        <v>46221</v>
      </c>
      <c r="C1398" s="4" t="s">
        <v>6</v>
      </c>
      <c r="D1398" s="4" t="s">
        <v>43</v>
      </c>
      <c r="E1398" s="4" t="s">
        <v>2</v>
      </c>
      <c r="F1398" s="4" t="s">
        <v>13</v>
      </c>
      <c r="G1398" s="4" t="s">
        <v>9</v>
      </c>
      <c r="H1398" s="4" t="s">
        <v>10</v>
      </c>
      <c r="I1398" s="9">
        <v>1</v>
      </c>
      <c r="J1398" s="6">
        <v>91.36</v>
      </c>
      <c r="K1398" s="7">
        <v>0</v>
      </c>
      <c r="L1398" s="6">
        <v>44.86</v>
      </c>
      <c r="M1398" s="6">
        <f t="shared" si="84"/>
        <v>91.36</v>
      </c>
      <c r="N1398" s="6">
        <f t="shared" si="85"/>
        <v>44.86</v>
      </c>
      <c r="O1398" s="6">
        <f t="shared" si="86"/>
        <v>46.5</v>
      </c>
      <c r="P1398" s="8">
        <f t="shared" si="87"/>
        <v>0.50897548161120842</v>
      </c>
      <c r="Q1398" s="5">
        <f>YEAR(SalesDataTable[[#This Row],[Order Date]])</f>
        <v>2026</v>
      </c>
      <c r="R1398" s="8" t="str">
        <f>"Q"&amp;ROUNDUP(MONTH(SalesDataTable[[#This Row],[Order Date]])/3,0)</f>
        <v>Q3</v>
      </c>
      <c r="S1398" s="9">
        <f>MONTH(SalesDataTable[[#This Row],[Order Date]])</f>
        <v>7</v>
      </c>
      <c r="T1398" s="8" t="str">
        <f>TEXT(SalesDataTable[[#This Row],[Order Date]],"mmm")</f>
        <v>Jul</v>
      </c>
    </row>
    <row r="1399" spans="1:20" ht="15.6">
      <c r="A1399" s="2">
        <v>2193</v>
      </c>
      <c r="B1399" s="3">
        <v>46221</v>
      </c>
      <c r="C1399" s="4" t="s">
        <v>11</v>
      </c>
      <c r="D1399" s="4" t="s">
        <v>12</v>
      </c>
      <c r="E1399" s="4" t="s">
        <v>2</v>
      </c>
      <c r="F1399" s="4" t="s">
        <v>3</v>
      </c>
      <c r="G1399" s="4" t="s">
        <v>4</v>
      </c>
      <c r="H1399" s="4" t="s">
        <v>26</v>
      </c>
      <c r="I1399" s="9">
        <v>2</v>
      </c>
      <c r="J1399" s="6">
        <v>39.409999999999997</v>
      </c>
      <c r="K1399" s="7">
        <v>0</v>
      </c>
      <c r="L1399" s="6">
        <v>16.8</v>
      </c>
      <c r="M1399" s="6">
        <f t="shared" si="84"/>
        <v>78.819999999999993</v>
      </c>
      <c r="N1399" s="6">
        <f t="shared" si="85"/>
        <v>33.6</v>
      </c>
      <c r="O1399" s="6">
        <f t="shared" si="86"/>
        <v>45.219999999999992</v>
      </c>
      <c r="P1399" s="8">
        <f t="shared" si="87"/>
        <v>0.57371225577264651</v>
      </c>
      <c r="Q1399" s="5">
        <f>YEAR(SalesDataTable[[#This Row],[Order Date]])</f>
        <v>2026</v>
      </c>
      <c r="R1399" s="8" t="str">
        <f>"Q"&amp;ROUNDUP(MONTH(SalesDataTable[[#This Row],[Order Date]])/3,0)</f>
        <v>Q3</v>
      </c>
      <c r="S1399" s="9">
        <f>MONTH(SalesDataTable[[#This Row],[Order Date]])</f>
        <v>7</v>
      </c>
      <c r="T1399" s="8" t="str">
        <f>TEXT(SalesDataTable[[#This Row],[Order Date]],"mmm")</f>
        <v>Jul</v>
      </c>
    </row>
    <row r="1400" spans="1:20" ht="15.6">
      <c r="A1400" s="2">
        <v>2781</v>
      </c>
      <c r="B1400" s="3">
        <v>46221</v>
      </c>
      <c r="C1400" s="4" t="s">
        <v>0</v>
      </c>
      <c r="D1400" s="4" t="s">
        <v>1</v>
      </c>
      <c r="E1400" s="4" t="s">
        <v>2</v>
      </c>
      <c r="F1400" s="4" t="s">
        <v>3</v>
      </c>
      <c r="G1400" s="4" t="s">
        <v>14</v>
      </c>
      <c r="H1400" s="4" t="s">
        <v>44</v>
      </c>
      <c r="I1400" s="9">
        <v>2</v>
      </c>
      <c r="J1400" s="6">
        <v>134.99</v>
      </c>
      <c r="K1400" s="7">
        <v>0</v>
      </c>
      <c r="L1400" s="6">
        <v>68.77</v>
      </c>
      <c r="M1400" s="6">
        <f t="shared" si="84"/>
        <v>269.98</v>
      </c>
      <c r="N1400" s="6">
        <f t="shared" si="85"/>
        <v>137.54</v>
      </c>
      <c r="O1400" s="6">
        <f t="shared" si="86"/>
        <v>132.44000000000003</v>
      </c>
      <c r="P1400" s="8">
        <f t="shared" si="87"/>
        <v>0.49055485591525305</v>
      </c>
      <c r="Q1400" s="5">
        <f>YEAR(SalesDataTable[[#This Row],[Order Date]])</f>
        <v>2026</v>
      </c>
      <c r="R1400" s="8" t="str">
        <f>"Q"&amp;ROUNDUP(MONTH(SalesDataTable[[#This Row],[Order Date]])/3,0)</f>
        <v>Q3</v>
      </c>
      <c r="S1400" s="9">
        <f>MONTH(SalesDataTable[[#This Row],[Order Date]])</f>
        <v>7</v>
      </c>
      <c r="T1400" s="8" t="str">
        <f>TEXT(SalesDataTable[[#This Row],[Order Date]],"mmm")</f>
        <v>Jul</v>
      </c>
    </row>
    <row r="1401" spans="1:20" ht="15.6">
      <c r="A1401" s="2">
        <v>3043</v>
      </c>
      <c r="B1401" s="3">
        <v>46221</v>
      </c>
      <c r="C1401" s="4" t="s">
        <v>6</v>
      </c>
      <c r="D1401" s="4" t="s">
        <v>43</v>
      </c>
      <c r="E1401" s="4" t="s">
        <v>28</v>
      </c>
      <c r="F1401" s="4" t="s">
        <v>13</v>
      </c>
      <c r="G1401" s="4" t="s">
        <v>4</v>
      </c>
      <c r="H1401" s="4" t="s">
        <v>26</v>
      </c>
      <c r="I1401" s="9">
        <v>2</v>
      </c>
      <c r="J1401" s="6">
        <v>40.93</v>
      </c>
      <c r="K1401" s="7">
        <v>0.05</v>
      </c>
      <c r="L1401" s="6">
        <v>16.89</v>
      </c>
      <c r="M1401" s="6">
        <f t="shared" si="84"/>
        <v>77.766999999999996</v>
      </c>
      <c r="N1401" s="6">
        <f t="shared" si="85"/>
        <v>33.78</v>
      </c>
      <c r="O1401" s="6">
        <f t="shared" si="86"/>
        <v>43.986999999999995</v>
      </c>
      <c r="P1401" s="8">
        <f t="shared" si="87"/>
        <v>0.56562552239381736</v>
      </c>
      <c r="Q1401" s="5">
        <f>YEAR(SalesDataTable[[#This Row],[Order Date]])</f>
        <v>2026</v>
      </c>
      <c r="R1401" s="8" t="str">
        <f>"Q"&amp;ROUNDUP(MONTH(SalesDataTable[[#This Row],[Order Date]])/3,0)</f>
        <v>Q3</v>
      </c>
      <c r="S1401" s="9">
        <f>MONTH(SalesDataTable[[#This Row],[Order Date]])</f>
        <v>7</v>
      </c>
      <c r="T1401" s="8" t="str">
        <f>TEXT(SalesDataTable[[#This Row],[Order Date]],"mmm")</f>
        <v>Jul</v>
      </c>
    </row>
    <row r="1402" spans="1:20" ht="15.6">
      <c r="A1402" s="2">
        <v>3102</v>
      </c>
      <c r="B1402" s="3">
        <v>46221</v>
      </c>
      <c r="C1402" s="4" t="s">
        <v>20</v>
      </c>
      <c r="D1402" s="4" t="s">
        <v>47</v>
      </c>
      <c r="E1402" s="4" t="s">
        <v>28</v>
      </c>
      <c r="F1402" s="4" t="s">
        <v>3</v>
      </c>
      <c r="G1402" s="4" t="s">
        <v>9</v>
      </c>
      <c r="H1402" s="4" t="s">
        <v>10</v>
      </c>
      <c r="I1402" s="9">
        <v>1</v>
      </c>
      <c r="J1402" s="6">
        <v>90.02</v>
      </c>
      <c r="K1402" s="7">
        <v>0.05</v>
      </c>
      <c r="L1402" s="6">
        <v>45.83</v>
      </c>
      <c r="M1402" s="6">
        <f t="shared" si="84"/>
        <v>85.518999999999991</v>
      </c>
      <c r="N1402" s="6">
        <f t="shared" si="85"/>
        <v>45.83</v>
      </c>
      <c r="O1402" s="6">
        <f t="shared" si="86"/>
        <v>39.688999999999993</v>
      </c>
      <c r="P1402" s="8">
        <f t="shared" si="87"/>
        <v>0.46409569803201622</v>
      </c>
      <c r="Q1402" s="5">
        <f>YEAR(SalesDataTable[[#This Row],[Order Date]])</f>
        <v>2026</v>
      </c>
      <c r="R1402" s="8" t="str">
        <f>"Q"&amp;ROUNDUP(MONTH(SalesDataTable[[#This Row],[Order Date]])/3,0)</f>
        <v>Q3</v>
      </c>
      <c r="S1402" s="9">
        <f>MONTH(SalesDataTable[[#This Row],[Order Date]])</f>
        <v>7</v>
      </c>
      <c r="T1402" s="8" t="str">
        <f>TEXT(SalesDataTable[[#This Row],[Order Date]],"mmm")</f>
        <v>Jul</v>
      </c>
    </row>
    <row r="1403" spans="1:20" ht="15.6">
      <c r="A1403" s="2">
        <v>3156</v>
      </c>
      <c r="B1403" s="3">
        <v>46221</v>
      </c>
      <c r="C1403" s="4" t="s">
        <v>0</v>
      </c>
      <c r="D1403" s="4" t="s">
        <v>1</v>
      </c>
      <c r="E1403" s="4" t="s">
        <v>19</v>
      </c>
      <c r="F1403" s="4" t="s">
        <v>3</v>
      </c>
      <c r="G1403" s="4" t="s">
        <v>34</v>
      </c>
      <c r="H1403" s="4" t="s">
        <v>45</v>
      </c>
      <c r="I1403" s="9">
        <v>2</v>
      </c>
      <c r="J1403" s="6">
        <v>50.73</v>
      </c>
      <c r="K1403" s="7">
        <v>0</v>
      </c>
      <c r="L1403" s="6">
        <v>21.87</v>
      </c>
      <c r="M1403" s="6">
        <f t="shared" si="84"/>
        <v>101.46</v>
      </c>
      <c r="N1403" s="6">
        <f t="shared" si="85"/>
        <v>43.74</v>
      </c>
      <c r="O1403" s="6">
        <f t="shared" si="86"/>
        <v>57.719999999999992</v>
      </c>
      <c r="P1403" s="8">
        <f t="shared" si="87"/>
        <v>0.56889414547604966</v>
      </c>
      <c r="Q1403" s="5">
        <f>YEAR(SalesDataTable[[#This Row],[Order Date]])</f>
        <v>2026</v>
      </c>
      <c r="R1403" s="8" t="str">
        <f>"Q"&amp;ROUNDUP(MONTH(SalesDataTable[[#This Row],[Order Date]])/3,0)</f>
        <v>Q3</v>
      </c>
      <c r="S1403" s="9">
        <f>MONTH(SalesDataTable[[#This Row],[Order Date]])</f>
        <v>7</v>
      </c>
      <c r="T1403" s="8" t="str">
        <f>TEXT(SalesDataTable[[#This Row],[Order Date]],"mmm")</f>
        <v>Jul</v>
      </c>
    </row>
    <row r="1404" spans="1:20" ht="15.6">
      <c r="A1404" s="2">
        <v>3308</v>
      </c>
      <c r="B1404" s="3">
        <v>46221</v>
      </c>
      <c r="C1404" s="4" t="s">
        <v>20</v>
      </c>
      <c r="D1404" s="4" t="s">
        <v>47</v>
      </c>
      <c r="E1404" s="4" t="s">
        <v>19</v>
      </c>
      <c r="F1404" s="4" t="s">
        <v>13</v>
      </c>
      <c r="G1404" s="4" t="s">
        <v>34</v>
      </c>
      <c r="H1404" s="4" t="s">
        <v>38</v>
      </c>
      <c r="I1404" s="9">
        <v>3</v>
      </c>
      <c r="J1404" s="6">
        <v>121.05</v>
      </c>
      <c r="K1404" s="7">
        <v>0.05</v>
      </c>
      <c r="L1404" s="6">
        <v>68.56</v>
      </c>
      <c r="M1404" s="6">
        <f t="shared" si="84"/>
        <v>344.99249999999995</v>
      </c>
      <c r="N1404" s="6">
        <f t="shared" si="85"/>
        <v>205.68</v>
      </c>
      <c r="O1404" s="6">
        <f t="shared" si="86"/>
        <v>139.31249999999994</v>
      </c>
      <c r="P1404" s="8">
        <f t="shared" si="87"/>
        <v>0.40381312637231231</v>
      </c>
      <c r="Q1404" s="5">
        <f>YEAR(SalesDataTable[[#This Row],[Order Date]])</f>
        <v>2026</v>
      </c>
      <c r="R1404" s="8" t="str">
        <f>"Q"&amp;ROUNDUP(MONTH(SalesDataTable[[#This Row],[Order Date]])/3,0)</f>
        <v>Q3</v>
      </c>
      <c r="S1404" s="9">
        <f>MONTH(SalesDataTable[[#This Row],[Order Date]])</f>
        <v>7</v>
      </c>
      <c r="T1404" s="8" t="str">
        <f>TEXT(SalesDataTable[[#This Row],[Order Date]],"mmm")</f>
        <v>Jul</v>
      </c>
    </row>
    <row r="1405" spans="1:20" ht="15.6">
      <c r="A1405" s="2">
        <v>3329</v>
      </c>
      <c r="B1405" s="3">
        <v>46221</v>
      </c>
      <c r="C1405" s="4" t="s">
        <v>6</v>
      </c>
      <c r="D1405" s="4" t="s">
        <v>41</v>
      </c>
      <c r="E1405" s="4" t="s">
        <v>2</v>
      </c>
      <c r="F1405" s="4" t="s">
        <v>13</v>
      </c>
      <c r="G1405" s="4" t="s">
        <v>4</v>
      </c>
      <c r="H1405" s="4" t="s">
        <v>5</v>
      </c>
      <c r="I1405" s="9">
        <v>2</v>
      </c>
      <c r="J1405" s="6">
        <v>81.739999999999995</v>
      </c>
      <c r="K1405" s="7">
        <v>0</v>
      </c>
      <c r="L1405" s="6">
        <v>42.75</v>
      </c>
      <c r="M1405" s="6">
        <f t="shared" si="84"/>
        <v>163.47999999999999</v>
      </c>
      <c r="N1405" s="6">
        <f t="shared" si="85"/>
        <v>85.5</v>
      </c>
      <c r="O1405" s="6">
        <f t="shared" si="86"/>
        <v>77.97999999999999</v>
      </c>
      <c r="P1405" s="8">
        <f t="shared" si="87"/>
        <v>0.47700024467824809</v>
      </c>
      <c r="Q1405" s="5">
        <f>YEAR(SalesDataTable[[#This Row],[Order Date]])</f>
        <v>2026</v>
      </c>
      <c r="R1405" s="8" t="str">
        <f>"Q"&amp;ROUNDUP(MONTH(SalesDataTable[[#This Row],[Order Date]])/3,0)</f>
        <v>Q3</v>
      </c>
      <c r="S1405" s="9">
        <f>MONTH(SalesDataTable[[#This Row],[Order Date]])</f>
        <v>7</v>
      </c>
      <c r="T1405" s="8" t="str">
        <f>TEXT(SalesDataTable[[#This Row],[Order Date]],"mmm")</f>
        <v>Jul</v>
      </c>
    </row>
    <row r="1406" spans="1:20" ht="15.6">
      <c r="A1406" s="2">
        <v>4102</v>
      </c>
      <c r="B1406" s="3">
        <v>46221</v>
      </c>
      <c r="C1406" s="4" t="s">
        <v>6</v>
      </c>
      <c r="D1406" s="4" t="s">
        <v>43</v>
      </c>
      <c r="E1406" s="4" t="s">
        <v>2</v>
      </c>
      <c r="F1406" s="4" t="s">
        <v>3</v>
      </c>
      <c r="G1406" s="4" t="s">
        <v>9</v>
      </c>
      <c r="H1406" s="4" t="s">
        <v>37</v>
      </c>
      <c r="I1406" s="9">
        <v>3</v>
      </c>
      <c r="J1406" s="6">
        <v>154.01</v>
      </c>
      <c r="K1406" s="7">
        <v>0.1</v>
      </c>
      <c r="L1406" s="6">
        <v>78.78</v>
      </c>
      <c r="M1406" s="6">
        <f t="shared" si="84"/>
        <v>415.827</v>
      </c>
      <c r="N1406" s="6">
        <f t="shared" si="85"/>
        <v>236.34</v>
      </c>
      <c r="O1406" s="6">
        <f t="shared" si="86"/>
        <v>179.48699999999999</v>
      </c>
      <c r="P1406" s="8">
        <f t="shared" si="87"/>
        <v>0.43163863818366771</v>
      </c>
      <c r="Q1406" s="5">
        <f>YEAR(SalesDataTable[[#This Row],[Order Date]])</f>
        <v>2026</v>
      </c>
      <c r="R1406" s="8" t="str">
        <f>"Q"&amp;ROUNDUP(MONTH(SalesDataTable[[#This Row],[Order Date]])/3,0)</f>
        <v>Q3</v>
      </c>
      <c r="S1406" s="9">
        <f>MONTH(SalesDataTable[[#This Row],[Order Date]])</f>
        <v>7</v>
      </c>
      <c r="T1406" s="8" t="str">
        <f>TEXT(SalesDataTable[[#This Row],[Order Date]],"mmm")</f>
        <v>Jul</v>
      </c>
    </row>
    <row r="1407" spans="1:20" ht="15.6">
      <c r="A1407" s="2">
        <v>4109</v>
      </c>
      <c r="B1407" s="3">
        <v>46221</v>
      </c>
      <c r="C1407" s="4" t="s">
        <v>6</v>
      </c>
      <c r="D1407" s="4" t="s">
        <v>43</v>
      </c>
      <c r="E1407" s="4" t="s">
        <v>28</v>
      </c>
      <c r="F1407" s="4" t="s">
        <v>13</v>
      </c>
      <c r="G1407" s="4" t="s">
        <v>4</v>
      </c>
      <c r="H1407" s="4" t="s">
        <v>30</v>
      </c>
      <c r="I1407" s="9">
        <v>4</v>
      </c>
      <c r="J1407" s="6">
        <v>101.61</v>
      </c>
      <c r="K1407" s="7">
        <v>0</v>
      </c>
      <c r="L1407" s="6">
        <v>51.68</v>
      </c>
      <c r="M1407" s="6">
        <f t="shared" si="84"/>
        <v>406.44</v>
      </c>
      <c r="N1407" s="6">
        <f t="shared" si="85"/>
        <v>206.72</v>
      </c>
      <c r="O1407" s="6">
        <f t="shared" si="86"/>
        <v>199.72</v>
      </c>
      <c r="P1407" s="8">
        <f t="shared" si="87"/>
        <v>0.49138864285011319</v>
      </c>
      <c r="Q1407" s="5">
        <f>YEAR(SalesDataTable[[#This Row],[Order Date]])</f>
        <v>2026</v>
      </c>
      <c r="R1407" s="8" t="str">
        <f>"Q"&amp;ROUNDUP(MONTH(SalesDataTable[[#This Row],[Order Date]])/3,0)</f>
        <v>Q3</v>
      </c>
      <c r="S1407" s="9">
        <f>MONTH(SalesDataTable[[#This Row],[Order Date]])</f>
        <v>7</v>
      </c>
      <c r="T1407" s="8" t="str">
        <f>TEXT(SalesDataTable[[#This Row],[Order Date]],"mmm")</f>
        <v>Jul</v>
      </c>
    </row>
    <row r="1408" spans="1:20" ht="15.6">
      <c r="A1408" s="2">
        <v>4813</v>
      </c>
      <c r="B1408" s="3">
        <v>46221</v>
      </c>
      <c r="C1408" s="4" t="s">
        <v>11</v>
      </c>
      <c r="D1408" s="4" t="s">
        <v>39</v>
      </c>
      <c r="E1408" s="4" t="s">
        <v>19</v>
      </c>
      <c r="F1408" s="4" t="s">
        <v>3</v>
      </c>
      <c r="G1408" s="4" t="s">
        <v>34</v>
      </c>
      <c r="H1408" s="4" t="s">
        <v>42</v>
      </c>
      <c r="I1408" s="9">
        <v>2</v>
      </c>
      <c r="J1408" s="6">
        <v>36.869999999999997</v>
      </c>
      <c r="K1408" s="7">
        <v>0.15</v>
      </c>
      <c r="L1408" s="6">
        <v>13.94</v>
      </c>
      <c r="M1408" s="6">
        <f t="shared" si="84"/>
        <v>62.678999999999995</v>
      </c>
      <c r="N1408" s="6">
        <f t="shared" si="85"/>
        <v>27.88</v>
      </c>
      <c r="O1408" s="6">
        <f t="shared" si="86"/>
        <v>34.798999999999992</v>
      </c>
      <c r="P1408" s="8">
        <f t="shared" si="87"/>
        <v>0.55519392459994565</v>
      </c>
      <c r="Q1408" s="5">
        <f>YEAR(SalesDataTable[[#This Row],[Order Date]])</f>
        <v>2026</v>
      </c>
      <c r="R1408" s="8" t="str">
        <f>"Q"&amp;ROUNDUP(MONTH(SalesDataTable[[#This Row],[Order Date]])/3,0)</f>
        <v>Q3</v>
      </c>
      <c r="S1408" s="9">
        <f>MONTH(SalesDataTable[[#This Row],[Order Date]])</f>
        <v>7</v>
      </c>
      <c r="T1408" s="8" t="str">
        <f>TEXT(SalesDataTable[[#This Row],[Order Date]],"mmm")</f>
        <v>Jul</v>
      </c>
    </row>
    <row r="1409" spans="1:20" ht="15.6">
      <c r="A1409" s="2">
        <v>5054</v>
      </c>
      <c r="B1409" s="3">
        <v>46221</v>
      </c>
      <c r="C1409" s="4" t="s">
        <v>20</v>
      </c>
      <c r="D1409" s="4" t="s">
        <v>33</v>
      </c>
      <c r="E1409" s="4" t="s">
        <v>2</v>
      </c>
      <c r="F1409" s="4" t="s">
        <v>13</v>
      </c>
      <c r="G1409" s="4" t="s">
        <v>23</v>
      </c>
      <c r="H1409" s="4" t="s">
        <v>51</v>
      </c>
      <c r="I1409" s="9">
        <v>2</v>
      </c>
      <c r="J1409" s="6">
        <v>121.06</v>
      </c>
      <c r="K1409" s="7">
        <v>0</v>
      </c>
      <c r="L1409" s="6">
        <v>59.62</v>
      </c>
      <c r="M1409" s="6">
        <f t="shared" si="84"/>
        <v>242.12</v>
      </c>
      <c r="N1409" s="6">
        <f t="shared" si="85"/>
        <v>119.24</v>
      </c>
      <c r="O1409" s="6">
        <f t="shared" si="86"/>
        <v>122.88000000000001</v>
      </c>
      <c r="P1409" s="8">
        <f t="shared" si="87"/>
        <v>0.50751693375185858</v>
      </c>
      <c r="Q1409" s="5">
        <f>YEAR(SalesDataTable[[#This Row],[Order Date]])</f>
        <v>2026</v>
      </c>
      <c r="R1409" s="8" t="str">
        <f>"Q"&amp;ROUNDUP(MONTH(SalesDataTable[[#This Row],[Order Date]])/3,0)</f>
        <v>Q3</v>
      </c>
      <c r="S1409" s="9">
        <f>MONTH(SalesDataTable[[#This Row],[Order Date]])</f>
        <v>7</v>
      </c>
      <c r="T1409" s="8" t="str">
        <f>TEXT(SalesDataTable[[#This Row],[Order Date]],"mmm")</f>
        <v>Jul</v>
      </c>
    </row>
    <row r="1410" spans="1:20" ht="15.6">
      <c r="A1410" s="2">
        <v>138</v>
      </c>
      <c r="B1410" s="3">
        <v>46222</v>
      </c>
      <c r="C1410" s="4" t="s">
        <v>6</v>
      </c>
      <c r="D1410" s="4" t="s">
        <v>43</v>
      </c>
      <c r="E1410" s="4" t="s">
        <v>2</v>
      </c>
      <c r="F1410" s="4" t="s">
        <v>13</v>
      </c>
      <c r="G1410" s="4" t="s">
        <v>9</v>
      </c>
      <c r="H1410" s="4" t="s">
        <v>46</v>
      </c>
      <c r="I1410" s="9">
        <v>2</v>
      </c>
      <c r="J1410" s="6">
        <v>71.81</v>
      </c>
      <c r="K1410" s="7">
        <v>0</v>
      </c>
      <c r="L1410" s="6">
        <v>32.35</v>
      </c>
      <c r="M1410" s="6">
        <f t="shared" ref="M1410:M1473" si="88">I1410*J1410*(1-K1410)</f>
        <v>143.62</v>
      </c>
      <c r="N1410" s="6">
        <f t="shared" ref="N1410:N1473" si="89">I1410*L1410</f>
        <v>64.7</v>
      </c>
      <c r="O1410" s="6">
        <f t="shared" ref="O1410:O1473" si="90">M1410-N1410</f>
        <v>78.92</v>
      </c>
      <c r="P1410" s="8">
        <f t="shared" ref="P1410:P1473" si="91">IFERROR(O1410/M1410,0)</f>
        <v>0.54950563988302459</v>
      </c>
      <c r="Q1410" s="5">
        <f>YEAR(SalesDataTable[[#This Row],[Order Date]])</f>
        <v>2026</v>
      </c>
      <c r="R1410" s="8" t="str">
        <f>"Q"&amp;ROUNDUP(MONTH(SalesDataTable[[#This Row],[Order Date]])/3,0)</f>
        <v>Q3</v>
      </c>
      <c r="S1410" s="9">
        <f>MONTH(SalesDataTable[[#This Row],[Order Date]])</f>
        <v>7</v>
      </c>
      <c r="T1410" s="8" t="str">
        <f>TEXT(SalesDataTable[[#This Row],[Order Date]],"mmm")</f>
        <v>Jul</v>
      </c>
    </row>
    <row r="1411" spans="1:20" ht="15.6">
      <c r="A1411" s="2">
        <v>433</v>
      </c>
      <c r="B1411" s="3">
        <v>46222</v>
      </c>
      <c r="C1411" s="4" t="s">
        <v>6</v>
      </c>
      <c r="D1411" s="4" t="s">
        <v>43</v>
      </c>
      <c r="E1411" s="4" t="s">
        <v>2</v>
      </c>
      <c r="F1411" s="4" t="s">
        <v>13</v>
      </c>
      <c r="G1411" s="4" t="s">
        <v>9</v>
      </c>
      <c r="H1411" s="4" t="s">
        <v>17</v>
      </c>
      <c r="I1411" s="9">
        <v>4</v>
      </c>
      <c r="J1411" s="6">
        <v>145.18</v>
      </c>
      <c r="K1411" s="7">
        <v>0</v>
      </c>
      <c r="L1411" s="6">
        <v>79.540000000000006</v>
      </c>
      <c r="M1411" s="6">
        <f t="shared" si="88"/>
        <v>580.72</v>
      </c>
      <c r="N1411" s="6">
        <f t="shared" si="89"/>
        <v>318.16000000000003</v>
      </c>
      <c r="O1411" s="6">
        <f t="shared" si="90"/>
        <v>262.56</v>
      </c>
      <c r="P1411" s="8">
        <f t="shared" si="91"/>
        <v>0.45212839234054275</v>
      </c>
      <c r="Q1411" s="5">
        <f>YEAR(SalesDataTable[[#This Row],[Order Date]])</f>
        <v>2026</v>
      </c>
      <c r="R1411" s="8" t="str">
        <f>"Q"&amp;ROUNDUP(MONTH(SalesDataTable[[#This Row],[Order Date]])/3,0)</f>
        <v>Q3</v>
      </c>
      <c r="S1411" s="9">
        <f>MONTH(SalesDataTable[[#This Row],[Order Date]])</f>
        <v>7</v>
      </c>
      <c r="T1411" s="8" t="str">
        <f>TEXT(SalesDataTable[[#This Row],[Order Date]],"mmm")</f>
        <v>Jul</v>
      </c>
    </row>
    <row r="1412" spans="1:20" ht="15.6">
      <c r="A1412" s="2">
        <v>484</v>
      </c>
      <c r="B1412" s="3">
        <v>46222</v>
      </c>
      <c r="C1412" s="4" t="s">
        <v>6</v>
      </c>
      <c r="D1412" s="4" t="s">
        <v>43</v>
      </c>
      <c r="E1412" s="4" t="s">
        <v>2</v>
      </c>
      <c r="F1412" s="4" t="s">
        <v>13</v>
      </c>
      <c r="G1412" s="4" t="s">
        <v>34</v>
      </c>
      <c r="H1412" s="4" t="s">
        <v>42</v>
      </c>
      <c r="I1412" s="9">
        <v>2</v>
      </c>
      <c r="J1412" s="6">
        <v>36.07</v>
      </c>
      <c r="K1412" s="7">
        <v>0</v>
      </c>
      <c r="L1412" s="6">
        <v>13.6</v>
      </c>
      <c r="M1412" s="6">
        <f t="shared" si="88"/>
        <v>72.14</v>
      </c>
      <c r="N1412" s="6">
        <f t="shared" si="89"/>
        <v>27.2</v>
      </c>
      <c r="O1412" s="6">
        <f t="shared" si="90"/>
        <v>44.94</v>
      </c>
      <c r="P1412" s="8">
        <f t="shared" si="91"/>
        <v>0.62295536456889378</v>
      </c>
      <c r="Q1412" s="5">
        <f>YEAR(SalesDataTable[[#This Row],[Order Date]])</f>
        <v>2026</v>
      </c>
      <c r="R1412" s="8" t="str">
        <f>"Q"&amp;ROUNDUP(MONTH(SalesDataTable[[#This Row],[Order Date]])/3,0)</f>
        <v>Q3</v>
      </c>
      <c r="S1412" s="9">
        <f>MONTH(SalesDataTable[[#This Row],[Order Date]])</f>
        <v>7</v>
      </c>
      <c r="T1412" s="8" t="str">
        <f>TEXT(SalesDataTable[[#This Row],[Order Date]],"mmm")</f>
        <v>Jul</v>
      </c>
    </row>
    <row r="1413" spans="1:20" ht="15.6">
      <c r="A1413" s="2">
        <v>492</v>
      </c>
      <c r="B1413" s="3">
        <v>46222</v>
      </c>
      <c r="C1413" s="4" t="s">
        <v>6</v>
      </c>
      <c r="D1413" s="4" t="s">
        <v>49</v>
      </c>
      <c r="E1413" s="4" t="s">
        <v>19</v>
      </c>
      <c r="F1413" s="4" t="s">
        <v>13</v>
      </c>
      <c r="G1413" s="4" t="s">
        <v>9</v>
      </c>
      <c r="H1413" s="4" t="s">
        <v>46</v>
      </c>
      <c r="I1413" s="9">
        <v>3</v>
      </c>
      <c r="J1413" s="6">
        <v>72.23</v>
      </c>
      <c r="K1413" s="7">
        <v>0.1</v>
      </c>
      <c r="L1413" s="6">
        <v>31.67</v>
      </c>
      <c r="M1413" s="6">
        <f t="shared" si="88"/>
        <v>195.02100000000002</v>
      </c>
      <c r="N1413" s="6">
        <f t="shared" si="89"/>
        <v>95.01</v>
      </c>
      <c r="O1413" s="6">
        <f t="shared" si="90"/>
        <v>100.01100000000001</v>
      </c>
      <c r="P1413" s="8">
        <f t="shared" si="91"/>
        <v>0.5128216961250327</v>
      </c>
      <c r="Q1413" s="5">
        <f>YEAR(SalesDataTable[[#This Row],[Order Date]])</f>
        <v>2026</v>
      </c>
      <c r="R1413" s="8" t="str">
        <f>"Q"&amp;ROUNDUP(MONTH(SalesDataTable[[#This Row],[Order Date]])/3,0)</f>
        <v>Q3</v>
      </c>
      <c r="S1413" s="9">
        <f>MONTH(SalesDataTable[[#This Row],[Order Date]])</f>
        <v>7</v>
      </c>
      <c r="T1413" s="8" t="str">
        <f>TEXT(SalesDataTable[[#This Row],[Order Date]],"mmm")</f>
        <v>Jul</v>
      </c>
    </row>
    <row r="1414" spans="1:20" ht="15.6">
      <c r="A1414" s="2">
        <v>626</v>
      </c>
      <c r="B1414" s="3">
        <v>46222</v>
      </c>
      <c r="C1414" s="4" t="s">
        <v>6</v>
      </c>
      <c r="D1414" s="4" t="s">
        <v>49</v>
      </c>
      <c r="E1414" s="4" t="s">
        <v>19</v>
      </c>
      <c r="F1414" s="4" t="s">
        <v>3</v>
      </c>
      <c r="G1414" s="4" t="s">
        <v>14</v>
      </c>
      <c r="H1414" s="4" t="s">
        <v>15</v>
      </c>
      <c r="I1414" s="9">
        <v>1</v>
      </c>
      <c r="J1414" s="6">
        <v>36.549999999999997</v>
      </c>
      <c r="K1414" s="7">
        <v>0.1</v>
      </c>
      <c r="L1414" s="6">
        <v>13.2</v>
      </c>
      <c r="M1414" s="6">
        <f t="shared" si="88"/>
        <v>32.894999999999996</v>
      </c>
      <c r="N1414" s="6">
        <f t="shared" si="89"/>
        <v>13.2</v>
      </c>
      <c r="O1414" s="6">
        <f t="shared" si="90"/>
        <v>19.694999999999997</v>
      </c>
      <c r="P1414" s="8">
        <f t="shared" si="91"/>
        <v>0.59872321021431829</v>
      </c>
      <c r="Q1414" s="5">
        <f>YEAR(SalesDataTable[[#This Row],[Order Date]])</f>
        <v>2026</v>
      </c>
      <c r="R1414" s="8" t="str">
        <f>"Q"&amp;ROUNDUP(MONTH(SalesDataTable[[#This Row],[Order Date]])/3,0)</f>
        <v>Q3</v>
      </c>
      <c r="S1414" s="9">
        <f>MONTH(SalesDataTable[[#This Row],[Order Date]])</f>
        <v>7</v>
      </c>
      <c r="T1414" s="8" t="str">
        <f>TEXT(SalesDataTable[[#This Row],[Order Date]],"mmm")</f>
        <v>Jul</v>
      </c>
    </row>
    <row r="1415" spans="1:20" ht="15.6">
      <c r="A1415" s="2">
        <v>1409</v>
      </c>
      <c r="B1415" s="3">
        <v>46222</v>
      </c>
      <c r="C1415" s="4" t="s">
        <v>6</v>
      </c>
      <c r="D1415" s="4" t="s">
        <v>49</v>
      </c>
      <c r="E1415" s="4" t="s">
        <v>2</v>
      </c>
      <c r="F1415" s="4" t="s">
        <v>13</v>
      </c>
      <c r="G1415" s="4" t="s">
        <v>23</v>
      </c>
      <c r="H1415" s="4" t="s">
        <v>51</v>
      </c>
      <c r="I1415" s="9">
        <v>5</v>
      </c>
      <c r="J1415" s="6">
        <v>124.68</v>
      </c>
      <c r="K1415" s="7">
        <v>0.05</v>
      </c>
      <c r="L1415" s="6">
        <v>60.61</v>
      </c>
      <c r="M1415" s="6">
        <f t="shared" si="88"/>
        <v>592.23</v>
      </c>
      <c r="N1415" s="6">
        <f t="shared" si="89"/>
        <v>303.05</v>
      </c>
      <c r="O1415" s="6">
        <f t="shared" si="90"/>
        <v>289.18</v>
      </c>
      <c r="P1415" s="8">
        <f t="shared" si="91"/>
        <v>0.48829002245749115</v>
      </c>
      <c r="Q1415" s="5">
        <f>YEAR(SalesDataTable[[#This Row],[Order Date]])</f>
        <v>2026</v>
      </c>
      <c r="R1415" s="8" t="str">
        <f>"Q"&amp;ROUNDUP(MONTH(SalesDataTable[[#This Row],[Order Date]])/3,0)</f>
        <v>Q3</v>
      </c>
      <c r="S1415" s="9">
        <f>MONTH(SalesDataTable[[#This Row],[Order Date]])</f>
        <v>7</v>
      </c>
      <c r="T1415" s="8" t="str">
        <f>TEXT(SalesDataTable[[#This Row],[Order Date]],"mmm")</f>
        <v>Jul</v>
      </c>
    </row>
    <row r="1416" spans="1:20" ht="15.6">
      <c r="A1416" s="2">
        <v>1486</v>
      </c>
      <c r="B1416" s="3">
        <v>46222</v>
      </c>
      <c r="C1416" s="4" t="s">
        <v>20</v>
      </c>
      <c r="D1416" s="4" t="s">
        <v>33</v>
      </c>
      <c r="E1416" s="4" t="s">
        <v>2</v>
      </c>
      <c r="F1416" s="4" t="s">
        <v>3</v>
      </c>
      <c r="G1416" s="4" t="s">
        <v>4</v>
      </c>
      <c r="H1416" s="4" t="s">
        <v>30</v>
      </c>
      <c r="I1416" s="9">
        <v>1</v>
      </c>
      <c r="J1416" s="6">
        <v>101.7</v>
      </c>
      <c r="K1416" s="7">
        <v>0.05</v>
      </c>
      <c r="L1416" s="6">
        <v>49.92</v>
      </c>
      <c r="M1416" s="6">
        <f t="shared" si="88"/>
        <v>96.614999999999995</v>
      </c>
      <c r="N1416" s="6">
        <f t="shared" si="89"/>
        <v>49.92</v>
      </c>
      <c r="O1416" s="6">
        <f t="shared" si="90"/>
        <v>46.694999999999993</v>
      </c>
      <c r="P1416" s="8">
        <f t="shared" si="91"/>
        <v>0.48331004502406455</v>
      </c>
      <c r="Q1416" s="5">
        <f>YEAR(SalesDataTable[[#This Row],[Order Date]])</f>
        <v>2026</v>
      </c>
      <c r="R1416" s="8" t="str">
        <f>"Q"&amp;ROUNDUP(MONTH(SalesDataTable[[#This Row],[Order Date]])/3,0)</f>
        <v>Q3</v>
      </c>
      <c r="S1416" s="9">
        <f>MONTH(SalesDataTable[[#This Row],[Order Date]])</f>
        <v>7</v>
      </c>
      <c r="T1416" s="8" t="str">
        <f>TEXT(SalesDataTable[[#This Row],[Order Date]],"mmm")</f>
        <v>Jul</v>
      </c>
    </row>
    <row r="1417" spans="1:20" ht="15.6">
      <c r="A1417" s="2">
        <v>1940</v>
      </c>
      <c r="B1417" s="3">
        <v>46222</v>
      </c>
      <c r="C1417" s="4" t="s">
        <v>11</v>
      </c>
      <c r="D1417" s="4" t="s">
        <v>52</v>
      </c>
      <c r="E1417" s="4" t="s">
        <v>2</v>
      </c>
      <c r="F1417" s="4" t="s">
        <v>13</v>
      </c>
      <c r="G1417" s="4" t="s">
        <v>34</v>
      </c>
      <c r="H1417" s="4" t="s">
        <v>45</v>
      </c>
      <c r="I1417" s="9">
        <v>2</v>
      </c>
      <c r="J1417" s="6">
        <v>50.24</v>
      </c>
      <c r="K1417" s="7">
        <v>0.05</v>
      </c>
      <c r="L1417" s="6">
        <v>21.88</v>
      </c>
      <c r="M1417" s="6">
        <f t="shared" si="88"/>
        <v>95.456000000000003</v>
      </c>
      <c r="N1417" s="6">
        <f t="shared" si="89"/>
        <v>43.76</v>
      </c>
      <c r="O1417" s="6">
        <f t="shared" si="90"/>
        <v>51.696000000000005</v>
      </c>
      <c r="P1417" s="8">
        <f t="shared" si="91"/>
        <v>0.54156889037881328</v>
      </c>
      <c r="Q1417" s="5">
        <f>YEAR(SalesDataTable[[#This Row],[Order Date]])</f>
        <v>2026</v>
      </c>
      <c r="R1417" s="8" t="str">
        <f>"Q"&amp;ROUNDUP(MONTH(SalesDataTable[[#This Row],[Order Date]])/3,0)</f>
        <v>Q3</v>
      </c>
      <c r="S1417" s="9">
        <f>MONTH(SalesDataTable[[#This Row],[Order Date]])</f>
        <v>7</v>
      </c>
      <c r="T1417" s="8" t="str">
        <f>TEXT(SalesDataTable[[#This Row],[Order Date]],"mmm")</f>
        <v>Jul</v>
      </c>
    </row>
    <row r="1418" spans="1:20" ht="15.6">
      <c r="A1418" s="2">
        <v>2215</v>
      </c>
      <c r="B1418" s="3">
        <v>46222</v>
      </c>
      <c r="C1418" s="4" t="s">
        <v>20</v>
      </c>
      <c r="D1418" s="4" t="s">
        <v>47</v>
      </c>
      <c r="E1418" s="4" t="s">
        <v>19</v>
      </c>
      <c r="F1418" s="4" t="s">
        <v>3</v>
      </c>
      <c r="G1418" s="4" t="s">
        <v>34</v>
      </c>
      <c r="H1418" s="4" t="s">
        <v>42</v>
      </c>
      <c r="I1418" s="9">
        <v>3</v>
      </c>
      <c r="J1418" s="6">
        <v>35.53</v>
      </c>
      <c r="K1418" s="7">
        <v>0</v>
      </c>
      <c r="L1418" s="6">
        <v>14</v>
      </c>
      <c r="M1418" s="6">
        <f t="shared" si="88"/>
        <v>106.59</v>
      </c>
      <c r="N1418" s="6">
        <f t="shared" si="89"/>
        <v>42</v>
      </c>
      <c r="O1418" s="6">
        <f t="shared" si="90"/>
        <v>64.59</v>
      </c>
      <c r="P1418" s="8">
        <f t="shared" si="91"/>
        <v>0.60596678862932729</v>
      </c>
      <c r="Q1418" s="5">
        <f>YEAR(SalesDataTable[[#This Row],[Order Date]])</f>
        <v>2026</v>
      </c>
      <c r="R1418" s="8" t="str">
        <f>"Q"&amp;ROUNDUP(MONTH(SalesDataTable[[#This Row],[Order Date]])/3,0)</f>
        <v>Q3</v>
      </c>
      <c r="S1418" s="9">
        <f>MONTH(SalesDataTable[[#This Row],[Order Date]])</f>
        <v>7</v>
      </c>
      <c r="T1418" s="8" t="str">
        <f>TEXT(SalesDataTable[[#This Row],[Order Date]],"mmm")</f>
        <v>Jul</v>
      </c>
    </row>
    <row r="1419" spans="1:20" ht="15.6">
      <c r="A1419" s="2">
        <v>2555</v>
      </c>
      <c r="B1419" s="3">
        <v>46222</v>
      </c>
      <c r="C1419" s="4" t="s">
        <v>11</v>
      </c>
      <c r="D1419" s="4" t="s">
        <v>12</v>
      </c>
      <c r="E1419" s="4" t="s">
        <v>28</v>
      </c>
      <c r="F1419" s="4" t="s">
        <v>13</v>
      </c>
      <c r="G1419" s="4" t="s">
        <v>14</v>
      </c>
      <c r="H1419" s="4" t="s">
        <v>32</v>
      </c>
      <c r="I1419" s="9">
        <v>2</v>
      </c>
      <c r="J1419" s="6">
        <v>46.89</v>
      </c>
      <c r="K1419" s="7">
        <v>0.1</v>
      </c>
      <c r="L1419" s="6">
        <v>18.53</v>
      </c>
      <c r="M1419" s="6">
        <f t="shared" si="88"/>
        <v>84.402000000000001</v>
      </c>
      <c r="N1419" s="6">
        <f t="shared" si="89"/>
        <v>37.06</v>
      </c>
      <c r="O1419" s="6">
        <f t="shared" si="90"/>
        <v>47.341999999999999</v>
      </c>
      <c r="P1419" s="8">
        <f t="shared" si="91"/>
        <v>0.56091087888912583</v>
      </c>
      <c r="Q1419" s="5">
        <f>YEAR(SalesDataTable[[#This Row],[Order Date]])</f>
        <v>2026</v>
      </c>
      <c r="R1419" s="8" t="str">
        <f>"Q"&amp;ROUNDUP(MONTH(SalesDataTable[[#This Row],[Order Date]])/3,0)</f>
        <v>Q3</v>
      </c>
      <c r="S1419" s="9">
        <f>MONTH(SalesDataTable[[#This Row],[Order Date]])</f>
        <v>7</v>
      </c>
      <c r="T1419" s="8" t="str">
        <f>TEXT(SalesDataTable[[#This Row],[Order Date]],"mmm")</f>
        <v>Jul</v>
      </c>
    </row>
    <row r="1420" spans="1:20" ht="15.6">
      <c r="A1420" s="2">
        <v>4710</v>
      </c>
      <c r="B1420" s="3">
        <v>46222</v>
      </c>
      <c r="C1420" s="4" t="s">
        <v>0</v>
      </c>
      <c r="D1420" s="4" t="s">
        <v>1</v>
      </c>
      <c r="E1420" s="4" t="s">
        <v>19</v>
      </c>
      <c r="F1420" s="4" t="s">
        <v>3</v>
      </c>
      <c r="G1420" s="4" t="s">
        <v>23</v>
      </c>
      <c r="H1420" s="4" t="s">
        <v>29</v>
      </c>
      <c r="I1420" s="9">
        <v>1</v>
      </c>
      <c r="J1420" s="6">
        <v>197.29</v>
      </c>
      <c r="K1420" s="7">
        <v>0.1</v>
      </c>
      <c r="L1420" s="6">
        <v>104.7</v>
      </c>
      <c r="M1420" s="6">
        <f t="shared" si="88"/>
        <v>177.56100000000001</v>
      </c>
      <c r="N1420" s="6">
        <f t="shared" si="89"/>
        <v>104.7</v>
      </c>
      <c r="O1420" s="6">
        <f t="shared" si="90"/>
        <v>72.861000000000004</v>
      </c>
      <c r="P1420" s="8">
        <f t="shared" si="91"/>
        <v>0.4103434875901803</v>
      </c>
      <c r="Q1420" s="5">
        <f>YEAR(SalesDataTable[[#This Row],[Order Date]])</f>
        <v>2026</v>
      </c>
      <c r="R1420" s="8" t="str">
        <f>"Q"&amp;ROUNDUP(MONTH(SalesDataTable[[#This Row],[Order Date]])/3,0)</f>
        <v>Q3</v>
      </c>
      <c r="S1420" s="9">
        <f>MONTH(SalesDataTable[[#This Row],[Order Date]])</f>
        <v>7</v>
      </c>
      <c r="T1420" s="8" t="str">
        <f>TEXT(SalesDataTable[[#This Row],[Order Date]],"mmm")</f>
        <v>Jul</v>
      </c>
    </row>
    <row r="1421" spans="1:20" ht="15.6">
      <c r="A1421" s="2">
        <v>4974</v>
      </c>
      <c r="B1421" s="3">
        <v>46222</v>
      </c>
      <c r="C1421" s="4" t="s">
        <v>0</v>
      </c>
      <c r="D1421" s="4" t="s">
        <v>36</v>
      </c>
      <c r="E1421" s="4" t="s">
        <v>19</v>
      </c>
      <c r="F1421" s="4" t="s">
        <v>16</v>
      </c>
      <c r="G1421" s="4" t="s">
        <v>9</v>
      </c>
      <c r="H1421" s="4" t="s">
        <v>46</v>
      </c>
      <c r="I1421" s="9">
        <v>1</v>
      </c>
      <c r="J1421" s="6">
        <v>70.52</v>
      </c>
      <c r="K1421" s="7">
        <v>0.1</v>
      </c>
      <c r="L1421" s="6">
        <v>33.28</v>
      </c>
      <c r="M1421" s="6">
        <f t="shared" si="88"/>
        <v>63.467999999999996</v>
      </c>
      <c r="N1421" s="6">
        <f t="shared" si="89"/>
        <v>33.28</v>
      </c>
      <c r="O1421" s="6">
        <f t="shared" si="90"/>
        <v>30.187999999999995</v>
      </c>
      <c r="P1421" s="8">
        <f t="shared" si="91"/>
        <v>0.47564126804058732</v>
      </c>
      <c r="Q1421" s="5">
        <f>YEAR(SalesDataTable[[#This Row],[Order Date]])</f>
        <v>2026</v>
      </c>
      <c r="R1421" s="8" t="str">
        <f>"Q"&amp;ROUNDUP(MONTH(SalesDataTable[[#This Row],[Order Date]])/3,0)</f>
        <v>Q3</v>
      </c>
      <c r="S1421" s="9">
        <f>MONTH(SalesDataTable[[#This Row],[Order Date]])</f>
        <v>7</v>
      </c>
      <c r="T1421" s="8" t="str">
        <f>TEXT(SalesDataTable[[#This Row],[Order Date]],"mmm")</f>
        <v>Jul</v>
      </c>
    </row>
    <row r="1422" spans="1:20" ht="15.6">
      <c r="A1422" s="2">
        <v>5048</v>
      </c>
      <c r="B1422" s="3">
        <v>46222</v>
      </c>
      <c r="C1422" s="4" t="s">
        <v>6</v>
      </c>
      <c r="D1422" s="4" t="s">
        <v>43</v>
      </c>
      <c r="E1422" s="4" t="s">
        <v>28</v>
      </c>
      <c r="F1422" s="4" t="s">
        <v>13</v>
      </c>
      <c r="G1422" s="4" t="s">
        <v>34</v>
      </c>
      <c r="H1422" s="4" t="s">
        <v>45</v>
      </c>
      <c r="I1422" s="9">
        <v>3</v>
      </c>
      <c r="J1422" s="6">
        <v>49.9</v>
      </c>
      <c r="K1422" s="7">
        <v>0.05</v>
      </c>
      <c r="L1422" s="6">
        <v>22.27</v>
      </c>
      <c r="M1422" s="6">
        <f t="shared" si="88"/>
        <v>142.21499999999997</v>
      </c>
      <c r="N1422" s="6">
        <f t="shared" si="89"/>
        <v>66.81</v>
      </c>
      <c r="O1422" s="6">
        <f t="shared" si="90"/>
        <v>75.404999999999973</v>
      </c>
      <c r="P1422" s="8">
        <f t="shared" si="91"/>
        <v>0.53021833139964125</v>
      </c>
      <c r="Q1422" s="5">
        <f>YEAR(SalesDataTable[[#This Row],[Order Date]])</f>
        <v>2026</v>
      </c>
      <c r="R1422" s="8" t="str">
        <f>"Q"&amp;ROUNDUP(MONTH(SalesDataTable[[#This Row],[Order Date]])/3,0)</f>
        <v>Q3</v>
      </c>
      <c r="S1422" s="9">
        <f>MONTH(SalesDataTable[[#This Row],[Order Date]])</f>
        <v>7</v>
      </c>
      <c r="T1422" s="8" t="str">
        <f>TEXT(SalesDataTable[[#This Row],[Order Date]],"mmm")</f>
        <v>Jul</v>
      </c>
    </row>
    <row r="1423" spans="1:20" ht="15.6">
      <c r="A1423" s="2">
        <v>1</v>
      </c>
      <c r="B1423" s="3">
        <v>46223</v>
      </c>
      <c r="C1423" s="4" t="s">
        <v>20</v>
      </c>
      <c r="D1423" s="4" t="s">
        <v>31</v>
      </c>
      <c r="E1423" s="4" t="s">
        <v>19</v>
      </c>
      <c r="F1423" s="4" t="s">
        <v>13</v>
      </c>
      <c r="G1423" s="4" t="s">
        <v>9</v>
      </c>
      <c r="H1423" s="4" t="s">
        <v>37</v>
      </c>
      <c r="I1423" s="9">
        <v>3</v>
      </c>
      <c r="J1423" s="6">
        <v>156.25</v>
      </c>
      <c r="K1423" s="7">
        <v>0</v>
      </c>
      <c r="L1423" s="6">
        <v>79.900000000000006</v>
      </c>
      <c r="M1423" s="6">
        <f t="shared" si="88"/>
        <v>468.75</v>
      </c>
      <c r="N1423" s="6">
        <f t="shared" si="89"/>
        <v>239.70000000000002</v>
      </c>
      <c r="O1423" s="6">
        <f t="shared" si="90"/>
        <v>229.04999999999998</v>
      </c>
      <c r="P1423" s="8">
        <f t="shared" si="91"/>
        <v>0.48863999999999996</v>
      </c>
      <c r="Q1423" s="5">
        <f>YEAR(SalesDataTable[[#This Row],[Order Date]])</f>
        <v>2026</v>
      </c>
      <c r="R1423" s="8" t="str">
        <f>"Q"&amp;ROUNDUP(MONTH(SalesDataTable[[#This Row],[Order Date]])/3,0)</f>
        <v>Q3</v>
      </c>
      <c r="S1423" s="9">
        <f>MONTH(SalesDataTable[[#This Row],[Order Date]])</f>
        <v>7</v>
      </c>
      <c r="T1423" s="8" t="str">
        <f>TEXT(SalesDataTable[[#This Row],[Order Date]],"mmm")</f>
        <v>Jul</v>
      </c>
    </row>
    <row r="1424" spans="1:20" ht="15.6">
      <c r="A1424" s="2">
        <v>270</v>
      </c>
      <c r="B1424" s="3">
        <v>46223</v>
      </c>
      <c r="C1424" s="4" t="s">
        <v>11</v>
      </c>
      <c r="D1424" s="4" t="s">
        <v>12</v>
      </c>
      <c r="E1424" s="4" t="s">
        <v>28</v>
      </c>
      <c r="F1424" s="4" t="s">
        <v>3</v>
      </c>
      <c r="G1424" s="4" t="s">
        <v>23</v>
      </c>
      <c r="H1424" s="4" t="s">
        <v>51</v>
      </c>
      <c r="I1424" s="9">
        <v>3</v>
      </c>
      <c r="J1424" s="6">
        <v>120.14</v>
      </c>
      <c r="K1424" s="7">
        <v>0</v>
      </c>
      <c r="L1424" s="6">
        <v>58.9</v>
      </c>
      <c r="M1424" s="6">
        <f t="shared" si="88"/>
        <v>360.42</v>
      </c>
      <c r="N1424" s="6">
        <f t="shared" si="89"/>
        <v>176.7</v>
      </c>
      <c r="O1424" s="6">
        <f t="shared" si="90"/>
        <v>183.72000000000003</v>
      </c>
      <c r="P1424" s="8">
        <f t="shared" si="91"/>
        <v>0.5097386382553688</v>
      </c>
      <c r="Q1424" s="5">
        <f>YEAR(SalesDataTable[[#This Row],[Order Date]])</f>
        <v>2026</v>
      </c>
      <c r="R1424" s="8" t="str">
        <f>"Q"&amp;ROUNDUP(MONTH(SalesDataTable[[#This Row],[Order Date]])/3,0)</f>
        <v>Q3</v>
      </c>
      <c r="S1424" s="9">
        <f>MONTH(SalesDataTable[[#This Row],[Order Date]])</f>
        <v>7</v>
      </c>
      <c r="T1424" s="8" t="str">
        <f>TEXT(SalesDataTable[[#This Row],[Order Date]],"mmm")</f>
        <v>Jul</v>
      </c>
    </row>
    <row r="1425" spans="1:20" ht="15.6">
      <c r="A1425" s="2">
        <v>2130</v>
      </c>
      <c r="B1425" s="3">
        <v>46223</v>
      </c>
      <c r="C1425" s="4" t="s">
        <v>6</v>
      </c>
      <c r="D1425" s="4" t="s">
        <v>49</v>
      </c>
      <c r="E1425" s="4" t="s">
        <v>19</v>
      </c>
      <c r="F1425" s="4" t="s">
        <v>3</v>
      </c>
      <c r="G1425" s="4" t="s">
        <v>9</v>
      </c>
      <c r="H1425" s="4" t="s">
        <v>17</v>
      </c>
      <c r="I1425" s="9">
        <v>1</v>
      </c>
      <c r="J1425" s="6">
        <v>145.21</v>
      </c>
      <c r="K1425" s="7">
        <v>0</v>
      </c>
      <c r="L1425" s="6">
        <v>80.52</v>
      </c>
      <c r="M1425" s="6">
        <f t="shared" si="88"/>
        <v>145.21</v>
      </c>
      <c r="N1425" s="6">
        <f t="shared" si="89"/>
        <v>80.52</v>
      </c>
      <c r="O1425" s="6">
        <f t="shared" si="90"/>
        <v>64.690000000000012</v>
      </c>
      <c r="P1425" s="8">
        <f t="shared" si="91"/>
        <v>0.44549273466014744</v>
      </c>
      <c r="Q1425" s="5">
        <f>YEAR(SalesDataTable[[#This Row],[Order Date]])</f>
        <v>2026</v>
      </c>
      <c r="R1425" s="8" t="str">
        <f>"Q"&amp;ROUNDUP(MONTH(SalesDataTable[[#This Row],[Order Date]])/3,0)</f>
        <v>Q3</v>
      </c>
      <c r="S1425" s="9">
        <f>MONTH(SalesDataTable[[#This Row],[Order Date]])</f>
        <v>7</v>
      </c>
      <c r="T1425" s="8" t="str">
        <f>TEXT(SalesDataTable[[#This Row],[Order Date]],"mmm")</f>
        <v>Jul</v>
      </c>
    </row>
    <row r="1426" spans="1:20" ht="15.6">
      <c r="A1426" s="2">
        <v>2474</v>
      </c>
      <c r="B1426" s="3">
        <v>46223</v>
      </c>
      <c r="C1426" s="4" t="s">
        <v>11</v>
      </c>
      <c r="D1426" s="4" t="s">
        <v>12</v>
      </c>
      <c r="E1426" s="4" t="s">
        <v>19</v>
      </c>
      <c r="F1426" s="4" t="s">
        <v>3</v>
      </c>
      <c r="G1426" s="4" t="s">
        <v>4</v>
      </c>
      <c r="H1426" s="4" t="s">
        <v>26</v>
      </c>
      <c r="I1426" s="9">
        <v>2</v>
      </c>
      <c r="J1426" s="6">
        <v>39.78</v>
      </c>
      <c r="K1426" s="7">
        <v>0.1</v>
      </c>
      <c r="L1426" s="6">
        <v>16.260000000000002</v>
      </c>
      <c r="M1426" s="6">
        <f t="shared" si="88"/>
        <v>71.603999999999999</v>
      </c>
      <c r="N1426" s="6">
        <f t="shared" si="89"/>
        <v>32.520000000000003</v>
      </c>
      <c r="O1426" s="6">
        <f t="shared" si="90"/>
        <v>39.083999999999996</v>
      </c>
      <c r="P1426" s="8">
        <f t="shared" si="91"/>
        <v>0.54583542818836928</v>
      </c>
      <c r="Q1426" s="5">
        <f>YEAR(SalesDataTable[[#This Row],[Order Date]])</f>
        <v>2026</v>
      </c>
      <c r="R1426" s="8" t="str">
        <f>"Q"&amp;ROUNDUP(MONTH(SalesDataTable[[#This Row],[Order Date]])/3,0)</f>
        <v>Q3</v>
      </c>
      <c r="S1426" s="9">
        <f>MONTH(SalesDataTable[[#This Row],[Order Date]])</f>
        <v>7</v>
      </c>
      <c r="T1426" s="8" t="str">
        <f>TEXT(SalesDataTable[[#This Row],[Order Date]],"mmm")</f>
        <v>Jul</v>
      </c>
    </row>
    <row r="1427" spans="1:20" ht="15.6">
      <c r="A1427" s="2">
        <v>2514</v>
      </c>
      <c r="B1427" s="3">
        <v>46223</v>
      </c>
      <c r="C1427" s="4" t="s">
        <v>6</v>
      </c>
      <c r="D1427" s="4" t="s">
        <v>27</v>
      </c>
      <c r="E1427" s="4" t="s">
        <v>2</v>
      </c>
      <c r="F1427" s="4" t="s">
        <v>13</v>
      </c>
      <c r="G1427" s="4" t="s">
        <v>14</v>
      </c>
      <c r="H1427" s="4" t="s">
        <v>48</v>
      </c>
      <c r="I1427" s="9">
        <v>2</v>
      </c>
      <c r="J1427" s="6">
        <v>161.97</v>
      </c>
      <c r="K1427" s="7">
        <v>0.1</v>
      </c>
      <c r="L1427" s="6">
        <v>88.57</v>
      </c>
      <c r="M1427" s="6">
        <f t="shared" si="88"/>
        <v>291.54599999999999</v>
      </c>
      <c r="N1427" s="6">
        <f t="shared" si="89"/>
        <v>177.14</v>
      </c>
      <c r="O1427" s="6">
        <f t="shared" si="90"/>
        <v>114.40600000000001</v>
      </c>
      <c r="P1427" s="8">
        <f t="shared" si="91"/>
        <v>0.39241148909606033</v>
      </c>
      <c r="Q1427" s="5">
        <f>YEAR(SalesDataTable[[#This Row],[Order Date]])</f>
        <v>2026</v>
      </c>
      <c r="R1427" s="8" t="str">
        <f>"Q"&amp;ROUNDUP(MONTH(SalesDataTable[[#This Row],[Order Date]])/3,0)</f>
        <v>Q3</v>
      </c>
      <c r="S1427" s="9">
        <f>MONTH(SalesDataTable[[#This Row],[Order Date]])</f>
        <v>7</v>
      </c>
      <c r="T1427" s="8" t="str">
        <f>TEXT(SalesDataTable[[#This Row],[Order Date]],"mmm")</f>
        <v>Jul</v>
      </c>
    </row>
    <row r="1428" spans="1:20" ht="15.6">
      <c r="A1428" s="2">
        <v>2616</v>
      </c>
      <c r="B1428" s="3">
        <v>46223</v>
      </c>
      <c r="C1428" s="4" t="s">
        <v>11</v>
      </c>
      <c r="D1428" s="4" t="s">
        <v>18</v>
      </c>
      <c r="E1428" s="4" t="s">
        <v>19</v>
      </c>
      <c r="F1428" s="4" t="s">
        <v>13</v>
      </c>
      <c r="G1428" s="4" t="s">
        <v>34</v>
      </c>
      <c r="H1428" s="4" t="s">
        <v>38</v>
      </c>
      <c r="I1428" s="9">
        <v>2</v>
      </c>
      <c r="J1428" s="6">
        <v>125.37</v>
      </c>
      <c r="K1428" s="7">
        <v>0</v>
      </c>
      <c r="L1428" s="6">
        <v>68.040000000000006</v>
      </c>
      <c r="M1428" s="6">
        <f t="shared" si="88"/>
        <v>250.74</v>
      </c>
      <c r="N1428" s="6">
        <f t="shared" si="89"/>
        <v>136.08000000000001</v>
      </c>
      <c r="O1428" s="6">
        <f t="shared" si="90"/>
        <v>114.66</v>
      </c>
      <c r="P1428" s="8">
        <f t="shared" si="91"/>
        <v>0.457286432160804</v>
      </c>
      <c r="Q1428" s="5">
        <f>YEAR(SalesDataTable[[#This Row],[Order Date]])</f>
        <v>2026</v>
      </c>
      <c r="R1428" s="8" t="str">
        <f>"Q"&amp;ROUNDUP(MONTH(SalesDataTable[[#This Row],[Order Date]])/3,0)</f>
        <v>Q3</v>
      </c>
      <c r="S1428" s="9">
        <f>MONTH(SalesDataTable[[#This Row],[Order Date]])</f>
        <v>7</v>
      </c>
      <c r="T1428" s="8" t="str">
        <f>TEXT(SalesDataTable[[#This Row],[Order Date]],"mmm")</f>
        <v>Jul</v>
      </c>
    </row>
    <row r="1429" spans="1:20" ht="15.6">
      <c r="A1429" s="2">
        <v>2632</v>
      </c>
      <c r="B1429" s="3">
        <v>46223</v>
      </c>
      <c r="C1429" s="4" t="s">
        <v>0</v>
      </c>
      <c r="D1429" s="4" t="s">
        <v>50</v>
      </c>
      <c r="E1429" s="4" t="s">
        <v>2</v>
      </c>
      <c r="F1429" s="4" t="s">
        <v>13</v>
      </c>
      <c r="G1429" s="4" t="s">
        <v>23</v>
      </c>
      <c r="H1429" s="4" t="s">
        <v>29</v>
      </c>
      <c r="I1429" s="9">
        <v>1</v>
      </c>
      <c r="J1429" s="6">
        <v>196.57</v>
      </c>
      <c r="K1429" s="7">
        <v>0</v>
      </c>
      <c r="L1429" s="6">
        <v>104.78</v>
      </c>
      <c r="M1429" s="6">
        <f t="shared" si="88"/>
        <v>196.57</v>
      </c>
      <c r="N1429" s="6">
        <f t="shared" si="89"/>
        <v>104.78</v>
      </c>
      <c r="O1429" s="6">
        <f t="shared" si="90"/>
        <v>91.789999999999992</v>
      </c>
      <c r="P1429" s="8">
        <f t="shared" si="91"/>
        <v>0.46695833545301924</v>
      </c>
      <c r="Q1429" s="5">
        <f>YEAR(SalesDataTable[[#This Row],[Order Date]])</f>
        <v>2026</v>
      </c>
      <c r="R1429" s="8" t="str">
        <f>"Q"&amp;ROUNDUP(MONTH(SalesDataTable[[#This Row],[Order Date]])/3,0)</f>
        <v>Q3</v>
      </c>
      <c r="S1429" s="9">
        <f>MONTH(SalesDataTable[[#This Row],[Order Date]])</f>
        <v>7</v>
      </c>
      <c r="T1429" s="8" t="str">
        <f>TEXT(SalesDataTable[[#This Row],[Order Date]],"mmm")</f>
        <v>Jul</v>
      </c>
    </row>
    <row r="1430" spans="1:20" ht="15.6">
      <c r="A1430" s="2">
        <v>3725</v>
      </c>
      <c r="B1430" s="3">
        <v>46223</v>
      </c>
      <c r="C1430" s="4" t="s">
        <v>11</v>
      </c>
      <c r="D1430" s="4" t="s">
        <v>52</v>
      </c>
      <c r="E1430" s="4" t="s">
        <v>2</v>
      </c>
      <c r="F1430" s="4" t="s">
        <v>3</v>
      </c>
      <c r="G1430" s="4" t="s">
        <v>23</v>
      </c>
      <c r="H1430" s="4" t="s">
        <v>29</v>
      </c>
      <c r="I1430" s="9">
        <v>2</v>
      </c>
      <c r="J1430" s="6">
        <v>195.74</v>
      </c>
      <c r="K1430" s="7">
        <v>0.05</v>
      </c>
      <c r="L1430" s="6">
        <v>107.17</v>
      </c>
      <c r="M1430" s="6">
        <f t="shared" si="88"/>
        <v>371.90600000000001</v>
      </c>
      <c r="N1430" s="6">
        <f t="shared" si="89"/>
        <v>214.34</v>
      </c>
      <c r="O1430" s="6">
        <f t="shared" si="90"/>
        <v>157.566</v>
      </c>
      <c r="P1430" s="8">
        <f t="shared" si="91"/>
        <v>0.4236715729243411</v>
      </c>
      <c r="Q1430" s="5">
        <f>YEAR(SalesDataTable[[#This Row],[Order Date]])</f>
        <v>2026</v>
      </c>
      <c r="R1430" s="8" t="str">
        <f>"Q"&amp;ROUNDUP(MONTH(SalesDataTable[[#This Row],[Order Date]])/3,0)</f>
        <v>Q3</v>
      </c>
      <c r="S1430" s="9">
        <f>MONTH(SalesDataTable[[#This Row],[Order Date]])</f>
        <v>7</v>
      </c>
      <c r="T1430" s="8" t="str">
        <f>TEXT(SalesDataTable[[#This Row],[Order Date]],"mmm")</f>
        <v>Jul</v>
      </c>
    </row>
    <row r="1431" spans="1:20" ht="15.6">
      <c r="A1431" s="2">
        <v>3834</v>
      </c>
      <c r="B1431" s="3">
        <v>46223</v>
      </c>
      <c r="C1431" s="4" t="s">
        <v>6</v>
      </c>
      <c r="D1431" s="4" t="s">
        <v>49</v>
      </c>
      <c r="E1431" s="4" t="s">
        <v>19</v>
      </c>
      <c r="F1431" s="4" t="s">
        <v>13</v>
      </c>
      <c r="G1431" s="4" t="s">
        <v>23</v>
      </c>
      <c r="H1431" s="4" t="s">
        <v>29</v>
      </c>
      <c r="I1431" s="9">
        <v>3</v>
      </c>
      <c r="J1431" s="6">
        <v>192.28</v>
      </c>
      <c r="K1431" s="7">
        <v>0</v>
      </c>
      <c r="L1431" s="6">
        <v>104.3</v>
      </c>
      <c r="M1431" s="6">
        <f t="shared" si="88"/>
        <v>576.84</v>
      </c>
      <c r="N1431" s="6">
        <f t="shared" si="89"/>
        <v>312.89999999999998</v>
      </c>
      <c r="O1431" s="6">
        <f t="shared" si="90"/>
        <v>263.94000000000005</v>
      </c>
      <c r="P1431" s="8">
        <f t="shared" si="91"/>
        <v>0.45756188891200339</v>
      </c>
      <c r="Q1431" s="5">
        <f>YEAR(SalesDataTable[[#This Row],[Order Date]])</f>
        <v>2026</v>
      </c>
      <c r="R1431" s="8" t="str">
        <f>"Q"&amp;ROUNDUP(MONTH(SalesDataTable[[#This Row],[Order Date]])/3,0)</f>
        <v>Q3</v>
      </c>
      <c r="S1431" s="9">
        <f>MONTH(SalesDataTable[[#This Row],[Order Date]])</f>
        <v>7</v>
      </c>
      <c r="T1431" s="8" t="str">
        <f>TEXT(SalesDataTable[[#This Row],[Order Date]],"mmm")</f>
        <v>Jul</v>
      </c>
    </row>
    <row r="1432" spans="1:20" ht="15.6">
      <c r="A1432" s="2">
        <v>159</v>
      </c>
      <c r="B1432" s="3">
        <v>46224</v>
      </c>
      <c r="C1432" s="4" t="s">
        <v>6</v>
      </c>
      <c r="D1432" s="4" t="s">
        <v>7</v>
      </c>
      <c r="E1432" s="4" t="s">
        <v>2</v>
      </c>
      <c r="F1432" s="4" t="s">
        <v>3</v>
      </c>
      <c r="G1432" s="4" t="s">
        <v>9</v>
      </c>
      <c r="H1432" s="4" t="s">
        <v>46</v>
      </c>
      <c r="I1432" s="9">
        <v>2</v>
      </c>
      <c r="J1432" s="6">
        <v>70.150000000000006</v>
      </c>
      <c r="K1432" s="7">
        <v>0.05</v>
      </c>
      <c r="L1432" s="6">
        <v>32.950000000000003</v>
      </c>
      <c r="M1432" s="6">
        <f t="shared" si="88"/>
        <v>133.285</v>
      </c>
      <c r="N1432" s="6">
        <f t="shared" si="89"/>
        <v>65.900000000000006</v>
      </c>
      <c r="O1432" s="6">
        <f t="shared" si="90"/>
        <v>67.384999999999991</v>
      </c>
      <c r="P1432" s="8">
        <f t="shared" si="91"/>
        <v>0.50557076940390888</v>
      </c>
      <c r="Q1432" s="5">
        <f>YEAR(SalesDataTable[[#This Row],[Order Date]])</f>
        <v>2026</v>
      </c>
      <c r="R1432" s="8" t="str">
        <f>"Q"&amp;ROUNDUP(MONTH(SalesDataTable[[#This Row],[Order Date]])/3,0)</f>
        <v>Q3</v>
      </c>
      <c r="S1432" s="9">
        <f>MONTH(SalesDataTable[[#This Row],[Order Date]])</f>
        <v>7</v>
      </c>
      <c r="T1432" s="8" t="str">
        <f>TEXT(SalesDataTable[[#This Row],[Order Date]],"mmm")</f>
        <v>Jul</v>
      </c>
    </row>
    <row r="1433" spans="1:20" ht="15.6">
      <c r="A1433" s="2">
        <v>435</v>
      </c>
      <c r="B1433" s="3">
        <v>46224</v>
      </c>
      <c r="C1433" s="4" t="s">
        <v>11</v>
      </c>
      <c r="D1433" s="4" t="s">
        <v>12</v>
      </c>
      <c r="E1433" s="4" t="s">
        <v>2</v>
      </c>
      <c r="F1433" s="4" t="s">
        <v>3</v>
      </c>
      <c r="G1433" s="4" t="s">
        <v>23</v>
      </c>
      <c r="H1433" s="4" t="s">
        <v>24</v>
      </c>
      <c r="I1433" s="9">
        <v>2</v>
      </c>
      <c r="J1433" s="6">
        <v>342.38</v>
      </c>
      <c r="K1433" s="7">
        <v>0.05</v>
      </c>
      <c r="L1433" s="6">
        <v>192.01</v>
      </c>
      <c r="M1433" s="6">
        <f t="shared" si="88"/>
        <v>650.52199999999993</v>
      </c>
      <c r="N1433" s="6">
        <f t="shared" si="89"/>
        <v>384.02</v>
      </c>
      <c r="O1433" s="6">
        <f t="shared" si="90"/>
        <v>266.50199999999995</v>
      </c>
      <c r="P1433" s="8">
        <f t="shared" si="91"/>
        <v>0.40967407712575438</v>
      </c>
      <c r="Q1433" s="5">
        <f>YEAR(SalesDataTable[[#This Row],[Order Date]])</f>
        <v>2026</v>
      </c>
      <c r="R1433" s="8" t="str">
        <f>"Q"&amp;ROUNDUP(MONTH(SalesDataTable[[#This Row],[Order Date]])/3,0)</f>
        <v>Q3</v>
      </c>
      <c r="S1433" s="9">
        <f>MONTH(SalesDataTable[[#This Row],[Order Date]])</f>
        <v>7</v>
      </c>
      <c r="T1433" s="8" t="str">
        <f>TEXT(SalesDataTable[[#This Row],[Order Date]],"mmm")</f>
        <v>Jul</v>
      </c>
    </row>
    <row r="1434" spans="1:20" ht="15.6">
      <c r="A1434" s="2">
        <v>1467</v>
      </c>
      <c r="B1434" s="3">
        <v>46224</v>
      </c>
      <c r="C1434" s="4" t="s">
        <v>6</v>
      </c>
      <c r="D1434" s="4" t="s">
        <v>49</v>
      </c>
      <c r="E1434" s="4" t="s">
        <v>28</v>
      </c>
      <c r="F1434" s="4" t="s">
        <v>13</v>
      </c>
      <c r="G1434" s="4" t="s">
        <v>34</v>
      </c>
      <c r="H1434" s="4" t="s">
        <v>45</v>
      </c>
      <c r="I1434" s="9">
        <v>1</v>
      </c>
      <c r="J1434" s="6">
        <v>50.59</v>
      </c>
      <c r="K1434" s="7">
        <v>0.05</v>
      </c>
      <c r="L1434" s="6">
        <v>22.04</v>
      </c>
      <c r="M1434" s="6">
        <f t="shared" si="88"/>
        <v>48.060499999999998</v>
      </c>
      <c r="N1434" s="6">
        <f t="shared" si="89"/>
        <v>22.04</v>
      </c>
      <c r="O1434" s="6">
        <f t="shared" si="90"/>
        <v>26.020499999999998</v>
      </c>
      <c r="P1434" s="8">
        <f t="shared" si="91"/>
        <v>0.54141134611583319</v>
      </c>
      <c r="Q1434" s="5">
        <f>YEAR(SalesDataTable[[#This Row],[Order Date]])</f>
        <v>2026</v>
      </c>
      <c r="R1434" s="8" t="str">
        <f>"Q"&amp;ROUNDUP(MONTH(SalesDataTable[[#This Row],[Order Date]])/3,0)</f>
        <v>Q3</v>
      </c>
      <c r="S1434" s="9">
        <f>MONTH(SalesDataTable[[#This Row],[Order Date]])</f>
        <v>7</v>
      </c>
      <c r="T1434" s="8" t="str">
        <f>TEXT(SalesDataTable[[#This Row],[Order Date]],"mmm")</f>
        <v>Jul</v>
      </c>
    </row>
    <row r="1435" spans="1:20" ht="15.6">
      <c r="A1435" s="2">
        <v>1552</v>
      </c>
      <c r="B1435" s="3">
        <v>46224</v>
      </c>
      <c r="C1435" s="4" t="s">
        <v>20</v>
      </c>
      <c r="D1435" s="4" t="s">
        <v>21</v>
      </c>
      <c r="E1435" s="4" t="s">
        <v>19</v>
      </c>
      <c r="F1435" s="4" t="s">
        <v>13</v>
      </c>
      <c r="G1435" s="4" t="s">
        <v>14</v>
      </c>
      <c r="H1435" s="4" t="s">
        <v>32</v>
      </c>
      <c r="I1435" s="9">
        <v>2</v>
      </c>
      <c r="J1435" s="6">
        <v>46.34</v>
      </c>
      <c r="K1435" s="7">
        <v>0.1</v>
      </c>
      <c r="L1435" s="6">
        <v>18.41</v>
      </c>
      <c r="M1435" s="6">
        <f t="shared" si="88"/>
        <v>83.412000000000006</v>
      </c>
      <c r="N1435" s="6">
        <f t="shared" si="89"/>
        <v>36.82</v>
      </c>
      <c r="O1435" s="6">
        <f t="shared" si="90"/>
        <v>46.592000000000006</v>
      </c>
      <c r="P1435" s="8">
        <f t="shared" si="91"/>
        <v>0.55857670359180933</v>
      </c>
      <c r="Q1435" s="5">
        <f>YEAR(SalesDataTable[[#This Row],[Order Date]])</f>
        <v>2026</v>
      </c>
      <c r="R1435" s="8" t="str">
        <f>"Q"&amp;ROUNDUP(MONTH(SalesDataTable[[#This Row],[Order Date]])/3,0)</f>
        <v>Q3</v>
      </c>
      <c r="S1435" s="9">
        <f>MONTH(SalesDataTable[[#This Row],[Order Date]])</f>
        <v>7</v>
      </c>
      <c r="T1435" s="8" t="str">
        <f>TEXT(SalesDataTable[[#This Row],[Order Date]],"mmm")</f>
        <v>Jul</v>
      </c>
    </row>
    <row r="1436" spans="1:20" ht="15.6">
      <c r="A1436" s="2">
        <v>1745</v>
      </c>
      <c r="B1436" s="3">
        <v>46224</v>
      </c>
      <c r="C1436" s="4" t="s">
        <v>6</v>
      </c>
      <c r="D1436" s="4" t="s">
        <v>27</v>
      </c>
      <c r="E1436" s="4" t="s">
        <v>28</v>
      </c>
      <c r="F1436" s="4" t="s">
        <v>13</v>
      </c>
      <c r="G1436" s="4" t="s">
        <v>9</v>
      </c>
      <c r="H1436" s="4" t="s">
        <v>10</v>
      </c>
      <c r="I1436" s="9">
        <v>1</v>
      </c>
      <c r="J1436" s="6">
        <v>91.45</v>
      </c>
      <c r="K1436" s="7">
        <v>0</v>
      </c>
      <c r="L1436" s="6">
        <v>44.16</v>
      </c>
      <c r="M1436" s="6">
        <f t="shared" si="88"/>
        <v>91.45</v>
      </c>
      <c r="N1436" s="6">
        <f t="shared" si="89"/>
        <v>44.16</v>
      </c>
      <c r="O1436" s="6">
        <f t="shared" si="90"/>
        <v>47.290000000000006</v>
      </c>
      <c r="P1436" s="8">
        <f t="shared" si="91"/>
        <v>0.51711317659923461</v>
      </c>
      <c r="Q1436" s="5">
        <f>YEAR(SalesDataTable[[#This Row],[Order Date]])</f>
        <v>2026</v>
      </c>
      <c r="R1436" s="8" t="str">
        <f>"Q"&amp;ROUNDUP(MONTH(SalesDataTable[[#This Row],[Order Date]])/3,0)</f>
        <v>Q3</v>
      </c>
      <c r="S1436" s="9">
        <f>MONTH(SalesDataTable[[#This Row],[Order Date]])</f>
        <v>7</v>
      </c>
      <c r="T1436" s="8" t="str">
        <f>TEXT(SalesDataTable[[#This Row],[Order Date]],"mmm")</f>
        <v>Jul</v>
      </c>
    </row>
    <row r="1437" spans="1:20" ht="15.6">
      <c r="A1437" s="2">
        <v>2174</v>
      </c>
      <c r="B1437" s="3">
        <v>46224</v>
      </c>
      <c r="C1437" s="4" t="s">
        <v>20</v>
      </c>
      <c r="D1437" s="4" t="s">
        <v>33</v>
      </c>
      <c r="E1437" s="4" t="s">
        <v>28</v>
      </c>
      <c r="F1437" s="4" t="s">
        <v>3</v>
      </c>
      <c r="G1437" s="4" t="s">
        <v>4</v>
      </c>
      <c r="H1437" s="4" t="s">
        <v>26</v>
      </c>
      <c r="I1437" s="9">
        <v>3</v>
      </c>
      <c r="J1437" s="6">
        <v>40.28</v>
      </c>
      <c r="K1437" s="7">
        <v>0</v>
      </c>
      <c r="L1437" s="6">
        <v>17.12</v>
      </c>
      <c r="M1437" s="6">
        <f t="shared" si="88"/>
        <v>120.84</v>
      </c>
      <c r="N1437" s="6">
        <f t="shared" si="89"/>
        <v>51.36</v>
      </c>
      <c r="O1437" s="6">
        <f t="shared" si="90"/>
        <v>69.48</v>
      </c>
      <c r="P1437" s="8">
        <f t="shared" si="91"/>
        <v>0.57497517378351537</v>
      </c>
      <c r="Q1437" s="5">
        <f>YEAR(SalesDataTable[[#This Row],[Order Date]])</f>
        <v>2026</v>
      </c>
      <c r="R1437" s="8" t="str">
        <f>"Q"&amp;ROUNDUP(MONTH(SalesDataTable[[#This Row],[Order Date]])/3,0)</f>
        <v>Q3</v>
      </c>
      <c r="S1437" s="9">
        <f>MONTH(SalesDataTable[[#This Row],[Order Date]])</f>
        <v>7</v>
      </c>
      <c r="T1437" s="8" t="str">
        <f>TEXT(SalesDataTable[[#This Row],[Order Date]],"mmm")</f>
        <v>Jul</v>
      </c>
    </row>
    <row r="1438" spans="1:20" ht="15.6">
      <c r="A1438" s="2">
        <v>3444</v>
      </c>
      <c r="B1438" s="3">
        <v>46224</v>
      </c>
      <c r="C1438" s="4" t="s">
        <v>6</v>
      </c>
      <c r="D1438" s="4" t="s">
        <v>49</v>
      </c>
      <c r="E1438" s="4" t="s">
        <v>2</v>
      </c>
      <c r="F1438" s="4" t="s">
        <v>3</v>
      </c>
      <c r="G1438" s="4" t="s">
        <v>34</v>
      </c>
      <c r="H1438" s="4" t="s">
        <v>42</v>
      </c>
      <c r="I1438" s="9">
        <v>2</v>
      </c>
      <c r="J1438" s="6">
        <v>36.93</v>
      </c>
      <c r="K1438" s="7">
        <v>0</v>
      </c>
      <c r="L1438" s="6">
        <v>13.63</v>
      </c>
      <c r="M1438" s="6">
        <f t="shared" si="88"/>
        <v>73.86</v>
      </c>
      <c r="N1438" s="6">
        <f t="shared" si="89"/>
        <v>27.26</v>
      </c>
      <c r="O1438" s="6">
        <f t="shared" si="90"/>
        <v>46.599999999999994</v>
      </c>
      <c r="P1438" s="8">
        <f t="shared" si="91"/>
        <v>0.63092336853506625</v>
      </c>
      <c r="Q1438" s="5">
        <f>YEAR(SalesDataTable[[#This Row],[Order Date]])</f>
        <v>2026</v>
      </c>
      <c r="R1438" s="8" t="str">
        <f>"Q"&amp;ROUNDUP(MONTH(SalesDataTable[[#This Row],[Order Date]])/3,0)</f>
        <v>Q3</v>
      </c>
      <c r="S1438" s="9">
        <f>MONTH(SalesDataTable[[#This Row],[Order Date]])</f>
        <v>7</v>
      </c>
      <c r="T1438" s="8" t="str">
        <f>TEXT(SalesDataTable[[#This Row],[Order Date]],"mmm")</f>
        <v>Jul</v>
      </c>
    </row>
    <row r="1439" spans="1:20" ht="15.6">
      <c r="A1439" s="2">
        <v>3646</v>
      </c>
      <c r="B1439" s="3">
        <v>46224</v>
      </c>
      <c r="C1439" s="4" t="s">
        <v>11</v>
      </c>
      <c r="D1439" s="4" t="s">
        <v>12</v>
      </c>
      <c r="E1439" s="4" t="s">
        <v>28</v>
      </c>
      <c r="F1439" s="4" t="s">
        <v>3</v>
      </c>
      <c r="G1439" s="4" t="s">
        <v>9</v>
      </c>
      <c r="H1439" s="4" t="s">
        <v>17</v>
      </c>
      <c r="I1439" s="9">
        <v>1</v>
      </c>
      <c r="J1439" s="6">
        <v>143.69</v>
      </c>
      <c r="K1439" s="7">
        <v>0</v>
      </c>
      <c r="L1439" s="6">
        <v>80.87</v>
      </c>
      <c r="M1439" s="6">
        <f t="shared" si="88"/>
        <v>143.69</v>
      </c>
      <c r="N1439" s="6">
        <f t="shared" si="89"/>
        <v>80.87</v>
      </c>
      <c r="O1439" s="6">
        <f t="shared" si="90"/>
        <v>62.819999999999993</v>
      </c>
      <c r="P1439" s="8">
        <f t="shared" si="91"/>
        <v>0.43719117544714309</v>
      </c>
      <c r="Q1439" s="5">
        <f>YEAR(SalesDataTable[[#This Row],[Order Date]])</f>
        <v>2026</v>
      </c>
      <c r="R1439" s="8" t="str">
        <f>"Q"&amp;ROUNDUP(MONTH(SalesDataTable[[#This Row],[Order Date]])/3,0)</f>
        <v>Q3</v>
      </c>
      <c r="S1439" s="9">
        <f>MONTH(SalesDataTable[[#This Row],[Order Date]])</f>
        <v>7</v>
      </c>
      <c r="T1439" s="8" t="str">
        <f>TEXT(SalesDataTable[[#This Row],[Order Date]],"mmm")</f>
        <v>Jul</v>
      </c>
    </row>
    <row r="1440" spans="1:20" ht="15.6">
      <c r="A1440" s="2">
        <v>4558</v>
      </c>
      <c r="B1440" s="3">
        <v>46224</v>
      </c>
      <c r="C1440" s="4" t="s">
        <v>6</v>
      </c>
      <c r="D1440" s="4" t="s">
        <v>49</v>
      </c>
      <c r="E1440" s="4" t="s">
        <v>28</v>
      </c>
      <c r="F1440" s="4" t="s">
        <v>13</v>
      </c>
      <c r="G1440" s="4" t="s">
        <v>9</v>
      </c>
      <c r="H1440" s="4" t="s">
        <v>17</v>
      </c>
      <c r="I1440" s="9">
        <v>2</v>
      </c>
      <c r="J1440" s="6">
        <v>147.09</v>
      </c>
      <c r="K1440" s="7">
        <v>0</v>
      </c>
      <c r="L1440" s="6">
        <v>81.58</v>
      </c>
      <c r="M1440" s="6">
        <f t="shared" si="88"/>
        <v>294.18</v>
      </c>
      <c r="N1440" s="6">
        <f t="shared" si="89"/>
        <v>163.16</v>
      </c>
      <c r="O1440" s="6">
        <f t="shared" si="90"/>
        <v>131.02000000000001</v>
      </c>
      <c r="P1440" s="8">
        <f t="shared" si="91"/>
        <v>0.44537358080087025</v>
      </c>
      <c r="Q1440" s="5">
        <f>YEAR(SalesDataTable[[#This Row],[Order Date]])</f>
        <v>2026</v>
      </c>
      <c r="R1440" s="8" t="str">
        <f>"Q"&amp;ROUNDUP(MONTH(SalesDataTable[[#This Row],[Order Date]])/3,0)</f>
        <v>Q3</v>
      </c>
      <c r="S1440" s="9">
        <f>MONTH(SalesDataTable[[#This Row],[Order Date]])</f>
        <v>7</v>
      </c>
      <c r="T1440" s="8" t="str">
        <f>TEXT(SalesDataTable[[#This Row],[Order Date]],"mmm")</f>
        <v>Jul</v>
      </c>
    </row>
    <row r="1441" spans="1:20" ht="15.6">
      <c r="A1441" s="2">
        <v>4564</v>
      </c>
      <c r="B1441" s="3">
        <v>46224</v>
      </c>
      <c r="C1441" s="4" t="s">
        <v>11</v>
      </c>
      <c r="D1441" s="4" t="s">
        <v>25</v>
      </c>
      <c r="E1441" s="4" t="s">
        <v>2</v>
      </c>
      <c r="F1441" s="4" t="s">
        <v>13</v>
      </c>
      <c r="G1441" s="4" t="s">
        <v>9</v>
      </c>
      <c r="H1441" s="4" t="s">
        <v>37</v>
      </c>
      <c r="I1441" s="9">
        <v>1</v>
      </c>
      <c r="J1441" s="6">
        <v>153.88</v>
      </c>
      <c r="K1441" s="7">
        <v>0</v>
      </c>
      <c r="L1441" s="6">
        <v>80.98</v>
      </c>
      <c r="M1441" s="6">
        <f t="shared" si="88"/>
        <v>153.88</v>
      </c>
      <c r="N1441" s="6">
        <f t="shared" si="89"/>
        <v>80.98</v>
      </c>
      <c r="O1441" s="6">
        <f t="shared" si="90"/>
        <v>72.899999999999991</v>
      </c>
      <c r="P1441" s="8">
        <f t="shared" si="91"/>
        <v>0.47374577592929551</v>
      </c>
      <c r="Q1441" s="5">
        <f>YEAR(SalesDataTable[[#This Row],[Order Date]])</f>
        <v>2026</v>
      </c>
      <c r="R1441" s="8" t="str">
        <f>"Q"&amp;ROUNDUP(MONTH(SalesDataTable[[#This Row],[Order Date]])/3,0)</f>
        <v>Q3</v>
      </c>
      <c r="S1441" s="9">
        <f>MONTH(SalesDataTable[[#This Row],[Order Date]])</f>
        <v>7</v>
      </c>
      <c r="T1441" s="8" t="str">
        <f>TEXT(SalesDataTable[[#This Row],[Order Date]],"mmm")</f>
        <v>Jul</v>
      </c>
    </row>
    <row r="1442" spans="1:20" ht="15.6">
      <c r="A1442" s="2">
        <v>4616</v>
      </c>
      <c r="B1442" s="3">
        <v>46224</v>
      </c>
      <c r="C1442" s="4" t="s">
        <v>20</v>
      </c>
      <c r="D1442" s="4" t="s">
        <v>47</v>
      </c>
      <c r="E1442" s="4" t="s">
        <v>28</v>
      </c>
      <c r="F1442" s="4" t="s">
        <v>13</v>
      </c>
      <c r="G1442" s="4" t="s">
        <v>9</v>
      </c>
      <c r="H1442" s="4" t="s">
        <v>46</v>
      </c>
      <c r="I1442" s="9">
        <v>3</v>
      </c>
      <c r="J1442" s="6">
        <v>72.2</v>
      </c>
      <c r="K1442" s="7">
        <v>0</v>
      </c>
      <c r="L1442" s="6">
        <v>31.45</v>
      </c>
      <c r="M1442" s="6">
        <f t="shared" si="88"/>
        <v>216.60000000000002</v>
      </c>
      <c r="N1442" s="6">
        <f t="shared" si="89"/>
        <v>94.35</v>
      </c>
      <c r="O1442" s="6">
        <f t="shared" si="90"/>
        <v>122.25000000000003</v>
      </c>
      <c r="P1442" s="8">
        <f t="shared" si="91"/>
        <v>0.5644044321329641</v>
      </c>
      <c r="Q1442" s="5">
        <f>YEAR(SalesDataTable[[#This Row],[Order Date]])</f>
        <v>2026</v>
      </c>
      <c r="R1442" s="8" t="str">
        <f>"Q"&amp;ROUNDUP(MONTH(SalesDataTable[[#This Row],[Order Date]])/3,0)</f>
        <v>Q3</v>
      </c>
      <c r="S1442" s="9">
        <f>MONTH(SalesDataTable[[#This Row],[Order Date]])</f>
        <v>7</v>
      </c>
      <c r="T1442" s="8" t="str">
        <f>TEXT(SalesDataTable[[#This Row],[Order Date]],"mmm")</f>
        <v>Jul</v>
      </c>
    </row>
    <row r="1443" spans="1:20" ht="15.6">
      <c r="A1443" s="2">
        <v>536</v>
      </c>
      <c r="B1443" s="3">
        <v>46225</v>
      </c>
      <c r="C1443" s="4" t="s">
        <v>20</v>
      </c>
      <c r="D1443" s="4" t="s">
        <v>47</v>
      </c>
      <c r="E1443" s="4" t="s">
        <v>19</v>
      </c>
      <c r="F1443" s="4" t="s">
        <v>16</v>
      </c>
      <c r="G1443" s="4" t="s">
        <v>34</v>
      </c>
      <c r="H1443" s="4" t="s">
        <v>35</v>
      </c>
      <c r="I1443" s="9">
        <v>1</v>
      </c>
      <c r="J1443" s="6">
        <v>40.67</v>
      </c>
      <c r="K1443" s="7">
        <v>0</v>
      </c>
      <c r="L1443" s="6">
        <v>14.28</v>
      </c>
      <c r="M1443" s="6">
        <f t="shared" si="88"/>
        <v>40.67</v>
      </c>
      <c r="N1443" s="6">
        <f t="shared" si="89"/>
        <v>14.28</v>
      </c>
      <c r="O1443" s="6">
        <f t="shared" si="90"/>
        <v>26.39</v>
      </c>
      <c r="P1443" s="8">
        <f t="shared" si="91"/>
        <v>0.64888123924268504</v>
      </c>
      <c r="Q1443" s="5">
        <f>YEAR(SalesDataTable[[#This Row],[Order Date]])</f>
        <v>2026</v>
      </c>
      <c r="R1443" s="8" t="str">
        <f>"Q"&amp;ROUNDUP(MONTH(SalesDataTable[[#This Row],[Order Date]])/3,0)</f>
        <v>Q3</v>
      </c>
      <c r="S1443" s="9">
        <f>MONTH(SalesDataTable[[#This Row],[Order Date]])</f>
        <v>7</v>
      </c>
      <c r="T1443" s="8" t="str">
        <f>TEXT(SalesDataTable[[#This Row],[Order Date]],"mmm")</f>
        <v>Jul</v>
      </c>
    </row>
    <row r="1444" spans="1:20" ht="15.6">
      <c r="A1444" s="2">
        <v>571</v>
      </c>
      <c r="B1444" s="3">
        <v>46225</v>
      </c>
      <c r="C1444" s="4" t="s">
        <v>0</v>
      </c>
      <c r="D1444" s="4" t="s">
        <v>1</v>
      </c>
      <c r="E1444" s="4" t="s">
        <v>2</v>
      </c>
      <c r="F1444" s="4" t="s">
        <v>13</v>
      </c>
      <c r="G1444" s="4" t="s">
        <v>9</v>
      </c>
      <c r="H1444" s="4" t="s">
        <v>37</v>
      </c>
      <c r="I1444" s="9">
        <v>3</v>
      </c>
      <c r="J1444" s="6">
        <v>152.53</v>
      </c>
      <c r="K1444" s="7">
        <v>0</v>
      </c>
      <c r="L1444" s="6">
        <v>80.88</v>
      </c>
      <c r="M1444" s="6">
        <f t="shared" si="88"/>
        <v>457.59000000000003</v>
      </c>
      <c r="N1444" s="6">
        <f t="shared" si="89"/>
        <v>242.64</v>
      </c>
      <c r="O1444" s="6">
        <f t="shared" si="90"/>
        <v>214.95000000000005</v>
      </c>
      <c r="P1444" s="8">
        <f t="shared" si="91"/>
        <v>0.46974365698551113</v>
      </c>
      <c r="Q1444" s="5">
        <f>YEAR(SalesDataTable[[#This Row],[Order Date]])</f>
        <v>2026</v>
      </c>
      <c r="R1444" s="8" t="str">
        <f>"Q"&amp;ROUNDUP(MONTH(SalesDataTable[[#This Row],[Order Date]])/3,0)</f>
        <v>Q3</v>
      </c>
      <c r="S1444" s="9">
        <f>MONTH(SalesDataTable[[#This Row],[Order Date]])</f>
        <v>7</v>
      </c>
      <c r="T1444" s="8" t="str">
        <f>TEXT(SalesDataTable[[#This Row],[Order Date]],"mmm")</f>
        <v>Jul</v>
      </c>
    </row>
    <row r="1445" spans="1:20" ht="15.6">
      <c r="A1445" s="2">
        <v>965</v>
      </c>
      <c r="B1445" s="3">
        <v>46225</v>
      </c>
      <c r="C1445" s="4" t="s">
        <v>6</v>
      </c>
      <c r="D1445" s="4" t="s">
        <v>41</v>
      </c>
      <c r="E1445" s="4" t="s">
        <v>19</v>
      </c>
      <c r="F1445" s="4" t="s">
        <v>3</v>
      </c>
      <c r="G1445" s="4" t="s">
        <v>14</v>
      </c>
      <c r="H1445" s="4" t="s">
        <v>15</v>
      </c>
      <c r="I1445" s="9">
        <v>2</v>
      </c>
      <c r="J1445" s="6">
        <v>35.39</v>
      </c>
      <c r="K1445" s="7">
        <v>0.05</v>
      </c>
      <c r="L1445" s="6">
        <v>13.39</v>
      </c>
      <c r="M1445" s="6">
        <f t="shared" si="88"/>
        <v>67.241</v>
      </c>
      <c r="N1445" s="6">
        <f t="shared" si="89"/>
        <v>26.78</v>
      </c>
      <c r="O1445" s="6">
        <f t="shared" si="90"/>
        <v>40.460999999999999</v>
      </c>
      <c r="P1445" s="8">
        <f t="shared" si="91"/>
        <v>0.60173108668818132</v>
      </c>
      <c r="Q1445" s="5">
        <f>YEAR(SalesDataTable[[#This Row],[Order Date]])</f>
        <v>2026</v>
      </c>
      <c r="R1445" s="8" t="str">
        <f>"Q"&amp;ROUNDUP(MONTH(SalesDataTable[[#This Row],[Order Date]])/3,0)</f>
        <v>Q3</v>
      </c>
      <c r="S1445" s="9">
        <f>MONTH(SalesDataTable[[#This Row],[Order Date]])</f>
        <v>7</v>
      </c>
      <c r="T1445" s="8" t="str">
        <f>TEXT(SalesDataTable[[#This Row],[Order Date]],"mmm")</f>
        <v>Jul</v>
      </c>
    </row>
    <row r="1446" spans="1:20" ht="15.6">
      <c r="A1446" s="2">
        <v>1504</v>
      </c>
      <c r="B1446" s="3">
        <v>46225</v>
      </c>
      <c r="C1446" s="4" t="s">
        <v>20</v>
      </c>
      <c r="D1446" s="4" t="s">
        <v>21</v>
      </c>
      <c r="E1446" s="4" t="s">
        <v>2</v>
      </c>
      <c r="F1446" s="4" t="s">
        <v>3</v>
      </c>
      <c r="G1446" s="4" t="s">
        <v>9</v>
      </c>
      <c r="H1446" s="4" t="s">
        <v>10</v>
      </c>
      <c r="I1446" s="9">
        <v>5</v>
      </c>
      <c r="J1446" s="6">
        <v>93.35</v>
      </c>
      <c r="K1446" s="7">
        <v>0</v>
      </c>
      <c r="L1446" s="6">
        <v>46.31</v>
      </c>
      <c r="M1446" s="6">
        <f t="shared" si="88"/>
        <v>466.75</v>
      </c>
      <c r="N1446" s="6">
        <f t="shared" si="89"/>
        <v>231.55</v>
      </c>
      <c r="O1446" s="6">
        <f t="shared" si="90"/>
        <v>235.2</v>
      </c>
      <c r="P1446" s="8">
        <f t="shared" si="91"/>
        <v>0.50391001606855912</v>
      </c>
      <c r="Q1446" s="5">
        <f>YEAR(SalesDataTable[[#This Row],[Order Date]])</f>
        <v>2026</v>
      </c>
      <c r="R1446" s="8" t="str">
        <f>"Q"&amp;ROUNDUP(MONTH(SalesDataTable[[#This Row],[Order Date]])/3,0)</f>
        <v>Q3</v>
      </c>
      <c r="S1446" s="9">
        <f>MONTH(SalesDataTable[[#This Row],[Order Date]])</f>
        <v>7</v>
      </c>
      <c r="T1446" s="8" t="str">
        <f>TEXT(SalesDataTable[[#This Row],[Order Date]],"mmm")</f>
        <v>Jul</v>
      </c>
    </row>
    <row r="1447" spans="1:20" ht="15.6">
      <c r="A1447" s="2">
        <v>2560</v>
      </c>
      <c r="B1447" s="3">
        <v>46225</v>
      </c>
      <c r="C1447" s="4" t="s">
        <v>6</v>
      </c>
      <c r="D1447" s="4" t="s">
        <v>43</v>
      </c>
      <c r="E1447" s="4" t="s">
        <v>2</v>
      </c>
      <c r="F1447" s="4" t="s">
        <v>3</v>
      </c>
      <c r="G1447" s="4" t="s">
        <v>4</v>
      </c>
      <c r="H1447" s="4" t="s">
        <v>22</v>
      </c>
      <c r="I1447" s="9">
        <v>2</v>
      </c>
      <c r="J1447" s="6">
        <v>51.71</v>
      </c>
      <c r="K1447" s="7">
        <v>0</v>
      </c>
      <c r="L1447" s="6">
        <v>22.75</v>
      </c>
      <c r="M1447" s="6">
        <f t="shared" si="88"/>
        <v>103.42</v>
      </c>
      <c r="N1447" s="6">
        <f t="shared" si="89"/>
        <v>45.5</v>
      </c>
      <c r="O1447" s="6">
        <f t="shared" si="90"/>
        <v>57.92</v>
      </c>
      <c r="P1447" s="8">
        <f t="shared" si="91"/>
        <v>0.5600464126861342</v>
      </c>
      <c r="Q1447" s="5">
        <f>YEAR(SalesDataTable[[#This Row],[Order Date]])</f>
        <v>2026</v>
      </c>
      <c r="R1447" s="8" t="str">
        <f>"Q"&amp;ROUNDUP(MONTH(SalesDataTable[[#This Row],[Order Date]])/3,0)</f>
        <v>Q3</v>
      </c>
      <c r="S1447" s="9">
        <f>MONTH(SalesDataTable[[#This Row],[Order Date]])</f>
        <v>7</v>
      </c>
      <c r="T1447" s="8" t="str">
        <f>TEXT(SalesDataTable[[#This Row],[Order Date]],"mmm")</f>
        <v>Jul</v>
      </c>
    </row>
    <row r="1448" spans="1:20" ht="15.6">
      <c r="A1448" s="2">
        <v>2758</v>
      </c>
      <c r="B1448" s="3">
        <v>46225</v>
      </c>
      <c r="C1448" s="4" t="s">
        <v>0</v>
      </c>
      <c r="D1448" s="4" t="s">
        <v>1</v>
      </c>
      <c r="E1448" s="4" t="s">
        <v>2</v>
      </c>
      <c r="F1448" s="4" t="s">
        <v>13</v>
      </c>
      <c r="G1448" s="4" t="s">
        <v>4</v>
      </c>
      <c r="H1448" s="4" t="s">
        <v>26</v>
      </c>
      <c r="I1448" s="9">
        <v>1</v>
      </c>
      <c r="J1448" s="6">
        <v>39.86</v>
      </c>
      <c r="K1448" s="7">
        <v>0</v>
      </c>
      <c r="L1448" s="6">
        <v>16.53</v>
      </c>
      <c r="M1448" s="6">
        <f t="shared" si="88"/>
        <v>39.86</v>
      </c>
      <c r="N1448" s="6">
        <f t="shared" si="89"/>
        <v>16.53</v>
      </c>
      <c r="O1448" s="6">
        <f t="shared" si="90"/>
        <v>23.33</v>
      </c>
      <c r="P1448" s="8">
        <f t="shared" si="91"/>
        <v>0.58529854490717503</v>
      </c>
      <c r="Q1448" s="5">
        <f>YEAR(SalesDataTable[[#This Row],[Order Date]])</f>
        <v>2026</v>
      </c>
      <c r="R1448" s="8" t="str">
        <f>"Q"&amp;ROUNDUP(MONTH(SalesDataTable[[#This Row],[Order Date]])/3,0)</f>
        <v>Q3</v>
      </c>
      <c r="S1448" s="9">
        <f>MONTH(SalesDataTable[[#This Row],[Order Date]])</f>
        <v>7</v>
      </c>
      <c r="T1448" s="8" t="str">
        <f>TEXT(SalesDataTable[[#This Row],[Order Date]],"mmm")</f>
        <v>Jul</v>
      </c>
    </row>
    <row r="1449" spans="1:20" ht="15.6">
      <c r="A1449" s="2">
        <v>4030</v>
      </c>
      <c r="B1449" s="3">
        <v>46225</v>
      </c>
      <c r="C1449" s="4" t="s">
        <v>20</v>
      </c>
      <c r="D1449" s="4" t="s">
        <v>33</v>
      </c>
      <c r="E1449" s="4" t="s">
        <v>2</v>
      </c>
      <c r="F1449" s="4" t="s">
        <v>13</v>
      </c>
      <c r="G1449" s="4" t="s">
        <v>23</v>
      </c>
      <c r="H1449" s="4" t="s">
        <v>40</v>
      </c>
      <c r="I1449" s="9">
        <v>2</v>
      </c>
      <c r="J1449" s="6">
        <v>83.71</v>
      </c>
      <c r="K1449" s="7">
        <v>0</v>
      </c>
      <c r="L1449" s="6">
        <v>39.29</v>
      </c>
      <c r="M1449" s="6">
        <f t="shared" si="88"/>
        <v>167.42</v>
      </c>
      <c r="N1449" s="6">
        <f t="shared" si="89"/>
        <v>78.58</v>
      </c>
      <c r="O1449" s="6">
        <f t="shared" si="90"/>
        <v>88.839999999999989</v>
      </c>
      <c r="P1449" s="8">
        <f t="shared" si="91"/>
        <v>0.53064150041811009</v>
      </c>
      <c r="Q1449" s="5">
        <f>YEAR(SalesDataTable[[#This Row],[Order Date]])</f>
        <v>2026</v>
      </c>
      <c r="R1449" s="8" t="str">
        <f>"Q"&amp;ROUNDUP(MONTH(SalesDataTable[[#This Row],[Order Date]])/3,0)</f>
        <v>Q3</v>
      </c>
      <c r="S1449" s="9">
        <f>MONTH(SalesDataTable[[#This Row],[Order Date]])</f>
        <v>7</v>
      </c>
      <c r="T1449" s="8" t="str">
        <f>TEXT(SalesDataTable[[#This Row],[Order Date]],"mmm")</f>
        <v>Jul</v>
      </c>
    </row>
    <row r="1450" spans="1:20" ht="15.6">
      <c r="A1450" s="2">
        <v>4337</v>
      </c>
      <c r="B1450" s="3">
        <v>46225</v>
      </c>
      <c r="C1450" s="4" t="s">
        <v>6</v>
      </c>
      <c r="D1450" s="4" t="s">
        <v>49</v>
      </c>
      <c r="E1450" s="4" t="s">
        <v>19</v>
      </c>
      <c r="F1450" s="4" t="s">
        <v>13</v>
      </c>
      <c r="G1450" s="4" t="s">
        <v>14</v>
      </c>
      <c r="H1450" s="4" t="s">
        <v>32</v>
      </c>
      <c r="I1450" s="9">
        <v>1</v>
      </c>
      <c r="J1450" s="6">
        <v>47.62</v>
      </c>
      <c r="K1450" s="7">
        <v>0</v>
      </c>
      <c r="L1450" s="6">
        <v>17.82</v>
      </c>
      <c r="M1450" s="6">
        <f t="shared" si="88"/>
        <v>47.62</v>
      </c>
      <c r="N1450" s="6">
        <f t="shared" si="89"/>
        <v>17.82</v>
      </c>
      <c r="O1450" s="6">
        <f t="shared" si="90"/>
        <v>29.799999999999997</v>
      </c>
      <c r="P1450" s="8">
        <f t="shared" si="91"/>
        <v>0.62578748425031494</v>
      </c>
      <c r="Q1450" s="5">
        <f>YEAR(SalesDataTable[[#This Row],[Order Date]])</f>
        <v>2026</v>
      </c>
      <c r="R1450" s="8" t="str">
        <f>"Q"&amp;ROUNDUP(MONTH(SalesDataTable[[#This Row],[Order Date]])/3,0)</f>
        <v>Q3</v>
      </c>
      <c r="S1450" s="9">
        <f>MONTH(SalesDataTable[[#This Row],[Order Date]])</f>
        <v>7</v>
      </c>
      <c r="T1450" s="8" t="str">
        <f>TEXT(SalesDataTable[[#This Row],[Order Date]],"mmm")</f>
        <v>Jul</v>
      </c>
    </row>
    <row r="1451" spans="1:20" ht="15.6">
      <c r="A1451" s="2">
        <v>5129</v>
      </c>
      <c r="B1451" s="3">
        <v>46225</v>
      </c>
      <c r="C1451" s="4" t="s">
        <v>6</v>
      </c>
      <c r="D1451" s="4" t="s">
        <v>43</v>
      </c>
      <c r="E1451" s="4" t="s">
        <v>2</v>
      </c>
      <c r="F1451" s="4" t="s">
        <v>3</v>
      </c>
      <c r="G1451" s="4" t="s">
        <v>4</v>
      </c>
      <c r="H1451" s="4" t="s">
        <v>5</v>
      </c>
      <c r="I1451" s="9">
        <v>1</v>
      </c>
      <c r="J1451" s="6">
        <v>80.05</v>
      </c>
      <c r="K1451" s="7">
        <v>0.05</v>
      </c>
      <c r="L1451" s="6">
        <v>43.81</v>
      </c>
      <c r="M1451" s="6">
        <f t="shared" si="88"/>
        <v>76.047499999999999</v>
      </c>
      <c r="N1451" s="6">
        <f t="shared" si="89"/>
        <v>43.81</v>
      </c>
      <c r="O1451" s="6">
        <f t="shared" si="90"/>
        <v>32.237499999999997</v>
      </c>
      <c r="P1451" s="8">
        <f t="shared" si="91"/>
        <v>0.42391268615010352</v>
      </c>
      <c r="Q1451" s="5">
        <f>YEAR(SalesDataTable[[#This Row],[Order Date]])</f>
        <v>2026</v>
      </c>
      <c r="R1451" s="8" t="str">
        <f>"Q"&amp;ROUNDUP(MONTH(SalesDataTable[[#This Row],[Order Date]])/3,0)</f>
        <v>Q3</v>
      </c>
      <c r="S1451" s="9">
        <f>MONTH(SalesDataTable[[#This Row],[Order Date]])</f>
        <v>7</v>
      </c>
      <c r="T1451" s="8" t="str">
        <f>TEXT(SalesDataTable[[#This Row],[Order Date]],"mmm")</f>
        <v>Jul</v>
      </c>
    </row>
    <row r="1452" spans="1:20" ht="15.6">
      <c r="A1452" s="2">
        <v>81</v>
      </c>
      <c r="B1452" s="3">
        <v>46226</v>
      </c>
      <c r="C1452" s="4" t="s">
        <v>20</v>
      </c>
      <c r="D1452" s="4" t="s">
        <v>33</v>
      </c>
      <c r="E1452" s="4" t="s">
        <v>19</v>
      </c>
      <c r="F1452" s="4" t="s">
        <v>3</v>
      </c>
      <c r="G1452" s="4" t="s">
        <v>34</v>
      </c>
      <c r="H1452" s="4" t="s">
        <v>45</v>
      </c>
      <c r="I1452" s="9">
        <v>1</v>
      </c>
      <c r="J1452" s="6">
        <v>51.82</v>
      </c>
      <c r="K1452" s="7">
        <v>0</v>
      </c>
      <c r="L1452" s="6">
        <v>21.43</v>
      </c>
      <c r="M1452" s="6">
        <f t="shared" si="88"/>
        <v>51.82</v>
      </c>
      <c r="N1452" s="6">
        <f t="shared" si="89"/>
        <v>21.43</v>
      </c>
      <c r="O1452" s="6">
        <f t="shared" si="90"/>
        <v>30.39</v>
      </c>
      <c r="P1452" s="8">
        <f t="shared" si="91"/>
        <v>0.58645310690852959</v>
      </c>
      <c r="Q1452" s="5">
        <f>YEAR(SalesDataTable[[#This Row],[Order Date]])</f>
        <v>2026</v>
      </c>
      <c r="R1452" s="8" t="str">
        <f>"Q"&amp;ROUNDUP(MONTH(SalesDataTable[[#This Row],[Order Date]])/3,0)</f>
        <v>Q3</v>
      </c>
      <c r="S1452" s="9">
        <f>MONTH(SalesDataTable[[#This Row],[Order Date]])</f>
        <v>7</v>
      </c>
      <c r="T1452" s="8" t="str">
        <f>TEXT(SalesDataTable[[#This Row],[Order Date]],"mmm")</f>
        <v>Jul</v>
      </c>
    </row>
    <row r="1453" spans="1:20" ht="15.6">
      <c r="A1453" s="2">
        <v>493</v>
      </c>
      <c r="B1453" s="3">
        <v>46226</v>
      </c>
      <c r="C1453" s="4" t="s">
        <v>6</v>
      </c>
      <c r="D1453" s="4" t="s">
        <v>41</v>
      </c>
      <c r="E1453" s="4" t="s">
        <v>2</v>
      </c>
      <c r="F1453" s="4" t="s">
        <v>16</v>
      </c>
      <c r="G1453" s="4" t="s">
        <v>14</v>
      </c>
      <c r="H1453" s="4" t="s">
        <v>48</v>
      </c>
      <c r="I1453" s="9">
        <v>4</v>
      </c>
      <c r="J1453" s="6">
        <v>161.28</v>
      </c>
      <c r="K1453" s="7">
        <v>0.15</v>
      </c>
      <c r="L1453" s="6">
        <v>89.2</v>
      </c>
      <c r="M1453" s="6">
        <f t="shared" si="88"/>
        <v>548.35199999999998</v>
      </c>
      <c r="N1453" s="6">
        <f t="shared" si="89"/>
        <v>356.8</v>
      </c>
      <c r="O1453" s="6">
        <f t="shared" si="90"/>
        <v>191.55199999999996</v>
      </c>
      <c r="P1453" s="8">
        <f t="shared" si="91"/>
        <v>0.3493230625583566</v>
      </c>
      <c r="Q1453" s="5">
        <f>YEAR(SalesDataTable[[#This Row],[Order Date]])</f>
        <v>2026</v>
      </c>
      <c r="R1453" s="8" t="str">
        <f>"Q"&amp;ROUNDUP(MONTH(SalesDataTable[[#This Row],[Order Date]])/3,0)</f>
        <v>Q3</v>
      </c>
      <c r="S1453" s="9">
        <f>MONTH(SalesDataTable[[#This Row],[Order Date]])</f>
        <v>7</v>
      </c>
      <c r="T1453" s="8" t="str">
        <f>TEXT(SalesDataTable[[#This Row],[Order Date]],"mmm")</f>
        <v>Jul</v>
      </c>
    </row>
    <row r="1454" spans="1:20" ht="15.6">
      <c r="A1454" s="2">
        <v>613</v>
      </c>
      <c r="B1454" s="3">
        <v>46226</v>
      </c>
      <c r="C1454" s="4" t="s">
        <v>0</v>
      </c>
      <c r="D1454" s="4" t="s">
        <v>1</v>
      </c>
      <c r="E1454" s="4" t="s">
        <v>2</v>
      </c>
      <c r="F1454" s="4" t="s">
        <v>13</v>
      </c>
      <c r="G1454" s="4" t="s">
        <v>4</v>
      </c>
      <c r="H1454" s="4" t="s">
        <v>26</v>
      </c>
      <c r="I1454" s="9">
        <v>1</v>
      </c>
      <c r="J1454" s="6">
        <v>39.86</v>
      </c>
      <c r="K1454" s="7">
        <v>0.05</v>
      </c>
      <c r="L1454" s="6">
        <v>16.989999999999998</v>
      </c>
      <c r="M1454" s="6">
        <f t="shared" si="88"/>
        <v>37.866999999999997</v>
      </c>
      <c r="N1454" s="6">
        <f t="shared" si="89"/>
        <v>16.989999999999998</v>
      </c>
      <c r="O1454" s="6">
        <f t="shared" si="90"/>
        <v>20.876999999999999</v>
      </c>
      <c r="P1454" s="8">
        <f t="shared" si="91"/>
        <v>0.55132437214461139</v>
      </c>
      <c r="Q1454" s="5">
        <f>YEAR(SalesDataTable[[#This Row],[Order Date]])</f>
        <v>2026</v>
      </c>
      <c r="R1454" s="8" t="str">
        <f>"Q"&amp;ROUNDUP(MONTH(SalesDataTable[[#This Row],[Order Date]])/3,0)</f>
        <v>Q3</v>
      </c>
      <c r="S1454" s="9">
        <f>MONTH(SalesDataTable[[#This Row],[Order Date]])</f>
        <v>7</v>
      </c>
      <c r="T1454" s="8" t="str">
        <f>TEXT(SalesDataTable[[#This Row],[Order Date]],"mmm")</f>
        <v>Jul</v>
      </c>
    </row>
    <row r="1455" spans="1:20" ht="15.6">
      <c r="A1455" s="2">
        <v>958</v>
      </c>
      <c r="B1455" s="3">
        <v>46226</v>
      </c>
      <c r="C1455" s="4" t="s">
        <v>20</v>
      </c>
      <c r="D1455" s="4" t="s">
        <v>33</v>
      </c>
      <c r="E1455" s="4" t="s">
        <v>28</v>
      </c>
      <c r="F1455" s="4" t="s">
        <v>13</v>
      </c>
      <c r="G1455" s="4" t="s">
        <v>4</v>
      </c>
      <c r="H1455" s="4" t="s">
        <v>30</v>
      </c>
      <c r="I1455" s="9">
        <v>6</v>
      </c>
      <c r="J1455" s="6">
        <v>102.96</v>
      </c>
      <c r="K1455" s="7">
        <v>0.05</v>
      </c>
      <c r="L1455" s="6">
        <v>51.74</v>
      </c>
      <c r="M1455" s="6">
        <f t="shared" si="88"/>
        <v>586.87199999999996</v>
      </c>
      <c r="N1455" s="6">
        <f t="shared" si="89"/>
        <v>310.44</v>
      </c>
      <c r="O1455" s="6">
        <f t="shared" si="90"/>
        <v>276.43199999999996</v>
      </c>
      <c r="P1455" s="8">
        <f t="shared" si="91"/>
        <v>0.47102604997341835</v>
      </c>
      <c r="Q1455" s="5">
        <f>YEAR(SalesDataTable[[#This Row],[Order Date]])</f>
        <v>2026</v>
      </c>
      <c r="R1455" s="8" t="str">
        <f>"Q"&amp;ROUNDUP(MONTH(SalesDataTable[[#This Row],[Order Date]])/3,0)</f>
        <v>Q3</v>
      </c>
      <c r="S1455" s="9">
        <f>MONTH(SalesDataTable[[#This Row],[Order Date]])</f>
        <v>7</v>
      </c>
      <c r="T1455" s="8" t="str">
        <f>TEXT(SalesDataTable[[#This Row],[Order Date]],"mmm")</f>
        <v>Jul</v>
      </c>
    </row>
    <row r="1456" spans="1:20" ht="15.6">
      <c r="A1456" s="2">
        <v>1270</v>
      </c>
      <c r="B1456" s="3">
        <v>46226</v>
      </c>
      <c r="C1456" s="4" t="s">
        <v>6</v>
      </c>
      <c r="D1456" s="4" t="s">
        <v>43</v>
      </c>
      <c r="E1456" s="4" t="s">
        <v>28</v>
      </c>
      <c r="F1456" s="4" t="s">
        <v>3</v>
      </c>
      <c r="G1456" s="4" t="s">
        <v>9</v>
      </c>
      <c r="H1456" s="4" t="s">
        <v>10</v>
      </c>
      <c r="I1456" s="9">
        <v>1</v>
      </c>
      <c r="J1456" s="6">
        <v>94.04</v>
      </c>
      <c r="K1456" s="7">
        <v>0</v>
      </c>
      <c r="L1456" s="6">
        <v>44.88</v>
      </c>
      <c r="M1456" s="6">
        <f t="shared" si="88"/>
        <v>94.04</v>
      </c>
      <c r="N1456" s="6">
        <f t="shared" si="89"/>
        <v>44.88</v>
      </c>
      <c r="O1456" s="6">
        <f t="shared" si="90"/>
        <v>49.160000000000004</v>
      </c>
      <c r="P1456" s="8">
        <f t="shared" si="91"/>
        <v>0.52275627392598889</v>
      </c>
      <c r="Q1456" s="5">
        <f>YEAR(SalesDataTable[[#This Row],[Order Date]])</f>
        <v>2026</v>
      </c>
      <c r="R1456" s="8" t="str">
        <f>"Q"&amp;ROUNDUP(MONTH(SalesDataTable[[#This Row],[Order Date]])/3,0)</f>
        <v>Q3</v>
      </c>
      <c r="S1456" s="9">
        <f>MONTH(SalesDataTable[[#This Row],[Order Date]])</f>
        <v>7</v>
      </c>
      <c r="T1456" s="8" t="str">
        <f>TEXT(SalesDataTable[[#This Row],[Order Date]],"mmm")</f>
        <v>Jul</v>
      </c>
    </row>
    <row r="1457" spans="1:20" ht="15.6">
      <c r="A1457" s="2">
        <v>1513</v>
      </c>
      <c r="B1457" s="3">
        <v>46226</v>
      </c>
      <c r="C1457" s="4" t="s">
        <v>20</v>
      </c>
      <c r="D1457" s="4" t="s">
        <v>33</v>
      </c>
      <c r="E1457" s="4" t="s">
        <v>2</v>
      </c>
      <c r="F1457" s="4" t="s">
        <v>13</v>
      </c>
      <c r="G1457" s="4" t="s">
        <v>9</v>
      </c>
      <c r="H1457" s="4" t="s">
        <v>46</v>
      </c>
      <c r="I1457" s="9">
        <v>2</v>
      </c>
      <c r="J1457" s="6">
        <v>70.790000000000006</v>
      </c>
      <c r="K1457" s="7">
        <v>0</v>
      </c>
      <c r="L1457" s="6">
        <v>32.44</v>
      </c>
      <c r="M1457" s="6">
        <f t="shared" si="88"/>
        <v>141.58000000000001</v>
      </c>
      <c r="N1457" s="6">
        <f t="shared" si="89"/>
        <v>64.88</v>
      </c>
      <c r="O1457" s="6">
        <f t="shared" si="90"/>
        <v>76.700000000000017</v>
      </c>
      <c r="P1457" s="8">
        <f t="shared" si="91"/>
        <v>0.541743184065546</v>
      </c>
      <c r="Q1457" s="5">
        <f>YEAR(SalesDataTable[[#This Row],[Order Date]])</f>
        <v>2026</v>
      </c>
      <c r="R1457" s="8" t="str">
        <f>"Q"&amp;ROUNDUP(MONTH(SalesDataTable[[#This Row],[Order Date]])/3,0)</f>
        <v>Q3</v>
      </c>
      <c r="S1457" s="9">
        <f>MONTH(SalesDataTable[[#This Row],[Order Date]])</f>
        <v>7</v>
      </c>
      <c r="T1457" s="8" t="str">
        <f>TEXT(SalesDataTable[[#This Row],[Order Date]],"mmm")</f>
        <v>Jul</v>
      </c>
    </row>
    <row r="1458" spans="1:20" ht="15.6">
      <c r="A1458" s="2">
        <v>2009</v>
      </c>
      <c r="B1458" s="3">
        <v>46226</v>
      </c>
      <c r="C1458" s="4" t="s">
        <v>11</v>
      </c>
      <c r="D1458" s="4" t="s">
        <v>39</v>
      </c>
      <c r="E1458" s="4" t="s">
        <v>2</v>
      </c>
      <c r="F1458" s="4" t="s">
        <v>13</v>
      </c>
      <c r="G1458" s="4" t="s">
        <v>14</v>
      </c>
      <c r="H1458" s="4" t="s">
        <v>32</v>
      </c>
      <c r="I1458" s="9">
        <v>2</v>
      </c>
      <c r="J1458" s="6">
        <v>46.41</v>
      </c>
      <c r="K1458" s="7">
        <v>0</v>
      </c>
      <c r="L1458" s="6">
        <v>18.600000000000001</v>
      </c>
      <c r="M1458" s="6">
        <f t="shared" si="88"/>
        <v>92.82</v>
      </c>
      <c r="N1458" s="6">
        <f t="shared" si="89"/>
        <v>37.200000000000003</v>
      </c>
      <c r="O1458" s="6">
        <f t="shared" si="90"/>
        <v>55.61999999999999</v>
      </c>
      <c r="P1458" s="8">
        <f t="shared" si="91"/>
        <v>0.59922430510665803</v>
      </c>
      <c r="Q1458" s="5">
        <f>YEAR(SalesDataTable[[#This Row],[Order Date]])</f>
        <v>2026</v>
      </c>
      <c r="R1458" s="8" t="str">
        <f>"Q"&amp;ROUNDUP(MONTH(SalesDataTable[[#This Row],[Order Date]])/3,0)</f>
        <v>Q3</v>
      </c>
      <c r="S1458" s="9">
        <f>MONTH(SalesDataTable[[#This Row],[Order Date]])</f>
        <v>7</v>
      </c>
      <c r="T1458" s="8" t="str">
        <f>TEXT(SalesDataTable[[#This Row],[Order Date]],"mmm")</f>
        <v>Jul</v>
      </c>
    </row>
    <row r="1459" spans="1:20" ht="15.6">
      <c r="A1459" s="2">
        <v>2838</v>
      </c>
      <c r="B1459" s="3">
        <v>46226</v>
      </c>
      <c r="C1459" s="4" t="s">
        <v>20</v>
      </c>
      <c r="D1459" s="4" t="s">
        <v>47</v>
      </c>
      <c r="E1459" s="4" t="s">
        <v>28</v>
      </c>
      <c r="F1459" s="4" t="s">
        <v>13</v>
      </c>
      <c r="G1459" s="4" t="s">
        <v>9</v>
      </c>
      <c r="H1459" s="4" t="s">
        <v>46</v>
      </c>
      <c r="I1459" s="9">
        <v>1</v>
      </c>
      <c r="J1459" s="6">
        <v>69.75</v>
      </c>
      <c r="K1459" s="7">
        <v>0</v>
      </c>
      <c r="L1459" s="6">
        <v>33.299999999999997</v>
      </c>
      <c r="M1459" s="6">
        <f t="shared" si="88"/>
        <v>69.75</v>
      </c>
      <c r="N1459" s="6">
        <f t="shared" si="89"/>
        <v>33.299999999999997</v>
      </c>
      <c r="O1459" s="6">
        <f t="shared" si="90"/>
        <v>36.450000000000003</v>
      </c>
      <c r="P1459" s="8">
        <f t="shared" si="91"/>
        <v>0.52258064516129032</v>
      </c>
      <c r="Q1459" s="5">
        <f>YEAR(SalesDataTable[[#This Row],[Order Date]])</f>
        <v>2026</v>
      </c>
      <c r="R1459" s="8" t="str">
        <f>"Q"&amp;ROUNDUP(MONTH(SalesDataTable[[#This Row],[Order Date]])/3,0)</f>
        <v>Q3</v>
      </c>
      <c r="S1459" s="9">
        <f>MONTH(SalesDataTable[[#This Row],[Order Date]])</f>
        <v>7</v>
      </c>
      <c r="T1459" s="8" t="str">
        <f>TEXT(SalesDataTable[[#This Row],[Order Date]],"mmm")</f>
        <v>Jul</v>
      </c>
    </row>
    <row r="1460" spans="1:20" ht="15.6">
      <c r="A1460" s="2">
        <v>3730</v>
      </c>
      <c r="B1460" s="3">
        <v>46226</v>
      </c>
      <c r="C1460" s="4" t="s">
        <v>0</v>
      </c>
      <c r="D1460" s="4" t="s">
        <v>50</v>
      </c>
      <c r="E1460" s="4" t="s">
        <v>19</v>
      </c>
      <c r="F1460" s="4" t="s">
        <v>16</v>
      </c>
      <c r="G1460" s="4" t="s">
        <v>4</v>
      </c>
      <c r="H1460" s="4" t="s">
        <v>26</v>
      </c>
      <c r="I1460" s="9">
        <v>3</v>
      </c>
      <c r="J1460" s="6">
        <v>40.81</v>
      </c>
      <c r="K1460" s="7">
        <v>0</v>
      </c>
      <c r="L1460" s="6">
        <v>16.86</v>
      </c>
      <c r="M1460" s="6">
        <f t="shared" si="88"/>
        <v>122.43</v>
      </c>
      <c r="N1460" s="6">
        <f t="shared" si="89"/>
        <v>50.58</v>
      </c>
      <c r="O1460" s="6">
        <f t="shared" si="90"/>
        <v>71.850000000000009</v>
      </c>
      <c r="P1460" s="8">
        <f t="shared" si="91"/>
        <v>0.58686596422445481</v>
      </c>
      <c r="Q1460" s="5">
        <f>YEAR(SalesDataTable[[#This Row],[Order Date]])</f>
        <v>2026</v>
      </c>
      <c r="R1460" s="8" t="str">
        <f>"Q"&amp;ROUNDUP(MONTH(SalesDataTable[[#This Row],[Order Date]])/3,0)</f>
        <v>Q3</v>
      </c>
      <c r="S1460" s="9">
        <f>MONTH(SalesDataTable[[#This Row],[Order Date]])</f>
        <v>7</v>
      </c>
      <c r="T1460" s="8" t="str">
        <f>TEXT(SalesDataTable[[#This Row],[Order Date]],"mmm")</f>
        <v>Jul</v>
      </c>
    </row>
    <row r="1461" spans="1:20" ht="15.6">
      <c r="A1461" s="2">
        <v>4287</v>
      </c>
      <c r="B1461" s="3">
        <v>46226</v>
      </c>
      <c r="C1461" s="4" t="s">
        <v>20</v>
      </c>
      <c r="D1461" s="4" t="s">
        <v>33</v>
      </c>
      <c r="E1461" s="4" t="s">
        <v>28</v>
      </c>
      <c r="F1461" s="4" t="s">
        <v>3</v>
      </c>
      <c r="G1461" s="4" t="s">
        <v>9</v>
      </c>
      <c r="H1461" s="4" t="s">
        <v>37</v>
      </c>
      <c r="I1461" s="9">
        <v>5</v>
      </c>
      <c r="J1461" s="6">
        <v>156.69</v>
      </c>
      <c r="K1461" s="7">
        <v>0</v>
      </c>
      <c r="L1461" s="6">
        <v>80.489999999999995</v>
      </c>
      <c r="M1461" s="6">
        <f t="shared" si="88"/>
        <v>783.45</v>
      </c>
      <c r="N1461" s="6">
        <f t="shared" si="89"/>
        <v>402.45</v>
      </c>
      <c r="O1461" s="6">
        <f t="shared" si="90"/>
        <v>381.00000000000006</v>
      </c>
      <c r="P1461" s="8">
        <f t="shared" si="91"/>
        <v>0.48631054949262881</v>
      </c>
      <c r="Q1461" s="5">
        <f>YEAR(SalesDataTable[[#This Row],[Order Date]])</f>
        <v>2026</v>
      </c>
      <c r="R1461" s="8" t="str">
        <f>"Q"&amp;ROUNDUP(MONTH(SalesDataTable[[#This Row],[Order Date]])/3,0)</f>
        <v>Q3</v>
      </c>
      <c r="S1461" s="9">
        <f>MONTH(SalesDataTable[[#This Row],[Order Date]])</f>
        <v>7</v>
      </c>
      <c r="T1461" s="8" t="str">
        <f>TEXT(SalesDataTable[[#This Row],[Order Date]],"mmm")</f>
        <v>Jul</v>
      </c>
    </row>
    <row r="1462" spans="1:20" ht="15.6">
      <c r="A1462" s="2">
        <v>4297</v>
      </c>
      <c r="B1462" s="3">
        <v>46226</v>
      </c>
      <c r="C1462" s="4" t="s">
        <v>6</v>
      </c>
      <c r="D1462" s="4" t="s">
        <v>27</v>
      </c>
      <c r="E1462" s="4" t="s">
        <v>28</v>
      </c>
      <c r="F1462" s="4" t="s">
        <v>3</v>
      </c>
      <c r="G1462" s="4" t="s">
        <v>14</v>
      </c>
      <c r="H1462" s="4" t="s">
        <v>48</v>
      </c>
      <c r="I1462" s="9">
        <v>1</v>
      </c>
      <c r="J1462" s="6">
        <v>168.59</v>
      </c>
      <c r="K1462" s="7">
        <v>0.1</v>
      </c>
      <c r="L1462" s="6">
        <v>88.8</v>
      </c>
      <c r="M1462" s="6">
        <f t="shared" si="88"/>
        <v>151.73099999999999</v>
      </c>
      <c r="N1462" s="6">
        <f t="shared" si="89"/>
        <v>88.8</v>
      </c>
      <c r="O1462" s="6">
        <f t="shared" si="90"/>
        <v>62.930999999999997</v>
      </c>
      <c r="P1462" s="8">
        <f t="shared" si="91"/>
        <v>0.41475374181940405</v>
      </c>
      <c r="Q1462" s="5">
        <f>YEAR(SalesDataTable[[#This Row],[Order Date]])</f>
        <v>2026</v>
      </c>
      <c r="R1462" s="8" t="str">
        <f>"Q"&amp;ROUNDUP(MONTH(SalesDataTable[[#This Row],[Order Date]])/3,0)</f>
        <v>Q3</v>
      </c>
      <c r="S1462" s="9">
        <f>MONTH(SalesDataTable[[#This Row],[Order Date]])</f>
        <v>7</v>
      </c>
      <c r="T1462" s="8" t="str">
        <f>TEXT(SalesDataTable[[#This Row],[Order Date]],"mmm")</f>
        <v>Jul</v>
      </c>
    </row>
    <row r="1463" spans="1:20" ht="15.6">
      <c r="A1463" s="2">
        <v>5118</v>
      </c>
      <c r="B1463" s="3">
        <v>46226</v>
      </c>
      <c r="C1463" s="4" t="s">
        <v>6</v>
      </c>
      <c r="D1463" s="4" t="s">
        <v>43</v>
      </c>
      <c r="E1463" s="4" t="s">
        <v>2</v>
      </c>
      <c r="F1463" s="4" t="s">
        <v>16</v>
      </c>
      <c r="G1463" s="4" t="s">
        <v>14</v>
      </c>
      <c r="H1463" s="4" t="s">
        <v>15</v>
      </c>
      <c r="I1463" s="9">
        <v>5</v>
      </c>
      <c r="J1463" s="6">
        <v>36.880000000000003</v>
      </c>
      <c r="K1463" s="7">
        <v>0.1</v>
      </c>
      <c r="L1463" s="6">
        <v>13.76</v>
      </c>
      <c r="M1463" s="6">
        <f t="shared" si="88"/>
        <v>165.96</v>
      </c>
      <c r="N1463" s="6">
        <f t="shared" si="89"/>
        <v>68.8</v>
      </c>
      <c r="O1463" s="6">
        <f t="shared" si="90"/>
        <v>97.160000000000011</v>
      </c>
      <c r="P1463" s="8">
        <f t="shared" si="91"/>
        <v>0.58544227524704751</v>
      </c>
      <c r="Q1463" s="5">
        <f>YEAR(SalesDataTable[[#This Row],[Order Date]])</f>
        <v>2026</v>
      </c>
      <c r="R1463" s="8" t="str">
        <f>"Q"&amp;ROUNDUP(MONTH(SalesDataTable[[#This Row],[Order Date]])/3,0)</f>
        <v>Q3</v>
      </c>
      <c r="S1463" s="9">
        <f>MONTH(SalesDataTable[[#This Row],[Order Date]])</f>
        <v>7</v>
      </c>
      <c r="T1463" s="8" t="str">
        <f>TEXT(SalesDataTable[[#This Row],[Order Date]],"mmm")</f>
        <v>Jul</v>
      </c>
    </row>
    <row r="1464" spans="1:20" ht="15.6">
      <c r="A1464" s="2">
        <v>363</v>
      </c>
      <c r="B1464" s="3">
        <v>46227</v>
      </c>
      <c r="C1464" s="4" t="s">
        <v>0</v>
      </c>
      <c r="D1464" s="4" t="s">
        <v>1</v>
      </c>
      <c r="E1464" s="4" t="s">
        <v>8</v>
      </c>
      <c r="F1464" s="4" t="s">
        <v>16</v>
      </c>
      <c r="G1464" s="4" t="s">
        <v>14</v>
      </c>
      <c r="H1464" s="4" t="s">
        <v>44</v>
      </c>
      <c r="I1464" s="9">
        <v>8</v>
      </c>
      <c r="J1464" s="6">
        <v>136.13</v>
      </c>
      <c r="K1464" s="7">
        <v>0.1</v>
      </c>
      <c r="L1464" s="6">
        <v>66.55</v>
      </c>
      <c r="M1464" s="6">
        <f t="shared" si="88"/>
        <v>980.13599999999997</v>
      </c>
      <c r="N1464" s="6">
        <f t="shared" si="89"/>
        <v>532.4</v>
      </c>
      <c r="O1464" s="6">
        <f t="shared" si="90"/>
        <v>447.73599999999999</v>
      </c>
      <c r="P1464" s="8">
        <f t="shared" si="91"/>
        <v>0.45681007533648393</v>
      </c>
      <c r="Q1464" s="5">
        <f>YEAR(SalesDataTable[[#This Row],[Order Date]])</f>
        <v>2026</v>
      </c>
      <c r="R1464" s="8" t="str">
        <f>"Q"&amp;ROUNDUP(MONTH(SalesDataTable[[#This Row],[Order Date]])/3,0)</f>
        <v>Q3</v>
      </c>
      <c r="S1464" s="9">
        <f>MONTH(SalesDataTable[[#This Row],[Order Date]])</f>
        <v>7</v>
      </c>
      <c r="T1464" s="8" t="str">
        <f>TEXT(SalesDataTable[[#This Row],[Order Date]],"mmm")</f>
        <v>Jul</v>
      </c>
    </row>
    <row r="1465" spans="1:20" ht="15.6">
      <c r="A1465" s="2">
        <v>4243</v>
      </c>
      <c r="B1465" s="3">
        <v>46227</v>
      </c>
      <c r="C1465" s="4" t="s">
        <v>6</v>
      </c>
      <c r="D1465" s="4" t="s">
        <v>49</v>
      </c>
      <c r="E1465" s="4" t="s">
        <v>28</v>
      </c>
      <c r="F1465" s="4" t="s">
        <v>3</v>
      </c>
      <c r="G1465" s="4" t="s">
        <v>4</v>
      </c>
      <c r="H1465" s="4" t="s">
        <v>26</v>
      </c>
      <c r="I1465" s="9">
        <v>2</v>
      </c>
      <c r="J1465" s="6">
        <v>40.479999999999997</v>
      </c>
      <c r="K1465" s="7">
        <v>0.05</v>
      </c>
      <c r="L1465" s="6">
        <v>16.93</v>
      </c>
      <c r="M1465" s="6">
        <f t="shared" si="88"/>
        <v>76.911999999999992</v>
      </c>
      <c r="N1465" s="6">
        <f t="shared" si="89"/>
        <v>33.86</v>
      </c>
      <c r="O1465" s="6">
        <f t="shared" si="90"/>
        <v>43.051999999999992</v>
      </c>
      <c r="P1465" s="8">
        <f t="shared" si="91"/>
        <v>0.5597566049511129</v>
      </c>
      <c r="Q1465" s="5">
        <f>YEAR(SalesDataTable[[#This Row],[Order Date]])</f>
        <v>2026</v>
      </c>
      <c r="R1465" s="8" t="str">
        <f>"Q"&amp;ROUNDUP(MONTH(SalesDataTable[[#This Row],[Order Date]])/3,0)</f>
        <v>Q3</v>
      </c>
      <c r="S1465" s="9">
        <f>MONTH(SalesDataTable[[#This Row],[Order Date]])</f>
        <v>7</v>
      </c>
      <c r="T1465" s="8" t="str">
        <f>TEXT(SalesDataTable[[#This Row],[Order Date]],"mmm")</f>
        <v>Jul</v>
      </c>
    </row>
    <row r="1466" spans="1:20" ht="15.6">
      <c r="A1466" s="2">
        <v>4348</v>
      </c>
      <c r="B1466" s="3">
        <v>46227</v>
      </c>
      <c r="C1466" s="4" t="s">
        <v>0</v>
      </c>
      <c r="D1466" s="4" t="s">
        <v>1</v>
      </c>
      <c r="E1466" s="4" t="s">
        <v>2</v>
      </c>
      <c r="F1466" s="4" t="s">
        <v>13</v>
      </c>
      <c r="G1466" s="4" t="s">
        <v>4</v>
      </c>
      <c r="H1466" s="4" t="s">
        <v>22</v>
      </c>
      <c r="I1466" s="9">
        <v>4</v>
      </c>
      <c r="J1466" s="6">
        <v>50.09</v>
      </c>
      <c r="K1466" s="7">
        <v>0</v>
      </c>
      <c r="L1466" s="6">
        <v>22.11</v>
      </c>
      <c r="M1466" s="6">
        <f t="shared" si="88"/>
        <v>200.36</v>
      </c>
      <c r="N1466" s="6">
        <f t="shared" si="89"/>
        <v>88.44</v>
      </c>
      <c r="O1466" s="6">
        <f t="shared" si="90"/>
        <v>111.92000000000002</v>
      </c>
      <c r="P1466" s="8">
        <f t="shared" si="91"/>
        <v>0.55859452984627678</v>
      </c>
      <c r="Q1466" s="5">
        <f>YEAR(SalesDataTable[[#This Row],[Order Date]])</f>
        <v>2026</v>
      </c>
      <c r="R1466" s="8" t="str">
        <f>"Q"&amp;ROUNDUP(MONTH(SalesDataTable[[#This Row],[Order Date]])/3,0)</f>
        <v>Q3</v>
      </c>
      <c r="S1466" s="9">
        <f>MONTH(SalesDataTable[[#This Row],[Order Date]])</f>
        <v>7</v>
      </c>
      <c r="T1466" s="8" t="str">
        <f>TEXT(SalesDataTable[[#This Row],[Order Date]],"mmm")</f>
        <v>Jul</v>
      </c>
    </row>
    <row r="1467" spans="1:20" ht="15.6">
      <c r="A1467" s="2">
        <v>4405</v>
      </c>
      <c r="B1467" s="3">
        <v>46227</v>
      </c>
      <c r="C1467" s="4" t="s">
        <v>20</v>
      </c>
      <c r="D1467" s="4" t="s">
        <v>33</v>
      </c>
      <c r="E1467" s="4" t="s">
        <v>2</v>
      </c>
      <c r="F1467" s="4" t="s">
        <v>3</v>
      </c>
      <c r="G1467" s="4" t="s">
        <v>9</v>
      </c>
      <c r="H1467" s="4" t="s">
        <v>37</v>
      </c>
      <c r="I1467" s="9">
        <v>1</v>
      </c>
      <c r="J1467" s="6">
        <v>156.54</v>
      </c>
      <c r="K1467" s="7">
        <v>0.1</v>
      </c>
      <c r="L1467" s="6">
        <v>77.38</v>
      </c>
      <c r="M1467" s="6">
        <f t="shared" si="88"/>
        <v>140.886</v>
      </c>
      <c r="N1467" s="6">
        <f t="shared" si="89"/>
        <v>77.38</v>
      </c>
      <c r="O1467" s="6">
        <f t="shared" si="90"/>
        <v>63.506</v>
      </c>
      <c r="P1467" s="8">
        <f t="shared" si="91"/>
        <v>0.4507616086765186</v>
      </c>
      <c r="Q1467" s="5">
        <f>YEAR(SalesDataTable[[#This Row],[Order Date]])</f>
        <v>2026</v>
      </c>
      <c r="R1467" s="8" t="str">
        <f>"Q"&amp;ROUNDUP(MONTH(SalesDataTable[[#This Row],[Order Date]])/3,0)</f>
        <v>Q3</v>
      </c>
      <c r="S1467" s="9">
        <f>MONTH(SalesDataTable[[#This Row],[Order Date]])</f>
        <v>7</v>
      </c>
      <c r="T1467" s="8" t="str">
        <f>TEXT(SalesDataTable[[#This Row],[Order Date]],"mmm")</f>
        <v>Jul</v>
      </c>
    </row>
    <row r="1468" spans="1:20" ht="15.6">
      <c r="A1468" s="2">
        <v>4857</v>
      </c>
      <c r="B1468" s="3">
        <v>46227</v>
      </c>
      <c r="C1468" s="4" t="s">
        <v>6</v>
      </c>
      <c r="D1468" s="4" t="s">
        <v>27</v>
      </c>
      <c r="E1468" s="4" t="s">
        <v>19</v>
      </c>
      <c r="F1468" s="4" t="s">
        <v>3</v>
      </c>
      <c r="G1468" s="4" t="s">
        <v>9</v>
      </c>
      <c r="H1468" s="4" t="s">
        <v>37</v>
      </c>
      <c r="I1468" s="9">
        <v>1</v>
      </c>
      <c r="J1468" s="6">
        <v>152.1</v>
      </c>
      <c r="K1468" s="7">
        <v>0.1</v>
      </c>
      <c r="L1468" s="6">
        <v>80.459999999999994</v>
      </c>
      <c r="M1468" s="6">
        <f t="shared" si="88"/>
        <v>136.88999999999999</v>
      </c>
      <c r="N1468" s="6">
        <f t="shared" si="89"/>
        <v>80.459999999999994</v>
      </c>
      <c r="O1468" s="6">
        <f t="shared" si="90"/>
        <v>56.429999999999993</v>
      </c>
      <c r="P1468" s="8">
        <f t="shared" si="91"/>
        <v>0.41222879684418146</v>
      </c>
      <c r="Q1468" s="5">
        <f>YEAR(SalesDataTable[[#This Row],[Order Date]])</f>
        <v>2026</v>
      </c>
      <c r="R1468" s="8" t="str">
        <f>"Q"&amp;ROUNDUP(MONTH(SalesDataTable[[#This Row],[Order Date]])/3,0)</f>
        <v>Q3</v>
      </c>
      <c r="S1468" s="9">
        <f>MONTH(SalesDataTable[[#This Row],[Order Date]])</f>
        <v>7</v>
      </c>
      <c r="T1468" s="8" t="str">
        <f>TEXT(SalesDataTable[[#This Row],[Order Date]],"mmm")</f>
        <v>Jul</v>
      </c>
    </row>
    <row r="1469" spans="1:20" ht="15.6">
      <c r="A1469" s="2">
        <v>87</v>
      </c>
      <c r="B1469" s="3">
        <v>46228</v>
      </c>
      <c r="C1469" s="4" t="s">
        <v>6</v>
      </c>
      <c r="D1469" s="4" t="s">
        <v>41</v>
      </c>
      <c r="E1469" s="4" t="s">
        <v>2</v>
      </c>
      <c r="F1469" s="4" t="s">
        <v>3</v>
      </c>
      <c r="G1469" s="4" t="s">
        <v>9</v>
      </c>
      <c r="H1469" s="4" t="s">
        <v>37</v>
      </c>
      <c r="I1469" s="9">
        <v>1</v>
      </c>
      <c r="J1469" s="6">
        <v>155.35</v>
      </c>
      <c r="K1469" s="7">
        <v>0</v>
      </c>
      <c r="L1469" s="6">
        <v>80.47</v>
      </c>
      <c r="M1469" s="6">
        <f t="shared" si="88"/>
        <v>155.35</v>
      </c>
      <c r="N1469" s="6">
        <f t="shared" si="89"/>
        <v>80.47</v>
      </c>
      <c r="O1469" s="6">
        <f t="shared" si="90"/>
        <v>74.88</v>
      </c>
      <c r="P1469" s="8">
        <f t="shared" si="91"/>
        <v>0.48200836820083681</v>
      </c>
      <c r="Q1469" s="5">
        <f>YEAR(SalesDataTable[[#This Row],[Order Date]])</f>
        <v>2026</v>
      </c>
      <c r="R1469" s="8" t="str">
        <f>"Q"&amp;ROUNDUP(MONTH(SalesDataTable[[#This Row],[Order Date]])/3,0)</f>
        <v>Q3</v>
      </c>
      <c r="S1469" s="9">
        <f>MONTH(SalesDataTable[[#This Row],[Order Date]])</f>
        <v>7</v>
      </c>
      <c r="T1469" s="8" t="str">
        <f>TEXT(SalesDataTable[[#This Row],[Order Date]],"mmm")</f>
        <v>Jul</v>
      </c>
    </row>
    <row r="1470" spans="1:20" ht="15.6">
      <c r="A1470" s="2">
        <v>315</v>
      </c>
      <c r="B1470" s="3">
        <v>46228</v>
      </c>
      <c r="C1470" s="4" t="s">
        <v>11</v>
      </c>
      <c r="D1470" s="4" t="s">
        <v>18</v>
      </c>
      <c r="E1470" s="4" t="s">
        <v>28</v>
      </c>
      <c r="F1470" s="4" t="s">
        <v>13</v>
      </c>
      <c r="G1470" s="4" t="s">
        <v>4</v>
      </c>
      <c r="H1470" s="4" t="s">
        <v>5</v>
      </c>
      <c r="I1470" s="9">
        <v>1</v>
      </c>
      <c r="J1470" s="6">
        <v>81.13</v>
      </c>
      <c r="K1470" s="7">
        <v>0.05</v>
      </c>
      <c r="L1470" s="6">
        <v>42.41</v>
      </c>
      <c r="M1470" s="6">
        <f t="shared" si="88"/>
        <v>77.073499999999996</v>
      </c>
      <c r="N1470" s="6">
        <f t="shared" si="89"/>
        <v>42.41</v>
      </c>
      <c r="O1470" s="6">
        <f t="shared" si="90"/>
        <v>34.663499999999999</v>
      </c>
      <c r="P1470" s="8">
        <f t="shared" si="91"/>
        <v>0.44974602165465433</v>
      </c>
      <c r="Q1470" s="5">
        <f>YEAR(SalesDataTable[[#This Row],[Order Date]])</f>
        <v>2026</v>
      </c>
      <c r="R1470" s="8" t="str">
        <f>"Q"&amp;ROUNDUP(MONTH(SalesDataTable[[#This Row],[Order Date]])/3,0)</f>
        <v>Q3</v>
      </c>
      <c r="S1470" s="9">
        <f>MONTH(SalesDataTable[[#This Row],[Order Date]])</f>
        <v>7</v>
      </c>
      <c r="T1470" s="8" t="str">
        <f>TEXT(SalesDataTable[[#This Row],[Order Date]],"mmm")</f>
        <v>Jul</v>
      </c>
    </row>
    <row r="1471" spans="1:20" ht="15.6">
      <c r="A1471" s="2">
        <v>970</v>
      </c>
      <c r="B1471" s="3">
        <v>46228</v>
      </c>
      <c r="C1471" s="4" t="s">
        <v>6</v>
      </c>
      <c r="D1471" s="4" t="s">
        <v>41</v>
      </c>
      <c r="E1471" s="4" t="s">
        <v>2</v>
      </c>
      <c r="F1471" s="4" t="s">
        <v>13</v>
      </c>
      <c r="G1471" s="4" t="s">
        <v>9</v>
      </c>
      <c r="H1471" s="4" t="s">
        <v>17</v>
      </c>
      <c r="I1471" s="9">
        <v>1</v>
      </c>
      <c r="J1471" s="6">
        <v>145.87</v>
      </c>
      <c r="K1471" s="7">
        <v>0</v>
      </c>
      <c r="L1471" s="6">
        <v>81.430000000000007</v>
      </c>
      <c r="M1471" s="6">
        <f t="shared" si="88"/>
        <v>145.87</v>
      </c>
      <c r="N1471" s="6">
        <f t="shared" si="89"/>
        <v>81.430000000000007</v>
      </c>
      <c r="O1471" s="6">
        <f t="shared" si="90"/>
        <v>64.44</v>
      </c>
      <c r="P1471" s="8">
        <f t="shared" si="91"/>
        <v>0.44176321382052508</v>
      </c>
      <c r="Q1471" s="5">
        <f>YEAR(SalesDataTable[[#This Row],[Order Date]])</f>
        <v>2026</v>
      </c>
      <c r="R1471" s="8" t="str">
        <f>"Q"&amp;ROUNDUP(MONTH(SalesDataTable[[#This Row],[Order Date]])/3,0)</f>
        <v>Q3</v>
      </c>
      <c r="S1471" s="9">
        <f>MONTH(SalesDataTable[[#This Row],[Order Date]])</f>
        <v>7</v>
      </c>
      <c r="T1471" s="8" t="str">
        <f>TEXT(SalesDataTable[[#This Row],[Order Date]],"mmm")</f>
        <v>Jul</v>
      </c>
    </row>
    <row r="1472" spans="1:20" ht="15.6">
      <c r="A1472" s="2">
        <v>1891</v>
      </c>
      <c r="B1472" s="3">
        <v>46228</v>
      </c>
      <c r="C1472" s="4" t="s">
        <v>6</v>
      </c>
      <c r="D1472" s="4" t="s">
        <v>43</v>
      </c>
      <c r="E1472" s="4" t="s">
        <v>2</v>
      </c>
      <c r="F1472" s="4" t="s">
        <v>13</v>
      </c>
      <c r="G1472" s="4" t="s">
        <v>9</v>
      </c>
      <c r="H1472" s="4" t="s">
        <v>37</v>
      </c>
      <c r="I1472" s="9">
        <v>6</v>
      </c>
      <c r="J1472" s="6">
        <v>151.88999999999999</v>
      </c>
      <c r="K1472" s="7">
        <v>0.15</v>
      </c>
      <c r="L1472" s="6">
        <v>76.83</v>
      </c>
      <c r="M1472" s="6">
        <f t="shared" si="88"/>
        <v>774.6389999999999</v>
      </c>
      <c r="N1472" s="6">
        <f t="shared" si="89"/>
        <v>460.98</v>
      </c>
      <c r="O1472" s="6">
        <f t="shared" si="90"/>
        <v>313.65899999999988</v>
      </c>
      <c r="P1472" s="8">
        <f t="shared" si="91"/>
        <v>0.40490989996630677</v>
      </c>
      <c r="Q1472" s="5">
        <f>YEAR(SalesDataTable[[#This Row],[Order Date]])</f>
        <v>2026</v>
      </c>
      <c r="R1472" s="8" t="str">
        <f>"Q"&amp;ROUNDUP(MONTH(SalesDataTable[[#This Row],[Order Date]])/3,0)</f>
        <v>Q3</v>
      </c>
      <c r="S1472" s="9">
        <f>MONTH(SalesDataTable[[#This Row],[Order Date]])</f>
        <v>7</v>
      </c>
      <c r="T1472" s="8" t="str">
        <f>TEXT(SalesDataTable[[#This Row],[Order Date]],"mmm")</f>
        <v>Jul</v>
      </c>
    </row>
    <row r="1473" spans="1:20" ht="15.6">
      <c r="A1473" s="2">
        <v>2148</v>
      </c>
      <c r="B1473" s="3">
        <v>46228</v>
      </c>
      <c r="C1473" s="4" t="s">
        <v>11</v>
      </c>
      <c r="D1473" s="4" t="s">
        <v>39</v>
      </c>
      <c r="E1473" s="4" t="s">
        <v>2</v>
      </c>
      <c r="F1473" s="4" t="s">
        <v>13</v>
      </c>
      <c r="G1473" s="4" t="s">
        <v>34</v>
      </c>
      <c r="H1473" s="4" t="s">
        <v>35</v>
      </c>
      <c r="I1473" s="9">
        <v>2</v>
      </c>
      <c r="J1473" s="6">
        <v>41.14</v>
      </c>
      <c r="K1473" s="7">
        <v>0.1</v>
      </c>
      <c r="L1473" s="6">
        <v>14.84</v>
      </c>
      <c r="M1473" s="6">
        <f t="shared" si="88"/>
        <v>74.052000000000007</v>
      </c>
      <c r="N1473" s="6">
        <f t="shared" si="89"/>
        <v>29.68</v>
      </c>
      <c r="O1473" s="6">
        <f t="shared" si="90"/>
        <v>44.372000000000007</v>
      </c>
      <c r="P1473" s="8">
        <f t="shared" si="91"/>
        <v>0.59920056176740677</v>
      </c>
      <c r="Q1473" s="5">
        <f>YEAR(SalesDataTable[[#This Row],[Order Date]])</f>
        <v>2026</v>
      </c>
      <c r="R1473" s="8" t="str">
        <f>"Q"&amp;ROUNDUP(MONTH(SalesDataTable[[#This Row],[Order Date]])/3,0)</f>
        <v>Q3</v>
      </c>
      <c r="S1473" s="9">
        <f>MONTH(SalesDataTable[[#This Row],[Order Date]])</f>
        <v>7</v>
      </c>
      <c r="T1473" s="8" t="str">
        <f>TEXT(SalesDataTable[[#This Row],[Order Date]],"mmm")</f>
        <v>Jul</v>
      </c>
    </row>
    <row r="1474" spans="1:20" ht="15.6">
      <c r="A1474" s="2">
        <v>2467</v>
      </c>
      <c r="B1474" s="3">
        <v>46228</v>
      </c>
      <c r="C1474" s="4" t="s">
        <v>20</v>
      </c>
      <c r="D1474" s="4" t="s">
        <v>21</v>
      </c>
      <c r="E1474" s="4" t="s">
        <v>19</v>
      </c>
      <c r="F1474" s="4" t="s">
        <v>3</v>
      </c>
      <c r="G1474" s="4" t="s">
        <v>4</v>
      </c>
      <c r="H1474" s="4" t="s">
        <v>22</v>
      </c>
      <c r="I1474" s="9">
        <v>1</v>
      </c>
      <c r="J1474" s="6">
        <v>49.5</v>
      </c>
      <c r="K1474" s="7">
        <v>0</v>
      </c>
      <c r="L1474" s="6">
        <v>21.83</v>
      </c>
      <c r="M1474" s="6">
        <f t="shared" ref="M1474:M1537" si="92">I1474*J1474*(1-K1474)</f>
        <v>49.5</v>
      </c>
      <c r="N1474" s="6">
        <f t="shared" ref="N1474:N1537" si="93">I1474*L1474</f>
        <v>21.83</v>
      </c>
      <c r="O1474" s="6">
        <f t="shared" ref="O1474:O1537" si="94">M1474-N1474</f>
        <v>27.67</v>
      </c>
      <c r="P1474" s="8">
        <f t="shared" ref="P1474:P1537" si="95">IFERROR(O1474/M1474,0)</f>
        <v>0.55898989898989904</v>
      </c>
      <c r="Q1474" s="5">
        <f>YEAR(SalesDataTable[[#This Row],[Order Date]])</f>
        <v>2026</v>
      </c>
      <c r="R1474" s="8" t="str">
        <f>"Q"&amp;ROUNDUP(MONTH(SalesDataTable[[#This Row],[Order Date]])/3,0)</f>
        <v>Q3</v>
      </c>
      <c r="S1474" s="9">
        <f>MONTH(SalesDataTable[[#This Row],[Order Date]])</f>
        <v>7</v>
      </c>
      <c r="T1474" s="8" t="str">
        <f>TEXT(SalesDataTable[[#This Row],[Order Date]],"mmm")</f>
        <v>Jul</v>
      </c>
    </row>
    <row r="1475" spans="1:20" ht="15.6">
      <c r="A1475" s="2">
        <v>3710</v>
      </c>
      <c r="B1475" s="3">
        <v>46228</v>
      </c>
      <c r="C1475" s="4" t="s">
        <v>20</v>
      </c>
      <c r="D1475" s="4" t="s">
        <v>31</v>
      </c>
      <c r="E1475" s="4" t="s">
        <v>2</v>
      </c>
      <c r="F1475" s="4" t="s">
        <v>13</v>
      </c>
      <c r="G1475" s="4" t="s">
        <v>14</v>
      </c>
      <c r="H1475" s="4" t="s">
        <v>32</v>
      </c>
      <c r="I1475" s="9">
        <v>2</v>
      </c>
      <c r="J1475" s="6">
        <v>46.48</v>
      </c>
      <c r="K1475" s="7">
        <v>0.05</v>
      </c>
      <c r="L1475" s="6">
        <v>18.760000000000002</v>
      </c>
      <c r="M1475" s="6">
        <f t="shared" si="92"/>
        <v>88.311999999999983</v>
      </c>
      <c r="N1475" s="6">
        <f t="shared" si="93"/>
        <v>37.520000000000003</v>
      </c>
      <c r="O1475" s="6">
        <f t="shared" si="94"/>
        <v>50.79199999999998</v>
      </c>
      <c r="P1475" s="8">
        <f t="shared" si="95"/>
        <v>0.57514267596702584</v>
      </c>
      <c r="Q1475" s="5">
        <f>YEAR(SalesDataTable[[#This Row],[Order Date]])</f>
        <v>2026</v>
      </c>
      <c r="R1475" s="8" t="str">
        <f>"Q"&amp;ROUNDUP(MONTH(SalesDataTable[[#This Row],[Order Date]])/3,0)</f>
        <v>Q3</v>
      </c>
      <c r="S1475" s="9">
        <f>MONTH(SalesDataTable[[#This Row],[Order Date]])</f>
        <v>7</v>
      </c>
      <c r="T1475" s="8" t="str">
        <f>TEXT(SalesDataTable[[#This Row],[Order Date]],"mmm")</f>
        <v>Jul</v>
      </c>
    </row>
    <row r="1476" spans="1:20" ht="15.6">
      <c r="A1476" s="2">
        <v>3714</v>
      </c>
      <c r="B1476" s="3">
        <v>46228</v>
      </c>
      <c r="C1476" s="4" t="s">
        <v>11</v>
      </c>
      <c r="D1476" s="4" t="s">
        <v>12</v>
      </c>
      <c r="E1476" s="4" t="s">
        <v>28</v>
      </c>
      <c r="F1476" s="4" t="s">
        <v>3</v>
      </c>
      <c r="G1476" s="4" t="s">
        <v>14</v>
      </c>
      <c r="H1476" s="4" t="s">
        <v>15</v>
      </c>
      <c r="I1476" s="9">
        <v>1</v>
      </c>
      <c r="J1476" s="6">
        <v>36.909999999999997</v>
      </c>
      <c r="K1476" s="7">
        <v>0</v>
      </c>
      <c r="L1476" s="6">
        <v>13.56</v>
      </c>
      <c r="M1476" s="6">
        <f t="shared" si="92"/>
        <v>36.909999999999997</v>
      </c>
      <c r="N1476" s="6">
        <f t="shared" si="93"/>
        <v>13.56</v>
      </c>
      <c r="O1476" s="6">
        <f t="shared" si="94"/>
        <v>23.349999999999994</v>
      </c>
      <c r="P1476" s="8">
        <f t="shared" si="95"/>
        <v>0.63261988620969922</v>
      </c>
      <c r="Q1476" s="5">
        <f>YEAR(SalesDataTable[[#This Row],[Order Date]])</f>
        <v>2026</v>
      </c>
      <c r="R1476" s="8" t="str">
        <f>"Q"&amp;ROUNDUP(MONTH(SalesDataTable[[#This Row],[Order Date]])/3,0)</f>
        <v>Q3</v>
      </c>
      <c r="S1476" s="9">
        <f>MONTH(SalesDataTable[[#This Row],[Order Date]])</f>
        <v>7</v>
      </c>
      <c r="T1476" s="8" t="str">
        <f>TEXT(SalesDataTable[[#This Row],[Order Date]],"mmm")</f>
        <v>Jul</v>
      </c>
    </row>
    <row r="1477" spans="1:20" ht="15.6">
      <c r="A1477" s="2">
        <v>3893</v>
      </c>
      <c r="B1477" s="3">
        <v>46228</v>
      </c>
      <c r="C1477" s="4" t="s">
        <v>0</v>
      </c>
      <c r="D1477" s="4" t="s">
        <v>1</v>
      </c>
      <c r="E1477" s="4" t="s">
        <v>2</v>
      </c>
      <c r="F1477" s="4" t="s">
        <v>3</v>
      </c>
      <c r="G1477" s="4" t="s">
        <v>14</v>
      </c>
      <c r="H1477" s="4" t="s">
        <v>15</v>
      </c>
      <c r="I1477" s="9">
        <v>1</v>
      </c>
      <c r="J1477" s="6">
        <v>35.6</v>
      </c>
      <c r="K1477" s="7">
        <v>0</v>
      </c>
      <c r="L1477" s="6">
        <v>13.91</v>
      </c>
      <c r="M1477" s="6">
        <f t="shared" si="92"/>
        <v>35.6</v>
      </c>
      <c r="N1477" s="6">
        <f t="shared" si="93"/>
        <v>13.91</v>
      </c>
      <c r="O1477" s="6">
        <f t="shared" si="94"/>
        <v>21.69</v>
      </c>
      <c r="P1477" s="8">
        <f t="shared" si="95"/>
        <v>0.60926966292134832</v>
      </c>
      <c r="Q1477" s="5">
        <f>YEAR(SalesDataTable[[#This Row],[Order Date]])</f>
        <v>2026</v>
      </c>
      <c r="R1477" s="8" t="str">
        <f>"Q"&amp;ROUNDUP(MONTH(SalesDataTable[[#This Row],[Order Date]])/3,0)</f>
        <v>Q3</v>
      </c>
      <c r="S1477" s="9">
        <f>MONTH(SalesDataTable[[#This Row],[Order Date]])</f>
        <v>7</v>
      </c>
      <c r="T1477" s="8" t="str">
        <f>TEXT(SalesDataTable[[#This Row],[Order Date]],"mmm")</f>
        <v>Jul</v>
      </c>
    </row>
    <row r="1478" spans="1:20" ht="15.6">
      <c r="A1478" s="2">
        <v>4136</v>
      </c>
      <c r="B1478" s="3">
        <v>46228</v>
      </c>
      <c r="C1478" s="4" t="s">
        <v>6</v>
      </c>
      <c r="D1478" s="4" t="s">
        <v>41</v>
      </c>
      <c r="E1478" s="4" t="s">
        <v>19</v>
      </c>
      <c r="F1478" s="4" t="s">
        <v>13</v>
      </c>
      <c r="G1478" s="4" t="s">
        <v>4</v>
      </c>
      <c r="H1478" s="4" t="s">
        <v>5</v>
      </c>
      <c r="I1478" s="9">
        <v>2</v>
      </c>
      <c r="J1478" s="6">
        <v>80.25</v>
      </c>
      <c r="K1478" s="7">
        <v>0.05</v>
      </c>
      <c r="L1478" s="6">
        <v>42.39</v>
      </c>
      <c r="M1478" s="6">
        <f t="shared" si="92"/>
        <v>152.47499999999999</v>
      </c>
      <c r="N1478" s="6">
        <f t="shared" si="93"/>
        <v>84.78</v>
      </c>
      <c r="O1478" s="6">
        <f t="shared" si="94"/>
        <v>67.694999999999993</v>
      </c>
      <c r="P1478" s="8">
        <f t="shared" si="95"/>
        <v>0.44397442203639936</v>
      </c>
      <c r="Q1478" s="5">
        <f>YEAR(SalesDataTable[[#This Row],[Order Date]])</f>
        <v>2026</v>
      </c>
      <c r="R1478" s="8" t="str">
        <f>"Q"&amp;ROUNDUP(MONTH(SalesDataTable[[#This Row],[Order Date]])/3,0)</f>
        <v>Q3</v>
      </c>
      <c r="S1478" s="9">
        <f>MONTH(SalesDataTable[[#This Row],[Order Date]])</f>
        <v>7</v>
      </c>
      <c r="T1478" s="8" t="str">
        <f>TEXT(SalesDataTable[[#This Row],[Order Date]],"mmm")</f>
        <v>Jul</v>
      </c>
    </row>
    <row r="1479" spans="1:20" ht="15.6">
      <c r="A1479" s="2">
        <v>4212</v>
      </c>
      <c r="B1479" s="3">
        <v>46228</v>
      </c>
      <c r="C1479" s="4" t="s">
        <v>0</v>
      </c>
      <c r="D1479" s="4" t="s">
        <v>1</v>
      </c>
      <c r="E1479" s="4" t="s">
        <v>28</v>
      </c>
      <c r="F1479" s="4" t="s">
        <v>3</v>
      </c>
      <c r="G1479" s="4" t="s">
        <v>14</v>
      </c>
      <c r="H1479" s="4" t="s">
        <v>32</v>
      </c>
      <c r="I1479" s="9">
        <v>2</v>
      </c>
      <c r="J1479" s="6">
        <v>47.52</v>
      </c>
      <c r="K1479" s="7">
        <v>0.1</v>
      </c>
      <c r="L1479" s="6">
        <v>17.86</v>
      </c>
      <c r="M1479" s="6">
        <f t="shared" si="92"/>
        <v>85.536000000000001</v>
      </c>
      <c r="N1479" s="6">
        <f t="shared" si="93"/>
        <v>35.72</v>
      </c>
      <c r="O1479" s="6">
        <f t="shared" si="94"/>
        <v>49.816000000000003</v>
      </c>
      <c r="P1479" s="8">
        <f t="shared" si="95"/>
        <v>0.58239805462027683</v>
      </c>
      <c r="Q1479" s="5">
        <f>YEAR(SalesDataTable[[#This Row],[Order Date]])</f>
        <v>2026</v>
      </c>
      <c r="R1479" s="8" t="str">
        <f>"Q"&amp;ROUNDUP(MONTH(SalesDataTable[[#This Row],[Order Date]])/3,0)</f>
        <v>Q3</v>
      </c>
      <c r="S1479" s="9">
        <f>MONTH(SalesDataTable[[#This Row],[Order Date]])</f>
        <v>7</v>
      </c>
      <c r="T1479" s="8" t="str">
        <f>TEXT(SalesDataTable[[#This Row],[Order Date]],"mmm")</f>
        <v>Jul</v>
      </c>
    </row>
    <row r="1480" spans="1:20" ht="15.6">
      <c r="A1480" s="2">
        <v>4332</v>
      </c>
      <c r="B1480" s="3">
        <v>46228</v>
      </c>
      <c r="C1480" s="4" t="s">
        <v>20</v>
      </c>
      <c r="D1480" s="4" t="s">
        <v>47</v>
      </c>
      <c r="E1480" s="4" t="s">
        <v>2</v>
      </c>
      <c r="F1480" s="4" t="s">
        <v>13</v>
      </c>
      <c r="G1480" s="4" t="s">
        <v>14</v>
      </c>
      <c r="H1480" s="4" t="s">
        <v>48</v>
      </c>
      <c r="I1480" s="9">
        <v>2</v>
      </c>
      <c r="J1480" s="6">
        <v>164.58</v>
      </c>
      <c r="K1480" s="7">
        <v>0.1</v>
      </c>
      <c r="L1480" s="6">
        <v>86.55</v>
      </c>
      <c r="M1480" s="6">
        <f t="shared" si="92"/>
        <v>296.24400000000003</v>
      </c>
      <c r="N1480" s="6">
        <f t="shared" si="93"/>
        <v>173.1</v>
      </c>
      <c r="O1480" s="6">
        <f t="shared" si="94"/>
        <v>123.14400000000003</v>
      </c>
      <c r="P1480" s="8">
        <f t="shared" si="95"/>
        <v>0.41568436829100341</v>
      </c>
      <c r="Q1480" s="5">
        <f>YEAR(SalesDataTable[[#This Row],[Order Date]])</f>
        <v>2026</v>
      </c>
      <c r="R1480" s="8" t="str">
        <f>"Q"&amp;ROUNDUP(MONTH(SalesDataTable[[#This Row],[Order Date]])/3,0)</f>
        <v>Q3</v>
      </c>
      <c r="S1480" s="9">
        <f>MONTH(SalesDataTable[[#This Row],[Order Date]])</f>
        <v>7</v>
      </c>
      <c r="T1480" s="8" t="str">
        <f>TEXT(SalesDataTable[[#This Row],[Order Date]],"mmm")</f>
        <v>Jul</v>
      </c>
    </row>
    <row r="1481" spans="1:20" ht="15.6">
      <c r="A1481" s="2">
        <v>702</v>
      </c>
      <c r="B1481" s="3">
        <v>46229</v>
      </c>
      <c r="C1481" s="4" t="s">
        <v>0</v>
      </c>
      <c r="D1481" s="4" t="s">
        <v>36</v>
      </c>
      <c r="E1481" s="4" t="s">
        <v>2</v>
      </c>
      <c r="F1481" s="4" t="s">
        <v>13</v>
      </c>
      <c r="G1481" s="4" t="s">
        <v>4</v>
      </c>
      <c r="H1481" s="4" t="s">
        <v>26</v>
      </c>
      <c r="I1481" s="9">
        <v>1</v>
      </c>
      <c r="J1481" s="6">
        <v>39.99</v>
      </c>
      <c r="K1481" s="7">
        <v>0.05</v>
      </c>
      <c r="L1481" s="6">
        <v>16.739999999999998</v>
      </c>
      <c r="M1481" s="6">
        <f t="shared" si="92"/>
        <v>37.990499999999997</v>
      </c>
      <c r="N1481" s="6">
        <f t="shared" si="93"/>
        <v>16.739999999999998</v>
      </c>
      <c r="O1481" s="6">
        <f t="shared" si="94"/>
        <v>21.250499999999999</v>
      </c>
      <c r="P1481" s="8">
        <f t="shared" si="95"/>
        <v>0.55936352509179932</v>
      </c>
      <c r="Q1481" s="5">
        <f>YEAR(SalesDataTable[[#This Row],[Order Date]])</f>
        <v>2026</v>
      </c>
      <c r="R1481" s="8" t="str">
        <f>"Q"&amp;ROUNDUP(MONTH(SalesDataTable[[#This Row],[Order Date]])/3,0)</f>
        <v>Q3</v>
      </c>
      <c r="S1481" s="9">
        <f>MONTH(SalesDataTable[[#This Row],[Order Date]])</f>
        <v>7</v>
      </c>
      <c r="T1481" s="8" t="str">
        <f>TEXT(SalesDataTable[[#This Row],[Order Date]],"mmm")</f>
        <v>Jul</v>
      </c>
    </row>
    <row r="1482" spans="1:20" ht="15.6">
      <c r="A1482" s="2">
        <v>1223</v>
      </c>
      <c r="B1482" s="3">
        <v>46229</v>
      </c>
      <c r="C1482" s="4" t="s">
        <v>6</v>
      </c>
      <c r="D1482" s="4" t="s">
        <v>43</v>
      </c>
      <c r="E1482" s="4" t="s">
        <v>19</v>
      </c>
      <c r="F1482" s="4" t="s">
        <v>13</v>
      </c>
      <c r="G1482" s="4" t="s">
        <v>9</v>
      </c>
      <c r="H1482" s="4" t="s">
        <v>17</v>
      </c>
      <c r="I1482" s="9">
        <v>1</v>
      </c>
      <c r="J1482" s="6">
        <v>140.44</v>
      </c>
      <c r="K1482" s="7">
        <v>0</v>
      </c>
      <c r="L1482" s="6">
        <v>77.08</v>
      </c>
      <c r="M1482" s="6">
        <f t="shared" si="92"/>
        <v>140.44</v>
      </c>
      <c r="N1482" s="6">
        <f t="shared" si="93"/>
        <v>77.08</v>
      </c>
      <c r="O1482" s="6">
        <f t="shared" si="94"/>
        <v>63.36</v>
      </c>
      <c r="P1482" s="8">
        <f t="shared" si="95"/>
        <v>0.45115351751637711</v>
      </c>
      <c r="Q1482" s="5">
        <f>YEAR(SalesDataTable[[#This Row],[Order Date]])</f>
        <v>2026</v>
      </c>
      <c r="R1482" s="8" t="str">
        <f>"Q"&amp;ROUNDUP(MONTH(SalesDataTable[[#This Row],[Order Date]])/3,0)</f>
        <v>Q3</v>
      </c>
      <c r="S1482" s="9">
        <f>MONTH(SalesDataTable[[#This Row],[Order Date]])</f>
        <v>7</v>
      </c>
      <c r="T1482" s="8" t="str">
        <f>TEXT(SalesDataTable[[#This Row],[Order Date]],"mmm")</f>
        <v>Jul</v>
      </c>
    </row>
    <row r="1483" spans="1:20" ht="15.6">
      <c r="A1483" s="2">
        <v>1370</v>
      </c>
      <c r="B1483" s="3">
        <v>46229</v>
      </c>
      <c r="C1483" s="4" t="s">
        <v>11</v>
      </c>
      <c r="D1483" s="4" t="s">
        <v>39</v>
      </c>
      <c r="E1483" s="4" t="s">
        <v>28</v>
      </c>
      <c r="F1483" s="4" t="s">
        <v>13</v>
      </c>
      <c r="G1483" s="4" t="s">
        <v>34</v>
      </c>
      <c r="H1483" s="4" t="s">
        <v>38</v>
      </c>
      <c r="I1483" s="9">
        <v>2</v>
      </c>
      <c r="J1483" s="6">
        <v>123.73</v>
      </c>
      <c r="K1483" s="7">
        <v>0.05</v>
      </c>
      <c r="L1483" s="6">
        <v>68.22</v>
      </c>
      <c r="M1483" s="6">
        <f t="shared" si="92"/>
        <v>235.08699999999999</v>
      </c>
      <c r="N1483" s="6">
        <f t="shared" si="93"/>
        <v>136.44</v>
      </c>
      <c r="O1483" s="6">
        <f t="shared" si="94"/>
        <v>98.646999999999991</v>
      </c>
      <c r="P1483" s="8">
        <f t="shared" si="95"/>
        <v>0.41961911973014243</v>
      </c>
      <c r="Q1483" s="5">
        <f>YEAR(SalesDataTable[[#This Row],[Order Date]])</f>
        <v>2026</v>
      </c>
      <c r="R1483" s="8" t="str">
        <f>"Q"&amp;ROUNDUP(MONTH(SalesDataTable[[#This Row],[Order Date]])/3,0)</f>
        <v>Q3</v>
      </c>
      <c r="S1483" s="9">
        <f>MONTH(SalesDataTable[[#This Row],[Order Date]])</f>
        <v>7</v>
      </c>
      <c r="T1483" s="8" t="str">
        <f>TEXT(SalesDataTable[[#This Row],[Order Date]],"mmm")</f>
        <v>Jul</v>
      </c>
    </row>
    <row r="1484" spans="1:20" ht="15.6">
      <c r="A1484" s="2">
        <v>3476</v>
      </c>
      <c r="B1484" s="3">
        <v>46229</v>
      </c>
      <c r="C1484" s="4" t="s">
        <v>20</v>
      </c>
      <c r="D1484" s="4" t="s">
        <v>47</v>
      </c>
      <c r="E1484" s="4" t="s">
        <v>8</v>
      </c>
      <c r="F1484" s="4" t="s">
        <v>13</v>
      </c>
      <c r="G1484" s="4" t="s">
        <v>14</v>
      </c>
      <c r="H1484" s="4" t="s">
        <v>44</v>
      </c>
      <c r="I1484" s="9">
        <v>3</v>
      </c>
      <c r="J1484" s="6">
        <v>132.68</v>
      </c>
      <c r="K1484" s="7">
        <v>0.15</v>
      </c>
      <c r="L1484" s="6">
        <v>67.38</v>
      </c>
      <c r="M1484" s="6">
        <f t="shared" si="92"/>
        <v>338.334</v>
      </c>
      <c r="N1484" s="6">
        <f t="shared" si="93"/>
        <v>202.14</v>
      </c>
      <c r="O1484" s="6">
        <f t="shared" si="94"/>
        <v>136.19400000000002</v>
      </c>
      <c r="P1484" s="8">
        <f t="shared" si="95"/>
        <v>0.40254304917625783</v>
      </c>
      <c r="Q1484" s="5">
        <f>YEAR(SalesDataTable[[#This Row],[Order Date]])</f>
        <v>2026</v>
      </c>
      <c r="R1484" s="8" t="str">
        <f>"Q"&amp;ROUNDUP(MONTH(SalesDataTable[[#This Row],[Order Date]])/3,0)</f>
        <v>Q3</v>
      </c>
      <c r="S1484" s="9">
        <f>MONTH(SalesDataTable[[#This Row],[Order Date]])</f>
        <v>7</v>
      </c>
      <c r="T1484" s="8" t="str">
        <f>TEXT(SalesDataTable[[#This Row],[Order Date]],"mmm")</f>
        <v>Jul</v>
      </c>
    </row>
    <row r="1485" spans="1:20" ht="15.6">
      <c r="A1485" s="2">
        <v>4066</v>
      </c>
      <c r="B1485" s="3">
        <v>46229</v>
      </c>
      <c r="C1485" s="4" t="s">
        <v>20</v>
      </c>
      <c r="D1485" s="4" t="s">
        <v>31</v>
      </c>
      <c r="E1485" s="4" t="s">
        <v>19</v>
      </c>
      <c r="F1485" s="4" t="s">
        <v>13</v>
      </c>
      <c r="G1485" s="4" t="s">
        <v>34</v>
      </c>
      <c r="H1485" s="4" t="s">
        <v>42</v>
      </c>
      <c r="I1485" s="9">
        <v>1</v>
      </c>
      <c r="J1485" s="6">
        <v>35.479999999999997</v>
      </c>
      <c r="K1485" s="7">
        <v>0.05</v>
      </c>
      <c r="L1485" s="6">
        <v>14.15</v>
      </c>
      <c r="M1485" s="6">
        <f t="shared" si="92"/>
        <v>33.705999999999996</v>
      </c>
      <c r="N1485" s="6">
        <f t="shared" si="93"/>
        <v>14.15</v>
      </c>
      <c r="O1485" s="6">
        <f t="shared" si="94"/>
        <v>19.555999999999997</v>
      </c>
      <c r="P1485" s="8">
        <f t="shared" si="95"/>
        <v>0.58019343737020113</v>
      </c>
      <c r="Q1485" s="5">
        <f>YEAR(SalesDataTable[[#This Row],[Order Date]])</f>
        <v>2026</v>
      </c>
      <c r="R1485" s="8" t="str">
        <f>"Q"&amp;ROUNDUP(MONTH(SalesDataTable[[#This Row],[Order Date]])/3,0)</f>
        <v>Q3</v>
      </c>
      <c r="S1485" s="9">
        <f>MONTH(SalesDataTable[[#This Row],[Order Date]])</f>
        <v>7</v>
      </c>
      <c r="T1485" s="8" t="str">
        <f>TEXT(SalesDataTable[[#This Row],[Order Date]],"mmm")</f>
        <v>Jul</v>
      </c>
    </row>
    <row r="1486" spans="1:20" ht="15.6">
      <c r="A1486" s="2">
        <v>4153</v>
      </c>
      <c r="B1486" s="3">
        <v>46229</v>
      </c>
      <c r="C1486" s="4" t="s">
        <v>20</v>
      </c>
      <c r="D1486" s="4" t="s">
        <v>31</v>
      </c>
      <c r="E1486" s="4" t="s">
        <v>2</v>
      </c>
      <c r="F1486" s="4" t="s">
        <v>16</v>
      </c>
      <c r="G1486" s="4" t="s">
        <v>14</v>
      </c>
      <c r="H1486" s="4" t="s">
        <v>44</v>
      </c>
      <c r="I1486" s="9">
        <v>3</v>
      </c>
      <c r="J1486" s="6">
        <v>134.63</v>
      </c>
      <c r="K1486" s="7">
        <v>0</v>
      </c>
      <c r="L1486" s="6">
        <v>67.2</v>
      </c>
      <c r="M1486" s="6">
        <f t="shared" si="92"/>
        <v>403.89</v>
      </c>
      <c r="N1486" s="6">
        <f t="shared" si="93"/>
        <v>201.60000000000002</v>
      </c>
      <c r="O1486" s="6">
        <f t="shared" si="94"/>
        <v>202.28999999999996</v>
      </c>
      <c r="P1486" s="8">
        <f t="shared" si="95"/>
        <v>0.50085419297333422</v>
      </c>
      <c r="Q1486" s="5">
        <f>YEAR(SalesDataTable[[#This Row],[Order Date]])</f>
        <v>2026</v>
      </c>
      <c r="R1486" s="8" t="str">
        <f>"Q"&amp;ROUNDUP(MONTH(SalesDataTable[[#This Row],[Order Date]])/3,0)</f>
        <v>Q3</v>
      </c>
      <c r="S1486" s="9">
        <f>MONTH(SalesDataTable[[#This Row],[Order Date]])</f>
        <v>7</v>
      </c>
      <c r="T1486" s="8" t="str">
        <f>TEXT(SalesDataTable[[#This Row],[Order Date]],"mmm")</f>
        <v>Jul</v>
      </c>
    </row>
    <row r="1487" spans="1:20" ht="15.6">
      <c r="A1487" s="2">
        <v>379</v>
      </c>
      <c r="B1487" s="3">
        <v>46230</v>
      </c>
      <c r="C1487" s="4" t="s">
        <v>0</v>
      </c>
      <c r="D1487" s="4" t="s">
        <v>36</v>
      </c>
      <c r="E1487" s="4" t="s">
        <v>28</v>
      </c>
      <c r="F1487" s="4" t="s">
        <v>13</v>
      </c>
      <c r="G1487" s="4" t="s">
        <v>9</v>
      </c>
      <c r="H1487" s="4" t="s">
        <v>46</v>
      </c>
      <c r="I1487" s="9">
        <v>3</v>
      </c>
      <c r="J1487" s="6">
        <v>72.03</v>
      </c>
      <c r="K1487" s="7">
        <v>0</v>
      </c>
      <c r="L1487" s="6">
        <v>32.46</v>
      </c>
      <c r="M1487" s="6">
        <f t="shared" si="92"/>
        <v>216.09</v>
      </c>
      <c r="N1487" s="6">
        <f t="shared" si="93"/>
        <v>97.38</v>
      </c>
      <c r="O1487" s="6">
        <f t="shared" si="94"/>
        <v>118.71000000000001</v>
      </c>
      <c r="P1487" s="8">
        <f t="shared" si="95"/>
        <v>0.54935443565181175</v>
      </c>
      <c r="Q1487" s="5">
        <f>YEAR(SalesDataTable[[#This Row],[Order Date]])</f>
        <v>2026</v>
      </c>
      <c r="R1487" s="8" t="str">
        <f>"Q"&amp;ROUNDUP(MONTH(SalesDataTable[[#This Row],[Order Date]])/3,0)</f>
        <v>Q3</v>
      </c>
      <c r="S1487" s="9">
        <f>MONTH(SalesDataTable[[#This Row],[Order Date]])</f>
        <v>7</v>
      </c>
      <c r="T1487" s="8" t="str">
        <f>TEXT(SalesDataTable[[#This Row],[Order Date]],"mmm")</f>
        <v>Jul</v>
      </c>
    </row>
    <row r="1488" spans="1:20" ht="15.6">
      <c r="A1488" s="2">
        <v>820</v>
      </c>
      <c r="B1488" s="3">
        <v>46230</v>
      </c>
      <c r="C1488" s="4" t="s">
        <v>20</v>
      </c>
      <c r="D1488" s="4" t="s">
        <v>31</v>
      </c>
      <c r="E1488" s="4" t="s">
        <v>28</v>
      </c>
      <c r="F1488" s="4" t="s">
        <v>3</v>
      </c>
      <c r="G1488" s="4" t="s">
        <v>34</v>
      </c>
      <c r="H1488" s="4" t="s">
        <v>35</v>
      </c>
      <c r="I1488" s="9">
        <v>1</v>
      </c>
      <c r="J1488" s="6">
        <v>40.24</v>
      </c>
      <c r="K1488" s="7">
        <v>0</v>
      </c>
      <c r="L1488" s="6">
        <v>15.05</v>
      </c>
      <c r="M1488" s="6">
        <f t="shared" si="92"/>
        <v>40.24</v>
      </c>
      <c r="N1488" s="6">
        <f t="shared" si="93"/>
        <v>15.05</v>
      </c>
      <c r="O1488" s="6">
        <f t="shared" si="94"/>
        <v>25.19</v>
      </c>
      <c r="P1488" s="8">
        <f t="shared" si="95"/>
        <v>0.62599403578528823</v>
      </c>
      <c r="Q1488" s="5">
        <f>YEAR(SalesDataTable[[#This Row],[Order Date]])</f>
        <v>2026</v>
      </c>
      <c r="R1488" s="8" t="str">
        <f>"Q"&amp;ROUNDUP(MONTH(SalesDataTable[[#This Row],[Order Date]])/3,0)</f>
        <v>Q3</v>
      </c>
      <c r="S1488" s="9">
        <f>MONTH(SalesDataTable[[#This Row],[Order Date]])</f>
        <v>7</v>
      </c>
      <c r="T1488" s="8" t="str">
        <f>TEXT(SalesDataTable[[#This Row],[Order Date]],"mmm")</f>
        <v>Jul</v>
      </c>
    </row>
    <row r="1489" spans="1:20" ht="15.6">
      <c r="A1489" s="2">
        <v>2003</v>
      </c>
      <c r="B1489" s="3">
        <v>46230</v>
      </c>
      <c r="C1489" s="4" t="s">
        <v>11</v>
      </c>
      <c r="D1489" s="4" t="s">
        <v>25</v>
      </c>
      <c r="E1489" s="4" t="s">
        <v>19</v>
      </c>
      <c r="F1489" s="4" t="s">
        <v>3</v>
      </c>
      <c r="G1489" s="4" t="s">
        <v>14</v>
      </c>
      <c r="H1489" s="4" t="s">
        <v>15</v>
      </c>
      <c r="I1489" s="9">
        <v>1</v>
      </c>
      <c r="J1489" s="6">
        <v>36.14</v>
      </c>
      <c r="K1489" s="7">
        <v>0</v>
      </c>
      <c r="L1489" s="6">
        <v>13.52</v>
      </c>
      <c r="M1489" s="6">
        <f t="shared" si="92"/>
        <v>36.14</v>
      </c>
      <c r="N1489" s="6">
        <f t="shared" si="93"/>
        <v>13.52</v>
      </c>
      <c r="O1489" s="6">
        <f t="shared" si="94"/>
        <v>22.62</v>
      </c>
      <c r="P1489" s="8">
        <f t="shared" si="95"/>
        <v>0.62589928057553956</v>
      </c>
      <c r="Q1489" s="5">
        <f>YEAR(SalesDataTable[[#This Row],[Order Date]])</f>
        <v>2026</v>
      </c>
      <c r="R1489" s="8" t="str">
        <f>"Q"&amp;ROUNDUP(MONTH(SalesDataTable[[#This Row],[Order Date]])/3,0)</f>
        <v>Q3</v>
      </c>
      <c r="S1489" s="9">
        <f>MONTH(SalesDataTable[[#This Row],[Order Date]])</f>
        <v>7</v>
      </c>
      <c r="T1489" s="8" t="str">
        <f>TEXT(SalesDataTable[[#This Row],[Order Date]],"mmm")</f>
        <v>Jul</v>
      </c>
    </row>
    <row r="1490" spans="1:20" ht="15.6">
      <c r="A1490" s="2">
        <v>2682</v>
      </c>
      <c r="B1490" s="3">
        <v>46230</v>
      </c>
      <c r="C1490" s="4" t="s">
        <v>6</v>
      </c>
      <c r="D1490" s="4" t="s">
        <v>41</v>
      </c>
      <c r="E1490" s="4" t="s">
        <v>2</v>
      </c>
      <c r="F1490" s="4" t="s">
        <v>13</v>
      </c>
      <c r="G1490" s="4" t="s">
        <v>34</v>
      </c>
      <c r="H1490" s="4" t="s">
        <v>35</v>
      </c>
      <c r="I1490" s="9">
        <v>2</v>
      </c>
      <c r="J1490" s="6">
        <v>40.22</v>
      </c>
      <c r="K1490" s="7">
        <v>0.05</v>
      </c>
      <c r="L1490" s="6">
        <v>14.72</v>
      </c>
      <c r="M1490" s="6">
        <f t="shared" si="92"/>
        <v>76.417999999999992</v>
      </c>
      <c r="N1490" s="6">
        <f t="shared" si="93"/>
        <v>29.44</v>
      </c>
      <c r="O1490" s="6">
        <f t="shared" si="94"/>
        <v>46.977999999999994</v>
      </c>
      <c r="P1490" s="8">
        <f t="shared" si="95"/>
        <v>0.61475045146431473</v>
      </c>
      <c r="Q1490" s="5">
        <f>YEAR(SalesDataTable[[#This Row],[Order Date]])</f>
        <v>2026</v>
      </c>
      <c r="R1490" s="8" t="str">
        <f>"Q"&amp;ROUNDUP(MONTH(SalesDataTable[[#This Row],[Order Date]])/3,0)</f>
        <v>Q3</v>
      </c>
      <c r="S1490" s="9">
        <f>MONTH(SalesDataTable[[#This Row],[Order Date]])</f>
        <v>7</v>
      </c>
      <c r="T1490" s="8" t="str">
        <f>TEXT(SalesDataTable[[#This Row],[Order Date]],"mmm")</f>
        <v>Jul</v>
      </c>
    </row>
    <row r="1491" spans="1:20" ht="15.6">
      <c r="A1491" s="2">
        <v>3860</v>
      </c>
      <c r="B1491" s="3">
        <v>46230</v>
      </c>
      <c r="C1491" s="4" t="s">
        <v>20</v>
      </c>
      <c r="D1491" s="4" t="s">
        <v>31</v>
      </c>
      <c r="E1491" s="4" t="s">
        <v>2</v>
      </c>
      <c r="F1491" s="4" t="s">
        <v>3</v>
      </c>
      <c r="G1491" s="4" t="s">
        <v>34</v>
      </c>
      <c r="H1491" s="4" t="s">
        <v>42</v>
      </c>
      <c r="I1491" s="9">
        <v>3</v>
      </c>
      <c r="J1491" s="6">
        <v>37.130000000000003</v>
      </c>
      <c r="K1491" s="7">
        <v>0.05</v>
      </c>
      <c r="L1491" s="6">
        <v>14.29</v>
      </c>
      <c r="M1491" s="6">
        <f t="shared" si="92"/>
        <v>105.82050000000001</v>
      </c>
      <c r="N1491" s="6">
        <f t="shared" si="93"/>
        <v>42.87</v>
      </c>
      <c r="O1491" s="6">
        <f t="shared" si="94"/>
        <v>62.950500000000012</v>
      </c>
      <c r="P1491" s="8">
        <f t="shared" si="95"/>
        <v>0.59488000907196625</v>
      </c>
      <c r="Q1491" s="5">
        <f>YEAR(SalesDataTable[[#This Row],[Order Date]])</f>
        <v>2026</v>
      </c>
      <c r="R1491" s="8" t="str">
        <f>"Q"&amp;ROUNDUP(MONTH(SalesDataTable[[#This Row],[Order Date]])/3,0)</f>
        <v>Q3</v>
      </c>
      <c r="S1491" s="9">
        <f>MONTH(SalesDataTable[[#This Row],[Order Date]])</f>
        <v>7</v>
      </c>
      <c r="T1491" s="8" t="str">
        <f>TEXT(SalesDataTable[[#This Row],[Order Date]],"mmm")</f>
        <v>Jul</v>
      </c>
    </row>
    <row r="1492" spans="1:20" ht="15.6">
      <c r="A1492" s="2">
        <v>4063</v>
      </c>
      <c r="B1492" s="3">
        <v>46230</v>
      </c>
      <c r="C1492" s="4" t="s">
        <v>0</v>
      </c>
      <c r="D1492" s="4" t="s">
        <v>36</v>
      </c>
      <c r="E1492" s="4" t="s">
        <v>2</v>
      </c>
      <c r="F1492" s="4" t="s">
        <v>13</v>
      </c>
      <c r="G1492" s="4" t="s">
        <v>23</v>
      </c>
      <c r="H1492" s="4" t="s">
        <v>51</v>
      </c>
      <c r="I1492" s="9">
        <v>4</v>
      </c>
      <c r="J1492" s="6">
        <v>125.07</v>
      </c>
      <c r="K1492" s="7">
        <v>0.05</v>
      </c>
      <c r="L1492" s="6">
        <v>60</v>
      </c>
      <c r="M1492" s="6">
        <f t="shared" si="92"/>
        <v>475.26599999999996</v>
      </c>
      <c r="N1492" s="6">
        <f t="shared" si="93"/>
        <v>240</v>
      </c>
      <c r="O1492" s="6">
        <f t="shared" si="94"/>
        <v>235.26599999999996</v>
      </c>
      <c r="P1492" s="8">
        <f t="shared" si="95"/>
        <v>0.4950196311118405</v>
      </c>
      <c r="Q1492" s="5">
        <f>YEAR(SalesDataTable[[#This Row],[Order Date]])</f>
        <v>2026</v>
      </c>
      <c r="R1492" s="8" t="str">
        <f>"Q"&amp;ROUNDUP(MONTH(SalesDataTable[[#This Row],[Order Date]])/3,0)</f>
        <v>Q3</v>
      </c>
      <c r="S1492" s="9">
        <f>MONTH(SalesDataTable[[#This Row],[Order Date]])</f>
        <v>7</v>
      </c>
      <c r="T1492" s="8" t="str">
        <f>TEXT(SalesDataTable[[#This Row],[Order Date]],"mmm")</f>
        <v>Jul</v>
      </c>
    </row>
    <row r="1493" spans="1:20" ht="15.6">
      <c r="A1493" s="2">
        <v>4474</v>
      </c>
      <c r="B1493" s="3">
        <v>46230</v>
      </c>
      <c r="C1493" s="4" t="s">
        <v>20</v>
      </c>
      <c r="D1493" s="4" t="s">
        <v>47</v>
      </c>
      <c r="E1493" s="4" t="s">
        <v>8</v>
      </c>
      <c r="F1493" s="4" t="s">
        <v>3</v>
      </c>
      <c r="G1493" s="4" t="s">
        <v>34</v>
      </c>
      <c r="H1493" s="4" t="s">
        <v>38</v>
      </c>
      <c r="I1493" s="9">
        <v>5</v>
      </c>
      <c r="J1493" s="6">
        <v>122.14</v>
      </c>
      <c r="K1493" s="7">
        <v>0.05</v>
      </c>
      <c r="L1493" s="6">
        <v>70.64</v>
      </c>
      <c r="M1493" s="6">
        <f t="shared" si="92"/>
        <v>580.16499999999996</v>
      </c>
      <c r="N1493" s="6">
        <f t="shared" si="93"/>
        <v>353.2</v>
      </c>
      <c r="O1493" s="6">
        <f t="shared" si="94"/>
        <v>226.96499999999997</v>
      </c>
      <c r="P1493" s="8">
        <f t="shared" si="95"/>
        <v>0.39120767367903958</v>
      </c>
      <c r="Q1493" s="5">
        <f>YEAR(SalesDataTable[[#This Row],[Order Date]])</f>
        <v>2026</v>
      </c>
      <c r="R1493" s="8" t="str">
        <f>"Q"&amp;ROUNDUP(MONTH(SalesDataTable[[#This Row],[Order Date]])/3,0)</f>
        <v>Q3</v>
      </c>
      <c r="S1493" s="9">
        <f>MONTH(SalesDataTable[[#This Row],[Order Date]])</f>
        <v>7</v>
      </c>
      <c r="T1493" s="8" t="str">
        <f>TEXT(SalesDataTable[[#This Row],[Order Date]],"mmm")</f>
        <v>Jul</v>
      </c>
    </row>
    <row r="1494" spans="1:20" ht="15.6">
      <c r="A1494" s="2">
        <v>21</v>
      </c>
      <c r="B1494" s="3">
        <v>46231</v>
      </c>
      <c r="C1494" s="4" t="s">
        <v>6</v>
      </c>
      <c r="D1494" s="4" t="s">
        <v>41</v>
      </c>
      <c r="E1494" s="4" t="s">
        <v>2</v>
      </c>
      <c r="F1494" s="4" t="s">
        <v>16</v>
      </c>
      <c r="G1494" s="4" t="s">
        <v>23</v>
      </c>
      <c r="H1494" s="4" t="s">
        <v>51</v>
      </c>
      <c r="I1494" s="9">
        <v>1</v>
      </c>
      <c r="J1494" s="6">
        <v>120.09</v>
      </c>
      <c r="K1494" s="7">
        <v>0</v>
      </c>
      <c r="L1494" s="6">
        <v>62.18</v>
      </c>
      <c r="M1494" s="6">
        <f t="shared" si="92"/>
        <v>120.09</v>
      </c>
      <c r="N1494" s="6">
        <f t="shared" si="93"/>
        <v>62.18</v>
      </c>
      <c r="O1494" s="6">
        <f t="shared" si="94"/>
        <v>57.910000000000004</v>
      </c>
      <c r="P1494" s="8">
        <f t="shared" si="95"/>
        <v>0.48222166708302111</v>
      </c>
      <c r="Q1494" s="5">
        <f>YEAR(SalesDataTable[[#This Row],[Order Date]])</f>
        <v>2026</v>
      </c>
      <c r="R1494" s="8" t="str">
        <f>"Q"&amp;ROUNDUP(MONTH(SalesDataTable[[#This Row],[Order Date]])/3,0)</f>
        <v>Q3</v>
      </c>
      <c r="S1494" s="9">
        <f>MONTH(SalesDataTable[[#This Row],[Order Date]])</f>
        <v>7</v>
      </c>
      <c r="T1494" s="8" t="str">
        <f>TEXT(SalesDataTable[[#This Row],[Order Date]],"mmm")</f>
        <v>Jul</v>
      </c>
    </row>
    <row r="1495" spans="1:20" ht="15.6">
      <c r="A1495" s="2">
        <v>368</v>
      </c>
      <c r="B1495" s="3">
        <v>46231</v>
      </c>
      <c r="C1495" s="4" t="s">
        <v>20</v>
      </c>
      <c r="D1495" s="4" t="s">
        <v>21</v>
      </c>
      <c r="E1495" s="4" t="s">
        <v>28</v>
      </c>
      <c r="F1495" s="4" t="s">
        <v>3</v>
      </c>
      <c r="G1495" s="4" t="s">
        <v>4</v>
      </c>
      <c r="H1495" s="4" t="s">
        <v>30</v>
      </c>
      <c r="I1495" s="9">
        <v>6</v>
      </c>
      <c r="J1495" s="6">
        <v>102.75</v>
      </c>
      <c r="K1495" s="7">
        <v>0</v>
      </c>
      <c r="L1495" s="6">
        <v>51.55</v>
      </c>
      <c r="M1495" s="6">
        <f t="shared" si="92"/>
        <v>616.5</v>
      </c>
      <c r="N1495" s="6">
        <f t="shared" si="93"/>
        <v>309.29999999999995</v>
      </c>
      <c r="O1495" s="6">
        <f t="shared" si="94"/>
        <v>307.20000000000005</v>
      </c>
      <c r="P1495" s="8">
        <f t="shared" si="95"/>
        <v>0.49829683698296845</v>
      </c>
      <c r="Q1495" s="5">
        <f>YEAR(SalesDataTable[[#This Row],[Order Date]])</f>
        <v>2026</v>
      </c>
      <c r="R1495" s="8" t="str">
        <f>"Q"&amp;ROUNDUP(MONTH(SalesDataTable[[#This Row],[Order Date]])/3,0)</f>
        <v>Q3</v>
      </c>
      <c r="S1495" s="9">
        <f>MONTH(SalesDataTable[[#This Row],[Order Date]])</f>
        <v>7</v>
      </c>
      <c r="T1495" s="8" t="str">
        <f>TEXT(SalesDataTable[[#This Row],[Order Date]],"mmm")</f>
        <v>Jul</v>
      </c>
    </row>
    <row r="1496" spans="1:20" ht="15.6">
      <c r="A1496" s="2">
        <v>457</v>
      </c>
      <c r="B1496" s="3">
        <v>46231</v>
      </c>
      <c r="C1496" s="4" t="s">
        <v>11</v>
      </c>
      <c r="D1496" s="4" t="s">
        <v>12</v>
      </c>
      <c r="E1496" s="4" t="s">
        <v>2</v>
      </c>
      <c r="F1496" s="4" t="s">
        <v>3</v>
      </c>
      <c r="G1496" s="4" t="s">
        <v>23</v>
      </c>
      <c r="H1496" s="4" t="s">
        <v>29</v>
      </c>
      <c r="I1496" s="9">
        <v>4</v>
      </c>
      <c r="J1496" s="6">
        <v>191.15</v>
      </c>
      <c r="K1496" s="7">
        <v>0</v>
      </c>
      <c r="L1496" s="6">
        <v>105.01</v>
      </c>
      <c r="M1496" s="6">
        <f t="shared" si="92"/>
        <v>764.6</v>
      </c>
      <c r="N1496" s="6">
        <f t="shared" si="93"/>
        <v>420.04</v>
      </c>
      <c r="O1496" s="6">
        <f t="shared" si="94"/>
        <v>344.56</v>
      </c>
      <c r="P1496" s="8">
        <f t="shared" si="95"/>
        <v>0.45064085796494896</v>
      </c>
      <c r="Q1496" s="5">
        <f>YEAR(SalesDataTable[[#This Row],[Order Date]])</f>
        <v>2026</v>
      </c>
      <c r="R1496" s="8" t="str">
        <f>"Q"&amp;ROUNDUP(MONTH(SalesDataTable[[#This Row],[Order Date]])/3,0)</f>
        <v>Q3</v>
      </c>
      <c r="S1496" s="9">
        <f>MONTH(SalesDataTable[[#This Row],[Order Date]])</f>
        <v>7</v>
      </c>
      <c r="T1496" s="8" t="str">
        <f>TEXT(SalesDataTable[[#This Row],[Order Date]],"mmm")</f>
        <v>Jul</v>
      </c>
    </row>
    <row r="1497" spans="1:20" ht="15.6">
      <c r="A1497" s="2">
        <v>1516</v>
      </c>
      <c r="B1497" s="3">
        <v>46231</v>
      </c>
      <c r="C1497" s="4" t="s">
        <v>0</v>
      </c>
      <c r="D1497" s="4" t="s">
        <v>36</v>
      </c>
      <c r="E1497" s="4" t="s">
        <v>2</v>
      </c>
      <c r="F1497" s="4" t="s">
        <v>16</v>
      </c>
      <c r="G1497" s="4" t="s">
        <v>34</v>
      </c>
      <c r="H1497" s="4" t="s">
        <v>35</v>
      </c>
      <c r="I1497" s="9">
        <v>2</v>
      </c>
      <c r="J1497" s="6">
        <v>40.15</v>
      </c>
      <c r="K1497" s="7">
        <v>0.1</v>
      </c>
      <c r="L1497" s="6">
        <v>14.86</v>
      </c>
      <c r="M1497" s="6">
        <f t="shared" si="92"/>
        <v>72.27</v>
      </c>
      <c r="N1497" s="6">
        <f t="shared" si="93"/>
        <v>29.72</v>
      </c>
      <c r="O1497" s="6">
        <f t="shared" si="94"/>
        <v>42.55</v>
      </c>
      <c r="P1497" s="8">
        <f t="shared" si="95"/>
        <v>0.58876435588764353</v>
      </c>
      <c r="Q1497" s="5">
        <f>YEAR(SalesDataTable[[#This Row],[Order Date]])</f>
        <v>2026</v>
      </c>
      <c r="R1497" s="8" t="str">
        <f>"Q"&amp;ROUNDUP(MONTH(SalesDataTable[[#This Row],[Order Date]])/3,0)</f>
        <v>Q3</v>
      </c>
      <c r="S1497" s="9">
        <f>MONTH(SalesDataTable[[#This Row],[Order Date]])</f>
        <v>7</v>
      </c>
      <c r="T1497" s="8" t="str">
        <f>TEXT(SalesDataTable[[#This Row],[Order Date]],"mmm")</f>
        <v>Jul</v>
      </c>
    </row>
    <row r="1498" spans="1:20" ht="15.6">
      <c r="A1498" s="2">
        <v>2266</v>
      </c>
      <c r="B1498" s="3">
        <v>46231</v>
      </c>
      <c r="C1498" s="4" t="s">
        <v>6</v>
      </c>
      <c r="D1498" s="4" t="s">
        <v>41</v>
      </c>
      <c r="E1498" s="4" t="s">
        <v>28</v>
      </c>
      <c r="F1498" s="4" t="s">
        <v>16</v>
      </c>
      <c r="G1498" s="4" t="s">
        <v>23</v>
      </c>
      <c r="H1498" s="4" t="s">
        <v>40</v>
      </c>
      <c r="I1498" s="9">
        <v>1</v>
      </c>
      <c r="J1498" s="6">
        <v>83.05</v>
      </c>
      <c r="K1498" s="7">
        <v>0</v>
      </c>
      <c r="L1498" s="6">
        <v>38.86</v>
      </c>
      <c r="M1498" s="6">
        <f t="shared" si="92"/>
        <v>83.05</v>
      </c>
      <c r="N1498" s="6">
        <f t="shared" si="93"/>
        <v>38.86</v>
      </c>
      <c r="O1498" s="6">
        <f t="shared" si="94"/>
        <v>44.19</v>
      </c>
      <c r="P1498" s="8">
        <f t="shared" si="95"/>
        <v>0.53208910295003009</v>
      </c>
      <c r="Q1498" s="5">
        <f>YEAR(SalesDataTable[[#This Row],[Order Date]])</f>
        <v>2026</v>
      </c>
      <c r="R1498" s="8" t="str">
        <f>"Q"&amp;ROUNDUP(MONTH(SalesDataTable[[#This Row],[Order Date]])/3,0)</f>
        <v>Q3</v>
      </c>
      <c r="S1498" s="9">
        <f>MONTH(SalesDataTable[[#This Row],[Order Date]])</f>
        <v>7</v>
      </c>
      <c r="T1498" s="8" t="str">
        <f>TEXT(SalesDataTable[[#This Row],[Order Date]],"mmm")</f>
        <v>Jul</v>
      </c>
    </row>
    <row r="1499" spans="1:20" ht="15.6">
      <c r="A1499" s="2">
        <v>2802</v>
      </c>
      <c r="B1499" s="3">
        <v>46231</v>
      </c>
      <c r="C1499" s="4" t="s">
        <v>0</v>
      </c>
      <c r="D1499" s="4" t="s">
        <v>36</v>
      </c>
      <c r="E1499" s="4" t="s">
        <v>2</v>
      </c>
      <c r="F1499" s="4" t="s">
        <v>3</v>
      </c>
      <c r="G1499" s="4" t="s">
        <v>9</v>
      </c>
      <c r="H1499" s="4" t="s">
        <v>17</v>
      </c>
      <c r="I1499" s="9">
        <v>2</v>
      </c>
      <c r="J1499" s="6">
        <v>146.22999999999999</v>
      </c>
      <c r="K1499" s="7">
        <v>0</v>
      </c>
      <c r="L1499" s="6">
        <v>79.040000000000006</v>
      </c>
      <c r="M1499" s="6">
        <f t="shared" si="92"/>
        <v>292.45999999999998</v>
      </c>
      <c r="N1499" s="6">
        <f t="shared" si="93"/>
        <v>158.08000000000001</v>
      </c>
      <c r="O1499" s="6">
        <f t="shared" si="94"/>
        <v>134.37999999999997</v>
      </c>
      <c r="P1499" s="8">
        <f t="shared" si="95"/>
        <v>0.45948163851466861</v>
      </c>
      <c r="Q1499" s="5">
        <f>YEAR(SalesDataTable[[#This Row],[Order Date]])</f>
        <v>2026</v>
      </c>
      <c r="R1499" s="8" t="str">
        <f>"Q"&amp;ROUNDUP(MONTH(SalesDataTable[[#This Row],[Order Date]])/3,0)</f>
        <v>Q3</v>
      </c>
      <c r="S1499" s="9">
        <f>MONTH(SalesDataTable[[#This Row],[Order Date]])</f>
        <v>7</v>
      </c>
      <c r="T1499" s="8" t="str">
        <f>TEXT(SalesDataTable[[#This Row],[Order Date]],"mmm")</f>
        <v>Jul</v>
      </c>
    </row>
    <row r="1500" spans="1:20" ht="15.6">
      <c r="A1500" s="2">
        <v>3604</v>
      </c>
      <c r="B1500" s="3">
        <v>46231</v>
      </c>
      <c r="C1500" s="4" t="s">
        <v>6</v>
      </c>
      <c r="D1500" s="4" t="s">
        <v>49</v>
      </c>
      <c r="E1500" s="4" t="s">
        <v>2</v>
      </c>
      <c r="F1500" s="4" t="s">
        <v>3</v>
      </c>
      <c r="G1500" s="4" t="s">
        <v>9</v>
      </c>
      <c r="H1500" s="4" t="s">
        <v>17</v>
      </c>
      <c r="I1500" s="9">
        <v>2</v>
      </c>
      <c r="J1500" s="6">
        <v>144.09</v>
      </c>
      <c r="K1500" s="7">
        <v>0</v>
      </c>
      <c r="L1500" s="6">
        <v>77.67</v>
      </c>
      <c r="M1500" s="6">
        <f t="shared" si="92"/>
        <v>288.18</v>
      </c>
      <c r="N1500" s="6">
        <f t="shared" si="93"/>
        <v>155.34</v>
      </c>
      <c r="O1500" s="6">
        <f t="shared" si="94"/>
        <v>132.84</v>
      </c>
      <c r="P1500" s="8">
        <f t="shared" si="95"/>
        <v>0.46096189881324173</v>
      </c>
      <c r="Q1500" s="5">
        <f>YEAR(SalesDataTable[[#This Row],[Order Date]])</f>
        <v>2026</v>
      </c>
      <c r="R1500" s="8" t="str">
        <f>"Q"&amp;ROUNDUP(MONTH(SalesDataTable[[#This Row],[Order Date]])/3,0)</f>
        <v>Q3</v>
      </c>
      <c r="S1500" s="9">
        <f>MONTH(SalesDataTable[[#This Row],[Order Date]])</f>
        <v>7</v>
      </c>
      <c r="T1500" s="8" t="str">
        <f>TEXT(SalesDataTable[[#This Row],[Order Date]],"mmm")</f>
        <v>Jul</v>
      </c>
    </row>
    <row r="1501" spans="1:20" ht="15.6">
      <c r="A1501" s="2">
        <v>3644</v>
      </c>
      <c r="B1501" s="3">
        <v>46231</v>
      </c>
      <c r="C1501" s="4" t="s">
        <v>11</v>
      </c>
      <c r="D1501" s="4" t="s">
        <v>39</v>
      </c>
      <c r="E1501" s="4" t="s">
        <v>19</v>
      </c>
      <c r="F1501" s="4" t="s">
        <v>16</v>
      </c>
      <c r="G1501" s="4" t="s">
        <v>9</v>
      </c>
      <c r="H1501" s="4" t="s">
        <v>10</v>
      </c>
      <c r="I1501" s="9">
        <v>3</v>
      </c>
      <c r="J1501" s="6">
        <v>93.01</v>
      </c>
      <c r="K1501" s="7">
        <v>0.15</v>
      </c>
      <c r="L1501" s="6">
        <v>46.68</v>
      </c>
      <c r="M1501" s="6">
        <f t="shared" si="92"/>
        <v>237.17550000000003</v>
      </c>
      <c r="N1501" s="6">
        <f t="shared" si="93"/>
        <v>140.04</v>
      </c>
      <c r="O1501" s="6">
        <f t="shared" si="94"/>
        <v>97.135500000000036</v>
      </c>
      <c r="P1501" s="8">
        <f t="shared" si="95"/>
        <v>0.4095511551572571</v>
      </c>
      <c r="Q1501" s="5">
        <f>YEAR(SalesDataTable[[#This Row],[Order Date]])</f>
        <v>2026</v>
      </c>
      <c r="R1501" s="8" t="str">
        <f>"Q"&amp;ROUNDUP(MONTH(SalesDataTable[[#This Row],[Order Date]])/3,0)</f>
        <v>Q3</v>
      </c>
      <c r="S1501" s="9">
        <f>MONTH(SalesDataTable[[#This Row],[Order Date]])</f>
        <v>7</v>
      </c>
      <c r="T1501" s="8" t="str">
        <f>TEXT(SalesDataTable[[#This Row],[Order Date]],"mmm")</f>
        <v>Jul</v>
      </c>
    </row>
    <row r="1502" spans="1:20" ht="15.6">
      <c r="A1502" s="2">
        <v>4271</v>
      </c>
      <c r="B1502" s="3">
        <v>46231</v>
      </c>
      <c r="C1502" s="4" t="s">
        <v>0</v>
      </c>
      <c r="D1502" s="4" t="s">
        <v>1</v>
      </c>
      <c r="E1502" s="4" t="s">
        <v>19</v>
      </c>
      <c r="F1502" s="4" t="s">
        <v>13</v>
      </c>
      <c r="G1502" s="4" t="s">
        <v>23</v>
      </c>
      <c r="H1502" s="4" t="s">
        <v>51</v>
      </c>
      <c r="I1502" s="9">
        <v>1</v>
      </c>
      <c r="J1502" s="6">
        <v>121.61</v>
      </c>
      <c r="K1502" s="7">
        <v>0.1</v>
      </c>
      <c r="L1502" s="6">
        <v>60.58</v>
      </c>
      <c r="M1502" s="6">
        <f t="shared" si="92"/>
        <v>109.449</v>
      </c>
      <c r="N1502" s="6">
        <f t="shared" si="93"/>
        <v>60.58</v>
      </c>
      <c r="O1502" s="6">
        <f t="shared" si="94"/>
        <v>48.869</v>
      </c>
      <c r="P1502" s="8">
        <f t="shared" si="95"/>
        <v>0.4465001964385239</v>
      </c>
      <c r="Q1502" s="5">
        <f>YEAR(SalesDataTable[[#This Row],[Order Date]])</f>
        <v>2026</v>
      </c>
      <c r="R1502" s="8" t="str">
        <f>"Q"&amp;ROUNDUP(MONTH(SalesDataTable[[#This Row],[Order Date]])/3,0)</f>
        <v>Q3</v>
      </c>
      <c r="S1502" s="9">
        <f>MONTH(SalesDataTable[[#This Row],[Order Date]])</f>
        <v>7</v>
      </c>
      <c r="T1502" s="8" t="str">
        <f>TEXT(SalesDataTable[[#This Row],[Order Date]],"mmm")</f>
        <v>Jul</v>
      </c>
    </row>
    <row r="1503" spans="1:20" ht="15.6">
      <c r="A1503" s="2">
        <v>272</v>
      </c>
      <c r="B1503" s="3">
        <v>46232</v>
      </c>
      <c r="C1503" s="4" t="s">
        <v>20</v>
      </c>
      <c r="D1503" s="4" t="s">
        <v>21</v>
      </c>
      <c r="E1503" s="4" t="s">
        <v>2</v>
      </c>
      <c r="F1503" s="4" t="s">
        <v>16</v>
      </c>
      <c r="G1503" s="4" t="s">
        <v>23</v>
      </c>
      <c r="H1503" s="4" t="s">
        <v>29</v>
      </c>
      <c r="I1503" s="9">
        <v>2</v>
      </c>
      <c r="J1503" s="6">
        <v>195.09</v>
      </c>
      <c r="K1503" s="7">
        <v>0</v>
      </c>
      <c r="L1503" s="6">
        <v>106.82</v>
      </c>
      <c r="M1503" s="6">
        <f t="shared" si="92"/>
        <v>390.18</v>
      </c>
      <c r="N1503" s="6">
        <f t="shared" si="93"/>
        <v>213.64</v>
      </c>
      <c r="O1503" s="6">
        <f t="shared" si="94"/>
        <v>176.54000000000002</v>
      </c>
      <c r="P1503" s="8">
        <f t="shared" si="95"/>
        <v>0.45245783997129535</v>
      </c>
      <c r="Q1503" s="5">
        <f>YEAR(SalesDataTable[[#This Row],[Order Date]])</f>
        <v>2026</v>
      </c>
      <c r="R1503" s="8" t="str">
        <f>"Q"&amp;ROUNDUP(MONTH(SalesDataTable[[#This Row],[Order Date]])/3,0)</f>
        <v>Q3</v>
      </c>
      <c r="S1503" s="9">
        <f>MONTH(SalesDataTable[[#This Row],[Order Date]])</f>
        <v>7</v>
      </c>
      <c r="T1503" s="8" t="str">
        <f>TEXT(SalesDataTable[[#This Row],[Order Date]],"mmm")</f>
        <v>Jul</v>
      </c>
    </row>
    <row r="1504" spans="1:20" ht="15.6">
      <c r="A1504" s="2">
        <v>1469</v>
      </c>
      <c r="B1504" s="3">
        <v>46232</v>
      </c>
      <c r="C1504" s="4" t="s">
        <v>11</v>
      </c>
      <c r="D1504" s="4" t="s">
        <v>39</v>
      </c>
      <c r="E1504" s="4" t="s">
        <v>19</v>
      </c>
      <c r="F1504" s="4" t="s">
        <v>3</v>
      </c>
      <c r="G1504" s="4" t="s">
        <v>14</v>
      </c>
      <c r="H1504" s="4" t="s">
        <v>48</v>
      </c>
      <c r="I1504" s="9">
        <v>3</v>
      </c>
      <c r="J1504" s="6">
        <v>167.52</v>
      </c>
      <c r="K1504" s="7">
        <v>0</v>
      </c>
      <c r="L1504" s="6">
        <v>87.26</v>
      </c>
      <c r="M1504" s="6">
        <f t="shared" si="92"/>
        <v>502.56000000000006</v>
      </c>
      <c r="N1504" s="6">
        <f t="shared" si="93"/>
        <v>261.78000000000003</v>
      </c>
      <c r="O1504" s="6">
        <f t="shared" si="94"/>
        <v>240.78000000000003</v>
      </c>
      <c r="P1504" s="8">
        <f t="shared" si="95"/>
        <v>0.4791069723018147</v>
      </c>
      <c r="Q1504" s="5">
        <f>YEAR(SalesDataTable[[#This Row],[Order Date]])</f>
        <v>2026</v>
      </c>
      <c r="R1504" s="8" t="str">
        <f>"Q"&amp;ROUNDUP(MONTH(SalesDataTable[[#This Row],[Order Date]])/3,0)</f>
        <v>Q3</v>
      </c>
      <c r="S1504" s="9">
        <f>MONTH(SalesDataTable[[#This Row],[Order Date]])</f>
        <v>7</v>
      </c>
      <c r="T1504" s="8" t="str">
        <f>TEXT(SalesDataTable[[#This Row],[Order Date]],"mmm")</f>
        <v>Jul</v>
      </c>
    </row>
    <row r="1505" spans="1:20" ht="15.6">
      <c r="A1505" s="2">
        <v>2253</v>
      </c>
      <c r="B1505" s="3">
        <v>46232</v>
      </c>
      <c r="C1505" s="4" t="s">
        <v>6</v>
      </c>
      <c r="D1505" s="4" t="s">
        <v>49</v>
      </c>
      <c r="E1505" s="4" t="s">
        <v>28</v>
      </c>
      <c r="F1505" s="4" t="s">
        <v>13</v>
      </c>
      <c r="G1505" s="4" t="s">
        <v>4</v>
      </c>
      <c r="H1505" s="4" t="s">
        <v>22</v>
      </c>
      <c r="I1505" s="9">
        <v>3</v>
      </c>
      <c r="J1505" s="6">
        <v>50.98</v>
      </c>
      <c r="K1505" s="7">
        <v>0</v>
      </c>
      <c r="L1505" s="6">
        <v>22.63</v>
      </c>
      <c r="M1505" s="6">
        <f t="shared" si="92"/>
        <v>152.94</v>
      </c>
      <c r="N1505" s="6">
        <f t="shared" si="93"/>
        <v>67.89</v>
      </c>
      <c r="O1505" s="6">
        <f t="shared" si="94"/>
        <v>85.05</v>
      </c>
      <c r="P1505" s="8">
        <f t="shared" si="95"/>
        <v>0.55610043154178113</v>
      </c>
      <c r="Q1505" s="5">
        <f>YEAR(SalesDataTable[[#This Row],[Order Date]])</f>
        <v>2026</v>
      </c>
      <c r="R1505" s="8" t="str">
        <f>"Q"&amp;ROUNDUP(MONTH(SalesDataTable[[#This Row],[Order Date]])/3,0)</f>
        <v>Q3</v>
      </c>
      <c r="S1505" s="9">
        <f>MONTH(SalesDataTable[[#This Row],[Order Date]])</f>
        <v>7</v>
      </c>
      <c r="T1505" s="8" t="str">
        <f>TEXT(SalesDataTable[[#This Row],[Order Date]],"mmm")</f>
        <v>Jul</v>
      </c>
    </row>
    <row r="1506" spans="1:20" ht="15.6">
      <c r="A1506" s="2">
        <v>2554</v>
      </c>
      <c r="B1506" s="3">
        <v>46232</v>
      </c>
      <c r="C1506" s="4" t="s">
        <v>6</v>
      </c>
      <c r="D1506" s="4" t="s">
        <v>41</v>
      </c>
      <c r="E1506" s="4" t="s">
        <v>28</v>
      </c>
      <c r="F1506" s="4" t="s">
        <v>13</v>
      </c>
      <c r="G1506" s="4" t="s">
        <v>34</v>
      </c>
      <c r="H1506" s="4" t="s">
        <v>45</v>
      </c>
      <c r="I1506" s="9">
        <v>2</v>
      </c>
      <c r="J1506" s="6">
        <v>49.98</v>
      </c>
      <c r="K1506" s="7">
        <v>0.1</v>
      </c>
      <c r="L1506" s="6">
        <v>21.91</v>
      </c>
      <c r="M1506" s="6">
        <f t="shared" si="92"/>
        <v>89.963999999999999</v>
      </c>
      <c r="N1506" s="6">
        <f t="shared" si="93"/>
        <v>43.82</v>
      </c>
      <c r="O1506" s="6">
        <f t="shared" si="94"/>
        <v>46.143999999999998</v>
      </c>
      <c r="P1506" s="8">
        <f t="shared" si="95"/>
        <v>0.51291627762215997</v>
      </c>
      <c r="Q1506" s="5">
        <f>YEAR(SalesDataTable[[#This Row],[Order Date]])</f>
        <v>2026</v>
      </c>
      <c r="R1506" s="8" t="str">
        <f>"Q"&amp;ROUNDUP(MONTH(SalesDataTable[[#This Row],[Order Date]])/3,0)</f>
        <v>Q3</v>
      </c>
      <c r="S1506" s="9">
        <f>MONTH(SalesDataTable[[#This Row],[Order Date]])</f>
        <v>7</v>
      </c>
      <c r="T1506" s="8" t="str">
        <f>TEXT(SalesDataTable[[#This Row],[Order Date]],"mmm")</f>
        <v>Jul</v>
      </c>
    </row>
    <row r="1507" spans="1:20" ht="15.6">
      <c r="A1507" s="2">
        <v>2624</v>
      </c>
      <c r="B1507" s="3">
        <v>46232</v>
      </c>
      <c r="C1507" s="4" t="s">
        <v>20</v>
      </c>
      <c r="D1507" s="4" t="s">
        <v>21</v>
      </c>
      <c r="E1507" s="4" t="s">
        <v>8</v>
      </c>
      <c r="F1507" s="4" t="s">
        <v>16</v>
      </c>
      <c r="G1507" s="4" t="s">
        <v>14</v>
      </c>
      <c r="H1507" s="4" t="s">
        <v>15</v>
      </c>
      <c r="I1507" s="9">
        <v>4</v>
      </c>
      <c r="J1507" s="6">
        <v>36.44</v>
      </c>
      <c r="K1507" s="7">
        <v>0.15</v>
      </c>
      <c r="L1507" s="6">
        <v>13.32</v>
      </c>
      <c r="M1507" s="6">
        <f t="shared" si="92"/>
        <v>123.89599999999999</v>
      </c>
      <c r="N1507" s="6">
        <f t="shared" si="93"/>
        <v>53.28</v>
      </c>
      <c r="O1507" s="6">
        <f t="shared" si="94"/>
        <v>70.615999999999985</v>
      </c>
      <c r="P1507" s="8">
        <f t="shared" si="95"/>
        <v>0.5699619035319945</v>
      </c>
      <c r="Q1507" s="5">
        <f>YEAR(SalesDataTable[[#This Row],[Order Date]])</f>
        <v>2026</v>
      </c>
      <c r="R1507" s="8" t="str">
        <f>"Q"&amp;ROUNDUP(MONTH(SalesDataTable[[#This Row],[Order Date]])/3,0)</f>
        <v>Q3</v>
      </c>
      <c r="S1507" s="9">
        <f>MONTH(SalesDataTable[[#This Row],[Order Date]])</f>
        <v>7</v>
      </c>
      <c r="T1507" s="8" t="str">
        <f>TEXT(SalesDataTable[[#This Row],[Order Date]],"mmm")</f>
        <v>Jul</v>
      </c>
    </row>
    <row r="1508" spans="1:20" ht="15.6">
      <c r="A1508" s="2">
        <v>3338</v>
      </c>
      <c r="B1508" s="3">
        <v>46232</v>
      </c>
      <c r="C1508" s="4" t="s">
        <v>0</v>
      </c>
      <c r="D1508" s="4" t="s">
        <v>1</v>
      </c>
      <c r="E1508" s="4" t="s">
        <v>2</v>
      </c>
      <c r="F1508" s="4" t="s">
        <v>3</v>
      </c>
      <c r="G1508" s="4" t="s">
        <v>23</v>
      </c>
      <c r="H1508" s="4" t="s">
        <v>29</v>
      </c>
      <c r="I1508" s="9">
        <v>1</v>
      </c>
      <c r="J1508" s="6">
        <v>195.34</v>
      </c>
      <c r="K1508" s="7">
        <v>0.05</v>
      </c>
      <c r="L1508" s="6">
        <v>106.6</v>
      </c>
      <c r="M1508" s="6">
        <f t="shared" si="92"/>
        <v>185.57300000000001</v>
      </c>
      <c r="N1508" s="6">
        <f t="shared" si="93"/>
        <v>106.6</v>
      </c>
      <c r="O1508" s="6">
        <f t="shared" si="94"/>
        <v>78.973000000000013</v>
      </c>
      <c r="P1508" s="8">
        <f t="shared" si="95"/>
        <v>0.42556298599472991</v>
      </c>
      <c r="Q1508" s="5">
        <f>YEAR(SalesDataTable[[#This Row],[Order Date]])</f>
        <v>2026</v>
      </c>
      <c r="R1508" s="8" t="str">
        <f>"Q"&amp;ROUNDUP(MONTH(SalesDataTable[[#This Row],[Order Date]])/3,0)</f>
        <v>Q3</v>
      </c>
      <c r="S1508" s="9">
        <f>MONTH(SalesDataTable[[#This Row],[Order Date]])</f>
        <v>7</v>
      </c>
      <c r="T1508" s="8" t="str">
        <f>TEXT(SalesDataTable[[#This Row],[Order Date]],"mmm")</f>
        <v>Jul</v>
      </c>
    </row>
    <row r="1509" spans="1:20" ht="15.6">
      <c r="A1509" s="2">
        <v>4575</v>
      </c>
      <c r="B1509" s="3">
        <v>46232</v>
      </c>
      <c r="C1509" s="4" t="s">
        <v>11</v>
      </c>
      <c r="D1509" s="4" t="s">
        <v>25</v>
      </c>
      <c r="E1509" s="4" t="s">
        <v>2</v>
      </c>
      <c r="F1509" s="4" t="s">
        <v>16</v>
      </c>
      <c r="G1509" s="4" t="s">
        <v>4</v>
      </c>
      <c r="H1509" s="4" t="s">
        <v>30</v>
      </c>
      <c r="I1509" s="9">
        <v>1</v>
      </c>
      <c r="J1509" s="6">
        <v>103.31</v>
      </c>
      <c r="K1509" s="7">
        <v>0</v>
      </c>
      <c r="L1509" s="6">
        <v>50.93</v>
      </c>
      <c r="M1509" s="6">
        <f t="shared" si="92"/>
        <v>103.31</v>
      </c>
      <c r="N1509" s="6">
        <f t="shared" si="93"/>
        <v>50.93</v>
      </c>
      <c r="O1509" s="6">
        <f t="shared" si="94"/>
        <v>52.38</v>
      </c>
      <c r="P1509" s="8">
        <f t="shared" si="95"/>
        <v>0.50701771367728199</v>
      </c>
      <c r="Q1509" s="5">
        <f>YEAR(SalesDataTable[[#This Row],[Order Date]])</f>
        <v>2026</v>
      </c>
      <c r="R1509" s="8" t="str">
        <f>"Q"&amp;ROUNDUP(MONTH(SalesDataTable[[#This Row],[Order Date]])/3,0)</f>
        <v>Q3</v>
      </c>
      <c r="S1509" s="9">
        <f>MONTH(SalesDataTable[[#This Row],[Order Date]])</f>
        <v>7</v>
      </c>
      <c r="T1509" s="8" t="str">
        <f>TEXT(SalesDataTable[[#This Row],[Order Date]],"mmm")</f>
        <v>Jul</v>
      </c>
    </row>
    <row r="1510" spans="1:20" ht="15.6">
      <c r="A1510" s="2">
        <v>4871</v>
      </c>
      <c r="B1510" s="3">
        <v>46232</v>
      </c>
      <c r="C1510" s="4" t="s">
        <v>0</v>
      </c>
      <c r="D1510" s="4" t="s">
        <v>1</v>
      </c>
      <c r="E1510" s="4" t="s">
        <v>2</v>
      </c>
      <c r="F1510" s="4" t="s">
        <v>13</v>
      </c>
      <c r="G1510" s="4" t="s">
        <v>23</v>
      </c>
      <c r="H1510" s="4" t="s">
        <v>51</v>
      </c>
      <c r="I1510" s="9">
        <v>3</v>
      </c>
      <c r="J1510" s="6">
        <v>123.31</v>
      </c>
      <c r="K1510" s="7">
        <v>0</v>
      </c>
      <c r="L1510" s="6">
        <v>59.16</v>
      </c>
      <c r="M1510" s="6">
        <f t="shared" si="92"/>
        <v>369.93</v>
      </c>
      <c r="N1510" s="6">
        <f t="shared" si="93"/>
        <v>177.48</v>
      </c>
      <c r="O1510" s="6">
        <f t="shared" si="94"/>
        <v>192.45000000000002</v>
      </c>
      <c r="P1510" s="8">
        <f t="shared" si="95"/>
        <v>0.52023355770010549</v>
      </c>
      <c r="Q1510" s="5">
        <f>YEAR(SalesDataTable[[#This Row],[Order Date]])</f>
        <v>2026</v>
      </c>
      <c r="R1510" s="8" t="str">
        <f>"Q"&amp;ROUNDUP(MONTH(SalesDataTable[[#This Row],[Order Date]])/3,0)</f>
        <v>Q3</v>
      </c>
      <c r="S1510" s="9">
        <f>MONTH(SalesDataTable[[#This Row],[Order Date]])</f>
        <v>7</v>
      </c>
      <c r="T1510" s="8" t="str">
        <f>TEXT(SalesDataTable[[#This Row],[Order Date]],"mmm")</f>
        <v>Jul</v>
      </c>
    </row>
    <row r="1511" spans="1:20" ht="15.6">
      <c r="A1511" s="2">
        <v>4931</v>
      </c>
      <c r="B1511" s="3">
        <v>46232</v>
      </c>
      <c r="C1511" s="4" t="s">
        <v>0</v>
      </c>
      <c r="D1511" s="4" t="s">
        <v>50</v>
      </c>
      <c r="E1511" s="4" t="s">
        <v>2</v>
      </c>
      <c r="F1511" s="4" t="s">
        <v>13</v>
      </c>
      <c r="G1511" s="4" t="s">
        <v>34</v>
      </c>
      <c r="H1511" s="4" t="s">
        <v>35</v>
      </c>
      <c r="I1511" s="9">
        <v>1</v>
      </c>
      <c r="J1511" s="6">
        <v>40.36</v>
      </c>
      <c r="K1511" s="7">
        <v>0.1</v>
      </c>
      <c r="L1511" s="6">
        <v>14.82</v>
      </c>
      <c r="M1511" s="6">
        <f t="shared" si="92"/>
        <v>36.323999999999998</v>
      </c>
      <c r="N1511" s="6">
        <f t="shared" si="93"/>
        <v>14.82</v>
      </c>
      <c r="O1511" s="6">
        <f t="shared" si="94"/>
        <v>21.503999999999998</v>
      </c>
      <c r="P1511" s="8">
        <f t="shared" si="95"/>
        <v>0.59200528576148004</v>
      </c>
      <c r="Q1511" s="5">
        <f>YEAR(SalesDataTable[[#This Row],[Order Date]])</f>
        <v>2026</v>
      </c>
      <c r="R1511" s="8" t="str">
        <f>"Q"&amp;ROUNDUP(MONTH(SalesDataTable[[#This Row],[Order Date]])/3,0)</f>
        <v>Q3</v>
      </c>
      <c r="S1511" s="9">
        <f>MONTH(SalesDataTable[[#This Row],[Order Date]])</f>
        <v>7</v>
      </c>
      <c r="T1511" s="8" t="str">
        <f>TEXT(SalesDataTable[[#This Row],[Order Date]],"mmm")</f>
        <v>Jul</v>
      </c>
    </row>
    <row r="1512" spans="1:20" ht="15.6">
      <c r="A1512" s="2">
        <v>4962</v>
      </c>
      <c r="B1512" s="3">
        <v>46232</v>
      </c>
      <c r="C1512" s="4" t="s">
        <v>0</v>
      </c>
      <c r="D1512" s="4" t="s">
        <v>50</v>
      </c>
      <c r="E1512" s="4" t="s">
        <v>19</v>
      </c>
      <c r="F1512" s="4" t="s">
        <v>13</v>
      </c>
      <c r="G1512" s="4" t="s">
        <v>23</v>
      </c>
      <c r="H1512" s="4" t="s">
        <v>40</v>
      </c>
      <c r="I1512" s="9">
        <v>2</v>
      </c>
      <c r="J1512" s="6">
        <v>83.06</v>
      </c>
      <c r="K1512" s="7">
        <v>0</v>
      </c>
      <c r="L1512" s="6">
        <v>38.74</v>
      </c>
      <c r="M1512" s="6">
        <f t="shared" si="92"/>
        <v>166.12</v>
      </c>
      <c r="N1512" s="6">
        <f t="shared" si="93"/>
        <v>77.48</v>
      </c>
      <c r="O1512" s="6">
        <f t="shared" si="94"/>
        <v>88.64</v>
      </c>
      <c r="P1512" s="8">
        <f t="shared" si="95"/>
        <v>0.5335901757765471</v>
      </c>
      <c r="Q1512" s="5">
        <f>YEAR(SalesDataTable[[#This Row],[Order Date]])</f>
        <v>2026</v>
      </c>
      <c r="R1512" s="8" t="str">
        <f>"Q"&amp;ROUNDUP(MONTH(SalesDataTable[[#This Row],[Order Date]])/3,0)</f>
        <v>Q3</v>
      </c>
      <c r="S1512" s="9">
        <f>MONTH(SalesDataTable[[#This Row],[Order Date]])</f>
        <v>7</v>
      </c>
      <c r="T1512" s="8" t="str">
        <f>TEXT(SalesDataTable[[#This Row],[Order Date]],"mmm")</f>
        <v>Jul</v>
      </c>
    </row>
    <row r="1513" spans="1:20" ht="15.6">
      <c r="A1513" s="2">
        <v>5006</v>
      </c>
      <c r="B1513" s="3">
        <v>46232</v>
      </c>
      <c r="C1513" s="4" t="s">
        <v>11</v>
      </c>
      <c r="D1513" s="4" t="s">
        <v>18</v>
      </c>
      <c r="E1513" s="4" t="s">
        <v>2</v>
      </c>
      <c r="F1513" s="4" t="s">
        <v>3</v>
      </c>
      <c r="G1513" s="4" t="s">
        <v>9</v>
      </c>
      <c r="H1513" s="4" t="s">
        <v>37</v>
      </c>
      <c r="I1513" s="9">
        <v>2</v>
      </c>
      <c r="J1513" s="6">
        <v>151.72999999999999</v>
      </c>
      <c r="K1513" s="7">
        <v>0</v>
      </c>
      <c r="L1513" s="6">
        <v>81.209999999999994</v>
      </c>
      <c r="M1513" s="6">
        <f t="shared" si="92"/>
        <v>303.45999999999998</v>
      </c>
      <c r="N1513" s="6">
        <f t="shared" si="93"/>
        <v>162.41999999999999</v>
      </c>
      <c r="O1513" s="6">
        <f t="shared" si="94"/>
        <v>141.04</v>
      </c>
      <c r="P1513" s="8">
        <f t="shared" si="95"/>
        <v>0.46477295195412904</v>
      </c>
      <c r="Q1513" s="5">
        <f>YEAR(SalesDataTable[[#This Row],[Order Date]])</f>
        <v>2026</v>
      </c>
      <c r="R1513" s="8" t="str">
        <f>"Q"&amp;ROUNDUP(MONTH(SalesDataTable[[#This Row],[Order Date]])/3,0)</f>
        <v>Q3</v>
      </c>
      <c r="S1513" s="9">
        <f>MONTH(SalesDataTable[[#This Row],[Order Date]])</f>
        <v>7</v>
      </c>
      <c r="T1513" s="8" t="str">
        <f>TEXT(SalesDataTable[[#This Row],[Order Date]],"mmm")</f>
        <v>Jul</v>
      </c>
    </row>
    <row r="1514" spans="1:20" ht="15.6">
      <c r="A1514" s="2">
        <v>5033</v>
      </c>
      <c r="B1514" s="3">
        <v>46232</v>
      </c>
      <c r="C1514" s="4" t="s">
        <v>20</v>
      </c>
      <c r="D1514" s="4" t="s">
        <v>33</v>
      </c>
      <c r="E1514" s="4" t="s">
        <v>2</v>
      </c>
      <c r="F1514" s="4" t="s">
        <v>13</v>
      </c>
      <c r="G1514" s="4" t="s">
        <v>9</v>
      </c>
      <c r="H1514" s="4" t="s">
        <v>46</v>
      </c>
      <c r="I1514" s="9">
        <v>4</v>
      </c>
      <c r="J1514" s="6">
        <v>72.010000000000005</v>
      </c>
      <c r="K1514" s="7">
        <v>0.05</v>
      </c>
      <c r="L1514" s="6">
        <v>32.36</v>
      </c>
      <c r="M1514" s="6">
        <f t="shared" si="92"/>
        <v>273.63800000000003</v>
      </c>
      <c r="N1514" s="6">
        <f t="shared" si="93"/>
        <v>129.44</v>
      </c>
      <c r="O1514" s="6">
        <f t="shared" si="94"/>
        <v>144.19800000000004</v>
      </c>
      <c r="P1514" s="8">
        <f t="shared" si="95"/>
        <v>0.52696628392255473</v>
      </c>
      <c r="Q1514" s="5">
        <f>YEAR(SalesDataTable[[#This Row],[Order Date]])</f>
        <v>2026</v>
      </c>
      <c r="R1514" s="8" t="str">
        <f>"Q"&amp;ROUNDUP(MONTH(SalesDataTable[[#This Row],[Order Date]])/3,0)</f>
        <v>Q3</v>
      </c>
      <c r="S1514" s="9">
        <f>MONTH(SalesDataTable[[#This Row],[Order Date]])</f>
        <v>7</v>
      </c>
      <c r="T1514" s="8" t="str">
        <f>TEXT(SalesDataTable[[#This Row],[Order Date]],"mmm")</f>
        <v>Jul</v>
      </c>
    </row>
    <row r="1515" spans="1:20" ht="15.6">
      <c r="A1515" s="2">
        <v>5117</v>
      </c>
      <c r="B1515" s="3">
        <v>46232</v>
      </c>
      <c r="C1515" s="4" t="s">
        <v>6</v>
      </c>
      <c r="D1515" s="4" t="s">
        <v>41</v>
      </c>
      <c r="E1515" s="4" t="s">
        <v>2</v>
      </c>
      <c r="F1515" s="4" t="s">
        <v>16</v>
      </c>
      <c r="G1515" s="4" t="s">
        <v>9</v>
      </c>
      <c r="H1515" s="4" t="s">
        <v>37</v>
      </c>
      <c r="I1515" s="9">
        <v>1</v>
      </c>
      <c r="J1515" s="6">
        <v>154.87</v>
      </c>
      <c r="K1515" s="7">
        <v>0</v>
      </c>
      <c r="L1515" s="6">
        <v>80.459999999999994</v>
      </c>
      <c r="M1515" s="6">
        <f t="shared" si="92"/>
        <v>154.87</v>
      </c>
      <c r="N1515" s="6">
        <f t="shared" si="93"/>
        <v>80.459999999999994</v>
      </c>
      <c r="O1515" s="6">
        <f t="shared" si="94"/>
        <v>74.410000000000011</v>
      </c>
      <c r="P1515" s="8">
        <f t="shared" si="95"/>
        <v>0.48046748886162594</v>
      </c>
      <c r="Q1515" s="5">
        <f>YEAR(SalesDataTable[[#This Row],[Order Date]])</f>
        <v>2026</v>
      </c>
      <c r="R1515" s="8" t="str">
        <f>"Q"&amp;ROUNDUP(MONTH(SalesDataTable[[#This Row],[Order Date]])/3,0)</f>
        <v>Q3</v>
      </c>
      <c r="S1515" s="9">
        <f>MONTH(SalesDataTable[[#This Row],[Order Date]])</f>
        <v>7</v>
      </c>
      <c r="T1515" s="8" t="str">
        <f>TEXT(SalesDataTable[[#This Row],[Order Date]],"mmm")</f>
        <v>Jul</v>
      </c>
    </row>
    <row r="1516" spans="1:20" ht="15.6">
      <c r="A1516" s="2">
        <v>954</v>
      </c>
      <c r="B1516" s="3">
        <v>46233</v>
      </c>
      <c r="C1516" s="4" t="s">
        <v>6</v>
      </c>
      <c r="D1516" s="4" t="s">
        <v>7</v>
      </c>
      <c r="E1516" s="4" t="s">
        <v>2</v>
      </c>
      <c r="F1516" s="4" t="s">
        <v>13</v>
      </c>
      <c r="G1516" s="4" t="s">
        <v>14</v>
      </c>
      <c r="H1516" s="4" t="s">
        <v>44</v>
      </c>
      <c r="I1516" s="9">
        <v>3</v>
      </c>
      <c r="J1516" s="6">
        <v>134.61000000000001</v>
      </c>
      <c r="K1516" s="7">
        <v>0.1</v>
      </c>
      <c r="L1516" s="6">
        <v>65.77</v>
      </c>
      <c r="M1516" s="6">
        <f t="shared" si="92"/>
        <v>363.44700000000006</v>
      </c>
      <c r="N1516" s="6">
        <f t="shared" si="93"/>
        <v>197.31</v>
      </c>
      <c r="O1516" s="6">
        <f t="shared" si="94"/>
        <v>166.13700000000006</v>
      </c>
      <c r="P1516" s="8">
        <f t="shared" si="95"/>
        <v>0.45711479252820914</v>
      </c>
      <c r="Q1516" s="5">
        <f>YEAR(SalesDataTable[[#This Row],[Order Date]])</f>
        <v>2026</v>
      </c>
      <c r="R1516" s="8" t="str">
        <f>"Q"&amp;ROUNDUP(MONTH(SalesDataTable[[#This Row],[Order Date]])/3,0)</f>
        <v>Q3</v>
      </c>
      <c r="S1516" s="9">
        <f>MONTH(SalesDataTable[[#This Row],[Order Date]])</f>
        <v>7</v>
      </c>
      <c r="T1516" s="8" t="str">
        <f>TEXT(SalesDataTable[[#This Row],[Order Date]],"mmm")</f>
        <v>Jul</v>
      </c>
    </row>
    <row r="1517" spans="1:20" ht="15.6">
      <c r="A1517" s="2">
        <v>1644</v>
      </c>
      <c r="B1517" s="3">
        <v>46233</v>
      </c>
      <c r="C1517" s="4" t="s">
        <v>20</v>
      </c>
      <c r="D1517" s="4" t="s">
        <v>47</v>
      </c>
      <c r="E1517" s="4" t="s">
        <v>2</v>
      </c>
      <c r="F1517" s="4" t="s">
        <v>3</v>
      </c>
      <c r="G1517" s="4" t="s">
        <v>4</v>
      </c>
      <c r="H1517" s="4" t="s">
        <v>5</v>
      </c>
      <c r="I1517" s="9">
        <v>3</v>
      </c>
      <c r="J1517" s="6">
        <v>81.5</v>
      </c>
      <c r="K1517" s="7">
        <v>0.05</v>
      </c>
      <c r="L1517" s="6">
        <v>43.85</v>
      </c>
      <c r="M1517" s="6">
        <f t="shared" si="92"/>
        <v>232.27499999999998</v>
      </c>
      <c r="N1517" s="6">
        <f t="shared" si="93"/>
        <v>131.55000000000001</v>
      </c>
      <c r="O1517" s="6">
        <f t="shared" si="94"/>
        <v>100.72499999999997</v>
      </c>
      <c r="P1517" s="8">
        <f t="shared" si="95"/>
        <v>0.43364546335163051</v>
      </c>
      <c r="Q1517" s="5">
        <f>YEAR(SalesDataTable[[#This Row],[Order Date]])</f>
        <v>2026</v>
      </c>
      <c r="R1517" s="8" t="str">
        <f>"Q"&amp;ROUNDUP(MONTH(SalesDataTable[[#This Row],[Order Date]])/3,0)</f>
        <v>Q3</v>
      </c>
      <c r="S1517" s="9">
        <f>MONTH(SalesDataTable[[#This Row],[Order Date]])</f>
        <v>7</v>
      </c>
      <c r="T1517" s="8" t="str">
        <f>TEXT(SalesDataTable[[#This Row],[Order Date]],"mmm")</f>
        <v>Jul</v>
      </c>
    </row>
    <row r="1518" spans="1:20" ht="15.6">
      <c r="A1518" s="2">
        <v>2030</v>
      </c>
      <c r="B1518" s="3">
        <v>46233</v>
      </c>
      <c r="C1518" s="4" t="s">
        <v>0</v>
      </c>
      <c r="D1518" s="4" t="s">
        <v>1</v>
      </c>
      <c r="E1518" s="4" t="s">
        <v>28</v>
      </c>
      <c r="F1518" s="4" t="s">
        <v>16</v>
      </c>
      <c r="G1518" s="4" t="s">
        <v>14</v>
      </c>
      <c r="H1518" s="4" t="s">
        <v>44</v>
      </c>
      <c r="I1518" s="9">
        <v>2</v>
      </c>
      <c r="J1518" s="6">
        <v>135.63</v>
      </c>
      <c r="K1518" s="7">
        <v>0</v>
      </c>
      <c r="L1518" s="6">
        <v>66.63</v>
      </c>
      <c r="M1518" s="6">
        <f t="shared" si="92"/>
        <v>271.26</v>
      </c>
      <c r="N1518" s="6">
        <f t="shared" si="93"/>
        <v>133.26</v>
      </c>
      <c r="O1518" s="6">
        <f t="shared" si="94"/>
        <v>138</v>
      </c>
      <c r="P1518" s="8">
        <f t="shared" si="95"/>
        <v>0.50873700508737008</v>
      </c>
      <c r="Q1518" s="5">
        <f>YEAR(SalesDataTable[[#This Row],[Order Date]])</f>
        <v>2026</v>
      </c>
      <c r="R1518" s="8" t="str">
        <f>"Q"&amp;ROUNDUP(MONTH(SalesDataTable[[#This Row],[Order Date]])/3,0)</f>
        <v>Q3</v>
      </c>
      <c r="S1518" s="9">
        <f>MONTH(SalesDataTable[[#This Row],[Order Date]])</f>
        <v>7</v>
      </c>
      <c r="T1518" s="8" t="str">
        <f>TEXT(SalesDataTable[[#This Row],[Order Date]],"mmm")</f>
        <v>Jul</v>
      </c>
    </row>
    <row r="1519" spans="1:20" ht="15.6">
      <c r="A1519" s="2">
        <v>2595</v>
      </c>
      <c r="B1519" s="3">
        <v>46233</v>
      </c>
      <c r="C1519" s="4" t="s">
        <v>0</v>
      </c>
      <c r="D1519" s="4" t="s">
        <v>36</v>
      </c>
      <c r="E1519" s="4" t="s">
        <v>8</v>
      </c>
      <c r="F1519" s="4" t="s">
        <v>16</v>
      </c>
      <c r="G1519" s="4" t="s">
        <v>14</v>
      </c>
      <c r="H1519" s="4" t="s">
        <v>44</v>
      </c>
      <c r="I1519" s="9">
        <v>15</v>
      </c>
      <c r="J1519" s="6">
        <v>133.44999999999999</v>
      </c>
      <c r="K1519" s="7">
        <v>0.2</v>
      </c>
      <c r="L1519" s="6">
        <v>65.819999999999993</v>
      </c>
      <c r="M1519" s="6">
        <f t="shared" si="92"/>
        <v>1601.3999999999999</v>
      </c>
      <c r="N1519" s="6">
        <f t="shared" si="93"/>
        <v>987.3</v>
      </c>
      <c r="O1519" s="6">
        <f t="shared" si="94"/>
        <v>614.09999999999991</v>
      </c>
      <c r="P1519" s="8">
        <f t="shared" si="95"/>
        <v>0.3834769576620457</v>
      </c>
      <c r="Q1519" s="5">
        <f>YEAR(SalesDataTable[[#This Row],[Order Date]])</f>
        <v>2026</v>
      </c>
      <c r="R1519" s="8" t="str">
        <f>"Q"&amp;ROUNDUP(MONTH(SalesDataTable[[#This Row],[Order Date]])/3,0)</f>
        <v>Q3</v>
      </c>
      <c r="S1519" s="9">
        <f>MONTH(SalesDataTable[[#This Row],[Order Date]])</f>
        <v>7</v>
      </c>
      <c r="T1519" s="8" t="str">
        <f>TEXT(SalesDataTable[[#This Row],[Order Date]],"mmm")</f>
        <v>Jul</v>
      </c>
    </row>
    <row r="1520" spans="1:20" ht="15.6">
      <c r="A1520" s="2">
        <v>2763</v>
      </c>
      <c r="B1520" s="3">
        <v>46233</v>
      </c>
      <c r="C1520" s="4" t="s">
        <v>0</v>
      </c>
      <c r="D1520" s="4" t="s">
        <v>50</v>
      </c>
      <c r="E1520" s="4" t="s">
        <v>2</v>
      </c>
      <c r="F1520" s="4" t="s">
        <v>16</v>
      </c>
      <c r="G1520" s="4" t="s">
        <v>23</v>
      </c>
      <c r="H1520" s="4" t="s">
        <v>51</v>
      </c>
      <c r="I1520" s="9">
        <v>1</v>
      </c>
      <c r="J1520" s="6">
        <v>120.94</v>
      </c>
      <c r="K1520" s="7">
        <v>0</v>
      </c>
      <c r="L1520" s="6">
        <v>62.24</v>
      </c>
      <c r="M1520" s="6">
        <f t="shared" si="92"/>
        <v>120.94</v>
      </c>
      <c r="N1520" s="6">
        <f t="shared" si="93"/>
        <v>62.24</v>
      </c>
      <c r="O1520" s="6">
        <f t="shared" si="94"/>
        <v>58.699999999999996</v>
      </c>
      <c r="P1520" s="8">
        <f t="shared" si="95"/>
        <v>0.48536464362493797</v>
      </c>
      <c r="Q1520" s="5">
        <f>YEAR(SalesDataTable[[#This Row],[Order Date]])</f>
        <v>2026</v>
      </c>
      <c r="R1520" s="8" t="str">
        <f>"Q"&amp;ROUNDUP(MONTH(SalesDataTable[[#This Row],[Order Date]])/3,0)</f>
        <v>Q3</v>
      </c>
      <c r="S1520" s="9">
        <f>MONTH(SalesDataTable[[#This Row],[Order Date]])</f>
        <v>7</v>
      </c>
      <c r="T1520" s="8" t="str">
        <f>TEXT(SalesDataTable[[#This Row],[Order Date]],"mmm")</f>
        <v>Jul</v>
      </c>
    </row>
    <row r="1521" spans="1:20" ht="15.6">
      <c r="A1521" s="2">
        <v>3537</v>
      </c>
      <c r="B1521" s="3">
        <v>46233</v>
      </c>
      <c r="C1521" s="4" t="s">
        <v>6</v>
      </c>
      <c r="D1521" s="4" t="s">
        <v>41</v>
      </c>
      <c r="E1521" s="4" t="s">
        <v>2</v>
      </c>
      <c r="F1521" s="4" t="s">
        <v>3</v>
      </c>
      <c r="G1521" s="4" t="s">
        <v>23</v>
      </c>
      <c r="H1521" s="4" t="s">
        <v>24</v>
      </c>
      <c r="I1521" s="9">
        <v>2</v>
      </c>
      <c r="J1521" s="6">
        <v>332.99</v>
      </c>
      <c r="K1521" s="7">
        <v>0.15</v>
      </c>
      <c r="L1521" s="6">
        <v>199.09</v>
      </c>
      <c r="M1521" s="6">
        <f t="shared" si="92"/>
        <v>566.08299999999997</v>
      </c>
      <c r="N1521" s="6">
        <f t="shared" si="93"/>
        <v>398.18</v>
      </c>
      <c r="O1521" s="6">
        <f t="shared" si="94"/>
        <v>167.90299999999996</v>
      </c>
      <c r="P1521" s="8">
        <f t="shared" si="95"/>
        <v>0.29660491482697759</v>
      </c>
      <c r="Q1521" s="5">
        <f>YEAR(SalesDataTable[[#This Row],[Order Date]])</f>
        <v>2026</v>
      </c>
      <c r="R1521" s="8" t="str">
        <f>"Q"&amp;ROUNDUP(MONTH(SalesDataTable[[#This Row],[Order Date]])/3,0)</f>
        <v>Q3</v>
      </c>
      <c r="S1521" s="9">
        <f>MONTH(SalesDataTable[[#This Row],[Order Date]])</f>
        <v>7</v>
      </c>
      <c r="T1521" s="8" t="str">
        <f>TEXT(SalesDataTable[[#This Row],[Order Date]],"mmm")</f>
        <v>Jul</v>
      </c>
    </row>
    <row r="1522" spans="1:20" ht="15.6">
      <c r="A1522" s="2">
        <v>3550</v>
      </c>
      <c r="B1522" s="3">
        <v>46233</v>
      </c>
      <c r="C1522" s="4" t="s">
        <v>0</v>
      </c>
      <c r="D1522" s="4" t="s">
        <v>50</v>
      </c>
      <c r="E1522" s="4" t="s">
        <v>2</v>
      </c>
      <c r="F1522" s="4" t="s">
        <v>3</v>
      </c>
      <c r="G1522" s="4" t="s">
        <v>23</v>
      </c>
      <c r="H1522" s="4" t="s">
        <v>51</v>
      </c>
      <c r="I1522" s="9">
        <v>3</v>
      </c>
      <c r="J1522" s="6">
        <v>120.88</v>
      </c>
      <c r="K1522" s="7">
        <v>0</v>
      </c>
      <c r="L1522" s="6">
        <v>60.97</v>
      </c>
      <c r="M1522" s="6">
        <f t="shared" si="92"/>
        <v>362.64</v>
      </c>
      <c r="N1522" s="6">
        <f t="shared" si="93"/>
        <v>182.91</v>
      </c>
      <c r="O1522" s="6">
        <f t="shared" si="94"/>
        <v>179.73</v>
      </c>
      <c r="P1522" s="8">
        <f t="shared" si="95"/>
        <v>0.49561548643282594</v>
      </c>
      <c r="Q1522" s="5">
        <f>YEAR(SalesDataTable[[#This Row],[Order Date]])</f>
        <v>2026</v>
      </c>
      <c r="R1522" s="8" t="str">
        <f>"Q"&amp;ROUNDUP(MONTH(SalesDataTable[[#This Row],[Order Date]])/3,0)</f>
        <v>Q3</v>
      </c>
      <c r="S1522" s="9">
        <f>MONTH(SalesDataTable[[#This Row],[Order Date]])</f>
        <v>7</v>
      </c>
      <c r="T1522" s="8" t="str">
        <f>TEXT(SalesDataTable[[#This Row],[Order Date]],"mmm")</f>
        <v>Jul</v>
      </c>
    </row>
    <row r="1523" spans="1:20" ht="15.6">
      <c r="A1523" s="2">
        <v>3875</v>
      </c>
      <c r="B1523" s="3">
        <v>46233</v>
      </c>
      <c r="C1523" s="4" t="s">
        <v>20</v>
      </c>
      <c r="D1523" s="4" t="s">
        <v>33</v>
      </c>
      <c r="E1523" s="4" t="s">
        <v>2</v>
      </c>
      <c r="F1523" s="4" t="s">
        <v>3</v>
      </c>
      <c r="G1523" s="4" t="s">
        <v>4</v>
      </c>
      <c r="H1523" s="4" t="s">
        <v>30</v>
      </c>
      <c r="I1523" s="9">
        <v>1</v>
      </c>
      <c r="J1523" s="6">
        <v>101.73</v>
      </c>
      <c r="K1523" s="7">
        <v>0.05</v>
      </c>
      <c r="L1523" s="6">
        <v>51.63</v>
      </c>
      <c r="M1523" s="6">
        <f t="shared" si="92"/>
        <v>96.643500000000003</v>
      </c>
      <c r="N1523" s="6">
        <f t="shared" si="93"/>
        <v>51.63</v>
      </c>
      <c r="O1523" s="6">
        <f t="shared" si="94"/>
        <v>45.013500000000001</v>
      </c>
      <c r="P1523" s="8">
        <f t="shared" si="95"/>
        <v>0.46576852038678235</v>
      </c>
      <c r="Q1523" s="5">
        <f>YEAR(SalesDataTable[[#This Row],[Order Date]])</f>
        <v>2026</v>
      </c>
      <c r="R1523" s="8" t="str">
        <f>"Q"&amp;ROUNDUP(MONTH(SalesDataTable[[#This Row],[Order Date]])/3,0)</f>
        <v>Q3</v>
      </c>
      <c r="S1523" s="9">
        <f>MONTH(SalesDataTable[[#This Row],[Order Date]])</f>
        <v>7</v>
      </c>
      <c r="T1523" s="8" t="str">
        <f>TEXT(SalesDataTable[[#This Row],[Order Date]],"mmm")</f>
        <v>Jul</v>
      </c>
    </row>
    <row r="1524" spans="1:20" ht="15.6">
      <c r="A1524" s="2">
        <v>4467</v>
      </c>
      <c r="B1524" s="3">
        <v>46233</v>
      </c>
      <c r="C1524" s="4" t="s">
        <v>20</v>
      </c>
      <c r="D1524" s="4" t="s">
        <v>31</v>
      </c>
      <c r="E1524" s="4" t="s">
        <v>2</v>
      </c>
      <c r="F1524" s="4" t="s">
        <v>3</v>
      </c>
      <c r="G1524" s="4" t="s">
        <v>14</v>
      </c>
      <c r="H1524" s="4" t="s">
        <v>15</v>
      </c>
      <c r="I1524" s="9">
        <v>2</v>
      </c>
      <c r="J1524" s="6">
        <v>36.21</v>
      </c>
      <c r="K1524" s="7">
        <v>0</v>
      </c>
      <c r="L1524" s="6">
        <v>13.5</v>
      </c>
      <c r="M1524" s="6">
        <f t="shared" si="92"/>
        <v>72.42</v>
      </c>
      <c r="N1524" s="6">
        <f t="shared" si="93"/>
        <v>27</v>
      </c>
      <c r="O1524" s="6">
        <f t="shared" si="94"/>
        <v>45.42</v>
      </c>
      <c r="P1524" s="8">
        <f t="shared" si="95"/>
        <v>0.62717481358740679</v>
      </c>
      <c r="Q1524" s="5">
        <f>YEAR(SalesDataTable[[#This Row],[Order Date]])</f>
        <v>2026</v>
      </c>
      <c r="R1524" s="8" t="str">
        <f>"Q"&amp;ROUNDUP(MONTH(SalesDataTable[[#This Row],[Order Date]])/3,0)</f>
        <v>Q3</v>
      </c>
      <c r="S1524" s="9">
        <f>MONTH(SalesDataTable[[#This Row],[Order Date]])</f>
        <v>7</v>
      </c>
      <c r="T1524" s="8" t="str">
        <f>TEXT(SalesDataTable[[#This Row],[Order Date]],"mmm")</f>
        <v>Jul</v>
      </c>
    </row>
    <row r="1525" spans="1:20" ht="15.6">
      <c r="A1525" s="2">
        <v>739</v>
      </c>
      <c r="B1525" s="3">
        <v>46234</v>
      </c>
      <c r="C1525" s="4" t="s">
        <v>20</v>
      </c>
      <c r="D1525" s="4" t="s">
        <v>31</v>
      </c>
      <c r="E1525" s="4" t="s">
        <v>2</v>
      </c>
      <c r="F1525" s="4" t="s">
        <v>16</v>
      </c>
      <c r="G1525" s="4" t="s">
        <v>4</v>
      </c>
      <c r="H1525" s="4" t="s">
        <v>30</v>
      </c>
      <c r="I1525" s="9">
        <v>5</v>
      </c>
      <c r="J1525" s="6">
        <v>104.65</v>
      </c>
      <c r="K1525" s="7">
        <v>0</v>
      </c>
      <c r="L1525" s="6">
        <v>49.2</v>
      </c>
      <c r="M1525" s="6">
        <f t="shared" si="92"/>
        <v>523.25</v>
      </c>
      <c r="N1525" s="6">
        <f t="shared" si="93"/>
        <v>246</v>
      </c>
      <c r="O1525" s="6">
        <f t="shared" si="94"/>
        <v>277.25</v>
      </c>
      <c r="P1525" s="8">
        <f t="shared" si="95"/>
        <v>0.52986144290492121</v>
      </c>
      <c r="Q1525" s="5">
        <f>YEAR(SalesDataTable[[#This Row],[Order Date]])</f>
        <v>2026</v>
      </c>
      <c r="R1525" s="8" t="str">
        <f>"Q"&amp;ROUNDUP(MONTH(SalesDataTable[[#This Row],[Order Date]])/3,0)</f>
        <v>Q3</v>
      </c>
      <c r="S1525" s="9">
        <f>MONTH(SalesDataTable[[#This Row],[Order Date]])</f>
        <v>7</v>
      </c>
      <c r="T1525" s="8" t="str">
        <f>TEXT(SalesDataTable[[#This Row],[Order Date]],"mmm")</f>
        <v>Jul</v>
      </c>
    </row>
    <row r="1526" spans="1:20" ht="15.6">
      <c r="A1526" s="2">
        <v>2376</v>
      </c>
      <c r="B1526" s="3">
        <v>46234</v>
      </c>
      <c r="C1526" s="4" t="s">
        <v>11</v>
      </c>
      <c r="D1526" s="4" t="s">
        <v>25</v>
      </c>
      <c r="E1526" s="4" t="s">
        <v>8</v>
      </c>
      <c r="F1526" s="4" t="s">
        <v>3</v>
      </c>
      <c r="G1526" s="4" t="s">
        <v>23</v>
      </c>
      <c r="H1526" s="4" t="s">
        <v>29</v>
      </c>
      <c r="I1526" s="9">
        <v>5</v>
      </c>
      <c r="J1526" s="6">
        <v>198.35</v>
      </c>
      <c r="K1526" s="7">
        <v>0.05</v>
      </c>
      <c r="L1526" s="6">
        <v>104.96</v>
      </c>
      <c r="M1526" s="6">
        <f t="shared" si="92"/>
        <v>942.16249999999991</v>
      </c>
      <c r="N1526" s="6">
        <f t="shared" si="93"/>
        <v>524.79999999999995</v>
      </c>
      <c r="O1526" s="6">
        <f t="shared" si="94"/>
        <v>417.36249999999995</v>
      </c>
      <c r="P1526" s="8">
        <f t="shared" si="95"/>
        <v>0.44298356175288234</v>
      </c>
      <c r="Q1526" s="5">
        <f>YEAR(SalesDataTable[[#This Row],[Order Date]])</f>
        <v>2026</v>
      </c>
      <c r="R1526" s="8" t="str">
        <f>"Q"&amp;ROUNDUP(MONTH(SalesDataTable[[#This Row],[Order Date]])/3,0)</f>
        <v>Q3</v>
      </c>
      <c r="S1526" s="9">
        <f>MONTH(SalesDataTable[[#This Row],[Order Date]])</f>
        <v>7</v>
      </c>
      <c r="T1526" s="8" t="str">
        <f>TEXT(SalesDataTable[[#This Row],[Order Date]],"mmm")</f>
        <v>Jul</v>
      </c>
    </row>
    <row r="1527" spans="1:20" ht="15.6">
      <c r="A1527" s="2">
        <v>3109</v>
      </c>
      <c r="B1527" s="3">
        <v>46234</v>
      </c>
      <c r="C1527" s="4" t="s">
        <v>0</v>
      </c>
      <c r="D1527" s="4" t="s">
        <v>1</v>
      </c>
      <c r="E1527" s="4" t="s">
        <v>28</v>
      </c>
      <c r="F1527" s="4" t="s">
        <v>3</v>
      </c>
      <c r="G1527" s="4" t="s">
        <v>34</v>
      </c>
      <c r="H1527" s="4" t="s">
        <v>42</v>
      </c>
      <c r="I1527" s="9">
        <v>2</v>
      </c>
      <c r="J1527" s="6">
        <v>36.56</v>
      </c>
      <c r="K1527" s="7">
        <v>0.05</v>
      </c>
      <c r="L1527" s="6">
        <v>13.76</v>
      </c>
      <c r="M1527" s="6">
        <f t="shared" si="92"/>
        <v>69.463999999999999</v>
      </c>
      <c r="N1527" s="6">
        <f t="shared" si="93"/>
        <v>27.52</v>
      </c>
      <c r="O1527" s="6">
        <f t="shared" si="94"/>
        <v>41.944000000000003</v>
      </c>
      <c r="P1527" s="8">
        <f t="shared" si="95"/>
        <v>0.60382356328457909</v>
      </c>
      <c r="Q1527" s="5">
        <f>YEAR(SalesDataTable[[#This Row],[Order Date]])</f>
        <v>2026</v>
      </c>
      <c r="R1527" s="8" t="str">
        <f>"Q"&amp;ROUNDUP(MONTH(SalesDataTable[[#This Row],[Order Date]])/3,0)</f>
        <v>Q3</v>
      </c>
      <c r="S1527" s="9">
        <f>MONTH(SalesDataTable[[#This Row],[Order Date]])</f>
        <v>7</v>
      </c>
      <c r="T1527" s="8" t="str">
        <f>TEXT(SalesDataTable[[#This Row],[Order Date]],"mmm")</f>
        <v>Jul</v>
      </c>
    </row>
    <row r="1528" spans="1:20" ht="15.6">
      <c r="A1528" s="2">
        <v>4362</v>
      </c>
      <c r="B1528" s="3">
        <v>46234</v>
      </c>
      <c r="C1528" s="4" t="s">
        <v>6</v>
      </c>
      <c r="D1528" s="4" t="s">
        <v>49</v>
      </c>
      <c r="E1528" s="4" t="s">
        <v>2</v>
      </c>
      <c r="F1528" s="4" t="s">
        <v>3</v>
      </c>
      <c r="G1528" s="4" t="s">
        <v>9</v>
      </c>
      <c r="H1528" s="4" t="s">
        <v>10</v>
      </c>
      <c r="I1528" s="9">
        <v>5</v>
      </c>
      <c r="J1528" s="6">
        <v>92.41</v>
      </c>
      <c r="K1528" s="7">
        <v>0</v>
      </c>
      <c r="L1528" s="6">
        <v>44.29</v>
      </c>
      <c r="M1528" s="6">
        <f t="shared" si="92"/>
        <v>462.04999999999995</v>
      </c>
      <c r="N1528" s="6">
        <f t="shared" si="93"/>
        <v>221.45</v>
      </c>
      <c r="O1528" s="6">
        <f t="shared" si="94"/>
        <v>240.59999999999997</v>
      </c>
      <c r="P1528" s="8">
        <f t="shared" si="95"/>
        <v>0.52072286549074775</v>
      </c>
      <c r="Q1528" s="5">
        <f>YEAR(SalesDataTable[[#This Row],[Order Date]])</f>
        <v>2026</v>
      </c>
      <c r="R1528" s="8" t="str">
        <f>"Q"&amp;ROUNDUP(MONTH(SalesDataTable[[#This Row],[Order Date]])/3,0)</f>
        <v>Q3</v>
      </c>
      <c r="S1528" s="9">
        <f>MONTH(SalesDataTable[[#This Row],[Order Date]])</f>
        <v>7</v>
      </c>
      <c r="T1528" s="8" t="str">
        <f>TEXT(SalesDataTable[[#This Row],[Order Date]],"mmm")</f>
        <v>Jul</v>
      </c>
    </row>
    <row r="1529" spans="1:20" ht="15.6">
      <c r="A1529" s="2">
        <v>777</v>
      </c>
      <c r="B1529" s="3">
        <v>46235</v>
      </c>
      <c r="C1529" s="4" t="s">
        <v>20</v>
      </c>
      <c r="D1529" s="4" t="s">
        <v>47</v>
      </c>
      <c r="E1529" s="4" t="s">
        <v>2</v>
      </c>
      <c r="F1529" s="4" t="s">
        <v>3</v>
      </c>
      <c r="G1529" s="4" t="s">
        <v>23</v>
      </c>
      <c r="H1529" s="4" t="s">
        <v>51</v>
      </c>
      <c r="I1529" s="9">
        <v>4</v>
      </c>
      <c r="J1529" s="6">
        <v>121.87</v>
      </c>
      <c r="K1529" s="7">
        <v>0</v>
      </c>
      <c r="L1529" s="6">
        <v>59.89</v>
      </c>
      <c r="M1529" s="6">
        <f t="shared" si="92"/>
        <v>487.48</v>
      </c>
      <c r="N1529" s="6">
        <f t="shared" si="93"/>
        <v>239.56</v>
      </c>
      <c r="O1529" s="6">
        <f t="shared" si="94"/>
        <v>247.92000000000002</v>
      </c>
      <c r="P1529" s="8">
        <f t="shared" si="95"/>
        <v>0.50857471075736438</v>
      </c>
      <c r="Q1529" s="5">
        <f>YEAR(SalesDataTable[[#This Row],[Order Date]])</f>
        <v>2026</v>
      </c>
      <c r="R1529" s="8" t="str">
        <f>"Q"&amp;ROUNDUP(MONTH(SalesDataTable[[#This Row],[Order Date]])/3,0)</f>
        <v>Q3</v>
      </c>
      <c r="S1529" s="9">
        <f>MONTH(SalesDataTable[[#This Row],[Order Date]])</f>
        <v>8</v>
      </c>
      <c r="T1529" s="8" t="str">
        <f>TEXT(SalesDataTable[[#This Row],[Order Date]],"mmm")</f>
        <v>Aug</v>
      </c>
    </row>
    <row r="1530" spans="1:20" ht="15.6">
      <c r="A1530" s="2">
        <v>831</v>
      </c>
      <c r="B1530" s="3">
        <v>46235</v>
      </c>
      <c r="C1530" s="4" t="s">
        <v>20</v>
      </c>
      <c r="D1530" s="4" t="s">
        <v>33</v>
      </c>
      <c r="E1530" s="4" t="s">
        <v>2</v>
      </c>
      <c r="F1530" s="4" t="s">
        <v>3</v>
      </c>
      <c r="G1530" s="4" t="s">
        <v>14</v>
      </c>
      <c r="H1530" s="4" t="s">
        <v>44</v>
      </c>
      <c r="I1530" s="9">
        <v>2</v>
      </c>
      <c r="J1530" s="6">
        <v>130.9</v>
      </c>
      <c r="K1530" s="7">
        <v>0.05</v>
      </c>
      <c r="L1530" s="6">
        <v>67.959999999999994</v>
      </c>
      <c r="M1530" s="6">
        <f t="shared" si="92"/>
        <v>248.71</v>
      </c>
      <c r="N1530" s="6">
        <f t="shared" si="93"/>
        <v>135.91999999999999</v>
      </c>
      <c r="O1530" s="6">
        <f t="shared" si="94"/>
        <v>112.79000000000002</v>
      </c>
      <c r="P1530" s="8">
        <f t="shared" si="95"/>
        <v>0.45350006031120588</v>
      </c>
      <c r="Q1530" s="5">
        <f>YEAR(SalesDataTable[[#This Row],[Order Date]])</f>
        <v>2026</v>
      </c>
      <c r="R1530" s="8" t="str">
        <f>"Q"&amp;ROUNDUP(MONTH(SalesDataTable[[#This Row],[Order Date]])/3,0)</f>
        <v>Q3</v>
      </c>
      <c r="S1530" s="9">
        <f>MONTH(SalesDataTable[[#This Row],[Order Date]])</f>
        <v>8</v>
      </c>
      <c r="T1530" s="8" t="str">
        <f>TEXT(SalesDataTable[[#This Row],[Order Date]],"mmm")</f>
        <v>Aug</v>
      </c>
    </row>
    <row r="1531" spans="1:20" ht="15.6">
      <c r="A1531" s="2">
        <v>2059</v>
      </c>
      <c r="B1531" s="3">
        <v>46235</v>
      </c>
      <c r="C1531" s="4" t="s">
        <v>11</v>
      </c>
      <c r="D1531" s="4" t="s">
        <v>12</v>
      </c>
      <c r="E1531" s="4" t="s">
        <v>19</v>
      </c>
      <c r="F1531" s="4" t="s">
        <v>13</v>
      </c>
      <c r="G1531" s="4" t="s">
        <v>4</v>
      </c>
      <c r="H1531" s="4" t="s">
        <v>22</v>
      </c>
      <c r="I1531" s="9">
        <v>1</v>
      </c>
      <c r="J1531" s="6">
        <v>50.98</v>
      </c>
      <c r="K1531" s="7">
        <v>0</v>
      </c>
      <c r="L1531" s="6">
        <v>22.92</v>
      </c>
      <c r="M1531" s="6">
        <f t="shared" si="92"/>
        <v>50.98</v>
      </c>
      <c r="N1531" s="6">
        <f t="shared" si="93"/>
        <v>22.92</v>
      </c>
      <c r="O1531" s="6">
        <f t="shared" si="94"/>
        <v>28.059999999999995</v>
      </c>
      <c r="P1531" s="8">
        <f t="shared" si="95"/>
        <v>0.55041192624558644</v>
      </c>
      <c r="Q1531" s="5">
        <f>YEAR(SalesDataTable[[#This Row],[Order Date]])</f>
        <v>2026</v>
      </c>
      <c r="R1531" s="8" t="str">
        <f>"Q"&amp;ROUNDUP(MONTH(SalesDataTable[[#This Row],[Order Date]])/3,0)</f>
        <v>Q3</v>
      </c>
      <c r="S1531" s="9">
        <f>MONTH(SalesDataTable[[#This Row],[Order Date]])</f>
        <v>8</v>
      </c>
      <c r="T1531" s="8" t="str">
        <f>TEXT(SalesDataTable[[#This Row],[Order Date]],"mmm")</f>
        <v>Aug</v>
      </c>
    </row>
    <row r="1532" spans="1:20" ht="15.6">
      <c r="A1532" s="2">
        <v>2519</v>
      </c>
      <c r="B1532" s="3">
        <v>46235</v>
      </c>
      <c r="C1532" s="4" t="s">
        <v>11</v>
      </c>
      <c r="D1532" s="4" t="s">
        <v>12</v>
      </c>
      <c r="E1532" s="4" t="s">
        <v>2</v>
      </c>
      <c r="F1532" s="4" t="s">
        <v>3</v>
      </c>
      <c r="G1532" s="4" t="s">
        <v>9</v>
      </c>
      <c r="H1532" s="4" t="s">
        <v>10</v>
      </c>
      <c r="I1532" s="9">
        <v>2</v>
      </c>
      <c r="J1532" s="6">
        <v>91.11</v>
      </c>
      <c r="K1532" s="7">
        <v>0</v>
      </c>
      <c r="L1532" s="6">
        <v>44.19</v>
      </c>
      <c r="M1532" s="6">
        <f t="shared" si="92"/>
        <v>182.22</v>
      </c>
      <c r="N1532" s="6">
        <f t="shared" si="93"/>
        <v>88.38</v>
      </c>
      <c r="O1532" s="6">
        <f t="shared" si="94"/>
        <v>93.84</v>
      </c>
      <c r="P1532" s="8">
        <f t="shared" si="95"/>
        <v>0.51498189002304906</v>
      </c>
      <c r="Q1532" s="5">
        <f>YEAR(SalesDataTable[[#This Row],[Order Date]])</f>
        <v>2026</v>
      </c>
      <c r="R1532" s="8" t="str">
        <f>"Q"&amp;ROUNDUP(MONTH(SalesDataTable[[#This Row],[Order Date]])/3,0)</f>
        <v>Q3</v>
      </c>
      <c r="S1532" s="9">
        <f>MONTH(SalesDataTable[[#This Row],[Order Date]])</f>
        <v>8</v>
      </c>
      <c r="T1532" s="8" t="str">
        <f>TEXT(SalesDataTable[[#This Row],[Order Date]],"mmm")</f>
        <v>Aug</v>
      </c>
    </row>
    <row r="1533" spans="1:20" ht="15.6">
      <c r="A1533" s="2">
        <v>2644</v>
      </c>
      <c r="B1533" s="3">
        <v>46235</v>
      </c>
      <c r="C1533" s="4" t="s">
        <v>0</v>
      </c>
      <c r="D1533" s="4" t="s">
        <v>1</v>
      </c>
      <c r="E1533" s="4" t="s">
        <v>28</v>
      </c>
      <c r="F1533" s="4" t="s">
        <v>3</v>
      </c>
      <c r="G1533" s="4" t="s">
        <v>14</v>
      </c>
      <c r="H1533" s="4" t="s">
        <v>15</v>
      </c>
      <c r="I1533" s="9">
        <v>3</v>
      </c>
      <c r="J1533" s="6">
        <v>35.619999999999997</v>
      </c>
      <c r="K1533" s="7">
        <v>0.05</v>
      </c>
      <c r="L1533" s="6">
        <v>13.47</v>
      </c>
      <c r="M1533" s="6">
        <f t="shared" si="92"/>
        <v>101.51699999999998</v>
      </c>
      <c r="N1533" s="6">
        <f t="shared" si="93"/>
        <v>40.410000000000004</v>
      </c>
      <c r="O1533" s="6">
        <f t="shared" si="94"/>
        <v>61.106999999999978</v>
      </c>
      <c r="P1533" s="8">
        <f t="shared" si="95"/>
        <v>0.60193859156594454</v>
      </c>
      <c r="Q1533" s="5">
        <f>YEAR(SalesDataTable[[#This Row],[Order Date]])</f>
        <v>2026</v>
      </c>
      <c r="R1533" s="8" t="str">
        <f>"Q"&amp;ROUNDUP(MONTH(SalesDataTable[[#This Row],[Order Date]])/3,0)</f>
        <v>Q3</v>
      </c>
      <c r="S1533" s="9">
        <f>MONTH(SalesDataTable[[#This Row],[Order Date]])</f>
        <v>8</v>
      </c>
      <c r="T1533" s="8" t="str">
        <f>TEXT(SalesDataTable[[#This Row],[Order Date]],"mmm")</f>
        <v>Aug</v>
      </c>
    </row>
    <row r="1534" spans="1:20" ht="15.6">
      <c r="A1534" s="2">
        <v>4141</v>
      </c>
      <c r="B1534" s="3">
        <v>46235</v>
      </c>
      <c r="C1534" s="4" t="s">
        <v>20</v>
      </c>
      <c r="D1534" s="4" t="s">
        <v>47</v>
      </c>
      <c r="E1534" s="4" t="s">
        <v>2</v>
      </c>
      <c r="F1534" s="4" t="s">
        <v>13</v>
      </c>
      <c r="G1534" s="4" t="s">
        <v>9</v>
      </c>
      <c r="H1534" s="4" t="s">
        <v>10</v>
      </c>
      <c r="I1534" s="9">
        <v>1</v>
      </c>
      <c r="J1534" s="6">
        <v>91.95</v>
      </c>
      <c r="K1534" s="7">
        <v>0.05</v>
      </c>
      <c r="L1534" s="6">
        <v>46.47</v>
      </c>
      <c r="M1534" s="6">
        <f t="shared" si="92"/>
        <v>87.352499999999992</v>
      </c>
      <c r="N1534" s="6">
        <f t="shared" si="93"/>
        <v>46.47</v>
      </c>
      <c r="O1534" s="6">
        <f t="shared" si="94"/>
        <v>40.882499999999993</v>
      </c>
      <c r="P1534" s="8">
        <f t="shared" si="95"/>
        <v>0.46801751523997592</v>
      </c>
      <c r="Q1534" s="5">
        <f>YEAR(SalesDataTable[[#This Row],[Order Date]])</f>
        <v>2026</v>
      </c>
      <c r="R1534" s="8" t="str">
        <f>"Q"&amp;ROUNDUP(MONTH(SalesDataTable[[#This Row],[Order Date]])/3,0)</f>
        <v>Q3</v>
      </c>
      <c r="S1534" s="9">
        <f>MONTH(SalesDataTable[[#This Row],[Order Date]])</f>
        <v>8</v>
      </c>
      <c r="T1534" s="8" t="str">
        <f>TEXT(SalesDataTable[[#This Row],[Order Date]],"mmm")</f>
        <v>Aug</v>
      </c>
    </row>
    <row r="1535" spans="1:20" ht="15.6">
      <c r="A1535" s="2">
        <v>4804</v>
      </c>
      <c r="B1535" s="3">
        <v>46235</v>
      </c>
      <c r="C1535" s="4" t="s">
        <v>0</v>
      </c>
      <c r="D1535" s="4" t="s">
        <v>36</v>
      </c>
      <c r="E1535" s="4" t="s">
        <v>2</v>
      </c>
      <c r="F1535" s="4" t="s">
        <v>3</v>
      </c>
      <c r="G1535" s="4" t="s">
        <v>34</v>
      </c>
      <c r="H1535" s="4" t="s">
        <v>45</v>
      </c>
      <c r="I1535" s="9">
        <v>1</v>
      </c>
      <c r="J1535" s="6">
        <v>49.46</v>
      </c>
      <c r="K1535" s="7">
        <v>0</v>
      </c>
      <c r="L1535" s="6">
        <v>21.47</v>
      </c>
      <c r="M1535" s="6">
        <f t="shared" si="92"/>
        <v>49.46</v>
      </c>
      <c r="N1535" s="6">
        <f t="shared" si="93"/>
        <v>21.47</v>
      </c>
      <c r="O1535" s="6">
        <f t="shared" si="94"/>
        <v>27.990000000000002</v>
      </c>
      <c r="P1535" s="8">
        <f t="shared" si="95"/>
        <v>0.5659118479579458</v>
      </c>
      <c r="Q1535" s="5">
        <f>YEAR(SalesDataTable[[#This Row],[Order Date]])</f>
        <v>2026</v>
      </c>
      <c r="R1535" s="8" t="str">
        <f>"Q"&amp;ROUNDUP(MONTH(SalesDataTable[[#This Row],[Order Date]])/3,0)</f>
        <v>Q3</v>
      </c>
      <c r="S1535" s="9">
        <f>MONTH(SalesDataTable[[#This Row],[Order Date]])</f>
        <v>8</v>
      </c>
      <c r="T1535" s="8" t="str">
        <f>TEXT(SalesDataTable[[#This Row],[Order Date]],"mmm")</f>
        <v>Aug</v>
      </c>
    </row>
    <row r="1536" spans="1:20" ht="15.6">
      <c r="A1536" s="2">
        <v>5161</v>
      </c>
      <c r="B1536" s="3">
        <v>46235</v>
      </c>
      <c r="C1536" s="4" t="s">
        <v>0</v>
      </c>
      <c r="D1536" s="4" t="s">
        <v>50</v>
      </c>
      <c r="E1536" s="4" t="s">
        <v>2</v>
      </c>
      <c r="F1536" s="4" t="s">
        <v>13</v>
      </c>
      <c r="G1536" s="4" t="s">
        <v>4</v>
      </c>
      <c r="H1536" s="4" t="s">
        <v>26</v>
      </c>
      <c r="I1536" s="9">
        <v>1</v>
      </c>
      <c r="J1536" s="6">
        <v>41.25</v>
      </c>
      <c r="K1536" s="7">
        <v>0.05</v>
      </c>
      <c r="L1536" s="6">
        <v>16.98</v>
      </c>
      <c r="M1536" s="6">
        <f t="shared" si="92"/>
        <v>39.1875</v>
      </c>
      <c r="N1536" s="6">
        <f t="shared" si="93"/>
        <v>16.98</v>
      </c>
      <c r="O1536" s="6">
        <f t="shared" si="94"/>
        <v>22.2075</v>
      </c>
      <c r="P1536" s="8">
        <f t="shared" si="95"/>
        <v>0.56669856459330148</v>
      </c>
      <c r="Q1536" s="5">
        <f>YEAR(SalesDataTable[[#This Row],[Order Date]])</f>
        <v>2026</v>
      </c>
      <c r="R1536" s="8" t="str">
        <f>"Q"&amp;ROUNDUP(MONTH(SalesDataTable[[#This Row],[Order Date]])/3,0)</f>
        <v>Q3</v>
      </c>
      <c r="S1536" s="9">
        <f>MONTH(SalesDataTable[[#This Row],[Order Date]])</f>
        <v>8</v>
      </c>
      <c r="T1536" s="8" t="str">
        <f>TEXT(SalesDataTable[[#This Row],[Order Date]],"mmm")</f>
        <v>Aug</v>
      </c>
    </row>
    <row r="1537" spans="1:20" ht="15.6">
      <c r="A1537" s="2">
        <v>590</v>
      </c>
      <c r="B1537" s="3">
        <v>46236</v>
      </c>
      <c r="C1537" s="4" t="s">
        <v>11</v>
      </c>
      <c r="D1537" s="4" t="s">
        <v>25</v>
      </c>
      <c r="E1537" s="4" t="s">
        <v>2</v>
      </c>
      <c r="F1537" s="4" t="s">
        <v>3</v>
      </c>
      <c r="G1537" s="4" t="s">
        <v>14</v>
      </c>
      <c r="H1537" s="4" t="s">
        <v>44</v>
      </c>
      <c r="I1537" s="9">
        <v>4</v>
      </c>
      <c r="J1537" s="6">
        <v>133.65</v>
      </c>
      <c r="K1537" s="7">
        <v>0</v>
      </c>
      <c r="L1537" s="6">
        <v>66</v>
      </c>
      <c r="M1537" s="6">
        <f t="shared" si="92"/>
        <v>534.6</v>
      </c>
      <c r="N1537" s="6">
        <f t="shared" si="93"/>
        <v>264</v>
      </c>
      <c r="O1537" s="6">
        <f t="shared" si="94"/>
        <v>270.60000000000002</v>
      </c>
      <c r="P1537" s="8">
        <f t="shared" si="95"/>
        <v>0.50617283950617287</v>
      </c>
      <c r="Q1537" s="5">
        <f>YEAR(SalesDataTable[[#This Row],[Order Date]])</f>
        <v>2026</v>
      </c>
      <c r="R1537" s="8" t="str">
        <f>"Q"&amp;ROUNDUP(MONTH(SalesDataTable[[#This Row],[Order Date]])/3,0)</f>
        <v>Q3</v>
      </c>
      <c r="S1537" s="9">
        <f>MONTH(SalesDataTable[[#This Row],[Order Date]])</f>
        <v>8</v>
      </c>
      <c r="T1537" s="8" t="str">
        <f>TEXT(SalesDataTable[[#This Row],[Order Date]],"mmm")</f>
        <v>Aug</v>
      </c>
    </row>
    <row r="1538" spans="1:20" ht="15.6">
      <c r="A1538" s="2">
        <v>1599</v>
      </c>
      <c r="B1538" s="3">
        <v>46236</v>
      </c>
      <c r="C1538" s="4" t="s">
        <v>20</v>
      </c>
      <c r="D1538" s="4" t="s">
        <v>21</v>
      </c>
      <c r="E1538" s="4" t="s">
        <v>2</v>
      </c>
      <c r="F1538" s="4" t="s">
        <v>3</v>
      </c>
      <c r="G1538" s="4" t="s">
        <v>23</v>
      </c>
      <c r="H1538" s="4" t="s">
        <v>29</v>
      </c>
      <c r="I1538" s="9">
        <v>2</v>
      </c>
      <c r="J1538" s="6">
        <v>200.45</v>
      </c>
      <c r="K1538" s="7">
        <v>0.05</v>
      </c>
      <c r="L1538" s="6">
        <v>105.42</v>
      </c>
      <c r="M1538" s="6">
        <f t="shared" ref="M1538:M1601" si="96">I1538*J1538*(1-K1538)</f>
        <v>380.85499999999996</v>
      </c>
      <c r="N1538" s="6">
        <f t="shared" ref="N1538:N1601" si="97">I1538*L1538</f>
        <v>210.84</v>
      </c>
      <c r="O1538" s="6">
        <f t="shared" ref="O1538:O1601" si="98">M1538-N1538</f>
        <v>170.01499999999996</v>
      </c>
      <c r="P1538" s="8">
        <f t="shared" ref="P1538:P1601" si="99">IFERROR(O1538/M1538,0)</f>
        <v>0.44640348689133652</v>
      </c>
      <c r="Q1538" s="5">
        <f>YEAR(SalesDataTable[[#This Row],[Order Date]])</f>
        <v>2026</v>
      </c>
      <c r="R1538" s="8" t="str">
        <f>"Q"&amp;ROUNDUP(MONTH(SalesDataTable[[#This Row],[Order Date]])/3,0)</f>
        <v>Q3</v>
      </c>
      <c r="S1538" s="9">
        <f>MONTH(SalesDataTable[[#This Row],[Order Date]])</f>
        <v>8</v>
      </c>
      <c r="T1538" s="8" t="str">
        <f>TEXT(SalesDataTable[[#This Row],[Order Date]],"mmm")</f>
        <v>Aug</v>
      </c>
    </row>
    <row r="1539" spans="1:20" ht="15.6">
      <c r="A1539" s="2">
        <v>1665</v>
      </c>
      <c r="B1539" s="3">
        <v>46236</v>
      </c>
      <c r="C1539" s="4" t="s">
        <v>0</v>
      </c>
      <c r="D1539" s="4" t="s">
        <v>1</v>
      </c>
      <c r="E1539" s="4" t="s">
        <v>28</v>
      </c>
      <c r="F1539" s="4" t="s">
        <v>3</v>
      </c>
      <c r="G1539" s="4" t="s">
        <v>4</v>
      </c>
      <c r="H1539" s="4" t="s">
        <v>22</v>
      </c>
      <c r="I1539" s="9">
        <v>2</v>
      </c>
      <c r="J1539" s="6">
        <v>51.87</v>
      </c>
      <c r="K1539" s="7">
        <v>0.05</v>
      </c>
      <c r="L1539" s="6">
        <v>21.98</v>
      </c>
      <c r="M1539" s="6">
        <f t="shared" si="96"/>
        <v>98.552999999999997</v>
      </c>
      <c r="N1539" s="6">
        <f t="shared" si="97"/>
        <v>43.96</v>
      </c>
      <c r="O1539" s="6">
        <f t="shared" si="98"/>
        <v>54.592999999999996</v>
      </c>
      <c r="P1539" s="8">
        <f t="shared" si="99"/>
        <v>0.55394559272675614</v>
      </c>
      <c r="Q1539" s="5">
        <f>YEAR(SalesDataTable[[#This Row],[Order Date]])</f>
        <v>2026</v>
      </c>
      <c r="R1539" s="8" t="str">
        <f>"Q"&amp;ROUNDUP(MONTH(SalesDataTable[[#This Row],[Order Date]])/3,0)</f>
        <v>Q3</v>
      </c>
      <c r="S1539" s="9">
        <f>MONTH(SalesDataTable[[#This Row],[Order Date]])</f>
        <v>8</v>
      </c>
      <c r="T1539" s="8" t="str">
        <f>TEXT(SalesDataTable[[#This Row],[Order Date]],"mmm")</f>
        <v>Aug</v>
      </c>
    </row>
    <row r="1540" spans="1:20" ht="15.6">
      <c r="A1540" s="2">
        <v>2409</v>
      </c>
      <c r="B1540" s="3">
        <v>46236</v>
      </c>
      <c r="C1540" s="4" t="s">
        <v>20</v>
      </c>
      <c r="D1540" s="4" t="s">
        <v>47</v>
      </c>
      <c r="E1540" s="4" t="s">
        <v>2</v>
      </c>
      <c r="F1540" s="4" t="s">
        <v>3</v>
      </c>
      <c r="G1540" s="4" t="s">
        <v>23</v>
      </c>
      <c r="H1540" s="4" t="s">
        <v>40</v>
      </c>
      <c r="I1540" s="9">
        <v>1</v>
      </c>
      <c r="J1540" s="6">
        <v>83.6</v>
      </c>
      <c r="K1540" s="7">
        <v>0.05</v>
      </c>
      <c r="L1540" s="6">
        <v>38.51</v>
      </c>
      <c r="M1540" s="6">
        <f t="shared" si="96"/>
        <v>79.419999999999987</v>
      </c>
      <c r="N1540" s="6">
        <f t="shared" si="97"/>
        <v>38.51</v>
      </c>
      <c r="O1540" s="6">
        <f t="shared" si="98"/>
        <v>40.909999999999989</v>
      </c>
      <c r="P1540" s="8">
        <f t="shared" si="99"/>
        <v>0.51510954419541677</v>
      </c>
      <c r="Q1540" s="5">
        <f>YEAR(SalesDataTable[[#This Row],[Order Date]])</f>
        <v>2026</v>
      </c>
      <c r="R1540" s="8" t="str">
        <f>"Q"&amp;ROUNDUP(MONTH(SalesDataTable[[#This Row],[Order Date]])/3,0)</f>
        <v>Q3</v>
      </c>
      <c r="S1540" s="9">
        <f>MONTH(SalesDataTable[[#This Row],[Order Date]])</f>
        <v>8</v>
      </c>
      <c r="T1540" s="8" t="str">
        <f>TEXT(SalesDataTable[[#This Row],[Order Date]],"mmm")</f>
        <v>Aug</v>
      </c>
    </row>
    <row r="1541" spans="1:20" ht="15.6">
      <c r="A1541" s="2">
        <v>2936</v>
      </c>
      <c r="B1541" s="3">
        <v>46236</v>
      </c>
      <c r="C1541" s="4" t="s">
        <v>11</v>
      </c>
      <c r="D1541" s="4" t="s">
        <v>52</v>
      </c>
      <c r="E1541" s="4" t="s">
        <v>2</v>
      </c>
      <c r="F1541" s="4" t="s">
        <v>13</v>
      </c>
      <c r="G1541" s="4" t="s">
        <v>14</v>
      </c>
      <c r="H1541" s="4" t="s">
        <v>15</v>
      </c>
      <c r="I1541" s="9">
        <v>1</v>
      </c>
      <c r="J1541" s="6">
        <v>35.74</v>
      </c>
      <c r="K1541" s="7">
        <v>0</v>
      </c>
      <c r="L1541" s="6">
        <v>13.49</v>
      </c>
      <c r="M1541" s="6">
        <f t="shared" si="96"/>
        <v>35.74</v>
      </c>
      <c r="N1541" s="6">
        <f t="shared" si="97"/>
        <v>13.49</v>
      </c>
      <c r="O1541" s="6">
        <f t="shared" si="98"/>
        <v>22.25</v>
      </c>
      <c r="P1541" s="8">
        <f t="shared" si="99"/>
        <v>0.62255176273083379</v>
      </c>
      <c r="Q1541" s="5">
        <f>YEAR(SalesDataTable[[#This Row],[Order Date]])</f>
        <v>2026</v>
      </c>
      <c r="R1541" s="8" t="str">
        <f>"Q"&amp;ROUNDUP(MONTH(SalesDataTable[[#This Row],[Order Date]])/3,0)</f>
        <v>Q3</v>
      </c>
      <c r="S1541" s="9">
        <f>MONTH(SalesDataTable[[#This Row],[Order Date]])</f>
        <v>8</v>
      </c>
      <c r="T1541" s="8" t="str">
        <f>TEXT(SalesDataTable[[#This Row],[Order Date]],"mmm")</f>
        <v>Aug</v>
      </c>
    </row>
    <row r="1542" spans="1:20" ht="15.6">
      <c r="A1542" s="2">
        <v>3397</v>
      </c>
      <c r="B1542" s="3">
        <v>46236</v>
      </c>
      <c r="C1542" s="4" t="s">
        <v>20</v>
      </c>
      <c r="D1542" s="4" t="s">
        <v>21</v>
      </c>
      <c r="E1542" s="4" t="s">
        <v>2</v>
      </c>
      <c r="F1542" s="4" t="s">
        <v>3</v>
      </c>
      <c r="G1542" s="4" t="s">
        <v>4</v>
      </c>
      <c r="H1542" s="4" t="s">
        <v>5</v>
      </c>
      <c r="I1542" s="9">
        <v>1</v>
      </c>
      <c r="J1542" s="6">
        <v>79.849999999999994</v>
      </c>
      <c r="K1542" s="7">
        <v>0.1</v>
      </c>
      <c r="L1542" s="6">
        <v>43.11</v>
      </c>
      <c r="M1542" s="6">
        <f t="shared" si="96"/>
        <v>71.864999999999995</v>
      </c>
      <c r="N1542" s="6">
        <f t="shared" si="97"/>
        <v>43.11</v>
      </c>
      <c r="O1542" s="6">
        <f t="shared" si="98"/>
        <v>28.754999999999995</v>
      </c>
      <c r="P1542" s="8">
        <f t="shared" si="99"/>
        <v>0.40012523481527862</v>
      </c>
      <c r="Q1542" s="5">
        <f>YEAR(SalesDataTable[[#This Row],[Order Date]])</f>
        <v>2026</v>
      </c>
      <c r="R1542" s="8" t="str">
        <f>"Q"&amp;ROUNDUP(MONTH(SalesDataTable[[#This Row],[Order Date]])/3,0)</f>
        <v>Q3</v>
      </c>
      <c r="S1542" s="9">
        <f>MONTH(SalesDataTable[[#This Row],[Order Date]])</f>
        <v>8</v>
      </c>
      <c r="T1542" s="8" t="str">
        <f>TEXT(SalesDataTable[[#This Row],[Order Date]],"mmm")</f>
        <v>Aug</v>
      </c>
    </row>
    <row r="1543" spans="1:20" ht="15.6">
      <c r="A1543" s="2">
        <v>4556</v>
      </c>
      <c r="B1543" s="3">
        <v>46236</v>
      </c>
      <c r="C1543" s="4" t="s">
        <v>0</v>
      </c>
      <c r="D1543" s="4" t="s">
        <v>50</v>
      </c>
      <c r="E1543" s="4" t="s">
        <v>2</v>
      </c>
      <c r="F1543" s="4" t="s">
        <v>3</v>
      </c>
      <c r="G1543" s="4" t="s">
        <v>14</v>
      </c>
      <c r="H1543" s="4" t="s">
        <v>32</v>
      </c>
      <c r="I1543" s="9">
        <v>2</v>
      </c>
      <c r="J1543" s="6">
        <v>46.44</v>
      </c>
      <c r="K1543" s="7">
        <v>0</v>
      </c>
      <c r="L1543" s="6">
        <v>18.489999999999998</v>
      </c>
      <c r="M1543" s="6">
        <f t="shared" si="96"/>
        <v>92.88</v>
      </c>
      <c r="N1543" s="6">
        <f t="shared" si="97"/>
        <v>36.979999999999997</v>
      </c>
      <c r="O1543" s="6">
        <f t="shared" si="98"/>
        <v>55.9</v>
      </c>
      <c r="P1543" s="8">
        <f t="shared" si="99"/>
        <v>0.60185185185185186</v>
      </c>
      <c r="Q1543" s="5">
        <f>YEAR(SalesDataTable[[#This Row],[Order Date]])</f>
        <v>2026</v>
      </c>
      <c r="R1543" s="8" t="str">
        <f>"Q"&amp;ROUNDUP(MONTH(SalesDataTable[[#This Row],[Order Date]])/3,0)</f>
        <v>Q3</v>
      </c>
      <c r="S1543" s="9">
        <f>MONTH(SalesDataTable[[#This Row],[Order Date]])</f>
        <v>8</v>
      </c>
      <c r="T1543" s="8" t="str">
        <f>TEXT(SalesDataTable[[#This Row],[Order Date]],"mmm")</f>
        <v>Aug</v>
      </c>
    </row>
    <row r="1544" spans="1:20" ht="15.6">
      <c r="A1544" s="2">
        <v>4614</v>
      </c>
      <c r="B1544" s="3">
        <v>46236</v>
      </c>
      <c r="C1544" s="4" t="s">
        <v>20</v>
      </c>
      <c r="D1544" s="4" t="s">
        <v>33</v>
      </c>
      <c r="E1544" s="4" t="s">
        <v>19</v>
      </c>
      <c r="F1544" s="4" t="s">
        <v>3</v>
      </c>
      <c r="G1544" s="4" t="s">
        <v>4</v>
      </c>
      <c r="H1544" s="4" t="s">
        <v>22</v>
      </c>
      <c r="I1544" s="9">
        <v>2</v>
      </c>
      <c r="J1544" s="6">
        <v>50.44</v>
      </c>
      <c r="K1544" s="7">
        <v>0</v>
      </c>
      <c r="L1544" s="6">
        <v>22.99</v>
      </c>
      <c r="M1544" s="6">
        <f t="shared" si="96"/>
        <v>100.88</v>
      </c>
      <c r="N1544" s="6">
        <f t="shared" si="97"/>
        <v>45.98</v>
      </c>
      <c r="O1544" s="6">
        <f t="shared" si="98"/>
        <v>54.9</v>
      </c>
      <c r="P1544" s="8">
        <f t="shared" si="99"/>
        <v>0.54421094369547984</v>
      </c>
      <c r="Q1544" s="5">
        <f>YEAR(SalesDataTable[[#This Row],[Order Date]])</f>
        <v>2026</v>
      </c>
      <c r="R1544" s="8" t="str">
        <f>"Q"&amp;ROUNDUP(MONTH(SalesDataTable[[#This Row],[Order Date]])/3,0)</f>
        <v>Q3</v>
      </c>
      <c r="S1544" s="9">
        <f>MONTH(SalesDataTable[[#This Row],[Order Date]])</f>
        <v>8</v>
      </c>
      <c r="T1544" s="8" t="str">
        <f>TEXT(SalesDataTable[[#This Row],[Order Date]],"mmm")</f>
        <v>Aug</v>
      </c>
    </row>
    <row r="1545" spans="1:20" ht="15.6">
      <c r="A1545" s="2">
        <v>4999</v>
      </c>
      <c r="B1545" s="3">
        <v>46236</v>
      </c>
      <c r="C1545" s="4" t="s">
        <v>20</v>
      </c>
      <c r="D1545" s="4" t="s">
        <v>33</v>
      </c>
      <c r="E1545" s="4" t="s">
        <v>2</v>
      </c>
      <c r="F1545" s="4" t="s">
        <v>3</v>
      </c>
      <c r="G1545" s="4" t="s">
        <v>4</v>
      </c>
      <c r="H1545" s="4" t="s">
        <v>5</v>
      </c>
      <c r="I1545" s="9">
        <v>2</v>
      </c>
      <c r="J1545" s="6">
        <v>81.38</v>
      </c>
      <c r="K1545" s="7">
        <v>0</v>
      </c>
      <c r="L1545" s="6">
        <v>42.19</v>
      </c>
      <c r="M1545" s="6">
        <f t="shared" si="96"/>
        <v>162.76</v>
      </c>
      <c r="N1545" s="6">
        <f t="shared" si="97"/>
        <v>84.38</v>
      </c>
      <c r="O1545" s="6">
        <f t="shared" si="98"/>
        <v>78.38</v>
      </c>
      <c r="P1545" s="8">
        <f t="shared" si="99"/>
        <v>0.4815679528139592</v>
      </c>
      <c r="Q1545" s="5">
        <f>YEAR(SalesDataTable[[#This Row],[Order Date]])</f>
        <v>2026</v>
      </c>
      <c r="R1545" s="8" t="str">
        <f>"Q"&amp;ROUNDUP(MONTH(SalesDataTable[[#This Row],[Order Date]])/3,0)</f>
        <v>Q3</v>
      </c>
      <c r="S1545" s="9">
        <f>MONTH(SalesDataTable[[#This Row],[Order Date]])</f>
        <v>8</v>
      </c>
      <c r="T1545" s="8" t="str">
        <f>TEXT(SalesDataTable[[#This Row],[Order Date]],"mmm")</f>
        <v>Aug</v>
      </c>
    </row>
    <row r="1546" spans="1:20" ht="15.6">
      <c r="A1546" s="2">
        <v>207</v>
      </c>
      <c r="B1546" s="3">
        <v>46237</v>
      </c>
      <c r="C1546" s="4" t="s">
        <v>11</v>
      </c>
      <c r="D1546" s="4" t="s">
        <v>52</v>
      </c>
      <c r="E1546" s="4" t="s">
        <v>2</v>
      </c>
      <c r="F1546" s="4" t="s">
        <v>3</v>
      </c>
      <c r="G1546" s="4" t="s">
        <v>34</v>
      </c>
      <c r="H1546" s="4" t="s">
        <v>35</v>
      </c>
      <c r="I1546" s="9">
        <v>1</v>
      </c>
      <c r="J1546" s="6">
        <v>41.3</v>
      </c>
      <c r="K1546" s="7">
        <v>0</v>
      </c>
      <c r="L1546" s="6">
        <v>14.52</v>
      </c>
      <c r="M1546" s="6">
        <f t="shared" si="96"/>
        <v>41.3</v>
      </c>
      <c r="N1546" s="6">
        <f t="shared" si="97"/>
        <v>14.52</v>
      </c>
      <c r="O1546" s="6">
        <f t="shared" si="98"/>
        <v>26.779999999999998</v>
      </c>
      <c r="P1546" s="8">
        <f t="shared" si="99"/>
        <v>0.64842615012106541</v>
      </c>
      <c r="Q1546" s="5">
        <f>YEAR(SalesDataTable[[#This Row],[Order Date]])</f>
        <v>2026</v>
      </c>
      <c r="R1546" s="8" t="str">
        <f>"Q"&amp;ROUNDUP(MONTH(SalesDataTable[[#This Row],[Order Date]])/3,0)</f>
        <v>Q3</v>
      </c>
      <c r="S1546" s="9">
        <f>MONTH(SalesDataTable[[#This Row],[Order Date]])</f>
        <v>8</v>
      </c>
      <c r="T1546" s="8" t="str">
        <f>TEXT(SalesDataTable[[#This Row],[Order Date]],"mmm")</f>
        <v>Aug</v>
      </c>
    </row>
    <row r="1547" spans="1:20" ht="15.6">
      <c r="A1547" s="2">
        <v>295</v>
      </c>
      <c r="B1547" s="3">
        <v>46237</v>
      </c>
      <c r="C1547" s="4" t="s">
        <v>20</v>
      </c>
      <c r="D1547" s="4" t="s">
        <v>33</v>
      </c>
      <c r="E1547" s="4" t="s">
        <v>28</v>
      </c>
      <c r="F1547" s="4" t="s">
        <v>3</v>
      </c>
      <c r="G1547" s="4" t="s">
        <v>14</v>
      </c>
      <c r="H1547" s="4" t="s">
        <v>15</v>
      </c>
      <c r="I1547" s="9">
        <v>2</v>
      </c>
      <c r="J1547" s="6">
        <v>36.15</v>
      </c>
      <c r="K1547" s="7">
        <v>0.1</v>
      </c>
      <c r="L1547" s="6">
        <v>13.19</v>
      </c>
      <c r="M1547" s="6">
        <f t="shared" si="96"/>
        <v>65.069999999999993</v>
      </c>
      <c r="N1547" s="6">
        <f t="shared" si="97"/>
        <v>26.38</v>
      </c>
      <c r="O1547" s="6">
        <f t="shared" si="98"/>
        <v>38.69</v>
      </c>
      <c r="P1547" s="8">
        <f t="shared" si="99"/>
        <v>0.59459044106347014</v>
      </c>
      <c r="Q1547" s="5">
        <f>YEAR(SalesDataTable[[#This Row],[Order Date]])</f>
        <v>2026</v>
      </c>
      <c r="R1547" s="8" t="str">
        <f>"Q"&amp;ROUNDUP(MONTH(SalesDataTable[[#This Row],[Order Date]])/3,0)</f>
        <v>Q3</v>
      </c>
      <c r="S1547" s="9">
        <f>MONTH(SalesDataTable[[#This Row],[Order Date]])</f>
        <v>8</v>
      </c>
      <c r="T1547" s="8" t="str">
        <f>TEXT(SalesDataTable[[#This Row],[Order Date]],"mmm")</f>
        <v>Aug</v>
      </c>
    </row>
    <row r="1548" spans="1:20" ht="15.6">
      <c r="A1548" s="2">
        <v>657</v>
      </c>
      <c r="B1548" s="3">
        <v>46237</v>
      </c>
      <c r="C1548" s="4" t="s">
        <v>6</v>
      </c>
      <c r="D1548" s="4" t="s">
        <v>43</v>
      </c>
      <c r="E1548" s="4" t="s">
        <v>2</v>
      </c>
      <c r="F1548" s="4" t="s">
        <v>3</v>
      </c>
      <c r="G1548" s="4" t="s">
        <v>14</v>
      </c>
      <c r="H1548" s="4" t="s">
        <v>44</v>
      </c>
      <c r="I1548" s="9">
        <v>3</v>
      </c>
      <c r="J1548" s="6">
        <v>132.59</v>
      </c>
      <c r="K1548" s="7">
        <v>0.1</v>
      </c>
      <c r="L1548" s="6">
        <v>66.040000000000006</v>
      </c>
      <c r="M1548" s="6">
        <f t="shared" si="96"/>
        <v>357.99299999999999</v>
      </c>
      <c r="N1548" s="6">
        <f t="shared" si="97"/>
        <v>198.12</v>
      </c>
      <c r="O1548" s="6">
        <f t="shared" si="98"/>
        <v>159.87299999999999</v>
      </c>
      <c r="P1548" s="8">
        <f t="shared" si="99"/>
        <v>0.44658135773604507</v>
      </c>
      <c r="Q1548" s="5">
        <f>YEAR(SalesDataTable[[#This Row],[Order Date]])</f>
        <v>2026</v>
      </c>
      <c r="R1548" s="8" t="str">
        <f>"Q"&amp;ROUNDUP(MONTH(SalesDataTable[[#This Row],[Order Date]])/3,0)</f>
        <v>Q3</v>
      </c>
      <c r="S1548" s="9">
        <f>MONTH(SalesDataTable[[#This Row],[Order Date]])</f>
        <v>8</v>
      </c>
      <c r="T1548" s="8" t="str">
        <f>TEXT(SalesDataTable[[#This Row],[Order Date]],"mmm")</f>
        <v>Aug</v>
      </c>
    </row>
    <row r="1549" spans="1:20" ht="15.6">
      <c r="A1549" s="2">
        <v>694</v>
      </c>
      <c r="B1549" s="3">
        <v>46237</v>
      </c>
      <c r="C1549" s="4" t="s">
        <v>11</v>
      </c>
      <c r="D1549" s="4" t="s">
        <v>18</v>
      </c>
      <c r="E1549" s="4" t="s">
        <v>2</v>
      </c>
      <c r="F1549" s="4" t="s">
        <v>13</v>
      </c>
      <c r="G1549" s="4" t="s">
        <v>9</v>
      </c>
      <c r="H1549" s="4" t="s">
        <v>17</v>
      </c>
      <c r="I1549" s="9">
        <v>3</v>
      </c>
      <c r="J1549" s="6">
        <v>144</v>
      </c>
      <c r="K1549" s="7">
        <v>0</v>
      </c>
      <c r="L1549" s="6">
        <v>78.89</v>
      </c>
      <c r="M1549" s="6">
        <f t="shared" si="96"/>
        <v>432</v>
      </c>
      <c r="N1549" s="6">
        <f t="shared" si="97"/>
        <v>236.67000000000002</v>
      </c>
      <c r="O1549" s="6">
        <f t="shared" si="98"/>
        <v>195.32999999999998</v>
      </c>
      <c r="P1549" s="8">
        <f t="shared" si="99"/>
        <v>0.45215277777777774</v>
      </c>
      <c r="Q1549" s="5">
        <f>YEAR(SalesDataTable[[#This Row],[Order Date]])</f>
        <v>2026</v>
      </c>
      <c r="R1549" s="8" t="str">
        <f>"Q"&amp;ROUNDUP(MONTH(SalesDataTable[[#This Row],[Order Date]])/3,0)</f>
        <v>Q3</v>
      </c>
      <c r="S1549" s="9">
        <f>MONTH(SalesDataTable[[#This Row],[Order Date]])</f>
        <v>8</v>
      </c>
      <c r="T1549" s="8" t="str">
        <f>TEXT(SalesDataTable[[#This Row],[Order Date]],"mmm")</f>
        <v>Aug</v>
      </c>
    </row>
    <row r="1550" spans="1:20" ht="15.6">
      <c r="A1550" s="2">
        <v>1187</v>
      </c>
      <c r="B1550" s="3">
        <v>46237</v>
      </c>
      <c r="C1550" s="4" t="s">
        <v>0</v>
      </c>
      <c r="D1550" s="4" t="s">
        <v>1</v>
      </c>
      <c r="E1550" s="4" t="s">
        <v>2</v>
      </c>
      <c r="F1550" s="4" t="s">
        <v>3</v>
      </c>
      <c r="G1550" s="4" t="s">
        <v>14</v>
      </c>
      <c r="H1550" s="4" t="s">
        <v>32</v>
      </c>
      <c r="I1550" s="9">
        <v>2</v>
      </c>
      <c r="J1550" s="6">
        <v>45.45</v>
      </c>
      <c r="K1550" s="7">
        <v>0.05</v>
      </c>
      <c r="L1550" s="6">
        <v>18.829999999999998</v>
      </c>
      <c r="M1550" s="6">
        <f t="shared" si="96"/>
        <v>86.355000000000004</v>
      </c>
      <c r="N1550" s="6">
        <f t="shared" si="97"/>
        <v>37.659999999999997</v>
      </c>
      <c r="O1550" s="6">
        <f t="shared" si="98"/>
        <v>48.695000000000007</v>
      </c>
      <c r="P1550" s="8">
        <f t="shared" si="99"/>
        <v>0.56389323142840608</v>
      </c>
      <c r="Q1550" s="5">
        <f>YEAR(SalesDataTable[[#This Row],[Order Date]])</f>
        <v>2026</v>
      </c>
      <c r="R1550" s="8" t="str">
        <f>"Q"&amp;ROUNDUP(MONTH(SalesDataTable[[#This Row],[Order Date]])/3,0)</f>
        <v>Q3</v>
      </c>
      <c r="S1550" s="9">
        <f>MONTH(SalesDataTable[[#This Row],[Order Date]])</f>
        <v>8</v>
      </c>
      <c r="T1550" s="8" t="str">
        <f>TEXT(SalesDataTable[[#This Row],[Order Date]],"mmm")</f>
        <v>Aug</v>
      </c>
    </row>
    <row r="1551" spans="1:20" ht="15.6">
      <c r="A1551" s="2">
        <v>1915</v>
      </c>
      <c r="B1551" s="3">
        <v>46237</v>
      </c>
      <c r="C1551" s="4" t="s">
        <v>6</v>
      </c>
      <c r="D1551" s="4" t="s">
        <v>27</v>
      </c>
      <c r="E1551" s="4" t="s">
        <v>2</v>
      </c>
      <c r="F1551" s="4" t="s">
        <v>3</v>
      </c>
      <c r="G1551" s="4" t="s">
        <v>4</v>
      </c>
      <c r="H1551" s="4" t="s">
        <v>26</v>
      </c>
      <c r="I1551" s="9">
        <v>1</v>
      </c>
      <c r="J1551" s="6">
        <v>41.16</v>
      </c>
      <c r="K1551" s="7">
        <v>0.05</v>
      </c>
      <c r="L1551" s="6">
        <v>16.66</v>
      </c>
      <c r="M1551" s="6">
        <f t="shared" si="96"/>
        <v>39.101999999999997</v>
      </c>
      <c r="N1551" s="6">
        <f t="shared" si="97"/>
        <v>16.66</v>
      </c>
      <c r="O1551" s="6">
        <f t="shared" si="98"/>
        <v>22.441999999999997</v>
      </c>
      <c r="P1551" s="8">
        <f t="shared" si="99"/>
        <v>0.57393483709273174</v>
      </c>
      <c r="Q1551" s="5">
        <f>YEAR(SalesDataTable[[#This Row],[Order Date]])</f>
        <v>2026</v>
      </c>
      <c r="R1551" s="8" t="str">
        <f>"Q"&amp;ROUNDUP(MONTH(SalesDataTable[[#This Row],[Order Date]])/3,0)</f>
        <v>Q3</v>
      </c>
      <c r="S1551" s="9">
        <f>MONTH(SalesDataTable[[#This Row],[Order Date]])</f>
        <v>8</v>
      </c>
      <c r="T1551" s="8" t="str">
        <f>TEXT(SalesDataTable[[#This Row],[Order Date]],"mmm")</f>
        <v>Aug</v>
      </c>
    </row>
    <row r="1552" spans="1:20" ht="15.6">
      <c r="A1552" s="2">
        <v>2156</v>
      </c>
      <c r="B1552" s="3">
        <v>46237</v>
      </c>
      <c r="C1552" s="4" t="s">
        <v>0</v>
      </c>
      <c r="D1552" s="4" t="s">
        <v>1</v>
      </c>
      <c r="E1552" s="4" t="s">
        <v>19</v>
      </c>
      <c r="F1552" s="4" t="s">
        <v>3</v>
      </c>
      <c r="G1552" s="4" t="s">
        <v>14</v>
      </c>
      <c r="H1552" s="4" t="s">
        <v>48</v>
      </c>
      <c r="I1552" s="9">
        <v>1</v>
      </c>
      <c r="J1552" s="6">
        <v>162.78</v>
      </c>
      <c r="K1552" s="7">
        <v>0</v>
      </c>
      <c r="L1552" s="6">
        <v>85.08</v>
      </c>
      <c r="M1552" s="6">
        <f t="shared" si="96"/>
        <v>162.78</v>
      </c>
      <c r="N1552" s="6">
        <f t="shared" si="97"/>
        <v>85.08</v>
      </c>
      <c r="O1552" s="6">
        <f t="shared" si="98"/>
        <v>77.7</v>
      </c>
      <c r="P1552" s="8">
        <f t="shared" si="99"/>
        <v>0.47733136748986366</v>
      </c>
      <c r="Q1552" s="5">
        <f>YEAR(SalesDataTable[[#This Row],[Order Date]])</f>
        <v>2026</v>
      </c>
      <c r="R1552" s="8" t="str">
        <f>"Q"&amp;ROUNDUP(MONTH(SalesDataTable[[#This Row],[Order Date]])/3,0)</f>
        <v>Q3</v>
      </c>
      <c r="S1552" s="9">
        <f>MONTH(SalesDataTable[[#This Row],[Order Date]])</f>
        <v>8</v>
      </c>
      <c r="T1552" s="8" t="str">
        <f>TEXT(SalesDataTable[[#This Row],[Order Date]],"mmm")</f>
        <v>Aug</v>
      </c>
    </row>
    <row r="1553" spans="1:20" ht="15.6">
      <c r="A1553" s="2">
        <v>2539</v>
      </c>
      <c r="B1553" s="3">
        <v>46237</v>
      </c>
      <c r="C1553" s="4" t="s">
        <v>11</v>
      </c>
      <c r="D1553" s="4" t="s">
        <v>52</v>
      </c>
      <c r="E1553" s="4" t="s">
        <v>19</v>
      </c>
      <c r="F1553" s="4" t="s">
        <v>13</v>
      </c>
      <c r="G1553" s="4" t="s">
        <v>4</v>
      </c>
      <c r="H1553" s="4" t="s">
        <v>5</v>
      </c>
      <c r="I1553" s="9">
        <v>1</v>
      </c>
      <c r="J1553" s="6">
        <v>80.040000000000006</v>
      </c>
      <c r="K1553" s="7">
        <v>0.1</v>
      </c>
      <c r="L1553" s="6">
        <v>41.88</v>
      </c>
      <c r="M1553" s="6">
        <f t="shared" si="96"/>
        <v>72.036000000000001</v>
      </c>
      <c r="N1553" s="6">
        <f t="shared" si="97"/>
        <v>41.88</v>
      </c>
      <c r="O1553" s="6">
        <f t="shared" si="98"/>
        <v>30.155999999999999</v>
      </c>
      <c r="P1553" s="8">
        <f t="shared" si="99"/>
        <v>0.41862402132267196</v>
      </c>
      <c r="Q1553" s="5">
        <f>YEAR(SalesDataTable[[#This Row],[Order Date]])</f>
        <v>2026</v>
      </c>
      <c r="R1553" s="8" t="str">
        <f>"Q"&amp;ROUNDUP(MONTH(SalesDataTable[[#This Row],[Order Date]])/3,0)</f>
        <v>Q3</v>
      </c>
      <c r="S1553" s="9">
        <f>MONTH(SalesDataTable[[#This Row],[Order Date]])</f>
        <v>8</v>
      </c>
      <c r="T1553" s="8" t="str">
        <f>TEXT(SalesDataTable[[#This Row],[Order Date]],"mmm")</f>
        <v>Aug</v>
      </c>
    </row>
    <row r="1554" spans="1:20" ht="15.6">
      <c r="A1554" s="2">
        <v>3803</v>
      </c>
      <c r="B1554" s="3">
        <v>46237</v>
      </c>
      <c r="C1554" s="4" t="s">
        <v>11</v>
      </c>
      <c r="D1554" s="4" t="s">
        <v>25</v>
      </c>
      <c r="E1554" s="4" t="s">
        <v>2</v>
      </c>
      <c r="F1554" s="4" t="s">
        <v>13</v>
      </c>
      <c r="G1554" s="4" t="s">
        <v>9</v>
      </c>
      <c r="H1554" s="4" t="s">
        <v>10</v>
      </c>
      <c r="I1554" s="9">
        <v>1</v>
      </c>
      <c r="J1554" s="6">
        <v>90.21</v>
      </c>
      <c r="K1554" s="7">
        <v>0</v>
      </c>
      <c r="L1554" s="6">
        <v>46.31</v>
      </c>
      <c r="M1554" s="6">
        <f t="shared" si="96"/>
        <v>90.21</v>
      </c>
      <c r="N1554" s="6">
        <f t="shared" si="97"/>
        <v>46.31</v>
      </c>
      <c r="O1554" s="6">
        <f t="shared" si="98"/>
        <v>43.899999999999991</v>
      </c>
      <c r="P1554" s="8">
        <f t="shared" si="99"/>
        <v>0.48664227912648261</v>
      </c>
      <c r="Q1554" s="5">
        <f>YEAR(SalesDataTable[[#This Row],[Order Date]])</f>
        <v>2026</v>
      </c>
      <c r="R1554" s="8" t="str">
        <f>"Q"&amp;ROUNDUP(MONTH(SalesDataTable[[#This Row],[Order Date]])/3,0)</f>
        <v>Q3</v>
      </c>
      <c r="S1554" s="9">
        <f>MONTH(SalesDataTable[[#This Row],[Order Date]])</f>
        <v>8</v>
      </c>
      <c r="T1554" s="8" t="str">
        <f>TEXT(SalesDataTable[[#This Row],[Order Date]],"mmm")</f>
        <v>Aug</v>
      </c>
    </row>
    <row r="1555" spans="1:20" ht="15.6">
      <c r="A1555" s="2">
        <v>100</v>
      </c>
      <c r="B1555" s="3">
        <v>46238</v>
      </c>
      <c r="C1555" s="4" t="s">
        <v>0</v>
      </c>
      <c r="D1555" s="4" t="s">
        <v>36</v>
      </c>
      <c r="E1555" s="4" t="s">
        <v>19</v>
      </c>
      <c r="F1555" s="4" t="s">
        <v>16</v>
      </c>
      <c r="G1555" s="4" t="s">
        <v>14</v>
      </c>
      <c r="H1555" s="4" t="s">
        <v>44</v>
      </c>
      <c r="I1555" s="9">
        <v>1</v>
      </c>
      <c r="J1555" s="6">
        <v>133.6</v>
      </c>
      <c r="K1555" s="7">
        <v>0.1</v>
      </c>
      <c r="L1555" s="6">
        <v>67.3</v>
      </c>
      <c r="M1555" s="6">
        <f t="shared" si="96"/>
        <v>120.24</v>
      </c>
      <c r="N1555" s="6">
        <f t="shared" si="97"/>
        <v>67.3</v>
      </c>
      <c r="O1555" s="6">
        <f t="shared" si="98"/>
        <v>52.94</v>
      </c>
      <c r="P1555" s="8">
        <f t="shared" si="99"/>
        <v>0.44028609447771122</v>
      </c>
      <c r="Q1555" s="5">
        <f>YEAR(SalesDataTable[[#This Row],[Order Date]])</f>
        <v>2026</v>
      </c>
      <c r="R1555" s="8" t="str">
        <f>"Q"&amp;ROUNDUP(MONTH(SalesDataTable[[#This Row],[Order Date]])/3,0)</f>
        <v>Q3</v>
      </c>
      <c r="S1555" s="9">
        <f>MONTH(SalesDataTable[[#This Row],[Order Date]])</f>
        <v>8</v>
      </c>
      <c r="T1555" s="8" t="str">
        <f>TEXT(SalesDataTable[[#This Row],[Order Date]],"mmm")</f>
        <v>Aug</v>
      </c>
    </row>
    <row r="1556" spans="1:20" ht="15.6">
      <c r="A1556" s="2">
        <v>118</v>
      </c>
      <c r="B1556" s="3">
        <v>46238</v>
      </c>
      <c r="C1556" s="4" t="s">
        <v>20</v>
      </c>
      <c r="D1556" s="4" t="s">
        <v>21</v>
      </c>
      <c r="E1556" s="4" t="s">
        <v>2</v>
      </c>
      <c r="F1556" s="4" t="s">
        <v>3</v>
      </c>
      <c r="G1556" s="4" t="s">
        <v>14</v>
      </c>
      <c r="H1556" s="4" t="s">
        <v>32</v>
      </c>
      <c r="I1556" s="9">
        <v>1</v>
      </c>
      <c r="J1556" s="6">
        <v>47.53</v>
      </c>
      <c r="K1556" s="7">
        <v>0</v>
      </c>
      <c r="L1556" s="6">
        <v>18.04</v>
      </c>
      <c r="M1556" s="6">
        <f t="shared" si="96"/>
        <v>47.53</v>
      </c>
      <c r="N1556" s="6">
        <f t="shared" si="97"/>
        <v>18.04</v>
      </c>
      <c r="O1556" s="6">
        <f t="shared" si="98"/>
        <v>29.490000000000002</v>
      </c>
      <c r="P1556" s="8">
        <f t="shared" si="99"/>
        <v>0.62045024195245113</v>
      </c>
      <c r="Q1556" s="5">
        <f>YEAR(SalesDataTable[[#This Row],[Order Date]])</f>
        <v>2026</v>
      </c>
      <c r="R1556" s="8" t="str">
        <f>"Q"&amp;ROUNDUP(MONTH(SalesDataTable[[#This Row],[Order Date]])/3,0)</f>
        <v>Q3</v>
      </c>
      <c r="S1556" s="9">
        <f>MONTH(SalesDataTable[[#This Row],[Order Date]])</f>
        <v>8</v>
      </c>
      <c r="T1556" s="8" t="str">
        <f>TEXT(SalesDataTable[[#This Row],[Order Date]],"mmm")</f>
        <v>Aug</v>
      </c>
    </row>
    <row r="1557" spans="1:20" ht="15.6">
      <c r="A1557" s="2">
        <v>220</v>
      </c>
      <c r="B1557" s="3">
        <v>46238</v>
      </c>
      <c r="C1557" s="4" t="s">
        <v>0</v>
      </c>
      <c r="D1557" s="4" t="s">
        <v>50</v>
      </c>
      <c r="E1557" s="4" t="s">
        <v>2</v>
      </c>
      <c r="F1557" s="4" t="s">
        <v>3</v>
      </c>
      <c r="G1557" s="4" t="s">
        <v>14</v>
      </c>
      <c r="H1557" s="4" t="s">
        <v>32</v>
      </c>
      <c r="I1557" s="9">
        <v>2</v>
      </c>
      <c r="J1557" s="6">
        <v>46.71</v>
      </c>
      <c r="K1557" s="7">
        <v>0</v>
      </c>
      <c r="L1557" s="6">
        <v>18.41</v>
      </c>
      <c r="M1557" s="6">
        <f t="shared" si="96"/>
        <v>93.42</v>
      </c>
      <c r="N1557" s="6">
        <f t="shared" si="97"/>
        <v>36.82</v>
      </c>
      <c r="O1557" s="6">
        <f t="shared" si="98"/>
        <v>56.6</v>
      </c>
      <c r="P1557" s="8">
        <f t="shared" si="99"/>
        <v>0.60586598158852489</v>
      </c>
      <c r="Q1557" s="5">
        <f>YEAR(SalesDataTable[[#This Row],[Order Date]])</f>
        <v>2026</v>
      </c>
      <c r="R1557" s="8" t="str">
        <f>"Q"&amp;ROUNDUP(MONTH(SalesDataTable[[#This Row],[Order Date]])/3,0)</f>
        <v>Q3</v>
      </c>
      <c r="S1557" s="9">
        <f>MONTH(SalesDataTable[[#This Row],[Order Date]])</f>
        <v>8</v>
      </c>
      <c r="T1557" s="8" t="str">
        <f>TEXT(SalesDataTable[[#This Row],[Order Date]],"mmm")</f>
        <v>Aug</v>
      </c>
    </row>
    <row r="1558" spans="1:20" ht="15.6">
      <c r="A1558" s="2">
        <v>1145</v>
      </c>
      <c r="B1558" s="3">
        <v>46238</v>
      </c>
      <c r="C1558" s="4" t="s">
        <v>11</v>
      </c>
      <c r="D1558" s="4" t="s">
        <v>52</v>
      </c>
      <c r="E1558" s="4" t="s">
        <v>28</v>
      </c>
      <c r="F1558" s="4" t="s">
        <v>13</v>
      </c>
      <c r="G1558" s="4" t="s">
        <v>23</v>
      </c>
      <c r="H1558" s="4" t="s">
        <v>29</v>
      </c>
      <c r="I1558" s="9">
        <v>1</v>
      </c>
      <c r="J1558" s="6">
        <v>197.26</v>
      </c>
      <c r="K1558" s="7">
        <v>0</v>
      </c>
      <c r="L1558" s="6">
        <v>104.09</v>
      </c>
      <c r="M1558" s="6">
        <f t="shared" si="96"/>
        <v>197.26</v>
      </c>
      <c r="N1558" s="6">
        <f t="shared" si="97"/>
        <v>104.09</v>
      </c>
      <c r="O1558" s="6">
        <f t="shared" si="98"/>
        <v>93.169999999999987</v>
      </c>
      <c r="P1558" s="8">
        <f t="shared" si="99"/>
        <v>0.47232079488999285</v>
      </c>
      <c r="Q1558" s="5">
        <f>YEAR(SalesDataTable[[#This Row],[Order Date]])</f>
        <v>2026</v>
      </c>
      <c r="R1558" s="8" t="str">
        <f>"Q"&amp;ROUNDUP(MONTH(SalesDataTable[[#This Row],[Order Date]])/3,0)</f>
        <v>Q3</v>
      </c>
      <c r="S1558" s="9">
        <f>MONTH(SalesDataTable[[#This Row],[Order Date]])</f>
        <v>8</v>
      </c>
      <c r="T1558" s="8" t="str">
        <f>TEXT(SalesDataTable[[#This Row],[Order Date]],"mmm")</f>
        <v>Aug</v>
      </c>
    </row>
    <row r="1559" spans="1:20" ht="15.6">
      <c r="A1559" s="2">
        <v>1289</v>
      </c>
      <c r="B1559" s="3">
        <v>46238</v>
      </c>
      <c r="C1559" s="4" t="s">
        <v>11</v>
      </c>
      <c r="D1559" s="4" t="s">
        <v>52</v>
      </c>
      <c r="E1559" s="4" t="s">
        <v>28</v>
      </c>
      <c r="F1559" s="4" t="s">
        <v>13</v>
      </c>
      <c r="G1559" s="4" t="s">
        <v>9</v>
      </c>
      <c r="H1559" s="4" t="s">
        <v>46</v>
      </c>
      <c r="I1559" s="9">
        <v>1</v>
      </c>
      <c r="J1559" s="6">
        <v>70.56</v>
      </c>
      <c r="K1559" s="7">
        <v>0</v>
      </c>
      <c r="L1559" s="6">
        <v>32.11</v>
      </c>
      <c r="M1559" s="6">
        <f t="shared" si="96"/>
        <v>70.56</v>
      </c>
      <c r="N1559" s="6">
        <f t="shared" si="97"/>
        <v>32.11</v>
      </c>
      <c r="O1559" s="6">
        <f t="shared" si="98"/>
        <v>38.450000000000003</v>
      </c>
      <c r="P1559" s="8">
        <f t="shared" si="99"/>
        <v>0.54492630385487528</v>
      </c>
      <c r="Q1559" s="5">
        <f>YEAR(SalesDataTable[[#This Row],[Order Date]])</f>
        <v>2026</v>
      </c>
      <c r="R1559" s="8" t="str">
        <f>"Q"&amp;ROUNDUP(MONTH(SalesDataTable[[#This Row],[Order Date]])/3,0)</f>
        <v>Q3</v>
      </c>
      <c r="S1559" s="9">
        <f>MONTH(SalesDataTable[[#This Row],[Order Date]])</f>
        <v>8</v>
      </c>
      <c r="T1559" s="8" t="str">
        <f>TEXT(SalesDataTable[[#This Row],[Order Date]],"mmm")</f>
        <v>Aug</v>
      </c>
    </row>
    <row r="1560" spans="1:20" ht="15.6">
      <c r="A1560" s="2">
        <v>1411</v>
      </c>
      <c r="B1560" s="3">
        <v>46238</v>
      </c>
      <c r="C1560" s="4" t="s">
        <v>6</v>
      </c>
      <c r="D1560" s="4" t="s">
        <v>43</v>
      </c>
      <c r="E1560" s="4" t="s">
        <v>2</v>
      </c>
      <c r="F1560" s="4" t="s">
        <v>16</v>
      </c>
      <c r="G1560" s="4" t="s">
        <v>34</v>
      </c>
      <c r="H1560" s="4" t="s">
        <v>42</v>
      </c>
      <c r="I1560" s="9">
        <v>1</v>
      </c>
      <c r="J1560" s="6">
        <v>36.58</v>
      </c>
      <c r="K1560" s="7">
        <v>0</v>
      </c>
      <c r="L1560" s="6">
        <v>13.98</v>
      </c>
      <c r="M1560" s="6">
        <f t="shared" si="96"/>
        <v>36.58</v>
      </c>
      <c r="N1560" s="6">
        <f t="shared" si="97"/>
        <v>13.98</v>
      </c>
      <c r="O1560" s="6">
        <f t="shared" si="98"/>
        <v>22.599999999999998</v>
      </c>
      <c r="P1560" s="8">
        <f t="shared" si="99"/>
        <v>0.61782394751230174</v>
      </c>
      <c r="Q1560" s="5">
        <f>YEAR(SalesDataTable[[#This Row],[Order Date]])</f>
        <v>2026</v>
      </c>
      <c r="R1560" s="8" t="str">
        <f>"Q"&amp;ROUNDUP(MONTH(SalesDataTable[[#This Row],[Order Date]])/3,0)</f>
        <v>Q3</v>
      </c>
      <c r="S1560" s="9">
        <f>MONTH(SalesDataTable[[#This Row],[Order Date]])</f>
        <v>8</v>
      </c>
      <c r="T1560" s="8" t="str">
        <f>TEXT(SalesDataTable[[#This Row],[Order Date]],"mmm")</f>
        <v>Aug</v>
      </c>
    </row>
    <row r="1561" spans="1:20" ht="15.6">
      <c r="A1561" s="2">
        <v>1799</v>
      </c>
      <c r="B1561" s="3">
        <v>46238</v>
      </c>
      <c r="C1561" s="4" t="s">
        <v>20</v>
      </c>
      <c r="D1561" s="4" t="s">
        <v>47</v>
      </c>
      <c r="E1561" s="4" t="s">
        <v>8</v>
      </c>
      <c r="F1561" s="4" t="s">
        <v>16</v>
      </c>
      <c r="G1561" s="4" t="s">
        <v>4</v>
      </c>
      <c r="H1561" s="4" t="s">
        <v>5</v>
      </c>
      <c r="I1561" s="9">
        <v>4</v>
      </c>
      <c r="J1561" s="6">
        <v>82.98</v>
      </c>
      <c r="K1561" s="7">
        <v>0.05</v>
      </c>
      <c r="L1561" s="6">
        <v>43.79</v>
      </c>
      <c r="M1561" s="6">
        <f t="shared" si="96"/>
        <v>315.32400000000001</v>
      </c>
      <c r="N1561" s="6">
        <f t="shared" si="97"/>
        <v>175.16</v>
      </c>
      <c r="O1561" s="6">
        <f t="shared" si="98"/>
        <v>140.16400000000002</v>
      </c>
      <c r="P1561" s="8">
        <f t="shared" si="99"/>
        <v>0.44450787126891711</v>
      </c>
      <c r="Q1561" s="5">
        <f>YEAR(SalesDataTable[[#This Row],[Order Date]])</f>
        <v>2026</v>
      </c>
      <c r="R1561" s="8" t="str">
        <f>"Q"&amp;ROUNDUP(MONTH(SalesDataTable[[#This Row],[Order Date]])/3,0)</f>
        <v>Q3</v>
      </c>
      <c r="S1561" s="9">
        <f>MONTH(SalesDataTable[[#This Row],[Order Date]])</f>
        <v>8</v>
      </c>
      <c r="T1561" s="8" t="str">
        <f>TEXT(SalesDataTable[[#This Row],[Order Date]],"mmm")</f>
        <v>Aug</v>
      </c>
    </row>
    <row r="1562" spans="1:20" ht="15.6">
      <c r="A1562" s="2">
        <v>1871</v>
      </c>
      <c r="B1562" s="3">
        <v>46238</v>
      </c>
      <c r="C1562" s="4" t="s">
        <v>0</v>
      </c>
      <c r="D1562" s="4" t="s">
        <v>1</v>
      </c>
      <c r="E1562" s="4" t="s">
        <v>2</v>
      </c>
      <c r="F1562" s="4" t="s">
        <v>13</v>
      </c>
      <c r="G1562" s="4" t="s">
        <v>4</v>
      </c>
      <c r="H1562" s="4" t="s">
        <v>26</v>
      </c>
      <c r="I1562" s="9">
        <v>1</v>
      </c>
      <c r="J1562" s="6">
        <v>41.25</v>
      </c>
      <c r="K1562" s="7">
        <v>0</v>
      </c>
      <c r="L1562" s="6">
        <v>17.02</v>
      </c>
      <c r="M1562" s="6">
        <f t="shared" si="96"/>
        <v>41.25</v>
      </c>
      <c r="N1562" s="6">
        <f t="shared" si="97"/>
        <v>17.02</v>
      </c>
      <c r="O1562" s="6">
        <f t="shared" si="98"/>
        <v>24.23</v>
      </c>
      <c r="P1562" s="8">
        <f t="shared" si="99"/>
        <v>0.58739393939393936</v>
      </c>
      <c r="Q1562" s="5">
        <f>YEAR(SalesDataTable[[#This Row],[Order Date]])</f>
        <v>2026</v>
      </c>
      <c r="R1562" s="8" t="str">
        <f>"Q"&amp;ROUNDUP(MONTH(SalesDataTable[[#This Row],[Order Date]])/3,0)</f>
        <v>Q3</v>
      </c>
      <c r="S1562" s="9">
        <f>MONTH(SalesDataTable[[#This Row],[Order Date]])</f>
        <v>8</v>
      </c>
      <c r="T1562" s="8" t="str">
        <f>TEXT(SalesDataTable[[#This Row],[Order Date]],"mmm")</f>
        <v>Aug</v>
      </c>
    </row>
    <row r="1563" spans="1:20" ht="15.6">
      <c r="A1563" s="2">
        <v>4180</v>
      </c>
      <c r="B1563" s="3">
        <v>46238</v>
      </c>
      <c r="C1563" s="4" t="s">
        <v>11</v>
      </c>
      <c r="D1563" s="4" t="s">
        <v>18</v>
      </c>
      <c r="E1563" s="4" t="s">
        <v>2</v>
      </c>
      <c r="F1563" s="4" t="s">
        <v>3</v>
      </c>
      <c r="G1563" s="4" t="s">
        <v>4</v>
      </c>
      <c r="H1563" s="4" t="s">
        <v>30</v>
      </c>
      <c r="I1563" s="9">
        <v>1</v>
      </c>
      <c r="J1563" s="6">
        <v>101.37</v>
      </c>
      <c r="K1563" s="7">
        <v>0</v>
      </c>
      <c r="L1563" s="6">
        <v>51.56</v>
      </c>
      <c r="M1563" s="6">
        <f t="shared" si="96"/>
        <v>101.37</v>
      </c>
      <c r="N1563" s="6">
        <f t="shared" si="97"/>
        <v>51.56</v>
      </c>
      <c r="O1563" s="6">
        <f t="shared" si="98"/>
        <v>49.81</v>
      </c>
      <c r="P1563" s="8">
        <f t="shared" si="99"/>
        <v>0.49136825490776365</v>
      </c>
      <c r="Q1563" s="5">
        <f>YEAR(SalesDataTable[[#This Row],[Order Date]])</f>
        <v>2026</v>
      </c>
      <c r="R1563" s="8" t="str">
        <f>"Q"&amp;ROUNDUP(MONTH(SalesDataTable[[#This Row],[Order Date]])/3,0)</f>
        <v>Q3</v>
      </c>
      <c r="S1563" s="9">
        <f>MONTH(SalesDataTable[[#This Row],[Order Date]])</f>
        <v>8</v>
      </c>
      <c r="T1563" s="8" t="str">
        <f>TEXT(SalesDataTable[[#This Row],[Order Date]],"mmm")</f>
        <v>Aug</v>
      </c>
    </row>
    <row r="1564" spans="1:20" ht="15.6">
      <c r="A1564" s="2">
        <v>4338</v>
      </c>
      <c r="B1564" s="3">
        <v>46238</v>
      </c>
      <c r="C1564" s="4" t="s">
        <v>11</v>
      </c>
      <c r="D1564" s="4" t="s">
        <v>52</v>
      </c>
      <c r="E1564" s="4" t="s">
        <v>2</v>
      </c>
      <c r="F1564" s="4" t="s">
        <v>3</v>
      </c>
      <c r="G1564" s="4" t="s">
        <v>23</v>
      </c>
      <c r="H1564" s="4" t="s">
        <v>24</v>
      </c>
      <c r="I1564" s="9">
        <v>1</v>
      </c>
      <c r="J1564" s="6">
        <v>340.66</v>
      </c>
      <c r="K1564" s="7">
        <v>0.05</v>
      </c>
      <c r="L1564" s="6">
        <v>194.13</v>
      </c>
      <c r="M1564" s="6">
        <f t="shared" si="96"/>
        <v>323.62700000000001</v>
      </c>
      <c r="N1564" s="6">
        <f t="shared" si="97"/>
        <v>194.13</v>
      </c>
      <c r="O1564" s="6">
        <f t="shared" si="98"/>
        <v>129.49700000000001</v>
      </c>
      <c r="P1564" s="8">
        <f t="shared" si="99"/>
        <v>0.40014275693931595</v>
      </c>
      <c r="Q1564" s="5">
        <f>YEAR(SalesDataTable[[#This Row],[Order Date]])</f>
        <v>2026</v>
      </c>
      <c r="R1564" s="8" t="str">
        <f>"Q"&amp;ROUNDUP(MONTH(SalesDataTable[[#This Row],[Order Date]])/3,0)</f>
        <v>Q3</v>
      </c>
      <c r="S1564" s="9">
        <f>MONTH(SalesDataTable[[#This Row],[Order Date]])</f>
        <v>8</v>
      </c>
      <c r="T1564" s="8" t="str">
        <f>TEXT(SalesDataTable[[#This Row],[Order Date]],"mmm")</f>
        <v>Aug</v>
      </c>
    </row>
    <row r="1565" spans="1:20" ht="15.6">
      <c r="A1565" s="2">
        <v>4463</v>
      </c>
      <c r="B1565" s="3">
        <v>46238</v>
      </c>
      <c r="C1565" s="4" t="s">
        <v>11</v>
      </c>
      <c r="D1565" s="4" t="s">
        <v>12</v>
      </c>
      <c r="E1565" s="4" t="s">
        <v>28</v>
      </c>
      <c r="F1565" s="4" t="s">
        <v>16</v>
      </c>
      <c r="G1565" s="4" t="s">
        <v>4</v>
      </c>
      <c r="H1565" s="4" t="s">
        <v>22</v>
      </c>
      <c r="I1565" s="9">
        <v>1</v>
      </c>
      <c r="J1565" s="6">
        <v>50.43</v>
      </c>
      <c r="K1565" s="7">
        <v>0.15</v>
      </c>
      <c r="L1565" s="6">
        <v>22.94</v>
      </c>
      <c r="M1565" s="6">
        <f t="shared" si="96"/>
        <v>42.865499999999997</v>
      </c>
      <c r="N1565" s="6">
        <f t="shared" si="97"/>
        <v>22.94</v>
      </c>
      <c r="O1565" s="6">
        <f t="shared" si="98"/>
        <v>19.925499999999996</v>
      </c>
      <c r="P1565" s="8">
        <f t="shared" si="99"/>
        <v>0.46483768998378644</v>
      </c>
      <c r="Q1565" s="5">
        <f>YEAR(SalesDataTable[[#This Row],[Order Date]])</f>
        <v>2026</v>
      </c>
      <c r="R1565" s="8" t="str">
        <f>"Q"&amp;ROUNDUP(MONTH(SalesDataTable[[#This Row],[Order Date]])/3,0)</f>
        <v>Q3</v>
      </c>
      <c r="S1565" s="9">
        <f>MONTH(SalesDataTable[[#This Row],[Order Date]])</f>
        <v>8</v>
      </c>
      <c r="T1565" s="8" t="str">
        <f>TEXT(SalesDataTable[[#This Row],[Order Date]],"mmm")</f>
        <v>Aug</v>
      </c>
    </row>
    <row r="1566" spans="1:20" ht="15.6">
      <c r="A1566" s="2">
        <v>382</v>
      </c>
      <c r="B1566" s="3">
        <v>46239</v>
      </c>
      <c r="C1566" s="4" t="s">
        <v>20</v>
      </c>
      <c r="D1566" s="4" t="s">
        <v>33</v>
      </c>
      <c r="E1566" s="4" t="s">
        <v>2</v>
      </c>
      <c r="F1566" s="4" t="s">
        <v>13</v>
      </c>
      <c r="G1566" s="4" t="s">
        <v>34</v>
      </c>
      <c r="H1566" s="4" t="s">
        <v>35</v>
      </c>
      <c r="I1566" s="9">
        <v>1</v>
      </c>
      <c r="J1566" s="6">
        <v>40.42</v>
      </c>
      <c r="K1566" s="7">
        <v>0.05</v>
      </c>
      <c r="L1566" s="6">
        <v>14.33</v>
      </c>
      <c r="M1566" s="6">
        <f t="shared" si="96"/>
        <v>38.399000000000001</v>
      </c>
      <c r="N1566" s="6">
        <f t="shared" si="97"/>
        <v>14.33</v>
      </c>
      <c r="O1566" s="6">
        <f t="shared" si="98"/>
        <v>24.069000000000003</v>
      </c>
      <c r="P1566" s="8">
        <f t="shared" si="99"/>
        <v>0.62681319826037141</v>
      </c>
      <c r="Q1566" s="5">
        <f>YEAR(SalesDataTable[[#This Row],[Order Date]])</f>
        <v>2026</v>
      </c>
      <c r="R1566" s="8" t="str">
        <f>"Q"&amp;ROUNDUP(MONTH(SalesDataTable[[#This Row],[Order Date]])/3,0)</f>
        <v>Q3</v>
      </c>
      <c r="S1566" s="9">
        <f>MONTH(SalesDataTable[[#This Row],[Order Date]])</f>
        <v>8</v>
      </c>
      <c r="T1566" s="8" t="str">
        <f>TEXT(SalesDataTable[[#This Row],[Order Date]],"mmm")</f>
        <v>Aug</v>
      </c>
    </row>
    <row r="1567" spans="1:20" ht="15.6">
      <c r="A1567" s="2">
        <v>1011</v>
      </c>
      <c r="B1567" s="3">
        <v>46239</v>
      </c>
      <c r="C1567" s="4" t="s">
        <v>0</v>
      </c>
      <c r="D1567" s="4" t="s">
        <v>1</v>
      </c>
      <c r="E1567" s="4" t="s">
        <v>2</v>
      </c>
      <c r="F1567" s="4" t="s">
        <v>13</v>
      </c>
      <c r="G1567" s="4" t="s">
        <v>4</v>
      </c>
      <c r="H1567" s="4" t="s">
        <v>22</v>
      </c>
      <c r="I1567" s="9">
        <v>1</v>
      </c>
      <c r="J1567" s="6">
        <v>51.81</v>
      </c>
      <c r="K1567" s="7">
        <v>0.05</v>
      </c>
      <c r="L1567" s="6">
        <v>22.28</v>
      </c>
      <c r="M1567" s="6">
        <f t="shared" si="96"/>
        <v>49.219499999999996</v>
      </c>
      <c r="N1567" s="6">
        <f t="shared" si="97"/>
        <v>22.28</v>
      </c>
      <c r="O1567" s="6">
        <f t="shared" si="98"/>
        <v>26.939499999999995</v>
      </c>
      <c r="P1567" s="8">
        <f t="shared" si="99"/>
        <v>0.54733388189640275</v>
      </c>
      <c r="Q1567" s="5">
        <f>YEAR(SalesDataTable[[#This Row],[Order Date]])</f>
        <v>2026</v>
      </c>
      <c r="R1567" s="8" t="str">
        <f>"Q"&amp;ROUNDUP(MONTH(SalesDataTable[[#This Row],[Order Date]])/3,0)</f>
        <v>Q3</v>
      </c>
      <c r="S1567" s="9">
        <f>MONTH(SalesDataTable[[#This Row],[Order Date]])</f>
        <v>8</v>
      </c>
      <c r="T1567" s="8" t="str">
        <f>TEXT(SalesDataTable[[#This Row],[Order Date]],"mmm")</f>
        <v>Aug</v>
      </c>
    </row>
    <row r="1568" spans="1:20" ht="15.6">
      <c r="A1568" s="2">
        <v>1148</v>
      </c>
      <c r="B1568" s="3">
        <v>46239</v>
      </c>
      <c r="C1568" s="4" t="s">
        <v>11</v>
      </c>
      <c r="D1568" s="4" t="s">
        <v>12</v>
      </c>
      <c r="E1568" s="4" t="s">
        <v>19</v>
      </c>
      <c r="F1568" s="4" t="s">
        <v>13</v>
      </c>
      <c r="G1568" s="4" t="s">
        <v>34</v>
      </c>
      <c r="H1568" s="4" t="s">
        <v>42</v>
      </c>
      <c r="I1568" s="9">
        <v>3</v>
      </c>
      <c r="J1568" s="6">
        <v>35.9</v>
      </c>
      <c r="K1568" s="7">
        <v>0</v>
      </c>
      <c r="L1568" s="6">
        <v>14.11</v>
      </c>
      <c r="M1568" s="6">
        <f t="shared" si="96"/>
        <v>107.69999999999999</v>
      </c>
      <c r="N1568" s="6">
        <f t="shared" si="97"/>
        <v>42.33</v>
      </c>
      <c r="O1568" s="6">
        <f t="shared" si="98"/>
        <v>65.36999999999999</v>
      </c>
      <c r="P1568" s="8">
        <f t="shared" si="99"/>
        <v>0.60696378830083564</v>
      </c>
      <c r="Q1568" s="5">
        <f>YEAR(SalesDataTable[[#This Row],[Order Date]])</f>
        <v>2026</v>
      </c>
      <c r="R1568" s="8" t="str">
        <f>"Q"&amp;ROUNDUP(MONTH(SalesDataTable[[#This Row],[Order Date]])/3,0)</f>
        <v>Q3</v>
      </c>
      <c r="S1568" s="9">
        <f>MONTH(SalesDataTable[[#This Row],[Order Date]])</f>
        <v>8</v>
      </c>
      <c r="T1568" s="8" t="str">
        <f>TEXT(SalesDataTable[[#This Row],[Order Date]],"mmm")</f>
        <v>Aug</v>
      </c>
    </row>
    <row r="1569" spans="1:20" ht="15.6">
      <c r="A1569" s="2">
        <v>1397</v>
      </c>
      <c r="B1569" s="3">
        <v>46239</v>
      </c>
      <c r="C1569" s="4" t="s">
        <v>6</v>
      </c>
      <c r="D1569" s="4" t="s">
        <v>49</v>
      </c>
      <c r="E1569" s="4" t="s">
        <v>19</v>
      </c>
      <c r="F1569" s="4" t="s">
        <v>16</v>
      </c>
      <c r="G1569" s="4" t="s">
        <v>9</v>
      </c>
      <c r="H1569" s="4" t="s">
        <v>10</v>
      </c>
      <c r="I1569" s="9">
        <v>2</v>
      </c>
      <c r="J1569" s="6">
        <v>90.27</v>
      </c>
      <c r="K1569" s="7">
        <v>0.05</v>
      </c>
      <c r="L1569" s="6">
        <v>46.38</v>
      </c>
      <c r="M1569" s="6">
        <f t="shared" si="96"/>
        <v>171.51299999999998</v>
      </c>
      <c r="N1569" s="6">
        <f t="shared" si="97"/>
        <v>92.76</v>
      </c>
      <c r="O1569" s="6">
        <f t="shared" si="98"/>
        <v>78.752999999999972</v>
      </c>
      <c r="P1569" s="8">
        <f t="shared" si="99"/>
        <v>0.45916636056742044</v>
      </c>
      <c r="Q1569" s="5">
        <f>YEAR(SalesDataTable[[#This Row],[Order Date]])</f>
        <v>2026</v>
      </c>
      <c r="R1569" s="8" t="str">
        <f>"Q"&amp;ROUNDUP(MONTH(SalesDataTable[[#This Row],[Order Date]])/3,0)</f>
        <v>Q3</v>
      </c>
      <c r="S1569" s="9">
        <f>MONTH(SalesDataTable[[#This Row],[Order Date]])</f>
        <v>8</v>
      </c>
      <c r="T1569" s="8" t="str">
        <f>TEXT(SalesDataTable[[#This Row],[Order Date]],"mmm")</f>
        <v>Aug</v>
      </c>
    </row>
    <row r="1570" spans="1:20" ht="15.6">
      <c r="A1570" s="2">
        <v>2252</v>
      </c>
      <c r="B1570" s="3">
        <v>46239</v>
      </c>
      <c r="C1570" s="4" t="s">
        <v>6</v>
      </c>
      <c r="D1570" s="4" t="s">
        <v>41</v>
      </c>
      <c r="E1570" s="4" t="s">
        <v>2</v>
      </c>
      <c r="F1570" s="4" t="s">
        <v>13</v>
      </c>
      <c r="G1570" s="4" t="s">
        <v>4</v>
      </c>
      <c r="H1570" s="4" t="s">
        <v>22</v>
      </c>
      <c r="I1570" s="9">
        <v>1</v>
      </c>
      <c r="J1570" s="6">
        <v>49.68</v>
      </c>
      <c r="K1570" s="7">
        <v>0.05</v>
      </c>
      <c r="L1570" s="6">
        <v>22.02</v>
      </c>
      <c r="M1570" s="6">
        <f t="shared" si="96"/>
        <v>47.195999999999998</v>
      </c>
      <c r="N1570" s="6">
        <f t="shared" si="97"/>
        <v>22.02</v>
      </c>
      <c r="O1570" s="6">
        <f t="shared" si="98"/>
        <v>25.175999999999998</v>
      </c>
      <c r="P1570" s="8">
        <f t="shared" si="99"/>
        <v>0.53343503686753113</v>
      </c>
      <c r="Q1570" s="5">
        <f>YEAR(SalesDataTable[[#This Row],[Order Date]])</f>
        <v>2026</v>
      </c>
      <c r="R1570" s="8" t="str">
        <f>"Q"&amp;ROUNDUP(MONTH(SalesDataTable[[#This Row],[Order Date]])/3,0)</f>
        <v>Q3</v>
      </c>
      <c r="S1570" s="9">
        <f>MONTH(SalesDataTable[[#This Row],[Order Date]])</f>
        <v>8</v>
      </c>
      <c r="T1570" s="8" t="str">
        <f>TEXT(SalesDataTable[[#This Row],[Order Date]],"mmm")</f>
        <v>Aug</v>
      </c>
    </row>
    <row r="1571" spans="1:20" ht="15.6">
      <c r="A1571" s="2">
        <v>2415</v>
      </c>
      <c r="B1571" s="3">
        <v>46239</v>
      </c>
      <c r="C1571" s="4" t="s">
        <v>6</v>
      </c>
      <c r="D1571" s="4" t="s">
        <v>43</v>
      </c>
      <c r="E1571" s="4" t="s">
        <v>2</v>
      </c>
      <c r="F1571" s="4" t="s">
        <v>13</v>
      </c>
      <c r="G1571" s="4" t="s">
        <v>14</v>
      </c>
      <c r="H1571" s="4" t="s">
        <v>44</v>
      </c>
      <c r="I1571" s="9">
        <v>2</v>
      </c>
      <c r="J1571" s="6">
        <v>131.25</v>
      </c>
      <c r="K1571" s="7">
        <v>0.05</v>
      </c>
      <c r="L1571" s="6">
        <v>65.42</v>
      </c>
      <c r="M1571" s="6">
        <f t="shared" si="96"/>
        <v>249.375</v>
      </c>
      <c r="N1571" s="6">
        <f t="shared" si="97"/>
        <v>130.84</v>
      </c>
      <c r="O1571" s="6">
        <f t="shared" si="98"/>
        <v>118.535</v>
      </c>
      <c r="P1571" s="8">
        <f t="shared" si="99"/>
        <v>0.47532832080200499</v>
      </c>
      <c r="Q1571" s="5">
        <f>YEAR(SalesDataTable[[#This Row],[Order Date]])</f>
        <v>2026</v>
      </c>
      <c r="R1571" s="8" t="str">
        <f>"Q"&amp;ROUNDUP(MONTH(SalesDataTable[[#This Row],[Order Date]])/3,0)</f>
        <v>Q3</v>
      </c>
      <c r="S1571" s="9">
        <f>MONTH(SalesDataTable[[#This Row],[Order Date]])</f>
        <v>8</v>
      </c>
      <c r="T1571" s="8" t="str">
        <f>TEXT(SalesDataTable[[#This Row],[Order Date]],"mmm")</f>
        <v>Aug</v>
      </c>
    </row>
    <row r="1572" spans="1:20" ht="15.6">
      <c r="A1572" s="2">
        <v>2525</v>
      </c>
      <c r="B1572" s="3">
        <v>46239</v>
      </c>
      <c r="C1572" s="4" t="s">
        <v>20</v>
      </c>
      <c r="D1572" s="4" t="s">
        <v>21</v>
      </c>
      <c r="E1572" s="4" t="s">
        <v>19</v>
      </c>
      <c r="F1572" s="4" t="s">
        <v>13</v>
      </c>
      <c r="G1572" s="4" t="s">
        <v>34</v>
      </c>
      <c r="H1572" s="4" t="s">
        <v>42</v>
      </c>
      <c r="I1572" s="9">
        <v>2</v>
      </c>
      <c r="J1572" s="6">
        <v>36.78</v>
      </c>
      <c r="K1572" s="7">
        <v>0.05</v>
      </c>
      <c r="L1572" s="6">
        <v>13.85</v>
      </c>
      <c r="M1572" s="6">
        <f t="shared" si="96"/>
        <v>69.882000000000005</v>
      </c>
      <c r="N1572" s="6">
        <f t="shared" si="97"/>
        <v>27.7</v>
      </c>
      <c r="O1572" s="6">
        <f t="shared" si="98"/>
        <v>42.182000000000002</v>
      </c>
      <c r="P1572" s="8">
        <f t="shared" si="99"/>
        <v>0.60361752668784519</v>
      </c>
      <c r="Q1572" s="5">
        <f>YEAR(SalesDataTable[[#This Row],[Order Date]])</f>
        <v>2026</v>
      </c>
      <c r="R1572" s="8" t="str">
        <f>"Q"&amp;ROUNDUP(MONTH(SalesDataTable[[#This Row],[Order Date]])/3,0)</f>
        <v>Q3</v>
      </c>
      <c r="S1572" s="9">
        <f>MONTH(SalesDataTable[[#This Row],[Order Date]])</f>
        <v>8</v>
      </c>
      <c r="T1572" s="8" t="str">
        <f>TEXT(SalesDataTable[[#This Row],[Order Date]],"mmm")</f>
        <v>Aug</v>
      </c>
    </row>
    <row r="1573" spans="1:20" ht="15.6">
      <c r="A1573" s="2">
        <v>2652</v>
      </c>
      <c r="B1573" s="3">
        <v>46239</v>
      </c>
      <c r="C1573" s="4" t="s">
        <v>11</v>
      </c>
      <c r="D1573" s="4" t="s">
        <v>12</v>
      </c>
      <c r="E1573" s="4" t="s">
        <v>19</v>
      </c>
      <c r="F1573" s="4" t="s">
        <v>3</v>
      </c>
      <c r="G1573" s="4" t="s">
        <v>4</v>
      </c>
      <c r="H1573" s="4" t="s">
        <v>5</v>
      </c>
      <c r="I1573" s="9">
        <v>1</v>
      </c>
      <c r="J1573" s="6">
        <v>80.790000000000006</v>
      </c>
      <c r="K1573" s="7">
        <v>0.1</v>
      </c>
      <c r="L1573" s="6">
        <v>43.65</v>
      </c>
      <c r="M1573" s="6">
        <f t="shared" si="96"/>
        <v>72.711000000000013</v>
      </c>
      <c r="N1573" s="6">
        <f t="shared" si="97"/>
        <v>43.65</v>
      </c>
      <c r="O1573" s="6">
        <f t="shared" si="98"/>
        <v>29.061000000000014</v>
      </c>
      <c r="P1573" s="8">
        <f t="shared" si="99"/>
        <v>0.39967817799232591</v>
      </c>
      <c r="Q1573" s="5">
        <f>YEAR(SalesDataTable[[#This Row],[Order Date]])</f>
        <v>2026</v>
      </c>
      <c r="R1573" s="8" t="str">
        <f>"Q"&amp;ROUNDUP(MONTH(SalesDataTable[[#This Row],[Order Date]])/3,0)</f>
        <v>Q3</v>
      </c>
      <c r="S1573" s="9">
        <f>MONTH(SalesDataTable[[#This Row],[Order Date]])</f>
        <v>8</v>
      </c>
      <c r="T1573" s="8" t="str">
        <f>TEXT(SalesDataTable[[#This Row],[Order Date]],"mmm")</f>
        <v>Aug</v>
      </c>
    </row>
    <row r="1574" spans="1:20" ht="15.6">
      <c r="A1574" s="2">
        <v>4035</v>
      </c>
      <c r="B1574" s="3">
        <v>46239</v>
      </c>
      <c r="C1574" s="4" t="s">
        <v>0</v>
      </c>
      <c r="D1574" s="4" t="s">
        <v>36</v>
      </c>
      <c r="E1574" s="4" t="s">
        <v>2</v>
      </c>
      <c r="F1574" s="4" t="s">
        <v>3</v>
      </c>
      <c r="G1574" s="4" t="s">
        <v>4</v>
      </c>
      <c r="H1574" s="4" t="s">
        <v>26</v>
      </c>
      <c r="I1574" s="9">
        <v>2</v>
      </c>
      <c r="J1574" s="6">
        <v>40.53</v>
      </c>
      <c r="K1574" s="7">
        <v>0.05</v>
      </c>
      <c r="L1574" s="6">
        <v>17.100000000000001</v>
      </c>
      <c r="M1574" s="6">
        <f t="shared" si="96"/>
        <v>77.007000000000005</v>
      </c>
      <c r="N1574" s="6">
        <f t="shared" si="97"/>
        <v>34.200000000000003</v>
      </c>
      <c r="O1574" s="6">
        <f t="shared" si="98"/>
        <v>42.807000000000002</v>
      </c>
      <c r="P1574" s="8">
        <f t="shared" si="99"/>
        <v>0.55588452997779425</v>
      </c>
      <c r="Q1574" s="5">
        <f>YEAR(SalesDataTable[[#This Row],[Order Date]])</f>
        <v>2026</v>
      </c>
      <c r="R1574" s="8" t="str">
        <f>"Q"&amp;ROUNDUP(MONTH(SalesDataTable[[#This Row],[Order Date]])/3,0)</f>
        <v>Q3</v>
      </c>
      <c r="S1574" s="9">
        <f>MONTH(SalesDataTable[[#This Row],[Order Date]])</f>
        <v>8</v>
      </c>
      <c r="T1574" s="8" t="str">
        <f>TEXT(SalesDataTable[[#This Row],[Order Date]],"mmm")</f>
        <v>Aug</v>
      </c>
    </row>
    <row r="1575" spans="1:20" ht="15.6">
      <c r="A1575" s="2">
        <v>4377</v>
      </c>
      <c r="B1575" s="3">
        <v>46239</v>
      </c>
      <c r="C1575" s="4" t="s">
        <v>11</v>
      </c>
      <c r="D1575" s="4" t="s">
        <v>12</v>
      </c>
      <c r="E1575" s="4" t="s">
        <v>28</v>
      </c>
      <c r="F1575" s="4" t="s">
        <v>13</v>
      </c>
      <c r="G1575" s="4" t="s">
        <v>4</v>
      </c>
      <c r="H1575" s="4" t="s">
        <v>5</v>
      </c>
      <c r="I1575" s="9">
        <v>2</v>
      </c>
      <c r="J1575" s="6">
        <v>81.66</v>
      </c>
      <c r="K1575" s="7">
        <v>0</v>
      </c>
      <c r="L1575" s="6">
        <v>42.11</v>
      </c>
      <c r="M1575" s="6">
        <f t="shared" si="96"/>
        <v>163.32</v>
      </c>
      <c r="N1575" s="6">
        <f t="shared" si="97"/>
        <v>84.22</v>
      </c>
      <c r="O1575" s="6">
        <f t="shared" si="98"/>
        <v>79.099999999999994</v>
      </c>
      <c r="P1575" s="8">
        <f t="shared" si="99"/>
        <v>0.48432525104090129</v>
      </c>
      <c r="Q1575" s="5">
        <f>YEAR(SalesDataTable[[#This Row],[Order Date]])</f>
        <v>2026</v>
      </c>
      <c r="R1575" s="8" t="str">
        <f>"Q"&amp;ROUNDUP(MONTH(SalesDataTable[[#This Row],[Order Date]])/3,0)</f>
        <v>Q3</v>
      </c>
      <c r="S1575" s="9">
        <f>MONTH(SalesDataTable[[#This Row],[Order Date]])</f>
        <v>8</v>
      </c>
      <c r="T1575" s="8" t="str">
        <f>TEXT(SalesDataTable[[#This Row],[Order Date]],"mmm")</f>
        <v>Aug</v>
      </c>
    </row>
    <row r="1576" spans="1:20" ht="15.6">
      <c r="A1576" s="2">
        <v>4734</v>
      </c>
      <c r="B1576" s="3">
        <v>46239</v>
      </c>
      <c r="C1576" s="4" t="s">
        <v>6</v>
      </c>
      <c r="D1576" s="4" t="s">
        <v>43</v>
      </c>
      <c r="E1576" s="4" t="s">
        <v>28</v>
      </c>
      <c r="F1576" s="4" t="s">
        <v>3</v>
      </c>
      <c r="G1576" s="4" t="s">
        <v>9</v>
      </c>
      <c r="H1576" s="4" t="s">
        <v>17</v>
      </c>
      <c r="I1576" s="9">
        <v>1</v>
      </c>
      <c r="J1576" s="6">
        <v>146.55000000000001</v>
      </c>
      <c r="K1576" s="7">
        <v>0</v>
      </c>
      <c r="L1576" s="6">
        <v>78.8</v>
      </c>
      <c r="M1576" s="6">
        <f t="shared" si="96"/>
        <v>146.55000000000001</v>
      </c>
      <c r="N1576" s="6">
        <f t="shared" si="97"/>
        <v>78.8</v>
      </c>
      <c r="O1576" s="6">
        <f t="shared" si="98"/>
        <v>67.750000000000014</v>
      </c>
      <c r="P1576" s="8">
        <f t="shared" si="99"/>
        <v>0.46229955646537024</v>
      </c>
      <c r="Q1576" s="5">
        <f>YEAR(SalesDataTable[[#This Row],[Order Date]])</f>
        <v>2026</v>
      </c>
      <c r="R1576" s="8" t="str">
        <f>"Q"&amp;ROUNDUP(MONTH(SalesDataTable[[#This Row],[Order Date]])/3,0)</f>
        <v>Q3</v>
      </c>
      <c r="S1576" s="9">
        <f>MONTH(SalesDataTable[[#This Row],[Order Date]])</f>
        <v>8</v>
      </c>
      <c r="T1576" s="8" t="str">
        <f>TEXT(SalesDataTable[[#This Row],[Order Date]],"mmm")</f>
        <v>Aug</v>
      </c>
    </row>
    <row r="1577" spans="1:20" ht="15.6">
      <c r="A1577" s="2">
        <v>4892</v>
      </c>
      <c r="B1577" s="3">
        <v>46239</v>
      </c>
      <c r="C1577" s="4" t="s">
        <v>6</v>
      </c>
      <c r="D1577" s="4" t="s">
        <v>7</v>
      </c>
      <c r="E1577" s="4" t="s">
        <v>19</v>
      </c>
      <c r="F1577" s="4" t="s">
        <v>3</v>
      </c>
      <c r="G1577" s="4" t="s">
        <v>14</v>
      </c>
      <c r="H1577" s="4" t="s">
        <v>48</v>
      </c>
      <c r="I1577" s="9">
        <v>2</v>
      </c>
      <c r="J1577" s="6">
        <v>161.75</v>
      </c>
      <c r="K1577" s="7">
        <v>0.1</v>
      </c>
      <c r="L1577" s="6">
        <v>85.85</v>
      </c>
      <c r="M1577" s="6">
        <f t="shared" si="96"/>
        <v>291.15000000000003</v>
      </c>
      <c r="N1577" s="6">
        <f t="shared" si="97"/>
        <v>171.7</v>
      </c>
      <c r="O1577" s="6">
        <f t="shared" si="98"/>
        <v>119.45000000000005</v>
      </c>
      <c r="P1577" s="8">
        <f t="shared" si="99"/>
        <v>0.41026962047054794</v>
      </c>
      <c r="Q1577" s="5">
        <f>YEAR(SalesDataTable[[#This Row],[Order Date]])</f>
        <v>2026</v>
      </c>
      <c r="R1577" s="8" t="str">
        <f>"Q"&amp;ROUNDUP(MONTH(SalesDataTable[[#This Row],[Order Date]])/3,0)</f>
        <v>Q3</v>
      </c>
      <c r="S1577" s="9">
        <f>MONTH(SalesDataTable[[#This Row],[Order Date]])</f>
        <v>8</v>
      </c>
      <c r="T1577" s="8" t="str">
        <f>TEXT(SalesDataTable[[#This Row],[Order Date]],"mmm")</f>
        <v>Aug</v>
      </c>
    </row>
    <row r="1578" spans="1:20" ht="15.6">
      <c r="A1578" s="2">
        <v>5059</v>
      </c>
      <c r="B1578" s="3">
        <v>46239</v>
      </c>
      <c r="C1578" s="4" t="s">
        <v>6</v>
      </c>
      <c r="D1578" s="4" t="s">
        <v>7</v>
      </c>
      <c r="E1578" s="4" t="s">
        <v>28</v>
      </c>
      <c r="F1578" s="4" t="s">
        <v>3</v>
      </c>
      <c r="G1578" s="4" t="s">
        <v>23</v>
      </c>
      <c r="H1578" s="4" t="s">
        <v>51</v>
      </c>
      <c r="I1578" s="9">
        <v>2</v>
      </c>
      <c r="J1578" s="6">
        <v>122.47</v>
      </c>
      <c r="K1578" s="7">
        <v>0</v>
      </c>
      <c r="L1578" s="6">
        <v>59.73</v>
      </c>
      <c r="M1578" s="6">
        <f t="shared" si="96"/>
        <v>244.94</v>
      </c>
      <c r="N1578" s="6">
        <f t="shared" si="97"/>
        <v>119.46</v>
      </c>
      <c r="O1578" s="6">
        <f t="shared" si="98"/>
        <v>125.48</v>
      </c>
      <c r="P1578" s="8">
        <f t="shared" si="99"/>
        <v>0.5122887237690863</v>
      </c>
      <c r="Q1578" s="5">
        <f>YEAR(SalesDataTable[[#This Row],[Order Date]])</f>
        <v>2026</v>
      </c>
      <c r="R1578" s="8" t="str">
        <f>"Q"&amp;ROUNDUP(MONTH(SalesDataTable[[#This Row],[Order Date]])/3,0)</f>
        <v>Q3</v>
      </c>
      <c r="S1578" s="9">
        <f>MONTH(SalesDataTable[[#This Row],[Order Date]])</f>
        <v>8</v>
      </c>
      <c r="T1578" s="8" t="str">
        <f>TEXT(SalesDataTable[[#This Row],[Order Date]],"mmm")</f>
        <v>Aug</v>
      </c>
    </row>
    <row r="1579" spans="1:20" ht="15.6">
      <c r="A1579" s="2">
        <v>835</v>
      </c>
      <c r="B1579" s="3">
        <v>46240</v>
      </c>
      <c r="C1579" s="4" t="s">
        <v>20</v>
      </c>
      <c r="D1579" s="4" t="s">
        <v>31</v>
      </c>
      <c r="E1579" s="4" t="s">
        <v>28</v>
      </c>
      <c r="F1579" s="4" t="s">
        <v>3</v>
      </c>
      <c r="G1579" s="4" t="s">
        <v>9</v>
      </c>
      <c r="H1579" s="4" t="s">
        <v>46</v>
      </c>
      <c r="I1579" s="9">
        <v>3</v>
      </c>
      <c r="J1579" s="6">
        <v>70.930000000000007</v>
      </c>
      <c r="K1579" s="7">
        <v>0</v>
      </c>
      <c r="L1579" s="6">
        <v>32.9</v>
      </c>
      <c r="M1579" s="6">
        <f t="shared" si="96"/>
        <v>212.79000000000002</v>
      </c>
      <c r="N1579" s="6">
        <f t="shared" si="97"/>
        <v>98.699999999999989</v>
      </c>
      <c r="O1579" s="6">
        <f t="shared" si="98"/>
        <v>114.09000000000003</v>
      </c>
      <c r="P1579" s="8">
        <f t="shared" si="99"/>
        <v>0.53616241364725792</v>
      </c>
      <c r="Q1579" s="5">
        <f>YEAR(SalesDataTable[[#This Row],[Order Date]])</f>
        <v>2026</v>
      </c>
      <c r="R1579" s="8" t="str">
        <f>"Q"&amp;ROUNDUP(MONTH(SalesDataTable[[#This Row],[Order Date]])/3,0)</f>
        <v>Q3</v>
      </c>
      <c r="S1579" s="9">
        <f>MONTH(SalesDataTable[[#This Row],[Order Date]])</f>
        <v>8</v>
      </c>
      <c r="T1579" s="8" t="str">
        <f>TEXT(SalesDataTable[[#This Row],[Order Date]],"mmm")</f>
        <v>Aug</v>
      </c>
    </row>
    <row r="1580" spans="1:20" ht="15.6">
      <c r="A1580" s="2">
        <v>1104</v>
      </c>
      <c r="B1580" s="3">
        <v>46240</v>
      </c>
      <c r="C1580" s="4" t="s">
        <v>0</v>
      </c>
      <c r="D1580" s="4" t="s">
        <v>50</v>
      </c>
      <c r="E1580" s="4" t="s">
        <v>2</v>
      </c>
      <c r="F1580" s="4" t="s">
        <v>3</v>
      </c>
      <c r="G1580" s="4" t="s">
        <v>23</v>
      </c>
      <c r="H1580" s="4" t="s">
        <v>29</v>
      </c>
      <c r="I1580" s="9">
        <v>1</v>
      </c>
      <c r="J1580" s="6">
        <v>191.44</v>
      </c>
      <c r="K1580" s="7">
        <v>0</v>
      </c>
      <c r="L1580" s="6">
        <v>102.13</v>
      </c>
      <c r="M1580" s="6">
        <f t="shared" si="96"/>
        <v>191.44</v>
      </c>
      <c r="N1580" s="6">
        <f t="shared" si="97"/>
        <v>102.13</v>
      </c>
      <c r="O1580" s="6">
        <f t="shared" si="98"/>
        <v>89.31</v>
      </c>
      <c r="P1580" s="8">
        <f t="shared" si="99"/>
        <v>0.46651692436272463</v>
      </c>
      <c r="Q1580" s="5">
        <f>YEAR(SalesDataTable[[#This Row],[Order Date]])</f>
        <v>2026</v>
      </c>
      <c r="R1580" s="8" t="str">
        <f>"Q"&amp;ROUNDUP(MONTH(SalesDataTable[[#This Row],[Order Date]])/3,0)</f>
        <v>Q3</v>
      </c>
      <c r="S1580" s="9">
        <f>MONTH(SalesDataTable[[#This Row],[Order Date]])</f>
        <v>8</v>
      </c>
      <c r="T1580" s="8" t="str">
        <f>TEXT(SalesDataTable[[#This Row],[Order Date]],"mmm")</f>
        <v>Aug</v>
      </c>
    </row>
    <row r="1581" spans="1:20" ht="15.6">
      <c r="A1581" s="2">
        <v>1976</v>
      </c>
      <c r="B1581" s="3">
        <v>46240</v>
      </c>
      <c r="C1581" s="4" t="s">
        <v>20</v>
      </c>
      <c r="D1581" s="4" t="s">
        <v>33</v>
      </c>
      <c r="E1581" s="4" t="s">
        <v>2</v>
      </c>
      <c r="F1581" s="4" t="s">
        <v>3</v>
      </c>
      <c r="G1581" s="4" t="s">
        <v>4</v>
      </c>
      <c r="H1581" s="4" t="s">
        <v>5</v>
      </c>
      <c r="I1581" s="9">
        <v>2</v>
      </c>
      <c r="J1581" s="6">
        <v>82.92</v>
      </c>
      <c r="K1581" s="7">
        <v>0</v>
      </c>
      <c r="L1581" s="6">
        <v>41.64</v>
      </c>
      <c r="M1581" s="6">
        <f t="shared" si="96"/>
        <v>165.84</v>
      </c>
      <c r="N1581" s="6">
        <f t="shared" si="97"/>
        <v>83.28</v>
      </c>
      <c r="O1581" s="6">
        <f t="shared" si="98"/>
        <v>82.56</v>
      </c>
      <c r="P1581" s="8">
        <f t="shared" si="99"/>
        <v>0.49782923299565845</v>
      </c>
      <c r="Q1581" s="5">
        <f>YEAR(SalesDataTable[[#This Row],[Order Date]])</f>
        <v>2026</v>
      </c>
      <c r="R1581" s="8" t="str">
        <f>"Q"&amp;ROUNDUP(MONTH(SalesDataTable[[#This Row],[Order Date]])/3,0)</f>
        <v>Q3</v>
      </c>
      <c r="S1581" s="9">
        <f>MONTH(SalesDataTable[[#This Row],[Order Date]])</f>
        <v>8</v>
      </c>
      <c r="T1581" s="8" t="str">
        <f>TEXT(SalesDataTable[[#This Row],[Order Date]],"mmm")</f>
        <v>Aug</v>
      </c>
    </row>
    <row r="1582" spans="1:20" ht="15.6">
      <c r="A1582" s="2">
        <v>2596</v>
      </c>
      <c r="B1582" s="3">
        <v>46240</v>
      </c>
      <c r="C1582" s="4" t="s">
        <v>11</v>
      </c>
      <c r="D1582" s="4" t="s">
        <v>18</v>
      </c>
      <c r="E1582" s="4" t="s">
        <v>19</v>
      </c>
      <c r="F1582" s="4" t="s">
        <v>3</v>
      </c>
      <c r="G1582" s="4" t="s">
        <v>23</v>
      </c>
      <c r="H1582" s="4" t="s">
        <v>40</v>
      </c>
      <c r="I1582" s="9">
        <v>1</v>
      </c>
      <c r="J1582" s="6">
        <v>82.82</v>
      </c>
      <c r="K1582" s="7">
        <v>0</v>
      </c>
      <c r="L1582" s="6">
        <v>38.83</v>
      </c>
      <c r="M1582" s="6">
        <f t="shared" si="96"/>
        <v>82.82</v>
      </c>
      <c r="N1582" s="6">
        <f t="shared" si="97"/>
        <v>38.83</v>
      </c>
      <c r="O1582" s="6">
        <f t="shared" si="98"/>
        <v>43.989999999999995</v>
      </c>
      <c r="P1582" s="8">
        <f t="shared" si="99"/>
        <v>0.53115189567737264</v>
      </c>
      <c r="Q1582" s="5">
        <f>YEAR(SalesDataTable[[#This Row],[Order Date]])</f>
        <v>2026</v>
      </c>
      <c r="R1582" s="8" t="str">
        <f>"Q"&amp;ROUNDUP(MONTH(SalesDataTable[[#This Row],[Order Date]])/3,0)</f>
        <v>Q3</v>
      </c>
      <c r="S1582" s="9">
        <f>MONTH(SalesDataTable[[#This Row],[Order Date]])</f>
        <v>8</v>
      </c>
      <c r="T1582" s="8" t="str">
        <f>TEXT(SalesDataTable[[#This Row],[Order Date]],"mmm")</f>
        <v>Aug</v>
      </c>
    </row>
    <row r="1583" spans="1:20" ht="15.6">
      <c r="A1583" s="2">
        <v>2693</v>
      </c>
      <c r="B1583" s="3">
        <v>46240</v>
      </c>
      <c r="C1583" s="4" t="s">
        <v>20</v>
      </c>
      <c r="D1583" s="4" t="s">
        <v>33</v>
      </c>
      <c r="E1583" s="4" t="s">
        <v>2</v>
      </c>
      <c r="F1583" s="4" t="s">
        <v>13</v>
      </c>
      <c r="G1583" s="4" t="s">
        <v>23</v>
      </c>
      <c r="H1583" s="4" t="s">
        <v>24</v>
      </c>
      <c r="I1583" s="9">
        <v>1</v>
      </c>
      <c r="J1583" s="6">
        <v>335.26</v>
      </c>
      <c r="K1583" s="7">
        <v>0.05</v>
      </c>
      <c r="L1583" s="6">
        <v>193.73</v>
      </c>
      <c r="M1583" s="6">
        <f t="shared" si="96"/>
        <v>318.49699999999996</v>
      </c>
      <c r="N1583" s="6">
        <f t="shared" si="97"/>
        <v>193.73</v>
      </c>
      <c r="O1583" s="6">
        <f t="shared" si="98"/>
        <v>124.76699999999997</v>
      </c>
      <c r="P1583" s="8">
        <f t="shared" si="99"/>
        <v>0.39173681384754011</v>
      </c>
      <c r="Q1583" s="5">
        <f>YEAR(SalesDataTable[[#This Row],[Order Date]])</f>
        <v>2026</v>
      </c>
      <c r="R1583" s="8" t="str">
        <f>"Q"&amp;ROUNDUP(MONTH(SalesDataTable[[#This Row],[Order Date]])/3,0)</f>
        <v>Q3</v>
      </c>
      <c r="S1583" s="9">
        <f>MONTH(SalesDataTable[[#This Row],[Order Date]])</f>
        <v>8</v>
      </c>
      <c r="T1583" s="8" t="str">
        <f>TEXT(SalesDataTable[[#This Row],[Order Date]],"mmm")</f>
        <v>Aug</v>
      </c>
    </row>
    <row r="1584" spans="1:20" ht="15.6">
      <c r="A1584" s="2">
        <v>3045</v>
      </c>
      <c r="B1584" s="3">
        <v>46240</v>
      </c>
      <c r="C1584" s="4" t="s">
        <v>11</v>
      </c>
      <c r="D1584" s="4" t="s">
        <v>52</v>
      </c>
      <c r="E1584" s="4" t="s">
        <v>28</v>
      </c>
      <c r="F1584" s="4" t="s">
        <v>16</v>
      </c>
      <c r="G1584" s="4" t="s">
        <v>14</v>
      </c>
      <c r="H1584" s="4" t="s">
        <v>32</v>
      </c>
      <c r="I1584" s="9">
        <v>1</v>
      </c>
      <c r="J1584" s="6">
        <v>47.19</v>
      </c>
      <c r="K1584" s="7">
        <v>0.05</v>
      </c>
      <c r="L1584" s="6">
        <v>18.11</v>
      </c>
      <c r="M1584" s="6">
        <f t="shared" si="96"/>
        <v>44.830499999999994</v>
      </c>
      <c r="N1584" s="6">
        <f t="shared" si="97"/>
        <v>18.11</v>
      </c>
      <c r="O1584" s="6">
        <f t="shared" si="98"/>
        <v>26.720499999999994</v>
      </c>
      <c r="P1584" s="8">
        <f t="shared" si="99"/>
        <v>0.59603395010093574</v>
      </c>
      <c r="Q1584" s="5">
        <f>YEAR(SalesDataTable[[#This Row],[Order Date]])</f>
        <v>2026</v>
      </c>
      <c r="R1584" s="8" t="str">
        <f>"Q"&amp;ROUNDUP(MONTH(SalesDataTable[[#This Row],[Order Date]])/3,0)</f>
        <v>Q3</v>
      </c>
      <c r="S1584" s="9">
        <f>MONTH(SalesDataTable[[#This Row],[Order Date]])</f>
        <v>8</v>
      </c>
      <c r="T1584" s="8" t="str">
        <f>TEXT(SalesDataTable[[#This Row],[Order Date]],"mmm")</f>
        <v>Aug</v>
      </c>
    </row>
    <row r="1585" spans="1:20" ht="15.6">
      <c r="A1585" s="2">
        <v>3340</v>
      </c>
      <c r="B1585" s="3">
        <v>46240</v>
      </c>
      <c r="C1585" s="4" t="s">
        <v>11</v>
      </c>
      <c r="D1585" s="4" t="s">
        <v>52</v>
      </c>
      <c r="E1585" s="4" t="s">
        <v>28</v>
      </c>
      <c r="F1585" s="4" t="s">
        <v>3</v>
      </c>
      <c r="G1585" s="4" t="s">
        <v>9</v>
      </c>
      <c r="H1585" s="4" t="s">
        <v>10</v>
      </c>
      <c r="I1585" s="9">
        <v>3</v>
      </c>
      <c r="J1585" s="6">
        <v>91.57</v>
      </c>
      <c r="K1585" s="7">
        <v>0</v>
      </c>
      <c r="L1585" s="6">
        <v>44.52</v>
      </c>
      <c r="M1585" s="6">
        <f t="shared" si="96"/>
        <v>274.70999999999998</v>
      </c>
      <c r="N1585" s="6">
        <f t="shared" si="97"/>
        <v>133.56</v>
      </c>
      <c r="O1585" s="6">
        <f t="shared" si="98"/>
        <v>141.14999999999998</v>
      </c>
      <c r="P1585" s="8">
        <f t="shared" si="99"/>
        <v>0.51381456808998571</v>
      </c>
      <c r="Q1585" s="5">
        <f>YEAR(SalesDataTable[[#This Row],[Order Date]])</f>
        <v>2026</v>
      </c>
      <c r="R1585" s="8" t="str">
        <f>"Q"&amp;ROUNDUP(MONTH(SalesDataTable[[#This Row],[Order Date]])/3,0)</f>
        <v>Q3</v>
      </c>
      <c r="S1585" s="9">
        <f>MONTH(SalesDataTable[[#This Row],[Order Date]])</f>
        <v>8</v>
      </c>
      <c r="T1585" s="8" t="str">
        <f>TEXT(SalesDataTable[[#This Row],[Order Date]],"mmm")</f>
        <v>Aug</v>
      </c>
    </row>
    <row r="1586" spans="1:20" ht="15.6">
      <c r="A1586" s="2">
        <v>3553</v>
      </c>
      <c r="B1586" s="3">
        <v>46240</v>
      </c>
      <c r="C1586" s="4" t="s">
        <v>20</v>
      </c>
      <c r="D1586" s="4" t="s">
        <v>47</v>
      </c>
      <c r="E1586" s="4" t="s">
        <v>2</v>
      </c>
      <c r="F1586" s="4" t="s">
        <v>13</v>
      </c>
      <c r="G1586" s="4" t="s">
        <v>9</v>
      </c>
      <c r="H1586" s="4" t="s">
        <v>37</v>
      </c>
      <c r="I1586" s="9">
        <v>4</v>
      </c>
      <c r="J1586" s="6">
        <v>154.41999999999999</v>
      </c>
      <c r="K1586" s="7">
        <v>0</v>
      </c>
      <c r="L1586" s="6">
        <v>77.86</v>
      </c>
      <c r="M1586" s="6">
        <f t="shared" si="96"/>
        <v>617.67999999999995</v>
      </c>
      <c r="N1586" s="6">
        <f t="shared" si="97"/>
        <v>311.44</v>
      </c>
      <c r="O1586" s="6">
        <f t="shared" si="98"/>
        <v>306.23999999999995</v>
      </c>
      <c r="P1586" s="8">
        <f t="shared" si="99"/>
        <v>0.49579070068643954</v>
      </c>
      <c r="Q1586" s="5">
        <f>YEAR(SalesDataTable[[#This Row],[Order Date]])</f>
        <v>2026</v>
      </c>
      <c r="R1586" s="8" t="str">
        <f>"Q"&amp;ROUNDUP(MONTH(SalesDataTable[[#This Row],[Order Date]])/3,0)</f>
        <v>Q3</v>
      </c>
      <c r="S1586" s="9">
        <f>MONTH(SalesDataTable[[#This Row],[Order Date]])</f>
        <v>8</v>
      </c>
      <c r="T1586" s="8" t="str">
        <f>TEXT(SalesDataTable[[#This Row],[Order Date]],"mmm")</f>
        <v>Aug</v>
      </c>
    </row>
    <row r="1587" spans="1:20" ht="15.6">
      <c r="A1587" s="2">
        <v>3807</v>
      </c>
      <c r="B1587" s="3">
        <v>46240</v>
      </c>
      <c r="C1587" s="4" t="s">
        <v>0</v>
      </c>
      <c r="D1587" s="4" t="s">
        <v>1</v>
      </c>
      <c r="E1587" s="4" t="s">
        <v>28</v>
      </c>
      <c r="F1587" s="4" t="s">
        <v>3</v>
      </c>
      <c r="G1587" s="4" t="s">
        <v>4</v>
      </c>
      <c r="H1587" s="4" t="s">
        <v>22</v>
      </c>
      <c r="I1587" s="9">
        <v>2</v>
      </c>
      <c r="J1587" s="6">
        <v>49.91</v>
      </c>
      <c r="K1587" s="7">
        <v>0.05</v>
      </c>
      <c r="L1587" s="6">
        <v>21.86</v>
      </c>
      <c r="M1587" s="6">
        <f t="shared" si="96"/>
        <v>94.828999999999994</v>
      </c>
      <c r="N1587" s="6">
        <f t="shared" si="97"/>
        <v>43.72</v>
      </c>
      <c r="O1587" s="6">
        <f t="shared" si="98"/>
        <v>51.108999999999995</v>
      </c>
      <c r="P1587" s="8">
        <f t="shared" si="99"/>
        <v>0.53895960096594919</v>
      </c>
      <c r="Q1587" s="5">
        <f>YEAR(SalesDataTable[[#This Row],[Order Date]])</f>
        <v>2026</v>
      </c>
      <c r="R1587" s="8" t="str">
        <f>"Q"&amp;ROUNDUP(MONTH(SalesDataTable[[#This Row],[Order Date]])/3,0)</f>
        <v>Q3</v>
      </c>
      <c r="S1587" s="9">
        <f>MONTH(SalesDataTable[[#This Row],[Order Date]])</f>
        <v>8</v>
      </c>
      <c r="T1587" s="8" t="str">
        <f>TEXT(SalesDataTable[[#This Row],[Order Date]],"mmm")</f>
        <v>Aug</v>
      </c>
    </row>
    <row r="1588" spans="1:20" ht="15.6">
      <c r="A1588" s="2">
        <v>4061</v>
      </c>
      <c r="B1588" s="3">
        <v>46240</v>
      </c>
      <c r="C1588" s="4" t="s">
        <v>20</v>
      </c>
      <c r="D1588" s="4" t="s">
        <v>33</v>
      </c>
      <c r="E1588" s="4" t="s">
        <v>28</v>
      </c>
      <c r="F1588" s="4" t="s">
        <v>3</v>
      </c>
      <c r="G1588" s="4" t="s">
        <v>9</v>
      </c>
      <c r="H1588" s="4" t="s">
        <v>10</v>
      </c>
      <c r="I1588" s="9">
        <v>1</v>
      </c>
      <c r="J1588" s="6">
        <v>91.58</v>
      </c>
      <c r="K1588" s="7">
        <v>0.1</v>
      </c>
      <c r="L1588" s="6">
        <v>44.87</v>
      </c>
      <c r="M1588" s="6">
        <f t="shared" si="96"/>
        <v>82.421999999999997</v>
      </c>
      <c r="N1588" s="6">
        <f t="shared" si="97"/>
        <v>44.87</v>
      </c>
      <c r="O1588" s="6">
        <f t="shared" si="98"/>
        <v>37.552</v>
      </c>
      <c r="P1588" s="8">
        <f t="shared" si="99"/>
        <v>0.45560651282424597</v>
      </c>
      <c r="Q1588" s="5">
        <f>YEAR(SalesDataTable[[#This Row],[Order Date]])</f>
        <v>2026</v>
      </c>
      <c r="R1588" s="8" t="str">
        <f>"Q"&amp;ROUNDUP(MONTH(SalesDataTable[[#This Row],[Order Date]])/3,0)</f>
        <v>Q3</v>
      </c>
      <c r="S1588" s="9">
        <f>MONTH(SalesDataTable[[#This Row],[Order Date]])</f>
        <v>8</v>
      </c>
      <c r="T1588" s="8" t="str">
        <f>TEXT(SalesDataTable[[#This Row],[Order Date]],"mmm")</f>
        <v>Aug</v>
      </c>
    </row>
    <row r="1589" spans="1:20" ht="15.6">
      <c r="A1589" s="2">
        <v>4645</v>
      </c>
      <c r="B1589" s="3">
        <v>46240</v>
      </c>
      <c r="C1589" s="4" t="s">
        <v>11</v>
      </c>
      <c r="D1589" s="4" t="s">
        <v>39</v>
      </c>
      <c r="E1589" s="4" t="s">
        <v>2</v>
      </c>
      <c r="F1589" s="4" t="s">
        <v>13</v>
      </c>
      <c r="G1589" s="4" t="s">
        <v>34</v>
      </c>
      <c r="H1589" s="4" t="s">
        <v>35</v>
      </c>
      <c r="I1589" s="9">
        <v>3</v>
      </c>
      <c r="J1589" s="6">
        <v>41.11</v>
      </c>
      <c r="K1589" s="7">
        <v>0</v>
      </c>
      <c r="L1589" s="6">
        <v>14.49</v>
      </c>
      <c r="M1589" s="6">
        <f t="shared" si="96"/>
        <v>123.33</v>
      </c>
      <c r="N1589" s="6">
        <f t="shared" si="97"/>
        <v>43.47</v>
      </c>
      <c r="O1589" s="6">
        <f t="shared" si="98"/>
        <v>79.86</v>
      </c>
      <c r="P1589" s="8">
        <f t="shared" si="99"/>
        <v>0.64753101435173921</v>
      </c>
      <c r="Q1589" s="5">
        <f>YEAR(SalesDataTable[[#This Row],[Order Date]])</f>
        <v>2026</v>
      </c>
      <c r="R1589" s="8" t="str">
        <f>"Q"&amp;ROUNDUP(MONTH(SalesDataTable[[#This Row],[Order Date]])/3,0)</f>
        <v>Q3</v>
      </c>
      <c r="S1589" s="9">
        <f>MONTH(SalesDataTable[[#This Row],[Order Date]])</f>
        <v>8</v>
      </c>
      <c r="T1589" s="8" t="str">
        <f>TEXT(SalesDataTable[[#This Row],[Order Date]],"mmm")</f>
        <v>Aug</v>
      </c>
    </row>
    <row r="1590" spans="1:20" ht="15.6">
      <c r="A1590" s="2">
        <v>5104</v>
      </c>
      <c r="B1590" s="3">
        <v>46240</v>
      </c>
      <c r="C1590" s="4" t="s">
        <v>6</v>
      </c>
      <c r="D1590" s="4" t="s">
        <v>43</v>
      </c>
      <c r="E1590" s="4" t="s">
        <v>2</v>
      </c>
      <c r="F1590" s="4" t="s">
        <v>3</v>
      </c>
      <c r="G1590" s="4" t="s">
        <v>14</v>
      </c>
      <c r="H1590" s="4" t="s">
        <v>15</v>
      </c>
      <c r="I1590" s="9">
        <v>4</v>
      </c>
      <c r="J1590" s="6">
        <v>35.9</v>
      </c>
      <c r="K1590" s="7">
        <v>0</v>
      </c>
      <c r="L1590" s="6">
        <v>13.49</v>
      </c>
      <c r="M1590" s="6">
        <f t="shared" si="96"/>
        <v>143.6</v>
      </c>
      <c r="N1590" s="6">
        <f t="shared" si="97"/>
        <v>53.96</v>
      </c>
      <c r="O1590" s="6">
        <f t="shared" si="98"/>
        <v>89.639999999999986</v>
      </c>
      <c r="P1590" s="8">
        <f t="shared" si="99"/>
        <v>0.62423398328690805</v>
      </c>
      <c r="Q1590" s="5">
        <f>YEAR(SalesDataTable[[#This Row],[Order Date]])</f>
        <v>2026</v>
      </c>
      <c r="R1590" s="8" t="str">
        <f>"Q"&amp;ROUNDUP(MONTH(SalesDataTable[[#This Row],[Order Date]])/3,0)</f>
        <v>Q3</v>
      </c>
      <c r="S1590" s="9">
        <f>MONTH(SalesDataTable[[#This Row],[Order Date]])</f>
        <v>8</v>
      </c>
      <c r="T1590" s="8" t="str">
        <f>TEXT(SalesDataTable[[#This Row],[Order Date]],"mmm")</f>
        <v>Aug</v>
      </c>
    </row>
    <row r="1591" spans="1:20" ht="15.6">
      <c r="A1591" s="2">
        <v>813</v>
      </c>
      <c r="B1591" s="3">
        <v>46241</v>
      </c>
      <c r="C1591" s="4" t="s">
        <v>11</v>
      </c>
      <c r="D1591" s="4" t="s">
        <v>52</v>
      </c>
      <c r="E1591" s="4" t="s">
        <v>2</v>
      </c>
      <c r="F1591" s="4" t="s">
        <v>3</v>
      </c>
      <c r="G1591" s="4" t="s">
        <v>34</v>
      </c>
      <c r="H1591" s="4" t="s">
        <v>42</v>
      </c>
      <c r="I1591" s="9">
        <v>1</v>
      </c>
      <c r="J1591" s="6">
        <v>36.33</v>
      </c>
      <c r="K1591" s="7">
        <v>0.05</v>
      </c>
      <c r="L1591" s="6">
        <v>13.78</v>
      </c>
      <c r="M1591" s="6">
        <f t="shared" si="96"/>
        <v>34.513499999999993</v>
      </c>
      <c r="N1591" s="6">
        <f t="shared" si="97"/>
        <v>13.78</v>
      </c>
      <c r="O1591" s="6">
        <f t="shared" si="98"/>
        <v>20.733499999999992</v>
      </c>
      <c r="P1591" s="8">
        <f t="shared" si="99"/>
        <v>0.60073594390600771</v>
      </c>
      <c r="Q1591" s="5">
        <f>YEAR(SalesDataTable[[#This Row],[Order Date]])</f>
        <v>2026</v>
      </c>
      <c r="R1591" s="8" t="str">
        <f>"Q"&amp;ROUNDUP(MONTH(SalesDataTable[[#This Row],[Order Date]])/3,0)</f>
        <v>Q3</v>
      </c>
      <c r="S1591" s="9">
        <f>MONTH(SalesDataTable[[#This Row],[Order Date]])</f>
        <v>8</v>
      </c>
      <c r="T1591" s="8" t="str">
        <f>TEXT(SalesDataTable[[#This Row],[Order Date]],"mmm")</f>
        <v>Aug</v>
      </c>
    </row>
    <row r="1592" spans="1:20" ht="15.6">
      <c r="A1592" s="2">
        <v>836</v>
      </c>
      <c r="B1592" s="3">
        <v>46241</v>
      </c>
      <c r="C1592" s="4" t="s">
        <v>6</v>
      </c>
      <c r="D1592" s="4" t="s">
        <v>49</v>
      </c>
      <c r="E1592" s="4" t="s">
        <v>28</v>
      </c>
      <c r="F1592" s="4" t="s">
        <v>13</v>
      </c>
      <c r="G1592" s="4" t="s">
        <v>14</v>
      </c>
      <c r="H1592" s="4" t="s">
        <v>32</v>
      </c>
      <c r="I1592" s="9">
        <v>5</v>
      </c>
      <c r="J1592" s="6">
        <v>45.94</v>
      </c>
      <c r="K1592" s="7">
        <v>0.05</v>
      </c>
      <c r="L1592" s="6">
        <v>18.059999999999999</v>
      </c>
      <c r="M1592" s="6">
        <f t="shared" si="96"/>
        <v>218.21499999999997</v>
      </c>
      <c r="N1592" s="6">
        <f t="shared" si="97"/>
        <v>90.3</v>
      </c>
      <c r="O1592" s="6">
        <f t="shared" si="98"/>
        <v>127.91499999999998</v>
      </c>
      <c r="P1592" s="8">
        <f t="shared" si="99"/>
        <v>0.5861879339183832</v>
      </c>
      <c r="Q1592" s="5">
        <f>YEAR(SalesDataTable[[#This Row],[Order Date]])</f>
        <v>2026</v>
      </c>
      <c r="R1592" s="8" t="str">
        <f>"Q"&amp;ROUNDUP(MONTH(SalesDataTable[[#This Row],[Order Date]])/3,0)</f>
        <v>Q3</v>
      </c>
      <c r="S1592" s="9">
        <f>MONTH(SalesDataTable[[#This Row],[Order Date]])</f>
        <v>8</v>
      </c>
      <c r="T1592" s="8" t="str">
        <f>TEXT(SalesDataTable[[#This Row],[Order Date]],"mmm")</f>
        <v>Aug</v>
      </c>
    </row>
    <row r="1593" spans="1:20" ht="15.6">
      <c r="A1593" s="2">
        <v>1266</v>
      </c>
      <c r="B1593" s="3">
        <v>46241</v>
      </c>
      <c r="C1593" s="4" t="s">
        <v>0</v>
      </c>
      <c r="D1593" s="4" t="s">
        <v>50</v>
      </c>
      <c r="E1593" s="4" t="s">
        <v>19</v>
      </c>
      <c r="F1593" s="4" t="s">
        <v>3</v>
      </c>
      <c r="G1593" s="4" t="s">
        <v>34</v>
      </c>
      <c r="H1593" s="4" t="s">
        <v>42</v>
      </c>
      <c r="I1593" s="9">
        <v>1</v>
      </c>
      <c r="J1593" s="6">
        <v>36.630000000000003</v>
      </c>
      <c r="K1593" s="7">
        <v>0</v>
      </c>
      <c r="L1593" s="6">
        <v>13.7</v>
      </c>
      <c r="M1593" s="6">
        <f t="shared" si="96"/>
        <v>36.630000000000003</v>
      </c>
      <c r="N1593" s="6">
        <f t="shared" si="97"/>
        <v>13.7</v>
      </c>
      <c r="O1593" s="6">
        <f t="shared" si="98"/>
        <v>22.930000000000003</v>
      </c>
      <c r="P1593" s="8">
        <f t="shared" si="99"/>
        <v>0.62598962598962604</v>
      </c>
      <c r="Q1593" s="5">
        <f>YEAR(SalesDataTable[[#This Row],[Order Date]])</f>
        <v>2026</v>
      </c>
      <c r="R1593" s="8" t="str">
        <f>"Q"&amp;ROUNDUP(MONTH(SalesDataTable[[#This Row],[Order Date]])/3,0)</f>
        <v>Q3</v>
      </c>
      <c r="S1593" s="9">
        <f>MONTH(SalesDataTable[[#This Row],[Order Date]])</f>
        <v>8</v>
      </c>
      <c r="T1593" s="8" t="str">
        <f>TEXT(SalesDataTable[[#This Row],[Order Date]],"mmm")</f>
        <v>Aug</v>
      </c>
    </row>
    <row r="1594" spans="1:20" ht="15.6">
      <c r="A1594" s="2">
        <v>2201</v>
      </c>
      <c r="B1594" s="3">
        <v>46241</v>
      </c>
      <c r="C1594" s="4" t="s">
        <v>6</v>
      </c>
      <c r="D1594" s="4" t="s">
        <v>7</v>
      </c>
      <c r="E1594" s="4" t="s">
        <v>2</v>
      </c>
      <c r="F1594" s="4" t="s">
        <v>3</v>
      </c>
      <c r="G1594" s="4" t="s">
        <v>9</v>
      </c>
      <c r="H1594" s="4" t="s">
        <v>17</v>
      </c>
      <c r="I1594" s="9">
        <v>1</v>
      </c>
      <c r="J1594" s="6">
        <v>141.38</v>
      </c>
      <c r="K1594" s="7">
        <v>0.05</v>
      </c>
      <c r="L1594" s="6">
        <v>77.14</v>
      </c>
      <c r="M1594" s="6">
        <f t="shared" si="96"/>
        <v>134.31099999999998</v>
      </c>
      <c r="N1594" s="6">
        <f t="shared" si="97"/>
        <v>77.14</v>
      </c>
      <c r="O1594" s="6">
        <f t="shared" si="98"/>
        <v>57.170999999999978</v>
      </c>
      <c r="P1594" s="8">
        <f t="shared" si="99"/>
        <v>0.42566133823737434</v>
      </c>
      <c r="Q1594" s="5">
        <f>YEAR(SalesDataTable[[#This Row],[Order Date]])</f>
        <v>2026</v>
      </c>
      <c r="R1594" s="8" t="str">
        <f>"Q"&amp;ROUNDUP(MONTH(SalesDataTable[[#This Row],[Order Date]])/3,0)</f>
        <v>Q3</v>
      </c>
      <c r="S1594" s="9">
        <f>MONTH(SalesDataTable[[#This Row],[Order Date]])</f>
        <v>8</v>
      </c>
      <c r="T1594" s="8" t="str">
        <f>TEXT(SalesDataTable[[#This Row],[Order Date]],"mmm")</f>
        <v>Aug</v>
      </c>
    </row>
    <row r="1595" spans="1:20" ht="15.6">
      <c r="A1595" s="2">
        <v>2382</v>
      </c>
      <c r="B1595" s="3">
        <v>46241</v>
      </c>
      <c r="C1595" s="4" t="s">
        <v>6</v>
      </c>
      <c r="D1595" s="4" t="s">
        <v>49</v>
      </c>
      <c r="E1595" s="4" t="s">
        <v>19</v>
      </c>
      <c r="F1595" s="4" t="s">
        <v>3</v>
      </c>
      <c r="G1595" s="4" t="s">
        <v>23</v>
      </c>
      <c r="H1595" s="4" t="s">
        <v>24</v>
      </c>
      <c r="I1595" s="9">
        <v>3</v>
      </c>
      <c r="J1595" s="6">
        <v>343.45</v>
      </c>
      <c r="K1595" s="7">
        <v>0.05</v>
      </c>
      <c r="L1595" s="6">
        <v>195.73</v>
      </c>
      <c r="M1595" s="6">
        <f t="shared" si="96"/>
        <v>978.83249999999987</v>
      </c>
      <c r="N1595" s="6">
        <f t="shared" si="97"/>
        <v>587.18999999999994</v>
      </c>
      <c r="O1595" s="6">
        <f t="shared" si="98"/>
        <v>391.64249999999993</v>
      </c>
      <c r="P1595" s="8">
        <f t="shared" si="99"/>
        <v>0.40011186796515236</v>
      </c>
      <c r="Q1595" s="5">
        <f>YEAR(SalesDataTable[[#This Row],[Order Date]])</f>
        <v>2026</v>
      </c>
      <c r="R1595" s="8" t="str">
        <f>"Q"&amp;ROUNDUP(MONTH(SalesDataTable[[#This Row],[Order Date]])/3,0)</f>
        <v>Q3</v>
      </c>
      <c r="S1595" s="9">
        <f>MONTH(SalesDataTable[[#This Row],[Order Date]])</f>
        <v>8</v>
      </c>
      <c r="T1595" s="8" t="str">
        <f>TEXT(SalesDataTable[[#This Row],[Order Date]],"mmm")</f>
        <v>Aug</v>
      </c>
    </row>
    <row r="1596" spans="1:20" ht="15.6">
      <c r="A1596" s="2">
        <v>1227</v>
      </c>
      <c r="B1596" s="3">
        <v>46242</v>
      </c>
      <c r="C1596" s="4" t="s">
        <v>20</v>
      </c>
      <c r="D1596" s="4" t="s">
        <v>33</v>
      </c>
      <c r="E1596" s="4" t="s">
        <v>2</v>
      </c>
      <c r="F1596" s="4" t="s">
        <v>3</v>
      </c>
      <c r="G1596" s="4" t="s">
        <v>4</v>
      </c>
      <c r="H1596" s="4" t="s">
        <v>30</v>
      </c>
      <c r="I1596" s="9">
        <v>1</v>
      </c>
      <c r="J1596" s="6">
        <v>104.69</v>
      </c>
      <c r="K1596" s="7">
        <v>0</v>
      </c>
      <c r="L1596" s="6">
        <v>49.06</v>
      </c>
      <c r="M1596" s="6">
        <f t="shared" si="96"/>
        <v>104.69</v>
      </c>
      <c r="N1596" s="6">
        <f t="shared" si="97"/>
        <v>49.06</v>
      </c>
      <c r="O1596" s="6">
        <f t="shared" si="98"/>
        <v>55.629999999999995</v>
      </c>
      <c r="P1596" s="8">
        <f t="shared" si="99"/>
        <v>0.53137835514375775</v>
      </c>
      <c r="Q1596" s="5">
        <f>YEAR(SalesDataTable[[#This Row],[Order Date]])</f>
        <v>2026</v>
      </c>
      <c r="R1596" s="8" t="str">
        <f>"Q"&amp;ROUNDUP(MONTH(SalesDataTable[[#This Row],[Order Date]])/3,0)</f>
        <v>Q3</v>
      </c>
      <c r="S1596" s="9">
        <f>MONTH(SalesDataTable[[#This Row],[Order Date]])</f>
        <v>8</v>
      </c>
      <c r="T1596" s="8" t="str">
        <f>TEXT(SalesDataTable[[#This Row],[Order Date]],"mmm")</f>
        <v>Aug</v>
      </c>
    </row>
    <row r="1597" spans="1:20" ht="15.6">
      <c r="A1597" s="2">
        <v>1843</v>
      </c>
      <c r="B1597" s="3">
        <v>46242</v>
      </c>
      <c r="C1597" s="4" t="s">
        <v>20</v>
      </c>
      <c r="D1597" s="4" t="s">
        <v>33</v>
      </c>
      <c r="E1597" s="4" t="s">
        <v>2</v>
      </c>
      <c r="F1597" s="4" t="s">
        <v>13</v>
      </c>
      <c r="G1597" s="4" t="s">
        <v>23</v>
      </c>
      <c r="H1597" s="4" t="s">
        <v>24</v>
      </c>
      <c r="I1597" s="9">
        <v>2</v>
      </c>
      <c r="J1597" s="6">
        <v>341.23</v>
      </c>
      <c r="K1597" s="7">
        <v>0.05</v>
      </c>
      <c r="L1597" s="6">
        <v>192.5</v>
      </c>
      <c r="M1597" s="6">
        <f t="shared" si="96"/>
        <v>648.33699999999999</v>
      </c>
      <c r="N1597" s="6">
        <f t="shared" si="97"/>
        <v>385</v>
      </c>
      <c r="O1597" s="6">
        <f t="shared" si="98"/>
        <v>263.33699999999999</v>
      </c>
      <c r="P1597" s="8">
        <f t="shared" si="99"/>
        <v>0.40617302421425894</v>
      </c>
      <c r="Q1597" s="5">
        <f>YEAR(SalesDataTable[[#This Row],[Order Date]])</f>
        <v>2026</v>
      </c>
      <c r="R1597" s="8" t="str">
        <f>"Q"&amp;ROUNDUP(MONTH(SalesDataTable[[#This Row],[Order Date]])/3,0)</f>
        <v>Q3</v>
      </c>
      <c r="S1597" s="9">
        <f>MONTH(SalesDataTable[[#This Row],[Order Date]])</f>
        <v>8</v>
      </c>
      <c r="T1597" s="8" t="str">
        <f>TEXT(SalesDataTable[[#This Row],[Order Date]],"mmm")</f>
        <v>Aug</v>
      </c>
    </row>
    <row r="1598" spans="1:20" ht="15.6">
      <c r="A1598" s="2">
        <v>2369</v>
      </c>
      <c r="B1598" s="3">
        <v>46242</v>
      </c>
      <c r="C1598" s="4" t="s">
        <v>20</v>
      </c>
      <c r="D1598" s="4" t="s">
        <v>33</v>
      </c>
      <c r="E1598" s="4" t="s">
        <v>19</v>
      </c>
      <c r="F1598" s="4" t="s">
        <v>13</v>
      </c>
      <c r="G1598" s="4" t="s">
        <v>23</v>
      </c>
      <c r="H1598" s="4" t="s">
        <v>51</v>
      </c>
      <c r="I1598" s="9">
        <v>1</v>
      </c>
      <c r="J1598" s="6">
        <v>125.95</v>
      </c>
      <c r="K1598" s="7">
        <v>0.05</v>
      </c>
      <c r="L1598" s="6">
        <v>61.9</v>
      </c>
      <c r="M1598" s="6">
        <f t="shared" si="96"/>
        <v>119.6525</v>
      </c>
      <c r="N1598" s="6">
        <f t="shared" si="97"/>
        <v>61.9</v>
      </c>
      <c r="O1598" s="6">
        <f t="shared" si="98"/>
        <v>57.752500000000005</v>
      </c>
      <c r="P1598" s="8">
        <f t="shared" si="99"/>
        <v>0.48266856104134892</v>
      </c>
      <c r="Q1598" s="5">
        <f>YEAR(SalesDataTable[[#This Row],[Order Date]])</f>
        <v>2026</v>
      </c>
      <c r="R1598" s="8" t="str">
        <f>"Q"&amp;ROUNDUP(MONTH(SalesDataTable[[#This Row],[Order Date]])/3,0)</f>
        <v>Q3</v>
      </c>
      <c r="S1598" s="9">
        <f>MONTH(SalesDataTable[[#This Row],[Order Date]])</f>
        <v>8</v>
      </c>
      <c r="T1598" s="8" t="str">
        <f>TEXT(SalesDataTable[[#This Row],[Order Date]],"mmm")</f>
        <v>Aug</v>
      </c>
    </row>
    <row r="1599" spans="1:20" ht="15.6">
      <c r="A1599" s="2">
        <v>2386</v>
      </c>
      <c r="B1599" s="3">
        <v>46242</v>
      </c>
      <c r="C1599" s="4" t="s">
        <v>6</v>
      </c>
      <c r="D1599" s="4" t="s">
        <v>7</v>
      </c>
      <c r="E1599" s="4" t="s">
        <v>2</v>
      </c>
      <c r="F1599" s="4" t="s">
        <v>3</v>
      </c>
      <c r="G1599" s="4" t="s">
        <v>9</v>
      </c>
      <c r="H1599" s="4" t="s">
        <v>10</v>
      </c>
      <c r="I1599" s="9">
        <v>6</v>
      </c>
      <c r="J1599" s="6">
        <v>91.9</v>
      </c>
      <c r="K1599" s="7">
        <v>0.05</v>
      </c>
      <c r="L1599" s="6">
        <v>44.69</v>
      </c>
      <c r="M1599" s="6">
        <f t="shared" si="96"/>
        <v>523.83000000000004</v>
      </c>
      <c r="N1599" s="6">
        <f t="shared" si="97"/>
        <v>268.14</v>
      </c>
      <c r="O1599" s="6">
        <f t="shared" si="98"/>
        <v>255.69000000000005</v>
      </c>
      <c r="P1599" s="8">
        <f t="shared" si="99"/>
        <v>0.48811637363266713</v>
      </c>
      <c r="Q1599" s="5">
        <f>YEAR(SalesDataTable[[#This Row],[Order Date]])</f>
        <v>2026</v>
      </c>
      <c r="R1599" s="8" t="str">
        <f>"Q"&amp;ROUNDUP(MONTH(SalesDataTable[[#This Row],[Order Date]])/3,0)</f>
        <v>Q3</v>
      </c>
      <c r="S1599" s="9">
        <f>MONTH(SalesDataTable[[#This Row],[Order Date]])</f>
        <v>8</v>
      </c>
      <c r="T1599" s="8" t="str">
        <f>TEXT(SalesDataTable[[#This Row],[Order Date]],"mmm")</f>
        <v>Aug</v>
      </c>
    </row>
    <row r="1600" spans="1:20" ht="15.6">
      <c r="A1600" s="2">
        <v>2579</v>
      </c>
      <c r="B1600" s="3">
        <v>46242</v>
      </c>
      <c r="C1600" s="4" t="s">
        <v>20</v>
      </c>
      <c r="D1600" s="4" t="s">
        <v>33</v>
      </c>
      <c r="E1600" s="4" t="s">
        <v>19</v>
      </c>
      <c r="F1600" s="4" t="s">
        <v>3</v>
      </c>
      <c r="G1600" s="4" t="s">
        <v>23</v>
      </c>
      <c r="H1600" s="4" t="s">
        <v>40</v>
      </c>
      <c r="I1600" s="9">
        <v>1</v>
      </c>
      <c r="J1600" s="6">
        <v>81.22</v>
      </c>
      <c r="K1600" s="7">
        <v>0</v>
      </c>
      <c r="L1600" s="6">
        <v>39.18</v>
      </c>
      <c r="M1600" s="6">
        <f t="shared" si="96"/>
        <v>81.22</v>
      </c>
      <c r="N1600" s="6">
        <f t="shared" si="97"/>
        <v>39.18</v>
      </c>
      <c r="O1600" s="6">
        <f t="shared" si="98"/>
        <v>42.04</v>
      </c>
      <c r="P1600" s="8">
        <f t="shared" si="99"/>
        <v>0.51760650086185667</v>
      </c>
      <c r="Q1600" s="5">
        <f>YEAR(SalesDataTable[[#This Row],[Order Date]])</f>
        <v>2026</v>
      </c>
      <c r="R1600" s="8" t="str">
        <f>"Q"&amp;ROUNDUP(MONTH(SalesDataTable[[#This Row],[Order Date]])/3,0)</f>
        <v>Q3</v>
      </c>
      <c r="S1600" s="9">
        <f>MONTH(SalesDataTable[[#This Row],[Order Date]])</f>
        <v>8</v>
      </c>
      <c r="T1600" s="8" t="str">
        <f>TEXT(SalesDataTable[[#This Row],[Order Date]],"mmm")</f>
        <v>Aug</v>
      </c>
    </row>
    <row r="1601" spans="1:20" ht="15.6">
      <c r="A1601" s="2">
        <v>3075</v>
      </c>
      <c r="B1601" s="3">
        <v>46242</v>
      </c>
      <c r="C1601" s="4" t="s">
        <v>0</v>
      </c>
      <c r="D1601" s="4" t="s">
        <v>1</v>
      </c>
      <c r="E1601" s="4" t="s">
        <v>2</v>
      </c>
      <c r="F1601" s="4" t="s">
        <v>16</v>
      </c>
      <c r="G1601" s="4" t="s">
        <v>9</v>
      </c>
      <c r="H1601" s="4" t="s">
        <v>46</v>
      </c>
      <c r="I1601" s="9">
        <v>2</v>
      </c>
      <c r="J1601" s="6">
        <v>72.31</v>
      </c>
      <c r="K1601" s="7">
        <v>0</v>
      </c>
      <c r="L1601" s="6">
        <v>31.75</v>
      </c>
      <c r="M1601" s="6">
        <f t="shared" si="96"/>
        <v>144.62</v>
      </c>
      <c r="N1601" s="6">
        <f t="shared" si="97"/>
        <v>63.5</v>
      </c>
      <c r="O1601" s="6">
        <f t="shared" si="98"/>
        <v>81.12</v>
      </c>
      <c r="P1601" s="8">
        <f t="shared" si="99"/>
        <v>0.56091826856589688</v>
      </c>
      <c r="Q1601" s="5">
        <f>YEAR(SalesDataTable[[#This Row],[Order Date]])</f>
        <v>2026</v>
      </c>
      <c r="R1601" s="8" t="str">
        <f>"Q"&amp;ROUNDUP(MONTH(SalesDataTable[[#This Row],[Order Date]])/3,0)</f>
        <v>Q3</v>
      </c>
      <c r="S1601" s="9">
        <f>MONTH(SalesDataTable[[#This Row],[Order Date]])</f>
        <v>8</v>
      </c>
      <c r="T1601" s="8" t="str">
        <f>TEXT(SalesDataTable[[#This Row],[Order Date]],"mmm")</f>
        <v>Aug</v>
      </c>
    </row>
    <row r="1602" spans="1:20" ht="15.6">
      <c r="A1602" s="2">
        <v>3982</v>
      </c>
      <c r="B1602" s="3">
        <v>46242</v>
      </c>
      <c r="C1602" s="4" t="s">
        <v>11</v>
      </c>
      <c r="D1602" s="4" t="s">
        <v>12</v>
      </c>
      <c r="E1602" s="4" t="s">
        <v>19</v>
      </c>
      <c r="F1602" s="4" t="s">
        <v>3</v>
      </c>
      <c r="G1602" s="4" t="s">
        <v>23</v>
      </c>
      <c r="H1602" s="4" t="s">
        <v>40</v>
      </c>
      <c r="I1602" s="9">
        <v>1</v>
      </c>
      <c r="J1602" s="6">
        <v>79.989999999999995</v>
      </c>
      <c r="K1602" s="7">
        <v>0.05</v>
      </c>
      <c r="L1602" s="6">
        <v>40.25</v>
      </c>
      <c r="M1602" s="6">
        <f t="shared" ref="M1602:M1665" si="100">I1602*J1602*(1-K1602)</f>
        <v>75.990499999999997</v>
      </c>
      <c r="N1602" s="6">
        <f t="shared" ref="N1602:N1665" si="101">I1602*L1602</f>
        <v>40.25</v>
      </c>
      <c r="O1602" s="6">
        <f t="shared" ref="O1602:O1665" si="102">M1602-N1602</f>
        <v>35.740499999999997</v>
      </c>
      <c r="P1602" s="8">
        <f t="shared" ref="P1602:P1665" si="103">IFERROR(O1602/M1602,0)</f>
        <v>0.47032852790809376</v>
      </c>
      <c r="Q1602" s="5">
        <f>YEAR(SalesDataTable[[#This Row],[Order Date]])</f>
        <v>2026</v>
      </c>
      <c r="R1602" s="8" t="str">
        <f>"Q"&amp;ROUNDUP(MONTH(SalesDataTable[[#This Row],[Order Date]])/3,0)</f>
        <v>Q3</v>
      </c>
      <c r="S1602" s="9">
        <f>MONTH(SalesDataTable[[#This Row],[Order Date]])</f>
        <v>8</v>
      </c>
      <c r="T1602" s="8" t="str">
        <f>TEXT(SalesDataTable[[#This Row],[Order Date]],"mmm")</f>
        <v>Aug</v>
      </c>
    </row>
    <row r="1603" spans="1:20" ht="15.6">
      <c r="A1603" s="2">
        <v>4530</v>
      </c>
      <c r="B1603" s="3">
        <v>46242</v>
      </c>
      <c r="C1603" s="4" t="s">
        <v>20</v>
      </c>
      <c r="D1603" s="4" t="s">
        <v>47</v>
      </c>
      <c r="E1603" s="4" t="s">
        <v>2</v>
      </c>
      <c r="F1603" s="4" t="s">
        <v>13</v>
      </c>
      <c r="G1603" s="4" t="s">
        <v>9</v>
      </c>
      <c r="H1603" s="4" t="s">
        <v>37</v>
      </c>
      <c r="I1603" s="9">
        <v>1</v>
      </c>
      <c r="J1603" s="6">
        <v>151.87</v>
      </c>
      <c r="K1603" s="7">
        <v>0.1</v>
      </c>
      <c r="L1603" s="6">
        <v>76.97</v>
      </c>
      <c r="M1603" s="6">
        <f t="shared" si="100"/>
        <v>136.68300000000002</v>
      </c>
      <c r="N1603" s="6">
        <f t="shared" si="101"/>
        <v>76.97</v>
      </c>
      <c r="O1603" s="6">
        <f t="shared" si="102"/>
        <v>59.713000000000022</v>
      </c>
      <c r="P1603" s="8">
        <f t="shared" si="103"/>
        <v>0.4368721786908395</v>
      </c>
      <c r="Q1603" s="5">
        <f>YEAR(SalesDataTable[[#This Row],[Order Date]])</f>
        <v>2026</v>
      </c>
      <c r="R1603" s="8" t="str">
        <f>"Q"&amp;ROUNDUP(MONTH(SalesDataTable[[#This Row],[Order Date]])/3,0)</f>
        <v>Q3</v>
      </c>
      <c r="S1603" s="9">
        <f>MONTH(SalesDataTable[[#This Row],[Order Date]])</f>
        <v>8</v>
      </c>
      <c r="T1603" s="8" t="str">
        <f>TEXT(SalesDataTable[[#This Row],[Order Date]],"mmm")</f>
        <v>Aug</v>
      </c>
    </row>
    <row r="1604" spans="1:20" ht="15.6">
      <c r="A1604" s="2">
        <v>4641</v>
      </c>
      <c r="B1604" s="3">
        <v>46242</v>
      </c>
      <c r="C1604" s="4" t="s">
        <v>20</v>
      </c>
      <c r="D1604" s="4" t="s">
        <v>33</v>
      </c>
      <c r="E1604" s="4" t="s">
        <v>28</v>
      </c>
      <c r="F1604" s="4" t="s">
        <v>13</v>
      </c>
      <c r="G1604" s="4" t="s">
        <v>9</v>
      </c>
      <c r="H1604" s="4" t="s">
        <v>37</v>
      </c>
      <c r="I1604" s="9">
        <v>1</v>
      </c>
      <c r="J1604" s="6">
        <v>156.55000000000001</v>
      </c>
      <c r="K1604" s="7">
        <v>0</v>
      </c>
      <c r="L1604" s="6">
        <v>80.430000000000007</v>
      </c>
      <c r="M1604" s="6">
        <f t="shared" si="100"/>
        <v>156.55000000000001</v>
      </c>
      <c r="N1604" s="6">
        <f t="shared" si="101"/>
        <v>80.430000000000007</v>
      </c>
      <c r="O1604" s="6">
        <f t="shared" si="102"/>
        <v>76.12</v>
      </c>
      <c r="P1604" s="8">
        <f t="shared" si="103"/>
        <v>0.48623442989460236</v>
      </c>
      <c r="Q1604" s="5">
        <f>YEAR(SalesDataTable[[#This Row],[Order Date]])</f>
        <v>2026</v>
      </c>
      <c r="R1604" s="8" t="str">
        <f>"Q"&amp;ROUNDUP(MONTH(SalesDataTable[[#This Row],[Order Date]])/3,0)</f>
        <v>Q3</v>
      </c>
      <c r="S1604" s="9">
        <f>MONTH(SalesDataTable[[#This Row],[Order Date]])</f>
        <v>8</v>
      </c>
      <c r="T1604" s="8" t="str">
        <f>TEXT(SalesDataTable[[#This Row],[Order Date]],"mmm")</f>
        <v>Aug</v>
      </c>
    </row>
    <row r="1605" spans="1:20" ht="15.6">
      <c r="A1605" s="2">
        <v>4778</v>
      </c>
      <c r="B1605" s="3">
        <v>46242</v>
      </c>
      <c r="C1605" s="4" t="s">
        <v>6</v>
      </c>
      <c r="D1605" s="4" t="s">
        <v>43</v>
      </c>
      <c r="E1605" s="4" t="s">
        <v>19</v>
      </c>
      <c r="F1605" s="4" t="s">
        <v>13</v>
      </c>
      <c r="G1605" s="4" t="s">
        <v>9</v>
      </c>
      <c r="H1605" s="4" t="s">
        <v>37</v>
      </c>
      <c r="I1605" s="9">
        <v>1</v>
      </c>
      <c r="J1605" s="6">
        <v>152.72</v>
      </c>
      <c r="K1605" s="7">
        <v>0</v>
      </c>
      <c r="L1605" s="6">
        <v>77.73</v>
      </c>
      <c r="M1605" s="6">
        <f t="shared" si="100"/>
        <v>152.72</v>
      </c>
      <c r="N1605" s="6">
        <f t="shared" si="101"/>
        <v>77.73</v>
      </c>
      <c r="O1605" s="6">
        <f t="shared" si="102"/>
        <v>74.989999999999995</v>
      </c>
      <c r="P1605" s="8">
        <f t="shared" si="103"/>
        <v>0.4910293347302252</v>
      </c>
      <c r="Q1605" s="5">
        <f>YEAR(SalesDataTable[[#This Row],[Order Date]])</f>
        <v>2026</v>
      </c>
      <c r="R1605" s="8" t="str">
        <f>"Q"&amp;ROUNDUP(MONTH(SalesDataTable[[#This Row],[Order Date]])/3,0)</f>
        <v>Q3</v>
      </c>
      <c r="S1605" s="9">
        <f>MONTH(SalesDataTable[[#This Row],[Order Date]])</f>
        <v>8</v>
      </c>
      <c r="T1605" s="8" t="str">
        <f>TEXT(SalesDataTable[[#This Row],[Order Date]],"mmm")</f>
        <v>Aug</v>
      </c>
    </row>
    <row r="1606" spans="1:20" ht="15.6">
      <c r="A1606" s="2">
        <v>5132</v>
      </c>
      <c r="B1606" s="3">
        <v>46242</v>
      </c>
      <c r="C1606" s="4" t="s">
        <v>6</v>
      </c>
      <c r="D1606" s="4" t="s">
        <v>43</v>
      </c>
      <c r="E1606" s="4" t="s">
        <v>2</v>
      </c>
      <c r="F1606" s="4" t="s">
        <v>16</v>
      </c>
      <c r="G1606" s="4" t="s">
        <v>4</v>
      </c>
      <c r="H1606" s="4" t="s">
        <v>26</v>
      </c>
      <c r="I1606" s="9">
        <v>1</v>
      </c>
      <c r="J1606" s="6">
        <v>40.51</v>
      </c>
      <c r="K1606" s="7">
        <v>0.05</v>
      </c>
      <c r="L1606" s="6">
        <v>16.29</v>
      </c>
      <c r="M1606" s="6">
        <f t="shared" si="100"/>
        <v>38.484499999999997</v>
      </c>
      <c r="N1606" s="6">
        <f t="shared" si="101"/>
        <v>16.29</v>
      </c>
      <c r="O1606" s="6">
        <f t="shared" si="102"/>
        <v>22.194499999999998</v>
      </c>
      <c r="P1606" s="8">
        <f t="shared" si="103"/>
        <v>0.57671270251659756</v>
      </c>
      <c r="Q1606" s="5">
        <f>YEAR(SalesDataTable[[#This Row],[Order Date]])</f>
        <v>2026</v>
      </c>
      <c r="R1606" s="8" t="str">
        <f>"Q"&amp;ROUNDUP(MONTH(SalesDataTable[[#This Row],[Order Date]])/3,0)</f>
        <v>Q3</v>
      </c>
      <c r="S1606" s="9">
        <f>MONTH(SalesDataTable[[#This Row],[Order Date]])</f>
        <v>8</v>
      </c>
      <c r="T1606" s="8" t="str">
        <f>TEXT(SalesDataTable[[#This Row],[Order Date]],"mmm")</f>
        <v>Aug</v>
      </c>
    </row>
    <row r="1607" spans="1:20" ht="15.6">
      <c r="A1607" s="2">
        <v>227</v>
      </c>
      <c r="B1607" s="3">
        <v>46243</v>
      </c>
      <c r="C1607" s="4" t="s">
        <v>20</v>
      </c>
      <c r="D1607" s="4" t="s">
        <v>31</v>
      </c>
      <c r="E1607" s="4" t="s">
        <v>28</v>
      </c>
      <c r="F1607" s="4" t="s">
        <v>3</v>
      </c>
      <c r="G1607" s="4" t="s">
        <v>34</v>
      </c>
      <c r="H1607" s="4" t="s">
        <v>35</v>
      </c>
      <c r="I1607" s="9">
        <v>3</v>
      </c>
      <c r="J1607" s="6">
        <v>40.61</v>
      </c>
      <c r="K1607" s="7">
        <v>0</v>
      </c>
      <c r="L1607" s="6">
        <v>14.72</v>
      </c>
      <c r="M1607" s="6">
        <f t="shared" si="100"/>
        <v>121.83</v>
      </c>
      <c r="N1607" s="6">
        <f t="shared" si="101"/>
        <v>44.160000000000004</v>
      </c>
      <c r="O1607" s="6">
        <f t="shared" si="102"/>
        <v>77.669999999999987</v>
      </c>
      <c r="P1607" s="8">
        <f t="shared" si="103"/>
        <v>0.63752770253632096</v>
      </c>
      <c r="Q1607" s="5">
        <f>YEAR(SalesDataTable[[#This Row],[Order Date]])</f>
        <v>2026</v>
      </c>
      <c r="R1607" s="8" t="str">
        <f>"Q"&amp;ROUNDUP(MONTH(SalesDataTable[[#This Row],[Order Date]])/3,0)</f>
        <v>Q3</v>
      </c>
      <c r="S1607" s="9">
        <f>MONTH(SalesDataTable[[#This Row],[Order Date]])</f>
        <v>8</v>
      </c>
      <c r="T1607" s="8" t="str">
        <f>TEXT(SalesDataTable[[#This Row],[Order Date]],"mmm")</f>
        <v>Aug</v>
      </c>
    </row>
    <row r="1608" spans="1:20" ht="15.6">
      <c r="A1608" s="2">
        <v>390</v>
      </c>
      <c r="B1608" s="3">
        <v>46243</v>
      </c>
      <c r="C1608" s="4" t="s">
        <v>11</v>
      </c>
      <c r="D1608" s="4" t="s">
        <v>25</v>
      </c>
      <c r="E1608" s="4" t="s">
        <v>19</v>
      </c>
      <c r="F1608" s="4" t="s">
        <v>13</v>
      </c>
      <c r="G1608" s="4" t="s">
        <v>9</v>
      </c>
      <c r="H1608" s="4" t="s">
        <v>10</v>
      </c>
      <c r="I1608" s="9">
        <v>1</v>
      </c>
      <c r="J1608" s="6">
        <v>93.41</v>
      </c>
      <c r="K1608" s="7">
        <v>0.05</v>
      </c>
      <c r="L1608" s="6">
        <v>44.7</v>
      </c>
      <c r="M1608" s="6">
        <f t="shared" si="100"/>
        <v>88.739499999999992</v>
      </c>
      <c r="N1608" s="6">
        <f t="shared" si="101"/>
        <v>44.7</v>
      </c>
      <c r="O1608" s="6">
        <f t="shared" si="102"/>
        <v>44.03949999999999</v>
      </c>
      <c r="P1608" s="8">
        <f t="shared" si="103"/>
        <v>0.49627843294136198</v>
      </c>
      <c r="Q1608" s="5">
        <f>YEAR(SalesDataTable[[#This Row],[Order Date]])</f>
        <v>2026</v>
      </c>
      <c r="R1608" s="8" t="str">
        <f>"Q"&amp;ROUNDUP(MONTH(SalesDataTable[[#This Row],[Order Date]])/3,0)</f>
        <v>Q3</v>
      </c>
      <c r="S1608" s="9">
        <f>MONTH(SalesDataTable[[#This Row],[Order Date]])</f>
        <v>8</v>
      </c>
      <c r="T1608" s="8" t="str">
        <f>TEXT(SalesDataTable[[#This Row],[Order Date]],"mmm")</f>
        <v>Aug</v>
      </c>
    </row>
    <row r="1609" spans="1:20" ht="15.6">
      <c r="A1609" s="2">
        <v>859</v>
      </c>
      <c r="B1609" s="3">
        <v>46243</v>
      </c>
      <c r="C1609" s="4" t="s">
        <v>0</v>
      </c>
      <c r="D1609" s="4" t="s">
        <v>1</v>
      </c>
      <c r="E1609" s="4" t="s">
        <v>19</v>
      </c>
      <c r="F1609" s="4" t="s">
        <v>13</v>
      </c>
      <c r="G1609" s="4" t="s">
        <v>9</v>
      </c>
      <c r="H1609" s="4" t="s">
        <v>10</v>
      </c>
      <c r="I1609" s="9">
        <v>2</v>
      </c>
      <c r="J1609" s="6">
        <v>90.23</v>
      </c>
      <c r="K1609" s="7">
        <v>0</v>
      </c>
      <c r="L1609" s="6">
        <v>44.22</v>
      </c>
      <c r="M1609" s="6">
        <f t="shared" si="100"/>
        <v>180.46</v>
      </c>
      <c r="N1609" s="6">
        <f t="shared" si="101"/>
        <v>88.44</v>
      </c>
      <c r="O1609" s="6">
        <f t="shared" si="102"/>
        <v>92.02000000000001</v>
      </c>
      <c r="P1609" s="8">
        <f t="shared" si="103"/>
        <v>0.50991909564446414</v>
      </c>
      <c r="Q1609" s="5">
        <f>YEAR(SalesDataTable[[#This Row],[Order Date]])</f>
        <v>2026</v>
      </c>
      <c r="R1609" s="8" t="str">
        <f>"Q"&amp;ROUNDUP(MONTH(SalesDataTable[[#This Row],[Order Date]])/3,0)</f>
        <v>Q3</v>
      </c>
      <c r="S1609" s="9">
        <f>MONTH(SalesDataTable[[#This Row],[Order Date]])</f>
        <v>8</v>
      </c>
      <c r="T1609" s="8" t="str">
        <f>TEXT(SalesDataTable[[#This Row],[Order Date]],"mmm")</f>
        <v>Aug</v>
      </c>
    </row>
    <row r="1610" spans="1:20" ht="15.6">
      <c r="A1610" s="2">
        <v>1468</v>
      </c>
      <c r="B1610" s="3">
        <v>46243</v>
      </c>
      <c r="C1610" s="4" t="s">
        <v>6</v>
      </c>
      <c r="D1610" s="4" t="s">
        <v>41</v>
      </c>
      <c r="E1610" s="4" t="s">
        <v>19</v>
      </c>
      <c r="F1610" s="4" t="s">
        <v>3</v>
      </c>
      <c r="G1610" s="4" t="s">
        <v>4</v>
      </c>
      <c r="H1610" s="4" t="s">
        <v>22</v>
      </c>
      <c r="I1610" s="9">
        <v>1</v>
      </c>
      <c r="J1610" s="6">
        <v>51.75</v>
      </c>
      <c r="K1610" s="7">
        <v>0</v>
      </c>
      <c r="L1610" s="6">
        <v>22.36</v>
      </c>
      <c r="M1610" s="6">
        <f t="shared" si="100"/>
        <v>51.75</v>
      </c>
      <c r="N1610" s="6">
        <f t="shared" si="101"/>
        <v>22.36</v>
      </c>
      <c r="O1610" s="6">
        <f t="shared" si="102"/>
        <v>29.39</v>
      </c>
      <c r="P1610" s="8">
        <f t="shared" si="103"/>
        <v>0.56792270531400968</v>
      </c>
      <c r="Q1610" s="5">
        <f>YEAR(SalesDataTable[[#This Row],[Order Date]])</f>
        <v>2026</v>
      </c>
      <c r="R1610" s="8" t="str">
        <f>"Q"&amp;ROUNDUP(MONTH(SalesDataTable[[#This Row],[Order Date]])/3,0)</f>
        <v>Q3</v>
      </c>
      <c r="S1610" s="9">
        <f>MONTH(SalesDataTable[[#This Row],[Order Date]])</f>
        <v>8</v>
      </c>
      <c r="T1610" s="8" t="str">
        <f>TEXT(SalesDataTable[[#This Row],[Order Date]],"mmm")</f>
        <v>Aug</v>
      </c>
    </row>
    <row r="1611" spans="1:20" ht="15.6">
      <c r="A1611" s="2">
        <v>2356</v>
      </c>
      <c r="B1611" s="3">
        <v>46243</v>
      </c>
      <c r="C1611" s="4" t="s">
        <v>20</v>
      </c>
      <c r="D1611" s="4" t="s">
        <v>47</v>
      </c>
      <c r="E1611" s="4" t="s">
        <v>19</v>
      </c>
      <c r="F1611" s="4" t="s">
        <v>13</v>
      </c>
      <c r="G1611" s="4" t="s">
        <v>4</v>
      </c>
      <c r="H1611" s="4" t="s">
        <v>30</v>
      </c>
      <c r="I1611" s="9">
        <v>3</v>
      </c>
      <c r="J1611" s="6">
        <v>102.91</v>
      </c>
      <c r="K1611" s="7">
        <v>0.1</v>
      </c>
      <c r="L1611" s="6">
        <v>50.23</v>
      </c>
      <c r="M1611" s="6">
        <f t="shared" si="100"/>
        <v>277.85700000000003</v>
      </c>
      <c r="N1611" s="6">
        <f t="shared" si="101"/>
        <v>150.69</v>
      </c>
      <c r="O1611" s="6">
        <f t="shared" si="102"/>
        <v>127.16700000000003</v>
      </c>
      <c r="P1611" s="8">
        <f t="shared" si="103"/>
        <v>0.45767067232425318</v>
      </c>
      <c r="Q1611" s="5">
        <f>YEAR(SalesDataTable[[#This Row],[Order Date]])</f>
        <v>2026</v>
      </c>
      <c r="R1611" s="8" t="str">
        <f>"Q"&amp;ROUNDUP(MONTH(SalesDataTable[[#This Row],[Order Date]])/3,0)</f>
        <v>Q3</v>
      </c>
      <c r="S1611" s="9">
        <f>MONTH(SalesDataTable[[#This Row],[Order Date]])</f>
        <v>8</v>
      </c>
      <c r="T1611" s="8" t="str">
        <f>TEXT(SalesDataTable[[#This Row],[Order Date]],"mmm")</f>
        <v>Aug</v>
      </c>
    </row>
    <row r="1612" spans="1:20" ht="15.6">
      <c r="A1612" s="2">
        <v>3556</v>
      </c>
      <c r="B1612" s="3">
        <v>46243</v>
      </c>
      <c r="C1612" s="4" t="s">
        <v>11</v>
      </c>
      <c r="D1612" s="4" t="s">
        <v>52</v>
      </c>
      <c r="E1612" s="4" t="s">
        <v>2</v>
      </c>
      <c r="F1612" s="4" t="s">
        <v>13</v>
      </c>
      <c r="G1612" s="4" t="s">
        <v>4</v>
      </c>
      <c r="H1612" s="4" t="s">
        <v>5</v>
      </c>
      <c r="I1612" s="9">
        <v>4</v>
      </c>
      <c r="J1612" s="6">
        <v>82.63</v>
      </c>
      <c r="K1612" s="7">
        <v>0.1</v>
      </c>
      <c r="L1612" s="6">
        <v>43.78</v>
      </c>
      <c r="M1612" s="6">
        <f t="shared" si="100"/>
        <v>297.46800000000002</v>
      </c>
      <c r="N1612" s="6">
        <f t="shared" si="101"/>
        <v>175.12</v>
      </c>
      <c r="O1612" s="6">
        <f t="shared" si="102"/>
        <v>122.34800000000001</v>
      </c>
      <c r="P1612" s="8">
        <f t="shared" si="103"/>
        <v>0.41129802197211129</v>
      </c>
      <c r="Q1612" s="5">
        <f>YEAR(SalesDataTable[[#This Row],[Order Date]])</f>
        <v>2026</v>
      </c>
      <c r="R1612" s="8" t="str">
        <f>"Q"&amp;ROUNDUP(MONTH(SalesDataTable[[#This Row],[Order Date]])/3,0)</f>
        <v>Q3</v>
      </c>
      <c r="S1612" s="9">
        <f>MONTH(SalesDataTable[[#This Row],[Order Date]])</f>
        <v>8</v>
      </c>
      <c r="T1612" s="8" t="str">
        <f>TEXT(SalesDataTable[[#This Row],[Order Date]],"mmm")</f>
        <v>Aug</v>
      </c>
    </row>
    <row r="1613" spans="1:20" ht="15.6">
      <c r="A1613" s="2">
        <v>925</v>
      </c>
      <c r="B1613" s="3">
        <v>46244</v>
      </c>
      <c r="C1613" s="4" t="s">
        <v>0</v>
      </c>
      <c r="D1613" s="4" t="s">
        <v>1</v>
      </c>
      <c r="E1613" s="4" t="s">
        <v>19</v>
      </c>
      <c r="F1613" s="4" t="s">
        <v>3</v>
      </c>
      <c r="G1613" s="4" t="s">
        <v>23</v>
      </c>
      <c r="H1613" s="4" t="s">
        <v>29</v>
      </c>
      <c r="I1613" s="9">
        <v>1</v>
      </c>
      <c r="J1613" s="6">
        <v>196.39</v>
      </c>
      <c r="K1613" s="7">
        <v>0</v>
      </c>
      <c r="L1613" s="6">
        <v>102.92</v>
      </c>
      <c r="M1613" s="6">
        <f t="shared" si="100"/>
        <v>196.39</v>
      </c>
      <c r="N1613" s="6">
        <f t="shared" si="101"/>
        <v>102.92</v>
      </c>
      <c r="O1613" s="6">
        <f t="shared" si="102"/>
        <v>93.469999999999985</v>
      </c>
      <c r="P1613" s="8">
        <f t="shared" si="103"/>
        <v>0.47594073017974436</v>
      </c>
      <c r="Q1613" s="5">
        <f>YEAR(SalesDataTable[[#This Row],[Order Date]])</f>
        <v>2026</v>
      </c>
      <c r="R1613" s="8" t="str">
        <f>"Q"&amp;ROUNDUP(MONTH(SalesDataTable[[#This Row],[Order Date]])/3,0)</f>
        <v>Q3</v>
      </c>
      <c r="S1613" s="9">
        <f>MONTH(SalesDataTable[[#This Row],[Order Date]])</f>
        <v>8</v>
      </c>
      <c r="T1613" s="8" t="str">
        <f>TEXT(SalesDataTable[[#This Row],[Order Date]],"mmm")</f>
        <v>Aug</v>
      </c>
    </row>
    <row r="1614" spans="1:20" ht="15.6">
      <c r="A1614" s="2">
        <v>1563</v>
      </c>
      <c r="B1614" s="3">
        <v>46244</v>
      </c>
      <c r="C1614" s="4" t="s">
        <v>11</v>
      </c>
      <c r="D1614" s="4" t="s">
        <v>39</v>
      </c>
      <c r="E1614" s="4" t="s">
        <v>28</v>
      </c>
      <c r="F1614" s="4" t="s">
        <v>16</v>
      </c>
      <c r="G1614" s="4" t="s">
        <v>14</v>
      </c>
      <c r="H1614" s="4" t="s">
        <v>15</v>
      </c>
      <c r="I1614" s="9">
        <v>2</v>
      </c>
      <c r="J1614" s="6">
        <v>36.25</v>
      </c>
      <c r="K1614" s="7">
        <v>0</v>
      </c>
      <c r="L1614" s="6">
        <v>13.77</v>
      </c>
      <c r="M1614" s="6">
        <f t="shared" si="100"/>
        <v>72.5</v>
      </c>
      <c r="N1614" s="6">
        <f t="shared" si="101"/>
        <v>27.54</v>
      </c>
      <c r="O1614" s="6">
        <f t="shared" si="102"/>
        <v>44.96</v>
      </c>
      <c r="P1614" s="8">
        <f t="shared" si="103"/>
        <v>0.62013793103448278</v>
      </c>
      <c r="Q1614" s="5">
        <f>YEAR(SalesDataTable[[#This Row],[Order Date]])</f>
        <v>2026</v>
      </c>
      <c r="R1614" s="8" t="str">
        <f>"Q"&amp;ROUNDUP(MONTH(SalesDataTable[[#This Row],[Order Date]])/3,0)</f>
        <v>Q3</v>
      </c>
      <c r="S1614" s="9">
        <f>MONTH(SalesDataTable[[#This Row],[Order Date]])</f>
        <v>8</v>
      </c>
      <c r="T1614" s="8" t="str">
        <f>TEXT(SalesDataTable[[#This Row],[Order Date]],"mmm")</f>
        <v>Aug</v>
      </c>
    </row>
    <row r="1615" spans="1:20" ht="15.6">
      <c r="A1615" s="2">
        <v>1634</v>
      </c>
      <c r="B1615" s="3">
        <v>46244</v>
      </c>
      <c r="C1615" s="4" t="s">
        <v>6</v>
      </c>
      <c r="D1615" s="4" t="s">
        <v>7</v>
      </c>
      <c r="E1615" s="4" t="s">
        <v>19</v>
      </c>
      <c r="F1615" s="4" t="s">
        <v>3</v>
      </c>
      <c r="G1615" s="4" t="s">
        <v>23</v>
      </c>
      <c r="H1615" s="4" t="s">
        <v>29</v>
      </c>
      <c r="I1615" s="9">
        <v>2</v>
      </c>
      <c r="J1615" s="6">
        <v>199.85</v>
      </c>
      <c r="K1615" s="7">
        <v>0.05</v>
      </c>
      <c r="L1615" s="6">
        <v>104.34</v>
      </c>
      <c r="M1615" s="6">
        <f t="shared" si="100"/>
        <v>379.71499999999997</v>
      </c>
      <c r="N1615" s="6">
        <f t="shared" si="101"/>
        <v>208.68</v>
      </c>
      <c r="O1615" s="6">
        <f t="shared" si="102"/>
        <v>171.03499999999997</v>
      </c>
      <c r="P1615" s="8">
        <f t="shared" si="103"/>
        <v>0.45042992770893953</v>
      </c>
      <c r="Q1615" s="5">
        <f>YEAR(SalesDataTable[[#This Row],[Order Date]])</f>
        <v>2026</v>
      </c>
      <c r="R1615" s="8" t="str">
        <f>"Q"&amp;ROUNDUP(MONTH(SalesDataTable[[#This Row],[Order Date]])/3,0)</f>
        <v>Q3</v>
      </c>
      <c r="S1615" s="9">
        <f>MONTH(SalesDataTable[[#This Row],[Order Date]])</f>
        <v>8</v>
      </c>
      <c r="T1615" s="8" t="str">
        <f>TEXT(SalesDataTable[[#This Row],[Order Date]],"mmm")</f>
        <v>Aug</v>
      </c>
    </row>
    <row r="1616" spans="1:20" ht="15.6">
      <c r="A1616" s="2">
        <v>2187</v>
      </c>
      <c r="B1616" s="3">
        <v>46244</v>
      </c>
      <c r="C1616" s="4" t="s">
        <v>11</v>
      </c>
      <c r="D1616" s="4" t="s">
        <v>12</v>
      </c>
      <c r="E1616" s="4" t="s">
        <v>19</v>
      </c>
      <c r="F1616" s="4" t="s">
        <v>13</v>
      </c>
      <c r="G1616" s="4" t="s">
        <v>14</v>
      </c>
      <c r="H1616" s="4" t="s">
        <v>32</v>
      </c>
      <c r="I1616" s="9">
        <v>1</v>
      </c>
      <c r="J1616" s="6">
        <v>46.32</v>
      </c>
      <c r="K1616" s="7">
        <v>0.05</v>
      </c>
      <c r="L1616" s="6">
        <v>18.34</v>
      </c>
      <c r="M1616" s="6">
        <f t="shared" si="100"/>
        <v>44.003999999999998</v>
      </c>
      <c r="N1616" s="6">
        <f t="shared" si="101"/>
        <v>18.34</v>
      </c>
      <c r="O1616" s="6">
        <f t="shared" si="102"/>
        <v>25.663999999999998</v>
      </c>
      <c r="P1616" s="8">
        <f t="shared" si="103"/>
        <v>0.58321970729933637</v>
      </c>
      <c r="Q1616" s="5">
        <f>YEAR(SalesDataTable[[#This Row],[Order Date]])</f>
        <v>2026</v>
      </c>
      <c r="R1616" s="8" t="str">
        <f>"Q"&amp;ROUNDUP(MONTH(SalesDataTable[[#This Row],[Order Date]])/3,0)</f>
        <v>Q3</v>
      </c>
      <c r="S1616" s="9">
        <f>MONTH(SalesDataTable[[#This Row],[Order Date]])</f>
        <v>8</v>
      </c>
      <c r="T1616" s="8" t="str">
        <f>TEXT(SalesDataTable[[#This Row],[Order Date]],"mmm")</f>
        <v>Aug</v>
      </c>
    </row>
    <row r="1617" spans="1:20" ht="15.6">
      <c r="A1617" s="2">
        <v>2773</v>
      </c>
      <c r="B1617" s="3">
        <v>46244</v>
      </c>
      <c r="C1617" s="4" t="s">
        <v>6</v>
      </c>
      <c r="D1617" s="4" t="s">
        <v>49</v>
      </c>
      <c r="E1617" s="4" t="s">
        <v>2</v>
      </c>
      <c r="F1617" s="4" t="s">
        <v>13</v>
      </c>
      <c r="G1617" s="4" t="s">
        <v>9</v>
      </c>
      <c r="H1617" s="4" t="s">
        <v>37</v>
      </c>
      <c r="I1617" s="9">
        <v>4</v>
      </c>
      <c r="J1617" s="6">
        <v>151.06</v>
      </c>
      <c r="K1617" s="7">
        <v>0</v>
      </c>
      <c r="L1617" s="6">
        <v>77.67</v>
      </c>
      <c r="M1617" s="6">
        <f t="shared" si="100"/>
        <v>604.24</v>
      </c>
      <c r="N1617" s="6">
        <f t="shared" si="101"/>
        <v>310.68</v>
      </c>
      <c r="O1617" s="6">
        <f t="shared" si="102"/>
        <v>293.56</v>
      </c>
      <c r="P1617" s="8">
        <f t="shared" si="103"/>
        <v>0.48583344366476894</v>
      </c>
      <c r="Q1617" s="5">
        <f>YEAR(SalesDataTable[[#This Row],[Order Date]])</f>
        <v>2026</v>
      </c>
      <c r="R1617" s="8" t="str">
        <f>"Q"&amp;ROUNDUP(MONTH(SalesDataTable[[#This Row],[Order Date]])/3,0)</f>
        <v>Q3</v>
      </c>
      <c r="S1617" s="9">
        <f>MONTH(SalesDataTable[[#This Row],[Order Date]])</f>
        <v>8</v>
      </c>
      <c r="T1617" s="8" t="str">
        <f>TEXT(SalesDataTable[[#This Row],[Order Date]],"mmm")</f>
        <v>Aug</v>
      </c>
    </row>
    <row r="1618" spans="1:20" ht="15.6">
      <c r="A1618" s="2">
        <v>5040</v>
      </c>
      <c r="B1618" s="3">
        <v>46244</v>
      </c>
      <c r="C1618" s="4" t="s">
        <v>20</v>
      </c>
      <c r="D1618" s="4" t="s">
        <v>31</v>
      </c>
      <c r="E1618" s="4" t="s">
        <v>2</v>
      </c>
      <c r="F1618" s="4" t="s">
        <v>3</v>
      </c>
      <c r="G1618" s="4" t="s">
        <v>9</v>
      </c>
      <c r="H1618" s="4" t="s">
        <v>46</v>
      </c>
      <c r="I1618" s="9">
        <v>1</v>
      </c>
      <c r="J1618" s="6">
        <v>72.39</v>
      </c>
      <c r="K1618" s="7">
        <v>0.1</v>
      </c>
      <c r="L1618" s="6">
        <v>31.64</v>
      </c>
      <c r="M1618" s="6">
        <f t="shared" si="100"/>
        <v>65.150999999999996</v>
      </c>
      <c r="N1618" s="6">
        <f t="shared" si="101"/>
        <v>31.64</v>
      </c>
      <c r="O1618" s="6">
        <f t="shared" si="102"/>
        <v>33.510999999999996</v>
      </c>
      <c r="P1618" s="8">
        <f t="shared" si="103"/>
        <v>0.51435895074519189</v>
      </c>
      <c r="Q1618" s="5">
        <f>YEAR(SalesDataTable[[#This Row],[Order Date]])</f>
        <v>2026</v>
      </c>
      <c r="R1618" s="8" t="str">
        <f>"Q"&amp;ROUNDUP(MONTH(SalesDataTable[[#This Row],[Order Date]])/3,0)</f>
        <v>Q3</v>
      </c>
      <c r="S1618" s="9">
        <f>MONTH(SalesDataTable[[#This Row],[Order Date]])</f>
        <v>8</v>
      </c>
      <c r="T1618" s="8" t="str">
        <f>TEXT(SalesDataTable[[#This Row],[Order Date]],"mmm")</f>
        <v>Aug</v>
      </c>
    </row>
    <row r="1619" spans="1:20" ht="15.6">
      <c r="A1619" s="2">
        <v>415</v>
      </c>
      <c r="B1619" s="3">
        <v>46245</v>
      </c>
      <c r="C1619" s="4" t="s">
        <v>0</v>
      </c>
      <c r="D1619" s="4" t="s">
        <v>36</v>
      </c>
      <c r="E1619" s="4" t="s">
        <v>19</v>
      </c>
      <c r="F1619" s="4" t="s">
        <v>3</v>
      </c>
      <c r="G1619" s="4" t="s">
        <v>9</v>
      </c>
      <c r="H1619" s="4" t="s">
        <v>46</v>
      </c>
      <c r="I1619" s="9">
        <v>1</v>
      </c>
      <c r="J1619" s="6">
        <v>72.650000000000006</v>
      </c>
      <c r="K1619" s="7">
        <v>0</v>
      </c>
      <c r="L1619" s="6">
        <v>31.72</v>
      </c>
      <c r="M1619" s="6">
        <f t="shared" si="100"/>
        <v>72.650000000000006</v>
      </c>
      <c r="N1619" s="6">
        <f t="shared" si="101"/>
        <v>31.72</v>
      </c>
      <c r="O1619" s="6">
        <f t="shared" si="102"/>
        <v>40.930000000000007</v>
      </c>
      <c r="P1619" s="8">
        <f t="shared" si="103"/>
        <v>0.56338609772883697</v>
      </c>
      <c r="Q1619" s="5">
        <f>YEAR(SalesDataTable[[#This Row],[Order Date]])</f>
        <v>2026</v>
      </c>
      <c r="R1619" s="8" t="str">
        <f>"Q"&amp;ROUNDUP(MONTH(SalesDataTable[[#This Row],[Order Date]])/3,0)</f>
        <v>Q3</v>
      </c>
      <c r="S1619" s="9">
        <f>MONTH(SalesDataTable[[#This Row],[Order Date]])</f>
        <v>8</v>
      </c>
      <c r="T1619" s="8" t="str">
        <f>TEXT(SalesDataTable[[#This Row],[Order Date]],"mmm")</f>
        <v>Aug</v>
      </c>
    </row>
    <row r="1620" spans="1:20" ht="15.6">
      <c r="A1620" s="2">
        <v>1111</v>
      </c>
      <c r="B1620" s="3">
        <v>46245</v>
      </c>
      <c r="C1620" s="4" t="s">
        <v>20</v>
      </c>
      <c r="D1620" s="4" t="s">
        <v>47</v>
      </c>
      <c r="E1620" s="4" t="s">
        <v>2</v>
      </c>
      <c r="F1620" s="4" t="s">
        <v>13</v>
      </c>
      <c r="G1620" s="4" t="s">
        <v>23</v>
      </c>
      <c r="H1620" s="4" t="s">
        <v>29</v>
      </c>
      <c r="I1620" s="9">
        <v>1</v>
      </c>
      <c r="J1620" s="6">
        <v>198.44</v>
      </c>
      <c r="K1620" s="7">
        <v>0</v>
      </c>
      <c r="L1620" s="6">
        <v>106.79</v>
      </c>
      <c r="M1620" s="6">
        <f t="shared" si="100"/>
        <v>198.44</v>
      </c>
      <c r="N1620" s="6">
        <f t="shared" si="101"/>
        <v>106.79</v>
      </c>
      <c r="O1620" s="6">
        <f t="shared" si="102"/>
        <v>91.649999999999991</v>
      </c>
      <c r="P1620" s="8">
        <f t="shared" si="103"/>
        <v>0.46185244910300338</v>
      </c>
      <c r="Q1620" s="5">
        <f>YEAR(SalesDataTable[[#This Row],[Order Date]])</f>
        <v>2026</v>
      </c>
      <c r="R1620" s="8" t="str">
        <f>"Q"&amp;ROUNDUP(MONTH(SalesDataTable[[#This Row],[Order Date]])/3,0)</f>
        <v>Q3</v>
      </c>
      <c r="S1620" s="9">
        <f>MONTH(SalesDataTable[[#This Row],[Order Date]])</f>
        <v>8</v>
      </c>
      <c r="T1620" s="8" t="str">
        <f>TEXT(SalesDataTable[[#This Row],[Order Date]],"mmm")</f>
        <v>Aug</v>
      </c>
    </row>
    <row r="1621" spans="1:20" ht="15.6">
      <c r="A1621" s="2">
        <v>1243</v>
      </c>
      <c r="B1621" s="3">
        <v>46245</v>
      </c>
      <c r="C1621" s="4" t="s">
        <v>11</v>
      </c>
      <c r="D1621" s="4" t="s">
        <v>52</v>
      </c>
      <c r="E1621" s="4" t="s">
        <v>2</v>
      </c>
      <c r="F1621" s="4" t="s">
        <v>3</v>
      </c>
      <c r="G1621" s="4" t="s">
        <v>23</v>
      </c>
      <c r="H1621" s="4" t="s">
        <v>29</v>
      </c>
      <c r="I1621" s="9">
        <v>1</v>
      </c>
      <c r="J1621" s="6">
        <v>193.67</v>
      </c>
      <c r="K1621" s="7">
        <v>0</v>
      </c>
      <c r="L1621" s="6">
        <v>103.79</v>
      </c>
      <c r="M1621" s="6">
        <f t="shared" si="100"/>
        <v>193.67</v>
      </c>
      <c r="N1621" s="6">
        <f t="shared" si="101"/>
        <v>103.79</v>
      </c>
      <c r="O1621" s="6">
        <f t="shared" si="102"/>
        <v>89.879999999999981</v>
      </c>
      <c r="P1621" s="8">
        <f t="shared" si="103"/>
        <v>0.46408839779005517</v>
      </c>
      <c r="Q1621" s="5">
        <f>YEAR(SalesDataTable[[#This Row],[Order Date]])</f>
        <v>2026</v>
      </c>
      <c r="R1621" s="8" t="str">
        <f>"Q"&amp;ROUNDUP(MONTH(SalesDataTable[[#This Row],[Order Date]])/3,0)</f>
        <v>Q3</v>
      </c>
      <c r="S1621" s="9">
        <f>MONTH(SalesDataTable[[#This Row],[Order Date]])</f>
        <v>8</v>
      </c>
      <c r="T1621" s="8" t="str">
        <f>TEXT(SalesDataTable[[#This Row],[Order Date]],"mmm")</f>
        <v>Aug</v>
      </c>
    </row>
    <row r="1622" spans="1:20" ht="15.6">
      <c r="A1622" s="2">
        <v>1326</v>
      </c>
      <c r="B1622" s="3">
        <v>46245</v>
      </c>
      <c r="C1622" s="4" t="s">
        <v>20</v>
      </c>
      <c r="D1622" s="4" t="s">
        <v>33</v>
      </c>
      <c r="E1622" s="4" t="s">
        <v>2</v>
      </c>
      <c r="F1622" s="4" t="s">
        <v>3</v>
      </c>
      <c r="G1622" s="4" t="s">
        <v>14</v>
      </c>
      <c r="H1622" s="4" t="s">
        <v>48</v>
      </c>
      <c r="I1622" s="9">
        <v>5</v>
      </c>
      <c r="J1622" s="6">
        <v>166.03</v>
      </c>
      <c r="K1622" s="7">
        <v>0</v>
      </c>
      <c r="L1622" s="6">
        <v>87.46</v>
      </c>
      <c r="M1622" s="6">
        <f t="shared" si="100"/>
        <v>830.15</v>
      </c>
      <c r="N1622" s="6">
        <f t="shared" si="101"/>
        <v>437.29999999999995</v>
      </c>
      <c r="O1622" s="6">
        <f t="shared" si="102"/>
        <v>392.85</v>
      </c>
      <c r="P1622" s="8">
        <f t="shared" si="103"/>
        <v>0.47322772992832624</v>
      </c>
      <c r="Q1622" s="5">
        <f>YEAR(SalesDataTable[[#This Row],[Order Date]])</f>
        <v>2026</v>
      </c>
      <c r="R1622" s="8" t="str">
        <f>"Q"&amp;ROUNDUP(MONTH(SalesDataTable[[#This Row],[Order Date]])/3,0)</f>
        <v>Q3</v>
      </c>
      <c r="S1622" s="9">
        <f>MONTH(SalesDataTable[[#This Row],[Order Date]])</f>
        <v>8</v>
      </c>
      <c r="T1622" s="8" t="str">
        <f>TEXT(SalesDataTable[[#This Row],[Order Date]],"mmm")</f>
        <v>Aug</v>
      </c>
    </row>
    <row r="1623" spans="1:20" ht="15.6">
      <c r="A1623" s="2">
        <v>1682</v>
      </c>
      <c r="B1623" s="3">
        <v>46245</v>
      </c>
      <c r="C1623" s="4" t="s">
        <v>0</v>
      </c>
      <c r="D1623" s="4" t="s">
        <v>1</v>
      </c>
      <c r="E1623" s="4" t="s">
        <v>2</v>
      </c>
      <c r="F1623" s="4" t="s">
        <v>16</v>
      </c>
      <c r="G1623" s="4" t="s">
        <v>23</v>
      </c>
      <c r="H1623" s="4" t="s">
        <v>40</v>
      </c>
      <c r="I1623" s="9">
        <v>2</v>
      </c>
      <c r="J1623" s="6">
        <v>81.569999999999993</v>
      </c>
      <c r="K1623" s="7">
        <v>0</v>
      </c>
      <c r="L1623" s="6">
        <v>40.36</v>
      </c>
      <c r="M1623" s="6">
        <f t="shared" si="100"/>
        <v>163.13999999999999</v>
      </c>
      <c r="N1623" s="6">
        <f t="shared" si="101"/>
        <v>80.72</v>
      </c>
      <c r="O1623" s="6">
        <f t="shared" si="102"/>
        <v>82.419999999999987</v>
      </c>
      <c r="P1623" s="8">
        <f t="shared" si="103"/>
        <v>0.50521024886600463</v>
      </c>
      <c r="Q1623" s="5">
        <f>YEAR(SalesDataTable[[#This Row],[Order Date]])</f>
        <v>2026</v>
      </c>
      <c r="R1623" s="8" t="str">
        <f>"Q"&amp;ROUNDUP(MONTH(SalesDataTable[[#This Row],[Order Date]])/3,0)</f>
        <v>Q3</v>
      </c>
      <c r="S1623" s="9">
        <f>MONTH(SalesDataTable[[#This Row],[Order Date]])</f>
        <v>8</v>
      </c>
      <c r="T1623" s="8" t="str">
        <f>TEXT(SalesDataTable[[#This Row],[Order Date]],"mmm")</f>
        <v>Aug</v>
      </c>
    </row>
    <row r="1624" spans="1:20" ht="15.6">
      <c r="A1624" s="2">
        <v>2618</v>
      </c>
      <c r="B1624" s="3">
        <v>46245</v>
      </c>
      <c r="C1624" s="4" t="s">
        <v>0</v>
      </c>
      <c r="D1624" s="4" t="s">
        <v>50</v>
      </c>
      <c r="E1624" s="4" t="s">
        <v>19</v>
      </c>
      <c r="F1624" s="4" t="s">
        <v>16</v>
      </c>
      <c r="G1624" s="4" t="s">
        <v>9</v>
      </c>
      <c r="H1624" s="4" t="s">
        <v>17</v>
      </c>
      <c r="I1624" s="9">
        <v>2</v>
      </c>
      <c r="J1624" s="6">
        <v>143.86000000000001</v>
      </c>
      <c r="K1624" s="7">
        <v>0</v>
      </c>
      <c r="L1624" s="6">
        <v>81.23</v>
      </c>
      <c r="M1624" s="6">
        <f t="shared" si="100"/>
        <v>287.72000000000003</v>
      </c>
      <c r="N1624" s="6">
        <f t="shared" si="101"/>
        <v>162.46</v>
      </c>
      <c r="O1624" s="6">
        <f t="shared" si="102"/>
        <v>125.26000000000002</v>
      </c>
      <c r="P1624" s="8">
        <f t="shared" si="103"/>
        <v>0.43535381621020441</v>
      </c>
      <c r="Q1624" s="5">
        <f>YEAR(SalesDataTable[[#This Row],[Order Date]])</f>
        <v>2026</v>
      </c>
      <c r="R1624" s="8" t="str">
        <f>"Q"&amp;ROUNDUP(MONTH(SalesDataTable[[#This Row],[Order Date]])/3,0)</f>
        <v>Q3</v>
      </c>
      <c r="S1624" s="9">
        <f>MONTH(SalesDataTable[[#This Row],[Order Date]])</f>
        <v>8</v>
      </c>
      <c r="T1624" s="8" t="str">
        <f>TEXT(SalesDataTable[[#This Row],[Order Date]],"mmm")</f>
        <v>Aug</v>
      </c>
    </row>
    <row r="1625" spans="1:20" ht="15.6">
      <c r="A1625" s="2">
        <v>3319</v>
      </c>
      <c r="B1625" s="3">
        <v>46245</v>
      </c>
      <c r="C1625" s="4" t="s">
        <v>6</v>
      </c>
      <c r="D1625" s="4" t="s">
        <v>49</v>
      </c>
      <c r="E1625" s="4" t="s">
        <v>2</v>
      </c>
      <c r="F1625" s="4" t="s">
        <v>3</v>
      </c>
      <c r="G1625" s="4" t="s">
        <v>9</v>
      </c>
      <c r="H1625" s="4" t="s">
        <v>10</v>
      </c>
      <c r="I1625" s="9">
        <v>3</v>
      </c>
      <c r="J1625" s="6">
        <v>93.53</v>
      </c>
      <c r="K1625" s="7">
        <v>0</v>
      </c>
      <c r="L1625" s="6">
        <v>46.19</v>
      </c>
      <c r="M1625" s="6">
        <f t="shared" si="100"/>
        <v>280.59000000000003</v>
      </c>
      <c r="N1625" s="6">
        <f t="shared" si="101"/>
        <v>138.57</v>
      </c>
      <c r="O1625" s="6">
        <f t="shared" si="102"/>
        <v>142.02000000000004</v>
      </c>
      <c r="P1625" s="8">
        <f t="shared" si="103"/>
        <v>0.5061477600769807</v>
      </c>
      <c r="Q1625" s="5">
        <f>YEAR(SalesDataTable[[#This Row],[Order Date]])</f>
        <v>2026</v>
      </c>
      <c r="R1625" s="8" t="str">
        <f>"Q"&amp;ROUNDUP(MONTH(SalesDataTable[[#This Row],[Order Date]])/3,0)</f>
        <v>Q3</v>
      </c>
      <c r="S1625" s="9">
        <f>MONTH(SalesDataTable[[#This Row],[Order Date]])</f>
        <v>8</v>
      </c>
      <c r="T1625" s="8" t="str">
        <f>TEXT(SalesDataTable[[#This Row],[Order Date]],"mmm")</f>
        <v>Aug</v>
      </c>
    </row>
    <row r="1626" spans="1:20" ht="15.6">
      <c r="A1626" s="2">
        <v>4600</v>
      </c>
      <c r="B1626" s="3">
        <v>46245</v>
      </c>
      <c r="C1626" s="4" t="s">
        <v>20</v>
      </c>
      <c r="D1626" s="4" t="s">
        <v>21</v>
      </c>
      <c r="E1626" s="4" t="s">
        <v>8</v>
      </c>
      <c r="F1626" s="4" t="s">
        <v>16</v>
      </c>
      <c r="G1626" s="4" t="s">
        <v>14</v>
      </c>
      <c r="H1626" s="4" t="s">
        <v>48</v>
      </c>
      <c r="I1626" s="9">
        <v>10</v>
      </c>
      <c r="J1626" s="6">
        <v>162.38</v>
      </c>
      <c r="K1626" s="7">
        <v>0.05</v>
      </c>
      <c r="L1626" s="6">
        <v>85.82</v>
      </c>
      <c r="M1626" s="6">
        <f t="shared" si="100"/>
        <v>1542.61</v>
      </c>
      <c r="N1626" s="6">
        <f t="shared" si="101"/>
        <v>858.19999999999993</v>
      </c>
      <c r="O1626" s="6">
        <f t="shared" si="102"/>
        <v>684.41</v>
      </c>
      <c r="P1626" s="8">
        <f t="shared" si="103"/>
        <v>0.44367014345816508</v>
      </c>
      <c r="Q1626" s="5">
        <f>YEAR(SalesDataTable[[#This Row],[Order Date]])</f>
        <v>2026</v>
      </c>
      <c r="R1626" s="8" t="str">
        <f>"Q"&amp;ROUNDUP(MONTH(SalesDataTable[[#This Row],[Order Date]])/3,0)</f>
        <v>Q3</v>
      </c>
      <c r="S1626" s="9">
        <f>MONTH(SalesDataTable[[#This Row],[Order Date]])</f>
        <v>8</v>
      </c>
      <c r="T1626" s="8" t="str">
        <f>TEXT(SalesDataTable[[#This Row],[Order Date]],"mmm")</f>
        <v>Aug</v>
      </c>
    </row>
    <row r="1627" spans="1:20" ht="15.6">
      <c r="A1627" s="2">
        <v>5168</v>
      </c>
      <c r="B1627" s="3">
        <v>46245</v>
      </c>
      <c r="C1627" s="4" t="s">
        <v>0</v>
      </c>
      <c r="D1627" s="4" t="s">
        <v>50</v>
      </c>
      <c r="E1627" s="4" t="s">
        <v>28</v>
      </c>
      <c r="F1627" s="4" t="s">
        <v>16</v>
      </c>
      <c r="G1627" s="4" t="s">
        <v>34</v>
      </c>
      <c r="H1627" s="4" t="s">
        <v>38</v>
      </c>
      <c r="I1627" s="9">
        <v>1</v>
      </c>
      <c r="J1627" s="6">
        <v>122.52</v>
      </c>
      <c r="K1627" s="7">
        <v>0.05</v>
      </c>
      <c r="L1627" s="6">
        <v>69.66</v>
      </c>
      <c r="M1627" s="6">
        <f t="shared" si="100"/>
        <v>116.39399999999999</v>
      </c>
      <c r="N1627" s="6">
        <f t="shared" si="101"/>
        <v>69.66</v>
      </c>
      <c r="O1627" s="6">
        <f t="shared" si="102"/>
        <v>46.733999999999995</v>
      </c>
      <c r="P1627" s="8">
        <f t="shared" si="103"/>
        <v>0.40151554203824935</v>
      </c>
      <c r="Q1627" s="5">
        <f>YEAR(SalesDataTable[[#This Row],[Order Date]])</f>
        <v>2026</v>
      </c>
      <c r="R1627" s="8" t="str">
        <f>"Q"&amp;ROUNDUP(MONTH(SalesDataTable[[#This Row],[Order Date]])/3,0)</f>
        <v>Q3</v>
      </c>
      <c r="S1627" s="9">
        <f>MONTH(SalesDataTable[[#This Row],[Order Date]])</f>
        <v>8</v>
      </c>
      <c r="T1627" s="8" t="str">
        <f>TEXT(SalesDataTable[[#This Row],[Order Date]],"mmm")</f>
        <v>Aug</v>
      </c>
    </row>
    <row r="1628" spans="1:20" ht="15.6">
      <c r="A1628" s="2">
        <v>245</v>
      </c>
      <c r="B1628" s="3">
        <v>46246</v>
      </c>
      <c r="C1628" s="4" t="s">
        <v>20</v>
      </c>
      <c r="D1628" s="4" t="s">
        <v>47</v>
      </c>
      <c r="E1628" s="4" t="s">
        <v>28</v>
      </c>
      <c r="F1628" s="4" t="s">
        <v>3</v>
      </c>
      <c r="G1628" s="4" t="s">
        <v>9</v>
      </c>
      <c r="H1628" s="4" t="s">
        <v>17</v>
      </c>
      <c r="I1628" s="9">
        <v>1</v>
      </c>
      <c r="J1628" s="6">
        <v>142.84</v>
      </c>
      <c r="K1628" s="7">
        <v>0</v>
      </c>
      <c r="L1628" s="6">
        <v>77.7</v>
      </c>
      <c r="M1628" s="6">
        <f t="shared" si="100"/>
        <v>142.84</v>
      </c>
      <c r="N1628" s="6">
        <f t="shared" si="101"/>
        <v>77.7</v>
      </c>
      <c r="O1628" s="6">
        <f t="shared" si="102"/>
        <v>65.14</v>
      </c>
      <c r="P1628" s="8">
        <f t="shared" si="103"/>
        <v>0.4560347241669</v>
      </c>
      <c r="Q1628" s="5">
        <f>YEAR(SalesDataTable[[#This Row],[Order Date]])</f>
        <v>2026</v>
      </c>
      <c r="R1628" s="8" t="str">
        <f>"Q"&amp;ROUNDUP(MONTH(SalesDataTable[[#This Row],[Order Date]])/3,0)</f>
        <v>Q3</v>
      </c>
      <c r="S1628" s="9">
        <f>MONTH(SalesDataTable[[#This Row],[Order Date]])</f>
        <v>8</v>
      </c>
      <c r="T1628" s="8" t="str">
        <f>TEXT(SalesDataTable[[#This Row],[Order Date]],"mmm")</f>
        <v>Aug</v>
      </c>
    </row>
    <row r="1629" spans="1:20" ht="15.6">
      <c r="A1629" s="2">
        <v>322</v>
      </c>
      <c r="B1629" s="3">
        <v>46246</v>
      </c>
      <c r="C1629" s="4" t="s">
        <v>6</v>
      </c>
      <c r="D1629" s="4" t="s">
        <v>49</v>
      </c>
      <c r="E1629" s="4" t="s">
        <v>19</v>
      </c>
      <c r="F1629" s="4" t="s">
        <v>3</v>
      </c>
      <c r="G1629" s="4" t="s">
        <v>9</v>
      </c>
      <c r="H1629" s="4" t="s">
        <v>46</v>
      </c>
      <c r="I1629" s="9">
        <v>3</v>
      </c>
      <c r="J1629" s="6">
        <v>72.349999999999994</v>
      </c>
      <c r="K1629" s="7">
        <v>0</v>
      </c>
      <c r="L1629" s="6">
        <v>32.119999999999997</v>
      </c>
      <c r="M1629" s="6">
        <f t="shared" si="100"/>
        <v>217.04999999999998</v>
      </c>
      <c r="N1629" s="6">
        <f t="shared" si="101"/>
        <v>96.359999999999985</v>
      </c>
      <c r="O1629" s="6">
        <f t="shared" si="102"/>
        <v>120.69</v>
      </c>
      <c r="P1629" s="8">
        <f t="shared" si="103"/>
        <v>0.55604699378023503</v>
      </c>
      <c r="Q1629" s="5">
        <f>YEAR(SalesDataTable[[#This Row],[Order Date]])</f>
        <v>2026</v>
      </c>
      <c r="R1629" s="8" t="str">
        <f>"Q"&amp;ROUNDUP(MONTH(SalesDataTable[[#This Row],[Order Date]])/3,0)</f>
        <v>Q3</v>
      </c>
      <c r="S1629" s="9">
        <f>MONTH(SalesDataTable[[#This Row],[Order Date]])</f>
        <v>8</v>
      </c>
      <c r="T1629" s="8" t="str">
        <f>TEXT(SalesDataTable[[#This Row],[Order Date]],"mmm")</f>
        <v>Aug</v>
      </c>
    </row>
    <row r="1630" spans="1:20" ht="15.6">
      <c r="A1630" s="2">
        <v>1101</v>
      </c>
      <c r="B1630" s="3">
        <v>46246</v>
      </c>
      <c r="C1630" s="4" t="s">
        <v>20</v>
      </c>
      <c r="D1630" s="4" t="s">
        <v>21</v>
      </c>
      <c r="E1630" s="4" t="s">
        <v>2</v>
      </c>
      <c r="F1630" s="4" t="s">
        <v>13</v>
      </c>
      <c r="G1630" s="4" t="s">
        <v>34</v>
      </c>
      <c r="H1630" s="4" t="s">
        <v>35</v>
      </c>
      <c r="I1630" s="9">
        <v>3</v>
      </c>
      <c r="J1630" s="6">
        <v>40.14</v>
      </c>
      <c r="K1630" s="7">
        <v>0.05</v>
      </c>
      <c r="L1630" s="6">
        <v>14.53</v>
      </c>
      <c r="M1630" s="6">
        <f t="shared" si="100"/>
        <v>114.399</v>
      </c>
      <c r="N1630" s="6">
        <f t="shared" si="101"/>
        <v>43.589999999999996</v>
      </c>
      <c r="O1630" s="6">
        <f t="shared" si="102"/>
        <v>70.808999999999997</v>
      </c>
      <c r="P1630" s="8">
        <f t="shared" si="103"/>
        <v>0.61896520074476169</v>
      </c>
      <c r="Q1630" s="5">
        <f>YEAR(SalesDataTable[[#This Row],[Order Date]])</f>
        <v>2026</v>
      </c>
      <c r="R1630" s="8" t="str">
        <f>"Q"&amp;ROUNDUP(MONTH(SalesDataTable[[#This Row],[Order Date]])/3,0)</f>
        <v>Q3</v>
      </c>
      <c r="S1630" s="9">
        <f>MONTH(SalesDataTable[[#This Row],[Order Date]])</f>
        <v>8</v>
      </c>
      <c r="T1630" s="8" t="str">
        <f>TEXT(SalesDataTable[[#This Row],[Order Date]],"mmm")</f>
        <v>Aug</v>
      </c>
    </row>
    <row r="1631" spans="1:20" ht="15.6">
      <c r="A1631" s="2">
        <v>1564</v>
      </c>
      <c r="B1631" s="3">
        <v>46246</v>
      </c>
      <c r="C1631" s="4" t="s">
        <v>20</v>
      </c>
      <c r="D1631" s="4" t="s">
        <v>47</v>
      </c>
      <c r="E1631" s="4" t="s">
        <v>2</v>
      </c>
      <c r="F1631" s="4" t="s">
        <v>13</v>
      </c>
      <c r="G1631" s="4" t="s">
        <v>34</v>
      </c>
      <c r="H1631" s="4" t="s">
        <v>45</v>
      </c>
      <c r="I1631" s="9">
        <v>2</v>
      </c>
      <c r="J1631" s="6">
        <v>51.84</v>
      </c>
      <c r="K1631" s="7">
        <v>0</v>
      </c>
      <c r="L1631" s="6">
        <v>21.62</v>
      </c>
      <c r="M1631" s="6">
        <f t="shared" si="100"/>
        <v>103.68</v>
      </c>
      <c r="N1631" s="6">
        <f t="shared" si="101"/>
        <v>43.24</v>
      </c>
      <c r="O1631" s="6">
        <f t="shared" si="102"/>
        <v>60.440000000000005</v>
      </c>
      <c r="P1631" s="8">
        <f t="shared" si="103"/>
        <v>0.58294753086419759</v>
      </c>
      <c r="Q1631" s="5">
        <f>YEAR(SalesDataTable[[#This Row],[Order Date]])</f>
        <v>2026</v>
      </c>
      <c r="R1631" s="8" t="str">
        <f>"Q"&amp;ROUNDUP(MONTH(SalesDataTable[[#This Row],[Order Date]])/3,0)</f>
        <v>Q3</v>
      </c>
      <c r="S1631" s="9">
        <f>MONTH(SalesDataTable[[#This Row],[Order Date]])</f>
        <v>8</v>
      </c>
      <c r="T1631" s="8" t="str">
        <f>TEXT(SalesDataTable[[#This Row],[Order Date]],"mmm")</f>
        <v>Aug</v>
      </c>
    </row>
    <row r="1632" spans="1:20" ht="15.6">
      <c r="A1632" s="2">
        <v>3712</v>
      </c>
      <c r="B1632" s="3">
        <v>46246</v>
      </c>
      <c r="C1632" s="4" t="s">
        <v>20</v>
      </c>
      <c r="D1632" s="4" t="s">
        <v>33</v>
      </c>
      <c r="E1632" s="4" t="s">
        <v>2</v>
      </c>
      <c r="F1632" s="4" t="s">
        <v>13</v>
      </c>
      <c r="G1632" s="4" t="s">
        <v>4</v>
      </c>
      <c r="H1632" s="4" t="s">
        <v>5</v>
      </c>
      <c r="I1632" s="9">
        <v>3</v>
      </c>
      <c r="J1632" s="6">
        <v>82.32</v>
      </c>
      <c r="K1632" s="7">
        <v>0.15</v>
      </c>
      <c r="L1632" s="6">
        <v>41.95</v>
      </c>
      <c r="M1632" s="6">
        <f t="shared" si="100"/>
        <v>209.91599999999997</v>
      </c>
      <c r="N1632" s="6">
        <f t="shared" si="101"/>
        <v>125.85000000000001</v>
      </c>
      <c r="O1632" s="6">
        <f t="shared" si="102"/>
        <v>84.06599999999996</v>
      </c>
      <c r="P1632" s="8">
        <f t="shared" si="103"/>
        <v>0.40047447550448739</v>
      </c>
      <c r="Q1632" s="5">
        <f>YEAR(SalesDataTable[[#This Row],[Order Date]])</f>
        <v>2026</v>
      </c>
      <c r="R1632" s="8" t="str">
        <f>"Q"&amp;ROUNDUP(MONTH(SalesDataTable[[#This Row],[Order Date]])/3,0)</f>
        <v>Q3</v>
      </c>
      <c r="S1632" s="9">
        <f>MONTH(SalesDataTable[[#This Row],[Order Date]])</f>
        <v>8</v>
      </c>
      <c r="T1632" s="8" t="str">
        <f>TEXT(SalesDataTable[[#This Row],[Order Date]],"mmm")</f>
        <v>Aug</v>
      </c>
    </row>
    <row r="1633" spans="1:20" ht="15.6">
      <c r="A1633" s="2">
        <v>771</v>
      </c>
      <c r="B1633" s="3">
        <v>46247</v>
      </c>
      <c r="C1633" s="4" t="s">
        <v>11</v>
      </c>
      <c r="D1633" s="4" t="s">
        <v>25</v>
      </c>
      <c r="E1633" s="4" t="s">
        <v>2</v>
      </c>
      <c r="F1633" s="4" t="s">
        <v>3</v>
      </c>
      <c r="G1633" s="4" t="s">
        <v>9</v>
      </c>
      <c r="H1633" s="4" t="s">
        <v>10</v>
      </c>
      <c r="I1633" s="9">
        <v>1</v>
      </c>
      <c r="J1633" s="6">
        <v>91.78</v>
      </c>
      <c r="K1633" s="7">
        <v>0</v>
      </c>
      <c r="L1633" s="6">
        <v>46.15</v>
      </c>
      <c r="M1633" s="6">
        <f t="shared" si="100"/>
        <v>91.78</v>
      </c>
      <c r="N1633" s="6">
        <f t="shared" si="101"/>
        <v>46.15</v>
      </c>
      <c r="O1633" s="6">
        <f t="shared" si="102"/>
        <v>45.63</v>
      </c>
      <c r="P1633" s="8">
        <f t="shared" si="103"/>
        <v>0.49716713881019831</v>
      </c>
      <c r="Q1633" s="5">
        <f>YEAR(SalesDataTable[[#This Row],[Order Date]])</f>
        <v>2026</v>
      </c>
      <c r="R1633" s="8" t="str">
        <f>"Q"&amp;ROUNDUP(MONTH(SalesDataTable[[#This Row],[Order Date]])/3,0)</f>
        <v>Q3</v>
      </c>
      <c r="S1633" s="9">
        <f>MONTH(SalesDataTable[[#This Row],[Order Date]])</f>
        <v>8</v>
      </c>
      <c r="T1633" s="8" t="str">
        <f>TEXT(SalesDataTable[[#This Row],[Order Date]],"mmm")</f>
        <v>Aug</v>
      </c>
    </row>
    <row r="1634" spans="1:20" ht="15.6">
      <c r="A1634" s="2">
        <v>2749</v>
      </c>
      <c r="B1634" s="3">
        <v>46247</v>
      </c>
      <c r="C1634" s="4" t="s">
        <v>6</v>
      </c>
      <c r="D1634" s="4" t="s">
        <v>49</v>
      </c>
      <c r="E1634" s="4" t="s">
        <v>2</v>
      </c>
      <c r="F1634" s="4" t="s">
        <v>16</v>
      </c>
      <c r="G1634" s="4" t="s">
        <v>9</v>
      </c>
      <c r="H1634" s="4" t="s">
        <v>10</v>
      </c>
      <c r="I1634" s="9">
        <v>2</v>
      </c>
      <c r="J1634" s="6">
        <v>93.13</v>
      </c>
      <c r="K1634" s="7">
        <v>0</v>
      </c>
      <c r="L1634" s="6">
        <v>45.68</v>
      </c>
      <c r="M1634" s="6">
        <f t="shared" si="100"/>
        <v>186.26</v>
      </c>
      <c r="N1634" s="6">
        <f t="shared" si="101"/>
        <v>91.36</v>
      </c>
      <c r="O1634" s="6">
        <f t="shared" si="102"/>
        <v>94.899999999999991</v>
      </c>
      <c r="P1634" s="8">
        <f t="shared" si="103"/>
        <v>0.50950284548480618</v>
      </c>
      <c r="Q1634" s="5">
        <f>YEAR(SalesDataTable[[#This Row],[Order Date]])</f>
        <v>2026</v>
      </c>
      <c r="R1634" s="8" t="str">
        <f>"Q"&amp;ROUNDUP(MONTH(SalesDataTable[[#This Row],[Order Date]])/3,0)</f>
        <v>Q3</v>
      </c>
      <c r="S1634" s="9">
        <f>MONTH(SalesDataTable[[#This Row],[Order Date]])</f>
        <v>8</v>
      </c>
      <c r="T1634" s="8" t="str">
        <f>TEXT(SalesDataTable[[#This Row],[Order Date]],"mmm")</f>
        <v>Aug</v>
      </c>
    </row>
    <row r="1635" spans="1:20" ht="15.6">
      <c r="A1635" s="2">
        <v>4252</v>
      </c>
      <c r="B1635" s="3">
        <v>46247</v>
      </c>
      <c r="C1635" s="4" t="s">
        <v>6</v>
      </c>
      <c r="D1635" s="4" t="s">
        <v>43</v>
      </c>
      <c r="E1635" s="4" t="s">
        <v>2</v>
      </c>
      <c r="F1635" s="4" t="s">
        <v>3</v>
      </c>
      <c r="G1635" s="4" t="s">
        <v>14</v>
      </c>
      <c r="H1635" s="4" t="s">
        <v>15</v>
      </c>
      <c r="I1635" s="9">
        <v>1</v>
      </c>
      <c r="J1635" s="6">
        <v>36.67</v>
      </c>
      <c r="K1635" s="7">
        <v>0.1</v>
      </c>
      <c r="L1635" s="6">
        <v>13.18</v>
      </c>
      <c r="M1635" s="6">
        <f t="shared" si="100"/>
        <v>33.003</v>
      </c>
      <c r="N1635" s="6">
        <f t="shared" si="101"/>
        <v>13.18</v>
      </c>
      <c r="O1635" s="6">
        <f t="shared" si="102"/>
        <v>19.823</v>
      </c>
      <c r="P1635" s="8">
        <f t="shared" si="103"/>
        <v>0.60064236584552921</v>
      </c>
      <c r="Q1635" s="5">
        <f>YEAR(SalesDataTable[[#This Row],[Order Date]])</f>
        <v>2026</v>
      </c>
      <c r="R1635" s="8" t="str">
        <f>"Q"&amp;ROUNDUP(MONTH(SalesDataTable[[#This Row],[Order Date]])/3,0)</f>
        <v>Q3</v>
      </c>
      <c r="S1635" s="9">
        <f>MONTH(SalesDataTable[[#This Row],[Order Date]])</f>
        <v>8</v>
      </c>
      <c r="T1635" s="8" t="str">
        <f>TEXT(SalesDataTable[[#This Row],[Order Date]],"mmm")</f>
        <v>Aug</v>
      </c>
    </row>
    <row r="1636" spans="1:20" ht="15.6">
      <c r="A1636" s="2">
        <v>4665</v>
      </c>
      <c r="B1636" s="3">
        <v>46247</v>
      </c>
      <c r="C1636" s="4" t="s">
        <v>20</v>
      </c>
      <c r="D1636" s="4" t="s">
        <v>33</v>
      </c>
      <c r="E1636" s="4" t="s">
        <v>8</v>
      </c>
      <c r="F1636" s="4" t="s">
        <v>3</v>
      </c>
      <c r="G1636" s="4" t="s">
        <v>34</v>
      </c>
      <c r="H1636" s="4" t="s">
        <v>45</v>
      </c>
      <c r="I1636" s="9">
        <v>4</v>
      </c>
      <c r="J1636" s="6">
        <v>51.25</v>
      </c>
      <c r="K1636" s="7">
        <v>0.1</v>
      </c>
      <c r="L1636" s="6">
        <v>21.77</v>
      </c>
      <c r="M1636" s="6">
        <f t="shared" si="100"/>
        <v>184.5</v>
      </c>
      <c r="N1636" s="6">
        <f t="shared" si="101"/>
        <v>87.08</v>
      </c>
      <c r="O1636" s="6">
        <f t="shared" si="102"/>
        <v>97.42</v>
      </c>
      <c r="P1636" s="8">
        <f t="shared" si="103"/>
        <v>0.52802168021680218</v>
      </c>
      <c r="Q1636" s="5">
        <f>YEAR(SalesDataTable[[#This Row],[Order Date]])</f>
        <v>2026</v>
      </c>
      <c r="R1636" s="8" t="str">
        <f>"Q"&amp;ROUNDUP(MONTH(SalesDataTable[[#This Row],[Order Date]])/3,0)</f>
        <v>Q3</v>
      </c>
      <c r="S1636" s="9">
        <f>MONTH(SalesDataTable[[#This Row],[Order Date]])</f>
        <v>8</v>
      </c>
      <c r="T1636" s="8" t="str">
        <f>TEXT(SalesDataTable[[#This Row],[Order Date]],"mmm")</f>
        <v>Aug</v>
      </c>
    </row>
    <row r="1637" spans="1:20" ht="15.6">
      <c r="A1637" s="2">
        <v>4767</v>
      </c>
      <c r="B1637" s="3">
        <v>46247</v>
      </c>
      <c r="C1637" s="4" t="s">
        <v>20</v>
      </c>
      <c r="D1637" s="4" t="s">
        <v>33</v>
      </c>
      <c r="E1637" s="4" t="s">
        <v>28</v>
      </c>
      <c r="F1637" s="4" t="s">
        <v>16</v>
      </c>
      <c r="G1637" s="4" t="s">
        <v>34</v>
      </c>
      <c r="H1637" s="4" t="s">
        <v>35</v>
      </c>
      <c r="I1637" s="9">
        <v>1</v>
      </c>
      <c r="J1637" s="6">
        <v>39.61</v>
      </c>
      <c r="K1637" s="7">
        <v>0.1</v>
      </c>
      <c r="L1637" s="6">
        <v>14.85</v>
      </c>
      <c r="M1637" s="6">
        <f t="shared" si="100"/>
        <v>35.649000000000001</v>
      </c>
      <c r="N1637" s="6">
        <f t="shared" si="101"/>
        <v>14.85</v>
      </c>
      <c r="O1637" s="6">
        <f t="shared" si="102"/>
        <v>20.798999999999999</v>
      </c>
      <c r="P1637" s="8">
        <f t="shared" si="103"/>
        <v>0.58343852562484222</v>
      </c>
      <c r="Q1637" s="5">
        <f>YEAR(SalesDataTable[[#This Row],[Order Date]])</f>
        <v>2026</v>
      </c>
      <c r="R1637" s="8" t="str">
        <f>"Q"&amp;ROUNDUP(MONTH(SalesDataTable[[#This Row],[Order Date]])/3,0)</f>
        <v>Q3</v>
      </c>
      <c r="S1637" s="9">
        <f>MONTH(SalesDataTable[[#This Row],[Order Date]])</f>
        <v>8</v>
      </c>
      <c r="T1637" s="8" t="str">
        <f>TEXT(SalesDataTable[[#This Row],[Order Date]],"mmm")</f>
        <v>Aug</v>
      </c>
    </row>
    <row r="1638" spans="1:20" ht="15.6">
      <c r="A1638" s="2">
        <v>4832</v>
      </c>
      <c r="B1638" s="3">
        <v>46247</v>
      </c>
      <c r="C1638" s="4" t="s">
        <v>0</v>
      </c>
      <c r="D1638" s="4" t="s">
        <v>50</v>
      </c>
      <c r="E1638" s="4" t="s">
        <v>28</v>
      </c>
      <c r="F1638" s="4" t="s">
        <v>3</v>
      </c>
      <c r="G1638" s="4" t="s">
        <v>4</v>
      </c>
      <c r="H1638" s="4" t="s">
        <v>5</v>
      </c>
      <c r="I1638" s="9">
        <v>2</v>
      </c>
      <c r="J1638" s="6">
        <v>81.59</v>
      </c>
      <c r="K1638" s="7">
        <v>0.15</v>
      </c>
      <c r="L1638" s="6">
        <v>43.9</v>
      </c>
      <c r="M1638" s="6">
        <f t="shared" si="100"/>
        <v>138.703</v>
      </c>
      <c r="N1638" s="6">
        <f t="shared" si="101"/>
        <v>87.8</v>
      </c>
      <c r="O1638" s="6">
        <f t="shared" si="102"/>
        <v>50.903000000000006</v>
      </c>
      <c r="P1638" s="8">
        <f t="shared" si="103"/>
        <v>0.3669927831409559</v>
      </c>
      <c r="Q1638" s="5">
        <f>YEAR(SalesDataTable[[#This Row],[Order Date]])</f>
        <v>2026</v>
      </c>
      <c r="R1638" s="8" t="str">
        <f>"Q"&amp;ROUNDUP(MONTH(SalesDataTable[[#This Row],[Order Date]])/3,0)</f>
        <v>Q3</v>
      </c>
      <c r="S1638" s="9">
        <f>MONTH(SalesDataTable[[#This Row],[Order Date]])</f>
        <v>8</v>
      </c>
      <c r="T1638" s="8" t="str">
        <f>TEXT(SalesDataTable[[#This Row],[Order Date]],"mmm")</f>
        <v>Aug</v>
      </c>
    </row>
    <row r="1639" spans="1:20" ht="15.6">
      <c r="A1639" s="2">
        <v>747</v>
      </c>
      <c r="B1639" s="3">
        <v>46248</v>
      </c>
      <c r="C1639" s="4" t="s">
        <v>6</v>
      </c>
      <c r="D1639" s="4" t="s">
        <v>7</v>
      </c>
      <c r="E1639" s="4" t="s">
        <v>19</v>
      </c>
      <c r="F1639" s="4" t="s">
        <v>13</v>
      </c>
      <c r="G1639" s="4" t="s">
        <v>34</v>
      </c>
      <c r="H1639" s="4" t="s">
        <v>38</v>
      </c>
      <c r="I1639" s="9">
        <v>3</v>
      </c>
      <c r="J1639" s="6">
        <v>122.96</v>
      </c>
      <c r="K1639" s="7">
        <v>0.1</v>
      </c>
      <c r="L1639" s="6">
        <v>67.62</v>
      </c>
      <c r="M1639" s="6">
        <f t="shared" si="100"/>
        <v>331.99200000000002</v>
      </c>
      <c r="N1639" s="6">
        <f t="shared" si="101"/>
        <v>202.86</v>
      </c>
      <c r="O1639" s="6">
        <f t="shared" si="102"/>
        <v>129.13200000000001</v>
      </c>
      <c r="P1639" s="8">
        <f t="shared" si="103"/>
        <v>0.38896117978746475</v>
      </c>
      <c r="Q1639" s="5">
        <f>YEAR(SalesDataTable[[#This Row],[Order Date]])</f>
        <v>2026</v>
      </c>
      <c r="R1639" s="8" t="str">
        <f>"Q"&amp;ROUNDUP(MONTH(SalesDataTable[[#This Row],[Order Date]])/3,0)</f>
        <v>Q3</v>
      </c>
      <c r="S1639" s="9">
        <f>MONTH(SalesDataTable[[#This Row],[Order Date]])</f>
        <v>8</v>
      </c>
      <c r="T1639" s="8" t="str">
        <f>TEXT(SalesDataTable[[#This Row],[Order Date]],"mmm")</f>
        <v>Aug</v>
      </c>
    </row>
    <row r="1640" spans="1:20" ht="15.6">
      <c r="A1640" s="2">
        <v>2281</v>
      </c>
      <c r="B1640" s="3">
        <v>46248</v>
      </c>
      <c r="C1640" s="4" t="s">
        <v>6</v>
      </c>
      <c r="D1640" s="4" t="s">
        <v>41</v>
      </c>
      <c r="E1640" s="4" t="s">
        <v>19</v>
      </c>
      <c r="F1640" s="4" t="s">
        <v>3</v>
      </c>
      <c r="G1640" s="4" t="s">
        <v>9</v>
      </c>
      <c r="H1640" s="4" t="s">
        <v>46</v>
      </c>
      <c r="I1640" s="9">
        <v>1</v>
      </c>
      <c r="J1640" s="6">
        <v>70.91</v>
      </c>
      <c r="K1640" s="7">
        <v>0</v>
      </c>
      <c r="L1640" s="6">
        <v>33.11</v>
      </c>
      <c r="M1640" s="6">
        <f t="shared" si="100"/>
        <v>70.91</v>
      </c>
      <c r="N1640" s="6">
        <f t="shared" si="101"/>
        <v>33.11</v>
      </c>
      <c r="O1640" s="6">
        <f t="shared" si="102"/>
        <v>37.799999999999997</v>
      </c>
      <c r="P1640" s="8">
        <f t="shared" si="103"/>
        <v>0.53307008884501483</v>
      </c>
      <c r="Q1640" s="5">
        <f>YEAR(SalesDataTable[[#This Row],[Order Date]])</f>
        <v>2026</v>
      </c>
      <c r="R1640" s="8" t="str">
        <f>"Q"&amp;ROUNDUP(MONTH(SalesDataTable[[#This Row],[Order Date]])/3,0)</f>
        <v>Q3</v>
      </c>
      <c r="S1640" s="9">
        <f>MONTH(SalesDataTable[[#This Row],[Order Date]])</f>
        <v>8</v>
      </c>
      <c r="T1640" s="8" t="str">
        <f>TEXT(SalesDataTable[[#This Row],[Order Date]],"mmm")</f>
        <v>Aug</v>
      </c>
    </row>
    <row r="1641" spans="1:20" ht="15.6">
      <c r="A1641" s="2">
        <v>2414</v>
      </c>
      <c r="B1641" s="3">
        <v>46248</v>
      </c>
      <c r="C1641" s="4" t="s">
        <v>6</v>
      </c>
      <c r="D1641" s="4" t="s">
        <v>27</v>
      </c>
      <c r="E1641" s="4" t="s">
        <v>8</v>
      </c>
      <c r="F1641" s="4" t="s">
        <v>16</v>
      </c>
      <c r="G1641" s="4" t="s">
        <v>4</v>
      </c>
      <c r="H1641" s="4" t="s">
        <v>22</v>
      </c>
      <c r="I1641" s="9">
        <v>6</v>
      </c>
      <c r="J1641" s="6">
        <v>50.94</v>
      </c>
      <c r="K1641" s="7">
        <v>0.1</v>
      </c>
      <c r="L1641" s="6">
        <v>22.76</v>
      </c>
      <c r="M1641" s="6">
        <f t="shared" si="100"/>
        <v>275.07600000000002</v>
      </c>
      <c r="N1641" s="6">
        <f t="shared" si="101"/>
        <v>136.56</v>
      </c>
      <c r="O1641" s="6">
        <f t="shared" si="102"/>
        <v>138.51600000000002</v>
      </c>
      <c r="P1641" s="8">
        <f t="shared" si="103"/>
        <v>0.50355538105832576</v>
      </c>
      <c r="Q1641" s="5">
        <f>YEAR(SalesDataTable[[#This Row],[Order Date]])</f>
        <v>2026</v>
      </c>
      <c r="R1641" s="8" t="str">
        <f>"Q"&amp;ROUNDUP(MONTH(SalesDataTable[[#This Row],[Order Date]])/3,0)</f>
        <v>Q3</v>
      </c>
      <c r="S1641" s="9">
        <f>MONTH(SalesDataTable[[#This Row],[Order Date]])</f>
        <v>8</v>
      </c>
      <c r="T1641" s="8" t="str">
        <f>TEXT(SalesDataTable[[#This Row],[Order Date]],"mmm")</f>
        <v>Aug</v>
      </c>
    </row>
    <row r="1642" spans="1:20" ht="15.6">
      <c r="A1642" s="2">
        <v>3162</v>
      </c>
      <c r="B1642" s="3">
        <v>46248</v>
      </c>
      <c r="C1642" s="4" t="s">
        <v>6</v>
      </c>
      <c r="D1642" s="4" t="s">
        <v>7</v>
      </c>
      <c r="E1642" s="4" t="s">
        <v>2</v>
      </c>
      <c r="F1642" s="4" t="s">
        <v>13</v>
      </c>
      <c r="G1642" s="4" t="s">
        <v>9</v>
      </c>
      <c r="H1642" s="4" t="s">
        <v>17</v>
      </c>
      <c r="I1642" s="9">
        <v>1</v>
      </c>
      <c r="J1642" s="6">
        <v>144.96</v>
      </c>
      <c r="K1642" s="7">
        <v>0.05</v>
      </c>
      <c r="L1642" s="6">
        <v>77.959999999999994</v>
      </c>
      <c r="M1642" s="6">
        <f t="shared" si="100"/>
        <v>137.71199999999999</v>
      </c>
      <c r="N1642" s="6">
        <f t="shared" si="101"/>
        <v>77.959999999999994</v>
      </c>
      <c r="O1642" s="6">
        <f t="shared" si="102"/>
        <v>59.751999999999995</v>
      </c>
      <c r="P1642" s="8">
        <f t="shared" si="103"/>
        <v>0.43389101893807364</v>
      </c>
      <c r="Q1642" s="5">
        <f>YEAR(SalesDataTable[[#This Row],[Order Date]])</f>
        <v>2026</v>
      </c>
      <c r="R1642" s="8" t="str">
        <f>"Q"&amp;ROUNDUP(MONTH(SalesDataTable[[#This Row],[Order Date]])/3,0)</f>
        <v>Q3</v>
      </c>
      <c r="S1642" s="9">
        <f>MONTH(SalesDataTable[[#This Row],[Order Date]])</f>
        <v>8</v>
      </c>
      <c r="T1642" s="8" t="str">
        <f>TEXT(SalesDataTable[[#This Row],[Order Date]],"mmm")</f>
        <v>Aug</v>
      </c>
    </row>
    <row r="1643" spans="1:20" ht="15.6">
      <c r="A1643" s="2">
        <v>3200</v>
      </c>
      <c r="B1643" s="3">
        <v>46248</v>
      </c>
      <c r="C1643" s="4" t="s">
        <v>20</v>
      </c>
      <c r="D1643" s="4" t="s">
        <v>33</v>
      </c>
      <c r="E1643" s="4" t="s">
        <v>19</v>
      </c>
      <c r="F1643" s="4" t="s">
        <v>13</v>
      </c>
      <c r="G1643" s="4" t="s">
        <v>9</v>
      </c>
      <c r="H1643" s="4" t="s">
        <v>37</v>
      </c>
      <c r="I1643" s="9">
        <v>1</v>
      </c>
      <c r="J1643" s="6">
        <v>152.97</v>
      </c>
      <c r="K1643" s="7">
        <v>0</v>
      </c>
      <c r="L1643" s="6">
        <v>79.66</v>
      </c>
      <c r="M1643" s="6">
        <f t="shared" si="100"/>
        <v>152.97</v>
      </c>
      <c r="N1643" s="6">
        <f t="shared" si="101"/>
        <v>79.66</v>
      </c>
      <c r="O1643" s="6">
        <f t="shared" si="102"/>
        <v>73.31</v>
      </c>
      <c r="P1643" s="8">
        <f t="shared" si="103"/>
        <v>0.47924429626724196</v>
      </c>
      <c r="Q1643" s="5">
        <f>YEAR(SalesDataTable[[#This Row],[Order Date]])</f>
        <v>2026</v>
      </c>
      <c r="R1643" s="8" t="str">
        <f>"Q"&amp;ROUNDUP(MONTH(SalesDataTable[[#This Row],[Order Date]])/3,0)</f>
        <v>Q3</v>
      </c>
      <c r="S1643" s="9">
        <f>MONTH(SalesDataTable[[#This Row],[Order Date]])</f>
        <v>8</v>
      </c>
      <c r="T1643" s="8" t="str">
        <f>TEXT(SalesDataTable[[#This Row],[Order Date]],"mmm")</f>
        <v>Aug</v>
      </c>
    </row>
    <row r="1644" spans="1:20" ht="15.6">
      <c r="A1644" s="2">
        <v>3521</v>
      </c>
      <c r="B1644" s="3">
        <v>46248</v>
      </c>
      <c r="C1644" s="4" t="s">
        <v>11</v>
      </c>
      <c r="D1644" s="4" t="s">
        <v>52</v>
      </c>
      <c r="E1644" s="4" t="s">
        <v>2</v>
      </c>
      <c r="F1644" s="4" t="s">
        <v>16</v>
      </c>
      <c r="G1644" s="4" t="s">
        <v>14</v>
      </c>
      <c r="H1644" s="4" t="s">
        <v>32</v>
      </c>
      <c r="I1644" s="9">
        <v>2</v>
      </c>
      <c r="J1644" s="6">
        <v>45.79</v>
      </c>
      <c r="K1644" s="7">
        <v>0</v>
      </c>
      <c r="L1644" s="6">
        <v>18.23</v>
      </c>
      <c r="M1644" s="6">
        <f t="shared" si="100"/>
        <v>91.58</v>
      </c>
      <c r="N1644" s="6">
        <f t="shared" si="101"/>
        <v>36.46</v>
      </c>
      <c r="O1644" s="6">
        <f t="shared" si="102"/>
        <v>55.12</v>
      </c>
      <c r="P1644" s="8">
        <f t="shared" si="103"/>
        <v>0.60187813933173184</v>
      </c>
      <c r="Q1644" s="5">
        <f>YEAR(SalesDataTable[[#This Row],[Order Date]])</f>
        <v>2026</v>
      </c>
      <c r="R1644" s="8" t="str">
        <f>"Q"&amp;ROUNDUP(MONTH(SalesDataTable[[#This Row],[Order Date]])/3,0)</f>
        <v>Q3</v>
      </c>
      <c r="S1644" s="9">
        <f>MONTH(SalesDataTable[[#This Row],[Order Date]])</f>
        <v>8</v>
      </c>
      <c r="T1644" s="8" t="str">
        <f>TEXT(SalesDataTable[[#This Row],[Order Date]],"mmm")</f>
        <v>Aug</v>
      </c>
    </row>
    <row r="1645" spans="1:20" ht="15.6">
      <c r="A1645" s="2">
        <v>4447</v>
      </c>
      <c r="B1645" s="3">
        <v>46248</v>
      </c>
      <c r="C1645" s="4" t="s">
        <v>6</v>
      </c>
      <c r="D1645" s="4" t="s">
        <v>27</v>
      </c>
      <c r="E1645" s="4" t="s">
        <v>2</v>
      </c>
      <c r="F1645" s="4" t="s">
        <v>13</v>
      </c>
      <c r="G1645" s="4" t="s">
        <v>14</v>
      </c>
      <c r="H1645" s="4" t="s">
        <v>48</v>
      </c>
      <c r="I1645" s="9">
        <v>1</v>
      </c>
      <c r="J1645" s="6">
        <v>161.31</v>
      </c>
      <c r="K1645" s="7">
        <v>0</v>
      </c>
      <c r="L1645" s="6">
        <v>87.81</v>
      </c>
      <c r="M1645" s="6">
        <f t="shared" si="100"/>
        <v>161.31</v>
      </c>
      <c r="N1645" s="6">
        <f t="shared" si="101"/>
        <v>87.81</v>
      </c>
      <c r="O1645" s="6">
        <f t="shared" si="102"/>
        <v>73.5</v>
      </c>
      <c r="P1645" s="8">
        <f t="shared" si="103"/>
        <v>0.45564441138181139</v>
      </c>
      <c r="Q1645" s="5">
        <f>YEAR(SalesDataTable[[#This Row],[Order Date]])</f>
        <v>2026</v>
      </c>
      <c r="R1645" s="8" t="str">
        <f>"Q"&amp;ROUNDUP(MONTH(SalesDataTable[[#This Row],[Order Date]])/3,0)</f>
        <v>Q3</v>
      </c>
      <c r="S1645" s="9">
        <f>MONTH(SalesDataTable[[#This Row],[Order Date]])</f>
        <v>8</v>
      </c>
      <c r="T1645" s="8" t="str">
        <f>TEXT(SalesDataTable[[#This Row],[Order Date]],"mmm")</f>
        <v>Aug</v>
      </c>
    </row>
    <row r="1646" spans="1:20" ht="15.6">
      <c r="A1646" s="2">
        <v>421</v>
      </c>
      <c r="B1646" s="3">
        <v>46249</v>
      </c>
      <c r="C1646" s="4" t="s">
        <v>20</v>
      </c>
      <c r="D1646" s="4" t="s">
        <v>31</v>
      </c>
      <c r="E1646" s="4" t="s">
        <v>2</v>
      </c>
      <c r="F1646" s="4" t="s">
        <v>13</v>
      </c>
      <c r="G1646" s="4" t="s">
        <v>34</v>
      </c>
      <c r="H1646" s="4" t="s">
        <v>42</v>
      </c>
      <c r="I1646" s="9">
        <v>2</v>
      </c>
      <c r="J1646" s="6">
        <v>35.97</v>
      </c>
      <c r="K1646" s="7">
        <v>0.05</v>
      </c>
      <c r="L1646" s="6">
        <v>14.28</v>
      </c>
      <c r="M1646" s="6">
        <f t="shared" si="100"/>
        <v>68.342999999999989</v>
      </c>
      <c r="N1646" s="6">
        <f t="shared" si="101"/>
        <v>28.56</v>
      </c>
      <c r="O1646" s="6">
        <f t="shared" si="102"/>
        <v>39.782999999999987</v>
      </c>
      <c r="P1646" s="8">
        <f t="shared" si="103"/>
        <v>0.58210789693165343</v>
      </c>
      <c r="Q1646" s="5">
        <f>YEAR(SalesDataTable[[#This Row],[Order Date]])</f>
        <v>2026</v>
      </c>
      <c r="R1646" s="8" t="str">
        <f>"Q"&amp;ROUNDUP(MONTH(SalesDataTable[[#This Row],[Order Date]])/3,0)</f>
        <v>Q3</v>
      </c>
      <c r="S1646" s="9">
        <f>MONTH(SalesDataTable[[#This Row],[Order Date]])</f>
        <v>8</v>
      </c>
      <c r="T1646" s="8" t="str">
        <f>TEXT(SalesDataTable[[#This Row],[Order Date]],"mmm")</f>
        <v>Aug</v>
      </c>
    </row>
    <row r="1647" spans="1:20" ht="15.6">
      <c r="A1647" s="2">
        <v>962</v>
      </c>
      <c r="B1647" s="3">
        <v>46249</v>
      </c>
      <c r="C1647" s="4" t="s">
        <v>0</v>
      </c>
      <c r="D1647" s="4" t="s">
        <v>1</v>
      </c>
      <c r="E1647" s="4" t="s">
        <v>19</v>
      </c>
      <c r="F1647" s="4" t="s">
        <v>13</v>
      </c>
      <c r="G1647" s="4" t="s">
        <v>34</v>
      </c>
      <c r="H1647" s="4" t="s">
        <v>35</v>
      </c>
      <c r="I1647" s="9">
        <v>2</v>
      </c>
      <c r="J1647" s="6">
        <v>39.729999999999997</v>
      </c>
      <c r="K1647" s="7">
        <v>0</v>
      </c>
      <c r="L1647" s="6">
        <v>14.95</v>
      </c>
      <c r="M1647" s="6">
        <f t="shared" si="100"/>
        <v>79.459999999999994</v>
      </c>
      <c r="N1647" s="6">
        <f t="shared" si="101"/>
        <v>29.9</v>
      </c>
      <c r="O1647" s="6">
        <f t="shared" si="102"/>
        <v>49.559999999999995</v>
      </c>
      <c r="P1647" s="8">
        <f t="shared" si="103"/>
        <v>0.62371004278882458</v>
      </c>
      <c r="Q1647" s="5">
        <f>YEAR(SalesDataTable[[#This Row],[Order Date]])</f>
        <v>2026</v>
      </c>
      <c r="R1647" s="8" t="str">
        <f>"Q"&amp;ROUNDUP(MONTH(SalesDataTable[[#This Row],[Order Date]])/3,0)</f>
        <v>Q3</v>
      </c>
      <c r="S1647" s="9">
        <f>MONTH(SalesDataTable[[#This Row],[Order Date]])</f>
        <v>8</v>
      </c>
      <c r="T1647" s="8" t="str">
        <f>TEXT(SalesDataTable[[#This Row],[Order Date]],"mmm")</f>
        <v>Aug</v>
      </c>
    </row>
    <row r="1648" spans="1:20" ht="15.6">
      <c r="A1648" s="2">
        <v>1386</v>
      </c>
      <c r="B1648" s="3">
        <v>46249</v>
      </c>
      <c r="C1648" s="4" t="s">
        <v>6</v>
      </c>
      <c r="D1648" s="4" t="s">
        <v>43</v>
      </c>
      <c r="E1648" s="4" t="s">
        <v>2</v>
      </c>
      <c r="F1648" s="4" t="s">
        <v>16</v>
      </c>
      <c r="G1648" s="4" t="s">
        <v>14</v>
      </c>
      <c r="H1648" s="4" t="s">
        <v>15</v>
      </c>
      <c r="I1648" s="9">
        <v>2</v>
      </c>
      <c r="J1648" s="6">
        <v>36.049999999999997</v>
      </c>
      <c r="K1648" s="7">
        <v>0</v>
      </c>
      <c r="L1648" s="6">
        <v>13.8</v>
      </c>
      <c r="M1648" s="6">
        <f t="shared" si="100"/>
        <v>72.099999999999994</v>
      </c>
      <c r="N1648" s="6">
        <f t="shared" si="101"/>
        <v>27.6</v>
      </c>
      <c r="O1648" s="6">
        <f t="shared" si="102"/>
        <v>44.499999999999993</v>
      </c>
      <c r="P1648" s="8">
        <f t="shared" si="103"/>
        <v>0.61719833564493753</v>
      </c>
      <c r="Q1648" s="5">
        <f>YEAR(SalesDataTable[[#This Row],[Order Date]])</f>
        <v>2026</v>
      </c>
      <c r="R1648" s="8" t="str">
        <f>"Q"&amp;ROUNDUP(MONTH(SalesDataTable[[#This Row],[Order Date]])/3,0)</f>
        <v>Q3</v>
      </c>
      <c r="S1648" s="9">
        <f>MONTH(SalesDataTable[[#This Row],[Order Date]])</f>
        <v>8</v>
      </c>
      <c r="T1648" s="8" t="str">
        <f>TEXT(SalesDataTable[[#This Row],[Order Date]],"mmm")</f>
        <v>Aug</v>
      </c>
    </row>
    <row r="1649" spans="1:20" ht="15.6">
      <c r="A1649" s="2">
        <v>3083</v>
      </c>
      <c r="B1649" s="3">
        <v>46249</v>
      </c>
      <c r="C1649" s="4" t="s">
        <v>20</v>
      </c>
      <c r="D1649" s="4" t="s">
        <v>31</v>
      </c>
      <c r="E1649" s="4" t="s">
        <v>2</v>
      </c>
      <c r="F1649" s="4" t="s">
        <v>13</v>
      </c>
      <c r="G1649" s="4" t="s">
        <v>23</v>
      </c>
      <c r="H1649" s="4" t="s">
        <v>29</v>
      </c>
      <c r="I1649" s="9">
        <v>1</v>
      </c>
      <c r="J1649" s="6">
        <v>194.36</v>
      </c>
      <c r="K1649" s="7">
        <v>0</v>
      </c>
      <c r="L1649" s="6">
        <v>106.01</v>
      </c>
      <c r="M1649" s="6">
        <f t="shared" si="100"/>
        <v>194.36</v>
      </c>
      <c r="N1649" s="6">
        <f t="shared" si="101"/>
        <v>106.01</v>
      </c>
      <c r="O1649" s="6">
        <f t="shared" si="102"/>
        <v>88.350000000000009</v>
      </c>
      <c r="P1649" s="8">
        <f t="shared" si="103"/>
        <v>0.45456884132537562</v>
      </c>
      <c r="Q1649" s="5">
        <f>YEAR(SalesDataTable[[#This Row],[Order Date]])</f>
        <v>2026</v>
      </c>
      <c r="R1649" s="8" t="str">
        <f>"Q"&amp;ROUNDUP(MONTH(SalesDataTable[[#This Row],[Order Date]])/3,0)</f>
        <v>Q3</v>
      </c>
      <c r="S1649" s="9">
        <f>MONTH(SalesDataTable[[#This Row],[Order Date]])</f>
        <v>8</v>
      </c>
      <c r="T1649" s="8" t="str">
        <f>TEXT(SalesDataTable[[#This Row],[Order Date]],"mmm")</f>
        <v>Aug</v>
      </c>
    </row>
    <row r="1650" spans="1:20" ht="15.6">
      <c r="A1650" s="2">
        <v>3174</v>
      </c>
      <c r="B1650" s="3">
        <v>46249</v>
      </c>
      <c r="C1650" s="4" t="s">
        <v>20</v>
      </c>
      <c r="D1650" s="4" t="s">
        <v>21</v>
      </c>
      <c r="E1650" s="4" t="s">
        <v>19</v>
      </c>
      <c r="F1650" s="4" t="s">
        <v>3</v>
      </c>
      <c r="G1650" s="4" t="s">
        <v>23</v>
      </c>
      <c r="H1650" s="4" t="s">
        <v>29</v>
      </c>
      <c r="I1650" s="9">
        <v>1</v>
      </c>
      <c r="J1650" s="6">
        <v>192.67</v>
      </c>
      <c r="K1650" s="7">
        <v>0.05</v>
      </c>
      <c r="L1650" s="6">
        <v>103.37</v>
      </c>
      <c r="M1650" s="6">
        <f t="shared" si="100"/>
        <v>183.03649999999999</v>
      </c>
      <c r="N1650" s="6">
        <f t="shared" si="101"/>
        <v>103.37</v>
      </c>
      <c r="O1650" s="6">
        <f t="shared" si="102"/>
        <v>79.666499999999985</v>
      </c>
      <c r="P1650" s="8">
        <f t="shared" si="103"/>
        <v>0.43524925356417976</v>
      </c>
      <c r="Q1650" s="5">
        <f>YEAR(SalesDataTable[[#This Row],[Order Date]])</f>
        <v>2026</v>
      </c>
      <c r="R1650" s="8" t="str">
        <f>"Q"&amp;ROUNDUP(MONTH(SalesDataTable[[#This Row],[Order Date]])/3,0)</f>
        <v>Q3</v>
      </c>
      <c r="S1650" s="9">
        <f>MONTH(SalesDataTable[[#This Row],[Order Date]])</f>
        <v>8</v>
      </c>
      <c r="T1650" s="8" t="str">
        <f>TEXT(SalesDataTable[[#This Row],[Order Date]],"mmm")</f>
        <v>Aug</v>
      </c>
    </row>
    <row r="1651" spans="1:20" ht="15.6">
      <c r="A1651" s="2">
        <v>4045</v>
      </c>
      <c r="B1651" s="3">
        <v>46249</v>
      </c>
      <c r="C1651" s="4" t="s">
        <v>11</v>
      </c>
      <c r="D1651" s="4" t="s">
        <v>52</v>
      </c>
      <c r="E1651" s="4" t="s">
        <v>2</v>
      </c>
      <c r="F1651" s="4" t="s">
        <v>13</v>
      </c>
      <c r="G1651" s="4" t="s">
        <v>9</v>
      </c>
      <c r="H1651" s="4" t="s">
        <v>10</v>
      </c>
      <c r="I1651" s="9">
        <v>3</v>
      </c>
      <c r="J1651" s="6">
        <v>92.12</v>
      </c>
      <c r="K1651" s="7">
        <v>0.1</v>
      </c>
      <c r="L1651" s="6">
        <v>44.1</v>
      </c>
      <c r="M1651" s="6">
        <f t="shared" si="100"/>
        <v>248.72400000000002</v>
      </c>
      <c r="N1651" s="6">
        <f t="shared" si="101"/>
        <v>132.30000000000001</v>
      </c>
      <c r="O1651" s="6">
        <f t="shared" si="102"/>
        <v>116.42400000000001</v>
      </c>
      <c r="P1651" s="8">
        <f t="shared" si="103"/>
        <v>0.46808510638297873</v>
      </c>
      <c r="Q1651" s="5">
        <f>YEAR(SalesDataTable[[#This Row],[Order Date]])</f>
        <v>2026</v>
      </c>
      <c r="R1651" s="8" t="str">
        <f>"Q"&amp;ROUNDUP(MONTH(SalesDataTable[[#This Row],[Order Date]])/3,0)</f>
        <v>Q3</v>
      </c>
      <c r="S1651" s="9">
        <f>MONTH(SalesDataTable[[#This Row],[Order Date]])</f>
        <v>8</v>
      </c>
      <c r="T1651" s="8" t="str">
        <f>TEXT(SalesDataTable[[#This Row],[Order Date]],"mmm")</f>
        <v>Aug</v>
      </c>
    </row>
    <row r="1652" spans="1:20" ht="15.6">
      <c r="A1652" s="2">
        <v>4850</v>
      </c>
      <c r="B1652" s="3">
        <v>46249</v>
      </c>
      <c r="C1652" s="4" t="s">
        <v>6</v>
      </c>
      <c r="D1652" s="4" t="s">
        <v>7</v>
      </c>
      <c r="E1652" s="4" t="s">
        <v>19</v>
      </c>
      <c r="F1652" s="4" t="s">
        <v>16</v>
      </c>
      <c r="G1652" s="4" t="s">
        <v>23</v>
      </c>
      <c r="H1652" s="4" t="s">
        <v>29</v>
      </c>
      <c r="I1652" s="9">
        <v>1</v>
      </c>
      <c r="J1652" s="6">
        <v>192.82</v>
      </c>
      <c r="K1652" s="7">
        <v>0</v>
      </c>
      <c r="L1652" s="6">
        <v>104.98</v>
      </c>
      <c r="M1652" s="6">
        <f t="shared" si="100"/>
        <v>192.82</v>
      </c>
      <c r="N1652" s="6">
        <f t="shared" si="101"/>
        <v>104.98</v>
      </c>
      <c r="O1652" s="6">
        <f t="shared" si="102"/>
        <v>87.839999999999989</v>
      </c>
      <c r="P1652" s="8">
        <f t="shared" si="103"/>
        <v>0.45555440307022088</v>
      </c>
      <c r="Q1652" s="5">
        <f>YEAR(SalesDataTable[[#This Row],[Order Date]])</f>
        <v>2026</v>
      </c>
      <c r="R1652" s="8" t="str">
        <f>"Q"&amp;ROUNDUP(MONTH(SalesDataTable[[#This Row],[Order Date]])/3,0)</f>
        <v>Q3</v>
      </c>
      <c r="S1652" s="9">
        <f>MONTH(SalesDataTable[[#This Row],[Order Date]])</f>
        <v>8</v>
      </c>
      <c r="T1652" s="8" t="str">
        <f>TEXT(SalesDataTable[[#This Row],[Order Date]],"mmm")</f>
        <v>Aug</v>
      </c>
    </row>
    <row r="1653" spans="1:20" ht="15.6">
      <c r="A1653" s="2">
        <v>71</v>
      </c>
      <c r="B1653" s="3">
        <v>46250</v>
      </c>
      <c r="C1653" s="4" t="s">
        <v>11</v>
      </c>
      <c r="D1653" s="4" t="s">
        <v>52</v>
      </c>
      <c r="E1653" s="4" t="s">
        <v>2</v>
      </c>
      <c r="F1653" s="4" t="s">
        <v>13</v>
      </c>
      <c r="G1653" s="4" t="s">
        <v>4</v>
      </c>
      <c r="H1653" s="4" t="s">
        <v>5</v>
      </c>
      <c r="I1653" s="9">
        <v>3</v>
      </c>
      <c r="J1653" s="6">
        <v>80.099999999999994</v>
      </c>
      <c r="K1653" s="7">
        <v>0</v>
      </c>
      <c r="L1653" s="6">
        <v>42.41</v>
      </c>
      <c r="M1653" s="6">
        <f t="shared" si="100"/>
        <v>240.29999999999998</v>
      </c>
      <c r="N1653" s="6">
        <f t="shared" si="101"/>
        <v>127.22999999999999</v>
      </c>
      <c r="O1653" s="6">
        <f t="shared" si="102"/>
        <v>113.07</v>
      </c>
      <c r="P1653" s="8">
        <f t="shared" si="103"/>
        <v>0.47053682896379528</v>
      </c>
      <c r="Q1653" s="5">
        <f>YEAR(SalesDataTable[[#This Row],[Order Date]])</f>
        <v>2026</v>
      </c>
      <c r="R1653" s="8" t="str">
        <f>"Q"&amp;ROUNDUP(MONTH(SalesDataTable[[#This Row],[Order Date]])/3,0)</f>
        <v>Q3</v>
      </c>
      <c r="S1653" s="9">
        <f>MONTH(SalesDataTable[[#This Row],[Order Date]])</f>
        <v>8</v>
      </c>
      <c r="T1653" s="8" t="str">
        <f>TEXT(SalesDataTable[[#This Row],[Order Date]],"mmm")</f>
        <v>Aug</v>
      </c>
    </row>
    <row r="1654" spans="1:20" ht="15.6">
      <c r="A1654" s="2">
        <v>627</v>
      </c>
      <c r="B1654" s="3">
        <v>46250</v>
      </c>
      <c r="C1654" s="4" t="s">
        <v>20</v>
      </c>
      <c r="D1654" s="4" t="s">
        <v>31</v>
      </c>
      <c r="E1654" s="4" t="s">
        <v>28</v>
      </c>
      <c r="F1654" s="4" t="s">
        <v>13</v>
      </c>
      <c r="G1654" s="4" t="s">
        <v>4</v>
      </c>
      <c r="H1654" s="4" t="s">
        <v>5</v>
      </c>
      <c r="I1654" s="9">
        <v>6</v>
      </c>
      <c r="J1654" s="6">
        <v>83.26</v>
      </c>
      <c r="K1654" s="7">
        <v>0</v>
      </c>
      <c r="L1654" s="6">
        <v>43.8</v>
      </c>
      <c r="M1654" s="6">
        <f t="shared" si="100"/>
        <v>499.56000000000006</v>
      </c>
      <c r="N1654" s="6">
        <f t="shared" si="101"/>
        <v>262.79999999999995</v>
      </c>
      <c r="O1654" s="6">
        <f t="shared" si="102"/>
        <v>236.7600000000001</v>
      </c>
      <c r="P1654" s="8">
        <f t="shared" si="103"/>
        <v>0.47393706461686297</v>
      </c>
      <c r="Q1654" s="5">
        <f>YEAR(SalesDataTable[[#This Row],[Order Date]])</f>
        <v>2026</v>
      </c>
      <c r="R1654" s="8" t="str">
        <f>"Q"&amp;ROUNDUP(MONTH(SalesDataTable[[#This Row],[Order Date]])/3,0)</f>
        <v>Q3</v>
      </c>
      <c r="S1654" s="9">
        <f>MONTH(SalesDataTable[[#This Row],[Order Date]])</f>
        <v>8</v>
      </c>
      <c r="T1654" s="8" t="str">
        <f>TEXT(SalesDataTable[[#This Row],[Order Date]],"mmm")</f>
        <v>Aug</v>
      </c>
    </row>
    <row r="1655" spans="1:20" ht="15.6">
      <c r="A1655" s="2">
        <v>959</v>
      </c>
      <c r="B1655" s="3">
        <v>46250</v>
      </c>
      <c r="C1655" s="4" t="s">
        <v>6</v>
      </c>
      <c r="D1655" s="4" t="s">
        <v>7</v>
      </c>
      <c r="E1655" s="4" t="s">
        <v>19</v>
      </c>
      <c r="F1655" s="4" t="s">
        <v>3</v>
      </c>
      <c r="G1655" s="4" t="s">
        <v>34</v>
      </c>
      <c r="H1655" s="4" t="s">
        <v>35</v>
      </c>
      <c r="I1655" s="9">
        <v>4</v>
      </c>
      <c r="J1655" s="6">
        <v>40.46</v>
      </c>
      <c r="K1655" s="7">
        <v>0</v>
      </c>
      <c r="L1655" s="6">
        <v>15.12</v>
      </c>
      <c r="M1655" s="6">
        <f t="shared" si="100"/>
        <v>161.84</v>
      </c>
      <c r="N1655" s="6">
        <f t="shared" si="101"/>
        <v>60.48</v>
      </c>
      <c r="O1655" s="6">
        <f t="shared" si="102"/>
        <v>101.36000000000001</v>
      </c>
      <c r="P1655" s="8">
        <f t="shared" si="103"/>
        <v>0.62629757785467133</v>
      </c>
      <c r="Q1655" s="5">
        <f>YEAR(SalesDataTable[[#This Row],[Order Date]])</f>
        <v>2026</v>
      </c>
      <c r="R1655" s="8" t="str">
        <f>"Q"&amp;ROUNDUP(MONTH(SalesDataTable[[#This Row],[Order Date]])/3,0)</f>
        <v>Q3</v>
      </c>
      <c r="S1655" s="9">
        <f>MONTH(SalesDataTable[[#This Row],[Order Date]])</f>
        <v>8</v>
      </c>
      <c r="T1655" s="8" t="str">
        <f>TEXT(SalesDataTable[[#This Row],[Order Date]],"mmm")</f>
        <v>Aug</v>
      </c>
    </row>
    <row r="1656" spans="1:20" ht="15.6">
      <c r="A1656" s="2">
        <v>967</v>
      </c>
      <c r="B1656" s="3">
        <v>46250</v>
      </c>
      <c r="C1656" s="4" t="s">
        <v>11</v>
      </c>
      <c r="D1656" s="4" t="s">
        <v>52</v>
      </c>
      <c r="E1656" s="4" t="s">
        <v>8</v>
      </c>
      <c r="F1656" s="4" t="s">
        <v>3</v>
      </c>
      <c r="G1656" s="4" t="s">
        <v>4</v>
      </c>
      <c r="H1656" s="4" t="s">
        <v>5</v>
      </c>
      <c r="I1656" s="9">
        <v>5</v>
      </c>
      <c r="J1656" s="6">
        <v>81.55</v>
      </c>
      <c r="K1656" s="7">
        <v>0.2</v>
      </c>
      <c r="L1656" s="6">
        <v>42.09</v>
      </c>
      <c r="M1656" s="6">
        <f t="shared" si="100"/>
        <v>326.20000000000005</v>
      </c>
      <c r="N1656" s="6">
        <f t="shared" si="101"/>
        <v>210.45000000000002</v>
      </c>
      <c r="O1656" s="6">
        <f t="shared" si="102"/>
        <v>115.75000000000003</v>
      </c>
      <c r="P1656" s="8">
        <f t="shared" si="103"/>
        <v>0.3548436541998774</v>
      </c>
      <c r="Q1656" s="5">
        <f>YEAR(SalesDataTable[[#This Row],[Order Date]])</f>
        <v>2026</v>
      </c>
      <c r="R1656" s="8" t="str">
        <f>"Q"&amp;ROUNDUP(MONTH(SalesDataTable[[#This Row],[Order Date]])/3,0)</f>
        <v>Q3</v>
      </c>
      <c r="S1656" s="9">
        <f>MONTH(SalesDataTable[[#This Row],[Order Date]])</f>
        <v>8</v>
      </c>
      <c r="T1656" s="8" t="str">
        <f>TEXT(SalesDataTable[[#This Row],[Order Date]],"mmm")</f>
        <v>Aug</v>
      </c>
    </row>
    <row r="1657" spans="1:20" ht="15.6">
      <c r="A1657" s="2">
        <v>1267</v>
      </c>
      <c r="B1657" s="3">
        <v>46250</v>
      </c>
      <c r="C1657" s="4" t="s">
        <v>6</v>
      </c>
      <c r="D1657" s="4" t="s">
        <v>43</v>
      </c>
      <c r="E1657" s="4" t="s">
        <v>19</v>
      </c>
      <c r="F1657" s="4" t="s">
        <v>13</v>
      </c>
      <c r="G1657" s="4" t="s">
        <v>23</v>
      </c>
      <c r="H1657" s="4" t="s">
        <v>40</v>
      </c>
      <c r="I1657" s="9">
        <v>2</v>
      </c>
      <c r="J1657" s="6">
        <v>83.56</v>
      </c>
      <c r="K1657" s="7">
        <v>0</v>
      </c>
      <c r="L1657" s="6">
        <v>39.119999999999997</v>
      </c>
      <c r="M1657" s="6">
        <f t="shared" si="100"/>
        <v>167.12</v>
      </c>
      <c r="N1657" s="6">
        <f t="shared" si="101"/>
        <v>78.239999999999995</v>
      </c>
      <c r="O1657" s="6">
        <f t="shared" si="102"/>
        <v>88.88000000000001</v>
      </c>
      <c r="P1657" s="8">
        <f t="shared" si="103"/>
        <v>0.53183341311632359</v>
      </c>
      <c r="Q1657" s="5">
        <f>YEAR(SalesDataTable[[#This Row],[Order Date]])</f>
        <v>2026</v>
      </c>
      <c r="R1657" s="8" t="str">
        <f>"Q"&amp;ROUNDUP(MONTH(SalesDataTable[[#This Row],[Order Date]])/3,0)</f>
        <v>Q3</v>
      </c>
      <c r="S1657" s="9">
        <f>MONTH(SalesDataTable[[#This Row],[Order Date]])</f>
        <v>8</v>
      </c>
      <c r="T1657" s="8" t="str">
        <f>TEXT(SalesDataTable[[#This Row],[Order Date]],"mmm")</f>
        <v>Aug</v>
      </c>
    </row>
    <row r="1658" spans="1:20" ht="15.6">
      <c r="A1658" s="2">
        <v>1394</v>
      </c>
      <c r="B1658" s="3">
        <v>46250</v>
      </c>
      <c r="C1658" s="4" t="s">
        <v>11</v>
      </c>
      <c r="D1658" s="4" t="s">
        <v>39</v>
      </c>
      <c r="E1658" s="4" t="s">
        <v>2</v>
      </c>
      <c r="F1658" s="4" t="s">
        <v>3</v>
      </c>
      <c r="G1658" s="4" t="s">
        <v>23</v>
      </c>
      <c r="H1658" s="4" t="s">
        <v>51</v>
      </c>
      <c r="I1658" s="9">
        <v>3</v>
      </c>
      <c r="J1658" s="6">
        <v>125.75</v>
      </c>
      <c r="K1658" s="7">
        <v>0</v>
      </c>
      <c r="L1658" s="6">
        <v>62.05</v>
      </c>
      <c r="M1658" s="6">
        <f t="shared" si="100"/>
        <v>377.25</v>
      </c>
      <c r="N1658" s="6">
        <f t="shared" si="101"/>
        <v>186.14999999999998</v>
      </c>
      <c r="O1658" s="6">
        <f t="shared" si="102"/>
        <v>191.10000000000002</v>
      </c>
      <c r="P1658" s="8">
        <f t="shared" si="103"/>
        <v>0.50656063618290259</v>
      </c>
      <c r="Q1658" s="5">
        <f>YEAR(SalesDataTable[[#This Row],[Order Date]])</f>
        <v>2026</v>
      </c>
      <c r="R1658" s="8" t="str">
        <f>"Q"&amp;ROUNDUP(MONTH(SalesDataTable[[#This Row],[Order Date]])/3,0)</f>
        <v>Q3</v>
      </c>
      <c r="S1658" s="9">
        <f>MONTH(SalesDataTable[[#This Row],[Order Date]])</f>
        <v>8</v>
      </c>
      <c r="T1658" s="8" t="str">
        <f>TEXT(SalesDataTable[[#This Row],[Order Date]],"mmm")</f>
        <v>Aug</v>
      </c>
    </row>
    <row r="1659" spans="1:20" ht="15.6">
      <c r="A1659" s="2">
        <v>1652</v>
      </c>
      <c r="B1659" s="3">
        <v>46250</v>
      </c>
      <c r="C1659" s="4" t="s">
        <v>0</v>
      </c>
      <c r="D1659" s="4" t="s">
        <v>1</v>
      </c>
      <c r="E1659" s="4" t="s">
        <v>2</v>
      </c>
      <c r="F1659" s="4" t="s">
        <v>3</v>
      </c>
      <c r="G1659" s="4" t="s">
        <v>14</v>
      </c>
      <c r="H1659" s="4" t="s">
        <v>15</v>
      </c>
      <c r="I1659" s="9">
        <v>1</v>
      </c>
      <c r="J1659" s="6">
        <v>35.619999999999997</v>
      </c>
      <c r="K1659" s="7">
        <v>0.1</v>
      </c>
      <c r="L1659" s="6">
        <v>13.55</v>
      </c>
      <c r="M1659" s="6">
        <f t="shared" si="100"/>
        <v>32.058</v>
      </c>
      <c r="N1659" s="6">
        <f t="shared" si="101"/>
        <v>13.55</v>
      </c>
      <c r="O1659" s="6">
        <f t="shared" si="102"/>
        <v>18.507999999999999</v>
      </c>
      <c r="P1659" s="8">
        <f t="shared" si="103"/>
        <v>0.57732859192713204</v>
      </c>
      <c r="Q1659" s="5">
        <f>YEAR(SalesDataTable[[#This Row],[Order Date]])</f>
        <v>2026</v>
      </c>
      <c r="R1659" s="8" t="str">
        <f>"Q"&amp;ROUNDUP(MONTH(SalesDataTable[[#This Row],[Order Date]])/3,0)</f>
        <v>Q3</v>
      </c>
      <c r="S1659" s="9">
        <f>MONTH(SalesDataTable[[#This Row],[Order Date]])</f>
        <v>8</v>
      </c>
      <c r="T1659" s="8" t="str">
        <f>TEXT(SalesDataTable[[#This Row],[Order Date]],"mmm")</f>
        <v>Aug</v>
      </c>
    </row>
    <row r="1660" spans="1:20" ht="15.6">
      <c r="A1660" s="2">
        <v>2126</v>
      </c>
      <c r="B1660" s="3">
        <v>46250</v>
      </c>
      <c r="C1660" s="4" t="s">
        <v>6</v>
      </c>
      <c r="D1660" s="4" t="s">
        <v>49</v>
      </c>
      <c r="E1660" s="4" t="s">
        <v>2</v>
      </c>
      <c r="F1660" s="4" t="s">
        <v>16</v>
      </c>
      <c r="G1660" s="4" t="s">
        <v>4</v>
      </c>
      <c r="H1660" s="4" t="s">
        <v>30</v>
      </c>
      <c r="I1660" s="9">
        <v>2</v>
      </c>
      <c r="J1660" s="6">
        <v>104.02</v>
      </c>
      <c r="K1660" s="7">
        <v>0</v>
      </c>
      <c r="L1660" s="6">
        <v>50.26</v>
      </c>
      <c r="M1660" s="6">
        <f t="shared" si="100"/>
        <v>208.04</v>
      </c>
      <c r="N1660" s="6">
        <f t="shared" si="101"/>
        <v>100.52</v>
      </c>
      <c r="O1660" s="6">
        <f t="shared" si="102"/>
        <v>107.52</v>
      </c>
      <c r="P1660" s="8">
        <f t="shared" si="103"/>
        <v>0.51682368775235532</v>
      </c>
      <c r="Q1660" s="5">
        <f>YEAR(SalesDataTable[[#This Row],[Order Date]])</f>
        <v>2026</v>
      </c>
      <c r="R1660" s="8" t="str">
        <f>"Q"&amp;ROUNDUP(MONTH(SalesDataTable[[#This Row],[Order Date]])/3,0)</f>
        <v>Q3</v>
      </c>
      <c r="S1660" s="9">
        <f>MONTH(SalesDataTable[[#This Row],[Order Date]])</f>
        <v>8</v>
      </c>
      <c r="T1660" s="8" t="str">
        <f>TEXT(SalesDataTable[[#This Row],[Order Date]],"mmm")</f>
        <v>Aug</v>
      </c>
    </row>
    <row r="1661" spans="1:20" ht="15.6">
      <c r="A1661" s="2">
        <v>2282</v>
      </c>
      <c r="B1661" s="3">
        <v>46250</v>
      </c>
      <c r="C1661" s="4" t="s">
        <v>6</v>
      </c>
      <c r="D1661" s="4" t="s">
        <v>27</v>
      </c>
      <c r="E1661" s="4" t="s">
        <v>8</v>
      </c>
      <c r="F1661" s="4" t="s">
        <v>16</v>
      </c>
      <c r="G1661" s="4" t="s">
        <v>9</v>
      </c>
      <c r="H1661" s="4" t="s">
        <v>10</v>
      </c>
      <c r="I1661" s="9">
        <v>8</v>
      </c>
      <c r="J1661" s="6">
        <v>92.71</v>
      </c>
      <c r="K1661" s="7">
        <v>0.1</v>
      </c>
      <c r="L1661" s="6">
        <v>44.83</v>
      </c>
      <c r="M1661" s="6">
        <f t="shared" si="100"/>
        <v>667.51199999999994</v>
      </c>
      <c r="N1661" s="6">
        <f t="shared" si="101"/>
        <v>358.64</v>
      </c>
      <c r="O1661" s="6">
        <f t="shared" si="102"/>
        <v>308.87199999999996</v>
      </c>
      <c r="P1661" s="8">
        <f t="shared" si="103"/>
        <v>0.46272126943036229</v>
      </c>
      <c r="Q1661" s="5">
        <f>YEAR(SalesDataTable[[#This Row],[Order Date]])</f>
        <v>2026</v>
      </c>
      <c r="R1661" s="8" t="str">
        <f>"Q"&amp;ROUNDUP(MONTH(SalesDataTable[[#This Row],[Order Date]])/3,0)</f>
        <v>Q3</v>
      </c>
      <c r="S1661" s="9">
        <f>MONTH(SalesDataTable[[#This Row],[Order Date]])</f>
        <v>8</v>
      </c>
      <c r="T1661" s="8" t="str">
        <f>TEXT(SalesDataTable[[#This Row],[Order Date]],"mmm")</f>
        <v>Aug</v>
      </c>
    </row>
    <row r="1662" spans="1:20" ht="15.6">
      <c r="A1662" s="2">
        <v>2426</v>
      </c>
      <c r="B1662" s="3">
        <v>46250</v>
      </c>
      <c r="C1662" s="4" t="s">
        <v>6</v>
      </c>
      <c r="D1662" s="4" t="s">
        <v>43</v>
      </c>
      <c r="E1662" s="4" t="s">
        <v>2</v>
      </c>
      <c r="F1662" s="4" t="s">
        <v>13</v>
      </c>
      <c r="G1662" s="4" t="s">
        <v>9</v>
      </c>
      <c r="H1662" s="4" t="s">
        <v>10</v>
      </c>
      <c r="I1662" s="9">
        <v>1</v>
      </c>
      <c r="J1662" s="6">
        <v>90.58</v>
      </c>
      <c r="K1662" s="7">
        <v>0</v>
      </c>
      <c r="L1662" s="6">
        <v>44.53</v>
      </c>
      <c r="M1662" s="6">
        <f t="shared" si="100"/>
        <v>90.58</v>
      </c>
      <c r="N1662" s="6">
        <f t="shared" si="101"/>
        <v>44.53</v>
      </c>
      <c r="O1662" s="6">
        <f t="shared" si="102"/>
        <v>46.05</v>
      </c>
      <c r="P1662" s="8">
        <f t="shared" si="103"/>
        <v>0.50839037315080593</v>
      </c>
      <c r="Q1662" s="5">
        <f>YEAR(SalesDataTable[[#This Row],[Order Date]])</f>
        <v>2026</v>
      </c>
      <c r="R1662" s="8" t="str">
        <f>"Q"&amp;ROUNDUP(MONTH(SalesDataTable[[#This Row],[Order Date]])/3,0)</f>
        <v>Q3</v>
      </c>
      <c r="S1662" s="9">
        <f>MONTH(SalesDataTable[[#This Row],[Order Date]])</f>
        <v>8</v>
      </c>
      <c r="T1662" s="8" t="str">
        <f>TEXT(SalesDataTable[[#This Row],[Order Date]],"mmm")</f>
        <v>Aug</v>
      </c>
    </row>
    <row r="1663" spans="1:20" ht="15.6">
      <c r="A1663" s="2">
        <v>2534</v>
      </c>
      <c r="B1663" s="3">
        <v>46250</v>
      </c>
      <c r="C1663" s="4" t="s">
        <v>6</v>
      </c>
      <c r="D1663" s="4" t="s">
        <v>49</v>
      </c>
      <c r="E1663" s="4" t="s">
        <v>2</v>
      </c>
      <c r="F1663" s="4" t="s">
        <v>13</v>
      </c>
      <c r="G1663" s="4" t="s">
        <v>23</v>
      </c>
      <c r="H1663" s="4" t="s">
        <v>51</v>
      </c>
      <c r="I1663" s="9">
        <v>1</v>
      </c>
      <c r="J1663" s="6">
        <v>120.22</v>
      </c>
      <c r="K1663" s="7">
        <v>0</v>
      </c>
      <c r="L1663" s="6">
        <v>62.31</v>
      </c>
      <c r="M1663" s="6">
        <f t="shared" si="100"/>
        <v>120.22</v>
      </c>
      <c r="N1663" s="6">
        <f t="shared" si="101"/>
        <v>62.31</v>
      </c>
      <c r="O1663" s="6">
        <f t="shared" si="102"/>
        <v>57.91</v>
      </c>
      <c r="P1663" s="8">
        <f t="shared" si="103"/>
        <v>0.48170021627017134</v>
      </c>
      <c r="Q1663" s="5">
        <f>YEAR(SalesDataTable[[#This Row],[Order Date]])</f>
        <v>2026</v>
      </c>
      <c r="R1663" s="8" t="str">
        <f>"Q"&amp;ROUNDUP(MONTH(SalesDataTable[[#This Row],[Order Date]])/3,0)</f>
        <v>Q3</v>
      </c>
      <c r="S1663" s="9">
        <f>MONTH(SalesDataTable[[#This Row],[Order Date]])</f>
        <v>8</v>
      </c>
      <c r="T1663" s="8" t="str">
        <f>TEXT(SalesDataTable[[#This Row],[Order Date]],"mmm")</f>
        <v>Aug</v>
      </c>
    </row>
    <row r="1664" spans="1:20" ht="15.6">
      <c r="A1664" s="2">
        <v>2948</v>
      </c>
      <c r="B1664" s="3">
        <v>46250</v>
      </c>
      <c r="C1664" s="4" t="s">
        <v>11</v>
      </c>
      <c r="D1664" s="4" t="s">
        <v>12</v>
      </c>
      <c r="E1664" s="4" t="s">
        <v>19</v>
      </c>
      <c r="F1664" s="4" t="s">
        <v>13</v>
      </c>
      <c r="G1664" s="4" t="s">
        <v>14</v>
      </c>
      <c r="H1664" s="4" t="s">
        <v>15</v>
      </c>
      <c r="I1664" s="9">
        <v>3</v>
      </c>
      <c r="J1664" s="6">
        <v>36.35</v>
      </c>
      <c r="K1664" s="7">
        <v>0</v>
      </c>
      <c r="L1664" s="6">
        <v>13.42</v>
      </c>
      <c r="M1664" s="6">
        <f t="shared" si="100"/>
        <v>109.05000000000001</v>
      </c>
      <c r="N1664" s="6">
        <f t="shared" si="101"/>
        <v>40.26</v>
      </c>
      <c r="O1664" s="6">
        <f t="shared" si="102"/>
        <v>68.79000000000002</v>
      </c>
      <c r="P1664" s="8">
        <f t="shared" si="103"/>
        <v>0.63081155433287495</v>
      </c>
      <c r="Q1664" s="5">
        <f>YEAR(SalesDataTable[[#This Row],[Order Date]])</f>
        <v>2026</v>
      </c>
      <c r="R1664" s="8" t="str">
        <f>"Q"&amp;ROUNDUP(MONTH(SalesDataTable[[#This Row],[Order Date]])/3,0)</f>
        <v>Q3</v>
      </c>
      <c r="S1664" s="9">
        <f>MONTH(SalesDataTable[[#This Row],[Order Date]])</f>
        <v>8</v>
      </c>
      <c r="T1664" s="8" t="str">
        <f>TEXT(SalesDataTable[[#This Row],[Order Date]],"mmm")</f>
        <v>Aug</v>
      </c>
    </row>
    <row r="1665" spans="1:20" ht="15.6">
      <c r="A1665" s="2">
        <v>3141</v>
      </c>
      <c r="B1665" s="3">
        <v>46250</v>
      </c>
      <c r="C1665" s="4" t="s">
        <v>6</v>
      </c>
      <c r="D1665" s="4" t="s">
        <v>43</v>
      </c>
      <c r="E1665" s="4" t="s">
        <v>28</v>
      </c>
      <c r="F1665" s="4" t="s">
        <v>3</v>
      </c>
      <c r="G1665" s="4" t="s">
        <v>23</v>
      </c>
      <c r="H1665" s="4" t="s">
        <v>29</v>
      </c>
      <c r="I1665" s="9">
        <v>2</v>
      </c>
      <c r="J1665" s="6">
        <v>195.28</v>
      </c>
      <c r="K1665" s="7">
        <v>0</v>
      </c>
      <c r="L1665" s="6">
        <v>102.24</v>
      </c>
      <c r="M1665" s="6">
        <f t="shared" si="100"/>
        <v>390.56</v>
      </c>
      <c r="N1665" s="6">
        <f t="shared" si="101"/>
        <v>204.48</v>
      </c>
      <c r="O1665" s="6">
        <f t="shared" si="102"/>
        <v>186.08</v>
      </c>
      <c r="P1665" s="8">
        <f t="shared" si="103"/>
        <v>0.4764440802949611</v>
      </c>
      <c r="Q1665" s="5">
        <f>YEAR(SalesDataTable[[#This Row],[Order Date]])</f>
        <v>2026</v>
      </c>
      <c r="R1665" s="8" t="str">
        <f>"Q"&amp;ROUNDUP(MONTH(SalesDataTable[[#This Row],[Order Date]])/3,0)</f>
        <v>Q3</v>
      </c>
      <c r="S1665" s="9">
        <f>MONTH(SalesDataTable[[#This Row],[Order Date]])</f>
        <v>8</v>
      </c>
      <c r="T1665" s="8" t="str">
        <f>TEXT(SalesDataTable[[#This Row],[Order Date]],"mmm")</f>
        <v>Aug</v>
      </c>
    </row>
    <row r="1666" spans="1:20" ht="15.6">
      <c r="A1666" s="2">
        <v>3935</v>
      </c>
      <c r="B1666" s="3">
        <v>46250</v>
      </c>
      <c r="C1666" s="4" t="s">
        <v>11</v>
      </c>
      <c r="D1666" s="4" t="s">
        <v>52</v>
      </c>
      <c r="E1666" s="4" t="s">
        <v>28</v>
      </c>
      <c r="F1666" s="4" t="s">
        <v>3</v>
      </c>
      <c r="G1666" s="4" t="s">
        <v>14</v>
      </c>
      <c r="H1666" s="4" t="s">
        <v>32</v>
      </c>
      <c r="I1666" s="9">
        <v>4</v>
      </c>
      <c r="J1666" s="6">
        <v>46.05</v>
      </c>
      <c r="K1666" s="7">
        <v>0</v>
      </c>
      <c r="L1666" s="6">
        <v>18.75</v>
      </c>
      <c r="M1666" s="6">
        <f t="shared" ref="M1666:M1729" si="104">I1666*J1666*(1-K1666)</f>
        <v>184.2</v>
      </c>
      <c r="N1666" s="6">
        <f t="shared" ref="N1666:N1729" si="105">I1666*L1666</f>
        <v>75</v>
      </c>
      <c r="O1666" s="6">
        <f t="shared" ref="O1666:O1729" si="106">M1666-N1666</f>
        <v>109.19999999999999</v>
      </c>
      <c r="P1666" s="8">
        <f t="shared" ref="P1666:P1729" si="107">IFERROR(O1666/M1666,0)</f>
        <v>0.5928338762214983</v>
      </c>
      <c r="Q1666" s="5">
        <f>YEAR(SalesDataTable[[#This Row],[Order Date]])</f>
        <v>2026</v>
      </c>
      <c r="R1666" s="8" t="str">
        <f>"Q"&amp;ROUNDUP(MONTH(SalesDataTable[[#This Row],[Order Date]])/3,0)</f>
        <v>Q3</v>
      </c>
      <c r="S1666" s="9">
        <f>MONTH(SalesDataTable[[#This Row],[Order Date]])</f>
        <v>8</v>
      </c>
      <c r="T1666" s="8" t="str">
        <f>TEXT(SalesDataTable[[#This Row],[Order Date]],"mmm")</f>
        <v>Aug</v>
      </c>
    </row>
    <row r="1667" spans="1:20" ht="15.6">
      <c r="A1667" s="2">
        <v>4636</v>
      </c>
      <c r="B1667" s="3">
        <v>46250</v>
      </c>
      <c r="C1667" s="4" t="s">
        <v>0</v>
      </c>
      <c r="D1667" s="4" t="s">
        <v>1</v>
      </c>
      <c r="E1667" s="4" t="s">
        <v>19</v>
      </c>
      <c r="F1667" s="4" t="s">
        <v>3</v>
      </c>
      <c r="G1667" s="4" t="s">
        <v>23</v>
      </c>
      <c r="H1667" s="4" t="s">
        <v>40</v>
      </c>
      <c r="I1667" s="9">
        <v>1</v>
      </c>
      <c r="J1667" s="6">
        <v>81.040000000000006</v>
      </c>
      <c r="K1667" s="7">
        <v>0.1</v>
      </c>
      <c r="L1667" s="6">
        <v>39.29</v>
      </c>
      <c r="M1667" s="6">
        <f t="shared" si="104"/>
        <v>72.936000000000007</v>
      </c>
      <c r="N1667" s="6">
        <f t="shared" si="105"/>
        <v>39.29</v>
      </c>
      <c r="O1667" s="6">
        <f t="shared" si="106"/>
        <v>33.646000000000008</v>
      </c>
      <c r="P1667" s="8">
        <f t="shared" si="107"/>
        <v>0.46130854447735009</v>
      </c>
      <c r="Q1667" s="5">
        <f>YEAR(SalesDataTable[[#This Row],[Order Date]])</f>
        <v>2026</v>
      </c>
      <c r="R1667" s="8" t="str">
        <f>"Q"&amp;ROUNDUP(MONTH(SalesDataTable[[#This Row],[Order Date]])/3,0)</f>
        <v>Q3</v>
      </c>
      <c r="S1667" s="9">
        <f>MONTH(SalesDataTable[[#This Row],[Order Date]])</f>
        <v>8</v>
      </c>
      <c r="T1667" s="8" t="str">
        <f>TEXT(SalesDataTable[[#This Row],[Order Date]],"mmm")</f>
        <v>Aug</v>
      </c>
    </row>
    <row r="1668" spans="1:20" ht="15.6">
      <c r="A1668" s="2">
        <v>4895</v>
      </c>
      <c r="B1668" s="3">
        <v>46250</v>
      </c>
      <c r="C1668" s="4" t="s">
        <v>0</v>
      </c>
      <c r="D1668" s="4" t="s">
        <v>50</v>
      </c>
      <c r="E1668" s="4" t="s">
        <v>19</v>
      </c>
      <c r="F1668" s="4" t="s">
        <v>16</v>
      </c>
      <c r="G1668" s="4" t="s">
        <v>23</v>
      </c>
      <c r="H1668" s="4" t="s">
        <v>29</v>
      </c>
      <c r="I1668" s="9">
        <v>1</v>
      </c>
      <c r="J1668" s="6">
        <v>191.12</v>
      </c>
      <c r="K1668" s="7">
        <v>0.05</v>
      </c>
      <c r="L1668" s="6">
        <v>106.14</v>
      </c>
      <c r="M1668" s="6">
        <f t="shared" si="104"/>
        <v>181.56399999999999</v>
      </c>
      <c r="N1668" s="6">
        <f t="shared" si="105"/>
        <v>106.14</v>
      </c>
      <c r="O1668" s="6">
        <f t="shared" si="106"/>
        <v>75.423999999999992</v>
      </c>
      <c r="P1668" s="8">
        <f t="shared" si="107"/>
        <v>0.41541274702033443</v>
      </c>
      <c r="Q1668" s="5">
        <f>YEAR(SalesDataTable[[#This Row],[Order Date]])</f>
        <v>2026</v>
      </c>
      <c r="R1668" s="8" t="str">
        <f>"Q"&amp;ROUNDUP(MONTH(SalesDataTable[[#This Row],[Order Date]])/3,0)</f>
        <v>Q3</v>
      </c>
      <c r="S1668" s="9">
        <f>MONTH(SalesDataTable[[#This Row],[Order Date]])</f>
        <v>8</v>
      </c>
      <c r="T1668" s="8" t="str">
        <f>TEXT(SalesDataTable[[#This Row],[Order Date]],"mmm")</f>
        <v>Aug</v>
      </c>
    </row>
    <row r="1669" spans="1:20" ht="15.6">
      <c r="A1669" s="2">
        <v>5029</v>
      </c>
      <c r="B1669" s="3">
        <v>46250</v>
      </c>
      <c r="C1669" s="4" t="s">
        <v>0</v>
      </c>
      <c r="D1669" s="4" t="s">
        <v>50</v>
      </c>
      <c r="E1669" s="4" t="s">
        <v>2</v>
      </c>
      <c r="F1669" s="4" t="s">
        <v>13</v>
      </c>
      <c r="G1669" s="4" t="s">
        <v>9</v>
      </c>
      <c r="H1669" s="4" t="s">
        <v>37</v>
      </c>
      <c r="I1669" s="9">
        <v>1</v>
      </c>
      <c r="J1669" s="6">
        <v>156.19</v>
      </c>
      <c r="K1669" s="7">
        <v>0</v>
      </c>
      <c r="L1669" s="6">
        <v>79.239999999999995</v>
      </c>
      <c r="M1669" s="6">
        <f t="shared" si="104"/>
        <v>156.19</v>
      </c>
      <c r="N1669" s="6">
        <f t="shared" si="105"/>
        <v>79.239999999999995</v>
      </c>
      <c r="O1669" s="6">
        <f t="shared" si="106"/>
        <v>76.95</v>
      </c>
      <c r="P1669" s="8">
        <f t="shared" si="107"/>
        <v>0.49266918496702738</v>
      </c>
      <c r="Q1669" s="5">
        <f>YEAR(SalesDataTable[[#This Row],[Order Date]])</f>
        <v>2026</v>
      </c>
      <c r="R1669" s="8" t="str">
        <f>"Q"&amp;ROUNDUP(MONTH(SalesDataTable[[#This Row],[Order Date]])/3,0)</f>
        <v>Q3</v>
      </c>
      <c r="S1669" s="9">
        <f>MONTH(SalesDataTable[[#This Row],[Order Date]])</f>
        <v>8</v>
      </c>
      <c r="T1669" s="8" t="str">
        <f>TEXT(SalesDataTable[[#This Row],[Order Date]],"mmm")</f>
        <v>Aug</v>
      </c>
    </row>
    <row r="1670" spans="1:20" ht="15.6">
      <c r="A1670" s="2">
        <v>1965</v>
      </c>
      <c r="B1670" s="3">
        <v>46251</v>
      </c>
      <c r="C1670" s="4" t="s">
        <v>6</v>
      </c>
      <c r="D1670" s="4" t="s">
        <v>41</v>
      </c>
      <c r="E1670" s="4" t="s">
        <v>2</v>
      </c>
      <c r="F1670" s="4" t="s">
        <v>3</v>
      </c>
      <c r="G1670" s="4" t="s">
        <v>14</v>
      </c>
      <c r="H1670" s="4" t="s">
        <v>15</v>
      </c>
      <c r="I1670" s="9">
        <v>4</v>
      </c>
      <c r="J1670" s="6">
        <v>36.93</v>
      </c>
      <c r="K1670" s="7">
        <v>0</v>
      </c>
      <c r="L1670" s="6">
        <v>13.36</v>
      </c>
      <c r="M1670" s="6">
        <f t="shared" si="104"/>
        <v>147.72</v>
      </c>
      <c r="N1670" s="6">
        <f t="shared" si="105"/>
        <v>53.44</v>
      </c>
      <c r="O1670" s="6">
        <f t="shared" si="106"/>
        <v>94.28</v>
      </c>
      <c r="P1670" s="8">
        <f t="shared" si="107"/>
        <v>0.63823449769834828</v>
      </c>
      <c r="Q1670" s="5">
        <f>YEAR(SalesDataTable[[#This Row],[Order Date]])</f>
        <v>2026</v>
      </c>
      <c r="R1670" s="8" t="str">
        <f>"Q"&amp;ROUNDUP(MONTH(SalesDataTable[[#This Row],[Order Date]])/3,0)</f>
        <v>Q3</v>
      </c>
      <c r="S1670" s="9">
        <f>MONTH(SalesDataTable[[#This Row],[Order Date]])</f>
        <v>8</v>
      </c>
      <c r="T1670" s="8" t="str">
        <f>TEXT(SalesDataTable[[#This Row],[Order Date]],"mmm")</f>
        <v>Aug</v>
      </c>
    </row>
    <row r="1671" spans="1:20" ht="15.6">
      <c r="A1671" s="2">
        <v>3647</v>
      </c>
      <c r="B1671" s="3">
        <v>46251</v>
      </c>
      <c r="C1671" s="4" t="s">
        <v>6</v>
      </c>
      <c r="D1671" s="4" t="s">
        <v>43</v>
      </c>
      <c r="E1671" s="4" t="s">
        <v>19</v>
      </c>
      <c r="F1671" s="4" t="s">
        <v>3</v>
      </c>
      <c r="G1671" s="4" t="s">
        <v>4</v>
      </c>
      <c r="H1671" s="4" t="s">
        <v>30</v>
      </c>
      <c r="I1671" s="9">
        <v>3</v>
      </c>
      <c r="J1671" s="6">
        <v>104.96</v>
      </c>
      <c r="K1671" s="7">
        <v>0.05</v>
      </c>
      <c r="L1671" s="6">
        <v>51.66</v>
      </c>
      <c r="M1671" s="6">
        <f t="shared" si="104"/>
        <v>299.13599999999997</v>
      </c>
      <c r="N1671" s="6">
        <f t="shared" si="105"/>
        <v>154.97999999999999</v>
      </c>
      <c r="O1671" s="6">
        <f t="shared" si="106"/>
        <v>144.15599999999998</v>
      </c>
      <c r="P1671" s="8">
        <f t="shared" si="107"/>
        <v>0.48190789473684209</v>
      </c>
      <c r="Q1671" s="5">
        <f>YEAR(SalesDataTable[[#This Row],[Order Date]])</f>
        <v>2026</v>
      </c>
      <c r="R1671" s="8" t="str">
        <f>"Q"&amp;ROUNDUP(MONTH(SalesDataTable[[#This Row],[Order Date]])/3,0)</f>
        <v>Q3</v>
      </c>
      <c r="S1671" s="9">
        <f>MONTH(SalesDataTable[[#This Row],[Order Date]])</f>
        <v>8</v>
      </c>
      <c r="T1671" s="8" t="str">
        <f>TEXT(SalesDataTable[[#This Row],[Order Date]],"mmm")</f>
        <v>Aug</v>
      </c>
    </row>
    <row r="1672" spans="1:20" ht="15.6">
      <c r="A1672" s="2">
        <v>3918</v>
      </c>
      <c r="B1672" s="3">
        <v>46251</v>
      </c>
      <c r="C1672" s="4" t="s">
        <v>6</v>
      </c>
      <c r="D1672" s="4" t="s">
        <v>7</v>
      </c>
      <c r="E1672" s="4" t="s">
        <v>28</v>
      </c>
      <c r="F1672" s="4" t="s">
        <v>13</v>
      </c>
      <c r="G1672" s="4" t="s">
        <v>14</v>
      </c>
      <c r="H1672" s="4" t="s">
        <v>48</v>
      </c>
      <c r="I1672" s="9">
        <v>3</v>
      </c>
      <c r="J1672" s="6">
        <v>168.51</v>
      </c>
      <c r="K1672" s="7">
        <v>0</v>
      </c>
      <c r="L1672" s="6">
        <v>85.34</v>
      </c>
      <c r="M1672" s="6">
        <f t="shared" si="104"/>
        <v>505.53</v>
      </c>
      <c r="N1672" s="6">
        <f t="shared" si="105"/>
        <v>256.02</v>
      </c>
      <c r="O1672" s="6">
        <f t="shared" si="106"/>
        <v>249.51</v>
      </c>
      <c r="P1672" s="8">
        <f t="shared" si="107"/>
        <v>0.49356121298439265</v>
      </c>
      <c r="Q1672" s="5">
        <f>YEAR(SalesDataTable[[#This Row],[Order Date]])</f>
        <v>2026</v>
      </c>
      <c r="R1672" s="8" t="str">
        <f>"Q"&amp;ROUNDUP(MONTH(SalesDataTable[[#This Row],[Order Date]])/3,0)</f>
        <v>Q3</v>
      </c>
      <c r="S1672" s="9">
        <f>MONTH(SalesDataTable[[#This Row],[Order Date]])</f>
        <v>8</v>
      </c>
      <c r="T1672" s="8" t="str">
        <f>TEXT(SalesDataTable[[#This Row],[Order Date]],"mmm")</f>
        <v>Aug</v>
      </c>
    </row>
    <row r="1673" spans="1:20" ht="15.6">
      <c r="A1673" s="2">
        <v>4256</v>
      </c>
      <c r="B1673" s="3">
        <v>46251</v>
      </c>
      <c r="C1673" s="4" t="s">
        <v>6</v>
      </c>
      <c r="D1673" s="4" t="s">
        <v>43</v>
      </c>
      <c r="E1673" s="4" t="s">
        <v>19</v>
      </c>
      <c r="F1673" s="4" t="s">
        <v>13</v>
      </c>
      <c r="G1673" s="4" t="s">
        <v>14</v>
      </c>
      <c r="H1673" s="4" t="s">
        <v>32</v>
      </c>
      <c r="I1673" s="9">
        <v>1</v>
      </c>
      <c r="J1673" s="6">
        <v>46.44</v>
      </c>
      <c r="K1673" s="7">
        <v>0.05</v>
      </c>
      <c r="L1673" s="6">
        <v>18.59</v>
      </c>
      <c r="M1673" s="6">
        <f t="shared" si="104"/>
        <v>44.117999999999995</v>
      </c>
      <c r="N1673" s="6">
        <f t="shared" si="105"/>
        <v>18.59</v>
      </c>
      <c r="O1673" s="6">
        <f t="shared" si="106"/>
        <v>25.527999999999995</v>
      </c>
      <c r="P1673" s="8">
        <f t="shared" si="107"/>
        <v>0.57863003762636556</v>
      </c>
      <c r="Q1673" s="5">
        <f>YEAR(SalesDataTable[[#This Row],[Order Date]])</f>
        <v>2026</v>
      </c>
      <c r="R1673" s="8" t="str">
        <f>"Q"&amp;ROUNDUP(MONTH(SalesDataTable[[#This Row],[Order Date]])/3,0)</f>
        <v>Q3</v>
      </c>
      <c r="S1673" s="9">
        <f>MONTH(SalesDataTable[[#This Row],[Order Date]])</f>
        <v>8</v>
      </c>
      <c r="T1673" s="8" t="str">
        <f>TEXT(SalesDataTable[[#This Row],[Order Date]],"mmm")</f>
        <v>Aug</v>
      </c>
    </row>
    <row r="1674" spans="1:20" ht="15.6">
      <c r="A1674" s="2">
        <v>5087</v>
      </c>
      <c r="B1674" s="3">
        <v>46251</v>
      </c>
      <c r="C1674" s="4" t="s">
        <v>0</v>
      </c>
      <c r="D1674" s="4" t="s">
        <v>1</v>
      </c>
      <c r="E1674" s="4" t="s">
        <v>2</v>
      </c>
      <c r="F1674" s="4" t="s">
        <v>13</v>
      </c>
      <c r="G1674" s="4" t="s">
        <v>9</v>
      </c>
      <c r="H1674" s="4" t="s">
        <v>46</v>
      </c>
      <c r="I1674" s="9">
        <v>1</v>
      </c>
      <c r="J1674" s="6">
        <v>69.900000000000006</v>
      </c>
      <c r="K1674" s="7">
        <v>0.1</v>
      </c>
      <c r="L1674" s="6">
        <v>31.43</v>
      </c>
      <c r="M1674" s="6">
        <f t="shared" si="104"/>
        <v>62.910000000000004</v>
      </c>
      <c r="N1674" s="6">
        <f t="shared" si="105"/>
        <v>31.43</v>
      </c>
      <c r="O1674" s="6">
        <f t="shared" si="106"/>
        <v>31.480000000000004</v>
      </c>
      <c r="P1674" s="8">
        <f t="shared" si="107"/>
        <v>0.50039739310125575</v>
      </c>
      <c r="Q1674" s="5">
        <f>YEAR(SalesDataTable[[#This Row],[Order Date]])</f>
        <v>2026</v>
      </c>
      <c r="R1674" s="8" t="str">
        <f>"Q"&amp;ROUNDUP(MONTH(SalesDataTable[[#This Row],[Order Date]])/3,0)</f>
        <v>Q3</v>
      </c>
      <c r="S1674" s="9">
        <f>MONTH(SalesDataTable[[#This Row],[Order Date]])</f>
        <v>8</v>
      </c>
      <c r="T1674" s="8" t="str">
        <f>TEXT(SalesDataTable[[#This Row],[Order Date]],"mmm")</f>
        <v>Aug</v>
      </c>
    </row>
    <row r="1675" spans="1:20" ht="15.6">
      <c r="A1675" s="2">
        <v>1921</v>
      </c>
      <c r="B1675" s="3">
        <v>46252</v>
      </c>
      <c r="C1675" s="4" t="s">
        <v>20</v>
      </c>
      <c r="D1675" s="4" t="s">
        <v>47</v>
      </c>
      <c r="E1675" s="4" t="s">
        <v>2</v>
      </c>
      <c r="F1675" s="4" t="s">
        <v>13</v>
      </c>
      <c r="G1675" s="4" t="s">
        <v>4</v>
      </c>
      <c r="H1675" s="4" t="s">
        <v>26</v>
      </c>
      <c r="I1675" s="9">
        <v>2</v>
      </c>
      <c r="J1675" s="6">
        <v>39.83</v>
      </c>
      <c r="K1675" s="7">
        <v>0</v>
      </c>
      <c r="L1675" s="6">
        <v>17.18</v>
      </c>
      <c r="M1675" s="6">
        <f t="shared" si="104"/>
        <v>79.66</v>
      </c>
      <c r="N1675" s="6">
        <f t="shared" si="105"/>
        <v>34.36</v>
      </c>
      <c r="O1675" s="6">
        <f t="shared" si="106"/>
        <v>45.3</v>
      </c>
      <c r="P1675" s="8">
        <f t="shared" si="107"/>
        <v>0.56866683404468987</v>
      </c>
      <c r="Q1675" s="5">
        <f>YEAR(SalesDataTable[[#This Row],[Order Date]])</f>
        <v>2026</v>
      </c>
      <c r="R1675" s="8" t="str">
        <f>"Q"&amp;ROUNDUP(MONTH(SalesDataTable[[#This Row],[Order Date]])/3,0)</f>
        <v>Q3</v>
      </c>
      <c r="S1675" s="9">
        <f>MONTH(SalesDataTable[[#This Row],[Order Date]])</f>
        <v>8</v>
      </c>
      <c r="T1675" s="8" t="str">
        <f>TEXT(SalesDataTable[[#This Row],[Order Date]],"mmm")</f>
        <v>Aug</v>
      </c>
    </row>
    <row r="1676" spans="1:20" ht="15.6">
      <c r="A1676" s="2">
        <v>1966</v>
      </c>
      <c r="B1676" s="3">
        <v>46252</v>
      </c>
      <c r="C1676" s="4" t="s">
        <v>0</v>
      </c>
      <c r="D1676" s="4" t="s">
        <v>36</v>
      </c>
      <c r="E1676" s="4" t="s">
        <v>2</v>
      </c>
      <c r="F1676" s="4" t="s">
        <v>13</v>
      </c>
      <c r="G1676" s="4" t="s">
        <v>14</v>
      </c>
      <c r="H1676" s="4" t="s">
        <v>15</v>
      </c>
      <c r="I1676" s="9">
        <v>2</v>
      </c>
      <c r="J1676" s="6">
        <v>36.020000000000003</v>
      </c>
      <c r="K1676" s="7">
        <v>0</v>
      </c>
      <c r="L1676" s="6">
        <v>13.87</v>
      </c>
      <c r="M1676" s="6">
        <f t="shared" si="104"/>
        <v>72.040000000000006</v>
      </c>
      <c r="N1676" s="6">
        <f t="shared" si="105"/>
        <v>27.74</v>
      </c>
      <c r="O1676" s="6">
        <f t="shared" si="106"/>
        <v>44.300000000000011</v>
      </c>
      <c r="P1676" s="8">
        <f t="shared" si="107"/>
        <v>0.61493614658523055</v>
      </c>
      <c r="Q1676" s="5">
        <f>YEAR(SalesDataTable[[#This Row],[Order Date]])</f>
        <v>2026</v>
      </c>
      <c r="R1676" s="8" t="str">
        <f>"Q"&amp;ROUNDUP(MONTH(SalesDataTable[[#This Row],[Order Date]])/3,0)</f>
        <v>Q3</v>
      </c>
      <c r="S1676" s="9">
        <f>MONTH(SalesDataTable[[#This Row],[Order Date]])</f>
        <v>8</v>
      </c>
      <c r="T1676" s="8" t="str">
        <f>TEXT(SalesDataTable[[#This Row],[Order Date]],"mmm")</f>
        <v>Aug</v>
      </c>
    </row>
    <row r="1677" spans="1:20" ht="15.6">
      <c r="A1677" s="2">
        <v>2431</v>
      </c>
      <c r="B1677" s="3">
        <v>46252</v>
      </c>
      <c r="C1677" s="4" t="s">
        <v>0</v>
      </c>
      <c r="D1677" s="4" t="s">
        <v>50</v>
      </c>
      <c r="E1677" s="4" t="s">
        <v>28</v>
      </c>
      <c r="F1677" s="4" t="s">
        <v>16</v>
      </c>
      <c r="G1677" s="4" t="s">
        <v>34</v>
      </c>
      <c r="H1677" s="4" t="s">
        <v>38</v>
      </c>
      <c r="I1677" s="9">
        <v>3</v>
      </c>
      <c r="J1677" s="6">
        <v>125.31</v>
      </c>
      <c r="K1677" s="7">
        <v>0</v>
      </c>
      <c r="L1677" s="6">
        <v>67.64</v>
      </c>
      <c r="M1677" s="6">
        <f t="shared" si="104"/>
        <v>375.93</v>
      </c>
      <c r="N1677" s="6">
        <f t="shared" si="105"/>
        <v>202.92000000000002</v>
      </c>
      <c r="O1677" s="6">
        <f t="shared" si="106"/>
        <v>173.01</v>
      </c>
      <c r="P1677" s="8">
        <f t="shared" si="107"/>
        <v>0.46021865772883247</v>
      </c>
      <c r="Q1677" s="5">
        <f>YEAR(SalesDataTable[[#This Row],[Order Date]])</f>
        <v>2026</v>
      </c>
      <c r="R1677" s="8" t="str">
        <f>"Q"&amp;ROUNDUP(MONTH(SalesDataTable[[#This Row],[Order Date]])/3,0)</f>
        <v>Q3</v>
      </c>
      <c r="S1677" s="9">
        <f>MONTH(SalesDataTable[[#This Row],[Order Date]])</f>
        <v>8</v>
      </c>
      <c r="T1677" s="8" t="str">
        <f>TEXT(SalesDataTable[[#This Row],[Order Date]],"mmm")</f>
        <v>Aug</v>
      </c>
    </row>
    <row r="1678" spans="1:20" ht="15.6">
      <c r="A1678" s="2">
        <v>3676</v>
      </c>
      <c r="B1678" s="3">
        <v>46252</v>
      </c>
      <c r="C1678" s="4" t="s">
        <v>6</v>
      </c>
      <c r="D1678" s="4" t="s">
        <v>43</v>
      </c>
      <c r="E1678" s="4" t="s">
        <v>2</v>
      </c>
      <c r="F1678" s="4" t="s">
        <v>3</v>
      </c>
      <c r="G1678" s="4" t="s">
        <v>9</v>
      </c>
      <c r="H1678" s="4" t="s">
        <v>10</v>
      </c>
      <c r="I1678" s="9">
        <v>3</v>
      </c>
      <c r="J1678" s="6">
        <v>92.5</v>
      </c>
      <c r="K1678" s="7">
        <v>0.1</v>
      </c>
      <c r="L1678" s="6">
        <v>46.38</v>
      </c>
      <c r="M1678" s="6">
        <f t="shared" si="104"/>
        <v>249.75</v>
      </c>
      <c r="N1678" s="6">
        <f t="shared" si="105"/>
        <v>139.14000000000001</v>
      </c>
      <c r="O1678" s="6">
        <f t="shared" si="106"/>
        <v>110.60999999999999</v>
      </c>
      <c r="P1678" s="8">
        <f t="shared" si="107"/>
        <v>0.4428828828828828</v>
      </c>
      <c r="Q1678" s="5">
        <f>YEAR(SalesDataTable[[#This Row],[Order Date]])</f>
        <v>2026</v>
      </c>
      <c r="R1678" s="8" t="str">
        <f>"Q"&amp;ROUNDUP(MONTH(SalesDataTable[[#This Row],[Order Date]])/3,0)</f>
        <v>Q3</v>
      </c>
      <c r="S1678" s="9">
        <f>MONTH(SalesDataTable[[#This Row],[Order Date]])</f>
        <v>8</v>
      </c>
      <c r="T1678" s="8" t="str">
        <f>TEXT(SalesDataTable[[#This Row],[Order Date]],"mmm")</f>
        <v>Aug</v>
      </c>
    </row>
    <row r="1679" spans="1:20" ht="15.6">
      <c r="A1679" s="2">
        <v>3972</v>
      </c>
      <c r="B1679" s="3">
        <v>46252</v>
      </c>
      <c r="C1679" s="4" t="s">
        <v>6</v>
      </c>
      <c r="D1679" s="4" t="s">
        <v>7</v>
      </c>
      <c r="E1679" s="4" t="s">
        <v>8</v>
      </c>
      <c r="F1679" s="4" t="s">
        <v>16</v>
      </c>
      <c r="G1679" s="4" t="s">
        <v>4</v>
      </c>
      <c r="H1679" s="4" t="s">
        <v>30</v>
      </c>
      <c r="I1679" s="9">
        <v>5</v>
      </c>
      <c r="J1679" s="6">
        <v>100.48</v>
      </c>
      <c r="K1679" s="7">
        <v>0.1</v>
      </c>
      <c r="L1679" s="6">
        <v>49.67</v>
      </c>
      <c r="M1679" s="6">
        <f t="shared" si="104"/>
        <v>452.16</v>
      </c>
      <c r="N1679" s="6">
        <f t="shared" si="105"/>
        <v>248.35000000000002</v>
      </c>
      <c r="O1679" s="6">
        <f t="shared" si="106"/>
        <v>203.81</v>
      </c>
      <c r="P1679" s="8">
        <f t="shared" si="107"/>
        <v>0.45074752300070769</v>
      </c>
      <c r="Q1679" s="5">
        <f>YEAR(SalesDataTable[[#This Row],[Order Date]])</f>
        <v>2026</v>
      </c>
      <c r="R1679" s="8" t="str">
        <f>"Q"&amp;ROUNDUP(MONTH(SalesDataTable[[#This Row],[Order Date]])/3,0)</f>
        <v>Q3</v>
      </c>
      <c r="S1679" s="9">
        <f>MONTH(SalesDataTable[[#This Row],[Order Date]])</f>
        <v>8</v>
      </c>
      <c r="T1679" s="8" t="str">
        <f>TEXT(SalesDataTable[[#This Row],[Order Date]],"mmm")</f>
        <v>Aug</v>
      </c>
    </row>
    <row r="1680" spans="1:20" ht="15.6">
      <c r="A1680" s="2">
        <v>4056</v>
      </c>
      <c r="B1680" s="3">
        <v>46252</v>
      </c>
      <c r="C1680" s="4" t="s">
        <v>0</v>
      </c>
      <c r="D1680" s="4" t="s">
        <v>50</v>
      </c>
      <c r="E1680" s="4" t="s">
        <v>28</v>
      </c>
      <c r="F1680" s="4" t="s">
        <v>13</v>
      </c>
      <c r="G1680" s="4" t="s">
        <v>23</v>
      </c>
      <c r="H1680" s="4" t="s">
        <v>40</v>
      </c>
      <c r="I1680" s="9">
        <v>2</v>
      </c>
      <c r="J1680" s="6">
        <v>79.78</v>
      </c>
      <c r="K1680" s="7">
        <v>0</v>
      </c>
      <c r="L1680" s="6">
        <v>38.770000000000003</v>
      </c>
      <c r="M1680" s="6">
        <f t="shared" si="104"/>
        <v>159.56</v>
      </c>
      <c r="N1680" s="6">
        <f t="shared" si="105"/>
        <v>77.540000000000006</v>
      </c>
      <c r="O1680" s="6">
        <f t="shared" si="106"/>
        <v>82.02</v>
      </c>
      <c r="P1680" s="8">
        <f t="shared" si="107"/>
        <v>0.51403860616695907</v>
      </c>
      <c r="Q1680" s="5">
        <f>YEAR(SalesDataTable[[#This Row],[Order Date]])</f>
        <v>2026</v>
      </c>
      <c r="R1680" s="8" t="str">
        <f>"Q"&amp;ROUNDUP(MONTH(SalesDataTable[[#This Row],[Order Date]])/3,0)</f>
        <v>Q3</v>
      </c>
      <c r="S1680" s="9">
        <f>MONTH(SalesDataTable[[#This Row],[Order Date]])</f>
        <v>8</v>
      </c>
      <c r="T1680" s="8" t="str">
        <f>TEXT(SalesDataTable[[#This Row],[Order Date]],"mmm")</f>
        <v>Aug</v>
      </c>
    </row>
    <row r="1681" spans="1:20" ht="15.6">
      <c r="A1681" s="2">
        <v>4471</v>
      </c>
      <c r="B1681" s="3">
        <v>46252</v>
      </c>
      <c r="C1681" s="4" t="s">
        <v>11</v>
      </c>
      <c r="D1681" s="4" t="s">
        <v>39</v>
      </c>
      <c r="E1681" s="4" t="s">
        <v>8</v>
      </c>
      <c r="F1681" s="4" t="s">
        <v>16</v>
      </c>
      <c r="G1681" s="4" t="s">
        <v>9</v>
      </c>
      <c r="H1681" s="4" t="s">
        <v>17</v>
      </c>
      <c r="I1681" s="9">
        <v>4</v>
      </c>
      <c r="J1681" s="6">
        <v>144.44</v>
      </c>
      <c r="K1681" s="7">
        <v>0.1</v>
      </c>
      <c r="L1681" s="6">
        <v>77.66</v>
      </c>
      <c r="M1681" s="6">
        <f t="shared" si="104"/>
        <v>519.98400000000004</v>
      </c>
      <c r="N1681" s="6">
        <f t="shared" si="105"/>
        <v>310.64</v>
      </c>
      <c r="O1681" s="6">
        <f t="shared" si="106"/>
        <v>209.34400000000005</v>
      </c>
      <c r="P1681" s="8">
        <f t="shared" si="107"/>
        <v>0.4025970029847073</v>
      </c>
      <c r="Q1681" s="5">
        <f>YEAR(SalesDataTable[[#This Row],[Order Date]])</f>
        <v>2026</v>
      </c>
      <c r="R1681" s="8" t="str">
        <f>"Q"&amp;ROUNDUP(MONTH(SalesDataTable[[#This Row],[Order Date]])/3,0)</f>
        <v>Q3</v>
      </c>
      <c r="S1681" s="9">
        <f>MONTH(SalesDataTable[[#This Row],[Order Date]])</f>
        <v>8</v>
      </c>
      <c r="T1681" s="8" t="str">
        <f>TEXT(SalesDataTable[[#This Row],[Order Date]],"mmm")</f>
        <v>Aug</v>
      </c>
    </row>
    <row r="1682" spans="1:20" ht="15.6">
      <c r="A1682" s="2">
        <v>1054</v>
      </c>
      <c r="B1682" s="3">
        <v>46253</v>
      </c>
      <c r="C1682" s="4" t="s">
        <v>6</v>
      </c>
      <c r="D1682" s="4" t="s">
        <v>7</v>
      </c>
      <c r="E1682" s="4" t="s">
        <v>2</v>
      </c>
      <c r="F1682" s="4" t="s">
        <v>3</v>
      </c>
      <c r="G1682" s="4" t="s">
        <v>9</v>
      </c>
      <c r="H1682" s="4" t="s">
        <v>37</v>
      </c>
      <c r="I1682" s="9">
        <v>3</v>
      </c>
      <c r="J1682" s="6">
        <v>157.41999999999999</v>
      </c>
      <c r="K1682" s="7">
        <v>0</v>
      </c>
      <c r="L1682" s="6">
        <v>77.989999999999995</v>
      </c>
      <c r="M1682" s="6">
        <f t="shared" si="104"/>
        <v>472.26</v>
      </c>
      <c r="N1682" s="6">
        <f t="shared" si="105"/>
        <v>233.96999999999997</v>
      </c>
      <c r="O1682" s="6">
        <f t="shared" si="106"/>
        <v>238.29000000000002</v>
      </c>
      <c r="P1682" s="8">
        <f t="shared" si="107"/>
        <v>0.5045737517469191</v>
      </c>
      <c r="Q1682" s="5">
        <f>YEAR(SalesDataTable[[#This Row],[Order Date]])</f>
        <v>2026</v>
      </c>
      <c r="R1682" s="8" t="str">
        <f>"Q"&amp;ROUNDUP(MONTH(SalesDataTable[[#This Row],[Order Date]])/3,0)</f>
        <v>Q3</v>
      </c>
      <c r="S1682" s="9">
        <f>MONTH(SalesDataTable[[#This Row],[Order Date]])</f>
        <v>8</v>
      </c>
      <c r="T1682" s="8" t="str">
        <f>TEXT(SalesDataTable[[#This Row],[Order Date]],"mmm")</f>
        <v>Aug</v>
      </c>
    </row>
    <row r="1683" spans="1:20" ht="15.6">
      <c r="A1683" s="2">
        <v>1854</v>
      </c>
      <c r="B1683" s="3">
        <v>46253</v>
      </c>
      <c r="C1683" s="4" t="s">
        <v>6</v>
      </c>
      <c r="D1683" s="4" t="s">
        <v>49</v>
      </c>
      <c r="E1683" s="4" t="s">
        <v>28</v>
      </c>
      <c r="F1683" s="4" t="s">
        <v>16</v>
      </c>
      <c r="G1683" s="4" t="s">
        <v>9</v>
      </c>
      <c r="H1683" s="4" t="s">
        <v>10</v>
      </c>
      <c r="I1683" s="9">
        <v>1</v>
      </c>
      <c r="J1683" s="6">
        <v>90.37</v>
      </c>
      <c r="K1683" s="7">
        <v>0.05</v>
      </c>
      <c r="L1683" s="6">
        <v>45.89</v>
      </c>
      <c r="M1683" s="6">
        <f t="shared" si="104"/>
        <v>85.851500000000001</v>
      </c>
      <c r="N1683" s="6">
        <f t="shared" si="105"/>
        <v>45.89</v>
      </c>
      <c r="O1683" s="6">
        <f t="shared" si="106"/>
        <v>39.961500000000001</v>
      </c>
      <c r="P1683" s="8">
        <f t="shared" si="107"/>
        <v>0.46547235633623174</v>
      </c>
      <c r="Q1683" s="5">
        <f>YEAR(SalesDataTable[[#This Row],[Order Date]])</f>
        <v>2026</v>
      </c>
      <c r="R1683" s="8" t="str">
        <f>"Q"&amp;ROUNDUP(MONTH(SalesDataTable[[#This Row],[Order Date]])/3,0)</f>
        <v>Q3</v>
      </c>
      <c r="S1683" s="9">
        <f>MONTH(SalesDataTable[[#This Row],[Order Date]])</f>
        <v>8</v>
      </c>
      <c r="T1683" s="8" t="str">
        <f>TEXT(SalesDataTable[[#This Row],[Order Date]],"mmm")</f>
        <v>Aug</v>
      </c>
    </row>
    <row r="1684" spans="1:20" ht="15.6">
      <c r="A1684" s="2">
        <v>2140</v>
      </c>
      <c r="B1684" s="3">
        <v>46253</v>
      </c>
      <c r="C1684" s="4" t="s">
        <v>6</v>
      </c>
      <c r="D1684" s="4" t="s">
        <v>27</v>
      </c>
      <c r="E1684" s="4" t="s">
        <v>8</v>
      </c>
      <c r="F1684" s="4" t="s">
        <v>16</v>
      </c>
      <c r="G1684" s="4" t="s">
        <v>4</v>
      </c>
      <c r="H1684" s="4" t="s">
        <v>30</v>
      </c>
      <c r="I1684" s="9">
        <v>15</v>
      </c>
      <c r="J1684" s="6">
        <v>104.79</v>
      </c>
      <c r="K1684" s="7">
        <v>0.15</v>
      </c>
      <c r="L1684" s="6">
        <v>49.67</v>
      </c>
      <c r="M1684" s="6">
        <f t="shared" si="104"/>
        <v>1336.0725</v>
      </c>
      <c r="N1684" s="6">
        <f t="shared" si="105"/>
        <v>745.05000000000007</v>
      </c>
      <c r="O1684" s="6">
        <f t="shared" si="106"/>
        <v>591.02249999999992</v>
      </c>
      <c r="P1684" s="8">
        <f t="shared" si="107"/>
        <v>0.44235810556687599</v>
      </c>
      <c r="Q1684" s="5">
        <f>YEAR(SalesDataTable[[#This Row],[Order Date]])</f>
        <v>2026</v>
      </c>
      <c r="R1684" s="8" t="str">
        <f>"Q"&amp;ROUNDUP(MONTH(SalesDataTable[[#This Row],[Order Date]])/3,0)</f>
        <v>Q3</v>
      </c>
      <c r="S1684" s="9">
        <f>MONTH(SalesDataTable[[#This Row],[Order Date]])</f>
        <v>8</v>
      </c>
      <c r="T1684" s="8" t="str">
        <f>TEXT(SalesDataTable[[#This Row],[Order Date]],"mmm")</f>
        <v>Aug</v>
      </c>
    </row>
    <row r="1685" spans="1:20" ht="15.6">
      <c r="A1685" s="2">
        <v>2328</v>
      </c>
      <c r="B1685" s="3">
        <v>46253</v>
      </c>
      <c r="C1685" s="4" t="s">
        <v>11</v>
      </c>
      <c r="D1685" s="4" t="s">
        <v>12</v>
      </c>
      <c r="E1685" s="4" t="s">
        <v>2</v>
      </c>
      <c r="F1685" s="4" t="s">
        <v>3</v>
      </c>
      <c r="G1685" s="4" t="s">
        <v>14</v>
      </c>
      <c r="H1685" s="4" t="s">
        <v>44</v>
      </c>
      <c r="I1685" s="9">
        <v>1</v>
      </c>
      <c r="J1685" s="6">
        <v>130.94</v>
      </c>
      <c r="K1685" s="7">
        <v>0</v>
      </c>
      <c r="L1685" s="6">
        <v>66.06</v>
      </c>
      <c r="M1685" s="6">
        <f t="shared" si="104"/>
        <v>130.94</v>
      </c>
      <c r="N1685" s="6">
        <f t="shared" si="105"/>
        <v>66.06</v>
      </c>
      <c r="O1685" s="6">
        <f t="shared" si="106"/>
        <v>64.88</v>
      </c>
      <c r="P1685" s="8">
        <f t="shared" si="107"/>
        <v>0.49549411944402011</v>
      </c>
      <c r="Q1685" s="5">
        <f>YEAR(SalesDataTable[[#This Row],[Order Date]])</f>
        <v>2026</v>
      </c>
      <c r="R1685" s="8" t="str">
        <f>"Q"&amp;ROUNDUP(MONTH(SalesDataTable[[#This Row],[Order Date]])/3,0)</f>
        <v>Q3</v>
      </c>
      <c r="S1685" s="9">
        <f>MONTH(SalesDataTable[[#This Row],[Order Date]])</f>
        <v>8</v>
      </c>
      <c r="T1685" s="8" t="str">
        <f>TEXT(SalesDataTable[[#This Row],[Order Date]],"mmm")</f>
        <v>Aug</v>
      </c>
    </row>
    <row r="1686" spans="1:20" ht="15.6">
      <c r="A1686" s="2">
        <v>4215</v>
      </c>
      <c r="B1686" s="3">
        <v>46253</v>
      </c>
      <c r="C1686" s="4" t="s">
        <v>6</v>
      </c>
      <c r="D1686" s="4" t="s">
        <v>27</v>
      </c>
      <c r="E1686" s="4" t="s">
        <v>2</v>
      </c>
      <c r="F1686" s="4" t="s">
        <v>3</v>
      </c>
      <c r="G1686" s="4" t="s">
        <v>4</v>
      </c>
      <c r="H1686" s="4" t="s">
        <v>26</v>
      </c>
      <c r="I1686" s="9">
        <v>1</v>
      </c>
      <c r="J1686" s="6">
        <v>40.42</v>
      </c>
      <c r="K1686" s="7">
        <v>0.05</v>
      </c>
      <c r="L1686" s="6">
        <v>16.62</v>
      </c>
      <c r="M1686" s="6">
        <f t="shared" si="104"/>
        <v>38.399000000000001</v>
      </c>
      <c r="N1686" s="6">
        <f t="shared" si="105"/>
        <v>16.62</v>
      </c>
      <c r="O1686" s="6">
        <f t="shared" si="106"/>
        <v>21.779</v>
      </c>
      <c r="P1686" s="8">
        <f t="shared" si="107"/>
        <v>0.5671762285476184</v>
      </c>
      <c r="Q1686" s="5">
        <f>YEAR(SalesDataTable[[#This Row],[Order Date]])</f>
        <v>2026</v>
      </c>
      <c r="R1686" s="8" t="str">
        <f>"Q"&amp;ROUNDUP(MONTH(SalesDataTable[[#This Row],[Order Date]])/3,0)</f>
        <v>Q3</v>
      </c>
      <c r="S1686" s="9">
        <f>MONTH(SalesDataTable[[#This Row],[Order Date]])</f>
        <v>8</v>
      </c>
      <c r="T1686" s="8" t="str">
        <f>TEXT(SalesDataTable[[#This Row],[Order Date]],"mmm")</f>
        <v>Aug</v>
      </c>
    </row>
    <row r="1687" spans="1:20" ht="15.6">
      <c r="A1687" s="2">
        <v>4563</v>
      </c>
      <c r="B1687" s="3">
        <v>46253</v>
      </c>
      <c r="C1687" s="4" t="s">
        <v>6</v>
      </c>
      <c r="D1687" s="4" t="s">
        <v>41</v>
      </c>
      <c r="E1687" s="4" t="s">
        <v>28</v>
      </c>
      <c r="F1687" s="4" t="s">
        <v>3</v>
      </c>
      <c r="G1687" s="4" t="s">
        <v>23</v>
      </c>
      <c r="H1687" s="4" t="s">
        <v>24</v>
      </c>
      <c r="I1687" s="9">
        <v>1</v>
      </c>
      <c r="J1687" s="6">
        <v>338.45</v>
      </c>
      <c r="K1687" s="7">
        <v>0.15</v>
      </c>
      <c r="L1687" s="6">
        <v>197.2</v>
      </c>
      <c r="M1687" s="6">
        <f t="shared" si="104"/>
        <v>287.6825</v>
      </c>
      <c r="N1687" s="6">
        <f t="shared" si="105"/>
        <v>197.2</v>
      </c>
      <c r="O1687" s="6">
        <f t="shared" si="106"/>
        <v>90.482500000000016</v>
      </c>
      <c r="P1687" s="8">
        <f t="shared" si="107"/>
        <v>0.31452208598020392</v>
      </c>
      <c r="Q1687" s="5">
        <f>YEAR(SalesDataTable[[#This Row],[Order Date]])</f>
        <v>2026</v>
      </c>
      <c r="R1687" s="8" t="str">
        <f>"Q"&amp;ROUNDUP(MONTH(SalesDataTable[[#This Row],[Order Date]])/3,0)</f>
        <v>Q3</v>
      </c>
      <c r="S1687" s="9">
        <f>MONTH(SalesDataTable[[#This Row],[Order Date]])</f>
        <v>8</v>
      </c>
      <c r="T1687" s="8" t="str">
        <f>TEXT(SalesDataTable[[#This Row],[Order Date]],"mmm")</f>
        <v>Aug</v>
      </c>
    </row>
    <row r="1688" spans="1:20" ht="15.6">
      <c r="A1688" s="2">
        <v>4775</v>
      </c>
      <c r="B1688" s="3">
        <v>46253</v>
      </c>
      <c r="C1688" s="4" t="s">
        <v>11</v>
      </c>
      <c r="D1688" s="4" t="s">
        <v>39</v>
      </c>
      <c r="E1688" s="4" t="s">
        <v>28</v>
      </c>
      <c r="F1688" s="4" t="s">
        <v>3</v>
      </c>
      <c r="G1688" s="4" t="s">
        <v>4</v>
      </c>
      <c r="H1688" s="4" t="s">
        <v>30</v>
      </c>
      <c r="I1688" s="9">
        <v>1</v>
      </c>
      <c r="J1688" s="6">
        <v>103.92</v>
      </c>
      <c r="K1688" s="7">
        <v>0.05</v>
      </c>
      <c r="L1688" s="6">
        <v>50.71</v>
      </c>
      <c r="M1688" s="6">
        <f t="shared" si="104"/>
        <v>98.724000000000004</v>
      </c>
      <c r="N1688" s="6">
        <f t="shared" si="105"/>
        <v>50.71</v>
      </c>
      <c r="O1688" s="6">
        <f t="shared" si="106"/>
        <v>48.014000000000003</v>
      </c>
      <c r="P1688" s="8">
        <f t="shared" si="107"/>
        <v>0.48634577205137558</v>
      </c>
      <c r="Q1688" s="5">
        <f>YEAR(SalesDataTable[[#This Row],[Order Date]])</f>
        <v>2026</v>
      </c>
      <c r="R1688" s="8" t="str">
        <f>"Q"&amp;ROUNDUP(MONTH(SalesDataTable[[#This Row],[Order Date]])/3,0)</f>
        <v>Q3</v>
      </c>
      <c r="S1688" s="9">
        <f>MONTH(SalesDataTable[[#This Row],[Order Date]])</f>
        <v>8</v>
      </c>
      <c r="T1688" s="8" t="str">
        <f>TEXT(SalesDataTable[[#This Row],[Order Date]],"mmm")</f>
        <v>Aug</v>
      </c>
    </row>
    <row r="1689" spans="1:20" ht="15.6">
      <c r="A1689" s="2">
        <v>247</v>
      </c>
      <c r="B1689" s="3">
        <v>46254</v>
      </c>
      <c r="C1689" s="4" t="s">
        <v>0</v>
      </c>
      <c r="D1689" s="4" t="s">
        <v>36</v>
      </c>
      <c r="E1689" s="4" t="s">
        <v>2</v>
      </c>
      <c r="F1689" s="4" t="s">
        <v>13</v>
      </c>
      <c r="G1689" s="4" t="s">
        <v>4</v>
      </c>
      <c r="H1689" s="4" t="s">
        <v>22</v>
      </c>
      <c r="I1689" s="9">
        <v>6</v>
      </c>
      <c r="J1689" s="6">
        <v>51.67</v>
      </c>
      <c r="K1689" s="7">
        <v>0.1</v>
      </c>
      <c r="L1689" s="6">
        <v>23.1</v>
      </c>
      <c r="M1689" s="6">
        <f t="shared" si="104"/>
        <v>279.01799999999997</v>
      </c>
      <c r="N1689" s="6">
        <f t="shared" si="105"/>
        <v>138.60000000000002</v>
      </c>
      <c r="O1689" s="6">
        <f t="shared" si="106"/>
        <v>140.41799999999995</v>
      </c>
      <c r="P1689" s="8">
        <f t="shared" si="107"/>
        <v>0.50325785433197845</v>
      </c>
      <c r="Q1689" s="5">
        <f>YEAR(SalesDataTable[[#This Row],[Order Date]])</f>
        <v>2026</v>
      </c>
      <c r="R1689" s="8" t="str">
        <f>"Q"&amp;ROUNDUP(MONTH(SalesDataTable[[#This Row],[Order Date]])/3,0)</f>
        <v>Q3</v>
      </c>
      <c r="S1689" s="9">
        <f>MONTH(SalesDataTable[[#This Row],[Order Date]])</f>
        <v>8</v>
      </c>
      <c r="T1689" s="8" t="str">
        <f>TEXT(SalesDataTable[[#This Row],[Order Date]],"mmm")</f>
        <v>Aug</v>
      </c>
    </row>
    <row r="1690" spans="1:20" ht="15.6">
      <c r="A1690" s="2">
        <v>827</v>
      </c>
      <c r="B1690" s="3">
        <v>46254</v>
      </c>
      <c r="C1690" s="4" t="s">
        <v>6</v>
      </c>
      <c r="D1690" s="4" t="s">
        <v>43</v>
      </c>
      <c r="E1690" s="4" t="s">
        <v>8</v>
      </c>
      <c r="F1690" s="4" t="s">
        <v>3</v>
      </c>
      <c r="G1690" s="4" t="s">
        <v>14</v>
      </c>
      <c r="H1690" s="4" t="s">
        <v>48</v>
      </c>
      <c r="I1690" s="9">
        <v>4</v>
      </c>
      <c r="J1690" s="6">
        <v>166.02</v>
      </c>
      <c r="K1690" s="7">
        <v>0.1</v>
      </c>
      <c r="L1690" s="6">
        <v>87.99</v>
      </c>
      <c r="M1690" s="6">
        <f t="shared" si="104"/>
        <v>597.67200000000003</v>
      </c>
      <c r="N1690" s="6">
        <f t="shared" si="105"/>
        <v>351.96</v>
      </c>
      <c r="O1690" s="6">
        <f t="shared" si="106"/>
        <v>245.71200000000005</v>
      </c>
      <c r="P1690" s="8">
        <f t="shared" si="107"/>
        <v>0.4111151266915633</v>
      </c>
      <c r="Q1690" s="5">
        <f>YEAR(SalesDataTable[[#This Row],[Order Date]])</f>
        <v>2026</v>
      </c>
      <c r="R1690" s="8" t="str">
        <f>"Q"&amp;ROUNDUP(MONTH(SalesDataTable[[#This Row],[Order Date]])/3,0)</f>
        <v>Q3</v>
      </c>
      <c r="S1690" s="9">
        <f>MONTH(SalesDataTable[[#This Row],[Order Date]])</f>
        <v>8</v>
      </c>
      <c r="T1690" s="8" t="str">
        <f>TEXT(SalesDataTable[[#This Row],[Order Date]],"mmm")</f>
        <v>Aug</v>
      </c>
    </row>
    <row r="1691" spans="1:20" ht="15.6">
      <c r="A1691" s="2">
        <v>1156</v>
      </c>
      <c r="B1691" s="3">
        <v>46254</v>
      </c>
      <c r="C1691" s="4" t="s">
        <v>11</v>
      </c>
      <c r="D1691" s="4" t="s">
        <v>25</v>
      </c>
      <c r="E1691" s="4" t="s">
        <v>19</v>
      </c>
      <c r="F1691" s="4" t="s">
        <v>13</v>
      </c>
      <c r="G1691" s="4" t="s">
        <v>4</v>
      </c>
      <c r="H1691" s="4" t="s">
        <v>22</v>
      </c>
      <c r="I1691" s="9">
        <v>2</v>
      </c>
      <c r="J1691" s="6">
        <v>50.59</v>
      </c>
      <c r="K1691" s="7">
        <v>0.1</v>
      </c>
      <c r="L1691" s="6">
        <v>22.68</v>
      </c>
      <c r="M1691" s="6">
        <f t="shared" si="104"/>
        <v>91.062000000000012</v>
      </c>
      <c r="N1691" s="6">
        <f t="shared" si="105"/>
        <v>45.36</v>
      </c>
      <c r="O1691" s="6">
        <f t="shared" si="106"/>
        <v>45.702000000000012</v>
      </c>
      <c r="P1691" s="8">
        <f t="shared" si="107"/>
        <v>0.5018778414706464</v>
      </c>
      <c r="Q1691" s="5">
        <f>YEAR(SalesDataTable[[#This Row],[Order Date]])</f>
        <v>2026</v>
      </c>
      <c r="R1691" s="8" t="str">
        <f>"Q"&amp;ROUNDUP(MONTH(SalesDataTable[[#This Row],[Order Date]])/3,0)</f>
        <v>Q3</v>
      </c>
      <c r="S1691" s="9">
        <f>MONTH(SalesDataTable[[#This Row],[Order Date]])</f>
        <v>8</v>
      </c>
      <c r="T1691" s="8" t="str">
        <f>TEXT(SalesDataTable[[#This Row],[Order Date]],"mmm")</f>
        <v>Aug</v>
      </c>
    </row>
    <row r="1692" spans="1:20" ht="15.6">
      <c r="A1692" s="2">
        <v>1543</v>
      </c>
      <c r="B1692" s="3">
        <v>46254</v>
      </c>
      <c r="C1692" s="4" t="s">
        <v>20</v>
      </c>
      <c r="D1692" s="4" t="s">
        <v>31</v>
      </c>
      <c r="E1692" s="4" t="s">
        <v>19</v>
      </c>
      <c r="F1692" s="4" t="s">
        <v>3</v>
      </c>
      <c r="G1692" s="4" t="s">
        <v>9</v>
      </c>
      <c r="H1692" s="4" t="s">
        <v>37</v>
      </c>
      <c r="I1692" s="9">
        <v>1</v>
      </c>
      <c r="J1692" s="6">
        <v>155.83000000000001</v>
      </c>
      <c r="K1692" s="7">
        <v>0</v>
      </c>
      <c r="L1692" s="6">
        <v>77.260000000000005</v>
      </c>
      <c r="M1692" s="6">
        <f t="shared" si="104"/>
        <v>155.83000000000001</v>
      </c>
      <c r="N1692" s="6">
        <f t="shared" si="105"/>
        <v>77.260000000000005</v>
      </c>
      <c r="O1692" s="6">
        <f t="shared" si="106"/>
        <v>78.570000000000007</v>
      </c>
      <c r="P1692" s="8">
        <f t="shared" si="107"/>
        <v>0.50420329846627732</v>
      </c>
      <c r="Q1692" s="5">
        <f>YEAR(SalesDataTable[[#This Row],[Order Date]])</f>
        <v>2026</v>
      </c>
      <c r="R1692" s="8" t="str">
        <f>"Q"&amp;ROUNDUP(MONTH(SalesDataTable[[#This Row],[Order Date]])/3,0)</f>
        <v>Q3</v>
      </c>
      <c r="S1692" s="9">
        <f>MONTH(SalesDataTable[[#This Row],[Order Date]])</f>
        <v>8</v>
      </c>
      <c r="T1692" s="8" t="str">
        <f>TEXT(SalesDataTable[[#This Row],[Order Date]],"mmm")</f>
        <v>Aug</v>
      </c>
    </row>
    <row r="1693" spans="1:20" ht="15.6">
      <c r="A1693" s="2">
        <v>2613</v>
      </c>
      <c r="B1693" s="3">
        <v>46254</v>
      </c>
      <c r="C1693" s="4" t="s">
        <v>20</v>
      </c>
      <c r="D1693" s="4" t="s">
        <v>21</v>
      </c>
      <c r="E1693" s="4" t="s">
        <v>2</v>
      </c>
      <c r="F1693" s="4" t="s">
        <v>13</v>
      </c>
      <c r="G1693" s="4" t="s">
        <v>34</v>
      </c>
      <c r="H1693" s="4" t="s">
        <v>42</v>
      </c>
      <c r="I1693" s="9">
        <v>1</v>
      </c>
      <c r="J1693" s="6">
        <v>36.380000000000003</v>
      </c>
      <c r="K1693" s="7">
        <v>0.05</v>
      </c>
      <c r="L1693" s="6">
        <v>14.2</v>
      </c>
      <c r="M1693" s="6">
        <f t="shared" si="104"/>
        <v>34.561</v>
      </c>
      <c r="N1693" s="6">
        <f t="shared" si="105"/>
        <v>14.2</v>
      </c>
      <c r="O1693" s="6">
        <f t="shared" si="106"/>
        <v>20.361000000000001</v>
      </c>
      <c r="P1693" s="8">
        <f t="shared" si="107"/>
        <v>0.58913225890454557</v>
      </c>
      <c r="Q1693" s="5">
        <f>YEAR(SalesDataTable[[#This Row],[Order Date]])</f>
        <v>2026</v>
      </c>
      <c r="R1693" s="8" t="str">
        <f>"Q"&amp;ROUNDUP(MONTH(SalesDataTable[[#This Row],[Order Date]])/3,0)</f>
        <v>Q3</v>
      </c>
      <c r="S1693" s="9">
        <f>MONTH(SalesDataTable[[#This Row],[Order Date]])</f>
        <v>8</v>
      </c>
      <c r="T1693" s="8" t="str">
        <f>TEXT(SalesDataTable[[#This Row],[Order Date]],"mmm")</f>
        <v>Aug</v>
      </c>
    </row>
    <row r="1694" spans="1:20" ht="15.6">
      <c r="A1694" s="2">
        <v>3002</v>
      </c>
      <c r="B1694" s="3">
        <v>46254</v>
      </c>
      <c r="C1694" s="4" t="s">
        <v>6</v>
      </c>
      <c r="D1694" s="4" t="s">
        <v>43</v>
      </c>
      <c r="E1694" s="4" t="s">
        <v>19</v>
      </c>
      <c r="F1694" s="4" t="s">
        <v>13</v>
      </c>
      <c r="G1694" s="4" t="s">
        <v>23</v>
      </c>
      <c r="H1694" s="4" t="s">
        <v>51</v>
      </c>
      <c r="I1694" s="9">
        <v>2</v>
      </c>
      <c r="J1694" s="6">
        <v>124.09</v>
      </c>
      <c r="K1694" s="7">
        <v>0</v>
      </c>
      <c r="L1694" s="6">
        <v>60.39</v>
      </c>
      <c r="M1694" s="6">
        <f t="shared" si="104"/>
        <v>248.18</v>
      </c>
      <c r="N1694" s="6">
        <f t="shared" si="105"/>
        <v>120.78</v>
      </c>
      <c r="O1694" s="6">
        <f t="shared" si="106"/>
        <v>127.4</v>
      </c>
      <c r="P1694" s="8">
        <f t="shared" si="107"/>
        <v>0.513337094044645</v>
      </c>
      <c r="Q1694" s="5">
        <f>YEAR(SalesDataTable[[#This Row],[Order Date]])</f>
        <v>2026</v>
      </c>
      <c r="R1694" s="8" t="str">
        <f>"Q"&amp;ROUNDUP(MONTH(SalesDataTable[[#This Row],[Order Date]])/3,0)</f>
        <v>Q3</v>
      </c>
      <c r="S1694" s="9">
        <f>MONTH(SalesDataTable[[#This Row],[Order Date]])</f>
        <v>8</v>
      </c>
      <c r="T1694" s="8" t="str">
        <f>TEXT(SalesDataTable[[#This Row],[Order Date]],"mmm")</f>
        <v>Aug</v>
      </c>
    </row>
    <row r="1695" spans="1:20" ht="15.6">
      <c r="A1695" s="2">
        <v>3103</v>
      </c>
      <c r="B1695" s="3">
        <v>46254</v>
      </c>
      <c r="C1695" s="4" t="s">
        <v>20</v>
      </c>
      <c r="D1695" s="4" t="s">
        <v>33</v>
      </c>
      <c r="E1695" s="4" t="s">
        <v>2</v>
      </c>
      <c r="F1695" s="4" t="s">
        <v>13</v>
      </c>
      <c r="G1695" s="4" t="s">
        <v>9</v>
      </c>
      <c r="H1695" s="4" t="s">
        <v>17</v>
      </c>
      <c r="I1695" s="9">
        <v>1</v>
      </c>
      <c r="J1695" s="6">
        <v>141.97999999999999</v>
      </c>
      <c r="K1695" s="7">
        <v>0.05</v>
      </c>
      <c r="L1695" s="6">
        <v>79.510000000000005</v>
      </c>
      <c r="M1695" s="6">
        <f t="shared" si="104"/>
        <v>134.88099999999997</v>
      </c>
      <c r="N1695" s="6">
        <f t="shared" si="105"/>
        <v>79.510000000000005</v>
      </c>
      <c r="O1695" s="6">
        <f t="shared" si="106"/>
        <v>55.370999999999967</v>
      </c>
      <c r="P1695" s="8">
        <f t="shared" si="107"/>
        <v>0.41051741905828082</v>
      </c>
      <c r="Q1695" s="5">
        <f>YEAR(SalesDataTable[[#This Row],[Order Date]])</f>
        <v>2026</v>
      </c>
      <c r="R1695" s="8" t="str">
        <f>"Q"&amp;ROUNDUP(MONTH(SalesDataTable[[#This Row],[Order Date]])/3,0)</f>
        <v>Q3</v>
      </c>
      <c r="S1695" s="9">
        <f>MONTH(SalesDataTable[[#This Row],[Order Date]])</f>
        <v>8</v>
      </c>
      <c r="T1695" s="8" t="str">
        <f>TEXT(SalesDataTable[[#This Row],[Order Date]],"mmm")</f>
        <v>Aug</v>
      </c>
    </row>
    <row r="1696" spans="1:20" ht="15.6">
      <c r="A1696" s="2">
        <v>3234</v>
      </c>
      <c r="B1696" s="3">
        <v>46254</v>
      </c>
      <c r="C1696" s="4" t="s">
        <v>20</v>
      </c>
      <c r="D1696" s="4" t="s">
        <v>47</v>
      </c>
      <c r="E1696" s="4" t="s">
        <v>19</v>
      </c>
      <c r="F1696" s="4" t="s">
        <v>13</v>
      </c>
      <c r="G1696" s="4" t="s">
        <v>23</v>
      </c>
      <c r="H1696" s="4" t="s">
        <v>51</v>
      </c>
      <c r="I1696" s="9">
        <v>5</v>
      </c>
      <c r="J1696" s="6">
        <v>121.93</v>
      </c>
      <c r="K1696" s="7">
        <v>0.15</v>
      </c>
      <c r="L1696" s="6">
        <v>62.28</v>
      </c>
      <c r="M1696" s="6">
        <f t="shared" si="104"/>
        <v>518.2025000000001</v>
      </c>
      <c r="N1696" s="6">
        <f t="shared" si="105"/>
        <v>311.39999999999998</v>
      </c>
      <c r="O1696" s="6">
        <f t="shared" si="106"/>
        <v>206.80250000000012</v>
      </c>
      <c r="P1696" s="8">
        <f t="shared" si="107"/>
        <v>0.39907661580173792</v>
      </c>
      <c r="Q1696" s="5">
        <f>YEAR(SalesDataTable[[#This Row],[Order Date]])</f>
        <v>2026</v>
      </c>
      <c r="R1696" s="8" t="str">
        <f>"Q"&amp;ROUNDUP(MONTH(SalesDataTable[[#This Row],[Order Date]])/3,0)</f>
        <v>Q3</v>
      </c>
      <c r="S1696" s="9">
        <f>MONTH(SalesDataTable[[#This Row],[Order Date]])</f>
        <v>8</v>
      </c>
      <c r="T1696" s="8" t="str">
        <f>TEXT(SalesDataTable[[#This Row],[Order Date]],"mmm")</f>
        <v>Aug</v>
      </c>
    </row>
    <row r="1697" spans="1:20" ht="15.6">
      <c r="A1697" s="2">
        <v>3281</v>
      </c>
      <c r="B1697" s="3">
        <v>46254</v>
      </c>
      <c r="C1697" s="4" t="s">
        <v>20</v>
      </c>
      <c r="D1697" s="4" t="s">
        <v>21</v>
      </c>
      <c r="E1697" s="4" t="s">
        <v>2</v>
      </c>
      <c r="F1697" s="4" t="s">
        <v>13</v>
      </c>
      <c r="G1697" s="4" t="s">
        <v>14</v>
      </c>
      <c r="H1697" s="4" t="s">
        <v>15</v>
      </c>
      <c r="I1697" s="9">
        <v>1</v>
      </c>
      <c r="J1697" s="6">
        <v>35.58</v>
      </c>
      <c r="K1697" s="7">
        <v>0.15</v>
      </c>
      <c r="L1697" s="6">
        <v>13.94</v>
      </c>
      <c r="M1697" s="6">
        <f t="shared" si="104"/>
        <v>30.242999999999999</v>
      </c>
      <c r="N1697" s="6">
        <f t="shared" si="105"/>
        <v>13.94</v>
      </c>
      <c r="O1697" s="6">
        <f t="shared" si="106"/>
        <v>16.302999999999997</v>
      </c>
      <c r="P1697" s="8">
        <f t="shared" si="107"/>
        <v>0.53906689151208542</v>
      </c>
      <c r="Q1697" s="5">
        <f>YEAR(SalesDataTable[[#This Row],[Order Date]])</f>
        <v>2026</v>
      </c>
      <c r="R1697" s="8" t="str">
        <f>"Q"&amp;ROUNDUP(MONTH(SalesDataTable[[#This Row],[Order Date]])/3,0)</f>
        <v>Q3</v>
      </c>
      <c r="S1697" s="9">
        <f>MONTH(SalesDataTable[[#This Row],[Order Date]])</f>
        <v>8</v>
      </c>
      <c r="T1697" s="8" t="str">
        <f>TEXT(SalesDataTable[[#This Row],[Order Date]],"mmm")</f>
        <v>Aug</v>
      </c>
    </row>
    <row r="1698" spans="1:20" ht="15.6">
      <c r="A1698" s="2">
        <v>3870</v>
      </c>
      <c r="B1698" s="3">
        <v>46254</v>
      </c>
      <c r="C1698" s="4" t="s">
        <v>11</v>
      </c>
      <c r="D1698" s="4" t="s">
        <v>25</v>
      </c>
      <c r="E1698" s="4" t="s">
        <v>28</v>
      </c>
      <c r="F1698" s="4" t="s">
        <v>3</v>
      </c>
      <c r="G1698" s="4" t="s">
        <v>9</v>
      </c>
      <c r="H1698" s="4" t="s">
        <v>37</v>
      </c>
      <c r="I1698" s="9">
        <v>1</v>
      </c>
      <c r="J1698" s="6">
        <v>157.84</v>
      </c>
      <c r="K1698" s="7">
        <v>0</v>
      </c>
      <c r="L1698" s="6">
        <v>77.87</v>
      </c>
      <c r="M1698" s="6">
        <f t="shared" si="104"/>
        <v>157.84</v>
      </c>
      <c r="N1698" s="6">
        <f t="shared" si="105"/>
        <v>77.87</v>
      </c>
      <c r="O1698" s="6">
        <f t="shared" si="106"/>
        <v>79.97</v>
      </c>
      <c r="P1698" s="8">
        <f t="shared" si="107"/>
        <v>0.50665230613279266</v>
      </c>
      <c r="Q1698" s="5">
        <f>YEAR(SalesDataTable[[#This Row],[Order Date]])</f>
        <v>2026</v>
      </c>
      <c r="R1698" s="8" t="str">
        <f>"Q"&amp;ROUNDUP(MONTH(SalesDataTable[[#This Row],[Order Date]])/3,0)</f>
        <v>Q3</v>
      </c>
      <c r="S1698" s="9">
        <f>MONTH(SalesDataTable[[#This Row],[Order Date]])</f>
        <v>8</v>
      </c>
      <c r="T1698" s="8" t="str">
        <f>TEXT(SalesDataTable[[#This Row],[Order Date]],"mmm")</f>
        <v>Aug</v>
      </c>
    </row>
    <row r="1699" spans="1:20" ht="15.6">
      <c r="A1699" s="2">
        <v>3938</v>
      </c>
      <c r="B1699" s="3">
        <v>46254</v>
      </c>
      <c r="C1699" s="4" t="s">
        <v>6</v>
      </c>
      <c r="D1699" s="4" t="s">
        <v>43</v>
      </c>
      <c r="E1699" s="4" t="s">
        <v>2</v>
      </c>
      <c r="F1699" s="4" t="s">
        <v>13</v>
      </c>
      <c r="G1699" s="4" t="s">
        <v>23</v>
      </c>
      <c r="H1699" s="4" t="s">
        <v>24</v>
      </c>
      <c r="I1699" s="9">
        <v>1</v>
      </c>
      <c r="J1699" s="6">
        <v>336.35</v>
      </c>
      <c r="K1699" s="7">
        <v>0</v>
      </c>
      <c r="L1699" s="6">
        <v>195.07</v>
      </c>
      <c r="M1699" s="6">
        <f t="shared" si="104"/>
        <v>336.35</v>
      </c>
      <c r="N1699" s="6">
        <f t="shared" si="105"/>
        <v>195.07</v>
      </c>
      <c r="O1699" s="6">
        <f t="shared" si="106"/>
        <v>141.28000000000003</v>
      </c>
      <c r="P1699" s="8">
        <f t="shared" si="107"/>
        <v>0.42003865021554931</v>
      </c>
      <c r="Q1699" s="5">
        <f>YEAR(SalesDataTable[[#This Row],[Order Date]])</f>
        <v>2026</v>
      </c>
      <c r="R1699" s="8" t="str">
        <f>"Q"&amp;ROUNDUP(MONTH(SalesDataTable[[#This Row],[Order Date]])/3,0)</f>
        <v>Q3</v>
      </c>
      <c r="S1699" s="9">
        <f>MONTH(SalesDataTable[[#This Row],[Order Date]])</f>
        <v>8</v>
      </c>
      <c r="T1699" s="8" t="str">
        <f>TEXT(SalesDataTable[[#This Row],[Order Date]],"mmm")</f>
        <v>Aug</v>
      </c>
    </row>
    <row r="1700" spans="1:20" ht="15.6">
      <c r="A1700" s="2">
        <v>4237</v>
      </c>
      <c r="B1700" s="3">
        <v>46254</v>
      </c>
      <c r="C1700" s="4" t="s">
        <v>20</v>
      </c>
      <c r="D1700" s="4" t="s">
        <v>47</v>
      </c>
      <c r="E1700" s="4" t="s">
        <v>8</v>
      </c>
      <c r="F1700" s="4" t="s">
        <v>3</v>
      </c>
      <c r="G1700" s="4" t="s">
        <v>9</v>
      </c>
      <c r="H1700" s="4" t="s">
        <v>37</v>
      </c>
      <c r="I1700" s="9">
        <v>3</v>
      </c>
      <c r="J1700" s="6">
        <v>153.03</v>
      </c>
      <c r="K1700" s="7">
        <v>0.15</v>
      </c>
      <c r="L1700" s="6">
        <v>78.239999999999995</v>
      </c>
      <c r="M1700" s="6">
        <f t="shared" si="104"/>
        <v>390.22650000000004</v>
      </c>
      <c r="N1700" s="6">
        <f t="shared" si="105"/>
        <v>234.71999999999997</v>
      </c>
      <c r="O1700" s="6">
        <f t="shared" si="106"/>
        <v>155.50650000000007</v>
      </c>
      <c r="P1700" s="8">
        <f t="shared" si="107"/>
        <v>0.39850317700104954</v>
      </c>
      <c r="Q1700" s="5">
        <f>YEAR(SalesDataTable[[#This Row],[Order Date]])</f>
        <v>2026</v>
      </c>
      <c r="R1700" s="8" t="str">
        <f>"Q"&amp;ROUNDUP(MONTH(SalesDataTable[[#This Row],[Order Date]])/3,0)</f>
        <v>Q3</v>
      </c>
      <c r="S1700" s="9">
        <f>MONTH(SalesDataTable[[#This Row],[Order Date]])</f>
        <v>8</v>
      </c>
      <c r="T1700" s="8" t="str">
        <f>TEXT(SalesDataTable[[#This Row],[Order Date]],"mmm")</f>
        <v>Aug</v>
      </c>
    </row>
    <row r="1701" spans="1:20" ht="15.6">
      <c r="A1701" s="2">
        <v>4970</v>
      </c>
      <c r="B1701" s="3">
        <v>46254</v>
      </c>
      <c r="C1701" s="4" t="s">
        <v>6</v>
      </c>
      <c r="D1701" s="4" t="s">
        <v>49</v>
      </c>
      <c r="E1701" s="4" t="s">
        <v>2</v>
      </c>
      <c r="F1701" s="4" t="s">
        <v>3</v>
      </c>
      <c r="G1701" s="4" t="s">
        <v>4</v>
      </c>
      <c r="H1701" s="4" t="s">
        <v>30</v>
      </c>
      <c r="I1701" s="9">
        <v>2</v>
      </c>
      <c r="J1701" s="6">
        <v>105.01</v>
      </c>
      <c r="K1701" s="7">
        <v>0.15</v>
      </c>
      <c r="L1701" s="6">
        <v>50.56</v>
      </c>
      <c r="M1701" s="6">
        <f t="shared" si="104"/>
        <v>178.517</v>
      </c>
      <c r="N1701" s="6">
        <f t="shared" si="105"/>
        <v>101.12</v>
      </c>
      <c r="O1701" s="6">
        <f t="shared" si="106"/>
        <v>77.396999999999991</v>
      </c>
      <c r="P1701" s="8">
        <f t="shared" si="107"/>
        <v>0.43355534766996978</v>
      </c>
      <c r="Q1701" s="5">
        <f>YEAR(SalesDataTable[[#This Row],[Order Date]])</f>
        <v>2026</v>
      </c>
      <c r="R1701" s="8" t="str">
        <f>"Q"&amp;ROUNDUP(MONTH(SalesDataTable[[#This Row],[Order Date]])/3,0)</f>
        <v>Q3</v>
      </c>
      <c r="S1701" s="9">
        <f>MONTH(SalesDataTable[[#This Row],[Order Date]])</f>
        <v>8</v>
      </c>
      <c r="T1701" s="8" t="str">
        <f>TEXT(SalesDataTable[[#This Row],[Order Date]],"mmm")</f>
        <v>Aug</v>
      </c>
    </row>
    <row r="1702" spans="1:20" ht="15.6">
      <c r="A1702" s="2">
        <v>515</v>
      </c>
      <c r="B1702" s="3">
        <v>46255</v>
      </c>
      <c r="C1702" s="4" t="s">
        <v>0</v>
      </c>
      <c r="D1702" s="4" t="s">
        <v>1</v>
      </c>
      <c r="E1702" s="4" t="s">
        <v>19</v>
      </c>
      <c r="F1702" s="4" t="s">
        <v>3</v>
      </c>
      <c r="G1702" s="4" t="s">
        <v>14</v>
      </c>
      <c r="H1702" s="4" t="s">
        <v>32</v>
      </c>
      <c r="I1702" s="9">
        <v>2</v>
      </c>
      <c r="J1702" s="6">
        <v>45.47</v>
      </c>
      <c r="K1702" s="7">
        <v>0</v>
      </c>
      <c r="L1702" s="6">
        <v>18.27</v>
      </c>
      <c r="M1702" s="6">
        <f t="shared" si="104"/>
        <v>90.94</v>
      </c>
      <c r="N1702" s="6">
        <f t="shared" si="105"/>
        <v>36.54</v>
      </c>
      <c r="O1702" s="6">
        <f t="shared" si="106"/>
        <v>54.4</v>
      </c>
      <c r="P1702" s="8">
        <f t="shared" si="107"/>
        <v>0.5981966131515285</v>
      </c>
      <c r="Q1702" s="5">
        <f>YEAR(SalesDataTable[[#This Row],[Order Date]])</f>
        <v>2026</v>
      </c>
      <c r="R1702" s="8" t="str">
        <f>"Q"&amp;ROUNDUP(MONTH(SalesDataTable[[#This Row],[Order Date]])/3,0)</f>
        <v>Q3</v>
      </c>
      <c r="S1702" s="9">
        <f>MONTH(SalesDataTable[[#This Row],[Order Date]])</f>
        <v>8</v>
      </c>
      <c r="T1702" s="8" t="str">
        <f>TEXT(SalesDataTable[[#This Row],[Order Date]],"mmm")</f>
        <v>Aug</v>
      </c>
    </row>
    <row r="1703" spans="1:20" ht="15.6">
      <c r="A1703" s="2">
        <v>661</v>
      </c>
      <c r="B1703" s="3">
        <v>46255</v>
      </c>
      <c r="C1703" s="4" t="s">
        <v>0</v>
      </c>
      <c r="D1703" s="4" t="s">
        <v>50</v>
      </c>
      <c r="E1703" s="4" t="s">
        <v>19</v>
      </c>
      <c r="F1703" s="4" t="s">
        <v>13</v>
      </c>
      <c r="G1703" s="4" t="s">
        <v>14</v>
      </c>
      <c r="H1703" s="4" t="s">
        <v>32</v>
      </c>
      <c r="I1703" s="9">
        <v>2</v>
      </c>
      <c r="J1703" s="6">
        <v>47.58</v>
      </c>
      <c r="K1703" s="7">
        <v>0.1</v>
      </c>
      <c r="L1703" s="6">
        <v>18.47</v>
      </c>
      <c r="M1703" s="6">
        <f t="shared" si="104"/>
        <v>85.644000000000005</v>
      </c>
      <c r="N1703" s="6">
        <f t="shared" si="105"/>
        <v>36.94</v>
      </c>
      <c r="O1703" s="6">
        <f t="shared" si="106"/>
        <v>48.704000000000008</v>
      </c>
      <c r="P1703" s="8">
        <f t="shared" si="107"/>
        <v>0.56867965064686377</v>
      </c>
      <c r="Q1703" s="5">
        <f>YEAR(SalesDataTable[[#This Row],[Order Date]])</f>
        <v>2026</v>
      </c>
      <c r="R1703" s="8" t="str">
        <f>"Q"&amp;ROUNDUP(MONTH(SalesDataTable[[#This Row],[Order Date]])/3,0)</f>
        <v>Q3</v>
      </c>
      <c r="S1703" s="9">
        <f>MONTH(SalesDataTable[[#This Row],[Order Date]])</f>
        <v>8</v>
      </c>
      <c r="T1703" s="8" t="str">
        <f>TEXT(SalesDataTable[[#This Row],[Order Date]],"mmm")</f>
        <v>Aug</v>
      </c>
    </row>
    <row r="1704" spans="1:20" ht="15.6">
      <c r="A1704" s="2">
        <v>1443</v>
      </c>
      <c r="B1704" s="3">
        <v>46255</v>
      </c>
      <c r="C1704" s="4" t="s">
        <v>20</v>
      </c>
      <c r="D1704" s="4" t="s">
        <v>21</v>
      </c>
      <c r="E1704" s="4" t="s">
        <v>2</v>
      </c>
      <c r="F1704" s="4" t="s">
        <v>13</v>
      </c>
      <c r="G1704" s="4" t="s">
        <v>9</v>
      </c>
      <c r="H1704" s="4" t="s">
        <v>37</v>
      </c>
      <c r="I1704" s="9">
        <v>5</v>
      </c>
      <c r="J1704" s="6">
        <v>155.65</v>
      </c>
      <c r="K1704" s="7">
        <v>0</v>
      </c>
      <c r="L1704" s="6">
        <v>79.13</v>
      </c>
      <c r="M1704" s="6">
        <f t="shared" si="104"/>
        <v>778.25</v>
      </c>
      <c r="N1704" s="6">
        <f t="shared" si="105"/>
        <v>395.65</v>
      </c>
      <c r="O1704" s="6">
        <f t="shared" si="106"/>
        <v>382.6</v>
      </c>
      <c r="P1704" s="8">
        <f t="shared" si="107"/>
        <v>0.49161580469000965</v>
      </c>
      <c r="Q1704" s="5">
        <f>YEAR(SalesDataTable[[#This Row],[Order Date]])</f>
        <v>2026</v>
      </c>
      <c r="R1704" s="8" t="str">
        <f>"Q"&amp;ROUNDUP(MONTH(SalesDataTable[[#This Row],[Order Date]])/3,0)</f>
        <v>Q3</v>
      </c>
      <c r="S1704" s="9">
        <f>MONTH(SalesDataTable[[#This Row],[Order Date]])</f>
        <v>8</v>
      </c>
      <c r="T1704" s="8" t="str">
        <f>TEXT(SalesDataTable[[#This Row],[Order Date]],"mmm")</f>
        <v>Aug</v>
      </c>
    </row>
    <row r="1705" spans="1:20" ht="15.6">
      <c r="A1705" s="2">
        <v>1446</v>
      </c>
      <c r="B1705" s="3">
        <v>46255</v>
      </c>
      <c r="C1705" s="4" t="s">
        <v>20</v>
      </c>
      <c r="D1705" s="4" t="s">
        <v>47</v>
      </c>
      <c r="E1705" s="4" t="s">
        <v>19</v>
      </c>
      <c r="F1705" s="4" t="s">
        <v>3</v>
      </c>
      <c r="G1705" s="4" t="s">
        <v>23</v>
      </c>
      <c r="H1705" s="4" t="s">
        <v>29</v>
      </c>
      <c r="I1705" s="9">
        <v>1</v>
      </c>
      <c r="J1705" s="6">
        <v>195.15</v>
      </c>
      <c r="K1705" s="7">
        <v>0</v>
      </c>
      <c r="L1705" s="6">
        <v>101.99</v>
      </c>
      <c r="M1705" s="6">
        <f t="shared" si="104"/>
        <v>195.15</v>
      </c>
      <c r="N1705" s="6">
        <f t="shared" si="105"/>
        <v>101.99</v>
      </c>
      <c r="O1705" s="6">
        <f t="shared" si="106"/>
        <v>93.160000000000011</v>
      </c>
      <c r="P1705" s="8">
        <f t="shared" si="107"/>
        <v>0.47737637714578535</v>
      </c>
      <c r="Q1705" s="5">
        <f>YEAR(SalesDataTable[[#This Row],[Order Date]])</f>
        <v>2026</v>
      </c>
      <c r="R1705" s="8" t="str">
        <f>"Q"&amp;ROUNDUP(MONTH(SalesDataTable[[#This Row],[Order Date]])/3,0)</f>
        <v>Q3</v>
      </c>
      <c r="S1705" s="9">
        <f>MONTH(SalesDataTable[[#This Row],[Order Date]])</f>
        <v>8</v>
      </c>
      <c r="T1705" s="8" t="str">
        <f>TEXT(SalesDataTable[[#This Row],[Order Date]],"mmm")</f>
        <v>Aug</v>
      </c>
    </row>
    <row r="1706" spans="1:20" ht="15.6">
      <c r="A1706" s="2">
        <v>1524</v>
      </c>
      <c r="B1706" s="3">
        <v>46255</v>
      </c>
      <c r="C1706" s="4" t="s">
        <v>6</v>
      </c>
      <c r="D1706" s="4" t="s">
        <v>27</v>
      </c>
      <c r="E1706" s="4" t="s">
        <v>28</v>
      </c>
      <c r="F1706" s="4" t="s">
        <v>13</v>
      </c>
      <c r="G1706" s="4" t="s">
        <v>4</v>
      </c>
      <c r="H1706" s="4" t="s">
        <v>5</v>
      </c>
      <c r="I1706" s="9">
        <v>1</v>
      </c>
      <c r="J1706" s="6">
        <v>81.569999999999993</v>
      </c>
      <c r="K1706" s="7">
        <v>0</v>
      </c>
      <c r="L1706" s="6">
        <v>43.79</v>
      </c>
      <c r="M1706" s="6">
        <f t="shared" si="104"/>
        <v>81.569999999999993</v>
      </c>
      <c r="N1706" s="6">
        <f t="shared" si="105"/>
        <v>43.79</v>
      </c>
      <c r="O1706" s="6">
        <f t="shared" si="106"/>
        <v>37.779999999999994</v>
      </c>
      <c r="P1706" s="8">
        <f t="shared" si="107"/>
        <v>0.4631604756650729</v>
      </c>
      <c r="Q1706" s="5">
        <f>YEAR(SalesDataTable[[#This Row],[Order Date]])</f>
        <v>2026</v>
      </c>
      <c r="R1706" s="8" t="str">
        <f>"Q"&amp;ROUNDUP(MONTH(SalesDataTable[[#This Row],[Order Date]])/3,0)</f>
        <v>Q3</v>
      </c>
      <c r="S1706" s="9">
        <f>MONTH(SalesDataTable[[#This Row],[Order Date]])</f>
        <v>8</v>
      </c>
      <c r="T1706" s="8" t="str">
        <f>TEXT(SalesDataTable[[#This Row],[Order Date]],"mmm")</f>
        <v>Aug</v>
      </c>
    </row>
    <row r="1707" spans="1:20" ht="15.6">
      <c r="A1707" s="2">
        <v>1946</v>
      </c>
      <c r="B1707" s="3">
        <v>46255</v>
      </c>
      <c r="C1707" s="4" t="s">
        <v>0</v>
      </c>
      <c r="D1707" s="4" t="s">
        <v>50</v>
      </c>
      <c r="E1707" s="4" t="s">
        <v>19</v>
      </c>
      <c r="F1707" s="4" t="s">
        <v>13</v>
      </c>
      <c r="G1707" s="4" t="s">
        <v>23</v>
      </c>
      <c r="H1707" s="4" t="s">
        <v>51</v>
      </c>
      <c r="I1707" s="9">
        <v>5</v>
      </c>
      <c r="J1707" s="6">
        <v>125.44</v>
      </c>
      <c r="K1707" s="7">
        <v>0</v>
      </c>
      <c r="L1707" s="6">
        <v>59.58</v>
      </c>
      <c r="M1707" s="6">
        <f t="shared" si="104"/>
        <v>627.20000000000005</v>
      </c>
      <c r="N1707" s="6">
        <f t="shared" si="105"/>
        <v>297.89999999999998</v>
      </c>
      <c r="O1707" s="6">
        <f t="shared" si="106"/>
        <v>329.30000000000007</v>
      </c>
      <c r="P1707" s="8">
        <f t="shared" si="107"/>
        <v>0.52503188775510212</v>
      </c>
      <c r="Q1707" s="5">
        <f>YEAR(SalesDataTable[[#This Row],[Order Date]])</f>
        <v>2026</v>
      </c>
      <c r="R1707" s="8" t="str">
        <f>"Q"&amp;ROUNDUP(MONTH(SalesDataTable[[#This Row],[Order Date]])/3,0)</f>
        <v>Q3</v>
      </c>
      <c r="S1707" s="9">
        <f>MONTH(SalesDataTable[[#This Row],[Order Date]])</f>
        <v>8</v>
      </c>
      <c r="T1707" s="8" t="str">
        <f>TEXT(SalesDataTable[[#This Row],[Order Date]],"mmm")</f>
        <v>Aug</v>
      </c>
    </row>
    <row r="1708" spans="1:20" ht="15.6">
      <c r="A1708" s="2">
        <v>2285</v>
      </c>
      <c r="B1708" s="3">
        <v>46255</v>
      </c>
      <c r="C1708" s="4" t="s">
        <v>6</v>
      </c>
      <c r="D1708" s="4" t="s">
        <v>41</v>
      </c>
      <c r="E1708" s="4" t="s">
        <v>2</v>
      </c>
      <c r="F1708" s="4" t="s">
        <v>16</v>
      </c>
      <c r="G1708" s="4" t="s">
        <v>9</v>
      </c>
      <c r="H1708" s="4" t="s">
        <v>37</v>
      </c>
      <c r="I1708" s="9">
        <v>2</v>
      </c>
      <c r="J1708" s="6">
        <v>155.11000000000001</v>
      </c>
      <c r="K1708" s="7">
        <v>0.05</v>
      </c>
      <c r="L1708" s="6">
        <v>80.13</v>
      </c>
      <c r="M1708" s="6">
        <f t="shared" si="104"/>
        <v>294.709</v>
      </c>
      <c r="N1708" s="6">
        <f t="shared" si="105"/>
        <v>160.26</v>
      </c>
      <c r="O1708" s="6">
        <f t="shared" si="106"/>
        <v>134.44900000000001</v>
      </c>
      <c r="P1708" s="8">
        <f t="shared" si="107"/>
        <v>0.45620934548995795</v>
      </c>
      <c r="Q1708" s="5">
        <f>YEAR(SalesDataTable[[#This Row],[Order Date]])</f>
        <v>2026</v>
      </c>
      <c r="R1708" s="8" t="str">
        <f>"Q"&amp;ROUNDUP(MONTH(SalesDataTable[[#This Row],[Order Date]])/3,0)</f>
        <v>Q3</v>
      </c>
      <c r="S1708" s="9">
        <f>MONTH(SalesDataTable[[#This Row],[Order Date]])</f>
        <v>8</v>
      </c>
      <c r="T1708" s="8" t="str">
        <f>TEXT(SalesDataTable[[#This Row],[Order Date]],"mmm")</f>
        <v>Aug</v>
      </c>
    </row>
    <row r="1709" spans="1:20" ht="15.6">
      <c r="A1709" s="2">
        <v>2978</v>
      </c>
      <c r="B1709" s="3">
        <v>46255</v>
      </c>
      <c r="C1709" s="4" t="s">
        <v>11</v>
      </c>
      <c r="D1709" s="4" t="s">
        <v>39</v>
      </c>
      <c r="E1709" s="4" t="s">
        <v>19</v>
      </c>
      <c r="F1709" s="4" t="s">
        <v>13</v>
      </c>
      <c r="G1709" s="4" t="s">
        <v>4</v>
      </c>
      <c r="H1709" s="4" t="s">
        <v>5</v>
      </c>
      <c r="I1709" s="9">
        <v>1</v>
      </c>
      <c r="J1709" s="6">
        <v>80.7</v>
      </c>
      <c r="K1709" s="7">
        <v>0</v>
      </c>
      <c r="L1709" s="6">
        <v>41.98</v>
      </c>
      <c r="M1709" s="6">
        <f t="shared" si="104"/>
        <v>80.7</v>
      </c>
      <c r="N1709" s="6">
        <f t="shared" si="105"/>
        <v>41.98</v>
      </c>
      <c r="O1709" s="6">
        <f t="shared" si="106"/>
        <v>38.720000000000006</v>
      </c>
      <c r="P1709" s="8">
        <f t="shared" si="107"/>
        <v>0.47980173482032223</v>
      </c>
      <c r="Q1709" s="5">
        <f>YEAR(SalesDataTable[[#This Row],[Order Date]])</f>
        <v>2026</v>
      </c>
      <c r="R1709" s="8" t="str">
        <f>"Q"&amp;ROUNDUP(MONTH(SalesDataTable[[#This Row],[Order Date]])/3,0)</f>
        <v>Q3</v>
      </c>
      <c r="S1709" s="9">
        <f>MONTH(SalesDataTable[[#This Row],[Order Date]])</f>
        <v>8</v>
      </c>
      <c r="T1709" s="8" t="str">
        <f>TEXT(SalesDataTable[[#This Row],[Order Date]],"mmm")</f>
        <v>Aug</v>
      </c>
    </row>
    <row r="1710" spans="1:20" ht="15.6">
      <c r="A1710" s="2">
        <v>3842</v>
      </c>
      <c r="B1710" s="3">
        <v>46255</v>
      </c>
      <c r="C1710" s="4" t="s">
        <v>20</v>
      </c>
      <c r="D1710" s="4" t="s">
        <v>33</v>
      </c>
      <c r="E1710" s="4" t="s">
        <v>8</v>
      </c>
      <c r="F1710" s="4" t="s">
        <v>3</v>
      </c>
      <c r="G1710" s="4" t="s">
        <v>9</v>
      </c>
      <c r="H1710" s="4" t="s">
        <v>37</v>
      </c>
      <c r="I1710" s="9">
        <v>10</v>
      </c>
      <c r="J1710" s="6">
        <v>156.72</v>
      </c>
      <c r="K1710" s="7">
        <v>0.15</v>
      </c>
      <c r="L1710" s="6">
        <v>78.12</v>
      </c>
      <c r="M1710" s="6">
        <f t="shared" si="104"/>
        <v>1332.12</v>
      </c>
      <c r="N1710" s="6">
        <f t="shared" si="105"/>
        <v>781.2</v>
      </c>
      <c r="O1710" s="6">
        <f t="shared" si="106"/>
        <v>550.91999999999985</v>
      </c>
      <c r="P1710" s="8">
        <f t="shared" si="107"/>
        <v>0.41356634537429054</v>
      </c>
      <c r="Q1710" s="5">
        <f>YEAR(SalesDataTable[[#This Row],[Order Date]])</f>
        <v>2026</v>
      </c>
      <c r="R1710" s="8" t="str">
        <f>"Q"&amp;ROUNDUP(MONTH(SalesDataTable[[#This Row],[Order Date]])/3,0)</f>
        <v>Q3</v>
      </c>
      <c r="S1710" s="9">
        <f>MONTH(SalesDataTable[[#This Row],[Order Date]])</f>
        <v>8</v>
      </c>
      <c r="T1710" s="8" t="str">
        <f>TEXT(SalesDataTable[[#This Row],[Order Date]],"mmm")</f>
        <v>Aug</v>
      </c>
    </row>
    <row r="1711" spans="1:20" ht="15.6">
      <c r="A1711" s="2">
        <v>4220</v>
      </c>
      <c r="B1711" s="3">
        <v>46255</v>
      </c>
      <c r="C1711" s="4" t="s">
        <v>6</v>
      </c>
      <c r="D1711" s="4" t="s">
        <v>49</v>
      </c>
      <c r="E1711" s="4" t="s">
        <v>8</v>
      </c>
      <c r="F1711" s="4" t="s">
        <v>16</v>
      </c>
      <c r="G1711" s="4" t="s">
        <v>14</v>
      </c>
      <c r="H1711" s="4" t="s">
        <v>48</v>
      </c>
      <c r="I1711" s="9">
        <v>5</v>
      </c>
      <c r="J1711" s="6">
        <v>162.76</v>
      </c>
      <c r="K1711" s="7">
        <v>0.15</v>
      </c>
      <c r="L1711" s="6">
        <v>85.32</v>
      </c>
      <c r="M1711" s="6">
        <f t="shared" si="104"/>
        <v>691.7299999999999</v>
      </c>
      <c r="N1711" s="6">
        <f t="shared" si="105"/>
        <v>426.59999999999997</v>
      </c>
      <c r="O1711" s="6">
        <f t="shared" si="106"/>
        <v>265.12999999999994</v>
      </c>
      <c r="P1711" s="8">
        <f t="shared" si="107"/>
        <v>0.38328538591647027</v>
      </c>
      <c r="Q1711" s="5">
        <f>YEAR(SalesDataTable[[#This Row],[Order Date]])</f>
        <v>2026</v>
      </c>
      <c r="R1711" s="8" t="str">
        <f>"Q"&amp;ROUNDUP(MONTH(SalesDataTable[[#This Row],[Order Date]])/3,0)</f>
        <v>Q3</v>
      </c>
      <c r="S1711" s="9">
        <f>MONTH(SalesDataTable[[#This Row],[Order Date]])</f>
        <v>8</v>
      </c>
      <c r="T1711" s="8" t="str">
        <f>TEXT(SalesDataTable[[#This Row],[Order Date]],"mmm")</f>
        <v>Aug</v>
      </c>
    </row>
    <row r="1712" spans="1:20" ht="15.6">
      <c r="A1712" s="2">
        <v>478</v>
      </c>
      <c r="B1712" s="3">
        <v>46256</v>
      </c>
      <c r="C1712" s="4" t="s">
        <v>20</v>
      </c>
      <c r="D1712" s="4" t="s">
        <v>33</v>
      </c>
      <c r="E1712" s="4" t="s">
        <v>19</v>
      </c>
      <c r="F1712" s="4" t="s">
        <v>16</v>
      </c>
      <c r="G1712" s="4" t="s">
        <v>34</v>
      </c>
      <c r="H1712" s="4" t="s">
        <v>35</v>
      </c>
      <c r="I1712" s="9">
        <v>2</v>
      </c>
      <c r="J1712" s="6">
        <v>40.22</v>
      </c>
      <c r="K1712" s="7">
        <v>0</v>
      </c>
      <c r="L1712" s="6">
        <v>14.45</v>
      </c>
      <c r="M1712" s="6">
        <f t="shared" si="104"/>
        <v>80.44</v>
      </c>
      <c r="N1712" s="6">
        <f t="shared" si="105"/>
        <v>28.9</v>
      </c>
      <c r="O1712" s="6">
        <f t="shared" si="106"/>
        <v>51.54</v>
      </c>
      <c r="P1712" s="8">
        <f t="shared" si="107"/>
        <v>0.64072600696171056</v>
      </c>
      <c r="Q1712" s="5">
        <f>YEAR(SalesDataTable[[#This Row],[Order Date]])</f>
        <v>2026</v>
      </c>
      <c r="R1712" s="8" t="str">
        <f>"Q"&amp;ROUNDUP(MONTH(SalesDataTable[[#This Row],[Order Date]])/3,0)</f>
        <v>Q3</v>
      </c>
      <c r="S1712" s="9">
        <f>MONTH(SalesDataTable[[#This Row],[Order Date]])</f>
        <v>8</v>
      </c>
      <c r="T1712" s="8" t="str">
        <f>TEXT(SalesDataTable[[#This Row],[Order Date]],"mmm")</f>
        <v>Aug</v>
      </c>
    </row>
    <row r="1713" spans="1:20" ht="15.6">
      <c r="A1713" s="2">
        <v>491</v>
      </c>
      <c r="B1713" s="3">
        <v>46256</v>
      </c>
      <c r="C1713" s="4" t="s">
        <v>0</v>
      </c>
      <c r="D1713" s="4" t="s">
        <v>36</v>
      </c>
      <c r="E1713" s="4" t="s">
        <v>28</v>
      </c>
      <c r="F1713" s="4" t="s">
        <v>13</v>
      </c>
      <c r="G1713" s="4" t="s">
        <v>14</v>
      </c>
      <c r="H1713" s="4" t="s">
        <v>32</v>
      </c>
      <c r="I1713" s="9">
        <v>1</v>
      </c>
      <c r="J1713" s="6">
        <v>45.42</v>
      </c>
      <c r="K1713" s="7">
        <v>0.15</v>
      </c>
      <c r="L1713" s="6">
        <v>18.079999999999998</v>
      </c>
      <c r="M1713" s="6">
        <f t="shared" si="104"/>
        <v>38.606999999999999</v>
      </c>
      <c r="N1713" s="6">
        <f t="shared" si="105"/>
        <v>18.079999999999998</v>
      </c>
      <c r="O1713" s="6">
        <f t="shared" si="106"/>
        <v>20.527000000000001</v>
      </c>
      <c r="P1713" s="8">
        <f t="shared" si="107"/>
        <v>0.53169114409304019</v>
      </c>
      <c r="Q1713" s="5">
        <f>YEAR(SalesDataTable[[#This Row],[Order Date]])</f>
        <v>2026</v>
      </c>
      <c r="R1713" s="8" t="str">
        <f>"Q"&amp;ROUNDUP(MONTH(SalesDataTable[[#This Row],[Order Date]])/3,0)</f>
        <v>Q3</v>
      </c>
      <c r="S1713" s="9">
        <f>MONTH(SalesDataTable[[#This Row],[Order Date]])</f>
        <v>8</v>
      </c>
      <c r="T1713" s="8" t="str">
        <f>TEXT(SalesDataTable[[#This Row],[Order Date]],"mmm")</f>
        <v>Aug</v>
      </c>
    </row>
    <row r="1714" spans="1:20" ht="15.6">
      <c r="A1714" s="2">
        <v>862</v>
      </c>
      <c r="B1714" s="3">
        <v>46256</v>
      </c>
      <c r="C1714" s="4" t="s">
        <v>0</v>
      </c>
      <c r="D1714" s="4" t="s">
        <v>36</v>
      </c>
      <c r="E1714" s="4" t="s">
        <v>2</v>
      </c>
      <c r="F1714" s="4" t="s">
        <v>3</v>
      </c>
      <c r="G1714" s="4" t="s">
        <v>9</v>
      </c>
      <c r="H1714" s="4" t="s">
        <v>10</v>
      </c>
      <c r="I1714" s="9">
        <v>1</v>
      </c>
      <c r="J1714" s="6">
        <v>93.55</v>
      </c>
      <c r="K1714" s="7">
        <v>0</v>
      </c>
      <c r="L1714" s="6">
        <v>44.89</v>
      </c>
      <c r="M1714" s="6">
        <f t="shared" si="104"/>
        <v>93.55</v>
      </c>
      <c r="N1714" s="6">
        <f t="shared" si="105"/>
        <v>44.89</v>
      </c>
      <c r="O1714" s="6">
        <f t="shared" si="106"/>
        <v>48.66</v>
      </c>
      <c r="P1714" s="8">
        <f t="shared" si="107"/>
        <v>0.5201496525921967</v>
      </c>
      <c r="Q1714" s="5">
        <f>YEAR(SalesDataTable[[#This Row],[Order Date]])</f>
        <v>2026</v>
      </c>
      <c r="R1714" s="8" t="str">
        <f>"Q"&amp;ROUNDUP(MONTH(SalesDataTable[[#This Row],[Order Date]])/3,0)</f>
        <v>Q3</v>
      </c>
      <c r="S1714" s="9">
        <f>MONTH(SalesDataTable[[#This Row],[Order Date]])</f>
        <v>8</v>
      </c>
      <c r="T1714" s="8" t="str">
        <f>TEXT(SalesDataTable[[#This Row],[Order Date]],"mmm")</f>
        <v>Aug</v>
      </c>
    </row>
    <row r="1715" spans="1:20" ht="15.6">
      <c r="A1715" s="2">
        <v>957</v>
      </c>
      <c r="B1715" s="3">
        <v>46256</v>
      </c>
      <c r="C1715" s="4" t="s">
        <v>11</v>
      </c>
      <c r="D1715" s="4" t="s">
        <v>12</v>
      </c>
      <c r="E1715" s="4" t="s">
        <v>2</v>
      </c>
      <c r="F1715" s="4" t="s">
        <v>3</v>
      </c>
      <c r="G1715" s="4" t="s">
        <v>9</v>
      </c>
      <c r="H1715" s="4" t="s">
        <v>17</v>
      </c>
      <c r="I1715" s="9">
        <v>2</v>
      </c>
      <c r="J1715" s="6">
        <v>146.85</v>
      </c>
      <c r="K1715" s="7">
        <v>0</v>
      </c>
      <c r="L1715" s="6">
        <v>81.010000000000005</v>
      </c>
      <c r="M1715" s="6">
        <f t="shared" si="104"/>
        <v>293.7</v>
      </c>
      <c r="N1715" s="6">
        <f t="shared" si="105"/>
        <v>162.02000000000001</v>
      </c>
      <c r="O1715" s="6">
        <f t="shared" si="106"/>
        <v>131.67999999999998</v>
      </c>
      <c r="P1715" s="8">
        <f t="shared" si="107"/>
        <v>0.44834865509022809</v>
      </c>
      <c r="Q1715" s="5">
        <f>YEAR(SalesDataTable[[#This Row],[Order Date]])</f>
        <v>2026</v>
      </c>
      <c r="R1715" s="8" t="str">
        <f>"Q"&amp;ROUNDUP(MONTH(SalesDataTable[[#This Row],[Order Date]])/3,0)</f>
        <v>Q3</v>
      </c>
      <c r="S1715" s="9">
        <f>MONTH(SalesDataTable[[#This Row],[Order Date]])</f>
        <v>8</v>
      </c>
      <c r="T1715" s="8" t="str">
        <f>TEXT(SalesDataTable[[#This Row],[Order Date]],"mmm")</f>
        <v>Aug</v>
      </c>
    </row>
    <row r="1716" spans="1:20" ht="15.6">
      <c r="A1716" s="2">
        <v>1728</v>
      </c>
      <c r="B1716" s="3">
        <v>46256</v>
      </c>
      <c r="C1716" s="4" t="s">
        <v>0</v>
      </c>
      <c r="D1716" s="4" t="s">
        <v>36</v>
      </c>
      <c r="E1716" s="4" t="s">
        <v>8</v>
      </c>
      <c r="F1716" s="4" t="s">
        <v>16</v>
      </c>
      <c r="G1716" s="4" t="s">
        <v>4</v>
      </c>
      <c r="H1716" s="4" t="s">
        <v>30</v>
      </c>
      <c r="I1716" s="9">
        <v>6</v>
      </c>
      <c r="J1716" s="6">
        <v>101.54</v>
      </c>
      <c r="K1716" s="7">
        <v>0.1</v>
      </c>
      <c r="L1716" s="6">
        <v>50</v>
      </c>
      <c r="M1716" s="6">
        <f t="shared" si="104"/>
        <v>548.31600000000003</v>
      </c>
      <c r="N1716" s="6">
        <f t="shared" si="105"/>
        <v>300</v>
      </c>
      <c r="O1716" s="6">
        <f t="shared" si="106"/>
        <v>248.31600000000003</v>
      </c>
      <c r="P1716" s="8">
        <f t="shared" si="107"/>
        <v>0.45287024270676035</v>
      </c>
      <c r="Q1716" s="5">
        <f>YEAR(SalesDataTable[[#This Row],[Order Date]])</f>
        <v>2026</v>
      </c>
      <c r="R1716" s="8" t="str">
        <f>"Q"&amp;ROUNDUP(MONTH(SalesDataTable[[#This Row],[Order Date]])/3,0)</f>
        <v>Q3</v>
      </c>
      <c r="S1716" s="9">
        <f>MONTH(SalesDataTable[[#This Row],[Order Date]])</f>
        <v>8</v>
      </c>
      <c r="T1716" s="8" t="str">
        <f>TEXT(SalesDataTable[[#This Row],[Order Date]],"mmm")</f>
        <v>Aug</v>
      </c>
    </row>
    <row r="1717" spans="1:20" ht="15.6">
      <c r="A1717" s="2">
        <v>2743</v>
      </c>
      <c r="B1717" s="3">
        <v>46256</v>
      </c>
      <c r="C1717" s="4" t="s">
        <v>20</v>
      </c>
      <c r="D1717" s="4" t="s">
        <v>31</v>
      </c>
      <c r="E1717" s="4" t="s">
        <v>2</v>
      </c>
      <c r="F1717" s="4" t="s">
        <v>16</v>
      </c>
      <c r="G1717" s="4" t="s">
        <v>34</v>
      </c>
      <c r="H1717" s="4" t="s">
        <v>38</v>
      </c>
      <c r="I1717" s="9">
        <v>1</v>
      </c>
      <c r="J1717" s="6">
        <v>125.14</v>
      </c>
      <c r="K1717" s="7">
        <v>0</v>
      </c>
      <c r="L1717" s="6">
        <v>69.44</v>
      </c>
      <c r="M1717" s="6">
        <f t="shared" si="104"/>
        <v>125.14</v>
      </c>
      <c r="N1717" s="6">
        <f t="shared" si="105"/>
        <v>69.44</v>
      </c>
      <c r="O1717" s="6">
        <f t="shared" si="106"/>
        <v>55.7</v>
      </c>
      <c r="P1717" s="8">
        <f t="shared" si="107"/>
        <v>0.4451014863353045</v>
      </c>
      <c r="Q1717" s="5">
        <f>YEAR(SalesDataTable[[#This Row],[Order Date]])</f>
        <v>2026</v>
      </c>
      <c r="R1717" s="8" t="str">
        <f>"Q"&amp;ROUNDUP(MONTH(SalesDataTable[[#This Row],[Order Date]])/3,0)</f>
        <v>Q3</v>
      </c>
      <c r="S1717" s="9">
        <f>MONTH(SalesDataTable[[#This Row],[Order Date]])</f>
        <v>8</v>
      </c>
      <c r="T1717" s="8" t="str">
        <f>TEXT(SalesDataTable[[#This Row],[Order Date]],"mmm")</f>
        <v>Aug</v>
      </c>
    </row>
    <row r="1718" spans="1:20" ht="15.6">
      <c r="A1718" s="2">
        <v>3098</v>
      </c>
      <c r="B1718" s="3">
        <v>46256</v>
      </c>
      <c r="C1718" s="4" t="s">
        <v>6</v>
      </c>
      <c r="D1718" s="4" t="s">
        <v>27</v>
      </c>
      <c r="E1718" s="4" t="s">
        <v>2</v>
      </c>
      <c r="F1718" s="4" t="s">
        <v>13</v>
      </c>
      <c r="G1718" s="4" t="s">
        <v>4</v>
      </c>
      <c r="H1718" s="4" t="s">
        <v>5</v>
      </c>
      <c r="I1718" s="9">
        <v>2</v>
      </c>
      <c r="J1718" s="6">
        <v>80.239999999999995</v>
      </c>
      <c r="K1718" s="7">
        <v>0.1</v>
      </c>
      <c r="L1718" s="6">
        <v>42.09</v>
      </c>
      <c r="M1718" s="6">
        <f t="shared" si="104"/>
        <v>144.43199999999999</v>
      </c>
      <c r="N1718" s="6">
        <f t="shared" si="105"/>
        <v>84.18</v>
      </c>
      <c r="O1718" s="6">
        <f t="shared" si="106"/>
        <v>60.251999999999981</v>
      </c>
      <c r="P1718" s="8">
        <f t="shared" si="107"/>
        <v>0.41716517115320695</v>
      </c>
      <c r="Q1718" s="5">
        <f>YEAR(SalesDataTable[[#This Row],[Order Date]])</f>
        <v>2026</v>
      </c>
      <c r="R1718" s="8" t="str">
        <f>"Q"&amp;ROUNDUP(MONTH(SalesDataTable[[#This Row],[Order Date]])/3,0)</f>
        <v>Q3</v>
      </c>
      <c r="S1718" s="9">
        <f>MONTH(SalesDataTable[[#This Row],[Order Date]])</f>
        <v>8</v>
      </c>
      <c r="T1718" s="8" t="str">
        <f>TEXT(SalesDataTable[[#This Row],[Order Date]],"mmm")</f>
        <v>Aug</v>
      </c>
    </row>
    <row r="1719" spans="1:20" ht="15.6">
      <c r="A1719" s="2">
        <v>3606</v>
      </c>
      <c r="B1719" s="3">
        <v>46256</v>
      </c>
      <c r="C1719" s="4" t="s">
        <v>20</v>
      </c>
      <c r="D1719" s="4" t="s">
        <v>21</v>
      </c>
      <c r="E1719" s="4" t="s">
        <v>2</v>
      </c>
      <c r="F1719" s="4" t="s">
        <v>16</v>
      </c>
      <c r="G1719" s="4" t="s">
        <v>9</v>
      </c>
      <c r="H1719" s="4" t="s">
        <v>17</v>
      </c>
      <c r="I1719" s="9">
        <v>1</v>
      </c>
      <c r="J1719" s="6">
        <v>147.24</v>
      </c>
      <c r="K1719" s="7">
        <v>0</v>
      </c>
      <c r="L1719" s="6">
        <v>79.11</v>
      </c>
      <c r="M1719" s="6">
        <f t="shared" si="104"/>
        <v>147.24</v>
      </c>
      <c r="N1719" s="6">
        <f t="shared" si="105"/>
        <v>79.11</v>
      </c>
      <c r="O1719" s="6">
        <f t="shared" si="106"/>
        <v>68.13000000000001</v>
      </c>
      <c r="P1719" s="8">
        <f t="shared" si="107"/>
        <v>0.46271393643031788</v>
      </c>
      <c r="Q1719" s="5">
        <f>YEAR(SalesDataTable[[#This Row],[Order Date]])</f>
        <v>2026</v>
      </c>
      <c r="R1719" s="8" t="str">
        <f>"Q"&amp;ROUNDUP(MONTH(SalesDataTable[[#This Row],[Order Date]])/3,0)</f>
        <v>Q3</v>
      </c>
      <c r="S1719" s="9">
        <f>MONTH(SalesDataTable[[#This Row],[Order Date]])</f>
        <v>8</v>
      </c>
      <c r="T1719" s="8" t="str">
        <f>TEXT(SalesDataTable[[#This Row],[Order Date]],"mmm")</f>
        <v>Aug</v>
      </c>
    </row>
    <row r="1720" spans="1:20" ht="15.6">
      <c r="A1720" s="2">
        <v>3815</v>
      </c>
      <c r="B1720" s="3">
        <v>46256</v>
      </c>
      <c r="C1720" s="4" t="s">
        <v>11</v>
      </c>
      <c r="D1720" s="4" t="s">
        <v>12</v>
      </c>
      <c r="E1720" s="4" t="s">
        <v>2</v>
      </c>
      <c r="F1720" s="4" t="s">
        <v>3</v>
      </c>
      <c r="G1720" s="4" t="s">
        <v>23</v>
      </c>
      <c r="H1720" s="4" t="s">
        <v>29</v>
      </c>
      <c r="I1720" s="9">
        <v>2</v>
      </c>
      <c r="J1720" s="6">
        <v>199.53</v>
      </c>
      <c r="K1720" s="7">
        <v>0.05</v>
      </c>
      <c r="L1720" s="6">
        <v>105.87</v>
      </c>
      <c r="M1720" s="6">
        <f t="shared" si="104"/>
        <v>379.10699999999997</v>
      </c>
      <c r="N1720" s="6">
        <f t="shared" si="105"/>
        <v>211.74</v>
      </c>
      <c r="O1720" s="6">
        <f t="shared" si="106"/>
        <v>167.36699999999996</v>
      </c>
      <c r="P1720" s="8">
        <f t="shared" si="107"/>
        <v>0.44147694450379438</v>
      </c>
      <c r="Q1720" s="5">
        <f>YEAR(SalesDataTable[[#This Row],[Order Date]])</f>
        <v>2026</v>
      </c>
      <c r="R1720" s="8" t="str">
        <f>"Q"&amp;ROUNDUP(MONTH(SalesDataTable[[#This Row],[Order Date]])/3,0)</f>
        <v>Q3</v>
      </c>
      <c r="S1720" s="9">
        <f>MONTH(SalesDataTable[[#This Row],[Order Date]])</f>
        <v>8</v>
      </c>
      <c r="T1720" s="8" t="str">
        <f>TEXT(SalesDataTable[[#This Row],[Order Date]],"mmm")</f>
        <v>Aug</v>
      </c>
    </row>
    <row r="1721" spans="1:20" ht="15.6">
      <c r="A1721" s="2">
        <v>3979</v>
      </c>
      <c r="B1721" s="3">
        <v>46256</v>
      </c>
      <c r="C1721" s="4" t="s">
        <v>11</v>
      </c>
      <c r="D1721" s="4" t="s">
        <v>25</v>
      </c>
      <c r="E1721" s="4" t="s">
        <v>2</v>
      </c>
      <c r="F1721" s="4" t="s">
        <v>16</v>
      </c>
      <c r="G1721" s="4" t="s">
        <v>34</v>
      </c>
      <c r="H1721" s="4" t="s">
        <v>35</v>
      </c>
      <c r="I1721" s="9">
        <v>1</v>
      </c>
      <c r="J1721" s="6">
        <v>40.19</v>
      </c>
      <c r="K1721" s="7">
        <v>0.05</v>
      </c>
      <c r="L1721" s="6">
        <v>14.73</v>
      </c>
      <c r="M1721" s="6">
        <f t="shared" si="104"/>
        <v>38.180499999999995</v>
      </c>
      <c r="N1721" s="6">
        <f t="shared" si="105"/>
        <v>14.73</v>
      </c>
      <c r="O1721" s="6">
        <f t="shared" si="106"/>
        <v>23.450499999999995</v>
      </c>
      <c r="P1721" s="8">
        <f t="shared" si="107"/>
        <v>0.61420096646193734</v>
      </c>
      <c r="Q1721" s="5">
        <f>YEAR(SalesDataTable[[#This Row],[Order Date]])</f>
        <v>2026</v>
      </c>
      <c r="R1721" s="8" t="str">
        <f>"Q"&amp;ROUNDUP(MONTH(SalesDataTable[[#This Row],[Order Date]])/3,0)</f>
        <v>Q3</v>
      </c>
      <c r="S1721" s="9">
        <f>MONTH(SalesDataTable[[#This Row],[Order Date]])</f>
        <v>8</v>
      </c>
      <c r="T1721" s="8" t="str">
        <f>TEXT(SalesDataTable[[#This Row],[Order Date]],"mmm")</f>
        <v>Aug</v>
      </c>
    </row>
    <row r="1722" spans="1:20" ht="15.6">
      <c r="A1722" s="2">
        <v>4160</v>
      </c>
      <c r="B1722" s="3">
        <v>46256</v>
      </c>
      <c r="C1722" s="4" t="s">
        <v>20</v>
      </c>
      <c r="D1722" s="4" t="s">
        <v>31</v>
      </c>
      <c r="E1722" s="4" t="s">
        <v>28</v>
      </c>
      <c r="F1722" s="4" t="s">
        <v>16</v>
      </c>
      <c r="G1722" s="4" t="s">
        <v>34</v>
      </c>
      <c r="H1722" s="4" t="s">
        <v>38</v>
      </c>
      <c r="I1722" s="9">
        <v>4</v>
      </c>
      <c r="J1722" s="6">
        <v>123.31</v>
      </c>
      <c r="K1722" s="7">
        <v>0</v>
      </c>
      <c r="L1722" s="6">
        <v>69.02</v>
      </c>
      <c r="M1722" s="6">
        <f t="shared" si="104"/>
        <v>493.24</v>
      </c>
      <c r="N1722" s="6">
        <f t="shared" si="105"/>
        <v>276.08</v>
      </c>
      <c r="O1722" s="6">
        <f t="shared" si="106"/>
        <v>217.16000000000003</v>
      </c>
      <c r="P1722" s="8">
        <f t="shared" si="107"/>
        <v>0.44027248398345636</v>
      </c>
      <c r="Q1722" s="5">
        <f>YEAR(SalesDataTable[[#This Row],[Order Date]])</f>
        <v>2026</v>
      </c>
      <c r="R1722" s="8" t="str">
        <f>"Q"&amp;ROUNDUP(MONTH(SalesDataTable[[#This Row],[Order Date]])/3,0)</f>
        <v>Q3</v>
      </c>
      <c r="S1722" s="9">
        <f>MONTH(SalesDataTable[[#This Row],[Order Date]])</f>
        <v>8</v>
      </c>
      <c r="T1722" s="8" t="str">
        <f>TEXT(SalesDataTable[[#This Row],[Order Date]],"mmm")</f>
        <v>Aug</v>
      </c>
    </row>
    <row r="1723" spans="1:20" ht="15.6">
      <c r="A1723" s="2">
        <v>4172</v>
      </c>
      <c r="B1723" s="3">
        <v>46256</v>
      </c>
      <c r="C1723" s="4" t="s">
        <v>20</v>
      </c>
      <c r="D1723" s="4" t="s">
        <v>33</v>
      </c>
      <c r="E1723" s="4" t="s">
        <v>28</v>
      </c>
      <c r="F1723" s="4" t="s">
        <v>13</v>
      </c>
      <c r="G1723" s="4" t="s">
        <v>4</v>
      </c>
      <c r="H1723" s="4" t="s">
        <v>26</v>
      </c>
      <c r="I1723" s="9">
        <v>1</v>
      </c>
      <c r="J1723" s="6">
        <v>40.19</v>
      </c>
      <c r="K1723" s="7">
        <v>0.05</v>
      </c>
      <c r="L1723" s="6">
        <v>16.78</v>
      </c>
      <c r="M1723" s="6">
        <f t="shared" si="104"/>
        <v>38.180499999999995</v>
      </c>
      <c r="N1723" s="6">
        <f t="shared" si="105"/>
        <v>16.78</v>
      </c>
      <c r="O1723" s="6">
        <f t="shared" si="106"/>
        <v>21.400499999999994</v>
      </c>
      <c r="P1723" s="8">
        <f t="shared" si="107"/>
        <v>0.56050863660769235</v>
      </c>
      <c r="Q1723" s="5">
        <f>YEAR(SalesDataTable[[#This Row],[Order Date]])</f>
        <v>2026</v>
      </c>
      <c r="R1723" s="8" t="str">
        <f>"Q"&amp;ROUNDUP(MONTH(SalesDataTable[[#This Row],[Order Date]])/3,0)</f>
        <v>Q3</v>
      </c>
      <c r="S1723" s="9">
        <f>MONTH(SalesDataTable[[#This Row],[Order Date]])</f>
        <v>8</v>
      </c>
      <c r="T1723" s="8" t="str">
        <f>TEXT(SalesDataTable[[#This Row],[Order Date]],"mmm")</f>
        <v>Aug</v>
      </c>
    </row>
    <row r="1724" spans="1:20" ht="15.6">
      <c r="A1724" s="2">
        <v>4265</v>
      </c>
      <c r="B1724" s="3">
        <v>46256</v>
      </c>
      <c r="C1724" s="4" t="s">
        <v>11</v>
      </c>
      <c r="D1724" s="4" t="s">
        <v>52</v>
      </c>
      <c r="E1724" s="4" t="s">
        <v>2</v>
      </c>
      <c r="F1724" s="4" t="s">
        <v>3</v>
      </c>
      <c r="G1724" s="4" t="s">
        <v>4</v>
      </c>
      <c r="H1724" s="4" t="s">
        <v>26</v>
      </c>
      <c r="I1724" s="9">
        <v>1</v>
      </c>
      <c r="J1724" s="6">
        <v>40.98</v>
      </c>
      <c r="K1724" s="7">
        <v>0.05</v>
      </c>
      <c r="L1724" s="6">
        <v>16.600000000000001</v>
      </c>
      <c r="M1724" s="6">
        <f t="shared" si="104"/>
        <v>38.930999999999997</v>
      </c>
      <c r="N1724" s="6">
        <f t="shared" si="105"/>
        <v>16.600000000000001</v>
      </c>
      <c r="O1724" s="6">
        <f t="shared" si="106"/>
        <v>22.330999999999996</v>
      </c>
      <c r="P1724" s="8">
        <f t="shared" si="107"/>
        <v>0.57360458246641488</v>
      </c>
      <c r="Q1724" s="5">
        <f>YEAR(SalesDataTable[[#This Row],[Order Date]])</f>
        <v>2026</v>
      </c>
      <c r="R1724" s="8" t="str">
        <f>"Q"&amp;ROUNDUP(MONTH(SalesDataTable[[#This Row],[Order Date]])/3,0)</f>
        <v>Q3</v>
      </c>
      <c r="S1724" s="9">
        <f>MONTH(SalesDataTable[[#This Row],[Order Date]])</f>
        <v>8</v>
      </c>
      <c r="T1724" s="8" t="str">
        <f>TEXT(SalesDataTable[[#This Row],[Order Date]],"mmm")</f>
        <v>Aug</v>
      </c>
    </row>
    <row r="1725" spans="1:20" ht="15.6">
      <c r="A1725" s="2">
        <v>4321</v>
      </c>
      <c r="B1725" s="3">
        <v>46256</v>
      </c>
      <c r="C1725" s="4" t="s">
        <v>20</v>
      </c>
      <c r="D1725" s="4" t="s">
        <v>47</v>
      </c>
      <c r="E1725" s="4" t="s">
        <v>2</v>
      </c>
      <c r="F1725" s="4" t="s">
        <v>13</v>
      </c>
      <c r="G1725" s="4" t="s">
        <v>14</v>
      </c>
      <c r="H1725" s="4" t="s">
        <v>15</v>
      </c>
      <c r="I1725" s="9">
        <v>3</v>
      </c>
      <c r="J1725" s="6">
        <v>35.380000000000003</v>
      </c>
      <c r="K1725" s="7">
        <v>0</v>
      </c>
      <c r="L1725" s="6">
        <v>13.91</v>
      </c>
      <c r="M1725" s="6">
        <f t="shared" si="104"/>
        <v>106.14000000000001</v>
      </c>
      <c r="N1725" s="6">
        <f t="shared" si="105"/>
        <v>41.730000000000004</v>
      </c>
      <c r="O1725" s="6">
        <f t="shared" si="106"/>
        <v>64.410000000000011</v>
      </c>
      <c r="P1725" s="8">
        <f t="shared" si="107"/>
        <v>0.60684002261164505</v>
      </c>
      <c r="Q1725" s="5">
        <f>YEAR(SalesDataTable[[#This Row],[Order Date]])</f>
        <v>2026</v>
      </c>
      <c r="R1725" s="8" t="str">
        <f>"Q"&amp;ROUNDUP(MONTH(SalesDataTable[[#This Row],[Order Date]])/3,0)</f>
        <v>Q3</v>
      </c>
      <c r="S1725" s="9">
        <f>MONTH(SalesDataTable[[#This Row],[Order Date]])</f>
        <v>8</v>
      </c>
      <c r="T1725" s="8" t="str">
        <f>TEXT(SalesDataTable[[#This Row],[Order Date]],"mmm")</f>
        <v>Aug</v>
      </c>
    </row>
    <row r="1726" spans="1:20" ht="15.6">
      <c r="A1726" s="2">
        <v>4975</v>
      </c>
      <c r="B1726" s="3">
        <v>46256</v>
      </c>
      <c r="C1726" s="4" t="s">
        <v>11</v>
      </c>
      <c r="D1726" s="4" t="s">
        <v>39</v>
      </c>
      <c r="E1726" s="4" t="s">
        <v>19</v>
      </c>
      <c r="F1726" s="4" t="s">
        <v>13</v>
      </c>
      <c r="G1726" s="4" t="s">
        <v>14</v>
      </c>
      <c r="H1726" s="4" t="s">
        <v>44</v>
      </c>
      <c r="I1726" s="9">
        <v>4</v>
      </c>
      <c r="J1726" s="6">
        <v>134.49</v>
      </c>
      <c r="K1726" s="7">
        <v>0</v>
      </c>
      <c r="L1726" s="6">
        <v>68.17</v>
      </c>
      <c r="M1726" s="6">
        <f t="shared" si="104"/>
        <v>537.96</v>
      </c>
      <c r="N1726" s="6">
        <f t="shared" si="105"/>
        <v>272.68</v>
      </c>
      <c r="O1726" s="6">
        <f t="shared" si="106"/>
        <v>265.28000000000003</v>
      </c>
      <c r="P1726" s="8">
        <f t="shared" si="107"/>
        <v>0.49312216521674473</v>
      </c>
      <c r="Q1726" s="5">
        <f>YEAR(SalesDataTable[[#This Row],[Order Date]])</f>
        <v>2026</v>
      </c>
      <c r="R1726" s="8" t="str">
        <f>"Q"&amp;ROUNDUP(MONTH(SalesDataTable[[#This Row],[Order Date]])/3,0)</f>
        <v>Q3</v>
      </c>
      <c r="S1726" s="9">
        <f>MONTH(SalesDataTable[[#This Row],[Order Date]])</f>
        <v>8</v>
      </c>
      <c r="T1726" s="8" t="str">
        <f>TEXT(SalesDataTable[[#This Row],[Order Date]],"mmm")</f>
        <v>Aug</v>
      </c>
    </row>
    <row r="1727" spans="1:20" ht="15.6">
      <c r="A1727" s="2">
        <v>991</v>
      </c>
      <c r="B1727" s="3">
        <v>46257</v>
      </c>
      <c r="C1727" s="4" t="s">
        <v>11</v>
      </c>
      <c r="D1727" s="4" t="s">
        <v>18</v>
      </c>
      <c r="E1727" s="4" t="s">
        <v>8</v>
      </c>
      <c r="F1727" s="4" t="s">
        <v>16</v>
      </c>
      <c r="G1727" s="4" t="s">
        <v>9</v>
      </c>
      <c r="H1727" s="4" t="s">
        <v>17</v>
      </c>
      <c r="I1727" s="9">
        <v>4</v>
      </c>
      <c r="J1727" s="6">
        <v>145.30000000000001</v>
      </c>
      <c r="K1727" s="7">
        <v>0.15</v>
      </c>
      <c r="L1727" s="6">
        <v>77.040000000000006</v>
      </c>
      <c r="M1727" s="6">
        <f t="shared" si="104"/>
        <v>494.02000000000004</v>
      </c>
      <c r="N1727" s="6">
        <f t="shared" si="105"/>
        <v>308.16000000000003</v>
      </c>
      <c r="O1727" s="6">
        <f t="shared" si="106"/>
        <v>185.86</v>
      </c>
      <c r="P1727" s="8">
        <f t="shared" si="107"/>
        <v>0.37621958625156876</v>
      </c>
      <c r="Q1727" s="5">
        <f>YEAR(SalesDataTable[[#This Row],[Order Date]])</f>
        <v>2026</v>
      </c>
      <c r="R1727" s="8" t="str">
        <f>"Q"&amp;ROUNDUP(MONTH(SalesDataTable[[#This Row],[Order Date]])/3,0)</f>
        <v>Q3</v>
      </c>
      <c r="S1727" s="9">
        <f>MONTH(SalesDataTable[[#This Row],[Order Date]])</f>
        <v>8</v>
      </c>
      <c r="T1727" s="8" t="str">
        <f>TEXT(SalesDataTable[[#This Row],[Order Date]],"mmm")</f>
        <v>Aug</v>
      </c>
    </row>
    <row r="1728" spans="1:20" ht="15.6">
      <c r="A1728" s="2">
        <v>1008</v>
      </c>
      <c r="B1728" s="3">
        <v>46257</v>
      </c>
      <c r="C1728" s="4" t="s">
        <v>20</v>
      </c>
      <c r="D1728" s="4" t="s">
        <v>21</v>
      </c>
      <c r="E1728" s="4" t="s">
        <v>8</v>
      </c>
      <c r="F1728" s="4" t="s">
        <v>16</v>
      </c>
      <c r="G1728" s="4" t="s">
        <v>14</v>
      </c>
      <c r="H1728" s="4" t="s">
        <v>48</v>
      </c>
      <c r="I1728" s="9">
        <v>10</v>
      </c>
      <c r="J1728" s="6">
        <v>164.55</v>
      </c>
      <c r="K1728" s="7">
        <v>0.1</v>
      </c>
      <c r="L1728" s="6">
        <v>88.23</v>
      </c>
      <c r="M1728" s="6">
        <f t="shared" si="104"/>
        <v>1480.95</v>
      </c>
      <c r="N1728" s="6">
        <f t="shared" si="105"/>
        <v>882.30000000000007</v>
      </c>
      <c r="O1728" s="6">
        <f t="shared" si="106"/>
        <v>598.65</v>
      </c>
      <c r="P1728" s="8">
        <f t="shared" si="107"/>
        <v>0.40423376886458012</v>
      </c>
      <c r="Q1728" s="5">
        <f>YEAR(SalesDataTable[[#This Row],[Order Date]])</f>
        <v>2026</v>
      </c>
      <c r="R1728" s="8" t="str">
        <f>"Q"&amp;ROUNDUP(MONTH(SalesDataTable[[#This Row],[Order Date]])/3,0)</f>
        <v>Q3</v>
      </c>
      <c r="S1728" s="9">
        <f>MONTH(SalesDataTable[[#This Row],[Order Date]])</f>
        <v>8</v>
      </c>
      <c r="T1728" s="8" t="str">
        <f>TEXT(SalesDataTable[[#This Row],[Order Date]],"mmm")</f>
        <v>Aug</v>
      </c>
    </row>
    <row r="1729" spans="1:20" ht="15.6">
      <c r="A1729" s="2">
        <v>1083</v>
      </c>
      <c r="B1729" s="3">
        <v>46257</v>
      </c>
      <c r="C1729" s="4" t="s">
        <v>0</v>
      </c>
      <c r="D1729" s="4" t="s">
        <v>50</v>
      </c>
      <c r="E1729" s="4" t="s">
        <v>19</v>
      </c>
      <c r="F1729" s="4" t="s">
        <v>13</v>
      </c>
      <c r="G1729" s="4" t="s">
        <v>4</v>
      </c>
      <c r="H1729" s="4" t="s">
        <v>26</v>
      </c>
      <c r="I1729" s="9">
        <v>1</v>
      </c>
      <c r="J1729" s="6">
        <v>39.590000000000003</v>
      </c>
      <c r="K1729" s="7">
        <v>0</v>
      </c>
      <c r="L1729" s="6">
        <v>16.899999999999999</v>
      </c>
      <c r="M1729" s="6">
        <f t="shared" si="104"/>
        <v>39.590000000000003</v>
      </c>
      <c r="N1729" s="6">
        <f t="shared" si="105"/>
        <v>16.899999999999999</v>
      </c>
      <c r="O1729" s="6">
        <f t="shared" si="106"/>
        <v>22.690000000000005</v>
      </c>
      <c r="P1729" s="8">
        <f t="shared" si="107"/>
        <v>0.57312452639555456</v>
      </c>
      <c r="Q1729" s="5">
        <f>YEAR(SalesDataTable[[#This Row],[Order Date]])</f>
        <v>2026</v>
      </c>
      <c r="R1729" s="8" t="str">
        <f>"Q"&amp;ROUNDUP(MONTH(SalesDataTable[[#This Row],[Order Date]])/3,0)</f>
        <v>Q3</v>
      </c>
      <c r="S1729" s="9">
        <f>MONTH(SalesDataTable[[#This Row],[Order Date]])</f>
        <v>8</v>
      </c>
      <c r="T1729" s="8" t="str">
        <f>TEXT(SalesDataTable[[#This Row],[Order Date]],"mmm")</f>
        <v>Aug</v>
      </c>
    </row>
    <row r="1730" spans="1:20" ht="15.6">
      <c r="A1730" s="2">
        <v>1553</v>
      </c>
      <c r="B1730" s="3">
        <v>46257</v>
      </c>
      <c r="C1730" s="4" t="s">
        <v>11</v>
      </c>
      <c r="D1730" s="4" t="s">
        <v>12</v>
      </c>
      <c r="E1730" s="4" t="s">
        <v>8</v>
      </c>
      <c r="F1730" s="4" t="s">
        <v>16</v>
      </c>
      <c r="G1730" s="4" t="s">
        <v>34</v>
      </c>
      <c r="H1730" s="4" t="s">
        <v>45</v>
      </c>
      <c r="I1730" s="9">
        <v>5</v>
      </c>
      <c r="J1730" s="6">
        <v>51.62</v>
      </c>
      <c r="K1730" s="7">
        <v>0.15</v>
      </c>
      <c r="L1730" s="6">
        <v>22.6</v>
      </c>
      <c r="M1730" s="6">
        <f t="shared" ref="M1730:M1793" si="108">I1730*J1730*(1-K1730)</f>
        <v>219.38499999999996</v>
      </c>
      <c r="N1730" s="6">
        <f t="shared" ref="N1730:N1793" si="109">I1730*L1730</f>
        <v>113</v>
      </c>
      <c r="O1730" s="6">
        <f t="shared" ref="O1730:O1793" si="110">M1730-N1730</f>
        <v>106.38499999999996</v>
      </c>
      <c r="P1730" s="8">
        <f t="shared" ref="P1730:P1793" si="111">IFERROR(O1730/M1730,0)</f>
        <v>0.48492376415889865</v>
      </c>
      <c r="Q1730" s="5">
        <f>YEAR(SalesDataTable[[#This Row],[Order Date]])</f>
        <v>2026</v>
      </c>
      <c r="R1730" s="8" t="str">
        <f>"Q"&amp;ROUNDUP(MONTH(SalesDataTable[[#This Row],[Order Date]])/3,0)</f>
        <v>Q3</v>
      </c>
      <c r="S1730" s="9">
        <f>MONTH(SalesDataTable[[#This Row],[Order Date]])</f>
        <v>8</v>
      </c>
      <c r="T1730" s="8" t="str">
        <f>TEXT(SalesDataTable[[#This Row],[Order Date]],"mmm")</f>
        <v>Aug</v>
      </c>
    </row>
    <row r="1731" spans="1:20" ht="15.6">
      <c r="A1731" s="2">
        <v>1579</v>
      </c>
      <c r="B1731" s="3">
        <v>46257</v>
      </c>
      <c r="C1731" s="4" t="s">
        <v>20</v>
      </c>
      <c r="D1731" s="4" t="s">
        <v>31</v>
      </c>
      <c r="E1731" s="4" t="s">
        <v>19</v>
      </c>
      <c r="F1731" s="4" t="s">
        <v>3</v>
      </c>
      <c r="G1731" s="4" t="s">
        <v>9</v>
      </c>
      <c r="H1731" s="4" t="s">
        <v>10</v>
      </c>
      <c r="I1731" s="9">
        <v>3</v>
      </c>
      <c r="J1731" s="6">
        <v>90.71</v>
      </c>
      <c r="K1731" s="7">
        <v>0</v>
      </c>
      <c r="L1731" s="6">
        <v>45.57</v>
      </c>
      <c r="M1731" s="6">
        <f t="shared" si="108"/>
        <v>272.13</v>
      </c>
      <c r="N1731" s="6">
        <f t="shared" si="109"/>
        <v>136.71</v>
      </c>
      <c r="O1731" s="6">
        <f t="shared" si="110"/>
        <v>135.41999999999999</v>
      </c>
      <c r="P1731" s="8">
        <f t="shared" si="111"/>
        <v>0.49762980928232825</v>
      </c>
      <c r="Q1731" s="5">
        <f>YEAR(SalesDataTable[[#This Row],[Order Date]])</f>
        <v>2026</v>
      </c>
      <c r="R1731" s="8" t="str">
        <f>"Q"&amp;ROUNDUP(MONTH(SalesDataTable[[#This Row],[Order Date]])/3,0)</f>
        <v>Q3</v>
      </c>
      <c r="S1731" s="9">
        <f>MONTH(SalesDataTable[[#This Row],[Order Date]])</f>
        <v>8</v>
      </c>
      <c r="T1731" s="8" t="str">
        <f>TEXT(SalesDataTable[[#This Row],[Order Date]],"mmm")</f>
        <v>Aug</v>
      </c>
    </row>
    <row r="1732" spans="1:20" ht="15.6">
      <c r="A1732" s="2">
        <v>1732</v>
      </c>
      <c r="B1732" s="3">
        <v>46257</v>
      </c>
      <c r="C1732" s="4" t="s">
        <v>6</v>
      </c>
      <c r="D1732" s="4" t="s">
        <v>7</v>
      </c>
      <c r="E1732" s="4" t="s">
        <v>19</v>
      </c>
      <c r="F1732" s="4" t="s">
        <v>13</v>
      </c>
      <c r="G1732" s="4" t="s">
        <v>4</v>
      </c>
      <c r="H1732" s="4" t="s">
        <v>26</v>
      </c>
      <c r="I1732" s="9">
        <v>4</v>
      </c>
      <c r="J1732" s="6">
        <v>41.09</v>
      </c>
      <c r="K1732" s="7">
        <v>0</v>
      </c>
      <c r="L1732" s="6">
        <v>17</v>
      </c>
      <c r="M1732" s="6">
        <f t="shared" si="108"/>
        <v>164.36</v>
      </c>
      <c r="N1732" s="6">
        <f t="shared" si="109"/>
        <v>68</v>
      </c>
      <c r="O1732" s="6">
        <f t="shared" si="110"/>
        <v>96.360000000000014</v>
      </c>
      <c r="P1732" s="8">
        <f t="shared" si="111"/>
        <v>0.58627403261134103</v>
      </c>
      <c r="Q1732" s="5">
        <f>YEAR(SalesDataTable[[#This Row],[Order Date]])</f>
        <v>2026</v>
      </c>
      <c r="R1732" s="8" t="str">
        <f>"Q"&amp;ROUNDUP(MONTH(SalesDataTable[[#This Row],[Order Date]])/3,0)</f>
        <v>Q3</v>
      </c>
      <c r="S1732" s="9">
        <f>MONTH(SalesDataTable[[#This Row],[Order Date]])</f>
        <v>8</v>
      </c>
      <c r="T1732" s="8" t="str">
        <f>TEXT(SalesDataTable[[#This Row],[Order Date]],"mmm")</f>
        <v>Aug</v>
      </c>
    </row>
    <row r="1733" spans="1:20" ht="15.6">
      <c r="A1733" s="2">
        <v>2083</v>
      </c>
      <c r="B1733" s="3">
        <v>46257</v>
      </c>
      <c r="C1733" s="4" t="s">
        <v>6</v>
      </c>
      <c r="D1733" s="4" t="s">
        <v>49</v>
      </c>
      <c r="E1733" s="4" t="s">
        <v>2</v>
      </c>
      <c r="F1733" s="4" t="s">
        <v>13</v>
      </c>
      <c r="G1733" s="4" t="s">
        <v>9</v>
      </c>
      <c r="H1733" s="4" t="s">
        <v>10</v>
      </c>
      <c r="I1733" s="9">
        <v>1</v>
      </c>
      <c r="J1733" s="6">
        <v>91.37</v>
      </c>
      <c r="K1733" s="7">
        <v>0</v>
      </c>
      <c r="L1733" s="6">
        <v>46.73</v>
      </c>
      <c r="M1733" s="6">
        <f t="shared" si="108"/>
        <v>91.37</v>
      </c>
      <c r="N1733" s="6">
        <f t="shared" si="109"/>
        <v>46.73</v>
      </c>
      <c r="O1733" s="6">
        <f t="shared" si="110"/>
        <v>44.640000000000008</v>
      </c>
      <c r="P1733" s="8">
        <f t="shared" si="111"/>
        <v>0.48856298566269024</v>
      </c>
      <c r="Q1733" s="5">
        <f>YEAR(SalesDataTable[[#This Row],[Order Date]])</f>
        <v>2026</v>
      </c>
      <c r="R1733" s="8" t="str">
        <f>"Q"&amp;ROUNDUP(MONTH(SalesDataTable[[#This Row],[Order Date]])/3,0)</f>
        <v>Q3</v>
      </c>
      <c r="S1733" s="9">
        <f>MONTH(SalesDataTable[[#This Row],[Order Date]])</f>
        <v>8</v>
      </c>
      <c r="T1733" s="8" t="str">
        <f>TEXT(SalesDataTable[[#This Row],[Order Date]],"mmm")</f>
        <v>Aug</v>
      </c>
    </row>
    <row r="1734" spans="1:20" ht="15.6">
      <c r="A1734" s="2">
        <v>2176</v>
      </c>
      <c r="B1734" s="3">
        <v>46257</v>
      </c>
      <c r="C1734" s="4" t="s">
        <v>6</v>
      </c>
      <c r="D1734" s="4" t="s">
        <v>41</v>
      </c>
      <c r="E1734" s="4" t="s">
        <v>2</v>
      </c>
      <c r="F1734" s="4" t="s">
        <v>13</v>
      </c>
      <c r="G1734" s="4" t="s">
        <v>14</v>
      </c>
      <c r="H1734" s="4" t="s">
        <v>32</v>
      </c>
      <c r="I1734" s="9">
        <v>1</v>
      </c>
      <c r="J1734" s="6">
        <v>46.92</v>
      </c>
      <c r="K1734" s="7">
        <v>0</v>
      </c>
      <c r="L1734" s="6">
        <v>18.3</v>
      </c>
      <c r="M1734" s="6">
        <f t="shared" si="108"/>
        <v>46.92</v>
      </c>
      <c r="N1734" s="6">
        <f t="shared" si="109"/>
        <v>18.3</v>
      </c>
      <c r="O1734" s="6">
        <f t="shared" si="110"/>
        <v>28.62</v>
      </c>
      <c r="P1734" s="8">
        <f t="shared" si="111"/>
        <v>0.60997442455242967</v>
      </c>
      <c r="Q1734" s="5">
        <f>YEAR(SalesDataTable[[#This Row],[Order Date]])</f>
        <v>2026</v>
      </c>
      <c r="R1734" s="8" t="str">
        <f>"Q"&amp;ROUNDUP(MONTH(SalesDataTable[[#This Row],[Order Date]])/3,0)</f>
        <v>Q3</v>
      </c>
      <c r="S1734" s="9">
        <f>MONTH(SalesDataTable[[#This Row],[Order Date]])</f>
        <v>8</v>
      </c>
      <c r="T1734" s="8" t="str">
        <f>TEXT(SalesDataTable[[#This Row],[Order Date]],"mmm")</f>
        <v>Aug</v>
      </c>
    </row>
    <row r="1735" spans="1:20" ht="15.6">
      <c r="A1735" s="2">
        <v>2723</v>
      </c>
      <c r="B1735" s="3">
        <v>46257</v>
      </c>
      <c r="C1735" s="4" t="s">
        <v>0</v>
      </c>
      <c r="D1735" s="4" t="s">
        <v>1</v>
      </c>
      <c r="E1735" s="4" t="s">
        <v>2</v>
      </c>
      <c r="F1735" s="4" t="s">
        <v>13</v>
      </c>
      <c r="G1735" s="4" t="s">
        <v>4</v>
      </c>
      <c r="H1735" s="4" t="s">
        <v>30</v>
      </c>
      <c r="I1735" s="9">
        <v>1</v>
      </c>
      <c r="J1735" s="6">
        <v>100.29</v>
      </c>
      <c r="K1735" s="7">
        <v>0.05</v>
      </c>
      <c r="L1735" s="6">
        <v>49.82</v>
      </c>
      <c r="M1735" s="6">
        <f t="shared" si="108"/>
        <v>95.275500000000008</v>
      </c>
      <c r="N1735" s="6">
        <f t="shared" si="109"/>
        <v>49.82</v>
      </c>
      <c r="O1735" s="6">
        <f t="shared" si="110"/>
        <v>45.455500000000008</v>
      </c>
      <c r="P1735" s="8">
        <f t="shared" si="111"/>
        <v>0.47709537079312103</v>
      </c>
      <c r="Q1735" s="5">
        <f>YEAR(SalesDataTable[[#This Row],[Order Date]])</f>
        <v>2026</v>
      </c>
      <c r="R1735" s="8" t="str">
        <f>"Q"&amp;ROUNDUP(MONTH(SalesDataTable[[#This Row],[Order Date]])/3,0)</f>
        <v>Q3</v>
      </c>
      <c r="S1735" s="9">
        <f>MONTH(SalesDataTable[[#This Row],[Order Date]])</f>
        <v>8</v>
      </c>
      <c r="T1735" s="8" t="str">
        <f>TEXT(SalesDataTable[[#This Row],[Order Date]],"mmm")</f>
        <v>Aug</v>
      </c>
    </row>
    <row r="1736" spans="1:20" ht="15.6">
      <c r="A1736" s="2">
        <v>3299</v>
      </c>
      <c r="B1736" s="3">
        <v>46257</v>
      </c>
      <c r="C1736" s="4" t="s">
        <v>0</v>
      </c>
      <c r="D1736" s="4" t="s">
        <v>36</v>
      </c>
      <c r="E1736" s="4" t="s">
        <v>2</v>
      </c>
      <c r="F1736" s="4" t="s">
        <v>13</v>
      </c>
      <c r="G1736" s="4" t="s">
        <v>9</v>
      </c>
      <c r="H1736" s="4" t="s">
        <v>17</v>
      </c>
      <c r="I1736" s="9">
        <v>1</v>
      </c>
      <c r="J1736" s="6">
        <v>147.11000000000001</v>
      </c>
      <c r="K1736" s="7">
        <v>0.15</v>
      </c>
      <c r="L1736" s="6">
        <v>79.599999999999994</v>
      </c>
      <c r="M1736" s="6">
        <f t="shared" si="108"/>
        <v>125.04350000000001</v>
      </c>
      <c r="N1736" s="6">
        <f t="shared" si="109"/>
        <v>79.599999999999994</v>
      </c>
      <c r="O1736" s="6">
        <f t="shared" si="110"/>
        <v>45.443500000000014</v>
      </c>
      <c r="P1736" s="8">
        <f t="shared" si="111"/>
        <v>0.36342152930780097</v>
      </c>
      <c r="Q1736" s="5">
        <f>YEAR(SalesDataTable[[#This Row],[Order Date]])</f>
        <v>2026</v>
      </c>
      <c r="R1736" s="8" t="str">
        <f>"Q"&amp;ROUNDUP(MONTH(SalesDataTable[[#This Row],[Order Date]])/3,0)</f>
        <v>Q3</v>
      </c>
      <c r="S1736" s="9">
        <f>MONTH(SalesDataTable[[#This Row],[Order Date]])</f>
        <v>8</v>
      </c>
      <c r="T1736" s="8" t="str">
        <f>TEXT(SalesDataTable[[#This Row],[Order Date]],"mmm")</f>
        <v>Aug</v>
      </c>
    </row>
    <row r="1737" spans="1:20" ht="15.6">
      <c r="A1737" s="2">
        <v>3398</v>
      </c>
      <c r="B1737" s="3">
        <v>46257</v>
      </c>
      <c r="C1737" s="4" t="s">
        <v>6</v>
      </c>
      <c r="D1737" s="4" t="s">
        <v>43</v>
      </c>
      <c r="E1737" s="4" t="s">
        <v>2</v>
      </c>
      <c r="F1737" s="4" t="s">
        <v>13</v>
      </c>
      <c r="G1737" s="4" t="s">
        <v>9</v>
      </c>
      <c r="H1737" s="4" t="s">
        <v>37</v>
      </c>
      <c r="I1737" s="9">
        <v>2</v>
      </c>
      <c r="J1737" s="6">
        <v>156.44999999999999</v>
      </c>
      <c r="K1737" s="7">
        <v>0</v>
      </c>
      <c r="L1737" s="6">
        <v>80.13</v>
      </c>
      <c r="M1737" s="6">
        <f t="shared" si="108"/>
        <v>312.89999999999998</v>
      </c>
      <c r="N1737" s="6">
        <f t="shared" si="109"/>
        <v>160.26</v>
      </c>
      <c r="O1737" s="6">
        <f t="shared" si="110"/>
        <v>152.63999999999999</v>
      </c>
      <c r="P1737" s="8">
        <f t="shared" si="111"/>
        <v>0.487823585810163</v>
      </c>
      <c r="Q1737" s="5">
        <f>YEAR(SalesDataTable[[#This Row],[Order Date]])</f>
        <v>2026</v>
      </c>
      <c r="R1737" s="8" t="str">
        <f>"Q"&amp;ROUNDUP(MONTH(SalesDataTable[[#This Row],[Order Date]])/3,0)</f>
        <v>Q3</v>
      </c>
      <c r="S1737" s="9">
        <f>MONTH(SalesDataTable[[#This Row],[Order Date]])</f>
        <v>8</v>
      </c>
      <c r="T1737" s="8" t="str">
        <f>TEXT(SalesDataTable[[#This Row],[Order Date]],"mmm")</f>
        <v>Aug</v>
      </c>
    </row>
    <row r="1738" spans="1:20" ht="15.6">
      <c r="A1738" s="2">
        <v>4012</v>
      </c>
      <c r="B1738" s="3">
        <v>46257</v>
      </c>
      <c r="C1738" s="4" t="s">
        <v>6</v>
      </c>
      <c r="D1738" s="4" t="s">
        <v>49</v>
      </c>
      <c r="E1738" s="4" t="s">
        <v>2</v>
      </c>
      <c r="F1738" s="4" t="s">
        <v>13</v>
      </c>
      <c r="G1738" s="4" t="s">
        <v>9</v>
      </c>
      <c r="H1738" s="4" t="s">
        <v>46</v>
      </c>
      <c r="I1738" s="9">
        <v>2</v>
      </c>
      <c r="J1738" s="6">
        <v>72.97</v>
      </c>
      <c r="K1738" s="7">
        <v>0</v>
      </c>
      <c r="L1738" s="6">
        <v>33.25</v>
      </c>
      <c r="M1738" s="6">
        <f t="shared" si="108"/>
        <v>145.94</v>
      </c>
      <c r="N1738" s="6">
        <f t="shared" si="109"/>
        <v>66.5</v>
      </c>
      <c r="O1738" s="6">
        <f t="shared" si="110"/>
        <v>79.44</v>
      </c>
      <c r="P1738" s="8">
        <f t="shared" si="111"/>
        <v>0.54433328765245992</v>
      </c>
      <c r="Q1738" s="5">
        <f>YEAR(SalesDataTable[[#This Row],[Order Date]])</f>
        <v>2026</v>
      </c>
      <c r="R1738" s="8" t="str">
        <f>"Q"&amp;ROUNDUP(MONTH(SalesDataTable[[#This Row],[Order Date]])/3,0)</f>
        <v>Q3</v>
      </c>
      <c r="S1738" s="9">
        <f>MONTH(SalesDataTable[[#This Row],[Order Date]])</f>
        <v>8</v>
      </c>
      <c r="T1738" s="8" t="str">
        <f>TEXT(SalesDataTable[[#This Row],[Order Date]],"mmm")</f>
        <v>Aug</v>
      </c>
    </row>
    <row r="1739" spans="1:20" ht="15.6">
      <c r="A1739" s="2">
        <v>4064</v>
      </c>
      <c r="B1739" s="3">
        <v>46257</v>
      </c>
      <c r="C1739" s="4" t="s">
        <v>20</v>
      </c>
      <c r="D1739" s="4" t="s">
        <v>31</v>
      </c>
      <c r="E1739" s="4" t="s">
        <v>28</v>
      </c>
      <c r="F1739" s="4" t="s">
        <v>3</v>
      </c>
      <c r="G1739" s="4" t="s">
        <v>34</v>
      </c>
      <c r="H1739" s="4" t="s">
        <v>45</v>
      </c>
      <c r="I1739" s="9">
        <v>2</v>
      </c>
      <c r="J1739" s="6">
        <v>51.63</v>
      </c>
      <c r="K1739" s="7">
        <v>0</v>
      </c>
      <c r="L1739" s="6">
        <v>21.39</v>
      </c>
      <c r="M1739" s="6">
        <f t="shared" si="108"/>
        <v>103.26</v>
      </c>
      <c r="N1739" s="6">
        <f t="shared" si="109"/>
        <v>42.78</v>
      </c>
      <c r="O1739" s="6">
        <f t="shared" si="110"/>
        <v>60.480000000000004</v>
      </c>
      <c r="P1739" s="8">
        <f t="shared" si="111"/>
        <v>0.58570598489250436</v>
      </c>
      <c r="Q1739" s="5">
        <f>YEAR(SalesDataTable[[#This Row],[Order Date]])</f>
        <v>2026</v>
      </c>
      <c r="R1739" s="8" t="str">
        <f>"Q"&amp;ROUNDUP(MONTH(SalesDataTable[[#This Row],[Order Date]])/3,0)</f>
        <v>Q3</v>
      </c>
      <c r="S1739" s="9">
        <f>MONTH(SalesDataTable[[#This Row],[Order Date]])</f>
        <v>8</v>
      </c>
      <c r="T1739" s="8" t="str">
        <f>TEXT(SalesDataTable[[#This Row],[Order Date]],"mmm")</f>
        <v>Aug</v>
      </c>
    </row>
    <row r="1740" spans="1:20" ht="15.6">
      <c r="A1740" s="2">
        <v>4671</v>
      </c>
      <c r="B1740" s="3">
        <v>46257</v>
      </c>
      <c r="C1740" s="4" t="s">
        <v>6</v>
      </c>
      <c r="D1740" s="4" t="s">
        <v>43</v>
      </c>
      <c r="E1740" s="4" t="s">
        <v>8</v>
      </c>
      <c r="F1740" s="4" t="s">
        <v>3</v>
      </c>
      <c r="G1740" s="4" t="s">
        <v>4</v>
      </c>
      <c r="H1740" s="4" t="s">
        <v>30</v>
      </c>
      <c r="I1740" s="9">
        <v>8</v>
      </c>
      <c r="J1740" s="6">
        <v>100.06</v>
      </c>
      <c r="K1740" s="7">
        <v>0.05</v>
      </c>
      <c r="L1740" s="6">
        <v>49.39</v>
      </c>
      <c r="M1740" s="6">
        <f t="shared" si="108"/>
        <v>760.45600000000002</v>
      </c>
      <c r="N1740" s="6">
        <f t="shared" si="109"/>
        <v>395.12</v>
      </c>
      <c r="O1740" s="6">
        <f t="shared" si="110"/>
        <v>365.33600000000001</v>
      </c>
      <c r="P1740" s="8">
        <f t="shared" si="111"/>
        <v>0.48041701295012468</v>
      </c>
      <c r="Q1740" s="5">
        <f>YEAR(SalesDataTable[[#This Row],[Order Date]])</f>
        <v>2026</v>
      </c>
      <c r="R1740" s="8" t="str">
        <f>"Q"&amp;ROUNDUP(MONTH(SalesDataTable[[#This Row],[Order Date]])/3,0)</f>
        <v>Q3</v>
      </c>
      <c r="S1740" s="9">
        <f>MONTH(SalesDataTable[[#This Row],[Order Date]])</f>
        <v>8</v>
      </c>
      <c r="T1740" s="8" t="str">
        <f>TEXT(SalesDataTable[[#This Row],[Order Date]],"mmm")</f>
        <v>Aug</v>
      </c>
    </row>
    <row r="1741" spans="1:20" ht="15.6">
      <c r="A1741" s="2">
        <v>1914</v>
      </c>
      <c r="B1741" s="3">
        <v>46258</v>
      </c>
      <c r="C1741" s="4" t="s">
        <v>20</v>
      </c>
      <c r="D1741" s="4" t="s">
        <v>33</v>
      </c>
      <c r="E1741" s="4" t="s">
        <v>19</v>
      </c>
      <c r="F1741" s="4" t="s">
        <v>3</v>
      </c>
      <c r="G1741" s="4" t="s">
        <v>23</v>
      </c>
      <c r="H1741" s="4" t="s">
        <v>40</v>
      </c>
      <c r="I1741" s="9">
        <v>4</v>
      </c>
      <c r="J1741" s="6">
        <v>83.2</v>
      </c>
      <c r="K1741" s="7">
        <v>0</v>
      </c>
      <c r="L1741" s="6">
        <v>39.99</v>
      </c>
      <c r="M1741" s="6">
        <f t="shared" si="108"/>
        <v>332.8</v>
      </c>
      <c r="N1741" s="6">
        <f t="shared" si="109"/>
        <v>159.96</v>
      </c>
      <c r="O1741" s="6">
        <f t="shared" si="110"/>
        <v>172.84</v>
      </c>
      <c r="P1741" s="8">
        <f t="shared" si="111"/>
        <v>0.5193509615384615</v>
      </c>
      <c r="Q1741" s="5">
        <f>YEAR(SalesDataTable[[#This Row],[Order Date]])</f>
        <v>2026</v>
      </c>
      <c r="R1741" s="8" t="str">
        <f>"Q"&amp;ROUNDUP(MONTH(SalesDataTable[[#This Row],[Order Date]])/3,0)</f>
        <v>Q3</v>
      </c>
      <c r="S1741" s="9">
        <f>MONTH(SalesDataTable[[#This Row],[Order Date]])</f>
        <v>8</v>
      </c>
      <c r="T1741" s="8" t="str">
        <f>TEXT(SalesDataTable[[#This Row],[Order Date]],"mmm")</f>
        <v>Aug</v>
      </c>
    </row>
    <row r="1742" spans="1:20" ht="15.6">
      <c r="A1742" s="2">
        <v>1973</v>
      </c>
      <c r="B1742" s="3">
        <v>46258</v>
      </c>
      <c r="C1742" s="4" t="s">
        <v>0</v>
      </c>
      <c r="D1742" s="4" t="s">
        <v>1</v>
      </c>
      <c r="E1742" s="4" t="s">
        <v>2</v>
      </c>
      <c r="F1742" s="4" t="s">
        <v>13</v>
      </c>
      <c r="G1742" s="4" t="s">
        <v>34</v>
      </c>
      <c r="H1742" s="4" t="s">
        <v>45</v>
      </c>
      <c r="I1742" s="9">
        <v>3</v>
      </c>
      <c r="J1742" s="6">
        <v>51.29</v>
      </c>
      <c r="K1742" s="7">
        <v>0</v>
      </c>
      <c r="L1742" s="6">
        <v>22.08</v>
      </c>
      <c r="M1742" s="6">
        <f t="shared" si="108"/>
        <v>153.87</v>
      </c>
      <c r="N1742" s="6">
        <f t="shared" si="109"/>
        <v>66.239999999999995</v>
      </c>
      <c r="O1742" s="6">
        <f t="shared" si="110"/>
        <v>87.63000000000001</v>
      </c>
      <c r="P1742" s="8">
        <f t="shared" si="111"/>
        <v>0.56950672645739919</v>
      </c>
      <c r="Q1742" s="5">
        <f>YEAR(SalesDataTable[[#This Row],[Order Date]])</f>
        <v>2026</v>
      </c>
      <c r="R1742" s="8" t="str">
        <f>"Q"&amp;ROUNDUP(MONTH(SalesDataTable[[#This Row],[Order Date]])/3,0)</f>
        <v>Q3</v>
      </c>
      <c r="S1742" s="9">
        <f>MONTH(SalesDataTable[[#This Row],[Order Date]])</f>
        <v>8</v>
      </c>
      <c r="T1742" s="8" t="str">
        <f>TEXT(SalesDataTable[[#This Row],[Order Date]],"mmm")</f>
        <v>Aug</v>
      </c>
    </row>
    <row r="1743" spans="1:20" ht="15.6">
      <c r="A1743" s="2">
        <v>2564</v>
      </c>
      <c r="B1743" s="3">
        <v>46258</v>
      </c>
      <c r="C1743" s="4" t="s">
        <v>11</v>
      </c>
      <c r="D1743" s="4" t="s">
        <v>18</v>
      </c>
      <c r="E1743" s="4" t="s">
        <v>2</v>
      </c>
      <c r="F1743" s="4" t="s">
        <v>3</v>
      </c>
      <c r="G1743" s="4" t="s">
        <v>23</v>
      </c>
      <c r="H1743" s="4" t="s">
        <v>29</v>
      </c>
      <c r="I1743" s="9">
        <v>1</v>
      </c>
      <c r="J1743" s="6">
        <v>200.2</v>
      </c>
      <c r="K1743" s="7">
        <v>0</v>
      </c>
      <c r="L1743" s="6">
        <v>103.38</v>
      </c>
      <c r="M1743" s="6">
        <f t="shared" si="108"/>
        <v>200.2</v>
      </c>
      <c r="N1743" s="6">
        <f t="shared" si="109"/>
        <v>103.38</v>
      </c>
      <c r="O1743" s="6">
        <f t="shared" si="110"/>
        <v>96.82</v>
      </c>
      <c r="P1743" s="8">
        <f t="shared" si="111"/>
        <v>0.48361638361638359</v>
      </c>
      <c r="Q1743" s="5">
        <f>YEAR(SalesDataTable[[#This Row],[Order Date]])</f>
        <v>2026</v>
      </c>
      <c r="R1743" s="8" t="str">
        <f>"Q"&amp;ROUNDUP(MONTH(SalesDataTable[[#This Row],[Order Date]])/3,0)</f>
        <v>Q3</v>
      </c>
      <c r="S1743" s="9">
        <f>MONTH(SalesDataTable[[#This Row],[Order Date]])</f>
        <v>8</v>
      </c>
      <c r="T1743" s="8" t="str">
        <f>TEXT(SalesDataTable[[#This Row],[Order Date]],"mmm")</f>
        <v>Aug</v>
      </c>
    </row>
    <row r="1744" spans="1:20" ht="15.6">
      <c r="A1744" s="2">
        <v>2791</v>
      </c>
      <c r="B1744" s="3">
        <v>46258</v>
      </c>
      <c r="C1744" s="4" t="s">
        <v>0</v>
      </c>
      <c r="D1744" s="4" t="s">
        <v>50</v>
      </c>
      <c r="E1744" s="4" t="s">
        <v>19</v>
      </c>
      <c r="F1744" s="4" t="s">
        <v>16</v>
      </c>
      <c r="G1744" s="4" t="s">
        <v>34</v>
      </c>
      <c r="H1744" s="4" t="s">
        <v>42</v>
      </c>
      <c r="I1744" s="9">
        <v>2</v>
      </c>
      <c r="J1744" s="6">
        <v>36.869999999999997</v>
      </c>
      <c r="K1744" s="7">
        <v>0</v>
      </c>
      <c r="L1744" s="6">
        <v>13.71</v>
      </c>
      <c r="M1744" s="6">
        <f t="shared" si="108"/>
        <v>73.739999999999995</v>
      </c>
      <c r="N1744" s="6">
        <f t="shared" si="109"/>
        <v>27.42</v>
      </c>
      <c r="O1744" s="6">
        <f t="shared" si="110"/>
        <v>46.319999999999993</v>
      </c>
      <c r="P1744" s="8">
        <f t="shared" si="111"/>
        <v>0.62815296989422287</v>
      </c>
      <c r="Q1744" s="5">
        <f>YEAR(SalesDataTable[[#This Row],[Order Date]])</f>
        <v>2026</v>
      </c>
      <c r="R1744" s="8" t="str">
        <f>"Q"&amp;ROUNDUP(MONTH(SalesDataTable[[#This Row],[Order Date]])/3,0)</f>
        <v>Q3</v>
      </c>
      <c r="S1744" s="9">
        <f>MONTH(SalesDataTable[[#This Row],[Order Date]])</f>
        <v>8</v>
      </c>
      <c r="T1744" s="8" t="str">
        <f>TEXT(SalesDataTable[[#This Row],[Order Date]],"mmm")</f>
        <v>Aug</v>
      </c>
    </row>
    <row r="1745" spans="1:20" ht="15.6">
      <c r="A1745" s="2">
        <v>3559</v>
      </c>
      <c r="B1745" s="3">
        <v>46258</v>
      </c>
      <c r="C1745" s="4" t="s">
        <v>20</v>
      </c>
      <c r="D1745" s="4" t="s">
        <v>33</v>
      </c>
      <c r="E1745" s="4" t="s">
        <v>2</v>
      </c>
      <c r="F1745" s="4" t="s">
        <v>3</v>
      </c>
      <c r="G1745" s="4" t="s">
        <v>34</v>
      </c>
      <c r="H1745" s="4" t="s">
        <v>42</v>
      </c>
      <c r="I1745" s="9">
        <v>1</v>
      </c>
      <c r="J1745" s="6">
        <v>36.28</v>
      </c>
      <c r="K1745" s="7">
        <v>0.1</v>
      </c>
      <c r="L1745" s="6">
        <v>14.16</v>
      </c>
      <c r="M1745" s="6">
        <f t="shared" si="108"/>
        <v>32.652000000000001</v>
      </c>
      <c r="N1745" s="6">
        <f t="shared" si="109"/>
        <v>14.16</v>
      </c>
      <c r="O1745" s="6">
        <f t="shared" si="110"/>
        <v>18.492000000000001</v>
      </c>
      <c r="P1745" s="8">
        <f t="shared" si="111"/>
        <v>0.56633590591694227</v>
      </c>
      <c r="Q1745" s="5">
        <f>YEAR(SalesDataTable[[#This Row],[Order Date]])</f>
        <v>2026</v>
      </c>
      <c r="R1745" s="8" t="str">
        <f>"Q"&amp;ROUNDUP(MONTH(SalesDataTable[[#This Row],[Order Date]])/3,0)</f>
        <v>Q3</v>
      </c>
      <c r="S1745" s="9">
        <f>MONTH(SalesDataTable[[#This Row],[Order Date]])</f>
        <v>8</v>
      </c>
      <c r="T1745" s="8" t="str">
        <f>TEXT(SalesDataTable[[#This Row],[Order Date]],"mmm")</f>
        <v>Aug</v>
      </c>
    </row>
    <row r="1746" spans="1:20" ht="15.6">
      <c r="A1746" s="2">
        <v>3839</v>
      </c>
      <c r="B1746" s="3">
        <v>46258</v>
      </c>
      <c r="C1746" s="4" t="s">
        <v>0</v>
      </c>
      <c r="D1746" s="4" t="s">
        <v>50</v>
      </c>
      <c r="E1746" s="4" t="s">
        <v>28</v>
      </c>
      <c r="F1746" s="4" t="s">
        <v>3</v>
      </c>
      <c r="G1746" s="4" t="s">
        <v>9</v>
      </c>
      <c r="H1746" s="4" t="s">
        <v>10</v>
      </c>
      <c r="I1746" s="9">
        <v>2</v>
      </c>
      <c r="J1746" s="6">
        <v>93.88</v>
      </c>
      <c r="K1746" s="7">
        <v>0.05</v>
      </c>
      <c r="L1746" s="6">
        <v>46.57</v>
      </c>
      <c r="M1746" s="6">
        <f t="shared" si="108"/>
        <v>178.37199999999999</v>
      </c>
      <c r="N1746" s="6">
        <f t="shared" si="109"/>
        <v>93.14</v>
      </c>
      <c r="O1746" s="6">
        <f t="shared" si="110"/>
        <v>85.231999999999985</v>
      </c>
      <c r="P1746" s="8">
        <f t="shared" si="111"/>
        <v>0.47783284371986628</v>
      </c>
      <c r="Q1746" s="5">
        <f>YEAR(SalesDataTable[[#This Row],[Order Date]])</f>
        <v>2026</v>
      </c>
      <c r="R1746" s="8" t="str">
        <f>"Q"&amp;ROUNDUP(MONTH(SalesDataTable[[#This Row],[Order Date]])/3,0)</f>
        <v>Q3</v>
      </c>
      <c r="S1746" s="9">
        <f>MONTH(SalesDataTable[[#This Row],[Order Date]])</f>
        <v>8</v>
      </c>
      <c r="T1746" s="8" t="str">
        <f>TEXT(SalesDataTable[[#This Row],[Order Date]],"mmm")</f>
        <v>Aug</v>
      </c>
    </row>
    <row r="1747" spans="1:20" ht="15.6">
      <c r="A1747" s="2">
        <v>4133</v>
      </c>
      <c r="B1747" s="3">
        <v>46258</v>
      </c>
      <c r="C1747" s="4" t="s">
        <v>20</v>
      </c>
      <c r="D1747" s="4" t="s">
        <v>21</v>
      </c>
      <c r="E1747" s="4" t="s">
        <v>2</v>
      </c>
      <c r="F1747" s="4" t="s">
        <v>13</v>
      </c>
      <c r="G1747" s="4" t="s">
        <v>23</v>
      </c>
      <c r="H1747" s="4" t="s">
        <v>29</v>
      </c>
      <c r="I1747" s="9">
        <v>1</v>
      </c>
      <c r="J1747" s="6">
        <v>192.67</v>
      </c>
      <c r="K1747" s="7">
        <v>0.05</v>
      </c>
      <c r="L1747" s="6">
        <v>101.04</v>
      </c>
      <c r="M1747" s="6">
        <f t="shared" si="108"/>
        <v>183.03649999999999</v>
      </c>
      <c r="N1747" s="6">
        <f t="shared" si="109"/>
        <v>101.04</v>
      </c>
      <c r="O1747" s="6">
        <f t="shared" si="110"/>
        <v>81.996499999999983</v>
      </c>
      <c r="P1747" s="8">
        <f t="shared" si="111"/>
        <v>0.44797895501716867</v>
      </c>
      <c r="Q1747" s="5">
        <f>YEAR(SalesDataTable[[#This Row],[Order Date]])</f>
        <v>2026</v>
      </c>
      <c r="R1747" s="8" t="str">
        <f>"Q"&amp;ROUNDUP(MONTH(SalesDataTable[[#This Row],[Order Date]])/3,0)</f>
        <v>Q3</v>
      </c>
      <c r="S1747" s="9">
        <f>MONTH(SalesDataTable[[#This Row],[Order Date]])</f>
        <v>8</v>
      </c>
      <c r="T1747" s="8" t="str">
        <f>TEXT(SalesDataTable[[#This Row],[Order Date]],"mmm")</f>
        <v>Aug</v>
      </c>
    </row>
    <row r="1748" spans="1:20" ht="15.6">
      <c r="A1748" s="2">
        <v>4765</v>
      </c>
      <c r="B1748" s="3">
        <v>46258</v>
      </c>
      <c r="C1748" s="4" t="s">
        <v>0</v>
      </c>
      <c r="D1748" s="4" t="s">
        <v>50</v>
      </c>
      <c r="E1748" s="4" t="s">
        <v>2</v>
      </c>
      <c r="F1748" s="4" t="s">
        <v>13</v>
      </c>
      <c r="G1748" s="4" t="s">
        <v>4</v>
      </c>
      <c r="H1748" s="4" t="s">
        <v>5</v>
      </c>
      <c r="I1748" s="9">
        <v>1</v>
      </c>
      <c r="J1748" s="6">
        <v>80.099999999999994</v>
      </c>
      <c r="K1748" s="7">
        <v>0.05</v>
      </c>
      <c r="L1748" s="6">
        <v>43.49</v>
      </c>
      <c r="M1748" s="6">
        <f t="shared" si="108"/>
        <v>76.094999999999985</v>
      </c>
      <c r="N1748" s="6">
        <f t="shared" si="109"/>
        <v>43.49</v>
      </c>
      <c r="O1748" s="6">
        <f t="shared" si="110"/>
        <v>32.604999999999983</v>
      </c>
      <c r="P1748" s="8">
        <f t="shared" si="111"/>
        <v>0.42847756094355727</v>
      </c>
      <c r="Q1748" s="5">
        <f>YEAR(SalesDataTable[[#This Row],[Order Date]])</f>
        <v>2026</v>
      </c>
      <c r="R1748" s="8" t="str">
        <f>"Q"&amp;ROUNDUP(MONTH(SalesDataTable[[#This Row],[Order Date]])/3,0)</f>
        <v>Q3</v>
      </c>
      <c r="S1748" s="9">
        <f>MONTH(SalesDataTable[[#This Row],[Order Date]])</f>
        <v>8</v>
      </c>
      <c r="T1748" s="8" t="str">
        <f>TEXT(SalesDataTable[[#This Row],[Order Date]],"mmm")</f>
        <v>Aug</v>
      </c>
    </row>
    <row r="1749" spans="1:20" ht="15.6">
      <c r="A1749" s="2">
        <v>1868</v>
      </c>
      <c r="B1749" s="3">
        <v>46259</v>
      </c>
      <c r="C1749" s="4" t="s">
        <v>20</v>
      </c>
      <c r="D1749" s="4" t="s">
        <v>33</v>
      </c>
      <c r="E1749" s="4" t="s">
        <v>28</v>
      </c>
      <c r="F1749" s="4" t="s">
        <v>3</v>
      </c>
      <c r="G1749" s="4" t="s">
        <v>9</v>
      </c>
      <c r="H1749" s="4" t="s">
        <v>17</v>
      </c>
      <c r="I1749" s="9">
        <v>1</v>
      </c>
      <c r="J1749" s="6">
        <v>145.02000000000001</v>
      </c>
      <c r="K1749" s="7">
        <v>0</v>
      </c>
      <c r="L1749" s="6">
        <v>78.959999999999994</v>
      </c>
      <c r="M1749" s="6">
        <f t="shared" si="108"/>
        <v>145.02000000000001</v>
      </c>
      <c r="N1749" s="6">
        <f t="shared" si="109"/>
        <v>78.959999999999994</v>
      </c>
      <c r="O1749" s="6">
        <f t="shared" si="110"/>
        <v>66.060000000000016</v>
      </c>
      <c r="P1749" s="8">
        <f t="shared" si="111"/>
        <v>0.4555233760860572</v>
      </c>
      <c r="Q1749" s="5">
        <f>YEAR(SalesDataTable[[#This Row],[Order Date]])</f>
        <v>2026</v>
      </c>
      <c r="R1749" s="8" t="str">
        <f>"Q"&amp;ROUNDUP(MONTH(SalesDataTable[[#This Row],[Order Date]])/3,0)</f>
        <v>Q3</v>
      </c>
      <c r="S1749" s="9">
        <f>MONTH(SalesDataTable[[#This Row],[Order Date]])</f>
        <v>8</v>
      </c>
      <c r="T1749" s="8" t="str">
        <f>TEXT(SalesDataTable[[#This Row],[Order Date]],"mmm")</f>
        <v>Aug</v>
      </c>
    </row>
    <row r="1750" spans="1:20" ht="15.6">
      <c r="A1750" s="2">
        <v>987</v>
      </c>
      <c r="B1750" s="3">
        <v>46260</v>
      </c>
      <c r="C1750" s="4" t="s">
        <v>6</v>
      </c>
      <c r="D1750" s="4" t="s">
        <v>41</v>
      </c>
      <c r="E1750" s="4" t="s">
        <v>28</v>
      </c>
      <c r="F1750" s="4" t="s">
        <v>3</v>
      </c>
      <c r="G1750" s="4" t="s">
        <v>14</v>
      </c>
      <c r="H1750" s="4" t="s">
        <v>15</v>
      </c>
      <c r="I1750" s="9">
        <v>1</v>
      </c>
      <c r="J1750" s="6">
        <v>37</v>
      </c>
      <c r="K1750" s="7">
        <v>0.15</v>
      </c>
      <c r="L1750" s="6">
        <v>13.68</v>
      </c>
      <c r="M1750" s="6">
        <f t="shared" si="108"/>
        <v>31.45</v>
      </c>
      <c r="N1750" s="6">
        <f t="shared" si="109"/>
        <v>13.68</v>
      </c>
      <c r="O1750" s="6">
        <f t="shared" si="110"/>
        <v>17.77</v>
      </c>
      <c r="P1750" s="8">
        <f t="shared" si="111"/>
        <v>0.56502384737678857</v>
      </c>
      <c r="Q1750" s="5">
        <f>YEAR(SalesDataTable[[#This Row],[Order Date]])</f>
        <v>2026</v>
      </c>
      <c r="R1750" s="8" t="str">
        <f>"Q"&amp;ROUNDUP(MONTH(SalesDataTable[[#This Row],[Order Date]])/3,0)</f>
        <v>Q3</v>
      </c>
      <c r="S1750" s="9">
        <f>MONTH(SalesDataTable[[#This Row],[Order Date]])</f>
        <v>8</v>
      </c>
      <c r="T1750" s="8" t="str">
        <f>TEXT(SalesDataTable[[#This Row],[Order Date]],"mmm")</f>
        <v>Aug</v>
      </c>
    </row>
    <row r="1751" spans="1:20" ht="15.6">
      <c r="A1751" s="2">
        <v>2503</v>
      </c>
      <c r="B1751" s="3">
        <v>46260</v>
      </c>
      <c r="C1751" s="4" t="s">
        <v>6</v>
      </c>
      <c r="D1751" s="4" t="s">
        <v>27</v>
      </c>
      <c r="E1751" s="4" t="s">
        <v>2</v>
      </c>
      <c r="F1751" s="4" t="s">
        <v>3</v>
      </c>
      <c r="G1751" s="4" t="s">
        <v>4</v>
      </c>
      <c r="H1751" s="4" t="s">
        <v>22</v>
      </c>
      <c r="I1751" s="9">
        <v>2</v>
      </c>
      <c r="J1751" s="6">
        <v>50.02</v>
      </c>
      <c r="K1751" s="7">
        <v>0</v>
      </c>
      <c r="L1751" s="6">
        <v>21.99</v>
      </c>
      <c r="M1751" s="6">
        <f t="shared" si="108"/>
        <v>100.04</v>
      </c>
      <c r="N1751" s="6">
        <f t="shared" si="109"/>
        <v>43.98</v>
      </c>
      <c r="O1751" s="6">
        <f t="shared" si="110"/>
        <v>56.060000000000009</v>
      </c>
      <c r="P1751" s="8">
        <f t="shared" si="111"/>
        <v>0.56037584966013598</v>
      </c>
      <c r="Q1751" s="5">
        <f>YEAR(SalesDataTable[[#This Row],[Order Date]])</f>
        <v>2026</v>
      </c>
      <c r="R1751" s="8" t="str">
        <f>"Q"&amp;ROUNDUP(MONTH(SalesDataTable[[#This Row],[Order Date]])/3,0)</f>
        <v>Q3</v>
      </c>
      <c r="S1751" s="9">
        <f>MONTH(SalesDataTable[[#This Row],[Order Date]])</f>
        <v>8</v>
      </c>
      <c r="T1751" s="8" t="str">
        <f>TEXT(SalesDataTable[[#This Row],[Order Date]],"mmm")</f>
        <v>Aug</v>
      </c>
    </row>
    <row r="1752" spans="1:20" ht="15.6">
      <c r="A1752" s="2">
        <v>4928</v>
      </c>
      <c r="B1752" s="3">
        <v>46260</v>
      </c>
      <c r="C1752" s="4" t="s">
        <v>6</v>
      </c>
      <c r="D1752" s="4" t="s">
        <v>41</v>
      </c>
      <c r="E1752" s="4" t="s">
        <v>19</v>
      </c>
      <c r="F1752" s="4" t="s">
        <v>3</v>
      </c>
      <c r="G1752" s="4" t="s">
        <v>34</v>
      </c>
      <c r="H1752" s="4" t="s">
        <v>42</v>
      </c>
      <c r="I1752" s="9">
        <v>2</v>
      </c>
      <c r="J1752" s="6">
        <v>35.950000000000003</v>
      </c>
      <c r="K1752" s="7">
        <v>0.05</v>
      </c>
      <c r="L1752" s="6">
        <v>13.93</v>
      </c>
      <c r="M1752" s="6">
        <f t="shared" si="108"/>
        <v>68.305000000000007</v>
      </c>
      <c r="N1752" s="6">
        <f t="shared" si="109"/>
        <v>27.86</v>
      </c>
      <c r="O1752" s="6">
        <f t="shared" si="110"/>
        <v>40.445000000000007</v>
      </c>
      <c r="P1752" s="8">
        <f t="shared" si="111"/>
        <v>0.59212356342873884</v>
      </c>
      <c r="Q1752" s="5">
        <f>YEAR(SalesDataTable[[#This Row],[Order Date]])</f>
        <v>2026</v>
      </c>
      <c r="R1752" s="8" t="str">
        <f>"Q"&amp;ROUNDUP(MONTH(SalesDataTable[[#This Row],[Order Date]])/3,0)</f>
        <v>Q3</v>
      </c>
      <c r="S1752" s="9">
        <f>MONTH(SalesDataTable[[#This Row],[Order Date]])</f>
        <v>8</v>
      </c>
      <c r="T1752" s="8" t="str">
        <f>TEXT(SalesDataTable[[#This Row],[Order Date]],"mmm")</f>
        <v>Aug</v>
      </c>
    </row>
    <row r="1753" spans="1:20" ht="15.6">
      <c r="A1753" s="2">
        <v>852</v>
      </c>
      <c r="B1753" s="3">
        <v>46261</v>
      </c>
      <c r="C1753" s="4" t="s">
        <v>0</v>
      </c>
      <c r="D1753" s="4" t="s">
        <v>36</v>
      </c>
      <c r="E1753" s="4" t="s">
        <v>2</v>
      </c>
      <c r="F1753" s="4" t="s">
        <v>13</v>
      </c>
      <c r="G1753" s="4" t="s">
        <v>14</v>
      </c>
      <c r="H1753" s="4" t="s">
        <v>32</v>
      </c>
      <c r="I1753" s="9">
        <v>3</v>
      </c>
      <c r="J1753" s="6">
        <v>45.84</v>
      </c>
      <c r="K1753" s="7">
        <v>0.15</v>
      </c>
      <c r="L1753" s="6">
        <v>17.899999999999999</v>
      </c>
      <c r="M1753" s="6">
        <f t="shared" si="108"/>
        <v>116.89200000000001</v>
      </c>
      <c r="N1753" s="6">
        <f t="shared" si="109"/>
        <v>53.699999999999996</v>
      </c>
      <c r="O1753" s="6">
        <f t="shared" si="110"/>
        <v>63.192000000000014</v>
      </c>
      <c r="P1753" s="8">
        <f t="shared" si="111"/>
        <v>0.54060158094651478</v>
      </c>
      <c r="Q1753" s="5">
        <f>YEAR(SalesDataTable[[#This Row],[Order Date]])</f>
        <v>2026</v>
      </c>
      <c r="R1753" s="8" t="str">
        <f>"Q"&amp;ROUNDUP(MONTH(SalesDataTable[[#This Row],[Order Date]])/3,0)</f>
        <v>Q3</v>
      </c>
      <c r="S1753" s="9">
        <f>MONTH(SalesDataTable[[#This Row],[Order Date]])</f>
        <v>8</v>
      </c>
      <c r="T1753" s="8" t="str">
        <f>TEXT(SalesDataTable[[#This Row],[Order Date]],"mmm")</f>
        <v>Aug</v>
      </c>
    </row>
    <row r="1754" spans="1:20" ht="15.6">
      <c r="A1754" s="2">
        <v>2188</v>
      </c>
      <c r="B1754" s="3">
        <v>46261</v>
      </c>
      <c r="C1754" s="4" t="s">
        <v>6</v>
      </c>
      <c r="D1754" s="4" t="s">
        <v>27</v>
      </c>
      <c r="E1754" s="4" t="s">
        <v>2</v>
      </c>
      <c r="F1754" s="4" t="s">
        <v>13</v>
      </c>
      <c r="G1754" s="4" t="s">
        <v>23</v>
      </c>
      <c r="H1754" s="4" t="s">
        <v>40</v>
      </c>
      <c r="I1754" s="9">
        <v>1</v>
      </c>
      <c r="J1754" s="6">
        <v>83.23</v>
      </c>
      <c r="K1754" s="7">
        <v>0.1</v>
      </c>
      <c r="L1754" s="6">
        <v>40.229999999999997</v>
      </c>
      <c r="M1754" s="6">
        <f t="shared" si="108"/>
        <v>74.907000000000011</v>
      </c>
      <c r="N1754" s="6">
        <f t="shared" si="109"/>
        <v>40.229999999999997</v>
      </c>
      <c r="O1754" s="6">
        <f t="shared" si="110"/>
        <v>34.677000000000014</v>
      </c>
      <c r="P1754" s="8">
        <f t="shared" si="111"/>
        <v>0.46293403820737727</v>
      </c>
      <c r="Q1754" s="5">
        <f>YEAR(SalesDataTable[[#This Row],[Order Date]])</f>
        <v>2026</v>
      </c>
      <c r="R1754" s="8" t="str">
        <f>"Q"&amp;ROUNDUP(MONTH(SalesDataTable[[#This Row],[Order Date]])/3,0)</f>
        <v>Q3</v>
      </c>
      <c r="S1754" s="9">
        <f>MONTH(SalesDataTable[[#This Row],[Order Date]])</f>
        <v>8</v>
      </c>
      <c r="T1754" s="8" t="str">
        <f>TEXT(SalesDataTable[[#This Row],[Order Date]],"mmm")</f>
        <v>Aug</v>
      </c>
    </row>
    <row r="1755" spans="1:20" ht="15.6">
      <c r="A1755" s="2">
        <v>2574</v>
      </c>
      <c r="B1755" s="3">
        <v>46261</v>
      </c>
      <c r="C1755" s="4" t="s">
        <v>0</v>
      </c>
      <c r="D1755" s="4" t="s">
        <v>36</v>
      </c>
      <c r="E1755" s="4" t="s">
        <v>19</v>
      </c>
      <c r="F1755" s="4" t="s">
        <v>13</v>
      </c>
      <c r="G1755" s="4" t="s">
        <v>4</v>
      </c>
      <c r="H1755" s="4" t="s">
        <v>30</v>
      </c>
      <c r="I1755" s="9">
        <v>1</v>
      </c>
      <c r="J1755" s="6">
        <v>104.33</v>
      </c>
      <c r="K1755" s="7">
        <v>0.1</v>
      </c>
      <c r="L1755" s="6">
        <v>49.86</v>
      </c>
      <c r="M1755" s="6">
        <f t="shared" si="108"/>
        <v>93.897000000000006</v>
      </c>
      <c r="N1755" s="6">
        <f t="shared" si="109"/>
        <v>49.86</v>
      </c>
      <c r="O1755" s="6">
        <f t="shared" si="110"/>
        <v>44.037000000000006</v>
      </c>
      <c r="P1755" s="8">
        <f t="shared" si="111"/>
        <v>0.46899261957251032</v>
      </c>
      <c r="Q1755" s="5">
        <f>YEAR(SalesDataTable[[#This Row],[Order Date]])</f>
        <v>2026</v>
      </c>
      <c r="R1755" s="8" t="str">
        <f>"Q"&amp;ROUNDUP(MONTH(SalesDataTable[[#This Row],[Order Date]])/3,0)</f>
        <v>Q3</v>
      </c>
      <c r="S1755" s="9">
        <f>MONTH(SalesDataTable[[#This Row],[Order Date]])</f>
        <v>8</v>
      </c>
      <c r="T1755" s="8" t="str">
        <f>TEXT(SalesDataTable[[#This Row],[Order Date]],"mmm")</f>
        <v>Aug</v>
      </c>
    </row>
    <row r="1756" spans="1:20" ht="15.6">
      <c r="A1756" s="2">
        <v>2942</v>
      </c>
      <c r="B1756" s="3">
        <v>46261</v>
      </c>
      <c r="C1756" s="4" t="s">
        <v>6</v>
      </c>
      <c r="D1756" s="4" t="s">
        <v>27</v>
      </c>
      <c r="E1756" s="4" t="s">
        <v>2</v>
      </c>
      <c r="F1756" s="4" t="s">
        <v>13</v>
      </c>
      <c r="G1756" s="4" t="s">
        <v>9</v>
      </c>
      <c r="H1756" s="4" t="s">
        <v>37</v>
      </c>
      <c r="I1756" s="9">
        <v>1</v>
      </c>
      <c r="J1756" s="6">
        <v>156.94999999999999</v>
      </c>
      <c r="K1756" s="7">
        <v>0</v>
      </c>
      <c r="L1756" s="6">
        <v>80.41</v>
      </c>
      <c r="M1756" s="6">
        <f t="shared" si="108"/>
        <v>156.94999999999999</v>
      </c>
      <c r="N1756" s="6">
        <f t="shared" si="109"/>
        <v>80.41</v>
      </c>
      <c r="O1756" s="6">
        <f t="shared" si="110"/>
        <v>76.539999999999992</v>
      </c>
      <c r="P1756" s="8">
        <f t="shared" si="111"/>
        <v>0.48767123287671232</v>
      </c>
      <c r="Q1756" s="5">
        <f>YEAR(SalesDataTable[[#This Row],[Order Date]])</f>
        <v>2026</v>
      </c>
      <c r="R1756" s="8" t="str">
        <f>"Q"&amp;ROUNDUP(MONTH(SalesDataTable[[#This Row],[Order Date]])/3,0)</f>
        <v>Q3</v>
      </c>
      <c r="S1756" s="9">
        <f>MONTH(SalesDataTable[[#This Row],[Order Date]])</f>
        <v>8</v>
      </c>
      <c r="T1756" s="8" t="str">
        <f>TEXT(SalesDataTable[[#This Row],[Order Date]],"mmm")</f>
        <v>Aug</v>
      </c>
    </row>
    <row r="1757" spans="1:20" ht="15.6">
      <c r="A1757" s="2">
        <v>3211</v>
      </c>
      <c r="B1757" s="3">
        <v>46261</v>
      </c>
      <c r="C1757" s="4" t="s">
        <v>6</v>
      </c>
      <c r="D1757" s="4" t="s">
        <v>49</v>
      </c>
      <c r="E1757" s="4" t="s">
        <v>19</v>
      </c>
      <c r="F1757" s="4" t="s">
        <v>16</v>
      </c>
      <c r="G1757" s="4" t="s">
        <v>4</v>
      </c>
      <c r="H1757" s="4" t="s">
        <v>26</v>
      </c>
      <c r="I1757" s="9">
        <v>3</v>
      </c>
      <c r="J1757" s="6">
        <v>41.33</v>
      </c>
      <c r="K1757" s="7">
        <v>0.05</v>
      </c>
      <c r="L1757" s="6">
        <v>17</v>
      </c>
      <c r="M1757" s="6">
        <f t="shared" si="108"/>
        <v>117.79049999999999</v>
      </c>
      <c r="N1757" s="6">
        <f t="shared" si="109"/>
        <v>51</v>
      </c>
      <c r="O1757" s="6">
        <f t="shared" si="110"/>
        <v>66.790499999999994</v>
      </c>
      <c r="P1757" s="8">
        <f t="shared" si="111"/>
        <v>0.56702790123142355</v>
      </c>
      <c r="Q1757" s="5">
        <f>YEAR(SalesDataTable[[#This Row],[Order Date]])</f>
        <v>2026</v>
      </c>
      <c r="R1757" s="8" t="str">
        <f>"Q"&amp;ROUNDUP(MONTH(SalesDataTable[[#This Row],[Order Date]])/3,0)</f>
        <v>Q3</v>
      </c>
      <c r="S1757" s="9">
        <f>MONTH(SalesDataTable[[#This Row],[Order Date]])</f>
        <v>8</v>
      </c>
      <c r="T1757" s="8" t="str">
        <f>TEXT(SalesDataTable[[#This Row],[Order Date]],"mmm")</f>
        <v>Aug</v>
      </c>
    </row>
    <row r="1758" spans="1:20" ht="15.6">
      <c r="A1758" s="2">
        <v>3306</v>
      </c>
      <c r="B1758" s="3">
        <v>46261</v>
      </c>
      <c r="C1758" s="4" t="s">
        <v>0</v>
      </c>
      <c r="D1758" s="4" t="s">
        <v>50</v>
      </c>
      <c r="E1758" s="4" t="s">
        <v>2</v>
      </c>
      <c r="F1758" s="4" t="s">
        <v>16</v>
      </c>
      <c r="G1758" s="4" t="s">
        <v>14</v>
      </c>
      <c r="H1758" s="4" t="s">
        <v>15</v>
      </c>
      <c r="I1758" s="9">
        <v>1</v>
      </c>
      <c r="J1758" s="6">
        <v>35.590000000000003</v>
      </c>
      <c r="K1758" s="7">
        <v>0</v>
      </c>
      <c r="L1758" s="6">
        <v>13.66</v>
      </c>
      <c r="M1758" s="6">
        <f t="shared" si="108"/>
        <v>35.590000000000003</v>
      </c>
      <c r="N1758" s="6">
        <f t="shared" si="109"/>
        <v>13.66</v>
      </c>
      <c r="O1758" s="6">
        <f t="shared" si="110"/>
        <v>21.930000000000003</v>
      </c>
      <c r="P1758" s="8">
        <f t="shared" si="111"/>
        <v>0.61618432143860635</v>
      </c>
      <c r="Q1758" s="5">
        <f>YEAR(SalesDataTable[[#This Row],[Order Date]])</f>
        <v>2026</v>
      </c>
      <c r="R1758" s="8" t="str">
        <f>"Q"&amp;ROUNDUP(MONTH(SalesDataTable[[#This Row],[Order Date]])/3,0)</f>
        <v>Q3</v>
      </c>
      <c r="S1758" s="9">
        <f>MONTH(SalesDataTable[[#This Row],[Order Date]])</f>
        <v>8</v>
      </c>
      <c r="T1758" s="8" t="str">
        <f>TEXT(SalesDataTable[[#This Row],[Order Date]],"mmm")</f>
        <v>Aug</v>
      </c>
    </row>
    <row r="1759" spans="1:20" ht="15.6">
      <c r="A1759" s="2">
        <v>3837</v>
      </c>
      <c r="B1759" s="3">
        <v>46261</v>
      </c>
      <c r="C1759" s="4" t="s">
        <v>20</v>
      </c>
      <c r="D1759" s="4" t="s">
        <v>33</v>
      </c>
      <c r="E1759" s="4" t="s">
        <v>2</v>
      </c>
      <c r="F1759" s="4" t="s">
        <v>3</v>
      </c>
      <c r="G1759" s="4" t="s">
        <v>23</v>
      </c>
      <c r="H1759" s="4" t="s">
        <v>24</v>
      </c>
      <c r="I1759" s="9">
        <v>2</v>
      </c>
      <c r="J1759" s="6">
        <v>335.87</v>
      </c>
      <c r="K1759" s="7">
        <v>0.1</v>
      </c>
      <c r="L1759" s="6">
        <v>196.54</v>
      </c>
      <c r="M1759" s="6">
        <f t="shared" si="108"/>
        <v>604.56600000000003</v>
      </c>
      <c r="N1759" s="6">
        <f t="shared" si="109"/>
        <v>393.08</v>
      </c>
      <c r="O1759" s="6">
        <f t="shared" si="110"/>
        <v>211.48600000000005</v>
      </c>
      <c r="P1759" s="8">
        <f t="shared" si="111"/>
        <v>0.34981457773014035</v>
      </c>
      <c r="Q1759" s="5">
        <f>YEAR(SalesDataTable[[#This Row],[Order Date]])</f>
        <v>2026</v>
      </c>
      <c r="R1759" s="8" t="str">
        <f>"Q"&amp;ROUNDUP(MONTH(SalesDataTable[[#This Row],[Order Date]])/3,0)</f>
        <v>Q3</v>
      </c>
      <c r="S1759" s="9">
        <f>MONTH(SalesDataTable[[#This Row],[Order Date]])</f>
        <v>8</v>
      </c>
      <c r="T1759" s="8" t="str">
        <f>TEXT(SalesDataTable[[#This Row],[Order Date]],"mmm")</f>
        <v>Aug</v>
      </c>
    </row>
    <row r="1760" spans="1:20" ht="15.6">
      <c r="A1760" s="2">
        <v>4169</v>
      </c>
      <c r="B1760" s="3">
        <v>46261</v>
      </c>
      <c r="C1760" s="4" t="s">
        <v>20</v>
      </c>
      <c r="D1760" s="4" t="s">
        <v>47</v>
      </c>
      <c r="E1760" s="4" t="s">
        <v>2</v>
      </c>
      <c r="F1760" s="4" t="s">
        <v>13</v>
      </c>
      <c r="G1760" s="4" t="s">
        <v>34</v>
      </c>
      <c r="H1760" s="4" t="s">
        <v>45</v>
      </c>
      <c r="I1760" s="9">
        <v>1</v>
      </c>
      <c r="J1760" s="6">
        <v>50.7</v>
      </c>
      <c r="K1760" s="7">
        <v>0.05</v>
      </c>
      <c r="L1760" s="6">
        <v>21.65</v>
      </c>
      <c r="M1760" s="6">
        <f t="shared" si="108"/>
        <v>48.164999999999999</v>
      </c>
      <c r="N1760" s="6">
        <f t="shared" si="109"/>
        <v>21.65</v>
      </c>
      <c r="O1760" s="6">
        <f t="shared" si="110"/>
        <v>26.515000000000001</v>
      </c>
      <c r="P1760" s="8">
        <f t="shared" si="111"/>
        <v>0.55050347762898377</v>
      </c>
      <c r="Q1760" s="5">
        <f>YEAR(SalesDataTable[[#This Row],[Order Date]])</f>
        <v>2026</v>
      </c>
      <c r="R1760" s="8" t="str">
        <f>"Q"&amp;ROUNDUP(MONTH(SalesDataTable[[#This Row],[Order Date]])/3,0)</f>
        <v>Q3</v>
      </c>
      <c r="S1760" s="9">
        <f>MONTH(SalesDataTable[[#This Row],[Order Date]])</f>
        <v>8</v>
      </c>
      <c r="T1760" s="8" t="str">
        <f>TEXT(SalesDataTable[[#This Row],[Order Date]],"mmm")</f>
        <v>Aug</v>
      </c>
    </row>
    <row r="1761" spans="1:20" ht="15.6">
      <c r="A1761" s="2">
        <v>4452</v>
      </c>
      <c r="B1761" s="3">
        <v>46261</v>
      </c>
      <c r="C1761" s="4" t="s">
        <v>11</v>
      </c>
      <c r="D1761" s="4" t="s">
        <v>12</v>
      </c>
      <c r="E1761" s="4" t="s">
        <v>28</v>
      </c>
      <c r="F1761" s="4" t="s">
        <v>13</v>
      </c>
      <c r="G1761" s="4" t="s">
        <v>9</v>
      </c>
      <c r="H1761" s="4" t="s">
        <v>37</v>
      </c>
      <c r="I1761" s="9">
        <v>3</v>
      </c>
      <c r="J1761" s="6">
        <v>152.76</v>
      </c>
      <c r="K1761" s="7">
        <v>0.1</v>
      </c>
      <c r="L1761" s="6">
        <v>77.36</v>
      </c>
      <c r="M1761" s="6">
        <f t="shared" si="108"/>
        <v>412.452</v>
      </c>
      <c r="N1761" s="6">
        <f t="shared" si="109"/>
        <v>232.07999999999998</v>
      </c>
      <c r="O1761" s="6">
        <f t="shared" si="110"/>
        <v>180.37200000000001</v>
      </c>
      <c r="P1761" s="8">
        <f t="shared" si="111"/>
        <v>0.43731634226528182</v>
      </c>
      <c r="Q1761" s="5">
        <f>YEAR(SalesDataTable[[#This Row],[Order Date]])</f>
        <v>2026</v>
      </c>
      <c r="R1761" s="8" t="str">
        <f>"Q"&amp;ROUNDUP(MONTH(SalesDataTable[[#This Row],[Order Date]])/3,0)</f>
        <v>Q3</v>
      </c>
      <c r="S1761" s="9">
        <f>MONTH(SalesDataTable[[#This Row],[Order Date]])</f>
        <v>8</v>
      </c>
      <c r="T1761" s="8" t="str">
        <f>TEXT(SalesDataTable[[#This Row],[Order Date]],"mmm")</f>
        <v>Aug</v>
      </c>
    </row>
    <row r="1762" spans="1:20" ht="15.6">
      <c r="A1762" s="2">
        <v>4740</v>
      </c>
      <c r="B1762" s="3">
        <v>46261</v>
      </c>
      <c r="C1762" s="4" t="s">
        <v>0</v>
      </c>
      <c r="D1762" s="4" t="s">
        <v>50</v>
      </c>
      <c r="E1762" s="4" t="s">
        <v>8</v>
      </c>
      <c r="F1762" s="4" t="s">
        <v>3</v>
      </c>
      <c r="G1762" s="4" t="s">
        <v>9</v>
      </c>
      <c r="H1762" s="4" t="s">
        <v>46</v>
      </c>
      <c r="I1762" s="9">
        <v>5</v>
      </c>
      <c r="J1762" s="6">
        <v>72.78</v>
      </c>
      <c r="K1762" s="7">
        <v>0.1</v>
      </c>
      <c r="L1762" s="6">
        <v>33.25</v>
      </c>
      <c r="M1762" s="6">
        <f t="shared" si="108"/>
        <v>327.51</v>
      </c>
      <c r="N1762" s="6">
        <f t="shared" si="109"/>
        <v>166.25</v>
      </c>
      <c r="O1762" s="6">
        <f t="shared" si="110"/>
        <v>161.26</v>
      </c>
      <c r="P1762" s="8">
        <f t="shared" si="111"/>
        <v>0.49238191200268694</v>
      </c>
      <c r="Q1762" s="5">
        <f>YEAR(SalesDataTable[[#This Row],[Order Date]])</f>
        <v>2026</v>
      </c>
      <c r="R1762" s="8" t="str">
        <f>"Q"&amp;ROUNDUP(MONTH(SalesDataTable[[#This Row],[Order Date]])/3,0)</f>
        <v>Q3</v>
      </c>
      <c r="S1762" s="9">
        <f>MONTH(SalesDataTable[[#This Row],[Order Date]])</f>
        <v>8</v>
      </c>
      <c r="T1762" s="8" t="str">
        <f>TEXT(SalesDataTable[[#This Row],[Order Date]],"mmm")</f>
        <v>Aug</v>
      </c>
    </row>
    <row r="1763" spans="1:20" ht="15.6">
      <c r="A1763" s="2">
        <v>5000</v>
      </c>
      <c r="B1763" s="3">
        <v>46261</v>
      </c>
      <c r="C1763" s="4" t="s">
        <v>6</v>
      </c>
      <c r="D1763" s="4" t="s">
        <v>43</v>
      </c>
      <c r="E1763" s="4" t="s">
        <v>28</v>
      </c>
      <c r="F1763" s="4" t="s">
        <v>13</v>
      </c>
      <c r="G1763" s="4" t="s">
        <v>14</v>
      </c>
      <c r="H1763" s="4" t="s">
        <v>15</v>
      </c>
      <c r="I1763" s="9">
        <v>2</v>
      </c>
      <c r="J1763" s="6">
        <v>37</v>
      </c>
      <c r="K1763" s="7">
        <v>0</v>
      </c>
      <c r="L1763" s="6">
        <v>13.83</v>
      </c>
      <c r="M1763" s="6">
        <f t="shared" si="108"/>
        <v>74</v>
      </c>
      <c r="N1763" s="6">
        <f t="shared" si="109"/>
        <v>27.66</v>
      </c>
      <c r="O1763" s="6">
        <f t="shared" si="110"/>
        <v>46.34</v>
      </c>
      <c r="P1763" s="8">
        <f t="shared" si="111"/>
        <v>0.62621621621621626</v>
      </c>
      <c r="Q1763" s="5">
        <f>YEAR(SalesDataTable[[#This Row],[Order Date]])</f>
        <v>2026</v>
      </c>
      <c r="R1763" s="8" t="str">
        <f>"Q"&amp;ROUNDUP(MONTH(SalesDataTable[[#This Row],[Order Date]])/3,0)</f>
        <v>Q3</v>
      </c>
      <c r="S1763" s="9">
        <f>MONTH(SalesDataTable[[#This Row],[Order Date]])</f>
        <v>8</v>
      </c>
      <c r="T1763" s="8" t="str">
        <f>TEXT(SalesDataTable[[#This Row],[Order Date]],"mmm")</f>
        <v>Aug</v>
      </c>
    </row>
    <row r="1764" spans="1:20" ht="15.6">
      <c r="A1764" s="2">
        <v>5058</v>
      </c>
      <c r="B1764" s="3">
        <v>46261</v>
      </c>
      <c r="C1764" s="4" t="s">
        <v>6</v>
      </c>
      <c r="D1764" s="4" t="s">
        <v>41</v>
      </c>
      <c r="E1764" s="4" t="s">
        <v>8</v>
      </c>
      <c r="F1764" s="4" t="s">
        <v>16</v>
      </c>
      <c r="G1764" s="4" t="s">
        <v>4</v>
      </c>
      <c r="H1764" s="4" t="s">
        <v>26</v>
      </c>
      <c r="I1764" s="9">
        <v>6</v>
      </c>
      <c r="J1764" s="6">
        <v>41.33</v>
      </c>
      <c r="K1764" s="7">
        <v>0.2</v>
      </c>
      <c r="L1764" s="6">
        <v>17.02</v>
      </c>
      <c r="M1764" s="6">
        <f t="shared" si="108"/>
        <v>198.38400000000001</v>
      </c>
      <c r="N1764" s="6">
        <f t="shared" si="109"/>
        <v>102.12</v>
      </c>
      <c r="O1764" s="6">
        <f t="shared" si="110"/>
        <v>96.26400000000001</v>
      </c>
      <c r="P1764" s="8">
        <f t="shared" si="111"/>
        <v>0.48524074522138883</v>
      </c>
      <c r="Q1764" s="5">
        <f>YEAR(SalesDataTable[[#This Row],[Order Date]])</f>
        <v>2026</v>
      </c>
      <c r="R1764" s="8" t="str">
        <f>"Q"&amp;ROUNDUP(MONTH(SalesDataTable[[#This Row],[Order Date]])/3,0)</f>
        <v>Q3</v>
      </c>
      <c r="S1764" s="9">
        <f>MONTH(SalesDataTable[[#This Row],[Order Date]])</f>
        <v>8</v>
      </c>
      <c r="T1764" s="8" t="str">
        <f>TEXT(SalesDataTable[[#This Row],[Order Date]],"mmm")</f>
        <v>Aug</v>
      </c>
    </row>
    <row r="1765" spans="1:20" ht="15.6">
      <c r="A1765" s="2">
        <v>496</v>
      </c>
      <c r="B1765" s="3">
        <v>46262</v>
      </c>
      <c r="C1765" s="4" t="s">
        <v>0</v>
      </c>
      <c r="D1765" s="4" t="s">
        <v>50</v>
      </c>
      <c r="E1765" s="4" t="s">
        <v>19</v>
      </c>
      <c r="F1765" s="4" t="s">
        <v>3</v>
      </c>
      <c r="G1765" s="4" t="s">
        <v>34</v>
      </c>
      <c r="H1765" s="4" t="s">
        <v>42</v>
      </c>
      <c r="I1765" s="9">
        <v>1</v>
      </c>
      <c r="J1765" s="6">
        <v>37.020000000000003</v>
      </c>
      <c r="K1765" s="7">
        <v>0</v>
      </c>
      <c r="L1765" s="6">
        <v>13.64</v>
      </c>
      <c r="M1765" s="6">
        <f t="shared" si="108"/>
        <v>37.020000000000003</v>
      </c>
      <c r="N1765" s="6">
        <f t="shared" si="109"/>
        <v>13.64</v>
      </c>
      <c r="O1765" s="6">
        <f t="shared" si="110"/>
        <v>23.380000000000003</v>
      </c>
      <c r="P1765" s="8">
        <f t="shared" si="111"/>
        <v>0.63155051323608857</v>
      </c>
      <c r="Q1765" s="5">
        <f>YEAR(SalesDataTable[[#This Row],[Order Date]])</f>
        <v>2026</v>
      </c>
      <c r="R1765" s="8" t="str">
        <f>"Q"&amp;ROUNDUP(MONTH(SalesDataTable[[#This Row],[Order Date]])/3,0)</f>
        <v>Q3</v>
      </c>
      <c r="S1765" s="9">
        <f>MONTH(SalesDataTable[[#This Row],[Order Date]])</f>
        <v>8</v>
      </c>
      <c r="T1765" s="8" t="str">
        <f>TEXT(SalesDataTable[[#This Row],[Order Date]],"mmm")</f>
        <v>Aug</v>
      </c>
    </row>
    <row r="1766" spans="1:20" ht="15.6">
      <c r="A1766" s="2">
        <v>1343</v>
      </c>
      <c r="B1766" s="3">
        <v>46262</v>
      </c>
      <c r="C1766" s="4" t="s">
        <v>20</v>
      </c>
      <c r="D1766" s="4" t="s">
        <v>33</v>
      </c>
      <c r="E1766" s="4" t="s">
        <v>2</v>
      </c>
      <c r="F1766" s="4" t="s">
        <v>13</v>
      </c>
      <c r="G1766" s="4" t="s">
        <v>23</v>
      </c>
      <c r="H1766" s="4" t="s">
        <v>40</v>
      </c>
      <c r="I1766" s="9">
        <v>1</v>
      </c>
      <c r="J1766" s="6">
        <v>81.06</v>
      </c>
      <c r="K1766" s="7">
        <v>0</v>
      </c>
      <c r="L1766" s="6">
        <v>38.43</v>
      </c>
      <c r="M1766" s="6">
        <f t="shared" si="108"/>
        <v>81.06</v>
      </c>
      <c r="N1766" s="6">
        <f t="shared" si="109"/>
        <v>38.43</v>
      </c>
      <c r="O1766" s="6">
        <f t="shared" si="110"/>
        <v>42.63</v>
      </c>
      <c r="P1766" s="8">
        <f t="shared" si="111"/>
        <v>0.52590673575129532</v>
      </c>
      <c r="Q1766" s="5">
        <f>YEAR(SalesDataTable[[#This Row],[Order Date]])</f>
        <v>2026</v>
      </c>
      <c r="R1766" s="8" t="str">
        <f>"Q"&amp;ROUNDUP(MONTH(SalesDataTable[[#This Row],[Order Date]])/3,0)</f>
        <v>Q3</v>
      </c>
      <c r="S1766" s="9">
        <f>MONTH(SalesDataTable[[#This Row],[Order Date]])</f>
        <v>8</v>
      </c>
      <c r="T1766" s="8" t="str">
        <f>TEXT(SalesDataTable[[#This Row],[Order Date]],"mmm")</f>
        <v>Aug</v>
      </c>
    </row>
    <row r="1767" spans="1:20" ht="15.6">
      <c r="A1767" s="2">
        <v>1455</v>
      </c>
      <c r="B1767" s="3">
        <v>46262</v>
      </c>
      <c r="C1767" s="4" t="s">
        <v>11</v>
      </c>
      <c r="D1767" s="4" t="s">
        <v>12</v>
      </c>
      <c r="E1767" s="4" t="s">
        <v>2</v>
      </c>
      <c r="F1767" s="4" t="s">
        <v>13</v>
      </c>
      <c r="G1767" s="4" t="s">
        <v>4</v>
      </c>
      <c r="H1767" s="4" t="s">
        <v>22</v>
      </c>
      <c r="I1767" s="9">
        <v>2</v>
      </c>
      <c r="J1767" s="6">
        <v>51.91</v>
      </c>
      <c r="K1767" s="7">
        <v>0</v>
      </c>
      <c r="L1767" s="6">
        <v>21.94</v>
      </c>
      <c r="M1767" s="6">
        <f t="shared" si="108"/>
        <v>103.82</v>
      </c>
      <c r="N1767" s="6">
        <f t="shared" si="109"/>
        <v>43.88</v>
      </c>
      <c r="O1767" s="6">
        <f t="shared" si="110"/>
        <v>59.939999999999991</v>
      </c>
      <c r="P1767" s="8">
        <f t="shared" si="111"/>
        <v>0.57734540550953573</v>
      </c>
      <c r="Q1767" s="5">
        <f>YEAR(SalesDataTable[[#This Row],[Order Date]])</f>
        <v>2026</v>
      </c>
      <c r="R1767" s="8" t="str">
        <f>"Q"&amp;ROUNDUP(MONTH(SalesDataTable[[#This Row],[Order Date]])/3,0)</f>
        <v>Q3</v>
      </c>
      <c r="S1767" s="9">
        <f>MONTH(SalesDataTable[[#This Row],[Order Date]])</f>
        <v>8</v>
      </c>
      <c r="T1767" s="8" t="str">
        <f>TEXT(SalesDataTable[[#This Row],[Order Date]],"mmm")</f>
        <v>Aug</v>
      </c>
    </row>
    <row r="1768" spans="1:20" ht="15.6">
      <c r="A1768" s="2">
        <v>1632</v>
      </c>
      <c r="B1768" s="3">
        <v>46262</v>
      </c>
      <c r="C1768" s="4" t="s">
        <v>20</v>
      </c>
      <c r="D1768" s="4" t="s">
        <v>31</v>
      </c>
      <c r="E1768" s="4" t="s">
        <v>28</v>
      </c>
      <c r="F1768" s="4" t="s">
        <v>13</v>
      </c>
      <c r="G1768" s="4" t="s">
        <v>14</v>
      </c>
      <c r="H1768" s="4" t="s">
        <v>15</v>
      </c>
      <c r="I1768" s="9">
        <v>1</v>
      </c>
      <c r="J1768" s="6">
        <v>35.700000000000003</v>
      </c>
      <c r="K1768" s="7">
        <v>0.05</v>
      </c>
      <c r="L1768" s="6">
        <v>13.45</v>
      </c>
      <c r="M1768" s="6">
        <f t="shared" si="108"/>
        <v>33.914999999999999</v>
      </c>
      <c r="N1768" s="6">
        <f t="shared" si="109"/>
        <v>13.45</v>
      </c>
      <c r="O1768" s="6">
        <f t="shared" si="110"/>
        <v>20.465</v>
      </c>
      <c r="P1768" s="8">
        <f t="shared" si="111"/>
        <v>0.60342031549461894</v>
      </c>
      <c r="Q1768" s="5">
        <f>YEAR(SalesDataTable[[#This Row],[Order Date]])</f>
        <v>2026</v>
      </c>
      <c r="R1768" s="8" t="str">
        <f>"Q"&amp;ROUNDUP(MONTH(SalesDataTable[[#This Row],[Order Date]])/3,0)</f>
        <v>Q3</v>
      </c>
      <c r="S1768" s="9">
        <f>MONTH(SalesDataTable[[#This Row],[Order Date]])</f>
        <v>8</v>
      </c>
      <c r="T1768" s="8" t="str">
        <f>TEXT(SalesDataTable[[#This Row],[Order Date]],"mmm")</f>
        <v>Aug</v>
      </c>
    </row>
    <row r="1769" spans="1:20" ht="15.6">
      <c r="A1769" s="2">
        <v>1817</v>
      </c>
      <c r="B1769" s="3">
        <v>46262</v>
      </c>
      <c r="C1769" s="4" t="s">
        <v>0</v>
      </c>
      <c r="D1769" s="4" t="s">
        <v>36</v>
      </c>
      <c r="E1769" s="4" t="s">
        <v>19</v>
      </c>
      <c r="F1769" s="4" t="s">
        <v>13</v>
      </c>
      <c r="G1769" s="4" t="s">
        <v>34</v>
      </c>
      <c r="H1769" s="4" t="s">
        <v>42</v>
      </c>
      <c r="I1769" s="9">
        <v>1</v>
      </c>
      <c r="J1769" s="6">
        <v>36.590000000000003</v>
      </c>
      <c r="K1769" s="7">
        <v>0.05</v>
      </c>
      <c r="L1769" s="6">
        <v>14.15</v>
      </c>
      <c r="M1769" s="6">
        <f t="shared" si="108"/>
        <v>34.7605</v>
      </c>
      <c r="N1769" s="6">
        <f t="shared" si="109"/>
        <v>14.15</v>
      </c>
      <c r="O1769" s="6">
        <f t="shared" si="110"/>
        <v>20.610500000000002</v>
      </c>
      <c r="P1769" s="8">
        <f t="shared" si="111"/>
        <v>0.59292875534011313</v>
      </c>
      <c r="Q1769" s="5">
        <f>YEAR(SalesDataTable[[#This Row],[Order Date]])</f>
        <v>2026</v>
      </c>
      <c r="R1769" s="8" t="str">
        <f>"Q"&amp;ROUNDUP(MONTH(SalesDataTable[[#This Row],[Order Date]])/3,0)</f>
        <v>Q3</v>
      </c>
      <c r="S1769" s="9">
        <f>MONTH(SalesDataTable[[#This Row],[Order Date]])</f>
        <v>8</v>
      </c>
      <c r="T1769" s="8" t="str">
        <f>TEXT(SalesDataTable[[#This Row],[Order Date]],"mmm")</f>
        <v>Aug</v>
      </c>
    </row>
    <row r="1770" spans="1:20" ht="15.6">
      <c r="A1770" s="2">
        <v>2993</v>
      </c>
      <c r="B1770" s="3">
        <v>46262</v>
      </c>
      <c r="C1770" s="4" t="s">
        <v>6</v>
      </c>
      <c r="D1770" s="4" t="s">
        <v>43</v>
      </c>
      <c r="E1770" s="4" t="s">
        <v>8</v>
      </c>
      <c r="F1770" s="4" t="s">
        <v>16</v>
      </c>
      <c r="G1770" s="4" t="s">
        <v>14</v>
      </c>
      <c r="H1770" s="4" t="s">
        <v>15</v>
      </c>
      <c r="I1770" s="9">
        <v>3</v>
      </c>
      <c r="J1770" s="6">
        <v>35.520000000000003</v>
      </c>
      <c r="K1770" s="7">
        <v>0.1</v>
      </c>
      <c r="L1770" s="6">
        <v>13.78</v>
      </c>
      <c r="M1770" s="6">
        <f t="shared" si="108"/>
        <v>95.904000000000011</v>
      </c>
      <c r="N1770" s="6">
        <f t="shared" si="109"/>
        <v>41.339999999999996</v>
      </c>
      <c r="O1770" s="6">
        <f t="shared" si="110"/>
        <v>54.564000000000014</v>
      </c>
      <c r="P1770" s="8">
        <f t="shared" si="111"/>
        <v>0.56894394394394399</v>
      </c>
      <c r="Q1770" s="5">
        <f>YEAR(SalesDataTable[[#This Row],[Order Date]])</f>
        <v>2026</v>
      </c>
      <c r="R1770" s="8" t="str">
        <f>"Q"&amp;ROUNDUP(MONTH(SalesDataTable[[#This Row],[Order Date]])/3,0)</f>
        <v>Q3</v>
      </c>
      <c r="S1770" s="9">
        <f>MONTH(SalesDataTable[[#This Row],[Order Date]])</f>
        <v>8</v>
      </c>
      <c r="T1770" s="8" t="str">
        <f>TEXT(SalesDataTable[[#This Row],[Order Date]],"mmm")</f>
        <v>Aug</v>
      </c>
    </row>
    <row r="1771" spans="1:20" ht="15.6">
      <c r="A1771" s="2">
        <v>4676</v>
      </c>
      <c r="B1771" s="3">
        <v>46262</v>
      </c>
      <c r="C1771" s="4" t="s">
        <v>20</v>
      </c>
      <c r="D1771" s="4" t="s">
        <v>47</v>
      </c>
      <c r="E1771" s="4" t="s">
        <v>19</v>
      </c>
      <c r="F1771" s="4" t="s">
        <v>13</v>
      </c>
      <c r="G1771" s="4" t="s">
        <v>4</v>
      </c>
      <c r="H1771" s="4" t="s">
        <v>5</v>
      </c>
      <c r="I1771" s="9">
        <v>2</v>
      </c>
      <c r="J1771" s="6">
        <v>81.88</v>
      </c>
      <c r="K1771" s="7">
        <v>0.1</v>
      </c>
      <c r="L1771" s="6">
        <v>42.87</v>
      </c>
      <c r="M1771" s="6">
        <f t="shared" si="108"/>
        <v>147.38399999999999</v>
      </c>
      <c r="N1771" s="6">
        <f t="shared" si="109"/>
        <v>85.74</v>
      </c>
      <c r="O1771" s="6">
        <f t="shared" si="110"/>
        <v>61.643999999999991</v>
      </c>
      <c r="P1771" s="8">
        <f t="shared" si="111"/>
        <v>0.41825435596808336</v>
      </c>
      <c r="Q1771" s="5">
        <f>YEAR(SalesDataTable[[#This Row],[Order Date]])</f>
        <v>2026</v>
      </c>
      <c r="R1771" s="8" t="str">
        <f>"Q"&amp;ROUNDUP(MONTH(SalesDataTable[[#This Row],[Order Date]])/3,0)</f>
        <v>Q3</v>
      </c>
      <c r="S1771" s="9">
        <f>MONTH(SalesDataTable[[#This Row],[Order Date]])</f>
        <v>8</v>
      </c>
      <c r="T1771" s="8" t="str">
        <f>TEXT(SalesDataTable[[#This Row],[Order Date]],"mmm")</f>
        <v>Aug</v>
      </c>
    </row>
    <row r="1772" spans="1:20" ht="15.6">
      <c r="A1772" s="2">
        <v>5105</v>
      </c>
      <c r="B1772" s="3">
        <v>46262</v>
      </c>
      <c r="C1772" s="4" t="s">
        <v>20</v>
      </c>
      <c r="D1772" s="4" t="s">
        <v>31</v>
      </c>
      <c r="E1772" s="4" t="s">
        <v>2</v>
      </c>
      <c r="F1772" s="4" t="s">
        <v>16</v>
      </c>
      <c r="G1772" s="4" t="s">
        <v>14</v>
      </c>
      <c r="H1772" s="4" t="s">
        <v>32</v>
      </c>
      <c r="I1772" s="9">
        <v>4</v>
      </c>
      <c r="J1772" s="6">
        <v>46.54</v>
      </c>
      <c r="K1772" s="7">
        <v>0</v>
      </c>
      <c r="L1772" s="6">
        <v>18.86</v>
      </c>
      <c r="M1772" s="6">
        <f t="shared" si="108"/>
        <v>186.16</v>
      </c>
      <c r="N1772" s="6">
        <f t="shared" si="109"/>
        <v>75.44</v>
      </c>
      <c r="O1772" s="6">
        <f t="shared" si="110"/>
        <v>110.72</v>
      </c>
      <c r="P1772" s="8">
        <f t="shared" si="111"/>
        <v>0.5947571981091534</v>
      </c>
      <c r="Q1772" s="5">
        <f>YEAR(SalesDataTable[[#This Row],[Order Date]])</f>
        <v>2026</v>
      </c>
      <c r="R1772" s="8" t="str">
        <f>"Q"&amp;ROUNDUP(MONTH(SalesDataTable[[#This Row],[Order Date]])/3,0)</f>
        <v>Q3</v>
      </c>
      <c r="S1772" s="9">
        <f>MONTH(SalesDataTable[[#This Row],[Order Date]])</f>
        <v>8</v>
      </c>
      <c r="T1772" s="8" t="str">
        <f>TEXT(SalesDataTable[[#This Row],[Order Date]],"mmm")</f>
        <v>Aug</v>
      </c>
    </row>
    <row r="1773" spans="1:20" ht="15.6">
      <c r="A1773" s="2">
        <v>223</v>
      </c>
      <c r="B1773" s="3">
        <v>46263</v>
      </c>
      <c r="C1773" s="4" t="s">
        <v>11</v>
      </c>
      <c r="D1773" s="4" t="s">
        <v>12</v>
      </c>
      <c r="E1773" s="4" t="s">
        <v>19</v>
      </c>
      <c r="F1773" s="4" t="s">
        <v>3</v>
      </c>
      <c r="G1773" s="4" t="s">
        <v>34</v>
      </c>
      <c r="H1773" s="4" t="s">
        <v>45</v>
      </c>
      <c r="I1773" s="9">
        <v>1</v>
      </c>
      <c r="J1773" s="6">
        <v>49.79</v>
      </c>
      <c r="K1773" s="7">
        <v>0</v>
      </c>
      <c r="L1773" s="6">
        <v>21.43</v>
      </c>
      <c r="M1773" s="6">
        <f t="shared" si="108"/>
        <v>49.79</v>
      </c>
      <c r="N1773" s="6">
        <f t="shared" si="109"/>
        <v>21.43</v>
      </c>
      <c r="O1773" s="6">
        <f t="shared" si="110"/>
        <v>28.36</v>
      </c>
      <c r="P1773" s="8">
        <f t="shared" si="111"/>
        <v>0.56959228760795344</v>
      </c>
      <c r="Q1773" s="5">
        <f>YEAR(SalesDataTable[[#This Row],[Order Date]])</f>
        <v>2026</v>
      </c>
      <c r="R1773" s="8" t="str">
        <f>"Q"&amp;ROUNDUP(MONTH(SalesDataTable[[#This Row],[Order Date]])/3,0)</f>
        <v>Q3</v>
      </c>
      <c r="S1773" s="9">
        <f>MONTH(SalesDataTable[[#This Row],[Order Date]])</f>
        <v>8</v>
      </c>
      <c r="T1773" s="8" t="str">
        <f>TEXT(SalesDataTable[[#This Row],[Order Date]],"mmm")</f>
        <v>Aug</v>
      </c>
    </row>
    <row r="1774" spans="1:20" ht="15.6">
      <c r="A1774" s="2">
        <v>1023</v>
      </c>
      <c r="B1774" s="3">
        <v>46263</v>
      </c>
      <c r="C1774" s="4" t="s">
        <v>11</v>
      </c>
      <c r="D1774" s="4" t="s">
        <v>18</v>
      </c>
      <c r="E1774" s="4" t="s">
        <v>2</v>
      </c>
      <c r="F1774" s="4" t="s">
        <v>13</v>
      </c>
      <c r="G1774" s="4" t="s">
        <v>9</v>
      </c>
      <c r="H1774" s="4" t="s">
        <v>10</v>
      </c>
      <c r="I1774" s="9">
        <v>6</v>
      </c>
      <c r="J1774" s="6">
        <v>90.19</v>
      </c>
      <c r="K1774" s="7">
        <v>0</v>
      </c>
      <c r="L1774" s="6">
        <v>45.61</v>
      </c>
      <c r="M1774" s="6">
        <f t="shared" si="108"/>
        <v>541.14</v>
      </c>
      <c r="N1774" s="6">
        <f t="shared" si="109"/>
        <v>273.65999999999997</v>
      </c>
      <c r="O1774" s="6">
        <f t="shared" si="110"/>
        <v>267.48</v>
      </c>
      <c r="P1774" s="8">
        <f t="shared" si="111"/>
        <v>0.4942898325756736</v>
      </c>
      <c r="Q1774" s="5">
        <f>YEAR(SalesDataTable[[#This Row],[Order Date]])</f>
        <v>2026</v>
      </c>
      <c r="R1774" s="8" t="str">
        <f>"Q"&amp;ROUNDUP(MONTH(SalesDataTable[[#This Row],[Order Date]])/3,0)</f>
        <v>Q3</v>
      </c>
      <c r="S1774" s="9">
        <f>MONTH(SalesDataTable[[#This Row],[Order Date]])</f>
        <v>8</v>
      </c>
      <c r="T1774" s="8" t="str">
        <f>TEXT(SalesDataTable[[#This Row],[Order Date]],"mmm")</f>
        <v>Aug</v>
      </c>
    </row>
    <row r="1775" spans="1:20" ht="15.6">
      <c r="A1775" s="2">
        <v>1694</v>
      </c>
      <c r="B1775" s="3">
        <v>46263</v>
      </c>
      <c r="C1775" s="4" t="s">
        <v>6</v>
      </c>
      <c r="D1775" s="4" t="s">
        <v>43</v>
      </c>
      <c r="E1775" s="4" t="s">
        <v>2</v>
      </c>
      <c r="F1775" s="4" t="s">
        <v>13</v>
      </c>
      <c r="G1775" s="4" t="s">
        <v>9</v>
      </c>
      <c r="H1775" s="4" t="s">
        <v>46</v>
      </c>
      <c r="I1775" s="9">
        <v>1</v>
      </c>
      <c r="J1775" s="6">
        <v>70.38</v>
      </c>
      <c r="K1775" s="7">
        <v>0.15</v>
      </c>
      <c r="L1775" s="6">
        <v>32.64</v>
      </c>
      <c r="M1775" s="6">
        <f t="shared" si="108"/>
        <v>59.822999999999993</v>
      </c>
      <c r="N1775" s="6">
        <f t="shared" si="109"/>
        <v>32.64</v>
      </c>
      <c r="O1775" s="6">
        <f t="shared" si="110"/>
        <v>27.182999999999993</v>
      </c>
      <c r="P1775" s="8">
        <f t="shared" si="111"/>
        <v>0.45439045183290699</v>
      </c>
      <c r="Q1775" s="5">
        <f>YEAR(SalesDataTable[[#This Row],[Order Date]])</f>
        <v>2026</v>
      </c>
      <c r="R1775" s="8" t="str">
        <f>"Q"&amp;ROUNDUP(MONTH(SalesDataTable[[#This Row],[Order Date]])/3,0)</f>
        <v>Q3</v>
      </c>
      <c r="S1775" s="9">
        <f>MONTH(SalesDataTable[[#This Row],[Order Date]])</f>
        <v>8</v>
      </c>
      <c r="T1775" s="8" t="str">
        <f>TEXT(SalesDataTable[[#This Row],[Order Date]],"mmm")</f>
        <v>Aug</v>
      </c>
    </row>
    <row r="1776" spans="1:20" ht="15.6">
      <c r="A1776" s="2">
        <v>2006</v>
      </c>
      <c r="B1776" s="3">
        <v>46263</v>
      </c>
      <c r="C1776" s="4" t="s">
        <v>20</v>
      </c>
      <c r="D1776" s="4" t="s">
        <v>47</v>
      </c>
      <c r="E1776" s="4" t="s">
        <v>2</v>
      </c>
      <c r="F1776" s="4" t="s">
        <v>13</v>
      </c>
      <c r="G1776" s="4" t="s">
        <v>14</v>
      </c>
      <c r="H1776" s="4" t="s">
        <v>32</v>
      </c>
      <c r="I1776" s="9">
        <v>1</v>
      </c>
      <c r="J1776" s="6">
        <v>46.43</v>
      </c>
      <c r="K1776" s="7">
        <v>0</v>
      </c>
      <c r="L1776" s="6">
        <v>18.2</v>
      </c>
      <c r="M1776" s="6">
        <f t="shared" si="108"/>
        <v>46.43</v>
      </c>
      <c r="N1776" s="6">
        <f t="shared" si="109"/>
        <v>18.2</v>
      </c>
      <c r="O1776" s="6">
        <f t="shared" si="110"/>
        <v>28.23</v>
      </c>
      <c r="P1776" s="8">
        <f t="shared" si="111"/>
        <v>0.60801206116734874</v>
      </c>
      <c r="Q1776" s="5">
        <f>YEAR(SalesDataTable[[#This Row],[Order Date]])</f>
        <v>2026</v>
      </c>
      <c r="R1776" s="8" t="str">
        <f>"Q"&amp;ROUNDUP(MONTH(SalesDataTable[[#This Row],[Order Date]])/3,0)</f>
        <v>Q3</v>
      </c>
      <c r="S1776" s="9">
        <f>MONTH(SalesDataTable[[#This Row],[Order Date]])</f>
        <v>8</v>
      </c>
      <c r="T1776" s="8" t="str">
        <f>TEXT(SalesDataTable[[#This Row],[Order Date]],"mmm")</f>
        <v>Aug</v>
      </c>
    </row>
    <row r="1777" spans="1:20" ht="15.6">
      <c r="A1777" s="2">
        <v>3026</v>
      </c>
      <c r="B1777" s="3">
        <v>46263</v>
      </c>
      <c r="C1777" s="4" t="s">
        <v>0</v>
      </c>
      <c r="D1777" s="4" t="s">
        <v>1</v>
      </c>
      <c r="E1777" s="4" t="s">
        <v>2</v>
      </c>
      <c r="F1777" s="4" t="s">
        <v>13</v>
      </c>
      <c r="G1777" s="4" t="s">
        <v>23</v>
      </c>
      <c r="H1777" s="4" t="s">
        <v>29</v>
      </c>
      <c r="I1777" s="9">
        <v>1</v>
      </c>
      <c r="J1777" s="6">
        <v>194.75</v>
      </c>
      <c r="K1777" s="7">
        <v>0.05</v>
      </c>
      <c r="L1777" s="6">
        <v>105.94</v>
      </c>
      <c r="M1777" s="6">
        <f t="shared" si="108"/>
        <v>185.01249999999999</v>
      </c>
      <c r="N1777" s="6">
        <f t="shared" si="109"/>
        <v>105.94</v>
      </c>
      <c r="O1777" s="6">
        <f t="shared" si="110"/>
        <v>79.072499999999991</v>
      </c>
      <c r="P1777" s="8">
        <f t="shared" si="111"/>
        <v>0.42739004121343149</v>
      </c>
      <c r="Q1777" s="5">
        <f>YEAR(SalesDataTable[[#This Row],[Order Date]])</f>
        <v>2026</v>
      </c>
      <c r="R1777" s="8" t="str">
        <f>"Q"&amp;ROUNDUP(MONTH(SalesDataTable[[#This Row],[Order Date]])/3,0)</f>
        <v>Q3</v>
      </c>
      <c r="S1777" s="9">
        <f>MONTH(SalesDataTable[[#This Row],[Order Date]])</f>
        <v>8</v>
      </c>
      <c r="T1777" s="8" t="str">
        <f>TEXT(SalesDataTable[[#This Row],[Order Date]],"mmm")</f>
        <v>Aug</v>
      </c>
    </row>
    <row r="1778" spans="1:20" ht="15.6">
      <c r="A1778" s="2">
        <v>3057</v>
      </c>
      <c r="B1778" s="3">
        <v>46263</v>
      </c>
      <c r="C1778" s="4" t="s">
        <v>6</v>
      </c>
      <c r="D1778" s="4" t="s">
        <v>49</v>
      </c>
      <c r="E1778" s="4" t="s">
        <v>19</v>
      </c>
      <c r="F1778" s="4" t="s">
        <v>3</v>
      </c>
      <c r="G1778" s="4" t="s">
        <v>9</v>
      </c>
      <c r="H1778" s="4" t="s">
        <v>17</v>
      </c>
      <c r="I1778" s="9">
        <v>2</v>
      </c>
      <c r="J1778" s="6">
        <v>142.16</v>
      </c>
      <c r="K1778" s="7">
        <v>0</v>
      </c>
      <c r="L1778" s="6">
        <v>79.36</v>
      </c>
      <c r="M1778" s="6">
        <f t="shared" si="108"/>
        <v>284.32</v>
      </c>
      <c r="N1778" s="6">
        <f t="shared" si="109"/>
        <v>158.72</v>
      </c>
      <c r="O1778" s="6">
        <f t="shared" si="110"/>
        <v>125.6</v>
      </c>
      <c r="P1778" s="8">
        <f t="shared" si="111"/>
        <v>0.44175576814856499</v>
      </c>
      <c r="Q1778" s="5">
        <f>YEAR(SalesDataTable[[#This Row],[Order Date]])</f>
        <v>2026</v>
      </c>
      <c r="R1778" s="8" t="str">
        <f>"Q"&amp;ROUNDUP(MONTH(SalesDataTable[[#This Row],[Order Date]])/3,0)</f>
        <v>Q3</v>
      </c>
      <c r="S1778" s="9">
        <f>MONTH(SalesDataTable[[#This Row],[Order Date]])</f>
        <v>8</v>
      </c>
      <c r="T1778" s="8" t="str">
        <f>TEXT(SalesDataTable[[#This Row],[Order Date]],"mmm")</f>
        <v>Aug</v>
      </c>
    </row>
    <row r="1779" spans="1:20" ht="15.6">
      <c r="A1779" s="2">
        <v>3112</v>
      </c>
      <c r="B1779" s="3">
        <v>46263</v>
      </c>
      <c r="C1779" s="4" t="s">
        <v>20</v>
      </c>
      <c r="D1779" s="4" t="s">
        <v>33</v>
      </c>
      <c r="E1779" s="4" t="s">
        <v>2</v>
      </c>
      <c r="F1779" s="4" t="s">
        <v>16</v>
      </c>
      <c r="G1779" s="4" t="s">
        <v>14</v>
      </c>
      <c r="H1779" s="4" t="s">
        <v>32</v>
      </c>
      <c r="I1779" s="9">
        <v>2</v>
      </c>
      <c r="J1779" s="6">
        <v>47.69</v>
      </c>
      <c r="K1779" s="7">
        <v>0.05</v>
      </c>
      <c r="L1779" s="6">
        <v>18.8</v>
      </c>
      <c r="M1779" s="6">
        <f t="shared" si="108"/>
        <v>90.61099999999999</v>
      </c>
      <c r="N1779" s="6">
        <f t="shared" si="109"/>
        <v>37.6</v>
      </c>
      <c r="O1779" s="6">
        <f t="shared" si="110"/>
        <v>53.010999999999989</v>
      </c>
      <c r="P1779" s="8">
        <f t="shared" si="111"/>
        <v>0.58503934400900548</v>
      </c>
      <c r="Q1779" s="5">
        <f>YEAR(SalesDataTable[[#This Row],[Order Date]])</f>
        <v>2026</v>
      </c>
      <c r="R1779" s="8" t="str">
        <f>"Q"&amp;ROUNDUP(MONTH(SalesDataTable[[#This Row],[Order Date]])/3,0)</f>
        <v>Q3</v>
      </c>
      <c r="S1779" s="9">
        <f>MONTH(SalesDataTable[[#This Row],[Order Date]])</f>
        <v>8</v>
      </c>
      <c r="T1779" s="8" t="str">
        <f>TEXT(SalesDataTable[[#This Row],[Order Date]],"mmm")</f>
        <v>Aug</v>
      </c>
    </row>
    <row r="1780" spans="1:20" ht="15.6">
      <c r="A1780" s="2">
        <v>3137</v>
      </c>
      <c r="B1780" s="3">
        <v>46263</v>
      </c>
      <c r="C1780" s="4" t="s">
        <v>11</v>
      </c>
      <c r="D1780" s="4" t="s">
        <v>25</v>
      </c>
      <c r="E1780" s="4" t="s">
        <v>19</v>
      </c>
      <c r="F1780" s="4" t="s">
        <v>13</v>
      </c>
      <c r="G1780" s="4" t="s">
        <v>14</v>
      </c>
      <c r="H1780" s="4" t="s">
        <v>48</v>
      </c>
      <c r="I1780" s="9">
        <v>3</v>
      </c>
      <c r="J1780" s="6">
        <v>164.51</v>
      </c>
      <c r="K1780" s="7">
        <v>0</v>
      </c>
      <c r="L1780" s="6">
        <v>86.76</v>
      </c>
      <c r="M1780" s="6">
        <f t="shared" si="108"/>
        <v>493.53</v>
      </c>
      <c r="N1780" s="6">
        <f t="shared" si="109"/>
        <v>260.28000000000003</v>
      </c>
      <c r="O1780" s="6">
        <f t="shared" si="110"/>
        <v>233.24999999999994</v>
      </c>
      <c r="P1780" s="8">
        <f t="shared" si="111"/>
        <v>0.47261564646526039</v>
      </c>
      <c r="Q1780" s="5">
        <f>YEAR(SalesDataTable[[#This Row],[Order Date]])</f>
        <v>2026</v>
      </c>
      <c r="R1780" s="8" t="str">
        <f>"Q"&amp;ROUNDUP(MONTH(SalesDataTable[[#This Row],[Order Date]])/3,0)</f>
        <v>Q3</v>
      </c>
      <c r="S1780" s="9">
        <f>MONTH(SalesDataTable[[#This Row],[Order Date]])</f>
        <v>8</v>
      </c>
      <c r="T1780" s="8" t="str">
        <f>TEXT(SalesDataTable[[#This Row],[Order Date]],"mmm")</f>
        <v>Aug</v>
      </c>
    </row>
    <row r="1781" spans="1:20" ht="15.6">
      <c r="A1781" s="2">
        <v>3983</v>
      </c>
      <c r="B1781" s="3">
        <v>46263</v>
      </c>
      <c r="C1781" s="4" t="s">
        <v>11</v>
      </c>
      <c r="D1781" s="4" t="s">
        <v>12</v>
      </c>
      <c r="E1781" s="4" t="s">
        <v>28</v>
      </c>
      <c r="F1781" s="4" t="s">
        <v>16</v>
      </c>
      <c r="G1781" s="4" t="s">
        <v>23</v>
      </c>
      <c r="H1781" s="4" t="s">
        <v>29</v>
      </c>
      <c r="I1781" s="9">
        <v>2</v>
      </c>
      <c r="J1781" s="6">
        <v>194.71</v>
      </c>
      <c r="K1781" s="7">
        <v>0.1</v>
      </c>
      <c r="L1781" s="6">
        <v>105.57</v>
      </c>
      <c r="M1781" s="6">
        <f t="shared" si="108"/>
        <v>350.47800000000001</v>
      </c>
      <c r="N1781" s="6">
        <f t="shared" si="109"/>
        <v>211.14</v>
      </c>
      <c r="O1781" s="6">
        <f t="shared" si="110"/>
        <v>139.33800000000002</v>
      </c>
      <c r="P1781" s="8">
        <f t="shared" si="111"/>
        <v>0.39756561039494637</v>
      </c>
      <c r="Q1781" s="5">
        <f>YEAR(SalesDataTable[[#This Row],[Order Date]])</f>
        <v>2026</v>
      </c>
      <c r="R1781" s="8" t="str">
        <f>"Q"&amp;ROUNDUP(MONTH(SalesDataTable[[#This Row],[Order Date]])/3,0)</f>
        <v>Q3</v>
      </c>
      <c r="S1781" s="9">
        <f>MONTH(SalesDataTable[[#This Row],[Order Date]])</f>
        <v>8</v>
      </c>
      <c r="T1781" s="8" t="str">
        <f>TEXT(SalesDataTable[[#This Row],[Order Date]],"mmm")</f>
        <v>Aug</v>
      </c>
    </row>
    <row r="1782" spans="1:20" ht="15.6">
      <c r="A1782" s="2">
        <v>4016</v>
      </c>
      <c r="B1782" s="3">
        <v>46263</v>
      </c>
      <c r="C1782" s="4" t="s">
        <v>20</v>
      </c>
      <c r="D1782" s="4" t="s">
        <v>47</v>
      </c>
      <c r="E1782" s="4" t="s">
        <v>8</v>
      </c>
      <c r="F1782" s="4" t="s">
        <v>16</v>
      </c>
      <c r="G1782" s="4" t="s">
        <v>9</v>
      </c>
      <c r="H1782" s="4" t="s">
        <v>17</v>
      </c>
      <c r="I1782" s="9">
        <v>5</v>
      </c>
      <c r="J1782" s="6">
        <v>145.24</v>
      </c>
      <c r="K1782" s="7">
        <v>0.15</v>
      </c>
      <c r="L1782" s="6">
        <v>77.69</v>
      </c>
      <c r="M1782" s="6">
        <f t="shared" si="108"/>
        <v>617.27</v>
      </c>
      <c r="N1782" s="6">
        <f t="shared" si="109"/>
        <v>388.45</v>
      </c>
      <c r="O1782" s="6">
        <f t="shared" si="110"/>
        <v>228.82</v>
      </c>
      <c r="P1782" s="8">
        <f t="shared" si="111"/>
        <v>0.37069677774717708</v>
      </c>
      <c r="Q1782" s="5">
        <f>YEAR(SalesDataTable[[#This Row],[Order Date]])</f>
        <v>2026</v>
      </c>
      <c r="R1782" s="8" t="str">
        <f>"Q"&amp;ROUNDUP(MONTH(SalesDataTable[[#This Row],[Order Date]])/3,0)</f>
        <v>Q3</v>
      </c>
      <c r="S1782" s="9">
        <f>MONTH(SalesDataTable[[#This Row],[Order Date]])</f>
        <v>8</v>
      </c>
      <c r="T1782" s="8" t="str">
        <f>TEXT(SalesDataTable[[#This Row],[Order Date]],"mmm")</f>
        <v>Aug</v>
      </c>
    </row>
    <row r="1783" spans="1:20" ht="15.6">
      <c r="A1783" s="2">
        <v>4340</v>
      </c>
      <c r="B1783" s="3">
        <v>46263</v>
      </c>
      <c r="C1783" s="4" t="s">
        <v>20</v>
      </c>
      <c r="D1783" s="4" t="s">
        <v>33</v>
      </c>
      <c r="E1783" s="4" t="s">
        <v>2</v>
      </c>
      <c r="F1783" s="4" t="s">
        <v>13</v>
      </c>
      <c r="G1783" s="4" t="s">
        <v>14</v>
      </c>
      <c r="H1783" s="4" t="s">
        <v>15</v>
      </c>
      <c r="I1783" s="9">
        <v>2</v>
      </c>
      <c r="J1783" s="6">
        <v>35.6</v>
      </c>
      <c r="K1783" s="7">
        <v>0.15</v>
      </c>
      <c r="L1783" s="6">
        <v>13.67</v>
      </c>
      <c r="M1783" s="6">
        <f t="shared" si="108"/>
        <v>60.52</v>
      </c>
      <c r="N1783" s="6">
        <f t="shared" si="109"/>
        <v>27.34</v>
      </c>
      <c r="O1783" s="6">
        <f t="shared" si="110"/>
        <v>33.180000000000007</v>
      </c>
      <c r="P1783" s="8">
        <f t="shared" si="111"/>
        <v>0.54824851288830145</v>
      </c>
      <c r="Q1783" s="5">
        <f>YEAR(SalesDataTable[[#This Row],[Order Date]])</f>
        <v>2026</v>
      </c>
      <c r="R1783" s="8" t="str">
        <f>"Q"&amp;ROUNDUP(MONTH(SalesDataTable[[#This Row],[Order Date]])/3,0)</f>
        <v>Q3</v>
      </c>
      <c r="S1783" s="9">
        <f>MONTH(SalesDataTable[[#This Row],[Order Date]])</f>
        <v>8</v>
      </c>
      <c r="T1783" s="8" t="str">
        <f>TEXT(SalesDataTable[[#This Row],[Order Date]],"mmm")</f>
        <v>Aug</v>
      </c>
    </row>
    <row r="1784" spans="1:20" ht="15.6">
      <c r="A1784" s="2">
        <v>4640</v>
      </c>
      <c r="B1784" s="3">
        <v>46263</v>
      </c>
      <c r="C1784" s="4" t="s">
        <v>0</v>
      </c>
      <c r="D1784" s="4" t="s">
        <v>50</v>
      </c>
      <c r="E1784" s="4" t="s">
        <v>2</v>
      </c>
      <c r="F1784" s="4" t="s">
        <v>13</v>
      </c>
      <c r="G1784" s="4" t="s">
        <v>34</v>
      </c>
      <c r="H1784" s="4" t="s">
        <v>35</v>
      </c>
      <c r="I1784" s="9">
        <v>2</v>
      </c>
      <c r="J1784" s="6">
        <v>41.05</v>
      </c>
      <c r="K1784" s="7">
        <v>0.05</v>
      </c>
      <c r="L1784" s="6">
        <v>14.47</v>
      </c>
      <c r="M1784" s="6">
        <f t="shared" si="108"/>
        <v>77.99499999999999</v>
      </c>
      <c r="N1784" s="6">
        <f t="shared" si="109"/>
        <v>28.94</v>
      </c>
      <c r="O1784" s="6">
        <f t="shared" si="110"/>
        <v>49.054999999999993</v>
      </c>
      <c r="P1784" s="8">
        <f t="shared" si="111"/>
        <v>0.62895057375472785</v>
      </c>
      <c r="Q1784" s="5">
        <f>YEAR(SalesDataTable[[#This Row],[Order Date]])</f>
        <v>2026</v>
      </c>
      <c r="R1784" s="8" t="str">
        <f>"Q"&amp;ROUNDUP(MONTH(SalesDataTable[[#This Row],[Order Date]])/3,0)</f>
        <v>Q3</v>
      </c>
      <c r="S1784" s="9">
        <f>MONTH(SalesDataTable[[#This Row],[Order Date]])</f>
        <v>8</v>
      </c>
      <c r="T1784" s="8" t="str">
        <f>TEXT(SalesDataTable[[#This Row],[Order Date]],"mmm")</f>
        <v>Aug</v>
      </c>
    </row>
    <row r="1785" spans="1:20" ht="15.6">
      <c r="A1785" s="2">
        <v>4733</v>
      </c>
      <c r="B1785" s="3">
        <v>46263</v>
      </c>
      <c r="C1785" s="4" t="s">
        <v>11</v>
      </c>
      <c r="D1785" s="4" t="s">
        <v>12</v>
      </c>
      <c r="E1785" s="4" t="s">
        <v>2</v>
      </c>
      <c r="F1785" s="4" t="s">
        <v>13</v>
      </c>
      <c r="G1785" s="4" t="s">
        <v>9</v>
      </c>
      <c r="H1785" s="4" t="s">
        <v>37</v>
      </c>
      <c r="I1785" s="9">
        <v>2</v>
      </c>
      <c r="J1785" s="6">
        <v>153.63999999999999</v>
      </c>
      <c r="K1785" s="7">
        <v>0.05</v>
      </c>
      <c r="L1785" s="6">
        <v>77.709999999999994</v>
      </c>
      <c r="M1785" s="6">
        <f t="shared" si="108"/>
        <v>291.91599999999994</v>
      </c>
      <c r="N1785" s="6">
        <f t="shared" si="109"/>
        <v>155.41999999999999</v>
      </c>
      <c r="O1785" s="6">
        <f t="shared" si="110"/>
        <v>136.49599999999995</v>
      </c>
      <c r="P1785" s="8">
        <f t="shared" si="111"/>
        <v>0.46758656599843784</v>
      </c>
      <c r="Q1785" s="5">
        <f>YEAR(SalesDataTable[[#This Row],[Order Date]])</f>
        <v>2026</v>
      </c>
      <c r="R1785" s="8" t="str">
        <f>"Q"&amp;ROUNDUP(MONTH(SalesDataTable[[#This Row],[Order Date]])/3,0)</f>
        <v>Q3</v>
      </c>
      <c r="S1785" s="9">
        <f>MONTH(SalesDataTable[[#This Row],[Order Date]])</f>
        <v>8</v>
      </c>
      <c r="T1785" s="8" t="str">
        <f>TEXT(SalesDataTable[[#This Row],[Order Date]],"mmm")</f>
        <v>Aug</v>
      </c>
    </row>
    <row r="1786" spans="1:20" ht="15.6">
      <c r="A1786" s="2">
        <v>4827</v>
      </c>
      <c r="B1786" s="3">
        <v>46263</v>
      </c>
      <c r="C1786" s="4" t="s">
        <v>11</v>
      </c>
      <c r="D1786" s="4" t="s">
        <v>12</v>
      </c>
      <c r="E1786" s="4" t="s">
        <v>2</v>
      </c>
      <c r="F1786" s="4" t="s">
        <v>3</v>
      </c>
      <c r="G1786" s="4" t="s">
        <v>14</v>
      </c>
      <c r="H1786" s="4" t="s">
        <v>15</v>
      </c>
      <c r="I1786" s="9">
        <v>5</v>
      </c>
      <c r="J1786" s="6">
        <v>36.700000000000003</v>
      </c>
      <c r="K1786" s="7">
        <v>0</v>
      </c>
      <c r="L1786" s="6">
        <v>13.45</v>
      </c>
      <c r="M1786" s="6">
        <f t="shared" si="108"/>
        <v>183.5</v>
      </c>
      <c r="N1786" s="6">
        <f t="shared" si="109"/>
        <v>67.25</v>
      </c>
      <c r="O1786" s="6">
        <f t="shared" si="110"/>
        <v>116.25</v>
      </c>
      <c r="P1786" s="8">
        <f t="shared" si="111"/>
        <v>0.63351498637602177</v>
      </c>
      <c r="Q1786" s="5">
        <f>YEAR(SalesDataTable[[#This Row],[Order Date]])</f>
        <v>2026</v>
      </c>
      <c r="R1786" s="8" t="str">
        <f>"Q"&amp;ROUNDUP(MONTH(SalesDataTable[[#This Row],[Order Date]])/3,0)</f>
        <v>Q3</v>
      </c>
      <c r="S1786" s="9">
        <f>MONTH(SalesDataTable[[#This Row],[Order Date]])</f>
        <v>8</v>
      </c>
      <c r="T1786" s="8" t="str">
        <f>TEXT(SalesDataTable[[#This Row],[Order Date]],"mmm")</f>
        <v>Aug</v>
      </c>
    </row>
    <row r="1787" spans="1:20" ht="15.6">
      <c r="A1787" s="2">
        <v>5180</v>
      </c>
      <c r="B1787" s="3">
        <v>46263</v>
      </c>
      <c r="C1787" s="4" t="s">
        <v>0</v>
      </c>
      <c r="D1787" s="4" t="s">
        <v>50</v>
      </c>
      <c r="E1787" s="4" t="s">
        <v>8</v>
      </c>
      <c r="F1787" s="4" t="s">
        <v>16</v>
      </c>
      <c r="G1787" s="4" t="s">
        <v>23</v>
      </c>
      <c r="H1787" s="4" t="s">
        <v>51</v>
      </c>
      <c r="I1787" s="9">
        <v>8</v>
      </c>
      <c r="J1787" s="6">
        <v>124</v>
      </c>
      <c r="K1787" s="7">
        <v>0.1</v>
      </c>
      <c r="L1787" s="6">
        <v>61.85</v>
      </c>
      <c r="M1787" s="6">
        <f t="shared" si="108"/>
        <v>892.80000000000007</v>
      </c>
      <c r="N1787" s="6">
        <f t="shared" si="109"/>
        <v>494.8</v>
      </c>
      <c r="O1787" s="6">
        <f t="shared" si="110"/>
        <v>398.00000000000006</v>
      </c>
      <c r="P1787" s="8">
        <f t="shared" si="111"/>
        <v>0.44578853046594985</v>
      </c>
      <c r="Q1787" s="5">
        <f>YEAR(SalesDataTable[[#This Row],[Order Date]])</f>
        <v>2026</v>
      </c>
      <c r="R1787" s="8" t="str">
        <f>"Q"&amp;ROUNDUP(MONTH(SalesDataTable[[#This Row],[Order Date]])/3,0)</f>
        <v>Q3</v>
      </c>
      <c r="S1787" s="9">
        <f>MONTH(SalesDataTable[[#This Row],[Order Date]])</f>
        <v>8</v>
      </c>
      <c r="T1787" s="8" t="str">
        <f>TEXT(SalesDataTable[[#This Row],[Order Date]],"mmm")</f>
        <v>Aug</v>
      </c>
    </row>
    <row r="1788" spans="1:20" ht="15.6">
      <c r="A1788" s="2">
        <v>121</v>
      </c>
      <c r="B1788" s="3">
        <v>46264</v>
      </c>
      <c r="C1788" s="4" t="s">
        <v>6</v>
      </c>
      <c r="D1788" s="4" t="s">
        <v>7</v>
      </c>
      <c r="E1788" s="4" t="s">
        <v>28</v>
      </c>
      <c r="F1788" s="4" t="s">
        <v>13</v>
      </c>
      <c r="G1788" s="4" t="s">
        <v>4</v>
      </c>
      <c r="H1788" s="4" t="s">
        <v>5</v>
      </c>
      <c r="I1788" s="9">
        <v>1</v>
      </c>
      <c r="J1788" s="6">
        <v>81.23</v>
      </c>
      <c r="K1788" s="7">
        <v>0.1</v>
      </c>
      <c r="L1788" s="6">
        <v>42.65</v>
      </c>
      <c r="M1788" s="6">
        <f t="shared" si="108"/>
        <v>73.106999999999999</v>
      </c>
      <c r="N1788" s="6">
        <f t="shared" si="109"/>
        <v>42.65</v>
      </c>
      <c r="O1788" s="6">
        <f t="shared" si="110"/>
        <v>30.457000000000001</v>
      </c>
      <c r="P1788" s="8">
        <f t="shared" si="111"/>
        <v>0.41660853269864723</v>
      </c>
      <c r="Q1788" s="5">
        <f>YEAR(SalesDataTable[[#This Row],[Order Date]])</f>
        <v>2026</v>
      </c>
      <c r="R1788" s="8" t="str">
        <f>"Q"&amp;ROUNDUP(MONTH(SalesDataTable[[#This Row],[Order Date]])/3,0)</f>
        <v>Q3</v>
      </c>
      <c r="S1788" s="9">
        <f>MONTH(SalesDataTable[[#This Row],[Order Date]])</f>
        <v>8</v>
      </c>
      <c r="T1788" s="8" t="str">
        <f>TEXT(SalesDataTable[[#This Row],[Order Date]],"mmm")</f>
        <v>Aug</v>
      </c>
    </row>
    <row r="1789" spans="1:20" ht="15.6">
      <c r="A1789" s="2">
        <v>618</v>
      </c>
      <c r="B1789" s="3">
        <v>46264</v>
      </c>
      <c r="C1789" s="4" t="s">
        <v>6</v>
      </c>
      <c r="D1789" s="4" t="s">
        <v>43</v>
      </c>
      <c r="E1789" s="4" t="s">
        <v>2</v>
      </c>
      <c r="F1789" s="4" t="s">
        <v>16</v>
      </c>
      <c r="G1789" s="4" t="s">
        <v>4</v>
      </c>
      <c r="H1789" s="4" t="s">
        <v>26</v>
      </c>
      <c r="I1789" s="9">
        <v>2</v>
      </c>
      <c r="J1789" s="6">
        <v>41.06</v>
      </c>
      <c r="K1789" s="7">
        <v>0.05</v>
      </c>
      <c r="L1789" s="6">
        <v>16.559999999999999</v>
      </c>
      <c r="M1789" s="6">
        <f t="shared" si="108"/>
        <v>78.013999999999996</v>
      </c>
      <c r="N1789" s="6">
        <f t="shared" si="109"/>
        <v>33.119999999999997</v>
      </c>
      <c r="O1789" s="6">
        <f t="shared" si="110"/>
        <v>44.893999999999998</v>
      </c>
      <c r="P1789" s="8">
        <f t="shared" si="111"/>
        <v>0.5754608147255621</v>
      </c>
      <c r="Q1789" s="5">
        <f>YEAR(SalesDataTable[[#This Row],[Order Date]])</f>
        <v>2026</v>
      </c>
      <c r="R1789" s="8" t="str">
        <f>"Q"&amp;ROUNDUP(MONTH(SalesDataTable[[#This Row],[Order Date]])/3,0)</f>
        <v>Q3</v>
      </c>
      <c r="S1789" s="9">
        <f>MONTH(SalesDataTable[[#This Row],[Order Date]])</f>
        <v>8</v>
      </c>
      <c r="T1789" s="8" t="str">
        <f>TEXT(SalesDataTable[[#This Row],[Order Date]],"mmm")</f>
        <v>Aug</v>
      </c>
    </row>
    <row r="1790" spans="1:20" ht="15.6">
      <c r="A1790" s="2">
        <v>2860</v>
      </c>
      <c r="B1790" s="3">
        <v>46264</v>
      </c>
      <c r="C1790" s="4" t="s">
        <v>20</v>
      </c>
      <c r="D1790" s="4" t="s">
        <v>31</v>
      </c>
      <c r="E1790" s="4" t="s">
        <v>28</v>
      </c>
      <c r="F1790" s="4" t="s">
        <v>3</v>
      </c>
      <c r="G1790" s="4" t="s">
        <v>9</v>
      </c>
      <c r="H1790" s="4" t="s">
        <v>17</v>
      </c>
      <c r="I1790" s="9">
        <v>1</v>
      </c>
      <c r="J1790" s="6">
        <v>143.49</v>
      </c>
      <c r="K1790" s="7">
        <v>0.1</v>
      </c>
      <c r="L1790" s="6">
        <v>80.72</v>
      </c>
      <c r="M1790" s="6">
        <f t="shared" si="108"/>
        <v>129.14100000000002</v>
      </c>
      <c r="N1790" s="6">
        <f t="shared" si="109"/>
        <v>80.72</v>
      </c>
      <c r="O1790" s="6">
        <f t="shared" si="110"/>
        <v>48.421000000000021</v>
      </c>
      <c r="P1790" s="8">
        <f t="shared" si="111"/>
        <v>0.3749467636149636</v>
      </c>
      <c r="Q1790" s="5">
        <f>YEAR(SalesDataTable[[#This Row],[Order Date]])</f>
        <v>2026</v>
      </c>
      <c r="R1790" s="8" t="str">
        <f>"Q"&amp;ROUNDUP(MONTH(SalesDataTable[[#This Row],[Order Date]])/3,0)</f>
        <v>Q3</v>
      </c>
      <c r="S1790" s="9">
        <f>MONTH(SalesDataTable[[#This Row],[Order Date]])</f>
        <v>8</v>
      </c>
      <c r="T1790" s="8" t="str">
        <f>TEXT(SalesDataTable[[#This Row],[Order Date]],"mmm")</f>
        <v>Aug</v>
      </c>
    </row>
    <row r="1791" spans="1:20" ht="15.6">
      <c r="A1791" s="2">
        <v>3768</v>
      </c>
      <c r="B1791" s="3">
        <v>46264</v>
      </c>
      <c r="C1791" s="4" t="s">
        <v>11</v>
      </c>
      <c r="D1791" s="4" t="s">
        <v>18</v>
      </c>
      <c r="E1791" s="4" t="s">
        <v>19</v>
      </c>
      <c r="F1791" s="4" t="s">
        <v>13</v>
      </c>
      <c r="G1791" s="4" t="s">
        <v>9</v>
      </c>
      <c r="H1791" s="4" t="s">
        <v>17</v>
      </c>
      <c r="I1791" s="9">
        <v>1</v>
      </c>
      <c r="J1791" s="6">
        <v>143.38</v>
      </c>
      <c r="K1791" s="7">
        <v>0</v>
      </c>
      <c r="L1791" s="6">
        <v>78.37</v>
      </c>
      <c r="M1791" s="6">
        <f t="shared" si="108"/>
        <v>143.38</v>
      </c>
      <c r="N1791" s="6">
        <f t="shared" si="109"/>
        <v>78.37</v>
      </c>
      <c r="O1791" s="6">
        <f t="shared" si="110"/>
        <v>65.009999999999991</v>
      </c>
      <c r="P1791" s="8">
        <f t="shared" si="111"/>
        <v>0.45341051750592826</v>
      </c>
      <c r="Q1791" s="5">
        <f>YEAR(SalesDataTable[[#This Row],[Order Date]])</f>
        <v>2026</v>
      </c>
      <c r="R1791" s="8" t="str">
        <f>"Q"&amp;ROUNDUP(MONTH(SalesDataTable[[#This Row],[Order Date]])/3,0)</f>
        <v>Q3</v>
      </c>
      <c r="S1791" s="9">
        <f>MONTH(SalesDataTable[[#This Row],[Order Date]])</f>
        <v>8</v>
      </c>
      <c r="T1791" s="8" t="str">
        <f>TEXT(SalesDataTable[[#This Row],[Order Date]],"mmm")</f>
        <v>Aug</v>
      </c>
    </row>
    <row r="1792" spans="1:20" ht="15.6">
      <c r="A1792" s="2">
        <v>3987</v>
      </c>
      <c r="B1792" s="3">
        <v>46264</v>
      </c>
      <c r="C1792" s="4" t="s">
        <v>6</v>
      </c>
      <c r="D1792" s="4" t="s">
        <v>43</v>
      </c>
      <c r="E1792" s="4" t="s">
        <v>28</v>
      </c>
      <c r="F1792" s="4" t="s">
        <v>16</v>
      </c>
      <c r="G1792" s="4" t="s">
        <v>9</v>
      </c>
      <c r="H1792" s="4" t="s">
        <v>17</v>
      </c>
      <c r="I1792" s="9">
        <v>1</v>
      </c>
      <c r="J1792" s="6">
        <v>144.54</v>
      </c>
      <c r="K1792" s="7">
        <v>0</v>
      </c>
      <c r="L1792" s="6">
        <v>78.77</v>
      </c>
      <c r="M1792" s="6">
        <f t="shared" si="108"/>
        <v>144.54</v>
      </c>
      <c r="N1792" s="6">
        <f t="shared" si="109"/>
        <v>78.77</v>
      </c>
      <c r="O1792" s="6">
        <f t="shared" si="110"/>
        <v>65.77</v>
      </c>
      <c r="P1792" s="8">
        <f t="shared" si="111"/>
        <v>0.45502974955029751</v>
      </c>
      <c r="Q1792" s="5">
        <f>YEAR(SalesDataTable[[#This Row],[Order Date]])</f>
        <v>2026</v>
      </c>
      <c r="R1792" s="8" t="str">
        <f>"Q"&amp;ROUNDUP(MONTH(SalesDataTable[[#This Row],[Order Date]])/3,0)</f>
        <v>Q3</v>
      </c>
      <c r="S1792" s="9">
        <f>MONTH(SalesDataTable[[#This Row],[Order Date]])</f>
        <v>8</v>
      </c>
      <c r="T1792" s="8" t="str">
        <f>TEXT(SalesDataTable[[#This Row],[Order Date]],"mmm")</f>
        <v>Aug</v>
      </c>
    </row>
    <row r="1793" spans="1:20" ht="15.6">
      <c r="A1793" s="2">
        <v>4990</v>
      </c>
      <c r="B1793" s="3">
        <v>46264</v>
      </c>
      <c r="C1793" s="4" t="s">
        <v>20</v>
      </c>
      <c r="D1793" s="4" t="s">
        <v>33</v>
      </c>
      <c r="E1793" s="4" t="s">
        <v>28</v>
      </c>
      <c r="F1793" s="4" t="s">
        <v>3</v>
      </c>
      <c r="G1793" s="4" t="s">
        <v>34</v>
      </c>
      <c r="H1793" s="4" t="s">
        <v>35</v>
      </c>
      <c r="I1793" s="9">
        <v>1</v>
      </c>
      <c r="J1793" s="6">
        <v>40.92</v>
      </c>
      <c r="K1793" s="7">
        <v>0.1</v>
      </c>
      <c r="L1793" s="6">
        <v>14.94</v>
      </c>
      <c r="M1793" s="6">
        <f t="shared" si="108"/>
        <v>36.828000000000003</v>
      </c>
      <c r="N1793" s="6">
        <f t="shared" si="109"/>
        <v>14.94</v>
      </c>
      <c r="O1793" s="6">
        <f t="shared" si="110"/>
        <v>21.888000000000005</v>
      </c>
      <c r="P1793" s="8">
        <f t="shared" si="111"/>
        <v>0.59433040078201382</v>
      </c>
      <c r="Q1793" s="5">
        <f>YEAR(SalesDataTable[[#This Row],[Order Date]])</f>
        <v>2026</v>
      </c>
      <c r="R1793" s="8" t="str">
        <f>"Q"&amp;ROUNDUP(MONTH(SalesDataTable[[#This Row],[Order Date]])/3,0)</f>
        <v>Q3</v>
      </c>
      <c r="S1793" s="9">
        <f>MONTH(SalesDataTable[[#This Row],[Order Date]])</f>
        <v>8</v>
      </c>
      <c r="T1793" s="8" t="str">
        <f>TEXT(SalesDataTable[[#This Row],[Order Date]],"mmm")</f>
        <v>Aug</v>
      </c>
    </row>
    <row r="1794" spans="1:20" ht="15.6">
      <c r="A1794" s="2">
        <v>348</v>
      </c>
      <c r="B1794" s="3">
        <v>46265</v>
      </c>
      <c r="C1794" s="4" t="s">
        <v>6</v>
      </c>
      <c r="D1794" s="4" t="s">
        <v>43</v>
      </c>
      <c r="E1794" s="4" t="s">
        <v>8</v>
      </c>
      <c r="F1794" s="4" t="s">
        <v>16</v>
      </c>
      <c r="G1794" s="4" t="s">
        <v>9</v>
      </c>
      <c r="H1794" s="4" t="s">
        <v>37</v>
      </c>
      <c r="I1794" s="9">
        <v>5</v>
      </c>
      <c r="J1794" s="6">
        <v>151.21</v>
      </c>
      <c r="K1794" s="7">
        <v>0.15</v>
      </c>
      <c r="L1794" s="6">
        <v>77.12</v>
      </c>
      <c r="M1794" s="6">
        <f t="shared" ref="M1794:M1857" si="112">I1794*J1794*(1-K1794)</f>
        <v>642.64250000000004</v>
      </c>
      <c r="N1794" s="6">
        <f t="shared" ref="N1794:N1857" si="113">I1794*L1794</f>
        <v>385.6</v>
      </c>
      <c r="O1794" s="6">
        <f t="shared" ref="O1794:O1857" si="114">M1794-N1794</f>
        <v>257.04250000000002</v>
      </c>
      <c r="P1794" s="8">
        <f t="shared" ref="P1794:P1857" si="115">IFERROR(O1794/M1794,0)</f>
        <v>0.39997743691087967</v>
      </c>
      <c r="Q1794" s="5">
        <f>YEAR(SalesDataTable[[#This Row],[Order Date]])</f>
        <v>2026</v>
      </c>
      <c r="R1794" s="8" t="str">
        <f>"Q"&amp;ROUNDUP(MONTH(SalesDataTable[[#This Row],[Order Date]])/3,0)</f>
        <v>Q3</v>
      </c>
      <c r="S1794" s="9">
        <f>MONTH(SalesDataTable[[#This Row],[Order Date]])</f>
        <v>8</v>
      </c>
      <c r="T1794" s="8" t="str">
        <f>TEXT(SalesDataTable[[#This Row],[Order Date]],"mmm")</f>
        <v>Aug</v>
      </c>
    </row>
    <row r="1795" spans="1:20" ht="15.6">
      <c r="A1795" s="2">
        <v>1642</v>
      </c>
      <c r="B1795" s="3">
        <v>46265</v>
      </c>
      <c r="C1795" s="4" t="s">
        <v>20</v>
      </c>
      <c r="D1795" s="4" t="s">
        <v>33</v>
      </c>
      <c r="E1795" s="4" t="s">
        <v>28</v>
      </c>
      <c r="F1795" s="4" t="s">
        <v>13</v>
      </c>
      <c r="G1795" s="4" t="s">
        <v>34</v>
      </c>
      <c r="H1795" s="4" t="s">
        <v>35</v>
      </c>
      <c r="I1795" s="9">
        <v>1</v>
      </c>
      <c r="J1795" s="6">
        <v>40.770000000000003</v>
      </c>
      <c r="K1795" s="7">
        <v>0</v>
      </c>
      <c r="L1795" s="6">
        <v>15.13</v>
      </c>
      <c r="M1795" s="6">
        <f t="shared" si="112"/>
        <v>40.770000000000003</v>
      </c>
      <c r="N1795" s="6">
        <f t="shared" si="113"/>
        <v>15.13</v>
      </c>
      <c r="O1795" s="6">
        <f t="shared" si="114"/>
        <v>25.64</v>
      </c>
      <c r="P1795" s="8">
        <f t="shared" si="115"/>
        <v>0.62889379445670834</v>
      </c>
      <c r="Q1795" s="5">
        <f>YEAR(SalesDataTable[[#This Row],[Order Date]])</f>
        <v>2026</v>
      </c>
      <c r="R1795" s="8" t="str">
        <f>"Q"&amp;ROUNDUP(MONTH(SalesDataTable[[#This Row],[Order Date]])/3,0)</f>
        <v>Q3</v>
      </c>
      <c r="S1795" s="9">
        <f>MONTH(SalesDataTable[[#This Row],[Order Date]])</f>
        <v>8</v>
      </c>
      <c r="T1795" s="8" t="str">
        <f>TEXT(SalesDataTable[[#This Row],[Order Date]],"mmm")</f>
        <v>Aug</v>
      </c>
    </row>
    <row r="1796" spans="1:20" ht="15.6">
      <c r="A1796" s="2">
        <v>2146</v>
      </c>
      <c r="B1796" s="3">
        <v>46265</v>
      </c>
      <c r="C1796" s="4" t="s">
        <v>0</v>
      </c>
      <c r="D1796" s="4" t="s">
        <v>1</v>
      </c>
      <c r="E1796" s="4" t="s">
        <v>28</v>
      </c>
      <c r="F1796" s="4" t="s">
        <v>13</v>
      </c>
      <c r="G1796" s="4" t="s">
        <v>34</v>
      </c>
      <c r="H1796" s="4" t="s">
        <v>42</v>
      </c>
      <c r="I1796" s="9">
        <v>1</v>
      </c>
      <c r="J1796" s="6">
        <v>35.47</v>
      </c>
      <c r="K1796" s="7">
        <v>0.05</v>
      </c>
      <c r="L1796" s="6">
        <v>14.1</v>
      </c>
      <c r="M1796" s="6">
        <f t="shared" si="112"/>
        <v>33.6965</v>
      </c>
      <c r="N1796" s="6">
        <f t="shared" si="113"/>
        <v>14.1</v>
      </c>
      <c r="O1796" s="6">
        <f t="shared" si="114"/>
        <v>19.596499999999999</v>
      </c>
      <c r="P1796" s="8">
        <f t="shared" si="115"/>
        <v>0.58155891561438122</v>
      </c>
      <c r="Q1796" s="5">
        <f>YEAR(SalesDataTable[[#This Row],[Order Date]])</f>
        <v>2026</v>
      </c>
      <c r="R1796" s="8" t="str">
        <f>"Q"&amp;ROUNDUP(MONTH(SalesDataTable[[#This Row],[Order Date]])/3,0)</f>
        <v>Q3</v>
      </c>
      <c r="S1796" s="9">
        <f>MONTH(SalesDataTable[[#This Row],[Order Date]])</f>
        <v>8</v>
      </c>
      <c r="T1796" s="8" t="str">
        <f>TEXT(SalesDataTable[[#This Row],[Order Date]],"mmm")</f>
        <v>Aug</v>
      </c>
    </row>
    <row r="1797" spans="1:20" ht="15.6">
      <c r="A1797" s="2">
        <v>2629</v>
      </c>
      <c r="B1797" s="3">
        <v>46265</v>
      </c>
      <c r="C1797" s="4" t="s">
        <v>20</v>
      </c>
      <c r="D1797" s="4" t="s">
        <v>33</v>
      </c>
      <c r="E1797" s="4" t="s">
        <v>2</v>
      </c>
      <c r="F1797" s="4" t="s">
        <v>3</v>
      </c>
      <c r="G1797" s="4" t="s">
        <v>4</v>
      </c>
      <c r="H1797" s="4" t="s">
        <v>5</v>
      </c>
      <c r="I1797" s="9">
        <v>1</v>
      </c>
      <c r="J1797" s="6">
        <v>81.72</v>
      </c>
      <c r="K1797" s="7">
        <v>0</v>
      </c>
      <c r="L1797" s="6">
        <v>42.38</v>
      </c>
      <c r="M1797" s="6">
        <f t="shared" si="112"/>
        <v>81.72</v>
      </c>
      <c r="N1797" s="6">
        <f t="shared" si="113"/>
        <v>42.38</v>
      </c>
      <c r="O1797" s="6">
        <f t="shared" si="114"/>
        <v>39.339999999999996</v>
      </c>
      <c r="P1797" s="8">
        <f t="shared" si="115"/>
        <v>0.48139990210474787</v>
      </c>
      <c r="Q1797" s="5">
        <f>YEAR(SalesDataTable[[#This Row],[Order Date]])</f>
        <v>2026</v>
      </c>
      <c r="R1797" s="8" t="str">
        <f>"Q"&amp;ROUNDUP(MONTH(SalesDataTable[[#This Row],[Order Date]])/3,0)</f>
        <v>Q3</v>
      </c>
      <c r="S1797" s="9">
        <f>MONTH(SalesDataTable[[#This Row],[Order Date]])</f>
        <v>8</v>
      </c>
      <c r="T1797" s="8" t="str">
        <f>TEXT(SalesDataTable[[#This Row],[Order Date]],"mmm")</f>
        <v>Aug</v>
      </c>
    </row>
    <row r="1798" spans="1:20" ht="15.6">
      <c r="A1798" s="2">
        <v>2870</v>
      </c>
      <c r="B1798" s="3">
        <v>46265</v>
      </c>
      <c r="C1798" s="4" t="s">
        <v>20</v>
      </c>
      <c r="D1798" s="4" t="s">
        <v>31</v>
      </c>
      <c r="E1798" s="4" t="s">
        <v>2</v>
      </c>
      <c r="F1798" s="4" t="s">
        <v>13</v>
      </c>
      <c r="G1798" s="4" t="s">
        <v>14</v>
      </c>
      <c r="H1798" s="4" t="s">
        <v>32</v>
      </c>
      <c r="I1798" s="9">
        <v>1</v>
      </c>
      <c r="J1798" s="6">
        <v>45.84</v>
      </c>
      <c r="K1798" s="7">
        <v>0</v>
      </c>
      <c r="L1798" s="6">
        <v>17.84</v>
      </c>
      <c r="M1798" s="6">
        <f t="shared" si="112"/>
        <v>45.84</v>
      </c>
      <c r="N1798" s="6">
        <f t="shared" si="113"/>
        <v>17.84</v>
      </c>
      <c r="O1798" s="6">
        <f t="shared" si="114"/>
        <v>28.000000000000004</v>
      </c>
      <c r="P1798" s="8">
        <f t="shared" si="115"/>
        <v>0.61082024432809778</v>
      </c>
      <c r="Q1798" s="5">
        <f>YEAR(SalesDataTable[[#This Row],[Order Date]])</f>
        <v>2026</v>
      </c>
      <c r="R1798" s="8" t="str">
        <f>"Q"&amp;ROUNDUP(MONTH(SalesDataTable[[#This Row],[Order Date]])/3,0)</f>
        <v>Q3</v>
      </c>
      <c r="S1798" s="9">
        <f>MONTH(SalesDataTable[[#This Row],[Order Date]])</f>
        <v>8</v>
      </c>
      <c r="T1798" s="8" t="str">
        <f>TEXT(SalesDataTable[[#This Row],[Order Date]],"mmm")</f>
        <v>Aug</v>
      </c>
    </row>
    <row r="1799" spans="1:20" ht="15.6">
      <c r="A1799" s="2">
        <v>2975</v>
      </c>
      <c r="B1799" s="3">
        <v>46265</v>
      </c>
      <c r="C1799" s="4" t="s">
        <v>6</v>
      </c>
      <c r="D1799" s="4" t="s">
        <v>43</v>
      </c>
      <c r="E1799" s="4" t="s">
        <v>2</v>
      </c>
      <c r="F1799" s="4" t="s">
        <v>13</v>
      </c>
      <c r="G1799" s="4" t="s">
        <v>14</v>
      </c>
      <c r="H1799" s="4" t="s">
        <v>32</v>
      </c>
      <c r="I1799" s="9">
        <v>1</v>
      </c>
      <c r="J1799" s="6">
        <v>46.59</v>
      </c>
      <c r="K1799" s="7">
        <v>0</v>
      </c>
      <c r="L1799" s="6">
        <v>18.47</v>
      </c>
      <c r="M1799" s="6">
        <f t="shared" si="112"/>
        <v>46.59</v>
      </c>
      <c r="N1799" s="6">
        <f t="shared" si="113"/>
        <v>18.47</v>
      </c>
      <c r="O1799" s="6">
        <f t="shared" si="114"/>
        <v>28.120000000000005</v>
      </c>
      <c r="P1799" s="8">
        <f t="shared" si="115"/>
        <v>0.60356299635114841</v>
      </c>
      <c r="Q1799" s="5">
        <f>YEAR(SalesDataTable[[#This Row],[Order Date]])</f>
        <v>2026</v>
      </c>
      <c r="R1799" s="8" t="str">
        <f>"Q"&amp;ROUNDUP(MONTH(SalesDataTable[[#This Row],[Order Date]])/3,0)</f>
        <v>Q3</v>
      </c>
      <c r="S1799" s="9">
        <f>MONTH(SalesDataTable[[#This Row],[Order Date]])</f>
        <v>8</v>
      </c>
      <c r="T1799" s="8" t="str">
        <f>TEXT(SalesDataTable[[#This Row],[Order Date]],"mmm")</f>
        <v>Aug</v>
      </c>
    </row>
    <row r="1800" spans="1:20" ht="15.6">
      <c r="A1800" s="2">
        <v>3163</v>
      </c>
      <c r="B1800" s="3">
        <v>46265</v>
      </c>
      <c r="C1800" s="4" t="s">
        <v>0</v>
      </c>
      <c r="D1800" s="4" t="s">
        <v>50</v>
      </c>
      <c r="E1800" s="4" t="s">
        <v>19</v>
      </c>
      <c r="F1800" s="4" t="s">
        <v>16</v>
      </c>
      <c r="G1800" s="4" t="s">
        <v>9</v>
      </c>
      <c r="H1800" s="4" t="s">
        <v>46</v>
      </c>
      <c r="I1800" s="9">
        <v>1</v>
      </c>
      <c r="J1800" s="6">
        <v>69.959999999999994</v>
      </c>
      <c r="K1800" s="7">
        <v>0</v>
      </c>
      <c r="L1800" s="6">
        <v>32.340000000000003</v>
      </c>
      <c r="M1800" s="6">
        <f t="shared" si="112"/>
        <v>69.959999999999994</v>
      </c>
      <c r="N1800" s="6">
        <f t="shared" si="113"/>
        <v>32.340000000000003</v>
      </c>
      <c r="O1800" s="6">
        <f t="shared" si="114"/>
        <v>37.61999999999999</v>
      </c>
      <c r="P1800" s="8">
        <f t="shared" si="115"/>
        <v>0.53773584905660365</v>
      </c>
      <c r="Q1800" s="5">
        <f>YEAR(SalesDataTable[[#This Row],[Order Date]])</f>
        <v>2026</v>
      </c>
      <c r="R1800" s="8" t="str">
        <f>"Q"&amp;ROUNDUP(MONTH(SalesDataTable[[#This Row],[Order Date]])/3,0)</f>
        <v>Q3</v>
      </c>
      <c r="S1800" s="9">
        <f>MONTH(SalesDataTable[[#This Row],[Order Date]])</f>
        <v>8</v>
      </c>
      <c r="T1800" s="8" t="str">
        <f>TEXT(SalesDataTable[[#This Row],[Order Date]],"mmm")</f>
        <v>Aug</v>
      </c>
    </row>
    <row r="1801" spans="1:20" ht="15.6">
      <c r="A1801" s="2">
        <v>94</v>
      </c>
      <c r="B1801" s="3">
        <v>46266</v>
      </c>
      <c r="C1801" s="4" t="s">
        <v>6</v>
      </c>
      <c r="D1801" s="4" t="s">
        <v>27</v>
      </c>
      <c r="E1801" s="4" t="s">
        <v>19</v>
      </c>
      <c r="F1801" s="4" t="s">
        <v>3</v>
      </c>
      <c r="G1801" s="4" t="s">
        <v>4</v>
      </c>
      <c r="H1801" s="4" t="s">
        <v>22</v>
      </c>
      <c r="I1801" s="9">
        <v>5</v>
      </c>
      <c r="J1801" s="6">
        <v>50.76</v>
      </c>
      <c r="K1801" s="7">
        <v>0</v>
      </c>
      <c r="L1801" s="6">
        <v>22.89</v>
      </c>
      <c r="M1801" s="6">
        <f t="shared" si="112"/>
        <v>253.79999999999998</v>
      </c>
      <c r="N1801" s="6">
        <f t="shared" si="113"/>
        <v>114.45</v>
      </c>
      <c r="O1801" s="6">
        <f t="shared" si="114"/>
        <v>139.34999999999997</v>
      </c>
      <c r="P1801" s="8">
        <f t="shared" si="115"/>
        <v>0.54905437352245856</v>
      </c>
      <c r="Q1801" s="5">
        <f>YEAR(SalesDataTable[[#This Row],[Order Date]])</f>
        <v>2026</v>
      </c>
      <c r="R1801" s="8" t="str">
        <f>"Q"&amp;ROUNDUP(MONTH(SalesDataTable[[#This Row],[Order Date]])/3,0)</f>
        <v>Q3</v>
      </c>
      <c r="S1801" s="9">
        <f>MONTH(SalesDataTable[[#This Row],[Order Date]])</f>
        <v>9</v>
      </c>
      <c r="T1801" s="8" t="str">
        <f>TEXT(SalesDataTable[[#This Row],[Order Date]],"mmm")</f>
        <v>Sep</v>
      </c>
    </row>
    <row r="1802" spans="1:20" ht="15.6">
      <c r="A1802" s="2">
        <v>271</v>
      </c>
      <c r="B1802" s="3">
        <v>46266</v>
      </c>
      <c r="C1802" s="4" t="s">
        <v>6</v>
      </c>
      <c r="D1802" s="4" t="s">
        <v>43</v>
      </c>
      <c r="E1802" s="4" t="s">
        <v>28</v>
      </c>
      <c r="F1802" s="4" t="s">
        <v>3</v>
      </c>
      <c r="G1802" s="4" t="s">
        <v>9</v>
      </c>
      <c r="H1802" s="4" t="s">
        <v>10</v>
      </c>
      <c r="I1802" s="9">
        <v>1</v>
      </c>
      <c r="J1802" s="6">
        <v>94.29</v>
      </c>
      <c r="K1802" s="7">
        <v>0.1</v>
      </c>
      <c r="L1802" s="6">
        <v>45.12</v>
      </c>
      <c r="M1802" s="6">
        <f t="shared" si="112"/>
        <v>84.861000000000004</v>
      </c>
      <c r="N1802" s="6">
        <f t="shared" si="113"/>
        <v>45.12</v>
      </c>
      <c r="O1802" s="6">
        <f t="shared" si="114"/>
        <v>39.741000000000007</v>
      </c>
      <c r="P1802" s="8">
        <f t="shared" si="115"/>
        <v>0.46830699614663984</v>
      </c>
      <c r="Q1802" s="5">
        <f>YEAR(SalesDataTable[[#This Row],[Order Date]])</f>
        <v>2026</v>
      </c>
      <c r="R1802" s="8" t="str">
        <f>"Q"&amp;ROUNDUP(MONTH(SalesDataTable[[#This Row],[Order Date]])/3,0)</f>
        <v>Q3</v>
      </c>
      <c r="S1802" s="9">
        <f>MONTH(SalesDataTable[[#This Row],[Order Date]])</f>
        <v>9</v>
      </c>
      <c r="T1802" s="8" t="str">
        <f>TEXT(SalesDataTable[[#This Row],[Order Date]],"mmm")</f>
        <v>Sep</v>
      </c>
    </row>
    <row r="1803" spans="1:20" ht="15.6">
      <c r="A1803" s="2">
        <v>1481</v>
      </c>
      <c r="B1803" s="3">
        <v>46266</v>
      </c>
      <c r="C1803" s="4" t="s">
        <v>6</v>
      </c>
      <c r="D1803" s="4" t="s">
        <v>43</v>
      </c>
      <c r="E1803" s="4" t="s">
        <v>8</v>
      </c>
      <c r="F1803" s="4" t="s">
        <v>16</v>
      </c>
      <c r="G1803" s="4" t="s">
        <v>4</v>
      </c>
      <c r="H1803" s="4" t="s">
        <v>5</v>
      </c>
      <c r="I1803" s="9">
        <v>6</v>
      </c>
      <c r="J1803" s="6">
        <v>81.430000000000007</v>
      </c>
      <c r="K1803" s="7">
        <v>0.05</v>
      </c>
      <c r="L1803" s="6">
        <v>42.24</v>
      </c>
      <c r="M1803" s="6">
        <f t="shared" si="112"/>
        <v>464.15100000000001</v>
      </c>
      <c r="N1803" s="6">
        <f t="shared" si="113"/>
        <v>253.44</v>
      </c>
      <c r="O1803" s="6">
        <f t="shared" si="114"/>
        <v>210.71100000000001</v>
      </c>
      <c r="P1803" s="8">
        <f t="shared" si="115"/>
        <v>0.45397079829624415</v>
      </c>
      <c r="Q1803" s="5">
        <f>YEAR(SalesDataTable[[#This Row],[Order Date]])</f>
        <v>2026</v>
      </c>
      <c r="R1803" s="8" t="str">
        <f>"Q"&amp;ROUNDUP(MONTH(SalesDataTable[[#This Row],[Order Date]])/3,0)</f>
        <v>Q3</v>
      </c>
      <c r="S1803" s="9">
        <f>MONTH(SalesDataTable[[#This Row],[Order Date]])</f>
        <v>9</v>
      </c>
      <c r="T1803" s="8" t="str">
        <f>TEXT(SalesDataTable[[#This Row],[Order Date]],"mmm")</f>
        <v>Sep</v>
      </c>
    </row>
    <row r="1804" spans="1:20" ht="15.6">
      <c r="A1804" s="2">
        <v>1663</v>
      </c>
      <c r="B1804" s="3">
        <v>46266</v>
      </c>
      <c r="C1804" s="4" t="s">
        <v>11</v>
      </c>
      <c r="D1804" s="4" t="s">
        <v>25</v>
      </c>
      <c r="E1804" s="4" t="s">
        <v>2</v>
      </c>
      <c r="F1804" s="4" t="s">
        <v>3</v>
      </c>
      <c r="G1804" s="4" t="s">
        <v>14</v>
      </c>
      <c r="H1804" s="4" t="s">
        <v>32</v>
      </c>
      <c r="I1804" s="9">
        <v>1</v>
      </c>
      <c r="J1804" s="6">
        <v>45.54</v>
      </c>
      <c r="K1804" s="7">
        <v>0.1</v>
      </c>
      <c r="L1804" s="6">
        <v>18.440000000000001</v>
      </c>
      <c r="M1804" s="6">
        <f t="shared" si="112"/>
        <v>40.985999999999997</v>
      </c>
      <c r="N1804" s="6">
        <f t="shared" si="113"/>
        <v>18.440000000000001</v>
      </c>
      <c r="O1804" s="6">
        <f t="shared" si="114"/>
        <v>22.545999999999996</v>
      </c>
      <c r="P1804" s="8">
        <f t="shared" si="115"/>
        <v>0.5500902747279558</v>
      </c>
      <c r="Q1804" s="5">
        <f>YEAR(SalesDataTable[[#This Row],[Order Date]])</f>
        <v>2026</v>
      </c>
      <c r="R1804" s="8" t="str">
        <f>"Q"&amp;ROUNDUP(MONTH(SalesDataTable[[#This Row],[Order Date]])/3,0)</f>
        <v>Q3</v>
      </c>
      <c r="S1804" s="9">
        <f>MONTH(SalesDataTable[[#This Row],[Order Date]])</f>
        <v>9</v>
      </c>
      <c r="T1804" s="8" t="str">
        <f>TEXT(SalesDataTable[[#This Row],[Order Date]],"mmm")</f>
        <v>Sep</v>
      </c>
    </row>
    <row r="1805" spans="1:20" ht="15.6">
      <c r="A1805" s="2">
        <v>2866</v>
      </c>
      <c r="B1805" s="3">
        <v>46266</v>
      </c>
      <c r="C1805" s="4" t="s">
        <v>0</v>
      </c>
      <c r="D1805" s="4" t="s">
        <v>50</v>
      </c>
      <c r="E1805" s="4" t="s">
        <v>28</v>
      </c>
      <c r="F1805" s="4" t="s">
        <v>3</v>
      </c>
      <c r="G1805" s="4" t="s">
        <v>9</v>
      </c>
      <c r="H1805" s="4" t="s">
        <v>37</v>
      </c>
      <c r="I1805" s="9">
        <v>2</v>
      </c>
      <c r="J1805" s="6">
        <v>156.63999999999999</v>
      </c>
      <c r="K1805" s="7">
        <v>0.1</v>
      </c>
      <c r="L1805" s="6">
        <v>80.09</v>
      </c>
      <c r="M1805" s="6">
        <f t="shared" si="112"/>
        <v>281.952</v>
      </c>
      <c r="N1805" s="6">
        <f t="shared" si="113"/>
        <v>160.18</v>
      </c>
      <c r="O1805" s="6">
        <f t="shared" si="114"/>
        <v>121.77199999999999</v>
      </c>
      <c r="P1805" s="8">
        <f t="shared" si="115"/>
        <v>0.43188911587787987</v>
      </c>
      <c r="Q1805" s="5">
        <f>YEAR(SalesDataTable[[#This Row],[Order Date]])</f>
        <v>2026</v>
      </c>
      <c r="R1805" s="8" t="str">
        <f>"Q"&amp;ROUNDUP(MONTH(SalesDataTable[[#This Row],[Order Date]])/3,0)</f>
        <v>Q3</v>
      </c>
      <c r="S1805" s="9">
        <f>MONTH(SalesDataTable[[#This Row],[Order Date]])</f>
        <v>9</v>
      </c>
      <c r="T1805" s="8" t="str">
        <f>TEXT(SalesDataTable[[#This Row],[Order Date]],"mmm")</f>
        <v>Sep</v>
      </c>
    </row>
    <row r="1806" spans="1:20" ht="15.6">
      <c r="A1806" s="2">
        <v>3288</v>
      </c>
      <c r="B1806" s="3">
        <v>46266</v>
      </c>
      <c r="C1806" s="4" t="s">
        <v>20</v>
      </c>
      <c r="D1806" s="4" t="s">
        <v>31</v>
      </c>
      <c r="E1806" s="4" t="s">
        <v>28</v>
      </c>
      <c r="F1806" s="4" t="s">
        <v>16</v>
      </c>
      <c r="G1806" s="4" t="s">
        <v>9</v>
      </c>
      <c r="H1806" s="4" t="s">
        <v>46</v>
      </c>
      <c r="I1806" s="9">
        <v>1</v>
      </c>
      <c r="J1806" s="6">
        <v>72.81</v>
      </c>
      <c r="K1806" s="7">
        <v>0</v>
      </c>
      <c r="L1806" s="6">
        <v>32.299999999999997</v>
      </c>
      <c r="M1806" s="6">
        <f t="shared" si="112"/>
        <v>72.81</v>
      </c>
      <c r="N1806" s="6">
        <f t="shared" si="113"/>
        <v>32.299999999999997</v>
      </c>
      <c r="O1806" s="6">
        <f t="shared" si="114"/>
        <v>40.510000000000005</v>
      </c>
      <c r="P1806" s="8">
        <f t="shared" si="115"/>
        <v>0.55637961818431536</v>
      </c>
      <c r="Q1806" s="5">
        <f>YEAR(SalesDataTable[[#This Row],[Order Date]])</f>
        <v>2026</v>
      </c>
      <c r="R1806" s="8" t="str">
        <f>"Q"&amp;ROUNDUP(MONTH(SalesDataTable[[#This Row],[Order Date]])/3,0)</f>
        <v>Q3</v>
      </c>
      <c r="S1806" s="9">
        <f>MONTH(SalesDataTable[[#This Row],[Order Date]])</f>
        <v>9</v>
      </c>
      <c r="T1806" s="8" t="str">
        <f>TEXT(SalesDataTable[[#This Row],[Order Date]],"mmm")</f>
        <v>Sep</v>
      </c>
    </row>
    <row r="1807" spans="1:20" ht="15.6">
      <c r="A1807" s="2">
        <v>3426</v>
      </c>
      <c r="B1807" s="3">
        <v>46266</v>
      </c>
      <c r="C1807" s="4" t="s">
        <v>6</v>
      </c>
      <c r="D1807" s="4" t="s">
        <v>41</v>
      </c>
      <c r="E1807" s="4" t="s">
        <v>19</v>
      </c>
      <c r="F1807" s="4" t="s">
        <v>13</v>
      </c>
      <c r="G1807" s="4" t="s">
        <v>23</v>
      </c>
      <c r="H1807" s="4" t="s">
        <v>40</v>
      </c>
      <c r="I1807" s="9">
        <v>6</v>
      </c>
      <c r="J1807" s="6">
        <v>80.319999999999993</v>
      </c>
      <c r="K1807" s="7">
        <v>0</v>
      </c>
      <c r="L1807" s="6">
        <v>38.42</v>
      </c>
      <c r="M1807" s="6">
        <f t="shared" si="112"/>
        <v>481.91999999999996</v>
      </c>
      <c r="N1807" s="6">
        <f t="shared" si="113"/>
        <v>230.52</v>
      </c>
      <c r="O1807" s="6">
        <f t="shared" si="114"/>
        <v>251.39999999999995</v>
      </c>
      <c r="P1807" s="8">
        <f t="shared" si="115"/>
        <v>0.52166334661354574</v>
      </c>
      <c r="Q1807" s="5">
        <f>YEAR(SalesDataTable[[#This Row],[Order Date]])</f>
        <v>2026</v>
      </c>
      <c r="R1807" s="8" t="str">
        <f>"Q"&amp;ROUNDUP(MONTH(SalesDataTable[[#This Row],[Order Date]])/3,0)</f>
        <v>Q3</v>
      </c>
      <c r="S1807" s="9">
        <f>MONTH(SalesDataTable[[#This Row],[Order Date]])</f>
        <v>9</v>
      </c>
      <c r="T1807" s="8" t="str">
        <f>TEXT(SalesDataTable[[#This Row],[Order Date]],"mmm")</f>
        <v>Sep</v>
      </c>
    </row>
    <row r="1808" spans="1:20" ht="15.6">
      <c r="A1808" s="2">
        <v>4826</v>
      </c>
      <c r="B1808" s="3">
        <v>46266</v>
      </c>
      <c r="C1808" s="4" t="s">
        <v>20</v>
      </c>
      <c r="D1808" s="4" t="s">
        <v>47</v>
      </c>
      <c r="E1808" s="4" t="s">
        <v>19</v>
      </c>
      <c r="F1808" s="4" t="s">
        <v>3</v>
      </c>
      <c r="G1808" s="4" t="s">
        <v>14</v>
      </c>
      <c r="H1808" s="4" t="s">
        <v>48</v>
      </c>
      <c r="I1808" s="9">
        <v>5</v>
      </c>
      <c r="J1808" s="6">
        <v>166.81</v>
      </c>
      <c r="K1808" s="7">
        <v>0.05</v>
      </c>
      <c r="L1808" s="6">
        <v>89.24</v>
      </c>
      <c r="M1808" s="6">
        <f t="shared" si="112"/>
        <v>792.34749999999997</v>
      </c>
      <c r="N1808" s="6">
        <f t="shared" si="113"/>
        <v>446.2</v>
      </c>
      <c r="O1808" s="6">
        <f t="shared" si="114"/>
        <v>346.14749999999998</v>
      </c>
      <c r="P1808" s="8">
        <f t="shared" si="115"/>
        <v>0.43686324497774021</v>
      </c>
      <c r="Q1808" s="5">
        <f>YEAR(SalesDataTable[[#This Row],[Order Date]])</f>
        <v>2026</v>
      </c>
      <c r="R1808" s="8" t="str">
        <f>"Q"&amp;ROUNDUP(MONTH(SalesDataTable[[#This Row],[Order Date]])/3,0)</f>
        <v>Q3</v>
      </c>
      <c r="S1808" s="9">
        <f>MONTH(SalesDataTable[[#This Row],[Order Date]])</f>
        <v>9</v>
      </c>
      <c r="T1808" s="8" t="str">
        <f>TEXT(SalesDataTable[[#This Row],[Order Date]],"mmm")</f>
        <v>Sep</v>
      </c>
    </row>
    <row r="1809" spans="1:20" ht="15.6">
      <c r="A1809" s="2">
        <v>662</v>
      </c>
      <c r="B1809" s="3">
        <v>46267</v>
      </c>
      <c r="C1809" s="4" t="s">
        <v>20</v>
      </c>
      <c r="D1809" s="4" t="s">
        <v>47</v>
      </c>
      <c r="E1809" s="4" t="s">
        <v>2</v>
      </c>
      <c r="F1809" s="4" t="s">
        <v>13</v>
      </c>
      <c r="G1809" s="4" t="s">
        <v>34</v>
      </c>
      <c r="H1809" s="4" t="s">
        <v>35</v>
      </c>
      <c r="I1809" s="9">
        <v>1</v>
      </c>
      <c r="J1809" s="6">
        <v>40.56</v>
      </c>
      <c r="K1809" s="7">
        <v>0.15</v>
      </c>
      <c r="L1809" s="6">
        <v>14.28</v>
      </c>
      <c r="M1809" s="6">
        <f t="shared" si="112"/>
        <v>34.475999999999999</v>
      </c>
      <c r="N1809" s="6">
        <f t="shared" si="113"/>
        <v>14.28</v>
      </c>
      <c r="O1809" s="6">
        <f t="shared" si="114"/>
        <v>20.195999999999998</v>
      </c>
      <c r="P1809" s="8">
        <f t="shared" si="115"/>
        <v>0.58579881656804733</v>
      </c>
      <c r="Q1809" s="5">
        <f>YEAR(SalesDataTable[[#This Row],[Order Date]])</f>
        <v>2026</v>
      </c>
      <c r="R1809" s="8" t="str">
        <f>"Q"&amp;ROUNDUP(MONTH(SalesDataTable[[#This Row],[Order Date]])/3,0)</f>
        <v>Q3</v>
      </c>
      <c r="S1809" s="9">
        <f>MONTH(SalesDataTable[[#This Row],[Order Date]])</f>
        <v>9</v>
      </c>
      <c r="T1809" s="8" t="str">
        <f>TEXT(SalesDataTable[[#This Row],[Order Date]],"mmm")</f>
        <v>Sep</v>
      </c>
    </row>
    <row r="1810" spans="1:20" ht="15.6">
      <c r="A1810" s="2">
        <v>1393</v>
      </c>
      <c r="B1810" s="3">
        <v>46267</v>
      </c>
      <c r="C1810" s="4" t="s">
        <v>11</v>
      </c>
      <c r="D1810" s="4" t="s">
        <v>52</v>
      </c>
      <c r="E1810" s="4" t="s">
        <v>2</v>
      </c>
      <c r="F1810" s="4" t="s">
        <v>3</v>
      </c>
      <c r="G1810" s="4" t="s">
        <v>14</v>
      </c>
      <c r="H1810" s="4" t="s">
        <v>48</v>
      </c>
      <c r="I1810" s="9">
        <v>2</v>
      </c>
      <c r="J1810" s="6">
        <v>162.4</v>
      </c>
      <c r="K1810" s="7">
        <v>0.1</v>
      </c>
      <c r="L1810" s="6">
        <v>88.04</v>
      </c>
      <c r="M1810" s="6">
        <f t="shared" si="112"/>
        <v>292.32</v>
      </c>
      <c r="N1810" s="6">
        <f t="shared" si="113"/>
        <v>176.08</v>
      </c>
      <c r="O1810" s="6">
        <f t="shared" si="114"/>
        <v>116.23999999999998</v>
      </c>
      <c r="P1810" s="8">
        <f t="shared" si="115"/>
        <v>0.39764641488779412</v>
      </c>
      <c r="Q1810" s="5">
        <f>YEAR(SalesDataTable[[#This Row],[Order Date]])</f>
        <v>2026</v>
      </c>
      <c r="R1810" s="8" t="str">
        <f>"Q"&amp;ROUNDUP(MONTH(SalesDataTable[[#This Row],[Order Date]])/3,0)</f>
        <v>Q3</v>
      </c>
      <c r="S1810" s="9">
        <f>MONTH(SalesDataTable[[#This Row],[Order Date]])</f>
        <v>9</v>
      </c>
      <c r="T1810" s="8" t="str">
        <f>TEXT(SalesDataTable[[#This Row],[Order Date]],"mmm")</f>
        <v>Sep</v>
      </c>
    </row>
    <row r="1811" spans="1:20" ht="15.6">
      <c r="A1811" s="2">
        <v>1568</v>
      </c>
      <c r="B1811" s="3">
        <v>46267</v>
      </c>
      <c r="C1811" s="4" t="s">
        <v>0</v>
      </c>
      <c r="D1811" s="4" t="s">
        <v>50</v>
      </c>
      <c r="E1811" s="4" t="s">
        <v>19</v>
      </c>
      <c r="F1811" s="4" t="s">
        <v>3</v>
      </c>
      <c r="G1811" s="4" t="s">
        <v>34</v>
      </c>
      <c r="H1811" s="4" t="s">
        <v>38</v>
      </c>
      <c r="I1811" s="9">
        <v>5</v>
      </c>
      <c r="J1811" s="6">
        <v>123.09</v>
      </c>
      <c r="K1811" s="7">
        <v>0</v>
      </c>
      <c r="L1811" s="6">
        <v>70.3</v>
      </c>
      <c r="M1811" s="6">
        <f t="shared" si="112"/>
        <v>615.45000000000005</v>
      </c>
      <c r="N1811" s="6">
        <f t="shared" si="113"/>
        <v>351.5</v>
      </c>
      <c r="O1811" s="6">
        <f t="shared" si="114"/>
        <v>263.95000000000005</v>
      </c>
      <c r="P1811" s="8">
        <f t="shared" si="115"/>
        <v>0.42887318222438869</v>
      </c>
      <c r="Q1811" s="5">
        <f>YEAR(SalesDataTable[[#This Row],[Order Date]])</f>
        <v>2026</v>
      </c>
      <c r="R1811" s="8" t="str">
        <f>"Q"&amp;ROUNDUP(MONTH(SalesDataTable[[#This Row],[Order Date]])/3,0)</f>
        <v>Q3</v>
      </c>
      <c r="S1811" s="9">
        <f>MONTH(SalesDataTable[[#This Row],[Order Date]])</f>
        <v>9</v>
      </c>
      <c r="T1811" s="8" t="str">
        <f>TEXT(SalesDataTable[[#This Row],[Order Date]],"mmm")</f>
        <v>Sep</v>
      </c>
    </row>
    <row r="1812" spans="1:20" ht="15.6">
      <c r="A1812" s="2">
        <v>2428</v>
      </c>
      <c r="B1812" s="3">
        <v>46267</v>
      </c>
      <c r="C1812" s="4" t="s">
        <v>6</v>
      </c>
      <c r="D1812" s="4" t="s">
        <v>27</v>
      </c>
      <c r="E1812" s="4" t="s">
        <v>28</v>
      </c>
      <c r="F1812" s="4" t="s">
        <v>13</v>
      </c>
      <c r="G1812" s="4" t="s">
        <v>14</v>
      </c>
      <c r="H1812" s="4" t="s">
        <v>15</v>
      </c>
      <c r="I1812" s="9">
        <v>1</v>
      </c>
      <c r="J1812" s="6">
        <v>36.69</v>
      </c>
      <c r="K1812" s="7">
        <v>0</v>
      </c>
      <c r="L1812" s="6">
        <v>13.92</v>
      </c>
      <c r="M1812" s="6">
        <f t="shared" si="112"/>
        <v>36.69</v>
      </c>
      <c r="N1812" s="6">
        <f t="shared" si="113"/>
        <v>13.92</v>
      </c>
      <c r="O1812" s="6">
        <f t="shared" si="114"/>
        <v>22.769999999999996</v>
      </c>
      <c r="P1812" s="8">
        <f t="shared" si="115"/>
        <v>0.6206050695012264</v>
      </c>
      <c r="Q1812" s="5">
        <f>YEAR(SalesDataTable[[#This Row],[Order Date]])</f>
        <v>2026</v>
      </c>
      <c r="R1812" s="8" t="str">
        <f>"Q"&amp;ROUNDUP(MONTH(SalesDataTable[[#This Row],[Order Date]])/3,0)</f>
        <v>Q3</v>
      </c>
      <c r="S1812" s="9">
        <f>MONTH(SalesDataTable[[#This Row],[Order Date]])</f>
        <v>9</v>
      </c>
      <c r="T1812" s="8" t="str">
        <f>TEXT(SalesDataTable[[#This Row],[Order Date]],"mmm")</f>
        <v>Sep</v>
      </c>
    </row>
    <row r="1813" spans="1:20" ht="15.6">
      <c r="A1813" s="2">
        <v>2890</v>
      </c>
      <c r="B1813" s="3">
        <v>46267</v>
      </c>
      <c r="C1813" s="4" t="s">
        <v>11</v>
      </c>
      <c r="D1813" s="4" t="s">
        <v>18</v>
      </c>
      <c r="E1813" s="4" t="s">
        <v>2</v>
      </c>
      <c r="F1813" s="4" t="s">
        <v>16</v>
      </c>
      <c r="G1813" s="4" t="s">
        <v>14</v>
      </c>
      <c r="H1813" s="4" t="s">
        <v>44</v>
      </c>
      <c r="I1813" s="9">
        <v>4</v>
      </c>
      <c r="J1813" s="6">
        <v>130.43</v>
      </c>
      <c r="K1813" s="7">
        <v>0</v>
      </c>
      <c r="L1813" s="6">
        <v>66.849999999999994</v>
      </c>
      <c r="M1813" s="6">
        <f t="shared" si="112"/>
        <v>521.72</v>
      </c>
      <c r="N1813" s="6">
        <f t="shared" si="113"/>
        <v>267.39999999999998</v>
      </c>
      <c r="O1813" s="6">
        <f t="shared" si="114"/>
        <v>254.32000000000005</v>
      </c>
      <c r="P1813" s="8">
        <f t="shared" si="115"/>
        <v>0.48746454036648018</v>
      </c>
      <c r="Q1813" s="5">
        <f>YEAR(SalesDataTable[[#This Row],[Order Date]])</f>
        <v>2026</v>
      </c>
      <c r="R1813" s="8" t="str">
        <f>"Q"&amp;ROUNDUP(MONTH(SalesDataTable[[#This Row],[Order Date]])/3,0)</f>
        <v>Q3</v>
      </c>
      <c r="S1813" s="9">
        <f>MONTH(SalesDataTable[[#This Row],[Order Date]])</f>
        <v>9</v>
      </c>
      <c r="T1813" s="8" t="str">
        <f>TEXT(SalesDataTable[[#This Row],[Order Date]],"mmm")</f>
        <v>Sep</v>
      </c>
    </row>
    <row r="1814" spans="1:20" ht="15.6">
      <c r="A1814" s="2">
        <v>2108</v>
      </c>
      <c r="B1814" s="3">
        <v>46268</v>
      </c>
      <c r="C1814" s="4" t="s">
        <v>6</v>
      </c>
      <c r="D1814" s="4" t="s">
        <v>41</v>
      </c>
      <c r="E1814" s="4" t="s">
        <v>2</v>
      </c>
      <c r="F1814" s="4" t="s">
        <v>3</v>
      </c>
      <c r="G1814" s="4" t="s">
        <v>9</v>
      </c>
      <c r="H1814" s="4" t="s">
        <v>17</v>
      </c>
      <c r="I1814" s="9">
        <v>1</v>
      </c>
      <c r="J1814" s="6">
        <v>146.13999999999999</v>
      </c>
      <c r="K1814" s="7">
        <v>0</v>
      </c>
      <c r="L1814" s="6">
        <v>81.040000000000006</v>
      </c>
      <c r="M1814" s="6">
        <f t="shared" si="112"/>
        <v>146.13999999999999</v>
      </c>
      <c r="N1814" s="6">
        <f t="shared" si="113"/>
        <v>81.040000000000006</v>
      </c>
      <c r="O1814" s="6">
        <f t="shared" si="114"/>
        <v>65.09999999999998</v>
      </c>
      <c r="P1814" s="8">
        <f t="shared" si="115"/>
        <v>0.44546325441357593</v>
      </c>
      <c r="Q1814" s="5">
        <f>YEAR(SalesDataTable[[#This Row],[Order Date]])</f>
        <v>2026</v>
      </c>
      <c r="R1814" s="8" t="str">
        <f>"Q"&amp;ROUNDUP(MONTH(SalesDataTable[[#This Row],[Order Date]])/3,0)</f>
        <v>Q3</v>
      </c>
      <c r="S1814" s="9">
        <f>MONTH(SalesDataTable[[#This Row],[Order Date]])</f>
        <v>9</v>
      </c>
      <c r="T1814" s="8" t="str">
        <f>TEXT(SalesDataTable[[#This Row],[Order Date]],"mmm")</f>
        <v>Sep</v>
      </c>
    </row>
    <row r="1815" spans="1:20" ht="15.6">
      <c r="A1815" s="2">
        <v>2340</v>
      </c>
      <c r="B1815" s="3">
        <v>46268</v>
      </c>
      <c r="C1815" s="4" t="s">
        <v>6</v>
      </c>
      <c r="D1815" s="4" t="s">
        <v>49</v>
      </c>
      <c r="E1815" s="4" t="s">
        <v>19</v>
      </c>
      <c r="F1815" s="4" t="s">
        <v>13</v>
      </c>
      <c r="G1815" s="4" t="s">
        <v>23</v>
      </c>
      <c r="H1815" s="4" t="s">
        <v>24</v>
      </c>
      <c r="I1815" s="9">
        <v>4</v>
      </c>
      <c r="J1815" s="6">
        <v>332.93</v>
      </c>
      <c r="K1815" s="7">
        <v>0</v>
      </c>
      <c r="L1815" s="6">
        <v>193.56</v>
      </c>
      <c r="M1815" s="6">
        <f t="shared" si="112"/>
        <v>1331.72</v>
      </c>
      <c r="N1815" s="6">
        <f t="shared" si="113"/>
        <v>774.24</v>
      </c>
      <c r="O1815" s="6">
        <f t="shared" si="114"/>
        <v>557.48</v>
      </c>
      <c r="P1815" s="8">
        <f t="shared" si="115"/>
        <v>0.41861652599645571</v>
      </c>
      <c r="Q1815" s="5">
        <f>YEAR(SalesDataTable[[#This Row],[Order Date]])</f>
        <v>2026</v>
      </c>
      <c r="R1815" s="8" t="str">
        <f>"Q"&amp;ROUNDUP(MONTH(SalesDataTable[[#This Row],[Order Date]])/3,0)</f>
        <v>Q3</v>
      </c>
      <c r="S1815" s="9">
        <f>MONTH(SalesDataTable[[#This Row],[Order Date]])</f>
        <v>9</v>
      </c>
      <c r="T1815" s="8" t="str">
        <f>TEXT(SalesDataTable[[#This Row],[Order Date]],"mmm")</f>
        <v>Sep</v>
      </c>
    </row>
    <row r="1816" spans="1:20" ht="15.6">
      <c r="A1816" s="2">
        <v>3078</v>
      </c>
      <c r="B1816" s="3">
        <v>46268</v>
      </c>
      <c r="C1816" s="4" t="s">
        <v>6</v>
      </c>
      <c r="D1816" s="4" t="s">
        <v>49</v>
      </c>
      <c r="E1816" s="4" t="s">
        <v>19</v>
      </c>
      <c r="F1816" s="4" t="s">
        <v>16</v>
      </c>
      <c r="G1816" s="4" t="s">
        <v>23</v>
      </c>
      <c r="H1816" s="4" t="s">
        <v>51</v>
      </c>
      <c r="I1816" s="9">
        <v>4</v>
      </c>
      <c r="J1816" s="6">
        <v>122.43</v>
      </c>
      <c r="K1816" s="7">
        <v>0</v>
      </c>
      <c r="L1816" s="6">
        <v>61.5</v>
      </c>
      <c r="M1816" s="6">
        <f t="shared" si="112"/>
        <v>489.72</v>
      </c>
      <c r="N1816" s="6">
        <f t="shared" si="113"/>
        <v>246</v>
      </c>
      <c r="O1816" s="6">
        <f t="shared" si="114"/>
        <v>243.72000000000003</v>
      </c>
      <c r="P1816" s="8">
        <f t="shared" si="115"/>
        <v>0.49767213918157316</v>
      </c>
      <c r="Q1816" s="5">
        <f>YEAR(SalesDataTable[[#This Row],[Order Date]])</f>
        <v>2026</v>
      </c>
      <c r="R1816" s="8" t="str">
        <f>"Q"&amp;ROUNDUP(MONTH(SalesDataTable[[#This Row],[Order Date]])/3,0)</f>
        <v>Q3</v>
      </c>
      <c r="S1816" s="9">
        <f>MONTH(SalesDataTable[[#This Row],[Order Date]])</f>
        <v>9</v>
      </c>
      <c r="T1816" s="8" t="str">
        <f>TEXT(SalesDataTable[[#This Row],[Order Date]],"mmm")</f>
        <v>Sep</v>
      </c>
    </row>
    <row r="1817" spans="1:20" ht="15.6">
      <c r="A1817" s="2">
        <v>3575</v>
      </c>
      <c r="B1817" s="3">
        <v>46268</v>
      </c>
      <c r="C1817" s="4" t="s">
        <v>11</v>
      </c>
      <c r="D1817" s="4" t="s">
        <v>12</v>
      </c>
      <c r="E1817" s="4" t="s">
        <v>28</v>
      </c>
      <c r="F1817" s="4" t="s">
        <v>3</v>
      </c>
      <c r="G1817" s="4" t="s">
        <v>4</v>
      </c>
      <c r="H1817" s="4" t="s">
        <v>5</v>
      </c>
      <c r="I1817" s="9">
        <v>3</v>
      </c>
      <c r="J1817" s="6">
        <v>81.12</v>
      </c>
      <c r="K1817" s="7">
        <v>0.1</v>
      </c>
      <c r="L1817" s="6">
        <v>41.78</v>
      </c>
      <c r="M1817" s="6">
        <f t="shared" si="112"/>
        <v>219.02400000000003</v>
      </c>
      <c r="N1817" s="6">
        <f t="shared" si="113"/>
        <v>125.34</v>
      </c>
      <c r="O1817" s="6">
        <f t="shared" si="114"/>
        <v>93.684000000000026</v>
      </c>
      <c r="P1817" s="8">
        <f t="shared" si="115"/>
        <v>0.42773394696471628</v>
      </c>
      <c r="Q1817" s="5">
        <f>YEAR(SalesDataTable[[#This Row],[Order Date]])</f>
        <v>2026</v>
      </c>
      <c r="R1817" s="8" t="str">
        <f>"Q"&amp;ROUNDUP(MONTH(SalesDataTable[[#This Row],[Order Date]])/3,0)</f>
        <v>Q3</v>
      </c>
      <c r="S1817" s="9">
        <f>MONTH(SalesDataTable[[#This Row],[Order Date]])</f>
        <v>9</v>
      </c>
      <c r="T1817" s="8" t="str">
        <f>TEXT(SalesDataTable[[#This Row],[Order Date]],"mmm")</f>
        <v>Sep</v>
      </c>
    </row>
    <row r="1818" spans="1:20" ht="15.6">
      <c r="A1818" s="2">
        <v>3700</v>
      </c>
      <c r="B1818" s="3">
        <v>46268</v>
      </c>
      <c r="C1818" s="4" t="s">
        <v>6</v>
      </c>
      <c r="D1818" s="4" t="s">
        <v>49</v>
      </c>
      <c r="E1818" s="4" t="s">
        <v>2</v>
      </c>
      <c r="F1818" s="4" t="s">
        <v>3</v>
      </c>
      <c r="G1818" s="4" t="s">
        <v>14</v>
      </c>
      <c r="H1818" s="4" t="s">
        <v>48</v>
      </c>
      <c r="I1818" s="9">
        <v>1</v>
      </c>
      <c r="J1818" s="6">
        <v>168.54</v>
      </c>
      <c r="K1818" s="7">
        <v>0.05</v>
      </c>
      <c r="L1818" s="6">
        <v>87.82</v>
      </c>
      <c r="M1818" s="6">
        <f t="shared" si="112"/>
        <v>160.11299999999997</v>
      </c>
      <c r="N1818" s="6">
        <f t="shared" si="113"/>
        <v>87.82</v>
      </c>
      <c r="O1818" s="6">
        <f t="shared" si="114"/>
        <v>72.292999999999978</v>
      </c>
      <c r="P1818" s="8">
        <f t="shared" si="115"/>
        <v>0.45151236938911887</v>
      </c>
      <c r="Q1818" s="5">
        <f>YEAR(SalesDataTable[[#This Row],[Order Date]])</f>
        <v>2026</v>
      </c>
      <c r="R1818" s="8" t="str">
        <f>"Q"&amp;ROUNDUP(MONTH(SalesDataTable[[#This Row],[Order Date]])/3,0)</f>
        <v>Q3</v>
      </c>
      <c r="S1818" s="9">
        <f>MONTH(SalesDataTable[[#This Row],[Order Date]])</f>
        <v>9</v>
      </c>
      <c r="T1818" s="8" t="str">
        <f>TEXT(SalesDataTable[[#This Row],[Order Date]],"mmm")</f>
        <v>Sep</v>
      </c>
    </row>
    <row r="1819" spans="1:20" ht="15.6">
      <c r="A1819" s="2">
        <v>3762</v>
      </c>
      <c r="B1819" s="3">
        <v>46268</v>
      </c>
      <c r="C1819" s="4" t="s">
        <v>0</v>
      </c>
      <c r="D1819" s="4" t="s">
        <v>1</v>
      </c>
      <c r="E1819" s="4" t="s">
        <v>19</v>
      </c>
      <c r="F1819" s="4" t="s">
        <v>13</v>
      </c>
      <c r="G1819" s="4" t="s">
        <v>4</v>
      </c>
      <c r="H1819" s="4" t="s">
        <v>26</v>
      </c>
      <c r="I1819" s="9">
        <v>4</v>
      </c>
      <c r="J1819" s="6">
        <v>39.61</v>
      </c>
      <c r="K1819" s="7">
        <v>0.1</v>
      </c>
      <c r="L1819" s="6">
        <v>16.829999999999998</v>
      </c>
      <c r="M1819" s="6">
        <f t="shared" si="112"/>
        <v>142.596</v>
      </c>
      <c r="N1819" s="6">
        <f t="shared" si="113"/>
        <v>67.319999999999993</v>
      </c>
      <c r="O1819" s="6">
        <f t="shared" si="114"/>
        <v>75.27600000000001</v>
      </c>
      <c r="P1819" s="8">
        <f t="shared" si="115"/>
        <v>0.52789699570815452</v>
      </c>
      <c r="Q1819" s="5">
        <f>YEAR(SalesDataTable[[#This Row],[Order Date]])</f>
        <v>2026</v>
      </c>
      <c r="R1819" s="8" t="str">
        <f>"Q"&amp;ROUNDUP(MONTH(SalesDataTable[[#This Row],[Order Date]])/3,0)</f>
        <v>Q3</v>
      </c>
      <c r="S1819" s="9">
        <f>MONTH(SalesDataTable[[#This Row],[Order Date]])</f>
        <v>9</v>
      </c>
      <c r="T1819" s="8" t="str">
        <f>TEXT(SalesDataTable[[#This Row],[Order Date]],"mmm")</f>
        <v>Sep</v>
      </c>
    </row>
    <row r="1820" spans="1:20" ht="15.6">
      <c r="A1820" s="2">
        <v>2790</v>
      </c>
      <c r="B1820" s="3">
        <v>46269</v>
      </c>
      <c r="C1820" s="4" t="s">
        <v>20</v>
      </c>
      <c r="D1820" s="4" t="s">
        <v>33</v>
      </c>
      <c r="E1820" s="4" t="s">
        <v>2</v>
      </c>
      <c r="F1820" s="4" t="s">
        <v>3</v>
      </c>
      <c r="G1820" s="4" t="s">
        <v>34</v>
      </c>
      <c r="H1820" s="4" t="s">
        <v>35</v>
      </c>
      <c r="I1820" s="9">
        <v>1</v>
      </c>
      <c r="J1820" s="6">
        <v>39.85</v>
      </c>
      <c r="K1820" s="7">
        <v>0.1</v>
      </c>
      <c r="L1820" s="6">
        <v>14.96</v>
      </c>
      <c r="M1820" s="6">
        <f t="shared" si="112"/>
        <v>35.865000000000002</v>
      </c>
      <c r="N1820" s="6">
        <f t="shared" si="113"/>
        <v>14.96</v>
      </c>
      <c r="O1820" s="6">
        <f t="shared" si="114"/>
        <v>20.905000000000001</v>
      </c>
      <c r="P1820" s="8">
        <f t="shared" si="115"/>
        <v>0.58288024536456151</v>
      </c>
      <c r="Q1820" s="5">
        <f>YEAR(SalesDataTable[[#This Row],[Order Date]])</f>
        <v>2026</v>
      </c>
      <c r="R1820" s="8" t="str">
        <f>"Q"&amp;ROUNDUP(MONTH(SalesDataTable[[#This Row],[Order Date]])/3,0)</f>
        <v>Q3</v>
      </c>
      <c r="S1820" s="9">
        <f>MONTH(SalesDataTable[[#This Row],[Order Date]])</f>
        <v>9</v>
      </c>
      <c r="T1820" s="8" t="str">
        <f>TEXT(SalesDataTable[[#This Row],[Order Date]],"mmm")</f>
        <v>Sep</v>
      </c>
    </row>
    <row r="1821" spans="1:20" ht="15.6">
      <c r="A1821" s="2">
        <v>4149</v>
      </c>
      <c r="B1821" s="3">
        <v>46269</v>
      </c>
      <c r="C1821" s="4" t="s">
        <v>20</v>
      </c>
      <c r="D1821" s="4" t="s">
        <v>33</v>
      </c>
      <c r="E1821" s="4" t="s">
        <v>2</v>
      </c>
      <c r="F1821" s="4" t="s">
        <v>13</v>
      </c>
      <c r="G1821" s="4" t="s">
        <v>34</v>
      </c>
      <c r="H1821" s="4" t="s">
        <v>35</v>
      </c>
      <c r="I1821" s="9">
        <v>1</v>
      </c>
      <c r="J1821" s="6">
        <v>40.51</v>
      </c>
      <c r="K1821" s="7">
        <v>0.05</v>
      </c>
      <c r="L1821" s="6">
        <v>14.7</v>
      </c>
      <c r="M1821" s="6">
        <f t="shared" si="112"/>
        <v>38.484499999999997</v>
      </c>
      <c r="N1821" s="6">
        <f t="shared" si="113"/>
        <v>14.7</v>
      </c>
      <c r="O1821" s="6">
        <f t="shared" si="114"/>
        <v>23.784499999999998</v>
      </c>
      <c r="P1821" s="8">
        <f t="shared" si="115"/>
        <v>0.6180280372617547</v>
      </c>
      <c r="Q1821" s="5">
        <f>YEAR(SalesDataTable[[#This Row],[Order Date]])</f>
        <v>2026</v>
      </c>
      <c r="R1821" s="8" t="str">
        <f>"Q"&amp;ROUNDUP(MONTH(SalesDataTable[[#This Row],[Order Date]])/3,0)</f>
        <v>Q3</v>
      </c>
      <c r="S1821" s="9">
        <f>MONTH(SalesDataTable[[#This Row],[Order Date]])</f>
        <v>9</v>
      </c>
      <c r="T1821" s="8" t="str">
        <f>TEXT(SalesDataTable[[#This Row],[Order Date]],"mmm")</f>
        <v>Sep</v>
      </c>
    </row>
    <row r="1822" spans="1:20" ht="15.6">
      <c r="A1822" s="2">
        <v>1955</v>
      </c>
      <c r="B1822" s="3">
        <v>46270</v>
      </c>
      <c r="C1822" s="4" t="s">
        <v>6</v>
      </c>
      <c r="D1822" s="4" t="s">
        <v>43</v>
      </c>
      <c r="E1822" s="4" t="s">
        <v>2</v>
      </c>
      <c r="F1822" s="4" t="s">
        <v>3</v>
      </c>
      <c r="G1822" s="4" t="s">
        <v>23</v>
      </c>
      <c r="H1822" s="4" t="s">
        <v>51</v>
      </c>
      <c r="I1822" s="9">
        <v>1</v>
      </c>
      <c r="J1822" s="6">
        <v>121.59</v>
      </c>
      <c r="K1822" s="7">
        <v>0</v>
      </c>
      <c r="L1822" s="6">
        <v>62.44</v>
      </c>
      <c r="M1822" s="6">
        <f t="shared" si="112"/>
        <v>121.59</v>
      </c>
      <c r="N1822" s="6">
        <f t="shared" si="113"/>
        <v>62.44</v>
      </c>
      <c r="O1822" s="6">
        <f t="shared" si="114"/>
        <v>59.150000000000006</v>
      </c>
      <c r="P1822" s="8">
        <f t="shared" si="115"/>
        <v>0.4864709268854347</v>
      </c>
      <c r="Q1822" s="5">
        <f>YEAR(SalesDataTable[[#This Row],[Order Date]])</f>
        <v>2026</v>
      </c>
      <c r="R1822" s="8" t="str">
        <f>"Q"&amp;ROUNDUP(MONTH(SalesDataTable[[#This Row],[Order Date]])/3,0)</f>
        <v>Q3</v>
      </c>
      <c r="S1822" s="9">
        <f>MONTH(SalesDataTable[[#This Row],[Order Date]])</f>
        <v>9</v>
      </c>
      <c r="T1822" s="8" t="str">
        <f>TEXT(SalesDataTable[[#This Row],[Order Date]],"mmm")</f>
        <v>Sep</v>
      </c>
    </row>
    <row r="1823" spans="1:20" ht="15.6">
      <c r="A1823" s="2">
        <v>2077</v>
      </c>
      <c r="B1823" s="3">
        <v>46270</v>
      </c>
      <c r="C1823" s="4" t="s">
        <v>20</v>
      </c>
      <c r="D1823" s="4" t="s">
        <v>33</v>
      </c>
      <c r="E1823" s="4" t="s">
        <v>8</v>
      </c>
      <c r="F1823" s="4" t="s">
        <v>16</v>
      </c>
      <c r="G1823" s="4" t="s">
        <v>9</v>
      </c>
      <c r="H1823" s="4" t="s">
        <v>37</v>
      </c>
      <c r="I1823" s="9">
        <v>4</v>
      </c>
      <c r="J1823" s="6">
        <v>152.99</v>
      </c>
      <c r="K1823" s="7">
        <v>0.15</v>
      </c>
      <c r="L1823" s="6">
        <v>77.12</v>
      </c>
      <c r="M1823" s="6">
        <f t="shared" si="112"/>
        <v>520.16600000000005</v>
      </c>
      <c r="N1823" s="6">
        <f t="shared" si="113"/>
        <v>308.48</v>
      </c>
      <c r="O1823" s="6">
        <f t="shared" si="114"/>
        <v>211.68600000000004</v>
      </c>
      <c r="P1823" s="8">
        <f t="shared" si="115"/>
        <v>0.40695854784818697</v>
      </c>
      <c r="Q1823" s="5">
        <f>YEAR(SalesDataTable[[#This Row],[Order Date]])</f>
        <v>2026</v>
      </c>
      <c r="R1823" s="8" t="str">
        <f>"Q"&amp;ROUNDUP(MONTH(SalesDataTable[[#This Row],[Order Date]])/3,0)</f>
        <v>Q3</v>
      </c>
      <c r="S1823" s="9">
        <f>MONTH(SalesDataTable[[#This Row],[Order Date]])</f>
        <v>9</v>
      </c>
      <c r="T1823" s="8" t="str">
        <f>TEXT(SalesDataTable[[#This Row],[Order Date]],"mmm")</f>
        <v>Sep</v>
      </c>
    </row>
    <row r="1824" spans="1:20" ht="15.6">
      <c r="A1824" s="2">
        <v>2879</v>
      </c>
      <c r="B1824" s="3">
        <v>46270</v>
      </c>
      <c r="C1824" s="4" t="s">
        <v>11</v>
      </c>
      <c r="D1824" s="4" t="s">
        <v>39</v>
      </c>
      <c r="E1824" s="4" t="s">
        <v>2</v>
      </c>
      <c r="F1824" s="4" t="s">
        <v>16</v>
      </c>
      <c r="G1824" s="4" t="s">
        <v>14</v>
      </c>
      <c r="H1824" s="4" t="s">
        <v>15</v>
      </c>
      <c r="I1824" s="9">
        <v>3</v>
      </c>
      <c r="J1824" s="6">
        <v>36.19</v>
      </c>
      <c r="K1824" s="7">
        <v>0.1</v>
      </c>
      <c r="L1824" s="6">
        <v>13.97</v>
      </c>
      <c r="M1824" s="6">
        <f t="shared" si="112"/>
        <v>97.712999999999994</v>
      </c>
      <c r="N1824" s="6">
        <f t="shared" si="113"/>
        <v>41.910000000000004</v>
      </c>
      <c r="O1824" s="6">
        <f t="shared" si="114"/>
        <v>55.80299999999999</v>
      </c>
      <c r="P1824" s="8">
        <f t="shared" si="115"/>
        <v>0.57109084768659235</v>
      </c>
      <c r="Q1824" s="5">
        <f>YEAR(SalesDataTable[[#This Row],[Order Date]])</f>
        <v>2026</v>
      </c>
      <c r="R1824" s="8" t="str">
        <f>"Q"&amp;ROUNDUP(MONTH(SalesDataTable[[#This Row],[Order Date]])/3,0)</f>
        <v>Q3</v>
      </c>
      <c r="S1824" s="9">
        <f>MONTH(SalesDataTable[[#This Row],[Order Date]])</f>
        <v>9</v>
      </c>
      <c r="T1824" s="8" t="str">
        <f>TEXT(SalesDataTable[[#This Row],[Order Date]],"mmm")</f>
        <v>Sep</v>
      </c>
    </row>
    <row r="1825" spans="1:20" ht="15.6">
      <c r="A1825" s="2">
        <v>3353</v>
      </c>
      <c r="B1825" s="3">
        <v>46270</v>
      </c>
      <c r="C1825" s="4" t="s">
        <v>11</v>
      </c>
      <c r="D1825" s="4" t="s">
        <v>52</v>
      </c>
      <c r="E1825" s="4" t="s">
        <v>19</v>
      </c>
      <c r="F1825" s="4" t="s">
        <v>13</v>
      </c>
      <c r="G1825" s="4" t="s">
        <v>9</v>
      </c>
      <c r="H1825" s="4" t="s">
        <v>17</v>
      </c>
      <c r="I1825" s="9">
        <v>2</v>
      </c>
      <c r="J1825" s="6">
        <v>142.44</v>
      </c>
      <c r="K1825" s="7">
        <v>0</v>
      </c>
      <c r="L1825" s="6">
        <v>77.33</v>
      </c>
      <c r="M1825" s="6">
        <f t="shared" si="112"/>
        <v>284.88</v>
      </c>
      <c r="N1825" s="6">
        <f t="shared" si="113"/>
        <v>154.66</v>
      </c>
      <c r="O1825" s="6">
        <f t="shared" si="114"/>
        <v>130.22</v>
      </c>
      <c r="P1825" s="8">
        <f t="shared" si="115"/>
        <v>0.45710474585790506</v>
      </c>
      <c r="Q1825" s="5">
        <f>YEAR(SalesDataTable[[#This Row],[Order Date]])</f>
        <v>2026</v>
      </c>
      <c r="R1825" s="8" t="str">
        <f>"Q"&amp;ROUNDUP(MONTH(SalesDataTable[[#This Row],[Order Date]])/3,0)</f>
        <v>Q3</v>
      </c>
      <c r="S1825" s="9">
        <f>MONTH(SalesDataTable[[#This Row],[Order Date]])</f>
        <v>9</v>
      </c>
      <c r="T1825" s="8" t="str">
        <f>TEXT(SalesDataTable[[#This Row],[Order Date]],"mmm")</f>
        <v>Sep</v>
      </c>
    </row>
    <row r="1826" spans="1:20" ht="15.6">
      <c r="A1826" s="2">
        <v>3514</v>
      </c>
      <c r="B1826" s="3">
        <v>46270</v>
      </c>
      <c r="C1826" s="4" t="s">
        <v>6</v>
      </c>
      <c r="D1826" s="4" t="s">
        <v>27</v>
      </c>
      <c r="E1826" s="4" t="s">
        <v>2</v>
      </c>
      <c r="F1826" s="4" t="s">
        <v>13</v>
      </c>
      <c r="G1826" s="4" t="s">
        <v>14</v>
      </c>
      <c r="H1826" s="4" t="s">
        <v>44</v>
      </c>
      <c r="I1826" s="9">
        <v>2</v>
      </c>
      <c r="J1826" s="6">
        <v>133.81</v>
      </c>
      <c r="K1826" s="7">
        <v>0</v>
      </c>
      <c r="L1826" s="6">
        <v>66.78</v>
      </c>
      <c r="M1826" s="6">
        <f t="shared" si="112"/>
        <v>267.62</v>
      </c>
      <c r="N1826" s="6">
        <f t="shared" si="113"/>
        <v>133.56</v>
      </c>
      <c r="O1826" s="6">
        <f t="shared" si="114"/>
        <v>134.06</v>
      </c>
      <c r="P1826" s="8">
        <f t="shared" si="115"/>
        <v>0.5009341603766535</v>
      </c>
      <c r="Q1826" s="5">
        <f>YEAR(SalesDataTable[[#This Row],[Order Date]])</f>
        <v>2026</v>
      </c>
      <c r="R1826" s="8" t="str">
        <f>"Q"&amp;ROUNDUP(MONTH(SalesDataTable[[#This Row],[Order Date]])/3,0)</f>
        <v>Q3</v>
      </c>
      <c r="S1826" s="9">
        <f>MONTH(SalesDataTable[[#This Row],[Order Date]])</f>
        <v>9</v>
      </c>
      <c r="T1826" s="8" t="str">
        <f>TEXT(SalesDataTable[[#This Row],[Order Date]],"mmm")</f>
        <v>Sep</v>
      </c>
    </row>
    <row r="1827" spans="1:20" ht="15.6">
      <c r="A1827" s="2">
        <v>3964</v>
      </c>
      <c r="B1827" s="3">
        <v>46270</v>
      </c>
      <c r="C1827" s="4" t="s">
        <v>6</v>
      </c>
      <c r="D1827" s="4" t="s">
        <v>43</v>
      </c>
      <c r="E1827" s="4" t="s">
        <v>19</v>
      </c>
      <c r="F1827" s="4" t="s">
        <v>13</v>
      </c>
      <c r="G1827" s="4" t="s">
        <v>34</v>
      </c>
      <c r="H1827" s="4" t="s">
        <v>35</v>
      </c>
      <c r="I1827" s="9">
        <v>2</v>
      </c>
      <c r="J1827" s="6">
        <v>40.49</v>
      </c>
      <c r="K1827" s="7">
        <v>0.15</v>
      </c>
      <c r="L1827" s="6">
        <v>14.32</v>
      </c>
      <c r="M1827" s="6">
        <f t="shared" si="112"/>
        <v>68.832999999999998</v>
      </c>
      <c r="N1827" s="6">
        <f t="shared" si="113"/>
        <v>28.64</v>
      </c>
      <c r="O1827" s="6">
        <f t="shared" si="114"/>
        <v>40.192999999999998</v>
      </c>
      <c r="P1827" s="8">
        <f t="shared" si="115"/>
        <v>0.58392050324698908</v>
      </c>
      <c r="Q1827" s="5">
        <f>YEAR(SalesDataTable[[#This Row],[Order Date]])</f>
        <v>2026</v>
      </c>
      <c r="R1827" s="8" t="str">
        <f>"Q"&amp;ROUNDUP(MONTH(SalesDataTable[[#This Row],[Order Date]])/3,0)</f>
        <v>Q3</v>
      </c>
      <c r="S1827" s="9">
        <f>MONTH(SalesDataTable[[#This Row],[Order Date]])</f>
        <v>9</v>
      </c>
      <c r="T1827" s="8" t="str">
        <f>TEXT(SalesDataTable[[#This Row],[Order Date]],"mmm")</f>
        <v>Sep</v>
      </c>
    </row>
    <row r="1828" spans="1:20" ht="15.6">
      <c r="A1828" s="2">
        <v>4599</v>
      </c>
      <c r="B1828" s="3">
        <v>46270</v>
      </c>
      <c r="C1828" s="4" t="s">
        <v>11</v>
      </c>
      <c r="D1828" s="4" t="s">
        <v>12</v>
      </c>
      <c r="E1828" s="4" t="s">
        <v>2</v>
      </c>
      <c r="F1828" s="4" t="s">
        <v>16</v>
      </c>
      <c r="G1828" s="4" t="s">
        <v>23</v>
      </c>
      <c r="H1828" s="4" t="s">
        <v>29</v>
      </c>
      <c r="I1828" s="9">
        <v>4</v>
      </c>
      <c r="J1828" s="6">
        <v>198.1</v>
      </c>
      <c r="K1828" s="7">
        <v>0</v>
      </c>
      <c r="L1828" s="6">
        <v>101.61</v>
      </c>
      <c r="M1828" s="6">
        <f t="shared" si="112"/>
        <v>792.4</v>
      </c>
      <c r="N1828" s="6">
        <f t="shared" si="113"/>
        <v>406.44</v>
      </c>
      <c r="O1828" s="6">
        <f t="shared" si="114"/>
        <v>385.96</v>
      </c>
      <c r="P1828" s="8">
        <f t="shared" si="115"/>
        <v>0.48707723372034323</v>
      </c>
      <c r="Q1828" s="5">
        <f>YEAR(SalesDataTable[[#This Row],[Order Date]])</f>
        <v>2026</v>
      </c>
      <c r="R1828" s="8" t="str">
        <f>"Q"&amp;ROUNDUP(MONTH(SalesDataTable[[#This Row],[Order Date]])/3,0)</f>
        <v>Q3</v>
      </c>
      <c r="S1828" s="9">
        <f>MONTH(SalesDataTable[[#This Row],[Order Date]])</f>
        <v>9</v>
      </c>
      <c r="T1828" s="8" t="str">
        <f>TEXT(SalesDataTable[[#This Row],[Order Date]],"mmm")</f>
        <v>Sep</v>
      </c>
    </row>
    <row r="1829" spans="1:20" ht="15.6">
      <c r="A1829" s="2">
        <v>5030</v>
      </c>
      <c r="B1829" s="3">
        <v>46270</v>
      </c>
      <c r="C1829" s="4" t="s">
        <v>6</v>
      </c>
      <c r="D1829" s="4" t="s">
        <v>43</v>
      </c>
      <c r="E1829" s="4" t="s">
        <v>19</v>
      </c>
      <c r="F1829" s="4" t="s">
        <v>13</v>
      </c>
      <c r="G1829" s="4" t="s">
        <v>4</v>
      </c>
      <c r="H1829" s="4" t="s">
        <v>5</v>
      </c>
      <c r="I1829" s="9">
        <v>1</v>
      </c>
      <c r="J1829" s="6">
        <v>83.73</v>
      </c>
      <c r="K1829" s="7">
        <v>0.15</v>
      </c>
      <c r="L1829" s="6">
        <v>43.34</v>
      </c>
      <c r="M1829" s="6">
        <f t="shared" si="112"/>
        <v>71.170500000000004</v>
      </c>
      <c r="N1829" s="6">
        <f t="shared" si="113"/>
        <v>43.34</v>
      </c>
      <c r="O1829" s="6">
        <f t="shared" si="114"/>
        <v>27.830500000000001</v>
      </c>
      <c r="P1829" s="8">
        <f t="shared" si="115"/>
        <v>0.39103982689457006</v>
      </c>
      <c r="Q1829" s="5">
        <f>YEAR(SalesDataTable[[#This Row],[Order Date]])</f>
        <v>2026</v>
      </c>
      <c r="R1829" s="8" t="str">
        <f>"Q"&amp;ROUNDUP(MONTH(SalesDataTable[[#This Row],[Order Date]])/3,0)</f>
        <v>Q3</v>
      </c>
      <c r="S1829" s="9">
        <f>MONTH(SalesDataTable[[#This Row],[Order Date]])</f>
        <v>9</v>
      </c>
      <c r="T1829" s="8" t="str">
        <f>TEXT(SalesDataTable[[#This Row],[Order Date]],"mmm")</f>
        <v>Sep</v>
      </c>
    </row>
    <row r="1830" spans="1:20" ht="15.6">
      <c r="A1830" s="2">
        <v>1593</v>
      </c>
      <c r="B1830" s="3">
        <v>46271</v>
      </c>
      <c r="C1830" s="4" t="s">
        <v>6</v>
      </c>
      <c r="D1830" s="4" t="s">
        <v>49</v>
      </c>
      <c r="E1830" s="4" t="s">
        <v>19</v>
      </c>
      <c r="F1830" s="4" t="s">
        <v>13</v>
      </c>
      <c r="G1830" s="4" t="s">
        <v>23</v>
      </c>
      <c r="H1830" s="4" t="s">
        <v>29</v>
      </c>
      <c r="I1830" s="9">
        <v>2</v>
      </c>
      <c r="J1830" s="6">
        <v>194.92</v>
      </c>
      <c r="K1830" s="7">
        <v>0</v>
      </c>
      <c r="L1830" s="6">
        <v>102.66</v>
      </c>
      <c r="M1830" s="6">
        <f t="shared" si="112"/>
        <v>389.84</v>
      </c>
      <c r="N1830" s="6">
        <f t="shared" si="113"/>
        <v>205.32</v>
      </c>
      <c r="O1830" s="6">
        <f t="shared" si="114"/>
        <v>184.51999999999998</v>
      </c>
      <c r="P1830" s="8">
        <f t="shared" si="115"/>
        <v>0.47332238867227577</v>
      </c>
      <c r="Q1830" s="5">
        <f>YEAR(SalesDataTable[[#This Row],[Order Date]])</f>
        <v>2026</v>
      </c>
      <c r="R1830" s="8" t="str">
        <f>"Q"&amp;ROUNDUP(MONTH(SalesDataTable[[#This Row],[Order Date]])/3,0)</f>
        <v>Q3</v>
      </c>
      <c r="S1830" s="9">
        <f>MONTH(SalesDataTable[[#This Row],[Order Date]])</f>
        <v>9</v>
      </c>
      <c r="T1830" s="8" t="str">
        <f>TEXT(SalesDataTable[[#This Row],[Order Date]],"mmm")</f>
        <v>Sep</v>
      </c>
    </row>
    <row r="1831" spans="1:20" ht="15.6">
      <c r="A1831" s="2">
        <v>1818</v>
      </c>
      <c r="B1831" s="3">
        <v>46271</v>
      </c>
      <c r="C1831" s="4" t="s">
        <v>6</v>
      </c>
      <c r="D1831" s="4" t="s">
        <v>43</v>
      </c>
      <c r="E1831" s="4" t="s">
        <v>19</v>
      </c>
      <c r="F1831" s="4" t="s">
        <v>13</v>
      </c>
      <c r="G1831" s="4" t="s">
        <v>14</v>
      </c>
      <c r="H1831" s="4" t="s">
        <v>48</v>
      </c>
      <c r="I1831" s="9">
        <v>1</v>
      </c>
      <c r="J1831" s="6">
        <v>161.03</v>
      </c>
      <c r="K1831" s="7">
        <v>0</v>
      </c>
      <c r="L1831" s="6">
        <v>89.86</v>
      </c>
      <c r="M1831" s="6">
        <f t="shared" si="112"/>
        <v>161.03</v>
      </c>
      <c r="N1831" s="6">
        <f t="shared" si="113"/>
        <v>89.86</v>
      </c>
      <c r="O1831" s="6">
        <f t="shared" si="114"/>
        <v>71.17</v>
      </c>
      <c r="P1831" s="8">
        <f t="shared" si="115"/>
        <v>0.44196733527914056</v>
      </c>
      <c r="Q1831" s="5">
        <f>YEAR(SalesDataTable[[#This Row],[Order Date]])</f>
        <v>2026</v>
      </c>
      <c r="R1831" s="8" t="str">
        <f>"Q"&amp;ROUNDUP(MONTH(SalesDataTable[[#This Row],[Order Date]])/3,0)</f>
        <v>Q3</v>
      </c>
      <c r="S1831" s="9">
        <f>MONTH(SalesDataTable[[#This Row],[Order Date]])</f>
        <v>9</v>
      </c>
      <c r="T1831" s="8" t="str">
        <f>TEXT(SalesDataTable[[#This Row],[Order Date]],"mmm")</f>
        <v>Sep</v>
      </c>
    </row>
    <row r="1832" spans="1:20" ht="15.6">
      <c r="A1832" s="2">
        <v>2370</v>
      </c>
      <c r="B1832" s="3">
        <v>46271</v>
      </c>
      <c r="C1832" s="4" t="s">
        <v>20</v>
      </c>
      <c r="D1832" s="4" t="s">
        <v>21</v>
      </c>
      <c r="E1832" s="4" t="s">
        <v>28</v>
      </c>
      <c r="F1832" s="4" t="s">
        <v>13</v>
      </c>
      <c r="G1832" s="4" t="s">
        <v>34</v>
      </c>
      <c r="H1832" s="4" t="s">
        <v>42</v>
      </c>
      <c r="I1832" s="9">
        <v>1</v>
      </c>
      <c r="J1832" s="6">
        <v>35.68</v>
      </c>
      <c r="K1832" s="7">
        <v>0.05</v>
      </c>
      <c r="L1832" s="6">
        <v>13.76</v>
      </c>
      <c r="M1832" s="6">
        <f t="shared" si="112"/>
        <v>33.896000000000001</v>
      </c>
      <c r="N1832" s="6">
        <f t="shared" si="113"/>
        <v>13.76</v>
      </c>
      <c r="O1832" s="6">
        <f t="shared" si="114"/>
        <v>20.136000000000003</v>
      </c>
      <c r="P1832" s="8">
        <f t="shared" si="115"/>
        <v>0.59405239556289835</v>
      </c>
      <c r="Q1832" s="5">
        <f>YEAR(SalesDataTable[[#This Row],[Order Date]])</f>
        <v>2026</v>
      </c>
      <c r="R1832" s="8" t="str">
        <f>"Q"&amp;ROUNDUP(MONTH(SalesDataTable[[#This Row],[Order Date]])/3,0)</f>
        <v>Q3</v>
      </c>
      <c r="S1832" s="9">
        <f>MONTH(SalesDataTable[[#This Row],[Order Date]])</f>
        <v>9</v>
      </c>
      <c r="T1832" s="8" t="str">
        <f>TEXT(SalesDataTable[[#This Row],[Order Date]],"mmm")</f>
        <v>Sep</v>
      </c>
    </row>
    <row r="1833" spans="1:20" ht="15.6">
      <c r="A1833" s="2">
        <v>2726</v>
      </c>
      <c r="B1833" s="3">
        <v>46271</v>
      </c>
      <c r="C1833" s="4" t="s">
        <v>6</v>
      </c>
      <c r="D1833" s="4" t="s">
        <v>27</v>
      </c>
      <c r="E1833" s="4" t="s">
        <v>2</v>
      </c>
      <c r="F1833" s="4" t="s">
        <v>13</v>
      </c>
      <c r="G1833" s="4" t="s">
        <v>4</v>
      </c>
      <c r="H1833" s="4" t="s">
        <v>26</v>
      </c>
      <c r="I1833" s="9">
        <v>1</v>
      </c>
      <c r="J1833" s="6">
        <v>39.68</v>
      </c>
      <c r="K1833" s="7">
        <v>0.05</v>
      </c>
      <c r="L1833" s="6">
        <v>16.63</v>
      </c>
      <c r="M1833" s="6">
        <f t="shared" si="112"/>
        <v>37.695999999999998</v>
      </c>
      <c r="N1833" s="6">
        <f t="shared" si="113"/>
        <v>16.63</v>
      </c>
      <c r="O1833" s="6">
        <f t="shared" si="114"/>
        <v>21.065999999999999</v>
      </c>
      <c r="P1833" s="8">
        <f t="shared" si="115"/>
        <v>0.55883913412563668</v>
      </c>
      <c r="Q1833" s="5">
        <f>YEAR(SalesDataTable[[#This Row],[Order Date]])</f>
        <v>2026</v>
      </c>
      <c r="R1833" s="8" t="str">
        <f>"Q"&amp;ROUNDUP(MONTH(SalesDataTable[[#This Row],[Order Date]])/3,0)</f>
        <v>Q3</v>
      </c>
      <c r="S1833" s="9">
        <f>MONTH(SalesDataTable[[#This Row],[Order Date]])</f>
        <v>9</v>
      </c>
      <c r="T1833" s="8" t="str">
        <f>TEXT(SalesDataTable[[#This Row],[Order Date]],"mmm")</f>
        <v>Sep</v>
      </c>
    </row>
    <row r="1834" spans="1:20" ht="15.6">
      <c r="A1834" s="2">
        <v>2755</v>
      </c>
      <c r="B1834" s="3">
        <v>46271</v>
      </c>
      <c r="C1834" s="4" t="s">
        <v>11</v>
      </c>
      <c r="D1834" s="4" t="s">
        <v>39</v>
      </c>
      <c r="E1834" s="4" t="s">
        <v>2</v>
      </c>
      <c r="F1834" s="4" t="s">
        <v>13</v>
      </c>
      <c r="G1834" s="4" t="s">
        <v>9</v>
      </c>
      <c r="H1834" s="4" t="s">
        <v>17</v>
      </c>
      <c r="I1834" s="9">
        <v>3</v>
      </c>
      <c r="J1834" s="6">
        <v>146.22</v>
      </c>
      <c r="K1834" s="7">
        <v>0</v>
      </c>
      <c r="L1834" s="6">
        <v>80.13</v>
      </c>
      <c r="M1834" s="6">
        <f t="shared" si="112"/>
        <v>438.65999999999997</v>
      </c>
      <c r="N1834" s="6">
        <f t="shared" si="113"/>
        <v>240.39</v>
      </c>
      <c r="O1834" s="6">
        <f t="shared" si="114"/>
        <v>198.26999999999998</v>
      </c>
      <c r="P1834" s="8">
        <f t="shared" si="115"/>
        <v>0.4519901518260156</v>
      </c>
      <c r="Q1834" s="5">
        <f>YEAR(SalesDataTable[[#This Row],[Order Date]])</f>
        <v>2026</v>
      </c>
      <c r="R1834" s="8" t="str">
        <f>"Q"&amp;ROUNDUP(MONTH(SalesDataTable[[#This Row],[Order Date]])/3,0)</f>
        <v>Q3</v>
      </c>
      <c r="S1834" s="9">
        <f>MONTH(SalesDataTable[[#This Row],[Order Date]])</f>
        <v>9</v>
      </c>
      <c r="T1834" s="8" t="str">
        <f>TEXT(SalesDataTable[[#This Row],[Order Date]],"mmm")</f>
        <v>Sep</v>
      </c>
    </row>
    <row r="1835" spans="1:20" ht="15.6">
      <c r="A1835" s="2">
        <v>3187</v>
      </c>
      <c r="B1835" s="3">
        <v>46271</v>
      </c>
      <c r="C1835" s="4" t="s">
        <v>20</v>
      </c>
      <c r="D1835" s="4" t="s">
        <v>31</v>
      </c>
      <c r="E1835" s="4" t="s">
        <v>19</v>
      </c>
      <c r="F1835" s="4" t="s">
        <v>3</v>
      </c>
      <c r="G1835" s="4" t="s">
        <v>9</v>
      </c>
      <c r="H1835" s="4" t="s">
        <v>46</v>
      </c>
      <c r="I1835" s="9">
        <v>1</v>
      </c>
      <c r="J1835" s="6">
        <v>71.680000000000007</v>
      </c>
      <c r="K1835" s="7">
        <v>0</v>
      </c>
      <c r="L1835" s="6">
        <v>31.87</v>
      </c>
      <c r="M1835" s="6">
        <f t="shared" si="112"/>
        <v>71.680000000000007</v>
      </c>
      <c r="N1835" s="6">
        <f t="shared" si="113"/>
        <v>31.87</v>
      </c>
      <c r="O1835" s="6">
        <f t="shared" si="114"/>
        <v>39.81</v>
      </c>
      <c r="P1835" s="8">
        <f t="shared" si="115"/>
        <v>0.5553850446428571</v>
      </c>
      <c r="Q1835" s="5">
        <f>YEAR(SalesDataTable[[#This Row],[Order Date]])</f>
        <v>2026</v>
      </c>
      <c r="R1835" s="8" t="str">
        <f>"Q"&amp;ROUNDUP(MONTH(SalesDataTable[[#This Row],[Order Date]])/3,0)</f>
        <v>Q3</v>
      </c>
      <c r="S1835" s="9">
        <f>MONTH(SalesDataTable[[#This Row],[Order Date]])</f>
        <v>9</v>
      </c>
      <c r="T1835" s="8" t="str">
        <f>TEXT(SalesDataTable[[#This Row],[Order Date]],"mmm")</f>
        <v>Sep</v>
      </c>
    </row>
    <row r="1836" spans="1:20" ht="15.6">
      <c r="A1836" s="2">
        <v>3471</v>
      </c>
      <c r="B1836" s="3">
        <v>46271</v>
      </c>
      <c r="C1836" s="4" t="s">
        <v>11</v>
      </c>
      <c r="D1836" s="4" t="s">
        <v>39</v>
      </c>
      <c r="E1836" s="4" t="s">
        <v>28</v>
      </c>
      <c r="F1836" s="4" t="s">
        <v>13</v>
      </c>
      <c r="G1836" s="4" t="s">
        <v>34</v>
      </c>
      <c r="H1836" s="4" t="s">
        <v>45</v>
      </c>
      <c r="I1836" s="9">
        <v>2</v>
      </c>
      <c r="J1836" s="6">
        <v>51.77</v>
      </c>
      <c r="K1836" s="7">
        <v>0</v>
      </c>
      <c r="L1836" s="6">
        <v>21.46</v>
      </c>
      <c r="M1836" s="6">
        <f t="shared" si="112"/>
        <v>103.54</v>
      </c>
      <c r="N1836" s="6">
        <f t="shared" si="113"/>
        <v>42.92</v>
      </c>
      <c r="O1836" s="6">
        <f t="shared" si="114"/>
        <v>60.620000000000005</v>
      </c>
      <c r="P1836" s="8">
        <f t="shared" si="115"/>
        <v>0.58547421286459345</v>
      </c>
      <c r="Q1836" s="5">
        <f>YEAR(SalesDataTable[[#This Row],[Order Date]])</f>
        <v>2026</v>
      </c>
      <c r="R1836" s="8" t="str">
        <f>"Q"&amp;ROUNDUP(MONTH(SalesDataTable[[#This Row],[Order Date]])/3,0)</f>
        <v>Q3</v>
      </c>
      <c r="S1836" s="9">
        <f>MONTH(SalesDataTable[[#This Row],[Order Date]])</f>
        <v>9</v>
      </c>
      <c r="T1836" s="8" t="str">
        <f>TEXT(SalesDataTable[[#This Row],[Order Date]],"mmm")</f>
        <v>Sep</v>
      </c>
    </row>
    <row r="1837" spans="1:20" ht="15.6">
      <c r="A1837" s="2">
        <v>3529</v>
      </c>
      <c r="B1837" s="3">
        <v>46271</v>
      </c>
      <c r="C1837" s="4" t="s">
        <v>11</v>
      </c>
      <c r="D1837" s="4" t="s">
        <v>25</v>
      </c>
      <c r="E1837" s="4" t="s">
        <v>8</v>
      </c>
      <c r="F1837" s="4" t="s">
        <v>3</v>
      </c>
      <c r="G1837" s="4" t="s">
        <v>34</v>
      </c>
      <c r="H1837" s="4" t="s">
        <v>35</v>
      </c>
      <c r="I1837" s="9">
        <v>4</v>
      </c>
      <c r="J1837" s="6">
        <v>39.4</v>
      </c>
      <c r="K1837" s="7">
        <v>0.15</v>
      </c>
      <c r="L1837" s="6">
        <v>14.95</v>
      </c>
      <c r="M1837" s="6">
        <f t="shared" si="112"/>
        <v>133.95999999999998</v>
      </c>
      <c r="N1837" s="6">
        <f t="shared" si="113"/>
        <v>59.8</v>
      </c>
      <c r="O1837" s="6">
        <f t="shared" si="114"/>
        <v>74.159999999999982</v>
      </c>
      <c r="P1837" s="8">
        <f t="shared" si="115"/>
        <v>0.55359808898178553</v>
      </c>
      <c r="Q1837" s="5">
        <f>YEAR(SalesDataTable[[#This Row],[Order Date]])</f>
        <v>2026</v>
      </c>
      <c r="R1837" s="8" t="str">
        <f>"Q"&amp;ROUNDUP(MONTH(SalesDataTable[[#This Row],[Order Date]])/3,0)</f>
        <v>Q3</v>
      </c>
      <c r="S1837" s="9">
        <f>MONTH(SalesDataTable[[#This Row],[Order Date]])</f>
        <v>9</v>
      </c>
      <c r="T1837" s="8" t="str">
        <f>TEXT(SalesDataTable[[#This Row],[Order Date]],"mmm")</f>
        <v>Sep</v>
      </c>
    </row>
    <row r="1838" spans="1:20" ht="15.6">
      <c r="A1838" s="2">
        <v>3549</v>
      </c>
      <c r="B1838" s="3">
        <v>46271</v>
      </c>
      <c r="C1838" s="4" t="s">
        <v>20</v>
      </c>
      <c r="D1838" s="4" t="s">
        <v>33</v>
      </c>
      <c r="E1838" s="4" t="s">
        <v>2</v>
      </c>
      <c r="F1838" s="4" t="s">
        <v>13</v>
      </c>
      <c r="G1838" s="4" t="s">
        <v>14</v>
      </c>
      <c r="H1838" s="4" t="s">
        <v>32</v>
      </c>
      <c r="I1838" s="9">
        <v>1</v>
      </c>
      <c r="J1838" s="6">
        <v>47.17</v>
      </c>
      <c r="K1838" s="7">
        <v>0</v>
      </c>
      <c r="L1838" s="6">
        <v>18.64</v>
      </c>
      <c r="M1838" s="6">
        <f t="shared" si="112"/>
        <v>47.17</v>
      </c>
      <c r="N1838" s="6">
        <f t="shared" si="113"/>
        <v>18.64</v>
      </c>
      <c r="O1838" s="6">
        <f t="shared" si="114"/>
        <v>28.53</v>
      </c>
      <c r="P1838" s="8">
        <f t="shared" si="115"/>
        <v>0.60483358066567738</v>
      </c>
      <c r="Q1838" s="5">
        <f>YEAR(SalesDataTable[[#This Row],[Order Date]])</f>
        <v>2026</v>
      </c>
      <c r="R1838" s="8" t="str">
        <f>"Q"&amp;ROUNDUP(MONTH(SalesDataTable[[#This Row],[Order Date]])/3,0)</f>
        <v>Q3</v>
      </c>
      <c r="S1838" s="9">
        <f>MONTH(SalesDataTable[[#This Row],[Order Date]])</f>
        <v>9</v>
      </c>
      <c r="T1838" s="8" t="str">
        <f>TEXT(SalesDataTable[[#This Row],[Order Date]],"mmm")</f>
        <v>Sep</v>
      </c>
    </row>
    <row r="1839" spans="1:20" ht="15.6">
      <c r="A1839" s="2">
        <v>4003</v>
      </c>
      <c r="B1839" s="3">
        <v>46271</v>
      </c>
      <c r="C1839" s="4" t="s">
        <v>20</v>
      </c>
      <c r="D1839" s="4" t="s">
        <v>21</v>
      </c>
      <c r="E1839" s="4" t="s">
        <v>28</v>
      </c>
      <c r="F1839" s="4" t="s">
        <v>3</v>
      </c>
      <c r="G1839" s="4" t="s">
        <v>34</v>
      </c>
      <c r="H1839" s="4" t="s">
        <v>45</v>
      </c>
      <c r="I1839" s="9">
        <v>2</v>
      </c>
      <c r="J1839" s="6">
        <v>50.41</v>
      </c>
      <c r="K1839" s="7">
        <v>0.1</v>
      </c>
      <c r="L1839" s="6">
        <v>22.05</v>
      </c>
      <c r="M1839" s="6">
        <f t="shared" si="112"/>
        <v>90.738</v>
      </c>
      <c r="N1839" s="6">
        <f t="shared" si="113"/>
        <v>44.1</v>
      </c>
      <c r="O1839" s="6">
        <f t="shared" si="114"/>
        <v>46.637999999999998</v>
      </c>
      <c r="P1839" s="8">
        <f t="shared" si="115"/>
        <v>0.51398532037294187</v>
      </c>
      <c r="Q1839" s="5">
        <f>YEAR(SalesDataTable[[#This Row],[Order Date]])</f>
        <v>2026</v>
      </c>
      <c r="R1839" s="8" t="str">
        <f>"Q"&amp;ROUNDUP(MONTH(SalesDataTable[[#This Row],[Order Date]])/3,0)</f>
        <v>Q3</v>
      </c>
      <c r="S1839" s="9">
        <f>MONTH(SalesDataTable[[#This Row],[Order Date]])</f>
        <v>9</v>
      </c>
      <c r="T1839" s="8" t="str">
        <f>TEXT(SalesDataTable[[#This Row],[Order Date]],"mmm")</f>
        <v>Sep</v>
      </c>
    </row>
    <row r="1840" spans="1:20" ht="15.6">
      <c r="A1840" s="2">
        <v>4613</v>
      </c>
      <c r="B1840" s="3">
        <v>46271</v>
      </c>
      <c r="C1840" s="4" t="s">
        <v>20</v>
      </c>
      <c r="D1840" s="4" t="s">
        <v>47</v>
      </c>
      <c r="E1840" s="4" t="s">
        <v>2</v>
      </c>
      <c r="F1840" s="4" t="s">
        <v>16</v>
      </c>
      <c r="G1840" s="4" t="s">
        <v>4</v>
      </c>
      <c r="H1840" s="4" t="s">
        <v>5</v>
      </c>
      <c r="I1840" s="9">
        <v>4</v>
      </c>
      <c r="J1840" s="6">
        <v>80.38</v>
      </c>
      <c r="K1840" s="7">
        <v>0.1</v>
      </c>
      <c r="L1840" s="6">
        <v>42.55</v>
      </c>
      <c r="M1840" s="6">
        <f t="shared" si="112"/>
        <v>289.36799999999999</v>
      </c>
      <c r="N1840" s="6">
        <f t="shared" si="113"/>
        <v>170.2</v>
      </c>
      <c r="O1840" s="6">
        <f t="shared" si="114"/>
        <v>119.16800000000001</v>
      </c>
      <c r="P1840" s="8">
        <f t="shared" si="115"/>
        <v>0.41182162505874875</v>
      </c>
      <c r="Q1840" s="5">
        <f>YEAR(SalesDataTable[[#This Row],[Order Date]])</f>
        <v>2026</v>
      </c>
      <c r="R1840" s="8" t="str">
        <f>"Q"&amp;ROUNDUP(MONTH(SalesDataTable[[#This Row],[Order Date]])/3,0)</f>
        <v>Q3</v>
      </c>
      <c r="S1840" s="9">
        <f>MONTH(SalesDataTable[[#This Row],[Order Date]])</f>
        <v>9</v>
      </c>
      <c r="T1840" s="8" t="str">
        <f>TEXT(SalesDataTable[[#This Row],[Order Date]],"mmm")</f>
        <v>Sep</v>
      </c>
    </row>
    <row r="1841" spans="1:20" ht="15.6">
      <c r="A1841" s="2">
        <v>75</v>
      </c>
      <c r="B1841" s="3">
        <v>46272</v>
      </c>
      <c r="C1841" s="4" t="s">
        <v>0</v>
      </c>
      <c r="D1841" s="4" t="s">
        <v>1</v>
      </c>
      <c r="E1841" s="4" t="s">
        <v>2</v>
      </c>
      <c r="F1841" s="4" t="s">
        <v>16</v>
      </c>
      <c r="G1841" s="4" t="s">
        <v>34</v>
      </c>
      <c r="H1841" s="4" t="s">
        <v>35</v>
      </c>
      <c r="I1841" s="9">
        <v>2</v>
      </c>
      <c r="J1841" s="6">
        <v>40.78</v>
      </c>
      <c r="K1841" s="7">
        <v>0</v>
      </c>
      <c r="L1841" s="6">
        <v>15.04</v>
      </c>
      <c r="M1841" s="6">
        <f t="shared" si="112"/>
        <v>81.56</v>
      </c>
      <c r="N1841" s="6">
        <f t="shared" si="113"/>
        <v>30.08</v>
      </c>
      <c r="O1841" s="6">
        <f t="shared" si="114"/>
        <v>51.480000000000004</v>
      </c>
      <c r="P1841" s="8">
        <f t="shared" si="115"/>
        <v>0.63119176066699367</v>
      </c>
      <c r="Q1841" s="5">
        <f>YEAR(SalesDataTable[[#This Row],[Order Date]])</f>
        <v>2026</v>
      </c>
      <c r="R1841" s="8" t="str">
        <f>"Q"&amp;ROUNDUP(MONTH(SalesDataTable[[#This Row],[Order Date]])/3,0)</f>
        <v>Q3</v>
      </c>
      <c r="S1841" s="9">
        <f>MONTH(SalesDataTable[[#This Row],[Order Date]])</f>
        <v>9</v>
      </c>
      <c r="T1841" s="8" t="str">
        <f>TEXT(SalesDataTable[[#This Row],[Order Date]],"mmm")</f>
        <v>Sep</v>
      </c>
    </row>
    <row r="1842" spans="1:20" ht="15.6">
      <c r="A1842" s="2">
        <v>601</v>
      </c>
      <c r="B1842" s="3">
        <v>46272</v>
      </c>
      <c r="C1842" s="4" t="s">
        <v>6</v>
      </c>
      <c r="D1842" s="4" t="s">
        <v>43</v>
      </c>
      <c r="E1842" s="4" t="s">
        <v>2</v>
      </c>
      <c r="F1842" s="4" t="s">
        <v>3</v>
      </c>
      <c r="G1842" s="4" t="s">
        <v>9</v>
      </c>
      <c r="H1842" s="4" t="s">
        <v>17</v>
      </c>
      <c r="I1842" s="9">
        <v>1</v>
      </c>
      <c r="J1842" s="6">
        <v>141.69</v>
      </c>
      <c r="K1842" s="7">
        <v>0</v>
      </c>
      <c r="L1842" s="6">
        <v>80.34</v>
      </c>
      <c r="M1842" s="6">
        <f t="shared" si="112"/>
        <v>141.69</v>
      </c>
      <c r="N1842" s="6">
        <f t="shared" si="113"/>
        <v>80.34</v>
      </c>
      <c r="O1842" s="6">
        <f t="shared" si="114"/>
        <v>61.349999999999994</v>
      </c>
      <c r="P1842" s="8">
        <f t="shared" si="115"/>
        <v>0.43298750793986868</v>
      </c>
      <c r="Q1842" s="5">
        <f>YEAR(SalesDataTable[[#This Row],[Order Date]])</f>
        <v>2026</v>
      </c>
      <c r="R1842" s="8" t="str">
        <f>"Q"&amp;ROUNDUP(MONTH(SalesDataTable[[#This Row],[Order Date]])/3,0)</f>
        <v>Q3</v>
      </c>
      <c r="S1842" s="9">
        <f>MONTH(SalesDataTable[[#This Row],[Order Date]])</f>
        <v>9</v>
      </c>
      <c r="T1842" s="8" t="str">
        <f>TEXT(SalesDataTable[[#This Row],[Order Date]],"mmm")</f>
        <v>Sep</v>
      </c>
    </row>
    <row r="1843" spans="1:20" ht="15.6">
      <c r="A1843" s="2">
        <v>1617</v>
      </c>
      <c r="B1843" s="3">
        <v>46272</v>
      </c>
      <c r="C1843" s="4" t="s">
        <v>20</v>
      </c>
      <c r="D1843" s="4" t="s">
        <v>33</v>
      </c>
      <c r="E1843" s="4" t="s">
        <v>2</v>
      </c>
      <c r="F1843" s="4" t="s">
        <v>13</v>
      </c>
      <c r="G1843" s="4" t="s">
        <v>23</v>
      </c>
      <c r="H1843" s="4" t="s">
        <v>40</v>
      </c>
      <c r="I1843" s="9">
        <v>1</v>
      </c>
      <c r="J1843" s="6">
        <v>83.28</v>
      </c>
      <c r="K1843" s="7">
        <v>0.1</v>
      </c>
      <c r="L1843" s="6">
        <v>39.75</v>
      </c>
      <c r="M1843" s="6">
        <f t="shared" si="112"/>
        <v>74.951999999999998</v>
      </c>
      <c r="N1843" s="6">
        <f t="shared" si="113"/>
        <v>39.75</v>
      </c>
      <c r="O1843" s="6">
        <f t="shared" si="114"/>
        <v>35.201999999999998</v>
      </c>
      <c r="P1843" s="8">
        <f t="shared" si="115"/>
        <v>0.46966058277297468</v>
      </c>
      <c r="Q1843" s="5">
        <f>YEAR(SalesDataTable[[#This Row],[Order Date]])</f>
        <v>2026</v>
      </c>
      <c r="R1843" s="8" t="str">
        <f>"Q"&amp;ROUNDUP(MONTH(SalesDataTable[[#This Row],[Order Date]])/3,0)</f>
        <v>Q3</v>
      </c>
      <c r="S1843" s="9">
        <f>MONTH(SalesDataTable[[#This Row],[Order Date]])</f>
        <v>9</v>
      </c>
      <c r="T1843" s="8" t="str">
        <f>TEXT(SalesDataTable[[#This Row],[Order Date]],"mmm")</f>
        <v>Sep</v>
      </c>
    </row>
    <row r="1844" spans="1:20" ht="15.6">
      <c r="A1844" s="2">
        <v>2305</v>
      </c>
      <c r="B1844" s="3">
        <v>46272</v>
      </c>
      <c r="C1844" s="4" t="s">
        <v>20</v>
      </c>
      <c r="D1844" s="4" t="s">
        <v>31</v>
      </c>
      <c r="E1844" s="4" t="s">
        <v>28</v>
      </c>
      <c r="F1844" s="4" t="s">
        <v>3</v>
      </c>
      <c r="G1844" s="4" t="s">
        <v>23</v>
      </c>
      <c r="H1844" s="4" t="s">
        <v>40</v>
      </c>
      <c r="I1844" s="9">
        <v>2</v>
      </c>
      <c r="J1844" s="6">
        <v>82.43</v>
      </c>
      <c r="K1844" s="7">
        <v>0</v>
      </c>
      <c r="L1844" s="6">
        <v>40.51</v>
      </c>
      <c r="M1844" s="6">
        <f t="shared" si="112"/>
        <v>164.86</v>
      </c>
      <c r="N1844" s="6">
        <f t="shared" si="113"/>
        <v>81.02</v>
      </c>
      <c r="O1844" s="6">
        <f t="shared" si="114"/>
        <v>83.840000000000018</v>
      </c>
      <c r="P1844" s="8">
        <f t="shared" si="115"/>
        <v>0.50855271139148372</v>
      </c>
      <c r="Q1844" s="5">
        <f>YEAR(SalesDataTable[[#This Row],[Order Date]])</f>
        <v>2026</v>
      </c>
      <c r="R1844" s="8" t="str">
        <f>"Q"&amp;ROUNDUP(MONTH(SalesDataTable[[#This Row],[Order Date]])/3,0)</f>
        <v>Q3</v>
      </c>
      <c r="S1844" s="9">
        <f>MONTH(SalesDataTable[[#This Row],[Order Date]])</f>
        <v>9</v>
      </c>
      <c r="T1844" s="8" t="str">
        <f>TEXT(SalesDataTable[[#This Row],[Order Date]],"mmm")</f>
        <v>Sep</v>
      </c>
    </row>
    <row r="1845" spans="1:20" ht="15.6">
      <c r="A1845" s="2">
        <v>2344</v>
      </c>
      <c r="B1845" s="3">
        <v>46272</v>
      </c>
      <c r="C1845" s="4" t="s">
        <v>0</v>
      </c>
      <c r="D1845" s="4" t="s">
        <v>50</v>
      </c>
      <c r="E1845" s="4" t="s">
        <v>28</v>
      </c>
      <c r="F1845" s="4" t="s">
        <v>13</v>
      </c>
      <c r="G1845" s="4" t="s">
        <v>34</v>
      </c>
      <c r="H1845" s="4" t="s">
        <v>42</v>
      </c>
      <c r="I1845" s="9">
        <v>4</v>
      </c>
      <c r="J1845" s="6">
        <v>36.380000000000003</v>
      </c>
      <c r="K1845" s="7">
        <v>0</v>
      </c>
      <c r="L1845" s="6">
        <v>14.16</v>
      </c>
      <c r="M1845" s="6">
        <f t="shared" si="112"/>
        <v>145.52000000000001</v>
      </c>
      <c r="N1845" s="6">
        <f t="shared" si="113"/>
        <v>56.64</v>
      </c>
      <c r="O1845" s="6">
        <f t="shared" si="114"/>
        <v>88.88000000000001</v>
      </c>
      <c r="P1845" s="8">
        <f t="shared" si="115"/>
        <v>0.61077515118196812</v>
      </c>
      <c r="Q1845" s="5">
        <f>YEAR(SalesDataTable[[#This Row],[Order Date]])</f>
        <v>2026</v>
      </c>
      <c r="R1845" s="8" t="str">
        <f>"Q"&amp;ROUNDUP(MONTH(SalesDataTable[[#This Row],[Order Date]])/3,0)</f>
        <v>Q3</v>
      </c>
      <c r="S1845" s="9">
        <f>MONTH(SalesDataTable[[#This Row],[Order Date]])</f>
        <v>9</v>
      </c>
      <c r="T1845" s="8" t="str">
        <f>TEXT(SalesDataTable[[#This Row],[Order Date]],"mmm")</f>
        <v>Sep</v>
      </c>
    </row>
    <row r="1846" spans="1:20" ht="15.6">
      <c r="A1846" s="2">
        <v>2601</v>
      </c>
      <c r="B1846" s="3">
        <v>46272</v>
      </c>
      <c r="C1846" s="4" t="s">
        <v>6</v>
      </c>
      <c r="D1846" s="4" t="s">
        <v>41</v>
      </c>
      <c r="E1846" s="4" t="s">
        <v>2</v>
      </c>
      <c r="F1846" s="4" t="s">
        <v>13</v>
      </c>
      <c r="G1846" s="4" t="s">
        <v>4</v>
      </c>
      <c r="H1846" s="4" t="s">
        <v>5</v>
      </c>
      <c r="I1846" s="9">
        <v>1</v>
      </c>
      <c r="J1846" s="6">
        <v>82.86</v>
      </c>
      <c r="K1846" s="7">
        <v>0</v>
      </c>
      <c r="L1846" s="6">
        <v>43.33</v>
      </c>
      <c r="M1846" s="6">
        <f t="shared" si="112"/>
        <v>82.86</v>
      </c>
      <c r="N1846" s="6">
        <f t="shared" si="113"/>
        <v>43.33</v>
      </c>
      <c r="O1846" s="6">
        <f t="shared" si="114"/>
        <v>39.53</v>
      </c>
      <c r="P1846" s="8">
        <f t="shared" si="115"/>
        <v>0.47706975621530295</v>
      </c>
      <c r="Q1846" s="5">
        <f>YEAR(SalesDataTable[[#This Row],[Order Date]])</f>
        <v>2026</v>
      </c>
      <c r="R1846" s="8" t="str">
        <f>"Q"&amp;ROUNDUP(MONTH(SalesDataTable[[#This Row],[Order Date]])/3,0)</f>
        <v>Q3</v>
      </c>
      <c r="S1846" s="9">
        <f>MONTH(SalesDataTable[[#This Row],[Order Date]])</f>
        <v>9</v>
      </c>
      <c r="T1846" s="8" t="str">
        <f>TEXT(SalesDataTable[[#This Row],[Order Date]],"mmm")</f>
        <v>Sep</v>
      </c>
    </row>
    <row r="1847" spans="1:20" ht="15.6">
      <c r="A1847" s="2">
        <v>2831</v>
      </c>
      <c r="B1847" s="3">
        <v>46272</v>
      </c>
      <c r="C1847" s="4" t="s">
        <v>0</v>
      </c>
      <c r="D1847" s="4" t="s">
        <v>36</v>
      </c>
      <c r="E1847" s="4" t="s">
        <v>2</v>
      </c>
      <c r="F1847" s="4" t="s">
        <v>13</v>
      </c>
      <c r="G1847" s="4" t="s">
        <v>14</v>
      </c>
      <c r="H1847" s="4" t="s">
        <v>32</v>
      </c>
      <c r="I1847" s="9">
        <v>1</v>
      </c>
      <c r="J1847" s="6">
        <v>46.44</v>
      </c>
      <c r="K1847" s="7">
        <v>0.05</v>
      </c>
      <c r="L1847" s="6">
        <v>17.88</v>
      </c>
      <c r="M1847" s="6">
        <f t="shared" si="112"/>
        <v>44.117999999999995</v>
      </c>
      <c r="N1847" s="6">
        <f t="shared" si="113"/>
        <v>17.88</v>
      </c>
      <c r="O1847" s="6">
        <f t="shared" si="114"/>
        <v>26.237999999999996</v>
      </c>
      <c r="P1847" s="8">
        <f t="shared" si="115"/>
        <v>0.59472324221406225</v>
      </c>
      <c r="Q1847" s="5">
        <f>YEAR(SalesDataTable[[#This Row],[Order Date]])</f>
        <v>2026</v>
      </c>
      <c r="R1847" s="8" t="str">
        <f>"Q"&amp;ROUNDUP(MONTH(SalesDataTable[[#This Row],[Order Date]])/3,0)</f>
        <v>Q3</v>
      </c>
      <c r="S1847" s="9">
        <f>MONTH(SalesDataTable[[#This Row],[Order Date]])</f>
        <v>9</v>
      </c>
      <c r="T1847" s="8" t="str">
        <f>TEXT(SalesDataTable[[#This Row],[Order Date]],"mmm")</f>
        <v>Sep</v>
      </c>
    </row>
    <row r="1848" spans="1:20" ht="15.6">
      <c r="A1848" s="2">
        <v>2845</v>
      </c>
      <c r="B1848" s="3">
        <v>46272</v>
      </c>
      <c r="C1848" s="4" t="s">
        <v>0</v>
      </c>
      <c r="D1848" s="4" t="s">
        <v>1</v>
      </c>
      <c r="E1848" s="4" t="s">
        <v>8</v>
      </c>
      <c r="F1848" s="4" t="s">
        <v>16</v>
      </c>
      <c r="G1848" s="4" t="s">
        <v>14</v>
      </c>
      <c r="H1848" s="4" t="s">
        <v>44</v>
      </c>
      <c r="I1848" s="9">
        <v>4</v>
      </c>
      <c r="J1848" s="6">
        <v>133.26</v>
      </c>
      <c r="K1848" s="7">
        <v>0.1</v>
      </c>
      <c r="L1848" s="6">
        <v>68.77</v>
      </c>
      <c r="M1848" s="6">
        <f t="shared" si="112"/>
        <v>479.73599999999999</v>
      </c>
      <c r="N1848" s="6">
        <f t="shared" si="113"/>
        <v>275.08</v>
      </c>
      <c r="O1848" s="6">
        <f t="shared" si="114"/>
        <v>204.65600000000001</v>
      </c>
      <c r="P1848" s="8">
        <f t="shared" si="115"/>
        <v>0.42660129738022579</v>
      </c>
      <c r="Q1848" s="5">
        <f>YEAR(SalesDataTable[[#This Row],[Order Date]])</f>
        <v>2026</v>
      </c>
      <c r="R1848" s="8" t="str">
        <f>"Q"&amp;ROUNDUP(MONTH(SalesDataTable[[#This Row],[Order Date]])/3,0)</f>
        <v>Q3</v>
      </c>
      <c r="S1848" s="9">
        <f>MONTH(SalesDataTable[[#This Row],[Order Date]])</f>
        <v>9</v>
      </c>
      <c r="T1848" s="8" t="str">
        <f>TEXT(SalesDataTable[[#This Row],[Order Date]],"mmm")</f>
        <v>Sep</v>
      </c>
    </row>
    <row r="1849" spans="1:20" ht="15.6">
      <c r="A1849" s="2">
        <v>3679</v>
      </c>
      <c r="B1849" s="3">
        <v>46272</v>
      </c>
      <c r="C1849" s="4" t="s">
        <v>6</v>
      </c>
      <c r="D1849" s="4" t="s">
        <v>43</v>
      </c>
      <c r="E1849" s="4" t="s">
        <v>28</v>
      </c>
      <c r="F1849" s="4" t="s">
        <v>13</v>
      </c>
      <c r="G1849" s="4" t="s">
        <v>9</v>
      </c>
      <c r="H1849" s="4" t="s">
        <v>17</v>
      </c>
      <c r="I1849" s="9">
        <v>1</v>
      </c>
      <c r="J1849" s="6">
        <v>147.36000000000001</v>
      </c>
      <c r="K1849" s="7">
        <v>0</v>
      </c>
      <c r="L1849" s="6">
        <v>81.599999999999994</v>
      </c>
      <c r="M1849" s="6">
        <f t="shared" si="112"/>
        <v>147.36000000000001</v>
      </c>
      <c r="N1849" s="6">
        <f t="shared" si="113"/>
        <v>81.599999999999994</v>
      </c>
      <c r="O1849" s="6">
        <f t="shared" si="114"/>
        <v>65.760000000000019</v>
      </c>
      <c r="P1849" s="8">
        <f t="shared" si="115"/>
        <v>0.44625407166123787</v>
      </c>
      <c r="Q1849" s="5">
        <f>YEAR(SalesDataTable[[#This Row],[Order Date]])</f>
        <v>2026</v>
      </c>
      <c r="R1849" s="8" t="str">
        <f>"Q"&amp;ROUNDUP(MONTH(SalesDataTable[[#This Row],[Order Date]])/3,0)</f>
        <v>Q3</v>
      </c>
      <c r="S1849" s="9">
        <f>MONTH(SalesDataTable[[#This Row],[Order Date]])</f>
        <v>9</v>
      </c>
      <c r="T1849" s="8" t="str">
        <f>TEXT(SalesDataTable[[#This Row],[Order Date]],"mmm")</f>
        <v>Sep</v>
      </c>
    </row>
    <row r="1850" spans="1:20" ht="15.6">
      <c r="A1850" s="2">
        <v>3828</v>
      </c>
      <c r="B1850" s="3">
        <v>46272</v>
      </c>
      <c r="C1850" s="4" t="s">
        <v>0</v>
      </c>
      <c r="D1850" s="4" t="s">
        <v>1</v>
      </c>
      <c r="E1850" s="4" t="s">
        <v>2</v>
      </c>
      <c r="F1850" s="4" t="s">
        <v>13</v>
      </c>
      <c r="G1850" s="4" t="s">
        <v>14</v>
      </c>
      <c r="H1850" s="4" t="s">
        <v>48</v>
      </c>
      <c r="I1850" s="9">
        <v>2</v>
      </c>
      <c r="J1850" s="6">
        <v>166.13</v>
      </c>
      <c r="K1850" s="7">
        <v>0.15</v>
      </c>
      <c r="L1850" s="6">
        <v>86.71</v>
      </c>
      <c r="M1850" s="6">
        <f t="shared" si="112"/>
        <v>282.42099999999999</v>
      </c>
      <c r="N1850" s="6">
        <f t="shared" si="113"/>
        <v>173.42</v>
      </c>
      <c r="O1850" s="6">
        <f t="shared" si="114"/>
        <v>109.001</v>
      </c>
      <c r="P1850" s="8">
        <f t="shared" si="115"/>
        <v>0.38595217777714835</v>
      </c>
      <c r="Q1850" s="5">
        <f>YEAR(SalesDataTable[[#This Row],[Order Date]])</f>
        <v>2026</v>
      </c>
      <c r="R1850" s="8" t="str">
        <f>"Q"&amp;ROUNDUP(MONTH(SalesDataTable[[#This Row],[Order Date]])/3,0)</f>
        <v>Q3</v>
      </c>
      <c r="S1850" s="9">
        <f>MONTH(SalesDataTable[[#This Row],[Order Date]])</f>
        <v>9</v>
      </c>
      <c r="T1850" s="8" t="str">
        <f>TEXT(SalesDataTable[[#This Row],[Order Date]],"mmm")</f>
        <v>Sep</v>
      </c>
    </row>
    <row r="1851" spans="1:20" ht="15.6">
      <c r="A1851" s="2">
        <v>4226</v>
      </c>
      <c r="B1851" s="3">
        <v>46272</v>
      </c>
      <c r="C1851" s="4" t="s">
        <v>11</v>
      </c>
      <c r="D1851" s="4" t="s">
        <v>18</v>
      </c>
      <c r="E1851" s="4" t="s">
        <v>2</v>
      </c>
      <c r="F1851" s="4" t="s">
        <v>13</v>
      </c>
      <c r="G1851" s="4" t="s">
        <v>34</v>
      </c>
      <c r="H1851" s="4" t="s">
        <v>45</v>
      </c>
      <c r="I1851" s="9">
        <v>1</v>
      </c>
      <c r="J1851" s="6">
        <v>51.74</v>
      </c>
      <c r="K1851" s="7">
        <v>0</v>
      </c>
      <c r="L1851" s="6">
        <v>22.45</v>
      </c>
      <c r="M1851" s="6">
        <f t="shared" si="112"/>
        <v>51.74</v>
      </c>
      <c r="N1851" s="6">
        <f t="shared" si="113"/>
        <v>22.45</v>
      </c>
      <c r="O1851" s="6">
        <f t="shared" si="114"/>
        <v>29.290000000000003</v>
      </c>
      <c r="P1851" s="8">
        <f t="shared" si="115"/>
        <v>0.56609972941631237</v>
      </c>
      <c r="Q1851" s="5">
        <f>YEAR(SalesDataTable[[#This Row],[Order Date]])</f>
        <v>2026</v>
      </c>
      <c r="R1851" s="8" t="str">
        <f>"Q"&amp;ROUNDUP(MONTH(SalesDataTable[[#This Row],[Order Date]])/3,0)</f>
        <v>Q3</v>
      </c>
      <c r="S1851" s="9">
        <f>MONTH(SalesDataTable[[#This Row],[Order Date]])</f>
        <v>9</v>
      </c>
      <c r="T1851" s="8" t="str">
        <f>TEXT(SalesDataTable[[#This Row],[Order Date]],"mmm")</f>
        <v>Sep</v>
      </c>
    </row>
    <row r="1852" spans="1:20" ht="15.6">
      <c r="A1852" s="2">
        <v>58</v>
      </c>
      <c r="B1852" s="3">
        <v>46273</v>
      </c>
      <c r="C1852" s="4" t="s">
        <v>0</v>
      </c>
      <c r="D1852" s="4" t="s">
        <v>1</v>
      </c>
      <c r="E1852" s="4" t="s">
        <v>19</v>
      </c>
      <c r="F1852" s="4" t="s">
        <v>3</v>
      </c>
      <c r="G1852" s="4" t="s">
        <v>9</v>
      </c>
      <c r="H1852" s="4" t="s">
        <v>46</v>
      </c>
      <c r="I1852" s="9">
        <v>1</v>
      </c>
      <c r="J1852" s="6">
        <v>71.7</v>
      </c>
      <c r="K1852" s="7">
        <v>0</v>
      </c>
      <c r="L1852" s="6">
        <v>32</v>
      </c>
      <c r="M1852" s="6">
        <f t="shared" si="112"/>
        <v>71.7</v>
      </c>
      <c r="N1852" s="6">
        <f t="shared" si="113"/>
        <v>32</v>
      </c>
      <c r="O1852" s="6">
        <f t="shared" si="114"/>
        <v>39.700000000000003</v>
      </c>
      <c r="P1852" s="8">
        <f t="shared" si="115"/>
        <v>0.55369595536959559</v>
      </c>
      <c r="Q1852" s="5">
        <f>YEAR(SalesDataTable[[#This Row],[Order Date]])</f>
        <v>2026</v>
      </c>
      <c r="R1852" s="8" t="str">
        <f>"Q"&amp;ROUNDUP(MONTH(SalesDataTable[[#This Row],[Order Date]])/3,0)</f>
        <v>Q3</v>
      </c>
      <c r="S1852" s="9">
        <f>MONTH(SalesDataTable[[#This Row],[Order Date]])</f>
        <v>9</v>
      </c>
      <c r="T1852" s="8" t="str">
        <f>TEXT(SalesDataTable[[#This Row],[Order Date]],"mmm")</f>
        <v>Sep</v>
      </c>
    </row>
    <row r="1853" spans="1:20" ht="15.6">
      <c r="A1853" s="2">
        <v>1224</v>
      </c>
      <c r="B1853" s="3">
        <v>46273</v>
      </c>
      <c r="C1853" s="4" t="s">
        <v>11</v>
      </c>
      <c r="D1853" s="4" t="s">
        <v>12</v>
      </c>
      <c r="E1853" s="4" t="s">
        <v>2</v>
      </c>
      <c r="F1853" s="4" t="s">
        <v>3</v>
      </c>
      <c r="G1853" s="4" t="s">
        <v>4</v>
      </c>
      <c r="H1853" s="4" t="s">
        <v>26</v>
      </c>
      <c r="I1853" s="9">
        <v>2</v>
      </c>
      <c r="J1853" s="6">
        <v>39.409999999999997</v>
      </c>
      <c r="K1853" s="7">
        <v>0.05</v>
      </c>
      <c r="L1853" s="6">
        <v>17.12</v>
      </c>
      <c r="M1853" s="6">
        <f t="shared" si="112"/>
        <v>74.878999999999991</v>
      </c>
      <c r="N1853" s="6">
        <f t="shared" si="113"/>
        <v>34.24</v>
      </c>
      <c r="O1853" s="6">
        <f t="shared" si="114"/>
        <v>40.638999999999989</v>
      </c>
      <c r="P1853" s="8">
        <f t="shared" si="115"/>
        <v>0.54272893601677363</v>
      </c>
      <c r="Q1853" s="5">
        <f>YEAR(SalesDataTable[[#This Row],[Order Date]])</f>
        <v>2026</v>
      </c>
      <c r="R1853" s="8" t="str">
        <f>"Q"&amp;ROUNDUP(MONTH(SalesDataTable[[#This Row],[Order Date]])/3,0)</f>
        <v>Q3</v>
      </c>
      <c r="S1853" s="9">
        <f>MONTH(SalesDataTable[[#This Row],[Order Date]])</f>
        <v>9</v>
      </c>
      <c r="T1853" s="8" t="str">
        <f>TEXT(SalesDataTable[[#This Row],[Order Date]],"mmm")</f>
        <v>Sep</v>
      </c>
    </row>
    <row r="1854" spans="1:20" ht="15.6">
      <c r="A1854" s="2">
        <v>4345</v>
      </c>
      <c r="B1854" s="3">
        <v>46273</v>
      </c>
      <c r="C1854" s="4" t="s">
        <v>0</v>
      </c>
      <c r="D1854" s="4" t="s">
        <v>36</v>
      </c>
      <c r="E1854" s="4" t="s">
        <v>2</v>
      </c>
      <c r="F1854" s="4" t="s">
        <v>13</v>
      </c>
      <c r="G1854" s="4" t="s">
        <v>23</v>
      </c>
      <c r="H1854" s="4" t="s">
        <v>24</v>
      </c>
      <c r="I1854" s="9">
        <v>2</v>
      </c>
      <c r="J1854" s="6">
        <v>345.33</v>
      </c>
      <c r="K1854" s="7">
        <v>0</v>
      </c>
      <c r="L1854" s="6">
        <v>198.22</v>
      </c>
      <c r="M1854" s="6">
        <f t="shared" si="112"/>
        <v>690.66</v>
      </c>
      <c r="N1854" s="6">
        <f t="shared" si="113"/>
        <v>396.44</v>
      </c>
      <c r="O1854" s="6">
        <f t="shared" si="114"/>
        <v>294.21999999999997</v>
      </c>
      <c r="P1854" s="8">
        <f t="shared" si="115"/>
        <v>0.42599832044710856</v>
      </c>
      <c r="Q1854" s="5">
        <f>YEAR(SalesDataTable[[#This Row],[Order Date]])</f>
        <v>2026</v>
      </c>
      <c r="R1854" s="8" t="str">
        <f>"Q"&amp;ROUNDUP(MONTH(SalesDataTable[[#This Row],[Order Date]])/3,0)</f>
        <v>Q3</v>
      </c>
      <c r="S1854" s="9">
        <f>MONTH(SalesDataTable[[#This Row],[Order Date]])</f>
        <v>9</v>
      </c>
      <c r="T1854" s="8" t="str">
        <f>TEXT(SalesDataTable[[#This Row],[Order Date]],"mmm")</f>
        <v>Sep</v>
      </c>
    </row>
    <row r="1855" spans="1:20" ht="15.6">
      <c r="A1855" s="2">
        <v>1069</v>
      </c>
      <c r="B1855" s="3">
        <v>46274</v>
      </c>
      <c r="C1855" s="4" t="s">
        <v>20</v>
      </c>
      <c r="D1855" s="4" t="s">
        <v>47</v>
      </c>
      <c r="E1855" s="4" t="s">
        <v>2</v>
      </c>
      <c r="F1855" s="4" t="s">
        <v>3</v>
      </c>
      <c r="G1855" s="4" t="s">
        <v>9</v>
      </c>
      <c r="H1855" s="4" t="s">
        <v>17</v>
      </c>
      <c r="I1855" s="9">
        <v>1</v>
      </c>
      <c r="J1855" s="6">
        <v>145.33000000000001</v>
      </c>
      <c r="K1855" s="7">
        <v>0.1</v>
      </c>
      <c r="L1855" s="6">
        <v>80.97</v>
      </c>
      <c r="M1855" s="6">
        <f t="shared" si="112"/>
        <v>130.79700000000003</v>
      </c>
      <c r="N1855" s="6">
        <f t="shared" si="113"/>
        <v>80.97</v>
      </c>
      <c r="O1855" s="6">
        <f t="shared" si="114"/>
        <v>49.827000000000027</v>
      </c>
      <c r="P1855" s="8">
        <f t="shared" si="115"/>
        <v>0.3809491043372556</v>
      </c>
      <c r="Q1855" s="5">
        <f>YEAR(SalesDataTable[[#This Row],[Order Date]])</f>
        <v>2026</v>
      </c>
      <c r="R1855" s="8" t="str">
        <f>"Q"&amp;ROUNDUP(MONTH(SalesDataTable[[#This Row],[Order Date]])/3,0)</f>
        <v>Q3</v>
      </c>
      <c r="S1855" s="9">
        <f>MONTH(SalesDataTable[[#This Row],[Order Date]])</f>
        <v>9</v>
      </c>
      <c r="T1855" s="8" t="str">
        <f>TEXT(SalesDataTable[[#This Row],[Order Date]],"mmm")</f>
        <v>Sep</v>
      </c>
    </row>
    <row r="1856" spans="1:20" ht="15.6">
      <c r="A1856" s="2">
        <v>1489</v>
      </c>
      <c r="B1856" s="3">
        <v>46274</v>
      </c>
      <c r="C1856" s="4" t="s">
        <v>0</v>
      </c>
      <c r="D1856" s="4" t="s">
        <v>1</v>
      </c>
      <c r="E1856" s="4" t="s">
        <v>2</v>
      </c>
      <c r="F1856" s="4" t="s">
        <v>3</v>
      </c>
      <c r="G1856" s="4" t="s">
        <v>4</v>
      </c>
      <c r="H1856" s="4" t="s">
        <v>22</v>
      </c>
      <c r="I1856" s="9">
        <v>3</v>
      </c>
      <c r="J1856" s="6">
        <v>50.03</v>
      </c>
      <c r="K1856" s="7">
        <v>0.1</v>
      </c>
      <c r="L1856" s="6">
        <v>22.89</v>
      </c>
      <c r="M1856" s="6">
        <f t="shared" si="112"/>
        <v>135.08100000000002</v>
      </c>
      <c r="N1856" s="6">
        <f t="shared" si="113"/>
        <v>68.67</v>
      </c>
      <c r="O1856" s="6">
        <f t="shared" si="114"/>
        <v>66.411000000000016</v>
      </c>
      <c r="P1856" s="8">
        <f t="shared" si="115"/>
        <v>0.49163835032313952</v>
      </c>
      <c r="Q1856" s="5">
        <f>YEAR(SalesDataTable[[#This Row],[Order Date]])</f>
        <v>2026</v>
      </c>
      <c r="R1856" s="8" t="str">
        <f>"Q"&amp;ROUNDUP(MONTH(SalesDataTable[[#This Row],[Order Date]])/3,0)</f>
        <v>Q3</v>
      </c>
      <c r="S1856" s="9">
        <f>MONTH(SalesDataTable[[#This Row],[Order Date]])</f>
        <v>9</v>
      </c>
      <c r="T1856" s="8" t="str">
        <f>TEXT(SalesDataTable[[#This Row],[Order Date]],"mmm")</f>
        <v>Sep</v>
      </c>
    </row>
    <row r="1857" spans="1:20" ht="15.6">
      <c r="A1857" s="2">
        <v>2045</v>
      </c>
      <c r="B1857" s="3">
        <v>46274</v>
      </c>
      <c r="C1857" s="4" t="s">
        <v>6</v>
      </c>
      <c r="D1857" s="4" t="s">
        <v>7</v>
      </c>
      <c r="E1857" s="4" t="s">
        <v>28</v>
      </c>
      <c r="F1857" s="4" t="s">
        <v>3</v>
      </c>
      <c r="G1857" s="4" t="s">
        <v>14</v>
      </c>
      <c r="H1857" s="4" t="s">
        <v>15</v>
      </c>
      <c r="I1857" s="9">
        <v>1</v>
      </c>
      <c r="J1857" s="6">
        <v>35.68</v>
      </c>
      <c r="K1857" s="7">
        <v>0.05</v>
      </c>
      <c r="L1857" s="6">
        <v>13.37</v>
      </c>
      <c r="M1857" s="6">
        <f t="shared" si="112"/>
        <v>33.896000000000001</v>
      </c>
      <c r="N1857" s="6">
        <f t="shared" si="113"/>
        <v>13.37</v>
      </c>
      <c r="O1857" s="6">
        <f t="shared" si="114"/>
        <v>20.526000000000003</v>
      </c>
      <c r="P1857" s="8">
        <f t="shared" si="115"/>
        <v>0.60555817795610112</v>
      </c>
      <c r="Q1857" s="5">
        <f>YEAR(SalesDataTable[[#This Row],[Order Date]])</f>
        <v>2026</v>
      </c>
      <c r="R1857" s="8" t="str">
        <f>"Q"&amp;ROUNDUP(MONTH(SalesDataTable[[#This Row],[Order Date]])/3,0)</f>
        <v>Q3</v>
      </c>
      <c r="S1857" s="9">
        <f>MONTH(SalesDataTable[[#This Row],[Order Date]])</f>
        <v>9</v>
      </c>
      <c r="T1857" s="8" t="str">
        <f>TEXT(SalesDataTable[[#This Row],[Order Date]],"mmm")</f>
        <v>Sep</v>
      </c>
    </row>
    <row r="1858" spans="1:20" ht="15.6">
      <c r="A1858" s="2">
        <v>2610</v>
      </c>
      <c r="B1858" s="3">
        <v>46274</v>
      </c>
      <c r="C1858" s="4" t="s">
        <v>20</v>
      </c>
      <c r="D1858" s="4" t="s">
        <v>33</v>
      </c>
      <c r="E1858" s="4" t="s">
        <v>2</v>
      </c>
      <c r="F1858" s="4" t="s">
        <v>3</v>
      </c>
      <c r="G1858" s="4" t="s">
        <v>23</v>
      </c>
      <c r="H1858" s="4" t="s">
        <v>24</v>
      </c>
      <c r="I1858" s="9">
        <v>1</v>
      </c>
      <c r="J1858" s="6">
        <v>341.87</v>
      </c>
      <c r="K1858" s="7">
        <v>0.1</v>
      </c>
      <c r="L1858" s="6">
        <v>190.66</v>
      </c>
      <c r="M1858" s="6">
        <f t="shared" ref="M1858:M1921" si="116">I1858*J1858*(1-K1858)</f>
        <v>307.68299999999999</v>
      </c>
      <c r="N1858" s="6">
        <f t="shared" ref="N1858:N1921" si="117">I1858*L1858</f>
        <v>190.66</v>
      </c>
      <c r="O1858" s="6">
        <f t="shared" ref="O1858:O1921" si="118">M1858-N1858</f>
        <v>117.023</v>
      </c>
      <c r="P1858" s="8">
        <f t="shared" ref="P1858:P1921" si="119">IFERROR(O1858/M1858,0)</f>
        <v>0.38033625517171893</v>
      </c>
      <c r="Q1858" s="5">
        <f>YEAR(SalesDataTable[[#This Row],[Order Date]])</f>
        <v>2026</v>
      </c>
      <c r="R1858" s="8" t="str">
        <f>"Q"&amp;ROUNDUP(MONTH(SalesDataTable[[#This Row],[Order Date]])/3,0)</f>
        <v>Q3</v>
      </c>
      <c r="S1858" s="9">
        <f>MONTH(SalesDataTable[[#This Row],[Order Date]])</f>
        <v>9</v>
      </c>
      <c r="T1858" s="8" t="str">
        <f>TEXT(SalesDataTable[[#This Row],[Order Date]],"mmm")</f>
        <v>Sep</v>
      </c>
    </row>
    <row r="1859" spans="1:20" ht="15.6">
      <c r="A1859" s="2">
        <v>4210</v>
      </c>
      <c r="B1859" s="3">
        <v>46274</v>
      </c>
      <c r="C1859" s="4" t="s">
        <v>6</v>
      </c>
      <c r="D1859" s="4" t="s">
        <v>27</v>
      </c>
      <c r="E1859" s="4" t="s">
        <v>2</v>
      </c>
      <c r="F1859" s="4" t="s">
        <v>3</v>
      </c>
      <c r="G1859" s="4" t="s">
        <v>14</v>
      </c>
      <c r="H1859" s="4" t="s">
        <v>48</v>
      </c>
      <c r="I1859" s="9">
        <v>1</v>
      </c>
      <c r="J1859" s="6">
        <v>164.6</v>
      </c>
      <c r="K1859" s="7">
        <v>0</v>
      </c>
      <c r="L1859" s="6">
        <v>87.21</v>
      </c>
      <c r="M1859" s="6">
        <f t="shared" si="116"/>
        <v>164.6</v>
      </c>
      <c r="N1859" s="6">
        <f t="shared" si="117"/>
        <v>87.21</v>
      </c>
      <c r="O1859" s="6">
        <f t="shared" si="118"/>
        <v>77.39</v>
      </c>
      <c r="P1859" s="8">
        <f t="shared" si="119"/>
        <v>0.47017010935601461</v>
      </c>
      <c r="Q1859" s="5">
        <f>YEAR(SalesDataTable[[#This Row],[Order Date]])</f>
        <v>2026</v>
      </c>
      <c r="R1859" s="8" t="str">
        <f>"Q"&amp;ROUNDUP(MONTH(SalesDataTable[[#This Row],[Order Date]])/3,0)</f>
        <v>Q3</v>
      </c>
      <c r="S1859" s="9">
        <f>MONTH(SalesDataTable[[#This Row],[Order Date]])</f>
        <v>9</v>
      </c>
      <c r="T1859" s="8" t="str">
        <f>TEXT(SalesDataTable[[#This Row],[Order Date]],"mmm")</f>
        <v>Sep</v>
      </c>
    </row>
    <row r="1860" spans="1:20" ht="15.6">
      <c r="A1860" s="2">
        <v>4584</v>
      </c>
      <c r="B1860" s="3">
        <v>46274</v>
      </c>
      <c r="C1860" s="4" t="s">
        <v>20</v>
      </c>
      <c r="D1860" s="4" t="s">
        <v>33</v>
      </c>
      <c r="E1860" s="4" t="s">
        <v>2</v>
      </c>
      <c r="F1860" s="4" t="s">
        <v>3</v>
      </c>
      <c r="G1860" s="4" t="s">
        <v>34</v>
      </c>
      <c r="H1860" s="4" t="s">
        <v>35</v>
      </c>
      <c r="I1860" s="9">
        <v>2</v>
      </c>
      <c r="J1860" s="6">
        <v>41.24</v>
      </c>
      <c r="K1860" s="7">
        <v>0</v>
      </c>
      <c r="L1860" s="6">
        <v>14.46</v>
      </c>
      <c r="M1860" s="6">
        <f t="shared" si="116"/>
        <v>82.48</v>
      </c>
      <c r="N1860" s="6">
        <f t="shared" si="117"/>
        <v>28.92</v>
      </c>
      <c r="O1860" s="6">
        <f t="shared" si="118"/>
        <v>53.56</v>
      </c>
      <c r="P1860" s="8">
        <f t="shared" si="119"/>
        <v>0.64936954413191073</v>
      </c>
      <c r="Q1860" s="5">
        <f>YEAR(SalesDataTable[[#This Row],[Order Date]])</f>
        <v>2026</v>
      </c>
      <c r="R1860" s="8" t="str">
        <f>"Q"&amp;ROUNDUP(MONTH(SalesDataTable[[#This Row],[Order Date]])/3,0)</f>
        <v>Q3</v>
      </c>
      <c r="S1860" s="9">
        <f>MONTH(SalesDataTable[[#This Row],[Order Date]])</f>
        <v>9</v>
      </c>
      <c r="T1860" s="8" t="str">
        <f>TEXT(SalesDataTable[[#This Row],[Order Date]],"mmm")</f>
        <v>Sep</v>
      </c>
    </row>
    <row r="1861" spans="1:20" ht="15.6">
      <c r="A1861" s="2">
        <v>44</v>
      </c>
      <c r="B1861" s="3">
        <v>46275</v>
      </c>
      <c r="C1861" s="4" t="s">
        <v>11</v>
      </c>
      <c r="D1861" s="4" t="s">
        <v>39</v>
      </c>
      <c r="E1861" s="4" t="s">
        <v>19</v>
      </c>
      <c r="F1861" s="4" t="s">
        <v>13</v>
      </c>
      <c r="G1861" s="4" t="s">
        <v>4</v>
      </c>
      <c r="H1861" s="4" t="s">
        <v>26</v>
      </c>
      <c r="I1861" s="9">
        <v>1</v>
      </c>
      <c r="J1861" s="6">
        <v>40.1</v>
      </c>
      <c r="K1861" s="7">
        <v>0</v>
      </c>
      <c r="L1861" s="6">
        <v>16.920000000000002</v>
      </c>
      <c r="M1861" s="6">
        <f t="shared" si="116"/>
        <v>40.1</v>
      </c>
      <c r="N1861" s="6">
        <f t="shared" si="117"/>
        <v>16.920000000000002</v>
      </c>
      <c r="O1861" s="6">
        <f t="shared" si="118"/>
        <v>23.18</v>
      </c>
      <c r="P1861" s="8">
        <f t="shared" si="119"/>
        <v>0.57805486284289276</v>
      </c>
      <c r="Q1861" s="5">
        <f>YEAR(SalesDataTable[[#This Row],[Order Date]])</f>
        <v>2026</v>
      </c>
      <c r="R1861" s="8" t="str">
        <f>"Q"&amp;ROUNDUP(MONTH(SalesDataTable[[#This Row],[Order Date]])/3,0)</f>
        <v>Q3</v>
      </c>
      <c r="S1861" s="9">
        <f>MONTH(SalesDataTable[[#This Row],[Order Date]])</f>
        <v>9</v>
      </c>
      <c r="T1861" s="8" t="str">
        <f>TEXT(SalesDataTable[[#This Row],[Order Date]],"mmm")</f>
        <v>Sep</v>
      </c>
    </row>
    <row r="1862" spans="1:20" ht="15.6">
      <c r="A1862" s="2">
        <v>97</v>
      </c>
      <c r="B1862" s="3">
        <v>46275</v>
      </c>
      <c r="C1862" s="4" t="s">
        <v>6</v>
      </c>
      <c r="D1862" s="4" t="s">
        <v>27</v>
      </c>
      <c r="E1862" s="4" t="s">
        <v>2</v>
      </c>
      <c r="F1862" s="4" t="s">
        <v>13</v>
      </c>
      <c r="G1862" s="4" t="s">
        <v>23</v>
      </c>
      <c r="H1862" s="4" t="s">
        <v>40</v>
      </c>
      <c r="I1862" s="9">
        <v>2</v>
      </c>
      <c r="J1862" s="6">
        <v>80.239999999999995</v>
      </c>
      <c r="K1862" s="7">
        <v>0</v>
      </c>
      <c r="L1862" s="6">
        <v>40.5</v>
      </c>
      <c r="M1862" s="6">
        <f t="shared" si="116"/>
        <v>160.47999999999999</v>
      </c>
      <c r="N1862" s="6">
        <f t="shared" si="117"/>
        <v>81</v>
      </c>
      <c r="O1862" s="6">
        <f t="shared" si="118"/>
        <v>79.47999999999999</v>
      </c>
      <c r="P1862" s="8">
        <f t="shared" si="119"/>
        <v>0.49526420737786636</v>
      </c>
      <c r="Q1862" s="5">
        <f>YEAR(SalesDataTable[[#This Row],[Order Date]])</f>
        <v>2026</v>
      </c>
      <c r="R1862" s="8" t="str">
        <f>"Q"&amp;ROUNDUP(MONTH(SalesDataTable[[#This Row],[Order Date]])/3,0)</f>
        <v>Q3</v>
      </c>
      <c r="S1862" s="9">
        <f>MONTH(SalesDataTable[[#This Row],[Order Date]])</f>
        <v>9</v>
      </c>
      <c r="T1862" s="8" t="str">
        <f>TEXT(SalesDataTable[[#This Row],[Order Date]],"mmm")</f>
        <v>Sep</v>
      </c>
    </row>
    <row r="1863" spans="1:20" ht="15.6">
      <c r="A1863" s="2">
        <v>1015</v>
      </c>
      <c r="B1863" s="3">
        <v>46275</v>
      </c>
      <c r="C1863" s="4" t="s">
        <v>11</v>
      </c>
      <c r="D1863" s="4" t="s">
        <v>18</v>
      </c>
      <c r="E1863" s="4" t="s">
        <v>2</v>
      </c>
      <c r="F1863" s="4" t="s">
        <v>13</v>
      </c>
      <c r="G1863" s="4" t="s">
        <v>9</v>
      </c>
      <c r="H1863" s="4" t="s">
        <v>37</v>
      </c>
      <c r="I1863" s="9">
        <v>4</v>
      </c>
      <c r="J1863" s="6">
        <v>151.01</v>
      </c>
      <c r="K1863" s="7">
        <v>0</v>
      </c>
      <c r="L1863" s="6">
        <v>80.569999999999993</v>
      </c>
      <c r="M1863" s="6">
        <f t="shared" si="116"/>
        <v>604.04</v>
      </c>
      <c r="N1863" s="6">
        <f t="shared" si="117"/>
        <v>322.27999999999997</v>
      </c>
      <c r="O1863" s="6">
        <f t="shared" si="118"/>
        <v>281.76</v>
      </c>
      <c r="P1863" s="8">
        <f t="shared" si="119"/>
        <v>0.46645917488908023</v>
      </c>
      <c r="Q1863" s="5">
        <f>YEAR(SalesDataTable[[#This Row],[Order Date]])</f>
        <v>2026</v>
      </c>
      <c r="R1863" s="8" t="str">
        <f>"Q"&amp;ROUNDUP(MONTH(SalesDataTable[[#This Row],[Order Date]])/3,0)</f>
        <v>Q3</v>
      </c>
      <c r="S1863" s="9">
        <f>MONTH(SalesDataTable[[#This Row],[Order Date]])</f>
        <v>9</v>
      </c>
      <c r="T1863" s="8" t="str">
        <f>TEXT(SalesDataTable[[#This Row],[Order Date]],"mmm")</f>
        <v>Sep</v>
      </c>
    </row>
    <row r="1864" spans="1:20" ht="15.6">
      <c r="A1864" s="2">
        <v>1128</v>
      </c>
      <c r="B1864" s="3">
        <v>46275</v>
      </c>
      <c r="C1864" s="4" t="s">
        <v>0</v>
      </c>
      <c r="D1864" s="4" t="s">
        <v>50</v>
      </c>
      <c r="E1864" s="4" t="s">
        <v>28</v>
      </c>
      <c r="F1864" s="4" t="s">
        <v>3</v>
      </c>
      <c r="G1864" s="4" t="s">
        <v>4</v>
      </c>
      <c r="H1864" s="4" t="s">
        <v>22</v>
      </c>
      <c r="I1864" s="9">
        <v>1</v>
      </c>
      <c r="J1864" s="6">
        <v>51.32</v>
      </c>
      <c r="K1864" s="7">
        <v>0.1</v>
      </c>
      <c r="L1864" s="6">
        <v>22.67</v>
      </c>
      <c r="M1864" s="6">
        <f t="shared" si="116"/>
        <v>46.188000000000002</v>
      </c>
      <c r="N1864" s="6">
        <f t="shared" si="117"/>
        <v>22.67</v>
      </c>
      <c r="O1864" s="6">
        <f t="shared" si="118"/>
        <v>23.518000000000001</v>
      </c>
      <c r="P1864" s="8">
        <f t="shared" si="119"/>
        <v>0.50917987356023209</v>
      </c>
      <c r="Q1864" s="5">
        <f>YEAR(SalesDataTable[[#This Row],[Order Date]])</f>
        <v>2026</v>
      </c>
      <c r="R1864" s="8" t="str">
        <f>"Q"&amp;ROUNDUP(MONTH(SalesDataTable[[#This Row],[Order Date]])/3,0)</f>
        <v>Q3</v>
      </c>
      <c r="S1864" s="9">
        <f>MONTH(SalesDataTable[[#This Row],[Order Date]])</f>
        <v>9</v>
      </c>
      <c r="T1864" s="8" t="str">
        <f>TEXT(SalesDataTable[[#This Row],[Order Date]],"mmm")</f>
        <v>Sep</v>
      </c>
    </row>
    <row r="1865" spans="1:20" ht="15.6">
      <c r="A1865" s="2">
        <v>3548</v>
      </c>
      <c r="B1865" s="3">
        <v>46275</v>
      </c>
      <c r="C1865" s="4" t="s">
        <v>20</v>
      </c>
      <c r="D1865" s="4" t="s">
        <v>31</v>
      </c>
      <c r="E1865" s="4" t="s">
        <v>19</v>
      </c>
      <c r="F1865" s="4" t="s">
        <v>3</v>
      </c>
      <c r="G1865" s="4" t="s">
        <v>9</v>
      </c>
      <c r="H1865" s="4" t="s">
        <v>46</v>
      </c>
      <c r="I1865" s="9">
        <v>2</v>
      </c>
      <c r="J1865" s="6">
        <v>72.61</v>
      </c>
      <c r="K1865" s="7">
        <v>0</v>
      </c>
      <c r="L1865" s="6">
        <v>32.68</v>
      </c>
      <c r="M1865" s="6">
        <f t="shared" si="116"/>
        <v>145.22</v>
      </c>
      <c r="N1865" s="6">
        <f t="shared" si="117"/>
        <v>65.36</v>
      </c>
      <c r="O1865" s="6">
        <f t="shared" si="118"/>
        <v>79.86</v>
      </c>
      <c r="P1865" s="8">
        <f t="shared" si="119"/>
        <v>0.54992425285773305</v>
      </c>
      <c r="Q1865" s="5">
        <f>YEAR(SalesDataTable[[#This Row],[Order Date]])</f>
        <v>2026</v>
      </c>
      <c r="R1865" s="8" t="str">
        <f>"Q"&amp;ROUNDUP(MONTH(SalesDataTable[[#This Row],[Order Date]])/3,0)</f>
        <v>Q3</v>
      </c>
      <c r="S1865" s="9">
        <f>MONTH(SalesDataTable[[#This Row],[Order Date]])</f>
        <v>9</v>
      </c>
      <c r="T1865" s="8" t="str">
        <f>TEXT(SalesDataTable[[#This Row],[Order Date]],"mmm")</f>
        <v>Sep</v>
      </c>
    </row>
    <row r="1866" spans="1:20" ht="15.6">
      <c r="A1866" s="2">
        <v>242</v>
      </c>
      <c r="B1866" s="3">
        <v>46276</v>
      </c>
      <c r="C1866" s="4" t="s">
        <v>20</v>
      </c>
      <c r="D1866" s="4" t="s">
        <v>47</v>
      </c>
      <c r="E1866" s="4" t="s">
        <v>28</v>
      </c>
      <c r="F1866" s="4" t="s">
        <v>16</v>
      </c>
      <c r="G1866" s="4" t="s">
        <v>34</v>
      </c>
      <c r="H1866" s="4" t="s">
        <v>35</v>
      </c>
      <c r="I1866" s="9">
        <v>5</v>
      </c>
      <c r="J1866" s="6">
        <v>40.94</v>
      </c>
      <c r="K1866" s="7">
        <v>0</v>
      </c>
      <c r="L1866" s="6">
        <v>14.78</v>
      </c>
      <c r="M1866" s="6">
        <f t="shared" si="116"/>
        <v>204.7</v>
      </c>
      <c r="N1866" s="6">
        <f t="shared" si="117"/>
        <v>73.899999999999991</v>
      </c>
      <c r="O1866" s="6">
        <f t="shared" si="118"/>
        <v>130.80000000000001</v>
      </c>
      <c r="P1866" s="8">
        <f t="shared" si="119"/>
        <v>0.6389838788470934</v>
      </c>
      <c r="Q1866" s="5">
        <f>YEAR(SalesDataTable[[#This Row],[Order Date]])</f>
        <v>2026</v>
      </c>
      <c r="R1866" s="8" t="str">
        <f>"Q"&amp;ROUNDUP(MONTH(SalesDataTable[[#This Row],[Order Date]])/3,0)</f>
        <v>Q3</v>
      </c>
      <c r="S1866" s="9">
        <f>MONTH(SalesDataTable[[#This Row],[Order Date]])</f>
        <v>9</v>
      </c>
      <c r="T1866" s="8" t="str">
        <f>TEXT(SalesDataTable[[#This Row],[Order Date]],"mmm")</f>
        <v>Sep</v>
      </c>
    </row>
    <row r="1867" spans="1:20" ht="15.6">
      <c r="A1867" s="2">
        <v>784</v>
      </c>
      <c r="B1867" s="3">
        <v>46276</v>
      </c>
      <c r="C1867" s="4" t="s">
        <v>11</v>
      </c>
      <c r="D1867" s="4" t="s">
        <v>52</v>
      </c>
      <c r="E1867" s="4" t="s">
        <v>28</v>
      </c>
      <c r="F1867" s="4" t="s">
        <v>13</v>
      </c>
      <c r="G1867" s="4" t="s">
        <v>4</v>
      </c>
      <c r="H1867" s="4" t="s">
        <v>5</v>
      </c>
      <c r="I1867" s="9">
        <v>4</v>
      </c>
      <c r="J1867" s="6">
        <v>81.69</v>
      </c>
      <c r="K1867" s="7">
        <v>0</v>
      </c>
      <c r="L1867" s="6">
        <v>42.23</v>
      </c>
      <c r="M1867" s="6">
        <f t="shared" si="116"/>
        <v>326.76</v>
      </c>
      <c r="N1867" s="6">
        <f t="shared" si="117"/>
        <v>168.92</v>
      </c>
      <c r="O1867" s="6">
        <f t="shared" si="118"/>
        <v>157.84</v>
      </c>
      <c r="P1867" s="8">
        <f t="shared" si="119"/>
        <v>0.48304566042355246</v>
      </c>
      <c r="Q1867" s="5">
        <f>YEAR(SalesDataTable[[#This Row],[Order Date]])</f>
        <v>2026</v>
      </c>
      <c r="R1867" s="8" t="str">
        <f>"Q"&amp;ROUNDUP(MONTH(SalesDataTable[[#This Row],[Order Date]])/3,0)</f>
        <v>Q3</v>
      </c>
      <c r="S1867" s="9">
        <f>MONTH(SalesDataTable[[#This Row],[Order Date]])</f>
        <v>9</v>
      </c>
      <c r="T1867" s="8" t="str">
        <f>TEXT(SalesDataTable[[#This Row],[Order Date]],"mmm")</f>
        <v>Sep</v>
      </c>
    </row>
    <row r="1868" spans="1:20" ht="15.6">
      <c r="A1868" s="2">
        <v>1535</v>
      </c>
      <c r="B1868" s="3">
        <v>46276</v>
      </c>
      <c r="C1868" s="4" t="s">
        <v>0</v>
      </c>
      <c r="D1868" s="4" t="s">
        <v>50</v>
      </c>
      <c r="E1868" s="4" t="s">
        <v>19</v>
      </c>
      <c r="F1868" s="4" t="s">
        <v>13</v>
      </c>
      <c r="G1868" s="4" t="s">
        <v>4</v>
      </c>
      <c r="H1868" s="4" t="s">
        <v>22</v>
      </c>
      <c r="I1868" s="9">
        <v>1</v>
      </c>
      <c r="J1868" s="6">
        <v>51.25</v>
      </c>
      <c r="K1868" s="7">
        <v>0.05</v>
      </c>
      <c r="L1868" s="6">
        <v>21.99</v>
      </c>
      <c r="M1868" s="6">
        <f t="shared" si="116"/>
        <v>48.6875</v>
      </c>
      <c r="N1868" s="6">
        <f t="shared" si="117"/>
        <v>21.99</v>
      </c>
      <c r="O1868" s="6">
        <f t="shared" si="118"/>
        <v>26.697500000000002</v>
      </c>
      <c r="P1868" s="8">
        <f t="shared" si="119"/>
        <v>0.54834403080872918</v>
      </c>
      <c r="Q1868" s="5">
        <f>YEAR(SalesDataTable[[#This Row],[Order Date]])</f>
        <v>2026</v>
      </c>
      <c r="R1868" s="8" t="str">
        <f>"Q"&amp;ROUNDUP(MONTH(SalesDataTable[[#This Row],[Order Date]])/3,0)</f>
        <v>Q3</v>
      </c>
      <c r="S1868" s="9">
        <f>MONTH(SalesDataTable[[#This Row],[Order Date]])</f>
        <v>9</v>
      </c>
      <c r="T1868" s="8" t="str">
        <f>TEXT(SalesDataTable[[#This Row],[Order Date]],"mmm")</f>
        <v>Sep</v>
      </c>
    </row>
    <row r="1869" spans="1:20" ht="15.6">
      <c r="A1869" s="2">
        <v>1687</v>
      </c>
      <c r="B1869" s="3">
        <v>46276</v>
      </c>
      <c r="C1869" s="4" t="s">
        <v>11</v>
      </c>
      <c r="D1869" s="4" t="s">
        <v>52</v>
      </c>
      <c r="E1869" s="4" t="s">
        <v>2</v>
      </c>
      <c r="F1869" s="4" t="s">
        <v>3</v>
      </c>
      <c r="G1869" s="4" t="s">
        <v>34</v>
      </c>
      <c r="H1869" s="4" t="s">
        <v>45</v>
      </c>
      <c r="I1869" s="9">
        <v>1</v>
      </c>
      <c r="J1869" s="6">
        <v>50.78</v>
      </c>
      <c r="K1869" s="7">
        <v>0.05</v>
      </c>
      <c r="L1869" s="6">
        <v>22.52</v>
      </c>
      <c r="M1869" s="6">
        <f t="shared" si="116"/>
        <v>48.241</v>
      </c>
      <c r="N1869" s="6">
        <f t="shared" si="117"/>
        <v>22.52</v>
      </c>
      <c r="O1869" s="6">
        <f t="shared" si="118"/>
        <v>25.721</v>
      </c>
      <c r="P1869" s="8">
        <f t="shared" si="119"/>
        <v>0.5331771729441761</v>
      </c>
      <c r="Q1869" s="5">
        <f>YEAR(SalesDataTable[[#This Row],[Order Date]])</f>
        <v>2026</v>
      </c>
      <c r="R1869" s="8" t="str">
        <f>"Q"&amp;ROUNDUP(MONTH(SalesDataTable[[#This Row],[Order Date]])/3,0)</f>
        <v>Q3</v>
      </c>
      <c r="S1869" s="9">
        <f>MONTH(SalesDataTable[[#This Row],[Order Date]])</f>
        <v>9</v>
      </c>
      <c r="T1869" s="8" t="str">
        <f>TEXT(SalesDataTable[[#This Row],[Order Date]],"mmm")</f>
        <v>Sep</v>
      </c>
    </row>
    <row r="1870" spans="1:20" ht="15.6">
      <c r="A1870" s="2">
        <v>2162</v>
      </c>
      <c r="B1870" s="3">
        <v>46276</v>
      </c>
      <c r="C1870" s="4" t="s">
        <v>6</v>
      </c>
      <c r="D1870" s="4" t="s">
        <v>7</v>
      </c>
      <c r="E1870" s="4" t="s">
        <v>2</v>
      </c>
      <c r="F1870" s="4" t="s">
        <v>13</v>
      </c>
      <c r="G1870" s="4" t="s">
        <v>14</v>
      </c>
      <c r="H1870" s="4" t="s">
        <v>44</v>
      </c>
      <c r="I1870" s="9">
        <v>1</v>
      </c>
      <c r="J1870" s="6">
        <v>133.31</v>
      </c>
      <c r="K1870" s="7">
        <v>0.05</v>
      </c>
      <c r="L1870" s="6">
        <v>67.790000000000006</v>
      </c>
      <c r="M1870" s="6">
        <f t="shared" si="116"/>
        <v>126.64449999999999</v>
      </c>
      <c r="N1870" s="6">
        <f t="shared" si="117"/>
        <v>67.790000000000006</v>
      </c>
      <c r="O1870" s="6">
        <f t="shared" si="118"/>
        <v>58.854499999999987</v>
      </c>
      <c r="P1870" s="8">
        <f t="shared" si="119"/>
        <v>0.46472211584395684</v>
      </c>
      <c r="Q1870" s="5">
        <f>YEAR(SalesDataTable[[#This Row],[Order Date]])</f>
        <v>2026</v>
      </c>
      <c r="R1870" s="8" t="str">
        <f>"Q"&amp;ROUNDUP(MONTH(SalesDataTable[[#This Row],[Order Date]])/3,0)</f>
        <v>Q3</v>
      </c>
      <c r="S1870" s="9">
        <f>MONTH(SalesDataTable[[#This Row],[Order Date]])</f>
        <v>9</v>
      </c>
      <c r="T1870" s="8" t="str">
        <f>TEXT(SalesDataTable[[#This Row],[Order Date]],"mmm")</f>
        <v>Sep</v>
      </c>
    </row>
    <row r="1871" spans="1:20" ht="15.6">
      <c r="A1871" s="2">
        <v>2307</v>
      </c>
      <c r="B1871" s="3">
        <v>46276</v>
      </c>
      <c r="C1871" s="4" t="s">
        <v>11</v>
      </c>
      <c r="D1871" s="4" t="s">
        <v>12</v>
      </c>
      <c r="E1871" s="4" t="s">
        <v>2</v>
      </c>
      <c r="F1871" s="4" t="s">
        <v>3</v>
      </c>
      <c r="G1871" s="4" t="s">
        <v>14</v>
      </c>
      <c r="H1871" s="4" t="s">
        <v>48</v>
      </c>
      <c r="I1871" s="9">
        <v>1</v>
      </c>
      <c r="J1871" s="6">
        <v>162.06</v>
      </c>
      <c r="K1871" s="7">
        <v>0</v>
      </c>
      <c r="L1871" s="6">
        <v>86.95</v>
      </c>
      <c r="M1871" s="6">
        <f t="shared" si="116"/>
        <v>162.06</v>
      </c>
      <c r="N1871" s="6">
        <f t="shared" si="117"/>
        <v>86.95</v>
      </c>
      <c r="O1871" s="6">
        <f t="shared" si="118"/>
        <v>75.11</v>
      </c>
      <c r="P1871" s="8">
        <f t="shared" si="119"/>
        <v>0.4634703196347032</v>
      </c>
      <c r="Q1871" s="5">
        <f>YEAR(SalesDataTable[[#This Row],[Order Date]])</f>
        <v>2026</v>
      </c>
      <c r="R1871" s="8" t="str">
        <f>"Q"&amp;ROUNDUP(MONTH(SalesDataTable[[#This Row],[Order Date]])/3,0)</f>
        <v>Q3</v>
      </c>
      <c r="S1871" s="9">
        <f>MONTH(SalesDataTable[[#This Row],[Order Date]])</f>
        <v>9</v>
      </c>
      <c r="T1871" s="8" t="str">
        <f>TEXT(SalesDataTable[[#This Row],[Order Date]],"mmm")</f>
        <v>Sep</v>
      </c>
    </row>
    <row r="1872" spans="1:20" ht="15.6">
      <c r="A1872" s="2">
        <v>3976</v>
      </c>
      <c r="B1872" s="3">
        <v>46276</v>
      </c>
      <c r="C1872" s="4" t="s">
        <v>11</v>
      </c>
      <c r="D1872" s="4" t="s">
        <v>25</v>
      </c>
      <c r="E1872" s="4" t="s">
        <v>19</v>
      </c>
      <c r="F1872" s="4" t="s">
        <v>3</v>
      </c>
      <c r="G1872" s="4" t="s">
        <v>14</v>
      </c>
      <c r="H1872" s="4" t="s">
        <v>15</v>
      </c>
      <c r="I1872" s="9">
        <v>2</v>
      </c>
      <c r="J1872" s="6">
        <v>37.03</v>
      </c>
      <c r="K1872" s="7">
        <v>0.1</v>
      </c>
      <c r="L1872" s="6">
        <v>13.46</v>
      </c>
      <c r="M1872" s="6">
        <f t="shared" si="116"/>
        <v>66.654000000000011</v>
      </c>
      <c r="N1872" s="6">
        <f t="shared" si="117"/>
        <v>26.92</v>
      </c>
      <c r="O1872" s="6">
        <f t="shared" si="118"/>
        <v>39.734000000000009</v>
      </c>
      <c r="P1872" s="8">
        <f t="shared" si="119"/>
        <v>0.59612326342004984</v>
      </c>
      <c r="Q1872" s="5">
        <f>YEAR(SalesDataTable[[#This Row],[Order Date]])</f>
        <v>2026</v>
      </c>
      <c r="R1872" s="8" t="str">
        <f>"Q"&amp;ROUNDUP(MONTH(SalesDataTable[[#This Row],[Order Date]])/3,0)</f>
        <v>Q3</v>
      </c>
      <c r="S1872" s="9">
        <f>MONTH(SalesDataTable[[#This Row],[Order Date]])</f>
        <v>9</v>
      </c>
      <c r="T1872" s="8" t="str">
        <f>TEXT(SalesDataTable[[#This Row],[Order Date]],"mmm")</f>
        <v>Sep</v>
      </c>
    </row>
    <row r="1873" spans="1:20" ht="15.6">
      <c r="A1873" s="2">
        <v>5066</v>
      </c>
      <c r="B1873" s="3">
        <v>46276</v>
      </c>
      <c r="C1873" s="4" t="s">
        <v>6</v>
      </c>
      <c r="D1873" s="4" t="s">
        <v>41</v>
      </c>
      <c r="E1873" s="4" t="s">
        <v>2</v>
      </c>
      <c r="F1873" s="4" t="s">
        <v>13</v>
      </c>
      <c r="G1873" s="4" t="s">
        <v>23</v>
      </c>
      <c r="H1873" s="4" t="s">
        <v>24</v>
      </c>
      <c r="I1873" s="9">
        <v>1</v>
      </c>
      <c r="J1873" s="6">
        <v>338.01</v>
      </c>
      <c r="K1873" s="7">
        <v>0</v>
      </c>
      <c r="L1873" s="6">
        <v>190.89</v>
      </c>
      <c r="M1873" s="6">
        <f t="shared" si="116"/>
        <v>338.01</v>
      </c>
      <c r="N1873" s="6">
        <f t="shared" si="117"/>
        <v>190.89</v>
      </c>
      <c r="O1873" s="6">
        <f t="shared" si="118"/>
        <v>147.12</v>
      </c>
      <c r="P1873" s="8">
        <f t="shared" si="119"/>
        <v>0.43525339486997427</v>
      </c>
      <c r="Q1873" s="5">
        <f>YEAR(SalesDataTable[[#This Row],[Order Date]])</f>
        <v>2026</v>
      </c>
      <c r="R1873" s="8" t="str">
        <f>"Q"&amp;ROUNDUP(MONTH(SalesDataTable[[#This Row],[Order Date]])/3,0)</f>
        <v>Q3</v>
      </c>
      <c r="S1873" s="9">
        <f>MONTH(SalesDataTable[[#This Row],[Order Date]])</f>
        <v>9</v>
      </c>
      <c r="T1873" s="8" t="str">
        <f>TEXT(SalesDataTable[[#This Row],[Order Date]],"mmm")</f>
        <v>Sep</v>
      </c>
    </row>
    <row r="1874" spans="1:20" ht="15.6">
      <c r="A1874" s="2">
        <v>78</v>
      </c>
      <c r="B1874" s="3">
        <v>46277</v>
      </c>
      <c r="C1874" s="4" t="s">
        <v>20</v>
      </c>
      <c r="D1874" s="4" t="s">
        <v>47</v>
      </c>
      <c r="E1874" s="4" t="s">
        <v>2</v>
      </c>
      <c r="F1874" s="4" t="s">
        <v>13</v>
      </c>
      <c r="G1874" s="4" t="s">
        <v>34</v>
      </c>
      <c r="H1874" s="4" t="s">
        <v>35</v>
      </c>
      <c r="I1874" s="9">
        <v>5</v>
      </c>
      <c r="J1874" s="6">
        <v>40.78</v>
      </c>
      <c r="K1874" s="7">
        <v>0.05</v>
      </c>
      <c r="L1874" s="6">
        <v>14.94</v>
      </c>
      <c r="M1874" s="6">
        <f t="shared" si="116"/>
        <v>193.70499999999998</v>
      </c>
      <c r="N1874" s="6">
        <f t="shared" si="117"/>
        <v>74.7</v>
      </c>
      <c r="O1874" s="6">
        <f t="shared" si="118"/>
        <v>119.00499999999998</v>
      </c>
      <c r="P1874" s="8">
        <f t="shared" si="119"/>
        <v>0.61436204537828132</v>
      </c>
      <c r="Q1874" s="5">
        <f>YEAR(SalesDataTable[[#This Row],[Order Date]])</f>
        <v>2026</v>
      </c>
      <c r="R1874" s="8" t="str">
        <f>"Q"&amp;ROUNDUP(MONTH(SalesDataTable[[#This Row],[Order Date]])/3,0)</f>
        <v>Q3</v>
      </c>
      <c r="S1874" s="9">
        <f>MONTH(SalesDataTable[[#This Row],[Order Date]])</f>
        <v>9</v>
      </c>
      <c r="T1874" s="8" t="str">
        <f>TEXT(SalesDataTable[[#This Row],[Order Date]],"mmm")</f>
        <v>Sep</v>
      </c>
    </row>
    <row r="1875" spans="1:20" ht="15.6">
      <c r="A1875" s="2">
        <v>354</v>
      </c>
      <c r="B1875" s="3">
        <v>46277</v>
      </c>
      <c r="C1875" s="4" t="s">
        <v>11</v>
      </c>
      <c r="D1875" s="4" t="s">
        <v>52</v>
      </c>
      <c r="E1875" s="4" t="s">
        <v>2</v>
      </c>
      <c r="F1875" s="4" t="s">
        <v>3</v>
      </c>
      <c r="G1875" s="4" t="s">
        <v>4</v>
      </c>
      <c r="H1875" s="4" t="s">
        <v>22</v>
      </c>
      <c r="I1875" s="9">
        <v>4</v>
      </c>
      <c r="J1875" s="6">
        <v>51.47</v>
      </c>
      <c r="K1875" s="7">
        <v>0</v>
      </c>
      <c r="L1875" s="6">
        <v>21.9</v>
      </c>
      <c r="M1875" s="6">
        <f t="shared" si="116"/>
        <v>205.88</v>
      </c>
      <c r="N1875" s="6">
        <f t="shared" si="117"/>
        <v>87.6</v>
      </c>
      <c r="O1875" s="6">
        <f t="shared" si="118"/>
        <v>118.28</v>
      </c>
      <c r="P1875" s="8">
        <f t="shared" si="119"/>
        <v>0.57450942296483387</v>
      </c>
      <c r="Q1875" s="5">
        <f>YEAR(SalesDataTable[[#This Row],[Order Date]])</f>
        <v>2026</v>
      </c>
      <c r="R1875" s="8" t="str">
        <f>"Q"&amp;ROUNDUP(MONTH(SalesDataTable[[#This Row],[Order Date]])/3,0)</f>
        <v>Q3</v>
      </c>
      <c r="S1875" s="9">
        <f>MONTH(SalesDataTable[[#This Row],[Order Date]])</f>
        <v>9</v>
      </c>
      <c r="T1875" s="8" t="str">
        <f>TEXT(SalesDataTable[[#This Row],[Order Date]],"mmm")</f>
        <v>Sep</v>
      </c>
    </row>
    <row r="1876" spans="1:20" ht="15.6">
      <c r="A1876" s="2">
        <v>1738</v>
      </c>
      <c r="B1876" s="3">
        <v>46277</v>
      </c>
      <c r="C1876" s="4" t="s">
        <v>0</v>
      </c>
      <c r="D1876" s="4" t="s">
        <v>50</v>
      </c>
      <c r="E1876" s="4" t="s">
        <v>8</v>
      </c>
      <c r="F1876" s="4" t="s">
        <v>16</v>
      </c>
      <c r="G1876" s="4" t="s">
        <v>9</v>
      </c>
      <c r="H1876" s="4" t="s">
        <v>17</v>
      </c>
      <c r="I1876" s="9">
        <v>10</v>
      </c>
      <c r="J1876" s="6">
        <v>144.4</v>
      </c>
      <c r="K1876" s="7">
        <v>0.1</v>
      </c>
      <c r="L1876" s="6">
        <v>81.069999999999993</v>
      </c>
      <c r="M1876" s="6">
        <f t="shared" si="116"/>
        <v>1299.6000000000001</v>
      </c>
      <c r="N1876" s="6">
        <f t="shared" si="117"/>
        <v>810.69999999999993</v>
      </c>
      <c r="O1876" s="6">
        <f t="shared" si="118"/>
        <v>488.9000000000002</v>
      </c>
      <c r="P1876" s="8">
        <f t="shared" si="119"/>
        <v>0.37619267466912909</v>
      </c>
      <c r="Q1876" s="5">
        <f>YEAR(SalesDataTable[[#This Row],[Order Date]])</f>
        <v>2026</v>
      </c>
      <c r="R1876" s="8" t="str">
        <f>"Q"&amp;ROUNDUP(MONTH(SalesDataTable[[#This Row],[Order Date]])/3,0)</f>
        <v>Q3</v>
      </c>
      <c r="S1876" s="9">
        <f>MONTH(SalesDataTable[[#This Row],[Order Date]])</f>
        <v>9</v>
      </c>
      <c r="T1876" s="8" t="str">
        <f>TEXT(SalesDataTable[[#This Row],[Order Date]],"mmm")</f>
        <v>Sep</v>
      </c>
    </row>
    <row r="1877" spans="1:20" ht="15.6">
      <c r="A1877" s="2">
        <v>1900</v>
      </c>
      <c r="B1877" s="3">
        <v>46277</v>
      </c>
      <c r="C1877" s="4" t="s">
        <v>6</v>
      </c>
      <c r="D1877" s="4" t="s">
        <v>27</v>
      </c>
      <c r="E1877" s="4" t="s">
        <v>19</v>
      </c>
      <c r="F1877" s="4" t="s">
        <v>13</v>
      </c>
      <c r="G1877" s="4" t="s">
        <v>34</v>
      </c>
      <c r="H1877" s="4" t="s">
        <v>45</v>
      </c>
      <c r="I1877" s="9">
        <v>1</v>
      </c>
      <c r="J1877" s="6">
        <v>51.34</v>
      </c>
      <c r="K1877" s="7">
        <v>0.1</v>
      </c>
      <c r="L1877" s="6">
        <v>22.63</v>
      </c>
      <c r="M1877" s="6">
        <f t="shared" si="116"/>
        <v>46.206000000000003</v>
      </c>
      <c r="N1877" s="6">
        <f t="shared" si="117"/>
        <v>22.63</v>
      </c>
      <c r="O1877" s="6">
        <f t="shared" si="118"/>
        <v>23.576000000000004</v>
      </c>
      <c r="P1877" s="8">
        <f t="shared" si="119"/>
        <v>0.51023676578799293</v>
      </c>
      <c r="Q1877" s="5">
        <f>YEAR(SalesDataTable[[#This Row],[Order Date]])</f>
        <v>2026</v>
      </c>
      <c r="R1877" s="8" t="str">
        <f>"Q"&amp;ROUNDUP(MONTH(SalesDataTable[[#This Row],[Order Date]])/3,0)</f>
        <v>Q3</v>
      </c>
      <c r="S1877" s="9">
        <f>MONTH(SalesDataTable[[#This Row],[Order Date]])</f>
        <v>9</v>
      </c>
      <c r="T1877" s="8" t="str">
        <f>TEXT(SalesDataTable[[#This Row],[Order Date]],"mmm")</f>
        <v>Sep</v>
      </c>
    </row>
    <row r="1878" spans="1:20" ht="15.6">
      <c r="A1878" s="2">
        <v>3375</v>
      </c>
      <c r="B1878" s="3">
        <v>46277</v>
      </c>
      <c r="C1878" s="4" t="s">
        <v>6</v>
      </c>
      <c r="D1878" s="4" t="s">
        <v>7</v>
      </c>
      <c r="E1878" s="4" t="s">
        <v>8</v>
      </c>
      <c r="F1878" s="4" t="s">
        <v>3</v>
      </c>
      <c r="G1878" s="4" t="s">
        <v>14</v>
      </c>
      <c r="H1878" s="4" t="s">
        <v>32</v>
      </c>
      <c r="I1878" s="9">
        <v>6</v>
      </c>
      <c r="J1878" s="6">
        <v>47.72</v>
      </c>
      <c r="K1878" s="7">
        <v>0.1</v>
      </c>
      <c r="L1878" s="6">
        <v>18.41</v>
      </c>
      <c r="M1878" s="6">
        <f t="shared" si="116"/>
        <v>257.68799999999999</v>
      </c>
      <c r="N1878" s="6">
        <f t="shared" si="117"/>
        <v>110.46000000000001</v>
      </c>
      <c r="O1878" s="6">
        <f t="shared" si="118"/>
        <v>147.22799999999998</v>
      </c>
      <c r="P1878" s="8">
        <f t="shared" si="119"/>
        <v>0.57134208810654741</v>
      </c>
      <c r="Q1878" s="5">
        <f>YEAR(SalesDataTable[[#This Row],[Order Date]])</f>
        <v>2026</v>
      </c>
      <c r="R1878" s="8" t="str">
        <f>"Q"&amp;ROUNDUP(MONTH(SalesDataTable[[#This Row],[Order Date]])/3,0)</f>
        <v>Q3</v>
      </c>
      <c r="S1878" s="9">
        <f>MONTH(SalesDataTable[[#This Row],[Order Date]])</f>
        <v>9</v>
      </c>
      <c r="T1878" s="8" t="str">
        <f>TEXT(SalesDataTable[[#This Row],[Order Date]],"mmm")</f>
        <v>Sep</v>
      </c>
    </row>
    <row r="1879" spans="1:20" ht="15.6">
      <c r="A1879" s="2">
        <v>3567</v>
      </c>
      <c r="B1879" s="3">
        <v>46277</v>
      </c>
      <c r="C1879" s="4" t="s">
        <v>6</v>
      </c>
      <c r="D1879" s="4" t="s">
        <v>41</v>
      </c>
      <c r="E1879" s="4" t="s">
        <v>2</v>
      </c>
      <c r="F1879" s="4" t="s">
        <v>16</v>
      </c>
      <c r="G1879" s="4" t="s">
        <v>23</v>
      </c>
      <c r="H1879" s="4" t="s">
        <v>40</v>
      </c>
      <c r="I1879" s="9">
        <v>1</v>
      </c>
      <c r="J1879" s="6">
        <v>81.489999999999995</v>
      </c>
      <c r="K1879" s="7">
        <v>0.1</v>
      </c>
      <c r="L1879" s="6">
        <v>38.83</v>
      </c>
      <c r="M1879" s="6">
        <f t="shared" si="116"/>
        <v>73.340999999999994</v>
      </c>
      <c r="N1879" s="6">
        <f t="shared" si="117"/>
        <v>38.83</v>
      </c>
      <c r="O1879" s="6">
        <f t="shared" si="118"/>
        <v>34.510999999999996</v>
      </c>
      <c r="P1879" s="8">
        <f t="shared" si="119"/>
        <v>0.47055535103148305</v>
      </c>
      <c r="Q1879" s="5">
        <f>YEAR(SalesDataTable[[#This Row],[Order Date]])</f>
        <v>2026</v>
      </c>
      <c r="R1879" s="8" t="str">
        <f>"Q"&amp;ROUNDUP(MONTH(SalesDataTable[[#This Row],[Order Date]])/3,0)</f>
        <v>Q3</v>
      </c>
      <c r="S1879" s="9">
        <f>MONTH(SalesDataTable[[#This Row],[Order Date]])</f>
        <v>9</v>
      </c>
      <c r="T1879" s="8" t="str">
        <f>TEXT(SalesDataTable[[#This Row],[Order Date]],"mmm")</f>
        <v>Sep</v>
      </c>
    </row>
    <row r="1880" spans="1:20" ht="15.6">
      <c r="A1880" s="2">
        <v>4106</v>
      </c>
      <c r="B1880" s="3">
        <v>46277</v>
      </c>
      <c r="C1880" s="4" t="s">
        <v>6</v>
      </c>
      <c r="D1880" s="4" t="s">
        <v>27</v>
      </c>
      <c r="E1880" s="4" t="s">
        <v>19</v>
      </c>
      <c r="F1880" s="4" t="s">
        <v>3</v>
      </c>
      <c r="G1880" s="4" t="s">
        <v>4</v>
      </c>
      <c r="H1880" s="4" t="s">
        <v>26</v>
      </c>
      <c r="I1880" s="9">
        <v>2</v>
      </c>
      <c r="J1880" s="6">
        <v>39.700000000000003</v>
      </c>
      <c r="K1880" s="7">
        <v>0</v>
      </c>
      <c r="L1880" s="6">
        <v>16.32</v>
      </c>
      <c r="M1880" s="6">
        <f t="shared" si="116"/>
        <v>79.400000000000006</v>
      </c>
      <c r="N1880" s="6">
        <f t="shared" si="117"/>
        <v>32.64</v>
      </c>
      <c r="O1880" s="6">
        <f t="shared" si="118"/>
        <v>46.760000000000005</v>
      </c>
      <c r="P1880" s="8">
        <f t="shared" si="119"/>
        <v>0.58891687657430736</v>
      </c>
      <c r="Q1880" s="5">
        <f>YEAR(SalesDataTable[[#This Row],[Order Date]])</f>
        <v>2026</v>
      </c>
      <c r="R1880" s="8" t="str">
        <f>"Q"&amp;ROUNDUP(MONTH(SalesDataTable[[#This Row],[Order Date]])/3,0)</f>
        <v>Q3</v>
      </c>
      <c r="S1880" s="9">
        <f>MONTH(SalesDataTable[[#This Row],[Order Date]])</f>
        <v>9</v>
      </c>
      <c r="T1880" s="8" t="str">
        <f>TEXT(SalesDataTable[[#This Row],[Order Date]],"mmm")</f>
        <v>Sep</v>
      </c>
    </row>
    <row r="1881" spans="1:20" ht="15.6">
      <c r="A1881" s="2">
        <v>4293</v>
      </c>
      <c r="B1881" s="3">
        <v>46277</v>
      </c>
      <c r="C1881" s="4" t="s">
        <v>6</v>
      </c>
      <c r="D1881" s="4" t="s">
        <v>43</v>
      </c>
      <c r="E1881" s="4" t="s">
        <v>8</v>
      </c>
      <c r="F1881" s="4" t="s">
        <v>13</v>
      </c>
      <c r="G1881" s="4" t="s">
        <v>23</v>
      </c>
      <c r="H1881" s="4" t="s">
        <v>24</v>
      </c>
      <c r="I1881" s="9">
        <v>4</v>
      </c>
      <c r="J1881" s="6">
        <v>344.67</v>
      </c>
      <c r="K1881" s="7">
        <v>0.1</v>
      </c>
      <c r="L1881" s="6">
        <v>195.35</v>
      </c>
      <c r="M1881" s="6">
        <f t="shared" si="116"/>
        <v>1240.8120000000001</v>
      </c>
      <c r="N1881" s="6">
        <f t="shared" si="117"/>
        <v>781.4</v>
      </c>
      <c r="O1881" s="6">
        <f t="shared" si="118"/>
        <v>459.41200000000015</v>
      </c>
      <c r="P1881" s="8">
        <f t="shared" si="119"/>
        <v>0.37025109363868186</v>
      </c>
      <c r="Q1881" s="5">
        <f>YEAR(SalesDataTable[[#This Row],[Order Date]])</f>
        <v>2026</v>
      </c>
      <c r="R1881" s="8" t="str">
        <f>"Q"&amp;ROUNDUP(MONTH(SalesDataTable[[#This Row],[Order Date]])/3,0)</f>
        <v>Q3</v>
      </c>
      <c r="S1881" s="9">
        <f>MONTH(SalesDataTable[[#This Row],[Order Date]])</f>
        <v>9</v>
      </c>
      <c r="T1881" s="8" t="str">
        <f>TEXT(SalesDataTable[[#This Row],[Order Date]],"mmm")</f>
        <v>Sep</v>
      </c>
    </row>
    <row r="1882" spans="1:20" ht="15.6">
      <c r="A1882" s="2">
        <v>4859</v>
      </c>
      <c r="B1882" s="3">
        <v>46277</v>
      </c>
      <c r="C1882" s="4" t="s">
        <v>0</v>
      </c>
      <c r="D1882" s="4" t="s">
        <v>1</v>
      </c>
      <c r="E1882" s="4" t="s">
        <v>2</v>
      </c>
      <c r="F1882" s="4" t="s">
        <v>3</v>
      </c>
      <c r="G1882" s="4" t="s">
        <v>4</v>
      </c>
      <c r="H1882" s="4" t="s">
        <v>5</v>
      </c>
      <c r="I1882" s="9">
        <v>1</v>
      </c>
      <c r="J1882" s="6">
        <v>80.39</v>
      </c>
      <c r="K1882" s="7">
        <v>0</v>
      </c>
      <c r="L1882" s="6">
        <v>42.85</v>
      </c>
      <c r="M1882" s="6">
        <f t="shared" si="116"/>
        <v>80.39</v>
      </c>
      <c r="N1882" s="6">
        <f t="shared" si="117"/>
        <v>42.85</v>
      </c>
      <c r="O1882" s="6">
        <f t="shared" si="118"/>
        <v>37.54</v>
      </c>
      <c r="P1882" s="8">
        <f t="shared" si="119"/>
        <v>0.46697350416718497</v>
      </c>
      <c r="Q1882" s="5">
        <f>YEAR(SalesDataTable[[#This Row],[Order Date]])</f>
        <v>2026</v>
      </c>
      <c r="R1882" s="8" t="str">
        <f>"Q"&amp;ROUNDUP(MONTH(SalesDataTable[[#This Row],[Order Date]])/3,0)</f>
        <v>Q3</v>
      </c>
      <c r="S1882" s="9">
        <f>MONTH(SalesDataTable[[#This Row],[Order Date]])</f>
        <v>9</v>
      </c>
      <c r="T1882" s="8" t="str">
        <f>TEXT(SalesDataTable[[#This Row],[Order Date]],"mmm")</f>
        <v>Sep</v>
      </c>
    </row>
    <row r="1883" spans="1:20" ht="15.6">
      <c r="A1883" s="2">
        <v>770</v>
      </c>
      <c r="B1883" s="3">
        <v>46278</v>
      </c>
      <c r="C1883" s="4" t="s">
        <v>11</v>
      </c>
      <c r="D1883" s="4" t="s">
        <v>18</v>
      </c>
      <c r="E1883" s="4" t="s">
        <v>19</v>
      </c>
      <c r="F1883" s="4" t="s">
        <v>3</v>
      </c>
      <c r="G1883" s="4" t="s">
        <v>9</v>
      </c>
      <c r="H1883" s="4" t="s">
        <v>17</v>
      </c>
      <c r="I1883" s="9">
        <v>1</v>
      </c>
      <c r="J1883" s="6">
        <v>143.66999999999999</v>
      </c>
      <c r="K1883" s="7">
        <v>0.1</v>
      </c>
      <c r="L1883" s="6">
        <v>79.89</v>
      </c>
      <c r="M1883" s="6">
        <f t="shared" si="116"/>
        <v>129.303</v>
      </c>
      <c r="N1883" s="6">
        <f t="shared" si="117"/>
        <v>79.89</v>
      </c>
      <c r="O1883" s="6">
        <f t="shared" si="118"/>
        <v>49.412999999999997</v>
      </c>
      <c r="P1883" s="8">
        <f t="shared" si="119"/>
        <v>0.38214890605786406</v>
      </c>
      <c r="Q1883" s="5">
        <f>YEAR(SalesDataTable[[#This Row],[Order Date]])</f>
        <v>2026</v>
      </c>
      <c r="R1883" s="8" t="str">
        <f>"Q"&amp;ROUNDUP(MONTH(SalesDataTable[[#This Row],[Order Date]])/3,0)</f>
        <v>Q3</v>
      </c>
      <c r="S1883" s="9">
        <f>MONTH(SalesDataTable[[#This Row],[Order Date]])</f>
        <v>9</v>
      </c>
      <c r="T1883" s="8" t="str">
        <f>TEXT(SalesDataTable[[#This Row],[Order Date]],"mmm")</f>
        <v>Sep</v>
      </c>
    </row>
    <row r="1884" spans="1:20" ht="15.6">
      <c r="A1884" s="2">
        <v>1375</v>
      </c>
      <c r="B1884" s="3">
        <v>46278</v>
      </c>
      <c r="C1884" s="4" t="s">
        <v>6</v>
      </c>
      <c r="D1884" s="4" t="s">
        <v>43</v>
      </c>
      <c r="E1884" s="4" t="s">
        <v>19</v>
      </c>
      <c r="F1884" s="4" t="s">
        <v>3</v>
      </c>
      <c r="G1884" s="4" t="s">
        <v>14</v>
      </c>
      <c r="H1884" s="4" t="s">
        <v>15</v>
      </c>
      <c r="I1884" s="9">
        <v>1</v>
      </c>
      <c r="J1884" s="6">
        <v>35.86</v>
      </c>
      <c r="K1884" s="7">
        <v>0</v>
      </c>
      <c r="L1884" s="6">
        <v>13.33</v>
      </c>
      <c r="M1884" s="6">
        <f t="shared" si="116"/>
        <v>35.86</v>
      </c>
      <c r="N1884" s="6">
        <f t="shared" si="117"/>
        <v>13.33</v>
      </c>
      <c r="O1884" s="6">
        <f t="shared" si="118"/>
        <v>22.53</v>
      </c>
      <c r="P1884" s="8">
        <f t="shared" si="119"/>
        <v>0.62827663134411604</v>
      </c>
      <c r="Q1884" s="5">
        <f>YEAR(SalesDataTable[[#This Row],[Order Date]])</f>
        <v>2026</v>
      </c>
      <c r="R1884" s="8" t="str">
        <f>"Q"&amp;ROUNDUP(MONTH(SalesDataTable[[#This Row],[Order Date]])/3,0)</f>
        <v>Q3</v>
      </c>
      <c r="S1884" s="9">
        <f>MONTH(SalesDataTable[[#This Row],[Order Date]])</f>
        <v>9</v>
      </c>
      <c r="T1884" s="8" t="str">
        <f>TEXT(SalesDataTable[[#This Row],[Order Date]],"mmm")</f>
        <v>Sep</v>
      </c>
    </row>
    <row r="1885" spans="1:20" ht="15.6">
      <c r="A1885" s="2">
        <v>2063</v>
      </c>
      <c r="B1885" s="3">
        <v>46278</v>
      </c>
      <c r="C1885" s="4" t="s">
        <v>6</v>
      </c>
      <c r="D1885" s="4" t="s">
        <v>49</v>
      </c>
      <c r="E1885" s="4" t="s">
        <v>19</v>
      </c>
      <c r="F1885" s="4" t="s">
        <v>3</v>
      </c>
      <c r="G1885" s="4" t="s">
        <v>14</v>
      </c>
      <c r="H1885" s="4" t="s">
        <v>44</v>
      </c>
      <c r="I1885" s="9">
        <v>3</v>
      </c>
      <c r="J1885" s="6">
        <v>130.28</v>
      </c>
      <c r="K1885" s="7">
        <v>0.1</v>
      </c>
      <c r="L1885" s="6">
        <v>65.33</v>
      </c>
      <c r="M1885" s="6">
        <f t="shared" si="116"/>
        <v>351.75600000000003</v>
      </c>
      <c r="N1885" s="6">
        <f t="shared" si="117"/>
        <v>195.99</v>
      </c>
      <c r="O1885" s="6">
        <f t="shared" si="118"/>
        <v>155.76600000000002</v>
      </c>
      <c r="P1885" s="8">
        <f t="shared" si="119"/>
        <v>0.44282400300208102</v>
      </c>
      <c r="Q1885" s="5">
        <f>YEAR(SalesDataTable[[#This Row],[Order Date]])</f>
        <v>2026</v>
      </c>
      <c r="R1885" s="8" t="str">
        <f>"Q"&amp;ROUNDUP(MONTH(SalesDataTable[[#This Row],[Order Date]])/3,0)</f>
        <v>Q3</v>
      </c>
      <c r="S1885" s="9">
        <f>MONTH(SalesDataTable[[#This Row],[Order Date]])</f>
        <v>9</v>
      </c>
      <c r="T1885" s="8" t="str">
        <f>TEXT(SalesDataTable[[#This Row],[Order Date]],"mmm")</f>
        <v>Sep</v>
      </c>
    </row>
    <row r="1886" spans="1:20" ht="15.6">
      <c r="A1886" s="2">
        <v>2563</v>
      </c>
      <c r="B1886" s="3">
        <v>46278</v>
      </c>
      <c r="C1886" s="4" t="s">
        <v>6</v>
      </c>
      <c r="D1886" s="4" t="s">
        <v>27</v>
      </c>
      <c r="E1886" s="4" t="s">
        <v>28</v>
      </c>
      <c r="F1886" s="4" t="s">
        <v>3</v>
      </c>
      <c r="G1886" s="4" t="s">
        <v>9</v>
      </c>
      <c r="H1886" s="4" t="s">
        <v>37</v>
      </c>
      <c r="I1886" s="9">
        <v>1</v>
      </c>
      <c r="J1886" s="6">
        <v>157.88999999999999</v>
      </c>
      <c r="K1886" s="7">
        <v>0.1</v>
      </c>
      <c r="L1886" s="6">
        <v>78.209999999999994</v>
      </c>
      <c r="M1886" s="6">
        <f t="shared" si="116"/>
        <v>142.101</v>
      </c>
      <c r="N1886" s="6">
        <f t="shared" si="117"/>
        <v>78.209999999999994</v>
      </c>
      <c r="O1886" s="6">
        <f t="shared" si="118"/>
        <v>63.891000000000005</v>
      </c>
      <c r="P1886" s="8">
        <f t="shared" si="119"/>
        <v>0.44961682183798851</v>
      </c>
      <c r="Q1886" s="5">
        <f>YEAR(SalesDataTable[[#This Row],[Order Date]])</f>
        <v>2026</v>
      </c>
      <c r="R1886" s="8" t="str">
        <f>"Q"&amp;ROUNDUP(MONTH(SalesDataTable[[#This Row],[Order Date]])/3,0)</f>
        <v>Q3</v>
      </c>
      <c r="S1886" s="9">
        <f>MONTH(SalesDataTable[[#This Row],[Order Date]])</f>
        <v>9</v>
      </c>
      <c r="T1886" s="8" t="str">
        <f>TEXT(SalesDataTable[[#This Row],[Order Date]],"mmm")</f>
        <v>Sep</v>
      </c>
    </row>
    <row r="1887" spans="1:20" ht="15.6">
      <c r="A1887" s="2">
        <v>2786</v>
      </c>
      <c r="B1887" s="3">
        <v>46278</v>
      </c>
      <c r="C1887" s="4" t="s">
        <v>20</v>
      </c>
      <c r="D1887" s="4" t="s">
        <v>33</v>
      </c>
      <c r="E1887" s="4" t="s">
        <v>2</v>
      </c>
      <c r="F1887" s="4" t="s">
        <v>13</v>
      </c>
      <c r="G1887" s="4" t="s">
        <v>34</v>
      </c>
      <c r="H1887" s="4" t="s">
        <v>35</v>
      </c>
      <c r="I1887" s="9">
        <v>2</v>
      </c>
      <c r="J1887" s="6">
        <v>40.83</v>
      </c>
      <c r="K1887" s="7">
        <v>0</v>
      </c>
      <c r="L1887" s="6">
        <v>14.56</v>
      </c>
      <c r="M1887" s="6">
        <f t="shared" si="116"/>
        <v>81.66</v>
      </c>
      <c r="N1887" s="6">
        <f t="shared" si="117"/>
        <v>29.12</v>
      </c>
      <c r="O1887" s="6">
        <f t="shared" si="118"/>
        <v>52.539999999999992</v>
      </c>
      <c r="P1887" s="8">
        <f t="shared" si="119"/>
        <v>0.64339946118050451</v>
      </c>
      <c r="Q1887" s="5">
        <f>YEAR(SalesDataTable[[#This Row],[Order Date]])</f>
        <v>2026</v>
      </c>
      <c r="R1887" s="8" t="str">
        <f>"Q"&amp;ROUNDUP(MONTH(SalesDataTable[[#This Row],[Order Date]])/3,0)</f>
        <v>Q3</v>
      </c>
      <c r="S1887" s="9">
        <f>MONTH(SalesDataTable[[#This Row],[Order Date]])</f>
        <v>9</v>
      </c>
      <c r="T1887" s="8" t="str">
        <f>TEXT(SalesDataTable[[#This Row],[Order Date]],"mmm")</f>
        <v>Sep</v>
      </c>
    </row>
    <row r="1888" spans="1:20" ht="15.6">
      <c r="A1888" s="2">
        <v>3269</v>
      </c>
      <c r="B1888" s="3">
        <v>46278</v>
      </c>
      <c r="C1888" s="4" t="s">
        <v>11</v>
      </c>
      <c r="D1888" s="4" t="s">
        <v>52</v>
      </c>
      <c r="E1888" s="4" t="s">
        <v>19</v>
      </c>
      <c r="F1888" s="4" t="s">
        <v>13</v>
      </c>
      <c r="G1888" s="4" t="s">
        <v>34</v>
      </c>
      <c r="H1888" s="4" t="s">
        <v>42</v>
      </c>
      <c r="I1888" s="9">
        <v>2</v>
      </c>
      <c r="J1888" s="6">
        <v>37.119999999999997</v>
      </c>
      <c r="K1888" s="7">
        <v>0</v>
      </c>
      <c r="L1888" s="6">
        <v>14.26</v>
      </c>
      <c r="M1888" s="6">
        <f t="shared" si="116"/>
        <v>74.239999999999995</v>
      </c>
      <c r="N1888" s="6">
        <f t="shared" si="117"/>
        <v>28.52</v>
      </c>
      <c r="O1888" s="6">
        <f t="shared" si="118"/>
        <v>45.72</v>
      </c>
      <c r="P1888" s="8">
        <f t="shared" si="119"/>
        <v>0.61584051724137934</v>
      </c>
      <c r="Q1888" s="5">
        <f>YEAR(SalesDataTable[[#This Row],[Order Date]])</f>
        <v>2026</v>
      </c>
      <c r="R1888" s="8" t="str">
        <f>"Q"&amp;ROUNDUP(MONTH(SalesDataTable[[#This Row],[Order Date]])/3,0)</f>
        <v>Q3</v>
      </c>
      <c r="S1888" s="9">
        <f>MONTH(SalesDataTable[[#This Row],[Order Date]])</f>
        <v>9</v>
      </c>
      <c r="T1888" s="8" t="str">
        <f>TEXT(SalesDataTable[[#This Row],[Order Date]],"mmm")</f>
        <v>Sep</v>
      </c>
    </row>
    <row r="1889" spans="1:20" ht="15.6">
      <c r="A1889" s="2">
        <v>3346</v>
      </c>
      <c r="B1889" s="3">
        <v>46278</v>
      </c>
      <c r="C1889" s="4" t="s">
        <v>20</v>
      </c>
      <c r="D1889" s="4" t="s">
        <v>33</v>
      </c>
      <c r="E1889" s="4" t="s">
        <v>2</v>
      </c>
      <c r="F1889" s="4" t="s">
        <v>3</v>
      </c>
      <c r="G1889" s="4" t="s">
        <v>23</v>
      </c>
      <c r="H1889" s="4" t="s">
        <v>51</v>
      </c>
      <c r="I1889" s="9">
        <v>2</v>
      </c>
      <c r="J1889" s="6">
        <v>124.04</v>
      </c>
      <c r="K1889" s="7">
        <v>0.05</v>
      </c>
      <c r="L1889" s="6">
        <v>59.29</v>
      </c>
      <c r="M1889" s="6">
        <f t="shared" si="116"/>
        <v>235.67599999999999</v>
      </c>
      <c r="N1889" s="6">
        <f t="shared" si="117"/>
        <v>118.58</v>
      </c>
      <c r="O1889" s="6">
        <f t="shared" si="118"/>
        <v>117.09599999999999</v>
      </c>
      <c r="P1889" s="8">
        <f t="shared" si="119"/>
        <v>0.49685160983723414</v>
      </c>
      <c r="Q1889" s="5">
        <f>YEAR(SalesDataTable[[#This Row],[Order Date]])</f>
        <v>2026</v>
      </c>
      <c r="R1889" s="8" t="str">
        <f>"Q"&amp;ROUNDUP(MONTH(SalesDataTable[[#This Row],[Order Date]])/3,0)</f>
        <v>Q3</v>
      </c>
      <c r="S1889" s="9">
        <f>MONTH(SalesDataTable[[#This Row],[Order Date]])</f>
        <v>9</v>
      </c>
      <c r="T1889" s="8" t="str">
        <f>TEXT(SalesDataTable[[#This Row],[Order Date]],"mmm")</f>
        <v>Sep</v>
      </c>
    </row>
    <row r="1890" spans="1:20" ht="15.6">
      <c r="A1890" s="2">
        <v>4097</v>
      </c>
      <c r="B1890" s="3">
        <v>46278</v>
      </c>
      <c r="C1890" s="4" t="s">
        <v>6</v>
      </c>
      <c r="D1890" s="4" t="s">
        <v>43</v>
      </c>
      <c r="E1890" s="4" t="s">
        <v>2</v>
      </c>
      <c r="F1890" s="4" t="s">
        <v>3</v>
      </c>
      <c r="G1890" s="4" t="s">
        <v>9</v>
      </c>
      <c r="H1890" s="4" t="s">
        <v>17</v>
      </c>
      <c r="I1890" s="9">
        <v>1</v>
      </c>
      <c r="J1890" s="6">
        <v>142.36000000000001</v>
      </c>
      <c r="K1890" s="7">
        <v>0</v>
      </c>
      <c r="L1890" s="6">
        <v>78.3</v>
      </c>
      <c r="M1890" s="6">
        <f t="shared" si="116"/>
        <v>142.36000000000001</v>
      </c>
      <c r="N1890" s="6">
        <f t="shared" si="117"/>
        <v>78.3</v>
      </c>
      <c r="O1890" s="6">
        <f t="shared" si="118"/>
        <v>64.060000000000016</v>
      </c>
      <c r="P1890" s="8">
        <f t="shared" si="119"/>
        <v>0.44998595110986239</v>
      </c>
      <c r="Q1890" s="5">
        <f>YEAR(SalesDataTable[[#This Row],[Order Date]])</f>
        <v>2026</v>
      </c>
      <c r="R1890" s="8" t="str">
        <f>"Q"&amp;ROUNDUP(MONTH(SalesDataTable[[#This Row],[Order Date]])/3,0)</f>
        <v>Q3</v>
      </c>
      <c r="S1890" s="9">
        <f>MONTH(SalesDataTable[[#This Row],[Order Date]])</f>
        <v>9</v>
      </c>
      <c r="T1890" s="8" t="str">
        <f>TEXT(SalesDataTable[[#This Row],[Order Date]],"mmm")</f>
        <v>Sep</v>
      </c>
    </row>
    <row r="1891" spans="1:20" ht="15.6">
      <c r="A1891" s="2">
        <v>4208</v>
      </c>
      <c r="B1891" s="3">
        <v>46278</v>
      </c>
      <c r="C1891" s="4" t="s">
        <v>6</v>
      </c>
      <c r="D1891" s="4" t="s">
        <v>43</v>
      </c>
      <c r="E1891" s="4" t="s">
        <v>8</v>
      </c>
      <c r="F1891" s="4" t="s">
        <v>16</v>
      </c>
      <c r="G1891" s="4" t="s">
        <v>4</v>
      </c>
      <c r="H1891" s="4" t="s">
        <v>30</v>
      </c>
      <c r="I1891" s="9">
        <v>6</v>
      </c>
      <c r="J1891" s="6">
        <v>104.11</v>
      </c>
      <c r="K1891" s="7">
        <v>0.1</v>
      </c>
      <c r="L1891" s="6">
        <v>49</v>
      </c>
      <c r="M1891" s="6">
        <f t="shared" si="116"/>
        <v>562.19399999999996</v>
      </c>
      <c r="N1891" s="6">
        <f t="shared" si="117"/>
        <v>294</v>
      </c>
      <c r="O1891" s="6">
        <f t="shared" si="118"/>
        <v>268.19399999999996</v>
      </c>
      <c r="P1891" s="8">
        <f t="shared" si="119"/>
        <v>0.47704884790659446</v>
      </c>
      <c r="Q1891" s="5">
        <f>YEAR(SalesDataTable[[#This Row],[Order Date]])</f>
        <v>2026</v>
      </c>
      <c r="R1891" s="8" t="str">
        <f>"Q"&amp;ROUNDUP(MONTH(SalesDataTable[[#This Row],[Order Date]])/3,0)</f>
        <v>Q3</v>
      </c>
      <c r="S1891" s="9">
        <f>MONTH(SalesDataTable[[#This Row],[Order Date]])</f>
        <v>9</v>
      </c>
      <c r="T1891" s="8" t="str">
        <f>TEXT(SalesDataTable[[#This Row],[Order Date]],"mmm")</f>
        <v>Sep</v>
      </c>
    </row>
    <row r="1892" spans="1:20" ht="15.6">
      <c r="A1892" s="2">
        <v>4606</v>
      </c>
      <c r="B1892" s="3">
        <v>46278</v>
      </c>
      <c r="C1892" s="4" t="s">
        <v>20</v>
      </c>
      <c r="D1892" s="4" t="s">
        <v>33</v>
      </c>
      <c r="E1892" s="4" t="s">
        <v>2</v>
      </c>
      <c r="F1892" s="4" t="s">
        <v>16</v>
      </c>
      <c r="G1892" s="4" t="s">
        <v>23</v>
      </c>
      <c r="H1892" s="4" t="s">
        <v>24</v>
      </c>
      <c r="I1892" s="9">
        <v>1</v>
      </c>
      <c r="J1892" s="6">
        <v>335.02</v>
      </c>
      <c r="K1892" s="7">
        <v>0.05</v>
      </c>
      <c r="L1892" s="6">
        <v>198.44</v>
      </c>
      <c r="M1892" s="6">
        <f t="shared" si="116"/>
        <v>318.26899999999995</v>
      </c>
      <c r="N1892" s="6">
        <f t="shared" si="117"/>
        <v>198.44</v>
      </c>
      <c r="O1892" s="6">
        <f t="shared" si="118"/>
        <v>119.82899999999995</v>
      </c>
      <c r="P1892" s="8">
        <f t="shared" si="119"/>
        <v>0.3765022669502841</v>
      </c>
      <c r="Q1892" s="5">
        <f>YEAR(SalesDataTable[[#This Row],[Order Date]])</f>
        <v>2026</v>
      </c>
      <c r="R1892" s="8" t="str">
        <f>"Q"&amp;ROUNDUP(MONTH(SalesDataTable[[#This Row],[Order Date]])/3,0)</f>
        <v>Q3</v>
      </c>
      <c r="S1892" s="9">
        <f>MONTH(SalesDataTable[[#This Row],[Order Date]])</f>
        <v>9</v>
      </c>
      <c r="T1892" s="8" t="str">
        <f>TEXT(SalesDataTable[[#This Row],[Order Date]],"mmm")</f>
        <v>Sep</v>
      </c>
    </row>
    <row r="1893" spans="1:20" ht="15.6">
      <c r="A1893" s="2">
        <v>222</v>
      </c>
      <c r="B1893" s="3">
        <v>46279</v>
      </c>
      <c r="C1893" s="4" t="s">
        <v>6</v>
      </c>
      <c r="D1893" s="4" t="s">
        <v>43</v>
      </c>
      <c r="E1893" s="4" t="s">
        <v>2</v>
      </c>
      <c r="F1893" s="4" t="s">
        <v>3</v>
      </c>
      <c r="G1893" s="4" t="s">
        <v>4</v>
      </c>
      <c r="H1893" s="4" t="s">
        <v>22</v>
      </c>
      <c r="I1893" s="9">
        <v>2</v>
      </c>
      <c r="J1893" s="6">
        <v>49.69</v>
      </c>
      <c r="K1893" s="7">
        <v>0.05</v>
      </c>
      <c r="L1893" s="6">
        <v>22.55</v>
      </c>
      <c r="M1893" s="6">
        <f t="shared" si="116"/>
        <v>94.410999999999987</v>
      </c>
      <c r="N1893" s="6">
        <f t="shared" si="117"/>
        <v>45.1</v>
      </c>
      <c r="O1893" s="6">
        <f t="shared" si="118"/>
        <v>49.310999999999986</v>
      </c>
      <c r="P1893" s="8">
        <f t="shared" si="119"/>
        <v>0.52230142674052804</v>
      </c>
      <c r="Q1893" s="5">
        <f>YEAR(SalesDataTable[[#This Row],[Order Date]])</f>
        <v>2026</v>
      </c>
      <c r="R1893" s="8" t="str">
        <f>"Q"&amp;ROUNDUP(MONTH(SalesDataTable[[#This Row],[Order Date]])/3,0)</f>
        <v>Q3</v>
      </c>
      <c r="S1893" s="9">
        <f>MONTH(SalesDataTable[[#This Row],[Order Date]])</f>
        <v>9</v>
      </c>
      <c r="T1893" s="8" t="str">
        <f>TEXT(SalesDataTable[[#This Row],[Order Date]],"mmm")</f>
        <v>Sep</v>
      </c>
    </row>
    <row r="1894" spans="1:20" ht="15.6">
      <c r="A1894" s="2">
        <v>241</v>
      </c>
      <c r="B1894" s="3">
        <v>46279</v>
      </c>
      <c r="C1894" s="4" t="s">
        <v>11</v>
      </c>
      <c r="D1894" s="4" t="s">
        <v>25</v>
      </c>
      <c r="E1894" s="4" t="s">
        <v>2</v>
      </c>
      <c r="F1894" s="4" t="s">
        <v>3</v>
      </c>
      <c r="G1894" s="4" t="s">
        <v>4</v>
      </c>
      <c r="H1894" s="4" t="s">
        <v>22</v>
      </c>
      <c r="I1894" s="9">
        <v>4</v>
      </c>
      <c r="J1894" s="6">
        <v>50.5</v>
      </c>
      <c r="K1894" s="7">
        <v>0</v>
      </c>
      <c r="L1894" s="6">
        <v>23.02</v>
      </c>
      <c r="M1894" s="6">
        <f t="shared" si="116"/>
        <v>202</v>
      </c>
      <c r="N1894" s="6">
        <f t="shared" si="117"/>
        <v>92.08</v>
      </c>
      <c r="O1894" s="6">
        <f t="shared" si="118"/>
        <v>109.92</v>
      </c>
      <c r="P1894" s="8">
        <f t="shared" si="119"/>
        <v>0.5441584158415842</v>
      </c>
      <c r="Q1894" s="5">
        <f>YEAR(SalesDataTable[[#This Row],[Order Date]])</f>
        <v>2026</v>
      </c>
      <c r="R1894" s="8" t="str">
        <f>"Q"&amp;ROUNDUP(MONTH(SalesDataTable[[#This Row],[Order Date]])/3,0)</f>
        <v>Q3</v>
      </c>
      <c r="S1894" s="9">
        <f>MONTH(SalesDataTable[[#This Row],[Order Date]])</f>
        <v>9</v>
      </c>
      <c r="T1894" s="8" t="str">
        <f>TEXT(SalesDataTable[[#This Row],[Order Date]],"mmm")</f>
        <v>Sep</v>
      </c>
    </row>
    <row r="1895" spans="1:20" ht="15.6">
      <c r="A1895" s="2">
        <v>753</v>
      </c>
      <c r="B1895" s="3">
        <v>46279</v>
      </c>
      <c r="C1895" s="4" t="s">
        <v>20</v>
      </c>
      <c r="D1895" s="4" t="s">
        <v>21</v>
      </c>
      <c r="E1895" s="4" t="s">
        <v>19</v>
      </c>
      <c r="F1895" s="4" t="s">
        <v>3</v>
      </c>
      <c r="G1895" s="4" t="s">
        <v>14</v>
      </c>
      <c r="H1895" s="4" t="s">
        <v>32</v>
      </c>
      <c r="I1895" s="9">
        <v>1</v>
      </c>
      <c r="J1895" s="6">
        <v>47.55</v>
      </c>
      <c r="K1895" s="7">
        <v>0.05</v>
      </c>
      <c r="L1895" s="6">
        <v>18.350000000000001</v>
      </c>
      <c r="M1895" s="6">
        <f t="shared" si="116"/>
        <v>45.172499999999992</v>
      </c>
      <c r="N1895" s="6">
        <f t="shared" si="117"/>
        <v>18.350000000000001</v>
      </c>
      <c r="O1895" s="6">
        <f t="shared" si="118"/>
        <v>26.822499999999991</v>
      </c>
      <c r="P1895" s="8">
        <f t="shared" si="119"/>
        <v>0.5937794011843488</v>
      </c>
      <c r="Q1895" s="5">
        <f>YEAR(SalesDataTable[[#This Row],[Order Date]])</f>
        <v>2026</v>
      </c>
      <c r="R1895" s="8" t="str">
        <f>"Q"&amp;ROUNDUP(MONTH(SalesDataTable[[#This Row],[Order Date]])/3,0)</f>
        <v>Q3</v>
      </c>
      <c r="S1895" s="9">
        <f>MONTH(SalesDataTable[[#This Row],[Order Date]])</f>
        <v>9</v>
      </c>
      <c r="T1895" s="8" t="str">
        <f>TEXT(SalesDataTable[[#This Row],[Order Date]],"mmm")</f>
        <v>Sep</v>
      </c>
    </row>
    <row r="1896" spans="1:20" ht="15.6">
      <c r="A1896" s="2">
        <v>2530</v>
      </c>
      <c r="B1896" s="3">
        <v>46279</v>
      </c>
      <c r="C1896" s="4" t="s">
        <v>20</v>
      </c>
      <c r="D1896" s="4" t="s">
        <v>31</v>
      </c>
      <c r="E1896" s="4" t="s">
        <v>2</v>
      </c>
      <c r="F1896" s="4" t="s">
        <v>13</v>
      </c>
      <c r="G1896" s="4" t="s">
        <v>14</v>
      </c>
      <c r="H1896" s="4" t="s">
        <v>32</v>
      </c>
      <c r="I1896" s="9">
        <v>6</v>
      </c>
      <c r="J1896" s="6">
        <v>46.16</v>
      </c>
      <c r="K1896" s="7">
        <v>0.1</v>
      </c>
      <c r="L1896" s="6">
        <v>18.39</v>
      </c>
      <c r="M1896" s="6">
        <f t="shared" si="116"/>
        <v>249.26399999999998</v>
      </c>
      <c r="N1896" s="6">
        <f t="shared" si="117"/>
        <v>110.34</v>
      </c>
      <c r="O1896" s="6">
        <f t="shared" si="118"/>
        <v>138.92399999999998</v>
      </c>
      <c r="P1896" s="8">
        <f t="shared" si="119"/>
        <v>0.55733679953783932</v>
      </c>
      <c r="Q1896" s="5">
        <f>YEAR(SalesDataTable[[#This Row],[Order Date]])</f>
        <v>2026</v>
      </c>
      <c r="R1896" s="8" t="str">
        <f>"Q"&amp;ROUNDUP(MONTH(SalesDataTable[[#This Row],[Order Date]])/3,0)</f>
        <v>Q3</v>
      </c>
      <c r="S1896" s="9">
        <f>MONTH(SalesDataTable[[#This Row],[Order Date]])</f>
        <v>9</v>
      </c>
      <c r="T1896" s="8" t="str">
        <f>TEXT(SalesDataTable[[#This Row],[Order Date]],"mmm")</f>
        <v>Sep</v>
      </c>
    </row>
    <row r="1897" spans="1:20" ht="15.6">
      <c r="A1897" s="2">
        <v>572</v>
      </c>
      <c r="B1897" s="3">
        <v>46280</v>
      </c>
      <c r="C1897" s="4" t="s">
        <v>0</v>
      </c>
      <c r="D1897" s="4" t="s">
        <v>50</v>
      </c>
      <c r="E1897" s="4" t="s">
        <v>19</v>
      </c>
      <c r="F1897" s="4" t="s">
        <v>3</v>
      </c>
      <c r="G1897" s="4" t="s">
        <v>14</v>
      </c>
      <c r="H1897" s="4" t="s">
        <v>44</v>
      </c>
      <c r="I1897" s="9">
        <v>2</v>
      </c>
      <c r="J1897" s="6">
        <v>135.79</v>
      </c>
      <c r="K1897" s="7">
        <v>0.05</v>
      </c>
      <c r="L1897" s="6">
        <v>66.53</v>
      </c>
      <c r="M1897" s="6">
        <f t="shared" si="116"/>
        <v>258.00099999999998</v>
      </c>
      <c r="N1897" s="6">
        <f t="shared" si="117"/>
        <v>133.06</v>
      </c>
      <c r="O1897" s="6">
        <f t="shared" si="118"/>
        <v>124.94099999999997</v>
      </c>
      <c r="P1897" s="8">
        <f t="shared" si="119"/>
        <v>0.48426556486215167</v>
      </c>
      <c r="Q1897" s="5">
        <f>YEAR(SalesDataTable[[#This Row],[Order Date]])</f>
        <v>2026</v>
      </c>
      <c r="R1897" s="8" t="str">
        <f>"Q"&amp;ROUNDUP(MONTH(SalesDataTable[[#This Row],[Order Date]])/3,0)</f>
        <v>Q3</v>
      </c>
      <c r="S1897" s="9">
        <f>MONTH(SalesDataTable[[#This Row],[Order Date]])</f>
        <v>9</v>
      </c>
      <c r="T1897" s="8" t="str">
        <f>TEXT(SalesDataTable[[#This Row],[Order Date]],"mmm")</f>
        <v>Sep</v>
      </c>
    </row>
    <row r="1898" spans="1:20" ht="15.6">
      <c r="A1898" s="2">
        <v>874</v>
      </c>
      <c r="B1898" s="3">
        <v>46280</v>
      </c>
      <c r="C1898" s="4" t="s">
        <v>0</v>
      </c>
      <c r="D1898" s="4" t="s">
        <v>50</v>
      </c>
      <c r="E1898" s="4" t="s">
        <v>2</v>
      </c>
      <c r="F1898" s="4" t="s">
        <v>3</v>
      </c>
      <c r="G1898" s="4" t="s">
        <v>9</v>
      </c>
      <c r="H1898" s="4" t="s">
        <v>17</v>
      </c>
      <c r="I1898" s="9">
        <v>2</v>
      </c>
      <c r="J1898" s="6">
        <v>141.91999999999999</v>
      </c>
      <c r="K1898" s="7">
        <v>0</v>
      </c>
      <c r="L1898" s="6">
        <v>79.900000000000006</v>
      </c>
      <c r="M1898" s="6">
        <f t="shared" si="116"/>
        <v>283.83999999999997</v>
      </c>
      <c r="N1898" s="6">
        <f t="shared" si="117"/>
        <v>159.80000000000001</v>
      </c>
      <c r="O1898" s="6">
        <f t="shared" si="118"/>
        <v>124.03999999999996</v>
      </c>
      <c r="P1898" s="8">
        <f t="shared" si="119"/>
        <v>0.43700676437429531</v>
      </c>
      <c r="Q1898" s="5">
        <f>YEAR(SalesDataTable[[#This Row],[Order Date]])</f>
        <v>2026</v>
      </c>
      <c r="R1898" s="8" t="str">
        <f>"Q"&amp;ROUNDUP(MONTH(SalesDataTable[[#This Row],[Order Date]])/3,0)</f>
        <v>Q3</v>
      </c>
      <c r="S1898" s="9">
        <f>MONTH(SalesDataTable[[#This Row],[Order Date]])</f>
        <v>9</v>
      </c>
      <c r="T1898" s="8" t="str">
        <f>TEXT(SalesDataTable[[#This Row],[Order Date]],"mmm")</f>
        <v>Sep</v>
      </c>
    </row>
    <row r="1899" spans="1:20" ht="15.6">
      <c r="A1899" s="2">
        <v>937</v>
      </c>
      <c r="B1899" s="3">
        <v>46280</v>
      </c>
      <c r="C1899" s="4" t="s">
        <v>20</v>
      </c>
      <c r="D1899" s="4" t="s">
        <v>21</v>
      </c>
      <c r="E1899" s="4" t="s">
        <v>28</v>
      </c>
      <c r="F1899" s="4" t="s">
        <v>16</v>
      </c>
      <c r="G1899" s="4" t="s">
        <v>9</v>
      </c>
      <c r="H1899" s="4" t="s">
        <v>17</v>
      </c>
      <c r="I1899" s="9">
        <v>1</v>
      </c>
      <c r="J1899" s="6">
        <v>146.41</v>
      </c>
      <c r="K1899" s="7">
        <v>0.15</v>
      </c>
      <c r="L1899" s="6">
        <v>80.87</v>
      </c>
      <c r="M1899" s="6">
        <f t="shared" si="116"/>
        <v>124.4485</v>
      </c>
      <c r="N1899" s="6">
        <f t="shared" si="117"/>
        <v>80.87</v>
      </c>
      <c r="O1899" s="6">
        <f t="shared" si="118"/>
        <v>43.578499999999991</v>
      </c>
      <c r="P1899" s="8">
        <f t="shared" si="119"/>
        <v>0.35017296311325563</v>
      </c>
      <c r="Q1899" s="5">
        <f>YEAR(SalesDataTable[[#This Row],[Order Date]])</f>
        <v>2026</v>
      </c>
      <c r="R1899" s="8" t="str">
        <f>"Q"&amp;ROUNDUP(MONTH(SalesDataTable[[#This Row],[Order Date]])/3,0)</f>
        <v>Q3</v>
      </c>
      <c r="S1899" s="9">
        <f>MONTH(SalesDataTable[[#This Row],[Order Date]])</f>
        <v>9</v>
      </c>
      <c r="T1899" s="8" t="str">
        <f>TEXT(SalesDataTable[[#This Row],[Order Date]],"mmm")</f>
        <v>Sep</v>
      </c>
    </row>
    <row r="1900" spans="1:20" ht="15.6">
      <c r="A1900" s="2">
        <v>1229</v>
      </c>
      <c r="B1900" s="3">
        <v>46280</v>
      </c>
      <c r="C1900" s="4" t="s">
        <v>6</v>
      </c>
      <c r="D1900" s="4" t="s">
        <v>7</v>
      </c>
      <c r="E1900" s="4" t="s">
        <v>28</v>
      </c>
      <c r="F1900" s="4" t="s">
        <v>13</v>
      </c>
      <c r="G1900" s="4" t="s">
        <v>4</v>
      </c>
      <c r="H1900" s="4" t="s">
        <v>26</v>
      </c>
      <c r="I1900" s="9">
        <v>5</v>
      </c>
      <c r="J1900" s="6">
        <v>40.17</v>
      </c>
      <c r="K1900" s="7">
        <v>0</v>
      </c>
      <c r="L1900" s="6">
        <v>16.27</v>
      </c>
      <c r="M1900" s="6">
        <f t="shared" si="116"/>
        <v>200.85000000000002</v>
      </c>
      <c r="N1900" s="6">
        <f t="shared" si="117"/>
        <v>81.349999999999994</v>
      </c>
      <c r="O1900" s="6">
        <f t="shared" si="118"/>
        <v>119.50000000000003</v>
      </c>
      <c r="P1900" s="8">
        <f t="shared" si="119"/>
        <v>0.59497137167040082</v>
      </c>
      <c r="Q1900" s="5">
        <f>YEAR(SalesDataTable[[#This Row],[Order Date]])</f>
        <v>2026</v>
      </c>
      <c r="R1900" s="8" t="str">
        <f>"Q"&amp;ROUNDUP(MONTH(SalesDataTable[[#This Row],[Order Date]])/3,0)</f>
        <v>Q3</v>
      </c>
      <c r="S1900" s="9">
        <f>MONTH(SalesDataTable[[#This Row],[Order Date]])</f>
        <v>9</v>
      </c>
      <c r="T1900" s="8" t="str">
        <f>TEXT(SalesDataTable[[#This Row],[Order Date]],"mmm")</f>
        <v>Sep</v>
      </c>
    </row>
    <row r="1901" spans="1:20" ht="15.6">
      <c r="A1901" s="2">
        <v>2186</v>
      </c>
      <c r="B1901" s="3">
        <v>46280</v>
      </c>
      <c r="C1901" s="4" t="s">
        <v>11</v>
      </c>
      <c r="D1901" s="4" t="s">
        <v>12</v>
      </c>
      <c r="E1901" s="4" t="s">
        <v>2</v>
      </c>
      <c r="F1901" s="4" t="s">
        <v>3</v>
      </c>
      <c r="G1901" s="4" t="s">
        <v>9</v>
      </c>
      <c r="H1901" s="4" t="s">
        <v>10</v>
      </c>
      <c r="I1901" s="9">
        <v>2</v>
      </c>
      <c r="J1901" s="6">
        <v>91.6</v>
      </c>
      <c r="K1901" s="7">
        <v>0</v>
      </c>
      <c r="L1901" s="6">
        <v>46.54</v>
      </c>
      <c r="M1901" s="6">
        <f t="shared" si="116"/>
        <v>183.2</v>
      </c>
      <c r="N1901" s="6">
        <f t="shared" si="117"/>
        <v>93.08</v>
      </c>
      <c r="O1901" s="6">
        <f t="shared" si="118"/>
        <v>90.11999999999999</v>
      </c>
      <c r="P1901" s="8">
        <f t="shared" si="119"/>
        <v>0.49192139737991264</v>
      </c>
      <c r="Q1901" s="5">
        <f>YEAR(SalesDataTable[[#This Row],[Order Date]])</f>
        <v>2026</v>
      </c>
      <c r="R1901" s="8" t="str">
        <f>"Q"&amp;ROUNDUP(MONTH(SalesDataTable[[#This Row],[Order Date]])/3,0)</f>
        <v>Q3</v>
      </c>
      <c r="S1901" s="9">
        <f>MONTH(SalesDataTable[[#This Row],[Order Date]])</f>
        <v>9</v>
      </c>
      <c r="T1901" s="8" t="str">
        <f>TEXT(SalesDataTable[[#This Row],[Order Date]],"mmm")</f>
        <v>Sep</v>
      </c>
    </row>
    <row r="1902" spans="1:20" ht="15.6">
      <c r="A1902" s="2">
        <v>2922</v>
      </c>
      <c r="B1902" s="3">
        <v>46280</v>
      </c>
      <c r="C1902" s="4" t="s">
        <v>11</v>
      </c>
      <c r="D1902" s="4" t="s">
        <v>12</v>
      </c>
      <c r="E1902" s="4" t="s">
        <v>2</v>
      </c>
      <c r="F1902" s="4" t="s">
        <v>13</v>
      </c>
      <c r="G1902" s="4" t="s">
        <v>34</v>
      </c>
      <c r="H1902" s="4" t="s">
        <v>38</v>
      </c>
      <c r="I1902" s="9">
        <v>4</v>
      </c>
      <c r="J1902" s="6">
        <v>121.47</v>
      </c>
      <c r="K1902" s="7">
        <v>0.05</v>
      </c>
      <c r="L1902" s="6">
        <v>67.650000000000006</v>
      </c>
      <c r="M1902" s="6">
        <f t="shared" si="116"/>
        <v>461.58599999999996</v>
      </c>
      <c r="N1902" s="6">
        <f t="shared" si="117"/>
        <v>270.60000000000002</v>
      </c>
      <c r="O1902" s="6">
        <f t="shared" si="118"/>
        <v>190.98599999999993</v>
      </c>
      <c r="P1902" s="8">
        <f t="shared" si="119"/>
        <v>0.41376038268058379</v>
      </c>
      <c r="Q1902" s="5">
        <f>YEAR(SalesDataTable[[#This Row],[Order Date]])</f>
        <v>2026</v>
      </c>
      <c r="R1902" s="8" t="str">
        <f>"Q"&amp;ROUNDUP(MONTH(SalesDataTable[[#This Row],[Order Date]])/3,0)</f>
        <v>Q3</v>
      </c>
      <c r="S1902" s="9">
        <f>MONTH(SalesDataTable[[#This Row],[Order Date]])</f>
        <v>9</v>
      </c>
      <c r="T1902" s="8" t="str">
        <f>TEXT(SalesDataTable[[#This Row],[Order Date]],"mmm")</f>
        <v>Sep</v>
      </c>
    </row>
    <row r="1903" spans="1:20" ht="15.6">
      <c r="A1903" s="2">
        <v>3140</v>
      </c>
      <c r="B1903" s="3">
        <v>46280</v>
      </c>
      <c r="C1903" s="4" t="s">
        <v>6</v>
      </c>
      <c r="D1903" s="4" t="s">
        <v>43</v>
      </c>
      <c r="E1903" s="4" t="s">
        <v>28</v>
      </c>
      <c r="F1903" s="4" t="s">
        <v>13</v>
      </c>
      <c r="G1903" s="4" t="s">
        <v>23</v>
      </c>
      <c r="H1903" s="4" t="s">
        <v>51</v>
      </c>
      <c r="I1903" s="9">
        <v>2</v>
      </c>
      <c r="J1903" s="6">
        <v>122.69</v>
      </c>
      <c r="K1903" s="7">
        <v>0</v>
      </c>
      <c r="L1903" s="6">
        <v>61.4</v>
      </c>
      <c r="M1903" s="6">
        <f t="shared" si="116"/>
        <v>245.38</v>
      </c>
      <c r="N1903" s="6">
        <f t="shared" si="117"/>
        <v>122.8</v>
      </c>
      <c r="O1903" s="6">
        <f t="shared" si="118"/>
        <v>122.58</v>
      </c>
      <c r="P1903" s="8">
        <f t="shared" si="119"/>
        <v>0.49955171570625151</v>
      </c>
      <c r="Q1903" s="5">
        <f>YEAR(SalesDataTable[[#This Row],[Order Date]])</f>
        <v>2026</v>
      </c>
      <c r="R1903" s="8" t="str">
        <f>"Q"&amp;ROUNDUP(MONTH(SalesDataTable[[#This Row],[Order Date]])/3,0)</f>
        <v>Q3</v>
      </c>
      <c r="S1903" s="9">
        <f>MONTH(SalesDataTable[[#This Row],[Order Date]])</f>
        <v>9</v>
      </c>
      <c r="T1903" s="8" t="str">
        <f>TEXT(SalesDataTable[[#This Row],[Order Date]],"mmm")</f>
        <v>Sep</v>
      </c>
    </row>
    <row r="1904" spans="1:20" ht="15.6">
      <c r="A1904" s="2">
        <v>3369</v>
      </c>
      <c r="B1904" s="3">
        <v>46280</v>
      </c>
      <c r="C1904" s="4" t="s">
        <v>6</v>
      </c>
      <c r="D1904" s="4" t="s">
        <v>43</v>
      </c>
      <c r="E1904" s="4" t="s">
        <v>28</v>
      </c>
      <c r="F1904" s="4" t="s">
        <v>13</v>
      </c>
      <c r="G1904" s="4" t="s">
        <v>14</v>
      </c>
      <c r="H1904" s="4" t="s">
        <v>32</v>
      </c>
      <c r="I1904" s="9">
        <v>1</v>
      </c>
      <c r="J1904" s="6">
        <v>45.59</v>
      </c>
      <c r="K1904" s="7">
        <v>0</v>
      </c>
      <c r="L1904" s="6">
        <v>18.28</v>
      </c>
      <c r="M1904" s="6">
        <f t="shared" si="116"/>
        <v>45.59</v>
      </c>
      <c r="N1904" s="6">
        <f t="shared" si="117"/>
        <v>18.28</v>
      </c>
      <c r="O1904" s="6">
        <f t="shared" si="118"/>
        <v>27.310000000000002</v>
      </c>
      <c r="P1904" s="8">
        <f t="shared" si="119"/>
        <v>0.59903487606931349</v>
      </c>
      <c r="Q1904" s="5">
        <f>YEAR(SalesDataTable[[#This Row],[Order Date]])</f>
        <v>2026</v>
      </c>
      <c r="R1904" s="8" t="str">
        <f>"Q"&amp;ROUNDUP(MONTH(SalesDataTable[[#This Row],[Order Date]])/3,0)</f>
        <v>Q3</v>
      </c>
      <c r="S1904" s="9">
        <f>MONTH(SalesDataTable[[#This Row],[Order Date]])</f>
        <v>9</v>
      </c>
      <c r="T1904" s="8" t="str">
        <f>TEXT(SalesDataTable[[#This Row],[Order Date]],"mmm")</f>
        <v>Sep</v>
      </c>
    </row>
    <row r="1905" spans="1:20" ht="15.6">
      <c r="A1905" s="2">
        <v>4865</v>
      </c>
      <c r="B1905" s="3">
        <v>46280</v>
      </c>
      <c r="C1905" s="4" t="s">
        <v>20</v>
      </c>
      <c r="D1905" s="4" t="s">
        <v>21</v>
      </c>
      <c r="E1905" s="4" t="s">
        <v>2</v>
      </c>
      <c r="F1905" s="4" t="s">
        <v>3</v>
      </c>
      <c r="G1905" s="4" t="s">
        <v>4</v>
      </c>
      <c r="H1905" s="4" t="s">
        <v>5</v>
      </c>
      <c r="I1905" s="9">
        <v>1</v>
      </c>
      <c r="J1905" s="6">
        <v>83.8</v>
      </c>
      <c r="K1905" s="7">
        <v>0</v>
      </c>
      <c r="L1905" s="6">
        <v>42.23</v>
      </c>
      <c r="M1905" s="6">
        <f t="shared" si="116"/>
        <v>83.8</v>
      </c>
      <c r="N1905" s="6">
        <f t="shared" si="117"/>
        <v>42.23</v>
      </c>
      <c r="O1905" s="6">
        <f t="shared" si="118"/>
        <v>41.57</v>
      </c>
      <c r="P1905" s="8">
        <f t="shared" si="119"/>
        <v>0.49606205250596663</v>
      </c>
      <c r="Q1905" s="5">
        <f>YEAR(SalesDataTable[[#This Row],[Order Date]])</f>
        <v>2026</v>
      </c>
      <c r="R1905" s="8" t="str">
        <f>"Q"&amp;ROUNDUP(MONTH(SalesDataTable[[#This Row],[Order Date]])/3,0)</f>
        <v>Q3</v>
      </c>
      <c r="S1905" s="9">
        <f>MONTH(SalesDataTable[[#This Row],[Order Date]])</f>
        <v>9</v>
      </c>
      <c r="T1905" s="8" t="str">
        <f>TEXT(SalesDataTable[[#This Row],[Order Date]],"mmm")</f>
        <v>Sep</v>
      </c>
    </row>
    <row r="1906" spans="1:20" ht="15.6">
      <c r="A1906" s="2">
        <v>103</v>
      </c>
      <c r="B1906" s="3">
        <v>46281</v>
      </c>
      <c r="C1906" s="4" t="s">
        <v>11</v>
      </c>
      <c r="D1906" s="4" t="s">
        <v>18</v>
      </c>
      <c r="E1906" s="4" t="s">
        <v>2</v>
      </c>
      <c r="F1906" s="4" t="s">
        <v>13</v>
      </c>
      <c r="G1906" s="4" t="s">
        <v>14</v>
      </c>
      <c r="H1906" s="4" t="s">
        <v>44</v>
      </c>
      <c r="I1906" s="9">
        <v>1</v>
      </c>
      <c r="J1906" s="6">
        <v>132.58000000000001</v>
      </c>
      <c r="K1906" s="7">
        <v>0.15</v>
      </c>
      <c r="L1906" s="6">
        <v>67.62</v>
      </c>
      <c r="M1906" s="6">
        <f t="shared" si="116"/>
        <v>112.69300000000001</v>
      </c>
      <c r="N1906" s="6">
        <f t="shared" si="117"/>
        <v>67.62</v>
      </c>
      <c r="O1906" s="6">
        <f t="shared" si="118"/>
        <v>45.073000000000008</v>
      </c>
      <c r="P1906" s="8">
        <f t="shared" si="119"/>
        <v>0.39996273060438536</v>
      </c>
      <c r="Q1906" s="5">
        <f>YEAR(SalesDataTable[[#This Row],[Order Date]])</f>
        <v>2026</v>
      </c>
      <c r="R1906" s="8" t="str">
        <f>"Q"&amp;ROUNDUP(MONTH(SalesDataTable[[#This Row],[Order Date]])/3,0)</f>
        <v>Q3</v>
      </c>
      <c r="S1906" s="9">
        <f>MONTH(SalesDataTable[[#This Row],[Order Date]])</f>
        <v>9</v>
      </c>
      <c r="T1906" s="8" t="str">
        <f>TEXT(SalesDataTable[[#This Row],[Order Date]],"mmm")</f>
        <v>Sep</v>
      </c>
    </row>
    <row r="1907" spans="1:20" ht="15.6">
      <c r="A1907" s="2">
        <v>4500</v>
      </c>
      <c r="B1907" s="3">
        <v>46281</v>
      </c>
      <c r="C1907" s="4" t="s">
        <v>20</v>
      </c>
      <c r="D1907" s="4" t="s">
        <v>33</v>
      </c>
      <c r="E1907" s="4" t="s">
        <v>2</v>
      </c>
      <c r="F1907" s="4" t="s">
        <v>13</v>
      </c>
      <c r="G1907" s="4" t="s">
        <v>23</v>
      </c>
      <c r="H1907" s="4" t="s">
        <v>51</v>
      </c>
      <c r="I1907" s="9">
        <v>2</v>
      </c>
      <c r="J1907" s="6">
        <v>122.12</v>
      </c>
      <c r="K1907" s="7">
        <v>0.05</v>
      </c>
      <c r="L1907" s="6">
        <v>61.76</v>
      </c>
      <c r="M1907" s="6">
        <f t="shared" si="116"/>
        <v>232.02799999999999</v>
      </c>
      <c r="N1907" s="6">
        <f t="shared" si="117"/>
        <v>123.52</v>
      </c>
      <c r="O1907" s="6">
        <f t="shared" si="118"/>
        <v>108.508</v>
      </c>
      <c r="P1907" s="8">
        <f t="shared" si="119"/>
        <v>0.46765045597945076</v>
      </c>
      <c r="Q1907" s="5">
        <f>YEAR(SalesDataTable[[#This Row],[Order Date]])</f>
        <v>2026</v>
      </c>
      <c r="R1907" s="8" t="str">
        <f>"Q"&amp;ROUNDUP(MONTH(SalesDataTable[[#This Row],[Order Date]])/3,0)</f>
        <v>Q3</v>
      </c>
      <c r="S1907" s="9">
        <f>MONTH(SalesDataTable[[#This Row],[Order Date]])</f>
        <v>9</v>
      </c>
      <c r="T1907" s="8" t="str">
        <f>TEXT(SalesDataTable[[#This Row],[Order Date]],"mmm")</f>
        <v>Sep</v>
      </c>
    </row>
    <row r="1908" spans="1:20" ht="15.6">
      <c r="A1908" s="2">
        <v>5093</v>
      </c>
      <c r="B1908" s="3">
        <v>46281</v>
      </c>
      <c r="C1908" s="4" t="s">
        <v>0</v>
      </c>
      <c r="D1908" s="4" t="s">
        <v>1</v>
      </c>
      <c r="E1908" s="4" t="s">
        <v>8</v>
      </c>
      <c r="F1908" s="4" t="s">
        <v>16</v>
      </c>
      <c r="G1908" s="4" t="s">
        <v>9</v>
      </c>
      <c r="H1908" s="4" t="s">
        <v>17</v>
      </c>
      <c r="I1908" s="9">
        <v>3</v>
      </c>
      <c r="J1908" s="6">
        <v>140.47</v>
      </c>
      <c r="K1908" s="7">
        <v>0.15</v>
      </c>
      <c r="L1908" s="6">
        <v>81.739999999999995</v>
      </c>
      <c r="M1908" s="6">
        <f t="shared" si="116"/>
        <v>358.19849999999997</v>
      </c>
      <c r="N1908" s="6">
        <f t="shared" si="117"/>
        <v>245.21999999999997</v>
      </c>
      <c r="O1908" s="6">
        <f t="shared" si="118"/>
        <v>112.9785</v>
      </c>
      <c r="P1908" s="8">
        <f t="shared" si="119"/>
        <v>0.31540751845694498</v>
      </c>
      <c r="Q1908" s="5">
        <f>YEAR(SalesDataTable[[#This Row],[Order Date]])</f>
        <v>2026</v>
      </c>
      <c r="R1908" s="8" t="str">
        <f>"Q"&amp;ROUNDUP(MONTH(SalesDataTable[[#This Row],[Order Date]])/3,0)</f>
        <v>Q3</v>
      </c>
      <c r="S1908" s="9">
        <f>MONTH(SalesDataTable[[#This Row],[Order Date]])</f>
        <v>9</v>
      </c>
      <c r="T1908" s="8" t="str">
        <f>TEXT(SalesDataTable[[#This Row],[Order Date]],"mmm")</f>
        <v>Sep</v>
      </c>
    </row>
    <row r="1909" spans="1:20" ht="15.6">
      <c r="A1909" s="2">
        <v>5147</v>
      </c>
      <c r="B1909" s="3">
        <v>46281</v>
      </c>
      <c r="C1909" s="4" t="s">
        <v>20</v>
      </c>
      <c r="D1909" s="4" t="s">
        <v>47</v>
      </c>
      <c r="E1909" s="4" t="s">
        <v>2</v>
      </c>
      <c r="F1909" s="4" t="s">
        <v>13</v>
      </c>
      <c r="G1909" s="4" t="s">
        <v>9</v>
      </c>
      <c r="H1909" s="4" t="s">
        <v>17</v>
      </c>
      <c r="I1909" s="9">
        <v>2</v>
      </c>
      <c r="J1909" s="6">
        <v>145.35</v>
      </c>
      <c r="K1909" s="7">
        <v>0.05</v>
      </c>
      <c r="L1909" s="6">
        <v>78.39</v>
      </c>
      <c r="M1909" s="6">
        <f t="shared" si="116"/>
        <v>276.16499999999996</v>
      </c>
      <c r="N1909" s="6">
        <f t="shared" si="117"/>
        <v>156.78</v>
      </c>
      <c r="O1909" s="6">
        <f t="shared" si="118"/>
        <v>119.38499999999996</v>
      </c>
      <c r="P1909" s="8">
        <f t="shared" si="119"/>
        <v>0.4322959100537721</v>
      </c>
      <c r="Q1909" s="5">
        <f>YEAR(SalesDataTable[[#This Row],[Order Date]])</f>
        <v>2026</v>
      </c>
      <c r="R1909" s="8" t="str">
        <f>"Q"&amp;ROUNDUP(MONTH(SalesDataTable[[#This Row],[Order Date]])/3,0)</f>
        <v>Q3</v>
      </c>
      <c r="S1909" s="9">
        <f>MONTH(SalesDataTable[[#This Row],[Order Date]])</f>
        <v>9</v>
      </c>
      <c r="T1909" s="8" t="str">
        <f>TEXT(SalesDataTable[[#This Row],[Order Date]],"mmm")</f>
        <v>Sep</v>
      </c>
    </row>
    <row r="1910" spans="1:20" ht="15.6">
      <c r="A1910" s="2">
        <v>365</v>
      </c>
      <c r="B1910" s="3">
        <v>46282</v>
      </c>
      <c r="C1910" s="4" t="s">
        <v>20</v>
      </c>
      <c r="D1910" s="4" t="s">
        <v>33</v>
      </c>
      <c r="E1910" s="4" t="s">
        <v>28</v>
      </c>
      <c r="F1910" s="4" t="s">
        <v>3</v>
      </c>
      <c r="G1910" s="4" t="s">
        <v>23</v>
      </c>
      <c r="H1910" s="4" t="s">
        <v>51</v>
      </c>
      <c r="I1910" s="9">
        <v>2</v>
      </c>
      <c r="J1910" s="6">
        <v>121.25</v>
      </c>
      <c r="K1910" s="7">
        <v>0</v>
      </c>
      <c r="L1910" s="6">
        <v>61.5</v>
      </c>
      <c r="M1910" s="6">
        <f t="shared" si="116"/>
        <v>242.5</v>
      </c>
      <c r="N1910" s="6">
        <f t="shared" si="117"/>
        <v>123</v>
      </c>
      <c r="O1910" s="6">
        <f t="shared" si="118"/>
        <v>119.5</v>
      </c>
      <c r="P1910" s="8">
        <f t="shared" si="119"/>
        <v>0.4927835051546392</v>
      </c>
      <c r="Q1910" s="5">
        <f>YEAR(SalesDataTable[[#This Row],[Order Date]])</f>
        <v>2026</v>
      </c>
      <c r="R1910" s="8" t="str">
        <f>"Q"&amp;ROUNDUP(MONTH(SalesDataTable[[#This Row],[Order Date]])/3,0)</f>
        <v>Q3</v>
      </c>
      <c r="S1910" s="9">
        <f>MONTH(SalesDataTable[[#This Row],[Order Date]])</f>
        <v>9</v>
      </c>
      <c r="T1910" s="8" t="str">
        <f>TEXT(SalesDataTable[[#This Row],[Order Date]],"mmm")</f>
        <v>Sep</v>
      </c>
    </row>
    <row r="1911" spans="1:20" ht="15.6">
      <c r="A1911" s="2">
        <v>494</v>
      </c>
      <c r="B1911" s="3">
        <v>46282</v>
      </c>
      <c r="C1911" s="4" t="s">
        <v>20</v>
      </c>
      <c r="D1911" s="4" t="s">
        <v>21</v>
      </c>
      <c r="E1911" s="4" t="s">
        <v>2</v>
      </c>
      <c r="F1911" s="4" t="s">
        <v>13</v>
      </c>
      <c r="G1911" s="4" t="s">
        <v>14</v>
      </c>
      <c r="H1911" s="4" t="s">
        <v>15</v>
      </c>
      <c r="I1911" s="9">
        <v>1</v>
      </c>
      <c r="J1911" s="6">
        <v>35.94</v>
      </c>
      <c r="K1911" s="7">
        <v>0.1</v>
      </c>
      <c r="L1911" s="6">
        <v>13.19</v>
      </c>
      <c r="M1911" s="6">
        <f t="shared" si="116"/>
        <v>32.345999999999997</v>
      </c>
      <c r="N1911" s="6">
        <f t="shared" si="117"/>
        <v>13.19</v>
      </c>
      <c r="O1911" s="6">
        <f t="shared" si="118"/>
        <v>19.155999999999999</v>
      </c>
      <c r="P1911" s="8">
        <f t="shared" si="119"/>
        <v>0.59222160390774747</v>
      </c>
      <c r="Q1911" s="5">
        <f>YEAR(SalesDataTable[[#This Row],[Order Date]])</f>
        <v>2026</v>
      </c>
      <c r="R1911" s="8" t="str">
        <f>"Q"&amp;ROUNDUP(MONTH(SalesDataTable[[#This Row],[Order Date]])/3,0)</f>
        <v>Q3</v>
      </c>
      <c r="S1911" s="9">
        <f>MONTH(SalesDataTable[[#This Row],[Order Date]])</f>
        <v>9</v>
      </c>
      <c r="T1911" s="8" t="str">
        <f>TEXT(SalesDataTable[[#This Row],[Order Date]],"mmm")</f>
        <v>Sep</v>
      </c>
    </row>
    <row r="1912" spans="1:20" ht="15.6">
      <c r="A1912" s="2">
        <v>665</v>
      </c>
      <c r="B1912" s="3">
        <v>46282</v>
      </c>
      <c r="C1912" s="4" t="s">
        <v>6</v>
      </c>
      <c r="D1912" s="4" t="s">
        <v>49</v>
      </c>
      <c r="E1912" s="4" t="s">
        <v>2</v>
      </c>
      <c r="F1912" s="4" t="s">
        <v>13</v>
      </c>
      <c r="G1912" s="4" t="s">
        <v>4</v>
      </c>
      <c r="H1912" s="4" t="s">
        <v>30</v>
      </c>
      <c r="I1912" s="9">
        <v>1</v>
      </c>
      <c r="J1912" s="6">
        <v>101.18</v>
      </c>
      <c r="K1912" s="7">
        <v>0.1</v>
      </c>
      <c r="L1912" s="6">
        <v>49.38</v>
      </c>
      <c r="M1912" s="6">
        <f t="shared" si="116"/>
        <v>91.062000000000012</v>
      </c>
      <c r="N1912" s="6">
        <f t="shared" si="117"/>
        <v>49.38</v>
      </c>
      <c r="O1912" s="6">
        <f t="shared" si="118"/>
        <v>41.682000000000009</v>
      </c>
      <c r="P1912" s="8">
        <f t="shared" si="119"/>
        <v>0.45773209461685449</v>
      </c>
      <c r="Q1912" s="5">
        <f>YEAR(SalesDataTable[[#This Row],[Order Date]])</f>
        <v>2026</v>
      </c>
      <c r="R1912" s="8" t="str">
        <f>"Q"&amp;ROUNDUP(MONTH(SalesDataTable[[#This Row],[Order Date]])/3,0)</f>
        <v>Q3</v>
      </c>
      <c r="S1912" s="9">
        <f>MONTH(SalesDataTable[[#This Row],[Order Date]])</f>
        <v>9</v>
      </c>
      <c r="T1912" s="8" t="str">
        <f>TEXT(SalesDataTable[[#This Row],[Order Date]],"mmm")</f>
        <v>Sep</v>
      </c>
    </row>
    <row r="1913" spans="1:20" ht="15.6">
      <c r="A1913" s="2">
        <v>2067</v>
      </c>
      <c r="B1913" s="3">
        <v>46282</v>
      </c>
      <c r="C1913" s="4" t="s">
        <v>20</v>
      </c>
      <c r="D1913" s="4" t="s">
        <v>31</v>
      </c>
      <c r="E1913" s="4" t="s">
        <v>19</v>
      </c>
      <c r="F1913" s="4" t="s">
        <v>13</v>
      </c>
      <c r="G1913" s="4" t="s">
        <v>4</v>
      </c>
      <c r="H1913" s="4" t="s">
        <v>5</v>
      </c>
      <c r="I1913" s="9">
        <v>2</v>
      </c>
      <c r="J1913" s="6">
        <v>82.47</v>
      </c>
      <c r="K1913" s="7">
        <v>0</v>
      </c>
      <c r="L1913" s="6">
        <v>42.49</v>
      </c>
      <c r="M1913" s="6">
        <f t="shared" si="116"/>
        <v>164.94</v>
      </c>
      <c r="N1913" s="6">
        <f t="shared" si="117"/>
        <v>84.98</v>
      </c>
      <c r="O1913" s="6">
        <f t="shared" si="118"/>
        <v>79.959999999999994</v>
      </c>
      <c r="P1913" s="8">
        <f t="shared" si="119"/>
        <v>0.48478234509518608</v>
      </c>
      <c r="Q1913" s="5">
        <f>YEAR(SalesDataTable[[#This Row],[Order Date]])</f>
        <v>2026</v>
      </c>
      <c r="R1913" s="8" t="str">
        <f>"Q"&amp;ROUNDUP(MONTH(SalesDataTable[[#This Row],[Order Date]])/3,0)</f>
        <v>Q3</v>
      </c>
      <c r="S1913" s="9">
        <f>MONTH(SalesDataTable[[#This Row],[Order Date]])</f>
        <v>9</v>
      </c>
      <c r="T1913" s="8" t="str">
        <f>TEXT(SalesDataTable[[#This Row],[Order Date]],"mmm")</f>
        <v>Sep</v>
      </c>
    </row>
    <row r="1914" spans="1:20" ht="15.6">
      <c r="A1914" s="2">
        <v>2648</v>
      </c>
      <c r="B1914" s="3">
        <v>46282</v>
      </c>
      <c r="C1914" s="4" t="s">
        <v>11</v>
      </c>
      <c r="D1914" s="4" t="s">
        <v>52</v>
      </c>
      <c r="E1914" s="4" t="s">
        <v>28</v>
      </c>
      <c r="F1914" s="4" t="s">
        <v>13</v>
      </c>
      <c r="G1914" s="4" t="s">
        <v>34</v>
      </c>
      <c r="H1914" s="4" t="s">
        <v>45</v>
      </c>
      <c r="I1914" s="9">
        <v>1</v>
      </c>
      <c r="J1914" s="6">
        <v>50.47</v>
      </c>
      <c r="K1914" s="7">
        <v>0.05</v>
      </c>
      <c r="L1914" s="6">
        <v>22.27</v>
      </c>
      <c r="M1914" s="6">
        <f t="shared" si="116"/>
        <v>47.946499999999993</v>
      </c>
      <c r="N1914" s="6">
        <f t="shared" si="117"/>
        <v>22.27</v>
      </c>
      <c r="O1914" s="6">
        <f t="shared" si="118"/>
        <v>25.676499999999994</v>
      </c>
      <c r="P1914" s="8">
        <f t="shared" si="119"/>
        <v>0.53552396942425406</v>
      </c>
      <c r="Q1914" s="5">
        <f>YEAR(SalesDataTable[[#This Row],[Order Date]])</f>
        <v>2026</v>
      </c>
      <c r="R1914" s="8" t="str">
        <f>"Q"&amp;ROUNDUP(MONTH(SalesDataTable[[#This Row],[Order Date]])/3,0)</f>
        <v>Q3</v>
      </c>
      <c r="S1914" s="9">
        <f>MONTH(SalesDataTable[[#This Row],[Order Date]])</f>
        <v>9</v>
      </c>
      <c r="T1914" s="8" t="str">
        <f>TEXT(SalesDataTable[[#This Row],[Order Date]],"mmm")</f>
        <v>Sep</v>
      </c>
    </row>
    <row r="1915" spans="1:20" ht="15.6">
      <c r="A1915" s="2">
        <v>3074</v>
      </c>
      <c r="B1915" s="3">
        <v>46282</v>
      </c>
      <c r="C1915" s="4" t="s">
        <v>20</v>
      </c>
      <c r="D1915" s="4" t="s">
        <v>33</v>
      </c>
      <c r="E1915" s="4" t="s">
        <v>8</v>
      </c>
      <c r="F1915" s="4" t="s">
        <v>16</v>
      </c>
      <c r="G1915" s="4" t="s">
        <v>23</v>
      </c>
      <c r="H1915" s="4" t="s">
        <v>40</v>
      </c>
      <c r="I1915" s="9">
        <v>5</v>
      </c>
      <c r="J1915" s="6">
        <v>82.63</v>
      </c>
      <c r="K1915" s="7">
        <v>0.15</v>
      </c>
      <c r="L1915" s="6">
        <v>38.630000000000003</v>
      </c>
      <c r="M1915" s="6">
        <f t="shared" si="116"/>
        <v>351.17749999999995</v>
      </c>
      <c r="N1915" s="6">
        <f t="shared" si="117"/>
        <v>193.15</v>
      </c>
      <c r="O1915" s="6">
        <f t="shared" si="118"/>
        <v>158.02749999999995</v>
      </c>
      <c r="P1915" s="8">
        <f t="shared" si="119"/>
        <v>0.44999323703824978</v>
      </c>
      <c r="Q1915" s="5">
        <f>YEAR(SalesDataTable[[#This Row],[Order Date]])</f>
        <v>2026</v>
      </c>
      <c r="R1915" s="8" t="str">
        <f>"Q"&amp;ROUNDUP(MONTH(SalesDataTable[[#This Row],[Order Date]])/3,0)</f>
        <v>Q3</v>
      </c>
      <c r="S1915" s="9">
        <f>MONTH(SalesDataTable[[#This Row],[Order Date]])</f>
        <v>9</v>
      </c>
      <c r="T1915" s="8" t="str">
        <f>TEXT(SalesDataTable[[#This Row],[Order Date]],"mmm")</f>
        <v>Sep</v>
      </c>
    </row>
    <row r="1916" spans="1:20" ht="15.6">
      <c r="A1916" s="2">
        <v>259</v>
      </c>
      <c r="B1916" s="3">
        <v>46283</v>
      </c>
      <c r="C1916" s="4" t="s">
        <v>20</v>
      </c>
      <c r="D1916" s="4" t="s">
        <v>33</v>
      </c>
      <c r="E1916" s="4" t="s">
        <v>19</v>
      </c>
      <c r="F1916" s="4" t="s">
        <v>16</v>
      </c>
      <c r="G1916" s="4" t="s">
        <v>14</v>
      </c>
      <c r="H1916" s="4" t="s">
        <v>48</v>
      </c>
      <c r="I1916" s="9">
        <v>4</v>
      </c>
      <c r="J1916" s="6">
        <v>168.48</v>
      </c>
      <c r="K1916" s="7">
        <v>0.1</v>
      </c>
      <c r="L1916" s="6">
        <v>89.85</v>
      </c>
      <c r="M1916" s="6">
        <f t="shared" si="116"/>
        <v>606.52800000000002</v>
      </c>
      <c r="N1916" s="6">
        <f t="shared" si="117"/>
        <v>359.4</v>
      </c>
      <c r="O1916" s="6">
        <f t="shared" si="118"/>
        <v>247.12800000000004</v>
      </c>
      <c r="P1916" s="8">
        <f t="shared" si="119"/>
        <v>0.4074469768914214</v>
      </c>
      <c r="Q1916" s="5">
        <f>YEAR(SalesDataTable[[#This Row],[Order Date]])</f>
        <v>2026</v>
      </c>
      <c r="R1916" s="8" t="str">
        <f>"Q"&amp;ROUNDUP(MONTH(SalesDataTable[[#This Row],[Order Date]])/3,0)</f>
        <v>Q3</v>
      </c>
      <c r="S1916" s="9">
        <f>MONTH(SalesDataTable[[#This Row],[Order Date]])</f>
        <v>9</v>
      </c>
      <c r="T1916" s="8" t="str">
        <f>TEXT(SalesDataTable[[#This Row],[Order Date]],"mmm")</f>
        <v>Sep</v>
      </c>
    </row>
    <row r="1917" spans="1:20" ht="15.6">
      <c r="A1917" s="2">
        <v>997</v>
      </c>
      <c r="B1917" s="3">
        <v>46283</v>
      </c>
      <c r="C1917" s="4" t="s">
        <v>6</v>
      </c>
      <c r="D1917" s="4" t="s">
        <v>41</v>
      </c>
      <c r="E1917" s="4" t="s">
        <v>28</v>
      </c>
      <c r="F1917" s="4" t="s">
        <v>3</v>
      </c>
      <c r="G1917" s="4" t="s">
        <v>23</v>
      </c>
      <c r="H1917" s="4" t="s">
        <v>51</v>
      </c>
      <c r="I1917" s="9">
        <v>2</v>
      </c>
      <c r="J1917" s="6">
        <v>121.82</v>
      </c>
      <c r="K1917" s="7">
        <v>0</v>
      </c>
      <c r="L1917" s="6">
        <v>61.92</v>
      </c>
      <c r="M1917" s="6">
        <f t="shared" si="116"/>
        <v>243.64</v>
      </c>
      <c r="N1917" s="6">
        <f t="shared" si="117"/>
        <v>123.84</v>
      </c>
      <c r="O1917" s="6">
        <f t="shared" si="118"/>
        <v>119.79999999999998</v>
      </c>
      <c r="P1917" s="8">
        <f t="shared" si="119"/>
        <v>0.49170907896897059</v>
      </c>
      <c r="Q1917" s="5">
        <f>YEAR(SalesDataTable[[#This Row],[Order Date]])</f>
        <v>2026</v>
      </c>
      <c r="R1917" s="8" t="str">
        <f>"Q"&amp;ROUNDUP(MONTH(SalesDataTable[[#This Row],[Order Date]])/3,0)</f>
        <v>Q3</v>
      </c>
      <c r="S1917" s="9">
        <f>MONTH(SalesDataTable[[#This Row],[Order Date]])</f>
        <v>9</v>
      </c>
      <c r="T1917" s="8" t="str">
        <f>TEXT(SalesDataTable[[#This Row],[Order Date]],"mmm")</f>
        <v>Sep</v>
      </c>
    </row>
    <row r="1918" spans="1:20" ht="15.6">
      <c r="A1918" s="2">
        <v>2102</v>
      </c>
      <c r="B1918" s="3">
        <v>46283</v>
      </c>
      <c r="C1918" s="4" t="s">
        <v>0</v>
      </c>
      <c r="D1918" s="4" t="s">
        <v>50</v>
      </c>
      <c r="E1918" s="4" t="s">
        <v>19</v>
      </c>
      <c r="F1918" s="4" t="s">
        <v>3</v>
      </c>
      <c r="G1918" s="4" t="s">
        <v>4</v>
      </c>
      <c r="H1918" s="4" t="s">
        <v>22</v>
      </c>
      <c r="I1918" s="9">
        <v>1</v>
      </c>
      <c r="J1918" s="6">
        <v>50.02</v>
      </c>
      <c r="K1918" s="7">
        <v>0.1</v>
      </c>
      <c r="L1918" s="6">
        <v>22.47</v>
      </c>
      <c r="M1918" s="6">
        <f t="shared" si="116"/>
        <v>45.018000000000001</v>
      </c>
      <c r="N1918" s="6">
        <f t="shared" si="117"/>
        <v>22.47</v>
      </c>
      <c r="O1918" s="6">
        <f t="shared" si="118"/>
        <v>22.548000000000002</v>
      </c>
      <c r="P1918" s="8">
        <f t="shared" si="119"/>
        <v>0.50086632013861121</v>
      </c>
      <c r="Q1918" s="5">
        <f>YEAR(SalesDataTable[[#This Row],[Order Date]])</f>
        <v>2026</v>
      </c>
      <c r="R1918" s="8" t="str">
        <f>"Q"&amp;ROUNDUP(MONTH(SalesDataTable[[#This Row],[Order Date]])/3,0)</f>
        <v>Q3</v>
      </c>
      <c r="S1918" s="9">
        <f>MONTH(SalesDataTable[[#This Row],[Order Date]])</f>
        <v>9</v>
      </c>
      <c r="T1918" s="8" t="str">
        <f>TEXT(SalesDataTable[[#This Row],[Order Date]],"mmm")</f>
        <v>Sep</v>
      </c>
    </row>
    <row r="1919" spans="1:20" ht="15.6">
      <c r="A1919" s="2">
        <v>2452</v>
      </c>
      <c r="B1919" s="3">
        <v>46283</v>
      </c>
      <c r="C1919" s="4" t="s">
        <v>11</v>
      </c>
      <c r="D1919" s="4" t="s">
        <v>25</v>
      </c>
      <c r="E1919" s="4" t="s">
        <v>2</v>
      </c>
      <c r="F1919" s="4" t="s">
        <v>13</v>
      </c>
      <c r="G1919" s="4" t="s">
        <v>34</v>
      </c>
      <c r="H1919" s="4" t="s">
        <v>45</v>
      </c>
      <c r="I1919" s="9">
        <v>1</v>
      </c>
      <c r="J1919" s="6">
        <v>50.17</v>
      </c>
      <c r="K1919" s="7">
        <v>0.1</v>
      </c>
      <c r="L1919" s="6">
        <v>21.99</v>
      </c>
      <c r="M1919" s="6">
        <f t="shared" si="116"/>
        <v>45.153000000000006</v>
      </c>
      <c r="N1919" s="6">
        <f t="shared" si="117"/>
        <v>21.99</v>
      </c>
      <c r="O1919" s="6">
        <f t="shared" si="118"/>
        <v>23.163000000000007</v>
      </c>
      <c r="P1919" s="8">
        <f t="shared" si="119"/>
        <v>0.51298917015480705</v>
      </c>
      <c r="Q1919" s="5">
        <f>YEAR(SalesDataTable[[#This Row],[Order Date]])</f>
        <v>2026</v>
      </c>
      <c r="R1919" s="8" t="str">
        <f>"Q"&amp;ROUNDUP(MONTH(SalesDataTable[[#This Row],[Order Date]])/3,0)</f>
        <v>Q3</v>
      </c>
      <c r="S1919" s="9">
        <f>MONTH(SalesDataTable[[#This Row],[Order Date]])</f>
        <v>9</v>
      </c>
      <c r="T1919" s="8" t="str">
        <f>TEXT(SalesDataTable[[#This Row],[Order Date]],"mmm")</f>
        <v>Sep</v>
      </c>
    </row>
    <row r="1920" spans="1:20" ht="15.6">
      <c r="A1920" s="2">
        <v>2761</v>
      </c>
      <c r="B1920" s="3">
        <v>46283</v>
      </c>
      <c r="C1920" s="4" t="s">
        <v>0</v>
      </c>
      <c r="D1920" s="4" t="s">
        <v>50</v>
      </c>
      <c r="E1920" s="4" t="s">
        <v>8</v>
      </c>
      <c r="F1920" s="4" t="s">
        <v>16</v>
      </c>
      <c r="G1920" s="4" t="s">
        <v>23</v>
      </c>
      <c r="H1920" s="4" t="s">
        <v>51</v>
      </c>
      <c r="I1920" s="9">
        <v>5</v>
      </c>
      <c r="J1920" s="6">
        <v>124.51</v>
      </c>
      <c r="K1920" s="7">
        <v>0.1</v>
      </c>
      <c r="L1920" s="6">
        <v>60.29</v>
      </c>
      <c r="M1920" s="6">
        <f t="shared" si="116"/>
        <v>560.29500000000007</v>
      </c>
      <c r="N1920" s="6">
        <f t="shared" si="117"/>
        <v>301.45</v>
      </c>
      <c r="O1920" s="6">
        <f t="shared" si="118"/>
        <v>258.84500000000008</v>
      </c>
      <c r="P1920" s="8">
        <f t="shared" si="119"/>
        <v>0.46197984990049895</v>
      </c>
      <c r="Q1920" s="5">
        <f>YEAR(SalesDataTable[[#This Row],[Order Date]])</f>
        <v>2026</v>
      </c>
      <c r="R1920" s="8" t="str">
        <f>"Q"&amp;ROUNDUP(MONTH(SalesDataTable[[#This Row],[Order Date]])/3,0)</f>
        <v>Q3</v>
      </c>
      <c r="S1920" s="9">
        <f>MONTH(SalesDataTable[[#This Row],[Order Date]])</f>
        <v>9</v>
      </c>
      <c r="T1920" s="8" t="str">
        <f>TEXT(SalesDataTable[[#This Row],[Order Date]],"mmm")</f>
        <v>Sep</v>
      </c>
    </row>
    <row r="1921" spans="1:20" ht="15.6">
      <c r="A1921" s="2">
        <v>3993</v>
      </c>
      <c r="B1921" s="3">
        <v>46283</v>
      </c>
      <c r="C1921" s="4" t="s">
        <v>6</v>
      </c>
      <c r="D1921" s="4" t="s">
        <v>43</v>
      </c>
      <c r="E1921" s="4" t="s">
        <v>28</v>
      </c>
      <c r="F1921" s="4" t="s">
        <v>3</v>
      </c>
      <c r="G1921" s="4" t="s">
        <v>9</v>
      </c>
      <c r="H1921" s="4" t="s">
        <v>37</v>
      </c>
      <c r="I1921" s="9">
        <v>1</v>
      </c>
      <c r="J1921" s="6">
        <v>153.68</v>
      </c>
      <c r="K1921" s="7">
        <v>0.05</v>
      </c>
      <c r="L1921" s="6">
        <v>77.42</v>
      </c>
      <c r="M1921" s="6">
        <f t="shared" si="116"/>
        <v>145.99600000000001</v>
      </c>
      <c r="N1921" s="6">
        <f t="shared" si="117"/>
        <v>77.42</v>
      </c>
      <c r="O1921" s="6">
        <f t="shared" si="118"/>
        <v>68.576000000000008</v>
      </c>
      <c r="P1921" s="8">
        <f t="shared" si="119"/>
        <v>0.46971149894517661</v>
      </c>
      <c r="Q1921" s="5">
        <f>YEAR(SalesDataTable[[#This Row],[Order Date]])</f>
        <v>2026</v>
      </c>
      <c r="R1921" s="8" t="str">
        <f>"Q"&amp;ROUNDUP(MONTH(SalesDataTable[[#This Row],[Order Date]])/3,0)</f>
        <v>Q3</v>
      </c>
      <c r="S1921" s="9">
        <f>MONTH(SalesDataTable[[#This Row],[Order Date]])</f>
        <v>9</v>
      </c>
      <c r="T1921" s="8" t="str">
        <f>TEXT(SalesDataTable[[#This Row],[Order Date]],"mmm")</f>
        <v>Sep</v>
      </c>
    </row>
    <row r="1922" spans="1:20" ht="15.6">
      <c r="A1922" s="2">
        <v>4343</v>
      </c>
      <c r="B1922" s="3">
        <v>46283</v>
      </c>
      <c r="C1922" s="4" t="s">
        <v>6</v>
      </c>
      <c r="D1922" s="4" t="s">
        <v>43</v>
      </c>
      <c r="E1922" s="4" t="s">
        <v>28</v>
      </c>
      <c r="F1922" s="4" t="s">
        <v>13</v>
      </c>
      <c r="G1922" s="4" t="s">
        <v>23</v>
      </c>
      <c r="H1922" s="4" t="s">
        <v>51</v>
      </c>
      <c r="I1922" s="9">
        <v>2</v>
      </c>
      <c r="J1922" s="6">
        <v>121.37</v>
      </c>
      <c r="K1922" s="7">
        <v>0.05</v>
      </c>
      <c r="L1922" s="6">
        <v>60.13</v>
      </c>
      <c r="M1922" s="6">
        <f t="shared" ref="M1922:M1985" si="120">I1922*J1922*(1-K1922)</f>
        <v>230.60300000000001</v>
      </c>
      <c r="N1922" s="6">
        <f t="shared" ref="N1922:N1985" si="121">I1922*L1922</f>
        <v>120.26</v>
      </c>
      <c r="O1922" s="6">
        <f t="shared" ref="O1922:O1985" si="122">M1922-N1922</f>
        <v>110.343</v>
      </c>
      <c r="P1922" s="8">
        <f t="shared" ref="P1922:P1985" si="123">IFERROR(O1922/M1922,0)</f>
        <v>0.47849767782726155</v>
      </c>
      <c r="Q1922" s="5">
        <f>YEAR(SalesDataTable[[#This Row],[Order Date]])</f>
        <v>2026</v>
      </c>
      <c r="R1922" s="8" t="str">
        <f>"Q"&amp;ROUNDUP(MONTH(SalesDataTable[[#This Row],[Order Date]])/3,0)</f>
        <v>Q3</v>
      </c>
      <c r="S1922" s="9">
        <f>MONTH(SalesDataTable[[#This Row],[Order Date]])</f>
        <v>9</v>
      </c>
      <c r="T1922" s="8" t="str">
        <f>TEXT(SalesDataTable[[#This Row],[Order Date]],"mmm")</f>
        <v>Sep</v>
      </c>
    </row>
    <row r="1923" spans="1:20" ht="15.6">
      <c r="A1923" s="2">
        <v>4429</v>
      </c>
      <c r="B1923" s="3">
        <v>46283</v>
      </c>
      <c r="C1923" s="4" t="s">
        <v>0</v>
      </c>
      <c r="D1923" s="4" t="s">
        <v>50</v>
      </c>
      <c r="E1923" s="4" t="s">
        <v>2</v>
      </c>
      <c r="F1923" s="4" t="s">
        <v>16</v>
      </c>
      <c r="G1923" s="4" t="s">
        <v>9</v>
      </c>
      <c r="H1923" s="4" t="s">
        <v>17</v>
      </c>
      <c r="I1923" s="9">
        <v>2</v>
      </c>
      <c r="J1923" s="6">
        <v>145.1</v>
      </c>
      <c r="K1923" s="7">
        <v>0.1</v>
      </c>
      <c r="L1923" s="6">
        <v>77.62</v>
      </c>
      <c r="M1923" s="6">
        <f t="shared" si="120"/>
        <v>261.18</v>
      </c>
      <c r="N1923" s="6">
        <f t="shared" si="121"/>
        <v>155.24</v>
      </c>
      <c r="O1923" s="6">
        <f t="shared" si="122"/>
        <v>105.94</v>
      </c>
      <c r="P1923" s="8">
        <f t="shared" si="123"/>
        <v>0.40562064476606169</v>
      </c>
      <c r="Q1923" s="5">
        <f>YEAR(SalesDataTable[[#This Row],[Order Date]])</f>
        <v>2026</v>
      </c>
      <c r="R1923" s="8" t="str">
        <f>"Q"&amp;ROUNDUP(MONTH(SalesDataTable[[#This Row],[Order Date]])/3,0)</f>
        <v>Q3</v>
      </c>
      <c r="S1923" s="9">
        <f>MONTH(SalesDataTable[[#This Row],[Order Date]])</f>
        <v>9</v>
      </c>
      <c r="T1923" s="8" t="str">
        <f>TEXT(SalesDataTable[[#This Row],[Order Date]],"mmm")</f>
        <v>Sep</v>
      </c>
    </row>
    <row r="1924" spans="1:20" ht="15.6">
      <c r="A1924" s="2">
        <v>4824</v>
      </c>
      <c r="B1924" s="3">
        <v>46283</v>
      </c>
      <c r="C1924" s="4" t="s">
        <v>20</v>
      </c>
      <c r="D1924" s="4" t="s">
        <v>33</v>
      </c>
      <c r="E1924" s="4" t="s">
        <v>2</v>
      </c>
      <c r="F1924" s="4" t="s">
        <v>3</v>
      </c>
      <c r="G1924" s="4" t="s">
        <v>34</v>
      </c>
      <c r="H1924" s="4" t="s">
        <v>42</v>
      </c>
      <c r="I1924" s="9">
        <v>1</v>
      </c>
      <c r="J1924" s="6">
        <v>36.729999999999997</v>
      </c>
      <c r="K1924" s="7">
        <v>0.05</v>
      </c>
      <c r="L1924" s="6">
        <v>14.11</v>
      </c>
      <c r="M1924" s="6">
        <f t="shared" si="120"/>
        <v>34.893499999999996</v>
      </c>
      <c r="N1924" s="6">
        <f t="shared" si="121"/>
        <v>14.11</v>
      </c>
      <c r="O1924" s="6">
        <f t="shared" si="122"/>
        <v>20.783499999999997</v>
      </c>
      <c r="P1924" s="8">
        <f t="shared" si="123"/>
        <v>0.59562669265049362</v>
      </c>
      <c r="Q1924" s="5">
        <f>YEAR(SalesDataTable[[#This Row],[Order Date]])</f>
        <v>2026</v>
      </c>
      <c r="R1924" s="8" t="str">
        <f>"Q"&amp;ROUNDUP(MONTH(SalesDataTable[[#This Row],[Order Date]])/3,0)</f>
        <v>Q3</v>
      </c>
      <c r="S1924" s="9">
        <f>MONTH(SalesDataTable[[#This Row],[Order Date]])</f>
        <v>9</v>
      </c>
      <c r="T1924" s="8" t="str">
        <f>TEXT(SalesDataTable[[#This Row],[Order Date]],"mmm")</f>
        <v>Sep</v>
      </c>
    </row>
    <row r="1925" spans="1:20" ht="15.6">
      <c r="A1925" s="2">
        <v>4881</v>
      </c>
      <c r="B1925" s="3">
        <v>46283</v>
      </c>
      <c r="C1925" s="4" t="s">
        <v>11</v>
      </c>
      <c r="D1925" s="4" t="s">
        <v>12</v>
      </c>
      <c r="E1925" s="4" t="s">
        <v>2</v>
      </c>
      <c r="F1925" s="4" t="s">
        <v>16</v>
      </c>
      <c r="G1925" s="4" t="s">
        <v>14</v>
      </c>
      <c r="H1925" s="4" t="s">
        <v>44</v>
      </c>
      <c r="I1925" s="9">
        <v>4</v>
      </c>
      <c r="J1925" s="6">
        <v>134.15</v>
      </c>
      <c r="K1925" s="7">
        <v>0.05</v>
      </c>
      <c r="L1925" s="6">
        <v>65.58</v>
      </c>
      <c r="M1925" s="6">
        <f t="shared" si="120"/>
        <v>509.77</v>
      </c>
      <c r="N1925" s="6">
        <f t="shared" si="121"/>
        <v>262.32</v>
      </c>
      <c r="O1925" s="6">
        <f t="shared" si="122"/>
        <v>247.45</v>
      </c>
      <c r="P1925" s="8">
        <f t="shared" si="123"/>
        <v>0.48541499107440611</v>
      </c>
      <c r="Q1925" s="5">
        <f>YEAR(SalesDataTable[[#This Row],[Order Date]])</f>
        <v>2026</v>
      </c>
      <c r="R1925" s="8" t="str">
        <f>"Q"&amp;ROUNDUP(MONTH(SalesDataTable[[#This Row],[Order Date]])/3,0)</f>
        <v>Q3</v>
      </c>
      <c r="S1925" s="9">
        <f>MONTH(SalesDataTable[[#This Row],[Order Date]])</f>
        <v>9</v>
      </c>
      <c r="T1925" s="8" t="str">
        <f>TEXT(SalesDataTable[[#This Row],[Order Date]],"mmm")</f>
        <v>Sep</v>
      </c>
    </row>
    <row r="1926" spans="1:20" ht="15.6">
      <c r="A1926" s="2">
        <v>5138</v>
      </c>
      <c r="B1926" s="3">
        <v>46283</v>
      </c>
      <c r="C1926" s="4" t="s">
        <v>0</v>
      </c>
      <c r="D1926" s="4" t="s">
        <v>1</v>
      </c>
      <c r="E1926" s="4" t="s">
        <v>8</v>
      </c>
      <c r="F1926" s="4" t="s">
        <v>16</v>
      </c>
      <c r="G1926" s="4" t="s">
        <v>9</v>
      </c>
      <c r="H1926" s="4" t="s">
        <v>10</v>
      </c>
      <c r="I1926" s="9">
        <v>8</v>
      </c>
      <c r="J1926" s="6">
        <v>94.21</v>
      </c>
      <c r="K1926" s="7">
        <v>0.1</v>
      </c>
      <c r="L1926" s="6">
        <v>45.05</v>
      </c>
      <c r="M1926" s="6">
        <f t="shared" si="120"/>
        <v>678.31200000000001</v>
      </c>
      <c r="N1926" s="6">
        <f t="shared" si="121"/>
        <v>360.4</v>
      </c>
      <c r="O1926" s="6">
        <f t="shared" si="122"/>
        <v>317.91200000000003</v>
      </c>
      <c r="P1926" s="8">
        <f t="shared" si="123"/>
        <v>0.46868107891353833</v>
      </c>
      <c r="Q1926" s="5">
        <f>YEAR(SalesDataTable[[#This Row],[Order Date]])</f>
        <v>2026</v>
      </c>
      <c r="R1926" s="8" t="str">
        <f>"Q"&amp;ROUNDUP(MONTH(SalesDataTable[[#This Row],[Order Date]])/3,0)</f>
        <v>Q3</v>
      </c>
      <c r="S1926" s="9">
        <f>MONTH(SalesDataTable[[#This Row],[Order Date]])</f>
        <v>9</v>
      </c>
      <c r="T1926" s="8" t="str">
        <f>TEXT(SalesDataTable[[#This Row],[Order Date]],"mmm")</f>
        <v>Sep</v>
      </c>
    </row>
    <row r="1927" spans="1:20" ht="15.6">
      <c r="A1927" s="2">
        <v>1214</v>
      </c>
      <c r="B1927" s="3">
        <v>46284</v>
      </c>
      <c r="C1927" s="4" t="s">
        <v>0</v>
      </c>
      <c r="D1927" s="4" t="s">
        <v>50</v>
      </c>
      <c r="E1927" s="4" t="s">
        <v>19</v>
      </c>
      <c r="F1927" s="4" t="s">
        <v>3</v>
      </c>
      <c r="G1927" s="4" t="s">
        <v>23</v>
      </c>
      <c r="H1927" s="4" t="s">
        <v>29</v>
      </c>
      <c r="I1927" s="9">
        <v>1</v>
      </c>
      <c r="J1927" s="6">
        <v>198.29</v>
      </c>
      <c r="K1927" s="7">
        <v>0.05</v>
      </c>
      <c r="L1927" s="6">
        <v>106.24</v>
      </c>
      <c r="M1927" s="6">
        <f t="shared" si="120"/>
        <v>188.37549999999999</v>
      </c>
      <c r="N1927" s="6">
        <f t="shared" si="121"/>
        <v>106.24</v>
      </c>
      <c r="O1927" s="6">
        <f t="shared" si="122"/>
        <v>82.135499999999993</v>
      </c>
      <c r="P1927" s="8">
        <f t="shared" si="123"/>
        <v>0.436020076920831</v>
      </c>
      <c r="Q1927" s="5">
        <f>YEAR(SalesDataTable[[#This Row],[Order Date]])</f>
        <v>2026</v>
      </c>
      <c r="R1927" s="8" t="str">
        <f>"Q"&amp;ROUNDUP(MONTH(SalesDataTable[[#This Row],[Order Date]])/3,0)</f>
        <v>Q3</v>
      </c>
      <c r="S1927" s="9">
        <f>MONTH(SalesDataTable[[#This Row],[Order Date]])</f>
        <v>9</v>
      </c>
      <c r="T1927" s="8" t="str">
        <f>TEXT(SalesDataTable[[#This Row],[Order Date]],"mmm")</f>
        <v>Sep</v>
      </c>
    </row>
    <row r="1928" spans="1:20" ht="15.6">
      <c r="A1928" s="2">
        <v>1346</v>
      </c>
      <c r="B1928" s="3">
        <v>46284</v>
      </c>
      <c r="C1928" s="4" t="s">
        <v>6</v>
      </c>
      <c r="D1928" s="4" t="s">
        <v>49</v>
      </c>
      <c r="E1928" s="4" t="s">
        <v>28</v>
      </c>
      <c r="F1928" s="4" t="s">
        <v>3</v>
      </c>
      <c r="G1928" s="4" t="s">
        <v>14</v>
      </c>
      <c r="H1928" s="4" t="s">
        <v>48</v>
      </c>
      <c r="I1928" s="9">
        <v>3</v>
      </c>
      <c r="J1928" s="6">
        <v>166.21</v>
      </c>
      <c r="K1928" s="7">
        <v>0.05</v>
      </c>
      <c r="L1928" s="6">
        <v>85.03</v>
      </c>
      <c r="M1928" s="6">
        <f t="shared" si="120"/>
        <v>473.69849999999997</v>
      </c>
      <c r="N1928" s="6">
        <f t="shared" si="121"/>
        <v>255.09</v>
      </c>
      <c r="O1928" s="6">
        <f t="shared" si="122"/>
        <v>218.60849999999996</v>
      </c>
      <c r="P1928" s="8">
        <f t="shared" si="123"/>
        <v>0.4614929116304991</v>
      </c>
      <c r="Q1928" s="5">
        <f>YEAR(SalesDataTable[[#This Row],[Order Date]])</f>
        <v>2026</v>
      </c>
      <c r="R1928" s="8" t="str">
        <f>"Q"&amp;ROUNDUP(MONTH(SalesDataTable[[#This Row],[Order Date]])/3,0)</f>
        <v>Q3</v>
      </c>
      <c r="S1928" s="9">
        <f>MONTH(SalesDataTable[[#This Row],[Order Date]])</f>
        <v>9</v>
      </c>
      <c r="T1928" s="8" t="str">
        <f>TEXT(SalesDataTable[[#This Row],[Order Date]],"mmm")</f>
        <v>Sep</v>
      </c>
    </row>
    <row r="1929" spans="1:20" ht="15.6">
      <c r="A1929" s="2">
        <v>1361</v>
      </c>
      <c r="B1929" s="3">
        <v>46284</v>
      </c>
      <c r="C1929" s="4" t="s">
        <v>6</v>
      </c>
      <c r="D1929" s="4" t="s">
        <v>27</v>
      </c>
      <c r="E1929" s="4" t="s">
        <v>28</v>
      </c>
      <c r="F1929" s="4" t="s">
        <v>13</v>
      </c>
      <c r="G1929" s="4" t="s">
        <v>4</v>
      </c>
      <c r="H1929" s="4" t="s">
        <v>26</v>
      </c>
      <c r="I1929" s="9">
        <v>1</v>
      </c>
      <c r="J1929" s="6">
        <v>40.700000000000003</v>
      </c>
      <c r="K1929" s="7">
        <v>0.05</v>
      </c>
      <c r="L1929" s="6">
        <v>16.43</v>
      </c>
      <c r="M1929" s="6">
        <f t="shared" si="120"/>
        <v>38.664999999999999</v>
      </c>
      <c r="N1929" s="6">
        <f t="shared" si="121"/>
        <v>16.43</v>
      </c>
      <c r="O1929" s="6">
        <f t="shared" si="122"/>
        <v>22.234999999999999</v>
      </c>
      <c r="P1929" s="8">
        <f t="shared" si="123"/>
        <v>0.57506789085736454</v>
      </c>
      <c r="Q1929" s="5">
        <f>YEAR(SalesDataTable[[#This Row],[Order Date]])</f>
        <v>2026</v>
      </c>
      <c r="R1929" s="8" t="str">
        <f>"Q"&amp;ROUNDUP(MONTH(SalesDataTable[[#This Row],[Order Date]])/3,0)</f>
        <v>Q3</v>
      </c>
      <c r="S1929" s="9">
        <f>MONTH(SalesDataTable[[#This Row],[Order Date]])</f>
        <v>9</v>
      </c>
      <c r="T1929" s="8" t="str">
        <f>TEXT(SalesDataTable[[#This Row],[Order Date]],"mmm")</f>
        <v>Sep</v>
      </c>
    </row>
    <row r="1930" spans="1:20" ht="15.6">
      <c r="A1930" s="2">
        <v>2728</v>
      </c>
      <c r="B1930" s="3">
        <v>46284</v>
      </c>
      <c r="C1930" s="4" t="s">
        <v>0</v>
      </c>
      <c r="D1930" s="4" t="s">
        <v>50</v>
      </c>
      <c r="E1930" s="4" t="s">
        <v>2</v>
      </c>
      <c r="F1930" s="4" t="s">
        <v>13</v>
      </c>
      <c r="G1930" s="4" t="s">
        <v>9</v>
      </c>
      <c r="H1930" s="4" t="s">
        <v>37</v>
      </c>
      <c r="I1930" s="9">
        <v>3</v>
      </c>
      <c r="J1930" s="6">
        <v>153.5</v>
      </c>
      <c r="K1930" s="7">
        <v>0</v>
      </c>
      <c r="L1930" s="6">
        <v>80.819999999999993</v>
      </c>
      <c r="M1930" s="6">
        <f t="shared" si="120"/>
        <v>460.5</v>
      </c>
      <c r="N1930" s="6">
        <f t="shared" si="121"/>
        <v>242.45999999999998</v>
      </c>
      <c r="O1930" s="6">
        <f t="shared" si="122"/>
        <v>218.04000000000002</v>
      </c>
      <c r="P1930" s="8">
        <f t="shared" si="123"/>
        <v>0.47348534201954401</v>
      </c>
      <c r="Q1930" s="5">
        <f>YEAR(SalesDataTable[[#This Row],[Order Date]])</f>
        <v>2026</v>
      </c>
      <c r="R1930" s="8" t="str">
        <f>"Q"&amp;ROUNDUP(MONTH(SalesDataTable[[#This Row],[Order Date]])/3,0)</f>
        <v>Q3</v>
      </c>
      <c r="S1930" s="9">
        <f>MONTH(SalesDataTable[[#This Row],[Order Date]])</f>
        <v>9</v>
      </c>
      <c r="T1930" s="8" t="str">
        <f>TEXT(SalesDataTable[[#This Row],[Order Date]],"mmm")</f>
        <v>Sep</v>
      </c>
    </row>
    <row r="1931" spans="1:20" ht="15.6">
      <c r="A1931" s="2">
        <v>2788</v>
      </c>
      <c r="B1931" s="3">
        <v>46284</v>
      </c>
      <c r="C1931" s="4" t="s">
        <v>6</v>
      </c>
      <c r="D1931" s="4" t="s">
        <v>43</v>
      </c>
      <c r="E1931" s="4" t="s">
        <v>28</v>
      </c>
      <c r="F1931" s="4" t="s">
        <v>13</v>
      </c>
      <c r="G1931" s="4" t="s">
        <v>9</v>
      </c>
      <c r="H1931" s="4" t="s">
        <v>46</v>
      </c>
      <c r="I1931" s="9">
        <v>1</v>
      </c>
      <c r="J1931" s="6">
        <v>70.430000000000007</v>
      </c>
      <c r="K1931" s="7">
        <v>0</v>
      </c>
      <c r="L1931" s="6">
        <v>31.51</v>
      </c>
      <c r="M1931" s="6">
        <f t="shared" si="120"/>
        <v>70.430000000000007</v>
      </c>
      <c r="N1931" s="6">
        <f t="shared" si="121"/>
        <v>31.51</v>
      </c>
      <c r="O1931" s="6">
        <f t="shared" si="122"/>
        <v>38.92</v>
      </c>
      <c r="P1931" s="8">
        <f t="shared" si="123"/>
        <v>0.55260542382507449</v>
      </c>
      <c r="Q1931" s="5">
        <f>YEAR(SalesDataTable[[#This Row],[Order Date]])</f>
        <v>2026</v>
      </c>
      <c r="R1931" s="8" t="str">
        <f>"Q"&amp;ROUNDUP(MONTH(SalesDataTable[[#This Row],[Order Date]])/3,0)</f>
        <v>Q3</v>
      </c>
      <c r="S1931" s="9">
        <f>MONTH(SalesDataTable[[#This Row],[Order Date]])</f>
        <v>9</v>
      </c>
      <c r="T1931" s="8" t="str">
        <f>TEXT(SalesDataTable[[#This Row],[Order Date]],"mmm")</f>
        <v>Sep</v>
      </c>
    </row>
    <row r="1932" spans="1:20" ht="15.6">
      <c r="A1932" s="2">
        <v>2932</v>
      </c>
      <c r="B1932" s="3">
        <v>46284</v>
      </c>
      <c r="C1932" s="4" t="s">
        <v>0</v>
      </c>
      <c r="D1932" s="4" t="s">
        <v>50</v>
      </c>
      <c r="E1932" s="4" t="s">
        <v>19</v>
      </c>
      <c r="F1932" s="4" t="s">
        <v>16</v>
      </c>
      <c r="G1932" s="4" t="s">
        <v>4</v>
      </c>
      <c r="H1932" s="4" t="s">
        <v>22</v>
      </c>
      <c r="I1932" s="9">
        <v>4</v>
      </c>
      <c r="J1932" s="6">
        <v>49.93</v>
      </c>
      <c r="K1932" s="7">
        <v>0</v>
      </c>
      <c r="L1932" s="6">
        <v>22.99</v>
      </c>
      <c r="M1932" s="6">
        <f t="shared" si="120"/>
        <v>199.72</v>
      </c>
      <c r="N1932" s="6">
        <f t="shared" si="121"/>
        <v>91.96</v>
      </c>
      <c r="O1932" s="6">
        <f t="shared" si="122"/>
        <v>107.76</v>
      </c>
      <c r="P1932" s="8">
        <f t="shared" si="123"/>
        <v>0.53955537752853999</v>
      </c>
      <c r="Q1932" s="5">
        <f>YEAR(SalesDataTable[[#This Row],[Order Date]])</f>
        <v>2026</v>
      </c>
      <c r="R1932" s="8" t="str">
        <f>"Q"&amp;ROUNDUP(MONTH(SalesDataTable[[#This Row],[Order Date]])/3,0)</f>
        <v>Q3</v>
      </c>
      <c r="S1932" s="9">
        <f>MONTH(SalesDataTable[[#This Row],[Order Date]])</f>
        <v>9</v>
      </c>
      <c r="T1932" s="8" t="str">
        <f>TEXT(SalesDataTable[[#This Row],[Order Date]],"mmm")</f>
        <v>Sep</v>
      </c>
    </row>
    <row r="1933" spans="1:20" ht="15.6">
      <c r="A1933" s="2">
        <v>3399</v>
      </c>
      <c r="B1933" s="3">
        <v>46284</v>
      </c>
      <c r="C1933" s="4" t="s">
        <v>6</v>
      </c>
      <c r="D1933" s="4" t="s">
        <v>43</v>
      </c>
      <c r="E1933" s="4" t="s">
        <v>19</v>
      </c>
      <c r="F1933" s="4" t="s">
        <v>3</v>
      </c>
      <c r="G1933" s="4" t="s">
        <v>4</v>
      </c>
      <c r="H1933" s="4" t="s">
        <v>22</v>
      </c>
      <c r="I1933" s="9">
        <v>1</v>
      </c>
      <c r="J1933" s="6">
        <v>50.18</v>
      </c>
      <c r="K1933" s="7">
        <v>0</v>
      </c>
      <c r="L1933" s="6">
        <v>22.92</v>
      </c>
      <c r="M1933" s="6">
        <f t="shared" si="120"/>
        <v>50.18</v>
      </c>
      <c r="N1933" s="6">
        <f t="shared" si="121"/>
        <v>22.92</v>
      </c>
      <c r="O1933" s="6">
        <f t="shared" si="122"/>
        <v>27.259999999999998</v>
      </c>
      <c r="P1933" s="8">
        <f t="shared" si="123"/>
        <v>0.54324432044639293</v>
      </c>
      <c r="Q1933" s="5">
        <f>YEAR(SalesDataTable[[#This Row],[Order Date]])</f>
        <v>2026</v>
      </c>
      <c r="R1933" s="8" t="str">
        <f>"Q"&amp;ROUNDUP(MONTH(SalesDataTable[[#This Row],[Order Date]])/3,0)</f>
        <v>Q3</v>
      </c>
      <c r="S1933" s="9">
        <f>MONTH(SalesDataTable[[#This Row],[Order Date]])</f>
        <v>9</v>
      </c>
      <c r="T1933" s="8" t="str">
        <f>TEXT(SalesDataTable[[#This Row],[Order Date]],"mmm")</f>
        <v>Sep</v>
      </c>
    </row>
    <row r="1934" spans="1:20" ht="15.6">
      <c r="A1934" s="2">
        <v>3588</v>
      </c>
      <c r="B1934" s="3">
        <v>46284</v>
      </c>
      <c r="C1934" s="4" t="s">
        <v>20</v>
      </c>
      <c r="D1934" s="4" t="s">
        <v>47</v>
      </c>
      <c r="E1934" s="4" t="s">
        <v>19</v>
      </c>
      <c r="F1934" s="4" t="s">
        <v>13</v>
      </c>
      <c r="G1934" s="4" t="s">
        <v>14</v>
      </c>
      <c r="H1934" s="4" t="s">
        <v>48</v>
      </c>
      <c r="I1934" s="9">
        <v>2</v>
      </c>
      <c r="J1934" s="6">
        <v>164.01</v>
      </c>
      <c r="K1934" s="7">
        <v>0.15</v>
      </c>
      <c r="L1934" s="6">
        <v>87.14</v>
      </c>
      <c r="M1934" s="6">
        <f t="shared" si="120"/>
        <v>278.81699999999995</v>
      </c>
      <c r="N1934" s="6">
        <f t="shared" si="121"/>
        <v>174.28</v>
      </c>
      <c r="O1934" s="6">
        <f t="shared" si="122"/>
        <v>104.53699999999995</v>
      </c>
      <c r="P1934" s="8">
        <f t="shared" si="123"/>
        <v>0.37493050997607741</v>
      </c>
      <c r="Q1934" s="5">
        <f>YEAR(SalesDataTable[[#This Row],[Order Date]])</f>
        <v>2026</v>
      </c>
      <c r="R1934" s="8" t="str">
        <f>"Q"&amp;ROUNDUP(MONTH(SalesDataTable[[#This Row],[Order Date]])/3,0)</f>
        <v>Q3</v>
      </c>
      <c r="S1934" s="9">
        <f>MONTH(SalesDataTable[[#This Row],[Order Date]])</f>
        <v>9</v>
      </c>
      <c r="T1934" s="8" t="str">
        <f>TEXT(SalesDataTable[[#This Row],[Order Date]],"mmm")</f>
        <v>Sep</v>
      </c>
    </row>
    <row r="1935" spans="1:20" ht="15.6">
      <c r="A1935" s="2">
        <v>3603</v>
      </c>
      <c r="B1935" s="3">
        <v>46284</v>
      </c>
      <c r="C1935" s="4" t="s">
        <v>6</v>
      </c>
      <c r="D1935" s="4" t="s">
        <v>49</v>
      </c>
      <c r="E1935" s="4" t="s">
        <v>28</v>
      </c>
      <c r="F1935" s="4" t="s">
        <v>3</v>
      </c>
      <c r="G1935" s="4" t="s">
        <v>4</v>
      </c>
      <c r="H1935" s="4" t="s">
        <v>5</v>
      </c>
      <c r="I1935" s="9">
        <v>2</v>
      </c>
      <c r="J1935" s="6">
        <v>83.77</v>
      </c>
      <c r="K1935" s="7">
        <v>0</v>
      </c>
      <c r="L1935" s="6">
        <v>43.32</v>
      </c>
      <c r="M1935" s="6">
        <f t="shared" si="120"/>
        <v>167.54</v>
      </c>
      <c r="N1935" s="6">
        <f t="shared" si="121"/>
        <v>86.64</v>
      </c>
      <c r="O1935" s="6">
        <f t="shared" si="122"/>
        <v>80.899999999999991</v>
      </c>
      <c r="P1935" s="8">
        <f t="shared" si="123"/>
        <v>0.4828697624447893</v>
      </c>
      <c r="Q1935" s="5">
        <f>YEAR(SalesDataTable[[#This Row],[Order Date]])</f>
        <v>2026</v>
      </c>
      <c r="R1935" s="8" t="str">
        <f>"Q"&amp;ROUNDUP(MONTH(SalesDataTable[[#This Row],[Order Date]])/3,0)</f>
        <v>Q3</v>
      </c>
      <c r="S1935" s="9">
        <f>MONTH(SalesDataTable[[#This Row],[Order Date]])</f>
        <v>9</v>
      </c>
      <c r="T1935" s="8" t="str">
        <f>TEXT(SalesDataTable[[#This Row],[Order Date]],"mmm")</f>
        <v>Sep</v>
      </c>
    </row>
    <row r="1936" spans="1:20" ht="15.6">
      <c r="A1936" s="2">
        <v>3845</v>
      </c>
      <c r="B1936" s="3">
        <v>46284</v>
      </c>
      <c r="C1936" s="4" t="s">
        <v>20</v>
      </c>
      <c r="D1936" s="4" t="s">
        <v>33</v>
      </c>
      <c r="E1936" s="4" t="s">
        <v>2</v>
      </c>
      <c r="F1936" s="4" t="s">
        <v>13</v>
      </c>
      <c r="G1936" s="4" t="s">
        <v>23</v>
      </c>
      <c r="H1936" s="4" t="s">
        <v>40</v>
      </c>
      <c r="I1936" s="9">
        <v>1</v>
      </c>
      <c r="J1936" s="6">
        <v>81.84</v>
      </c>
      <c r="K1936" s="7">
        <v>0</v>
      </c>
      <c r="L1936" s="6">
        <v>38.5</v>
      </c>
      <c r="M1936" s="6">
        <f t="shared" si="120"/>
        <v>81.84</v>
      </c>
      <c r="N1936" s="6">
        <f t="shared" si="121"/>
        <v>38.5</v>
      </c>
      <c r="O1936" s="6">
        <f t="shared" si="122"/>
        <v>43.34</v>
      </c>
      <c r="P1936" s="8">
        <f t="shared" si="123"/>
        <v>0.52956989247311825</v>
      </c>
      <c r="Q1936" s="5">
        <f>YEAR(SalesDataTable[[#This Row],[Order Date]])</f>
        <v>2026</v>
      </c>
      <c r="R1936" s="8" t="str">
        <f>"Q"&amp;ROUNDUP(MONTH(SalesDataTable[[#This Row],[Order Date]])/3,0)</f>
        <v>Q3</v>
      </c>
      <c r="S1936" s="9">
        <f>MONTH(SalesDataTable[[#This Row],[Order Date]])</f>
        <v>9</v>
      </c>
      <c r="T1936" s="8" t="str">
        <f>TEXT(SalesDataTable[[#This Row],[Order Date]],"mmm")</f>
        <v>Sep</v>
      </c>
    </row>
    <row r="1937" spans="1:20" ht="15.6">
      <c r="A1937" s="2">
        <v>4191</v>
      </c>
      <c r="B1937" s="3">
        <v>46284</v>
      </c>
      <c r="C1937" s="4" t="s">
        <v>11</v>
      </c>
      <c r="D1937" s="4" t="s">
        <v>25</v>
      </c>
      <c r="E1937" s="4" t="s">
        <v>28</v>
      </c>
      <c r="F1937" s="4" t="s">
        <v>3</v>
      </c>
      <c r="G1937" s="4" t="s">
        <v>34</v>
      </c>
      <c r="H1937" s="4" t="s">
        <v>35</v>
      </c>
      <c r="I1937" s="9">
        <v>1</v>
      </c>
      <c r="J1937" s="6">
        <v>40.32</v>
      </c>
      <c r="K1937" s="7">
        <v>0.15</v>
      </c>
      <c r="L1937" s="6">
        <v>14.39</v>
      </c>
      <c r="M1937" s="6">
        <f t="shared" si="120"/>
        <v>34.271999999999998</v>
      </c>
      <c r="N1937" s="6">
        <f t="shared" si="121"/>
        <v>14.39</v>
      </c>
      <c r="O1937" s="6">
        <f t="shared" si="122"/>
        <v>19.881999999999998</v>
      </c>
      <c r="P1937" s="8">
        <f t="shared" si="123"/>
        <v>0.58012371615312786</v>
      </c>
      <c r="Q1937" s="5">
        <f>YEAR(SalesDataTable[[#This Row],[Order Date]])</f>
        <v>2026</v>
      </c>
      <c r="R1937" s="8" t="str">
        <f>"Q"&amp;ROUNDUP(MONTH(SalesDataTable[[#This Row],[Order Date]])/3,0)</f>
        <v>Q3</v>
      </c>
      <c r="S1937" s="9">
        <f>MONTH(SalesDataTable[[#This Row],[Order Date]])</f>
        <v>9</v>
      </c>
      <c r="T1937" s="8" t="str">
        <f>TEXT(SalesDataTable[[#This Row],[Order Date]],"mmm")</f>
        <v>Sep</v>
      </c>
    </row>
    <row r="1938" spans="1:20" ht="15.6">
      <c r="A1938" s="2">
        <v>4269</v>
      </c>
      <c r="B1938" s="3">
        <v>46284</v>
      </c>
      <c r="C1938" s="4" t="s">
        <v>11</v>
      </c>
      <c r="D1938" s="4" t="s">
        <v>52</v>
      </c>
      <c r="E1938" s="4" t="s">
        <v>8</v>
      </c>
      <c r="F1938" s="4" t="s">
        <v>16</v>
      </c>
      <c r="G1938" s="4" t="s">
        <v>9</v>
      </c>
      <c r="H1938" s="4" t="s">
        <v>37</v>
      </c>
      <c r="I1938" s="9">
        <v>4</v>
      </c>
      <c r="J1938" s="6">
        <v>155.84</v>
      </c>
      <c r="K1938" s="7">
        <v>0.05</v>
      </c>
      <c r="L1938" s="6">
        <v>80.790000000000006</v>
      </c>
      <c r="M1938" s="6">
        <f t="shared" si="120"/>
        <v>592.19200000000001</v>
      </c>
      <c r="N1938" s="6">
        <f t="shared" si="121"/>
        <v>323.16000000000003</v>
      </c>
      <c r="O1938" s="6">
        <f t="shared" si="122"/>
        <v>269.03199999999998</v>
      </c>
      <c r="P1938" s="8">
        <f t="shared" si="123"/>
        <v>0.45429860585755966</v>
      </c>
      <c r="Q1938" s="5">
        <f>YEAR(SalesDataTable[[#This Row],[Order Date]])</f>
        <v>2026</v>
      </c>
      <c r="R1938" s="8" t="str">
        <f>"Q"&amp;ROUNDUP(MONTH(SalesDataTable[[#This Row],[Order Date]])/3,0)</f>
        <v>Q3</v>
      </c>
      <c r="S1938" s="9">
        <f>MONTH(SalesDataTable[[#This Row],[Order Date]])</f>
        <v>9</v>
      </c>
      <c r="T1938" s="8" t="str">
        <f>TEXT(SalesDataTable[[#This Row],[Order Date]],"mmm")</f>
        <v>Sep</v>
      </c>
    </row>
    <row r="1939" spans="1:20" ht="15.6">
      <c r="A1939" s="2">
        <v>5</v>
      </c>
      <c r="B1939" s="3">
        <v>46285</v>
      </c>
      <c r="C1939" s="4" t="s">
        <v>6</v>
      </c>
      <c r="D1939" s="4" t="s">
        <v>27</v>
      </c>
      <c r="E1939" s="4" t="s">
        <v>2</v>
      </c>
      <c r="F1939" s="4" t="s">
        <v>16</v>
      </c>
      <c r="G1939" s="4" t="s">
        <v>34</v>
      </c>
      <c r="H1939" s="4" t="s">
        <v>45</v>
      </c>
      <c r="I1939" s="9">
        <v>1</v>
      </c>
      <c r="J1939" s="6">
        <v>51.83</v>
      </c>
      <c r="K1939" s="7">
        <v>0</v>
      </c>
      <c r="L1939" s="6">
        <v>21.9</v>
      </c>
      <c r="M1939" s="6">
        <f t="shared" si="120"/>
        <v>51.83</v>
      </c>
      <c r="N1939" s="6">
        <f t="shared" si="121"/>
        <v>21.9</v>
      </c>
      <c r="O1939" s="6">
        <f t="shared" si="122"/>
        <v>29.93</v>
      </c>
      <c r="P1939" s="8">
        <f t="shared" si="123"/>
        <v>0.57746478873239437</v>
      </c>
      <c r="Q1939" s="5">
        <f>YEAR(SalesDataTable[[#This Row],[Order Date]])</f>
        <v>2026</v>
      </c>
      <c r="R1939" s="8" t="str">
        <f>"Q"&amp;ROUNDUP(MONTH(SalesDataTable[[#This Row],[Order Date]])/3,0)</f>
        <v>Q3</v>
      </c>
      <c r="S1939" s="9">
        <f>MONTH(SalesDataTable[[#This Row],[Order Date]])</f>
        <v>9</v>
      </c>
      <c r="T1939" s="8" t="str">
        <f>TEXT(SalesDataTable[[#This Row],[Order Date]],"mmm")</f>
        <v>Sep</v>
      </c>
    </row>
    <row r="1940" spans="1:20" ht="15.6">
      <c r="A1940" s="2">
        <v>210</v>
      </c>
      <c r="B1940" s="3">
        <v>46285</v>
      </c>
      <c r="C1940" s="4" t="s">
        <v>11</v>
      </c>
      <c r="D1940" s="4" t="s">
        <v>18</v>
      </c>
      <c r="E1940" s="4" t="s">
        <v>19</v>
      </c>
      <c r="F1940" s="4" t="s">
        <v>3</v>
      </c>
      <c r="G1940" s="4" t="s">
        <v>23</v>
      </c>
      <c r="H1940" s="4" t="s">
        <v>29</v>
      </c>
      <c r="I1940" s="9">
        <v>1</v>
      </c>
      <c r="J1940" s="6">
        <v>190.77</v>
      </c>
      <c r="K1940" s="7">
        <v>0.05</v>
      </c>
      <c r="L1940" s="6">
        <v>104.69</v>
      </c>
      <c r="M1940" s="6">
        <f t="shared" si="120"/>
        <v>181.23150000000001</v>
      </c>
      <c r="N1940" s="6">
        <f t="shared" si="121"/>
        <v>104.69</v>
      </c>
      <c r="O1940" s="6">
        <f t="shared" si="122"/>
        <v>76.541500000000013</v>
      </c>
      <c r="P1940" s="8">
        <f t="shared" si="123"/>
        <v>0.42234103894742364</v>
      </c>
      <c r="Q1940" s="5">
        <f>YEAR(SalesDataTable[[#This Row],[Order Date]])</f>
        <v>2026</v>
      </c>
      <c r="R1940" s="8" t="str">
        <f>"Q"&amp;ROUNDUP(MONTH(SalesDataTable[[#This Row],[Order Date]])/3,0)</f>
        <v>Q3</v>
      </c>
      <c r="S1940" s="9">
        <f>MONTH(SalesDataTable[[#This Row],[Order Date]])</f>
        <v>9</v>
      </c>
      <c r="T1940" s="8" t="str">
        <f>TEXT(SalesDataTable[[#This Row],[Order Date]],"mmm")</f>
        <v>Sep</v>
      </c>
    </row>
    <row r="1941" spans="1:20" ht="15.6">
      <c r="A1941" s="2">
        <v>462</v>
      </c>
      <c r="B1941" s="3">
        <v>46285</v>
      </c>
      <c r="C1941" s="4" t="s">
        <v>6</v>
      </c>
      <c r="D1941" s="4" t="s">
        <v>43</v>
      </c>
      <c r="E1941" s="4" t="s">
        <v>19</v>
      </c>
      <c r="F1941" s="4" t="s">
        <v>13</v>
      </c>
      <c r="G1941" s="4" t="s">
        <v>4</v>
      </c>
      <c r="H1941" s="4" t="s">
        <v>26</v>
      </c>
      <c r="I1941" s="9">
        <v>2</v>
      </c>
      <c r="J1941" s="6">
        <v>40.049999999999997</v>
      </c>
      <c r="K1941" s="7">
        <v>0.05</v>
      </c>
      <c r="L1941" s="6">
        <v>16.97</v>
      </c>
      <c r="M1941" s="6">
        <f t="shared" si="120"/>
        <v>76.094999999999985</v>
      </c>
      <c r="N1941" s="6">
        <f t="shared" si="121"/>
        <v>33.94</v>
      </c>
      <c r="O1941" s="6">
        <f t="shared" si="122"/>
        <v>42.154999999999987</v>
      </c>
      <c r="P1941" s="8">
        <f t="shared" si="123"/>
        <v>0.55397857940731976</v>
      </c>
      <c r="Q1941" s="5">
        <f>YEAR(SalesDataTable[[#This Row],[Order Date]])</f>
        <v>2026</v>
      </c>
      <c r="R1941" s="8" t="str">
        <f>"Q"&amp;ROUNDUP(MONTH(SalesDataTable[[#This Row],[Order Date]])/3,0)</f>
        <v>Q3</v>
      </c>
      <c r="S1941" s="9">
        <f>MONTH(SalesDataTable[[#This Row],[Order Date]])</f>
        <v>9</v>
      </c>
      <c r="T1941" s="8" t="str">
        <f>TEXT(SalesDataTable[[#This Row],[Order Date]],"mmm")</f>
        <v>Sep</v>
      </c>
    </row>
    <row r="1942" spans="1:20" ht="15.6">
      <c r="A1942" s="2">
        <v>725</v>
      </c>
      <c r="B1942" s="3">
        <v>46285</v>
      </c>
      <c r="C1942" s="4" t="s">
        <v>6</v>
      </c>
      <c r="D1942" s="4" t="s">
        <v>43</v>
      </c>
      <c r="E1942" s="4" t="s">
        <v>2</v>
      </c>
      <c r="F1942" s="4" t="s">
        <v>13</v>
      </c>
      <c r="G1942" s="4" t="s">
        <v>4</v>
      </c>
      <c r="H1942" s="4" t="s">
        <v>5</v>
      </c>
      <c r="I1942" s="9">
        <v>1</v>
      </c>
      <c r="J1942" s="6">
        <v>82.08</v>
      </c>
      <c r="K1942" s="7">
        <v>0.05</v>
      </c>
      <c r="L1942" s="6">
        <v>43.18</v>
      </c>
      <c r="M1942" s="6">
        <f t="shared" si="120"/>
        <v>77.975999999999999</v>
      </c>
      <c r="N1942" s="6">
        <f t="shared" si="121"/>
        <v>43.18</v>
      </c>
      <c r="O1942" s="6">
        <f t="shared" si="122"/>
        <v>34.795999999999999</v>
      </c>
      <c r="P1942" s="8">
        <f t="shared" si="123"/>
        <v>0.44623986867754178</v>
      </c>
      <c r="Q1942" s="5">
        <f>YEAR(SalesDataTable[[#This Row],[Order Date]])</f>
        <v>2026</v>
      </c>
      <c r="R1942" s="8" t="str">
        <f>"Q"&amp;ROUNDUP(MONTH(SalesDataTable[[#This Row],[Order Date]])/3,0)</f>
        <v>Q3</v>
      </c>
      <c r="S1942" s="9">
        <f>MONTH(SalesDataTable[[#This Row],[Order Date]])</f>
        <v>9</v>
      </c>
      <c r="T1942" s="8" t="str">
        <f>TEXT(SalesDataTable[[#This Row],[Order Date]],"mmm")</f>
        <v>Sep</v>
      </c>
    </row>
    <row r="1943" spans="1:20" ht="15.6">
      <c r="A1943" s="2">
        <v>918</v>
      </c>
      <c r="B1943" s="3">
        <v>46285</v>
      </c>
      <c r="C1943" s="4" t="s">
        <v>0</v>
      </c>
      <c r="D1943" s="4" t="s">
        <v>50</v>
      </c>
      <c r="E1943" s="4" t="s">
        <v>2</v>
      </c>
      <c r="F1943" s="4" t="s">
        <v>3</v>
      </c>
      <c r="G1943" s="4" t="s">
        <v>4</v>
      </c>
      <c r="H1943" s="4" t="s">
        <v>22</v>
      </c>
      <c r="I1943" s="9">
        <v>1</v>
      </c>
      <c r="J1943" s="6">
        <v>50.3</v>
      </c>
      <c r="K1943" s="7">
        <v>0.05</v>
      </c>
      <c r="L1943" s="6">
        <v>22.14</v>
      </c>
      <c r="M1943" s="6">
        <f t="shared" si="120"/>
        <v>47.784999999999997</v>
      </c>
      <c r="N1943" s="6">
        <f t="shared" si="121"/>
        <v>22.14</v>
      </c>
      <c r="O1943" s="6">
        <f t="shared" si="122"/>
        <v>25.644999999999996</v>
      </c>
      <c r="P1943" s="8">
        <f t="shared" si="123"/>
        <v>0.53667468870984614</v>
      </c>
      <c r="Q1943" s="5">
        <f>YEAR(SalesDataTable[[#This Row],[Order Date]])</f>
        <v>2026</v>
      </c>
      <c r="R1943" s="8" t="str">
        <f>"Q"&amp;ROUNDUP(MONTH(SalesDataTable[[#This Row],[Order Date]])/3,0)</f>
        <v>Q3</v>
      </c>
      <c r="S1943" s="9">
        <f>MONTH(SalesDataTable[[#This Row],[Order Date]])</f>
        <v>9</v>
      </c>
      <c r="T1943" s="8" t="str">
        <f>TEXT(SalesDataTable[[#This Row],[Order Date]],"mmm")</f>
        <v>Sep</v>
      </c>
    </row>
    <row r="1944" spans="1:20" ht="15.6">
      <c r="A1944" s="2">
        <v>1442</v>
      </c>
      <c r="B1944" s="3">
        <v>46285</v>
      </c>
      <c r="C1944" s="4" t="s">
        <v>11</v>
      </c>
      <c r="D1944" s="4" t="s">
        <v>52</v>
      </c>
      <c r="E1944" s="4" t="s">
        <v>2</v>
      </c>
      <c r="F1944" s="4" t="s">
        <v>13</v>
      </c>
      <c r="G1944" s="4" t="s">
        <v>14</v>
      </c>
      <c r="H1944" s="4" t="s">
        <v>32</v>
      </c>
      <c r="I1944" s="9">
        <v>1</v>
      </c>
      <c r="J1944" s="6">
        <v>47.68</v>
      </c>
      <c r="K1944" s="7">
        <v>0.1</v>
      </c>
      <c r="L1944" s="6">
        <v>18.03</v>
      </c>
      <c r="M1944" s="6">
        <f t="shared" si="120"/>
        <v>42.911999999999999</v>
      </c>
      <c r="N1944" s="6">
        <f t="shared" si="121"/>
        <v>18.03</v>
      </c>
      <c r="O1944" s="6">
        <f t="shared" si="122"/>
        <v>24.881999999999998</v>
      </c>
      <c r="P1944" s="8">
        <f t="shared" si="123"/>
        <v>0.57983780760626391</v>
      </c>
      <c r="Q1944" s="5">
        <f>YEAR(SalesDataTable[[#This Row],[Order Date]])</f>
        <v>2026</v>
      </c>
      <c r="R1944" s="8" t="str">
        <f>"Q"&amp;ROUNDUP(MONTH(SalesDataTable[[#This Row],[Order Date]])/3,0)</f>
        <v>Q3</v>
      </c>
      <c r="S1944" s="9">
        <f>MONTH(SalesDataTable[[#This Row],[Order Date]])</f>
        <v>9</v>
      </c>
      <c r="T1944" s="8" t="str">
        <f>TEXT(SalesDataTable[[#This Row],[Order Date]],"mmm")</f>
        <v>Sep</v>
      </c>
    </row>
    <row r="1945" spans="1:20" ht="15.6">
      <c r="A1945" s="2">
        <v>4290</v>
      </c>
      <c r="B1945" s="3">
        <v>46285</v>
      </c>
      <c r="C1945" s="4" t="s">
        <v>11</v>
      </c>
      <c r="D1945" s="4" t="s">
        <v>12</v>
      </c>
      <c r="E1945" s="4" t="s">
        <v>19</v>
      </c>
      <c r="F1945" s="4" t="s">
        <v>3</v>
      </c>
      <c r="G1945" s="4" t="s">
        <v>4</v>
      </c>
      <c r="H1945" s="4" t="s">
        <v>22</v>
      </c>
      <c r="I1945" s="9">
        <v>2</v>
      </c>
      <c r="J1945" s="6">
        <v>51.48</v>
      </c>
      <c r="K1945" s="7">
        <v>0.05</v>
      </c>
      <c r="L1945" s="6">
        <v>22.38</v>
      </c>
      <c r="M1945" s="6">
        <f t="shared" si="120"/>
        <v>97.811999999999983</v>
      </c>
      <c r="N1945" s="6">
        <f t="shared" si="121"/>
        <v>44.76</v>
      </c>
      <c r="O1945" s="6">
        <f t="shared" si="122"/>
        <v>53.051999999999985</v>
      </c>
      <c r="P1945" s="8">
        <f t="shared" si="123"/>
        <v>0.54238743712427917</v>
      </c>
      <c r="Q1945" s="5">
        <f>YEAR(SalesDataTable[[#This Row],[Order Date]])</f>
        <v>2026</v>
      </c>
      <c r="R1945" s="8" t="str">
        <f>"Q"&amp;ROUNDUP(MONTH(SalesDataTable[[#This Row],[Order Date]])/3,0)</f>
        <v>Q3</v>
      </c>
      <c r="S1945" s="9">
        <f>MONTH(SalesDataTable[[#This Row],[Order Date]])</f>
        <v>9</v>
      </c>
      <c r="T1945" s="8" t="str">
        <f>TEXT(SalesDataTable[[#This Row],[Order Date]],"mmm")</f>
        <v>Sep</v>
      </c>
    </row>
    <row r="1946" spans="1:20" ht="15.6">
      <c r="A1946" s="2">
        <v>4666</v>
      </c>
      <c r="B1946" s="3">
        <v>46285</v>
      </c>
      <c r="C1946" s="4" t="s">
        <v>11</v>
      </c>
      <c r="D1946" s="4" t="s">
        <v>18</v>
      </c>
      <c r="E1946" s="4" t="s">
        <v>2</v>
      </c>
      <c r="F1946" s="4" t="s">
        <v>16</v>
      </c>
      <c r="G1946" s="4" t="s">
        <v>34</v>
      </c>
      <c r="H1946" s="4" t="s">
        <v>38</v>
      </c>
      <c r="I1946" s="9">
        <v>2</v>
      </c>
      <c r="J1946" s="6">
        <v>123.73</v>
      </c>
      <c r="K1946" s="7">
        <v>0</v>
      </c>
      <c r="L1946" s="6">
        <v>68.459999999999994</v>
      </c>
      <c r="M1946" s="6">
        <f t="shared" si="120"/>
        <v>247.46</v>
      </c>
      <c r="N1946" s="6">
        <f t="shared" si="121"/>
        <v>136.91999999999999</v>
      </c>
      <c r="O1946" s="6">
        <f t="shared" si="122"/>
        <v>110.54000000000002</v>
      </c>
      <c r="P1946" s="8">
        <f t="shared" si="123"/>
        <v>0.44669845631617239</v>
      </c>
      <c r="Q1946" s="5">
        <f>YEAR(SalesDataTable[[#This Row],[Order Date]])</f>
        <v>2026</v>
      </c>
      <c r="R1946" s="8" t="str">
        <f>"Q"&amp;ROUNDUP(MONTH(SalesDataTable[[#This Row],[Order Date]])/3,0)</f>
        <v>Q3</v>
      </c>
      <c r="S1946" s="9">
        <f>MONTH(SalesDataTable[[#This Row],[Order Date]])</f>
        <v>9</v>
      </c>
      <c r="T1946" s="8" t="str">
        <f>TEXT(SalesDataTable[[#This Row],[Order Date]],"mmm")</f>
        <v>Sep</v>
      </c>
    </row>
    <row r="1947" spans="1:20" ht="15.6">
      <c r="A1947" s="2">
        <v>234</v>
      </c>
      <c r="B1947" s="3">
        <v>46286</v>
      </c>
      <c r="C1947" s="4" t="s">
        <v>11</v>
      </c>
      <c r="D1947" s="4" t="s">
        <v>25</v>
      </c>
      <c r="E1947" s="4" t="s">
        <v>2</v>
      </c>
      <c r="F1947" s="4" t="s">
        <v>16</v>
      </c>
      <c r="G1947" s="4" t="s">
        <v>9</v>
      </c>
      <c r="H1947" s="4" t="s">
        <v>17</v>
      </c>
      <c r="I1947" s="9">
        <v>2</v>
      </c>
      <c r="J1947" s="6">
        <v>146.81</v>
      </c>
      <c r="K1947" s="7">
        <v>0</v>
      </c>
      <c r="L1947" s="6">
        <v>79.72</v>
      </c>
      <c r="M1947" s="6">
        <f t="shared" si="120"/>
        <v>293.62</v>
      </c>
      <c r="N1947" s="6">
        <f t="shared" si="121"/>
        <v>159.44</v>
      </c>
      <c r="O1947" s="6">
        <f t="shared" si="122"/>
        <v>134.18</v>
      </c>
      <c r="P1947" s="8">
        <f t="shared" si="123"/>
        <v>0.45698521899053202</v>
      </c>
      <c r="Q1947" s="5">
        <f>YEAR(SalesDataTable[[#This Row],[Order Date]])</f>
        <v>2026</v>
      </c>
      <c r="R1947" s="8" t="str">
        <f>"Q"&amp;ROUNDUP(MONTH(SalesDataTable[[#This Row],[Order Date]])/3,0)</f>
        <v>Q3</v>
      </c>
      <c r="S1947" s="9">
        <f>MONTH(SalesDataTable[[#This Row],[Order Date]])</f>
        <v>9</v>
      </c>
      <c r="T1947" s="8" t="str">
        <f>TEXT(SalesDataTable[[#This Row],[Order Date]],"mmm")</f>
        <v>Sep</v>
      </c>
    </row>
    <row r="1948" spans="1:20" ht="15.6">
      <c r="A1948" s="2">
        <v>802</v>
      </c>
      <c r="B1948" s="3">
        <v>46286</v>
      </c>
      <c r="C1948" s="4" t="s">
        <v>6</v>
      </c>
      <c r="D1948" s="4" t="s">
        <v>43</v>
      </c>
      <c r="E1948" s="4" t="s">
        <v>19</v>
      </c>
      <c r="F1948" s="4" t="s">
        <v>3</v>
      </c>
      <c r="G1948" s="4" t="s">
        <v>14</v>
      </c>
      <c r="H1948" s="4" t="s">
        <v>48</v>
      </c>
      <c r="I1948" s="9">
        <v>2</v>
      </c>
      <c r="J1948" s="6">
        <v>167.16</v>
      </c>
      <c r="K1948" s="7">
        <v>0</v>
      </c>
      <c r="L1948" s="6">
        <v>88.51</v>
      </c>
      <c r="M1948" s="6">
        <f t="shared" si="120"/>
        <v>334.32</v>
      </c>
      <c r="N1948" s="6">
        <f t="shared" si="121"/>
        <v>177.02</v>
      </c>
      <c r="O1948" s="6">
        <f t="shared" si="122"/>
        <v>157.29999999999998</v>
      </c>
      <c r="P1948" s="8">
        <f t="shared" si="123"/>
        <v>0.4705072983967456</v>
      </c>
      <c r="Q1948" s="5">
        <f>YEAR(SalesDataTable[[#This Row],[Order Date]])</f>
        <v>2026</v>
      </c>
      <c r="R1948" s="8" t="str">
        <f>"Q"&amp;ROUNDUP(MONTH(SalesDataTable[[#This Row],[Order Date]])/3,0)</f>
        <v>Q3</v>
      </c>
      <c r="S1948" s="9">
        <f>MONTH(SalesDataTable[[#This Row],[Order Date]])</f>
        <v>9</v>
      </c>
      <c r="T1948" s="8" t="str">
        <f>TEXT(SalesDataTable[[#This Row],[Order Date]],"mmm")</f>
        <v>Sep</v>
      </c>
    </row>
    <row r="1949" spans="1:20" ht="15.6">
      <c r="A1949" s="2">
        <v>1942</v>
      </c>
      <c r="B1949" s="3">
        <v>46286</v>
      </c>
      <c r="C1949" s="4" t="s">
        <v>11</v>
      </c>
      <c r="D1949" s="4" t="s">
        <v>12</v>
      </c>
      <c r="E1949" s="4" t="s">
        <v>2</v>
      </c>
      <c r="F1949" s="4" t="s">
        <v>13</v>
      </c>
      <c r="G1949" s="4" t="s">
        <v>4</v>
      </c>
      <c r="H1949" s="4" t="s">
        <v>5</v>
      </c>
      <c r="I1949" s="9">
        <v>1</v>
      </c>
      <c r="J1949" s="6">
        <v>83.69</v>
      </c>
      <c r="K1949" s="7">
        <v>0</v>
      </c>
      <c r="L1949" s="6">
        <v>42.76</v>
      </c>
      <c r="M1949" s="6">
        <f t="shared" si="120"/>
        <v>83.69</v>
      </c>
      <c r="N1949" s="6">
        <f t="shared" si="121"/>
        <v>42.76</v>
      </c>
      <c r="O1949" s="6">
        <f t="shared" si="122"/>
        <v>40.93</v>
      </c>
      <c r="P1949" s="8">
        <f t="shared" si="123"/>
        <v>0.48906679412116144</v>
      </c>
      <c r="Q1949" s="5">
        <f>YEAR(SalesDataTable[[#This Row],[Order Date]])</f>
        <v>2026</v>
      </c>
      <c r="R1949" s="8" t="str">
        <f>"Q"&amp;ROUNDUP(MONTH(SalesDataTable[[#This Row],[Order Date]])/3,0)</f>
        <v>Q3</v>
      </c>
      <c r="S1949" s="9">
        <f>MONTH(SalesDataTable[[#This Row],[Order Date]])</f>
        <v>9</v>
      </c>
      <c r="T1949" s="8" t="str">
        <f>TEXT(SalesDataTable[[#This Row],[Order Date]],"mmm")</f>
        <v>Sep</v>
      </c>
    </row>
    <row r="1950" spans="1:20" ht="15.6">
      <c r="A1950" s="2">
        <v>2200</v>
      </c>
      <c r="B1950" s="3">
        <v>46286</v>
      </c>
      <c r="C1950" s="4" t="s">
        <v>0</v>
      </c>
      <c r="D1950" s="4" t="s">
        <v>1</v>
      </c>
      <c r="E1950" s="4" t="s">
        <v>2</v>
      </c>
      <c r="F1950" s="4" t="s">
        <v>13</v>
      </c>
      <c r="G1950" s="4" t="s">
        <v>4</v>
      </c>
      <c r="H1950" s="4" t="s">
        <v>26</v>
      </c>
      <c r="I1950" s="9">
        <v>1</v>
      </c>
      <c r="J1950" s="6">
        <v>40.4</v>
      </c>
      <c r="K1950" s="7">
        <v>0.15</v>
      </c>
      <c r="L1950" s="6">
        <v>16.47</v>
      </c>
      <c r="M1950" s="6">
        <f t="shared" si="120"/>
        <v>34.339999999999996</v>
      </c>
      <c r="N1950" s="6">
        <f t="shared" si="121"/>
        <v>16.47</v>
      </c>
      <c r="O1950" s="6">
        <f t="shared" si="122"/>
        <v>17.869999999999997</v>
      </c>
      <c r="P1950" s="8">
        <f t="shared" si="123"/>
        <v>0.52038439138031445</v>
      </c>
      <c r="Q1950" s="5">
        <f>YEAR(SalesDataTable[[#This Row],[Order Date]])</f>
        <v>2026</v>
      </c>
      <c r="R1950" s="8" t="str">
        <f>"Q"&amp;ROUNDUP(MONTH(SalesDataTable[[#This Row],[Order Date]])/3,0)</f>
        <v>Q3</v>
      </c>
      <c r="S1950" s="9">
        <f>MONTH(SalesDataTable[[#This Row],[Order Date]])</f>
        <v>9</v>
      </c>
      <c r="T1950" s="8" t="str">
        <f>TEXT(SalesDataTable[[#This Row],[Order Date]],"mmm")</f>
        <v>Sep</v>
      </c>
    </row>
    <row r="1951" spans="1:20" ht="15.6">
      <c r="A1951" s="2">
        <v>2236</v>
      </c>
      <c r="B1951" s="3">
        <v>46286</v>
      </c>
      <c r="C1951" s="4" t="s">
        <v>6</v>
      </c>
      <c r="D1951" s="4" t="s">
        <v>41</v>
      </c>
      <c r="E1951" s="4" t="s">
        <v>2</v>
      </c>
      <c r="F1951" s="4" t="s">
        <v>3</v>
      </c>
      <c r="G1951" s="4" t="s">
        <v>9</v>
      </c>
      <c r="H1951" s="4" t="s">
        <v>17</v>
      </c>
      <c r="I1951" s="9">
        <v>3</v>
      </c>
      <c r="J1951" s="6">
        <v>143.31</v>
      </c>
      <c r="K1951" s="7">
        <v>0</v>
      </c>
      <c r="L1951" s="6">
        <v>81.36</v>
      </c>
      <c r="M1951" s="6">
        <f t="shared" si="120"/>
        <v>429.93</v>
      </c>
      <c r="N1951" s="6">
        <f t="shared" si="121"/>
        <v>244.07999999999998</v>
      </c>
      <c r="O1951" s="6">
        <f t="shared" si="122"/>
        <v>185.85000000000002</v>
      </c>
      <c r="P1951" s="8">
        <f t="shared" si="123"/>
        <v>0.43227967343521045</v>
      </c>
      <c r="Q1951" s="5">
        <f>YEAR(SalesDataTable[[#This Row],[Order Date]])</f>
        <v>2026</v>
      </c>
      <c r="R1951" s="8" t="str">
        <f>"Q"&amp;ROUNDUP(MONTH(SalesDataTable[[#This Row],[Order Date]])/3,0)</f>
        <v>Q3</v>
      </c>
      <c r="S1951" s="9">
        <f>MONTH(SalesDataTable[[#This Row],[Order Date]])</f>
        <v>9</v>
      </c>
      <c r="T1951" s="8" t="str">
        <f>TEXT(SalesDataTable[[#This Row],[Order Date]],"mmm")</f>
        <v>Sep</v>
      </c>
    </row>
    <row r="1952" spans="1:20" ht="15.6">
      <c r="A1952" s="2">
        <v>4041</v>
      </c>
      <c r="B1952" s="3">
        <v>46286</v>
      </c>
      <c r="C1952" s="4" t="s">
        <v>6</v>
      </c>
      <c r="D1952" s="4" t="s">
        <v>41</v>
      </c>
      <c r="E1952" s="4" t="s">
        <v>8</v>
      </c>
      <c r="F1952" s="4" t="s">
        <v>3</v>
      </c>
      <c r="G1952" s="4" t="s">
        <v>34</v>
      </c>
      <c r="H1952" s="4" t="s">
        <v>45</v>
      </c>
      <c r="I1952" s="9">
        <v>15</v>
      </c>
      <c r="J1952" s="6">
        <v>51.1</v>
      </c>
      <c r="K1952" s="7">
        <v>0.1</v>
      </c>
      <c r="L1952" s="6">
        <v>21.9</v>
      </c>
      <c r="M1952" s="6">
        <f t="shared" si="120"/>
        <v>689.85</v>
      </c>
      <c r="N1952" s="6">
        <f t="shared" si="121"/>
        <v>328.5</v>
      </c>
      <c r="O1952" s="6">
        <f t="shared" si="122"/>
        <v>361.35</v>
      </c>
      <c r="P1952" s="8">
        <f t="shared" si="123"/>
        <v>0.52380952380952384</v>
      </c>
      <c r="Q1952" s="5">
        <f>YEAR(SalesDataTable[[#This Row],[Order Date]])</f>
        <v>2026</v>
      </c>
      <c r="R1952" s="8" t="str">
        <f>"Q"&amp;ROUNDUP(MONTH(SalesDataTable[[#This Row],[Order Date]])/3,0)</f>
        <v>Q3</v>
      </c>
      <c r="S1952" s="9">
        <f>MONTH(SalesDataTable[[#This Row],[Order Date]])</f>
        <v>9</v>
      </c>
      <c r="T1952" s="8" t="str">
        <f>TEXT(SalesDataTable[[#This Row],[Order Date]],"mmm")</f>
        <v>Sep</v>
      </c>
    </row>
    <row r="1953" spans="1:20" ht="15.6">
      <c r="A1953" s="2">
        <v>4435</v>
      </c>
      <c r="B1953" s="3">
        <v>46286</v>
      </c>
      <c r="C1953" s="4" t="s">
        <v>20</v>
      </c>
      <c r="D1953" s="4" t="s">
        <v>47</v>
      </c>
      <c r="E1953" s="4" t="s">
        <v>28</v>
      </c>
      <c r="F1953" s="4" t="s">
        <v>13</v>
      </c>
      <c r="G1953" s="4" t="s">
        <v>9</v>
      </c>
      <c r="H1953" s="4" t="s">
        <v>17</v>
      </c>
      <c r="I1953" s="9">
        <v>1</v>
      </c>
      <c r="J1953" s="6">
        <v>146.33000000000001</v>
      </c>
      <c r="K1953" s="7">
        <v>0</v>
      </c>
      <c r="L1953" s="6">
        <v>80.05</v>
      </c>
      <c r="M1953" s="6">
        <f t="shared" si="120"/>
        <v>146.33000000000001</v>
      </c>
      <c r="N1953" s="6">
        <f t="shared" si="121"/>
        <v>80.05</v>
      </c>
      <c r="O1953" s="6">
        <f t="shared" si="122"/>
        <v>66.280000000000015</v>
      </c>
      <c r="P1953" s="8">
        <f t="shared" si="123"/>
        <v>0.45294881432378875</v>
      </c>
      <c r="Q1953" s="5">
        <f>YEAR(SalesDataTable[[#This Row],[Order Date]])</f>
        <v>2026</v>
      </c>
      <c r="R1953" s="8" t="str">
        <f>"Q"&amp;ROUNDUP(MONTH(SalesDataTable[[#This Row],[Order Date]])/3,0)</f>
        <v>Q3</v>
      </c>
      <c r="S1953" s="9">
        <f>MONTH(SalesDataTable[[#This Row],[Order Date]])</f>
        <v>9</v>
      </c>
      <c r="T1953" s="8" t="str">
        <f>TEXT(SalesDataTable[[#This Row],[Order Date]],"mmm")</f>
        <v>Sep</v>
      </c>
    </row>
    <row r="1954" spans="1:20" ht="15.6">
      <c r="A1954" s="2">
        <v>305</v>
      </c>
      <c r="B1954" s="3">
        <v>46287</v>
      </c>
      <c r="C1954" s="4" t="s">
        <v>20</v>
      </c>
      <c r="D1954" s="4" t="s">
        <v>33</v>
      </c>
      <c r="E1954" s="4" t="s">
        <v>2</v>
      </c>
      <c r="F1954" s="4" t="s">
        <v>3</v>
      </c>
      <c r="G1954" s="4" t="s">
        <v>14</v>
      </c>
      <c r="H1954" s="4" t="s">
        <v>44</v>
      </c>
      <c r="I1954" s="9">
        <v>1</v>
      </c>
      <c r="J1954" s="6">
        <v>130.69999999999999</v>
      </c>
      <c r="K1954" s="7">
        <v>0.05</v>
      </c>
      <c r="L1954" s="6">
        <v>68.23</v>
      </c>
      <c r="M1954" s="6">
        <f t="shared" si="120"/>
        <v>124.16499999999998</v>
      </c>
      <c r="N1954" s="6">
        <f t="shared" si="121"/>
        <v>68.23</v>
      </c>
      <c r="O1954" s="6">
        <f t="shared" si="122"/>
        <v>55.934999999999974</v>
      </c>
      <c r="P1954" s="8">
        <f t="shared" si="123"/>
        <v>0.45048926831232622</v>
      </c>
      <c r="Q1954" s="5">
        <f>YEAR(SalesDataTable[[#This Row],[Order Date]])</f>
        <v>2026</v>
      </c>
      <c r="R1954" s="8" t="str">
        <f>"Q"&amp;ROUNDUP(MONTH(SalesDataTable[[#This Row],[Order Date]])/3,0)</f>
        <v>Q3</v>
      </c>
      <c r="S1954" s="9">
        <f>MONTH(SalesDataTable[[#This Row],[Order Date]])</f>
        <v>9</v>
      </c>
      <c r="T1954" s="8" t="str">
        <f>TEXT(SalesDataTable[[#This Row],[Order Date]],"mmm")</f>
        <v>Sep</v>
      </c>
    </row>
    <row r="1955" spans="1:20" ht="15.6">
      <c r="A1955" s="2">
        <v>808</v>
      </c>
      <c r="B1955" s="3">
        <v>46287</v>
      </c>
      <c r="C1955" s="4" t="s">
        <v>6</v>
      </c>
      <c r="D1955" s="4" t="s">
        <v>43</v>
      </c>
      <c r="E1955" s="4" t="s">
        <v>8</v>
      </c>
      <c r="F1955" s="4" t="s">
        <v>16</v>
      </c>
      <c r="G1955" s="4" t="s">
        <v>34</v>
      </c>
      <c r="H1955" s="4" t="s">
        <v>35</v>
      </c>
      <c r="I1955" s="9">
        <v>8</v>
      </c>
      <c r="J1955" s="6">
        <v>39.630000000000003</v>
      </c>
      <c r="K1955" s="7">
        <v>0.15</v>
      </c>
      <c r="L1955" s="6">
        <v>14.61</v>
      </c>
      <c r="M1955" s="6">
        <f t="shared" si="120"/>
        <v>269.48400000000004</v>
      </c>
      <c r="N1955" s="6">
        <f t="shared" si="121"/>
        <v>116.88</v>
      </c>
      <c r="O1955" s="6">
        <f t="shared" si="122"/>
        <v>152.60400000000004</v>
      </c>
      <c r="P1955" s="8">
        <f t="shared" si="123"/>
        <v>0.56628222825844954</v>
      </c>
      <c r="Q1955" s="5">
        <f>YEAR(SalesDataTable[[#This Row],[Order Date]])</f>
        <v>2026</v>
      </c>
      <c r="R1955" s="8" t="str">
        <f>"Q"&amp;ROUNDUP(MONTH(SalesDataTable[[#This Row],[Order Date]])/3,0)</f>
        <v>Q3</v>
      </c>
      <c r="S1955" s="9">
        <f>MONTH(SalesDataTable[[#This Row],[Order Date]])</f>
        <v>9</v>
      </c>
      <c r="T1955" s="8" t="str">
        <f>TEXT(SalesDataTable[[#This Row],[Order Date]],"mmm")</f>
        <v>Sep</v>
      </c>
    </row>
    <row r="1956" spans="1:20" ht="15.6">
      <c r="A1956" s="2">
        <v>1029</v>
      </c>
      <c r="B1956" s="3">
        <v>46287</v>
      </c>
      <c r="C1956" s="4" t="s">
        <v>6</v>
      </c>
      <c r="D1956" s="4" t="s">
        <v>27</v>
      </c>
      <c r="E1956" s="4" t="s">
        <v>2</v>
      </c>
      <c r="F1956" s="4" t="s">
        <v>3</v>
      </c>
      <c r="G1956" s="4" t="s">
        <v>14</v>
      </c>
      <c r="H1956" s="4" t="s">
        <v>44</v>
      </c>
      <c r="I1956" s="9">
        <v>1</v>
      </c>
      <c r="J1956" s="6">
        <v>132.36000000000001</v>
      </c>
      <c r="K1956" s="7">
        <v>0.05</v>
      </c>
      <c r="L1956" s="6">
        <v>66.63</v>
      </c>
      <c r="M1956" s="6">
        <f t="shared" si="120"/>
        <v>125.742</v>
      </c>
      <c r="N1956" s="6">
        <f t="shared" si="121"/>
        <v>66.63</v>
      </c>
      <c r="O1956" s="6">
        <f t="shared" si="122"/>
        <v>59.112000000000009</v>
      </c>
      <c r="P1956" s="8">
        <f t="shared" si="123"/>
        <v>0.47010545402490822</v>
      </c>
      <c r="Q1956" s="5">
        <f>YEAR(SalesDataTable[[#This Row],[Order Date]])</f>
        <v>2026</v>
      </c>
      <c r="R1956" s="8" t="str">
        <f>"Q"&amp;ROUNDUP(MONTH(SalesDataTable[[#This Row],[Order Date]])/3,0)</f>
        <v>Q3</v>
      </c>
      <c r="S1956" s="9">
        <f>MONTH(SalesDataTable[[#This Row],[Order Date]])</f>
        <v>9</v>
      </c>
      <c r="T1956" s="8" t="str">
        <f>TEXT(SalesDataTable[[#This Row],[Order Date]],"mmm")</f>
        <v>Sep</v>
      </c>
    </row>
    <row r="1957" spans="1:20" ht="15.6">
      <c r="A1957" s="2">
        <v>1721</v>
      </c>
      <c r="B1957" s="3">
        <v>46287</v>
      </c>
      <c r="C1957" s="4" t="s">
        <v>20</v>
      </c>
      <c r="D1957" s="4" t="s">
        <v>31</v>
      </c>
      <c r="E1957" s="4" t="s">
        <v>2</v>
      </c>
      <c r="F1957" s="4" t="s">
        <v>16</v>
      </c>
      <c r="G1957" s="4" t="s">
        <v>9</v>
      </c>
      <c r="H1957" s="4" t="s">
        <v>37</v>
      </c>
      <c r="I1957" s="9">
        <v>1</v>
      </c>
      <c r="J1957" s="6">
        <v>156.81</v>
      </c>
      <c r="K1957" s="7">
        <v>0</v>
      </c>
      <c r="L1957" s="6">
        <v>78.2</v>
      </c>
      <c r="M1957" s="6">
        <f t="shared" si="120"/>
        <v>156.81</v>
      </c>
      <c r="N1957" s="6">
        <f t="shared" si="121"/>
        <v>78.2</v>
      </c>
      <c r="O1957" s="6">
        <f t="shared" si="122"/>
        <v>78.61</v>
      </c>
      <c r="P1957" s="8">
        <f t="shared" si="123"/>
        <v>0.50130731458452904</v>
      </c>
      <c r="Q1957" s="5">
        <f>YEAR(SalesDataTable[[#This Row],[Order Date]])</f>
        <v>2026</v>
      </c>
      <c r="R1957" s="8" t="str">
        <f>"Q"&amp;ROUNDUP(MONTH(SalesDataTable[[#This Row],[Order Date]])/3,0)</f>
        <v>Q3</v>
      </c>
      <c r="S1957" s="9">
        <f>MONTH(SalesDataTable[[#This Row],[Order Date]])</f>
        <v>9</v>
      </c>
      <c r="T1957" s="8" t="str">
        <f>TEXT(SalesDataTable[[#This Row],[Order Date]],"mmm")</f>
        <v>Sep</v>
      </c>
    </row>
    <row r="1958" spans="1:20" ht="15.6">
      <c r="A1958" s="2">
        <v>2425</v>
      </c>
      <c r="B1958" s="3">
        <v>46287</v>
      </c>
      <c r="C1958" s="4" t="s">
        <v>20</v>
      </c>
      <c r="D1958" s="4" t="s">
        <v>33</v>
      </c>
      <c r="E1958" s="4" t="s">
        <v>28</v>
      </c>
      <c r="F1958" s="4" t="s">
        <v>13</v>
      </c>
      <c r="G1958" s="4" t="s">
        <v>14</v>
      </c>
      <c r="H1958" s="4" t="s">
        <v>44</v>
      </c>
      <c r="I1958" s="9">
        <v>3</v>
      </c>
      <c r="J1958" s="6">
        <v>134.52000000000001</v>
      </c>
      <c r="K1958" s="7">
        <v>0.05</v>
      </c>
      <c r="L1958" s="6">
        <v>65.19</v>
      </c>
      <c r="M1958" s="6">
        <f t="shared" si="120"/>
        <v>383.38200000000006</v>
      </c>
      <c r="N1958" s="6">
        <f t="shared" si="121"/>
        <v>195.57</v>
      </c>
      <c r="O1958" s="6">
        <f t="shared" si="122"/>
        <v>187.81200000000007</v>
      </c>
      <c r="P1958" s="8">
        <f t="shared" si="123"/>
        <v>0.48988215409174152</v>
      </c>
      <c r="Q1958" s="5">
        <f>YEAR(SalesDataTable[[#This Row],[Order Date]])</f>
        <v>2026</v>
      </c>
      <c r="R1958" s="8" t="str">
        <f>"Q"&amp;ROUNDUP(MONTH(SalesDataTable[[#This Row],[Order Date]])/3,0)</f>
        <v>Q3</v>
      </c>
      <c r="S1958" s="9">
        <f>MONTH(SalesDataTable[[#This Row],[Order Date]])</f>
        <v>9</v>
      </c>
      <c r="T1958" s="8" t="str">
        <f>TEXT(SalesDataTable[[#This Row],[Order Date]],"mmm")</f>
        <v>Sep</v>
      </c>
    </row>
    <row r="1959" spans="1:20" ht="15.6">
      <c r="A1959" s="2">
        <v>3322</v>
      </c>
      <c r="B1959" s="3">
        <v>46287</v>
      </c>
      <c r="C1959" s="4" t="s">
        <v>20</v>
      </c>
      <c r="D1959" s="4" t="s">
        <v>33</v>
      </c>
      <c r="E1959" s="4" t="s">
        <v>2</v>
      </c>
      <c r="F1959" s="4" t="s">
        <v>3</v>
      </c>
      <c r="G1959" s="4" t="s">
        <v>23</v>
      </c>
      <c r="H1959" s="4" t="s">
        <v>51</v>
      </c>
      <c r="I1959" s="9">
        <v>1</v>
      </c>
      <c r="J1959" s="6">
        <v>124.51</v>
      </c>
      <c r="K1959" s="7">
        <v>0</v>
      </c>
      <c r="L1959" s="6">
        <v>59.97</v>
      </c>
      <c r="M1959" s="6">
        <f t="shared" si="120"/>
        <v>124.51</v>
      </c>
      <c r="N1959" s="6">
        <f t="shared" si="121"/>
        <v>59.97</v>
      </c>
      <c r="O1959" s="6">
        <f t="shared" si="122"/>
        <v>64.540000000000006</v>
      </c>
      <c r="P1959" s="8">
        <f t="shared" si="123"/>
        <v>0.51835193960324477</v>
      </c>
      <c r="Q1959" s="5">
        <f>YEAR(SalesDataTable[[#This Row],[Order Date]])</f>
        <v>2026</v>
      </c>
      <c r="R1959" s="8" t="str">
        <f>"Q"&amp;ROUNDUP(MONTH(SalesDataTable[[#This Row],[Order Date]])/3,0)</f>
        <v>Q3</v>
      </c>
      <c r="S1959" s="9">
        <f>MONTH(SalesDataTable[[#This Row],[Order Date]])</f>
        <v>9</v>
      </c>
      <c r="T1959" s="8" t="str">
        <f>TEXT(SalesDataTable[[#This Row],[Order Date]],"mmm")</f>
        <v>Sep</v>
      </c>
    </row>
    <row r="1960" spans="1:20" ht="15.6">
      <c r="A1960" s="2">
        <v>3821</v>
      </c>
      <c r="B1960" s="3">
        <v>46287</v>
      </c>
      <c r="C1960" s="4" t="s">
        <v>11</v>
      </c>
      <c r="D1960" s="4" t="s">
        <v>18</v>
      </c>
      <c r="E1960" s="4" t="s">
        <v>2</v>
      </c>
      <c r="F1960" s="4" t="s">
        <v>3</v>
      </c>
      <c r="G1960" s="4" t="s">
        <v>9</v>
      </c>
      <c r="H1960" s="4" t="s">
        <v>17</v>
      </c>
      <c r="I1960" s="9">
        <v>1</v>
      </c>
      <c r="J1960" s="6">
        <v>141</v>
      </c>
      <c r="K1960" s="7">
        <v>0</v>
      </c>
      <c r="L1960" s="6">
        <v>79.010000000000005</v>
      </c>
      <c r="M1960" s="6">
        <f t="shared" si="120"/>
        <v>141</v>
      </c>
      <c r="N1960" s="6">
        <f t="shared" si="121"/>
        <v>79.010000000000005</v>
      </c>
      <c r="O1960" s="6">
        <f t="shared" si="122"/>
        <v>61.989999999999995</v>
      </c>
      <c r="P1960" s="8">
        <f t="shared" si="123"/>
        <v>0.43964539007092196</v>
      </c>
      <c r="Q1960" s="5">
        <f>YEAR(SalesDataTable[[#This Row],[Order Date]])</f>
        <v>2026</v>
      </c>
      <c r="R1960" s="8" t="str">
        <f>"Q"&amp;ROUNDUP(MONTH(SalesDataTable[[#This Row],[Order Date]])/3,0)</f>
        <v>Q3</v>
      </c>
      <c r="S1960" s="9">
        <f>MONTH(SalesDataTable[[#This Row],[Order Date]])</f>
        <v>9</v>
      </c>
      <c r="T1960" s="8" t="str">
        <f>TEXT(SalesDataTable[[#This Row],[Order Date]],"mmm")</f>
        <v>Sep</v>
      </c>
    </row>
    <row r="1961" spans="1:20" ht="15.6">
      <c r="A1961" s="2">
        <v>3899</v>
      </c>
      <c r="B1961" s="3">
        <v>46287</v>
      </c>
      <c r="C1961" s="4" t="s">
        <v>20</v>
      </c>
      <c r="D1961" s="4" t="s">
        <v>21</v>
      </c>
      <c r="E1961" s="4" t="s">
        <v>8</v>
      </c>
      <c r="F1961" s="4" t="s">
        <v>3</v>
      </c>
      <c r="G1961" s="4" t="s">
        <v>23</v>
      </c>
      <c r="H1961" s="4" t="s">
        <v>51</v>
      </c>
      <c r="I1961" s="9">
        <v>6</v>
      </c>
      <c r="J1961" s="6">
        <v>121.7</v>
      </c>
      <c r="K1961" s="7">
        <v>0.15</v>
      </c>
      <c r="L1961" s="6">
        <v>61.26</v>
      </c>
      <c r="M1961" s="6">
        <f t="shared" si="120"/>
        <v>620.67000000000007</v>
      </c>
      <c r="N1961" s="6">
        <f t="shared" si="121"/>
        <v>367.56</v>
      </c>
      <c r="O1961" s="6">
        <f t="shared" si="122"/>
        <v>253.11000000000007</v>
      </c>
      <c r="P1961" s="8">
        <f t="shared" si="123"/>
        <v>0.40780124703948967</v>
      </c>
      <c r="Q1961" s="5">
        <f>YEAR(SalesDataTable[[#This Row],[Order Date]])</f>
        <v>2026</v>
      </c>
      <c r="R1961" s="8" t="str">
        <f>"Q"&amp;ROUNDUP(MONTH(SalesDataTable[[#This Row],[Order Date]])/3,0)</f>
        <v>Q3</v>
      </c>
      <c r="S1961" s="9">
        <f>MONTH(SalesDataTable[[#This Row],[Order Date]])</f>
        <v>9</v>
      </c>
      <c r="T1961" s="8" t="str">
        <f>TEXT(SalesDataTable[[#This Row],[Order Date]],"mmm")</f>
        <v>Sep</v>
      </c>
    </row>
    <row r="1962" spans="1:20" ht="15.6">
      <c r="A1962" s="2">
        <v>4807</v>
      </c>
      <c r="B1962" s="3">
        <v>46287</v>
      </c>
      <c r="C1962" s="4" t="s">
        <v>20</v>
      </c>
      <c r="D1962" s="4" t="s">
        <v>31</v>
      </c>
      <c r="E1962" s="4" t="s">
        <v>8</v>
      </c>
      <c r="F1962" s="4" t="s">
        <v>16</v>
      </c>
      <c r="G1962" s="4" t="s">
        <v>4</v>
      </c>
      <c r="H1962" s="4" t="s">
        <v>30</v>
      </c>
      <c r="I1962" s="9">
        <v>4</v>
      </c>
      <c r="J1962" s="6">
        <v>103.86</v>
      </c>
      <c r="K1962" s="7">
        <v>0.1</v>
      </c>
      <c r="L1962" s="6">
        <v>50.12</v>
      </c>
      <c r="M1962" s="6">
        <f t="shared" si="120"/>
        <v>373.89600000000002</v>
      </c>
      <c r="N1962" s="6">
        <f t="shared" si="121"/>
        <v>200.48</v>
      </c>
      <c r="O1962" s="6">
        <f t="shared" si="122"/>
        <v>173.41600000000003</v>
      </c>
      <c r="P1962" s="8">
        <f t="shared" si="123"/>
        <v>0.46380811776536796</v>
      </c>
      <c r="Q1962" s="5">
        <f>YEAR(SalesDataTable[[#This Row],[Order Date]])</f>
        <v>2026</v>
      </c>
      <c r="R1962" s="8" t="str">
        <f>"Q"&amp;ROUNDUP(MONTH(SalesDataTable[[#This Row],[Order Date]])/3,0)</f>
        <v>Q3</v>
      </c>
      <c r="S1962" s="9">
        <f>MONTH(SalesDataTable[[#This Row],[Order Date]])</f>
        <v>9</v>
      </c>
      <c r="T1962" s="8" t="str">
        <f>TEXT(SalesDataTable[[#This Row],[Order Date]],"mmm")</f>
        <v>Sep</v>
      </c>
    </row>
    <row r="1963" spans="1:20" ht="15.6">
      <c r="A1963" s="2">
        <v>30</v>
      </c>
      <c r="B1963" s="3">
        <v>46288</v>
      </c>
      <c r="C1963" s="4" t="s">
        <v>11</v>
      </c>
      <c r="D1963" s="4" t="s">
        <v>25</v>
      </c>
      <c r="E1963" s="4" t="s">
        <v>28</v>
      </c>
      <c r="F1963" s="4" t="s">
        <v>3</v>
      </c>
      <c r="G1963" s="4" t="s">
        <v>9</v>
      </c>
      <c r="H1963" s="4" t="s">
        <v>10</v>
      </c>
      <c r="I1963" s="9">
        <v>2</v>
      </c>
      <c r="J1963" s="6">
        <v>93.82</v>
      </c>
      <c r="K1963" s="7">
        <v>0.05</v>
      </c>
      <c r="L1963" s="6">
        <v>45.57</v>
      </c>
      <c r="M1963" s="6">
        <f t="shared" si="120"/>
        <v>178.25799999999998</v>
      </c>
      <c r="N1963" s="6">
        <f t="shared" si="121"/>
        <v>91.14</v>
      </c>
      <c r="O1963" s="6">
        <f t="shared" si="122"/>
        <v>87.117999999999981</v>
      </c>
      <c r="P1963" s="8">
        <f t="shared" si="123"/>
        <v>0.48871859888476249</v>
      </c>
      <c r="Q1963" s="5">
        <f>YEAR(SalesDataTable[[#This Row],[Order Date]])</f>
        <v>2026</v>
      </c>
      <c r="R1963" s="8" t="str">
        <f>"Q"&amp;ROUNDUP(MONTH(SalesDataTable[[#This Row],[Order Date]])/3,0)</f>
        <v>Q3</v>
      </c>
      <c r="S1963" s="9">
        <f>MONTH(SalesDataTable[[#This Row],[Order Date]])</f>
        <v>9</v>
      </c>
      <c r="T1963" s="8" t="str">
        <f>TEXT(SalesDataTable[[#This Row],[Order Date]],"mmm")</f>
        <v>Sep</v>
      </c>
    </row>
    <row r="1964" spans="1:20" ht="15.6">
      <c r="A1964" s="2">
        <v>3027</v>
      </c>
      <c r="B1964" s="3">
        <v>46288</v>
      </c>
      <c r="C1964" s="4" t="s">
        <v>20</v>
      </c>
      <c r="D1964" s="4" t="s">
        <v>33</v>
      </c>
      <c r="E1964" s="4" t="s">
        <v>8</v>
      </c>
      <c r="F1964" s="4" t="s">
        <v>16</v>
      </c>
      <c r="G1964" s="4" t="s">
        <v>9</v>
      </c>
      <c r="H1964" s="4" t="s">
        <v>37</v>
      </c>
      <c r="I1964" s="9">
        <v>8</v>
      </c>
      <c r="J1964" s="6">
        <v>155.13999999999999</v>
      </c>
      <c r="K1964" s="7">
        <v>0.1</v>
      </c>
      <c r="L1964" s="6">
        <v>76.87</v>
      </c>
      <c r="M1964" s="6">
        <f t="shared" si="120"/>
        <v>1117.008</v>
      </c>
      <c r="N1964" s="6">
        <f t="shared" si="121"/>
        <v>614.96</v>
      </c>
      <c r="O1964" s="6">
        <f t="shared" si="122"/>
        <v>502.048</v>
      </c>
      <c r="P1964" s="8">
        <f t="shared" si="123"/>
        <v>0.44945783736553363</v>
      </c>
      <c r="Q1964" s="5">
        <f>YEAR(SalesDataTable[[#This Row],[Order Date]])</f>
        <v>2026</v>
      </c>
      <c r="R1964" s="8" t="str">
        <f>"Q"&amp;ROUNDUP(MONTH(SalesDataTable[[#This Row],[Order Date]])/3,0)</f>
        <v>Q3</v>
      </c>
      <c r="S1964" s="9">
        <f>MONTH(SalesDataTable[[#This Row],[Order Date]])</f>
        <v>9</v>
      </c>
      <c r="T1964" s="8" t="str">
        <f>TEXT(SalesDataTable[[#This Row],[Order Date]],"mmm")</f>
        <v>Sep</v>
      </c>
    </row>
    <row r="1965" spans="1:20" ht="15.6">
      <c r="A1965" s="2">
        <v>3690</v>
      </c>
      <c r="B1965" s="3">
        <v>46288</v>
      </c>
      <c r="C1965" s="4" t="s">
        <v>20</v>
      </c>
      <c r="D1965" s="4" t="s">
        <v>33</v>
      </c>
      <c r="E1965" s="4" t="s">
        <v>2</v>
      </c>
      <c r="F1965" s="4" t="s">
        <v>3</v>
      </c>
      <c r="G1965" s="4" t="s">
        <v>9</v>
      </c>
      <c r="H1965" s="4" t="s">
        <v>10</v>
      </c>
      <c r="I1965" s="9">
        <v>3</v>
      </c>
      <c r="J1965" s="6">
        <v>92.14</v>
      </c>
      <c r="K1965" s="7">
        <v>0.05</v>
      </c>
      <c r="L1965" s="6">
        <v>45.25</v>
      </c>
      <c r="M1965" s="6">
        <f t="shared" si="120"/>
        <v>262.59899999999999</v>
      </c>
      <c r="N1965" s="6">
        <f t="shared" si="121"/>
        <v>135.75</v>
      </c>
      <c r="O1965" s="6">
        <f t="shared" si="122"/>
        <v>126.84899999999999</v>
      </c>
      <c r="P1965" s="8">
        <f t="shared" si="123"/>
        <v>0.48305210606285626</v>
      </c>
      <c r="Q1965" s="5">
        <f>YEAR(SalesDataTable[[#This Row],[Order Date]])</f>
        <v>2026</v>
      </c>
      <c r="R1965" s="8" t="str">
        <f>"Q"&amp;ROUNDUP(MONTH(SalesDataTable[[#This Row],[Order Date]])/3,0)</f>
        <v>Q3</v>
      </c>
      <c r="S1965" s="9">
        <f>MONTH(SalesDataTable[[#This Row],[Order Date]])</f>
        <v>9</v>
      </c>
      <c r="T1965" s="8" t="str">
        <f>TEXT(SalesDataTable[[#This Row],[Order Date]],"mmm")</f>
        <v>Sep</v>
      </c>
    </row>
    <row r="1966" spans="1:20" ht="15.6">
      <c r="A1966" s="2">
        <v>600</v>
      </c>
      <c r="B1966" s="3">
        <v>46289</v>
      </c>
      <c r="C1966" s="4" t="s">
        <v>6</v>
      </c>
      <c r="D1966" s="4" t="s">
        <v>43</v>
      </c>
      <c r="E1966" s="4" t="s">
        <v>19</v>
      </c>
      <c r="F1966" s="4" t="s">
        <v>3</v>
      </c>
      <c r="G1966" s="4" t="s">
        <v>4</v>
      </c>
      <c r="H1966" s="4" t="s">
        <v>26</v>
      </c>
      <c r="I1966" s="9">
        <v>6</v>
      </c>
      <c r="J1966" s="6">
        <v>39.880000000000003</v>
      </c>
      <c r="K1966" s="7">
        <v>0.05</v>
      </c>
      <c r="L1966" s="6">
        <v>16.79</v>
      </c>
      <c r="M1966" s="6">
        <f t="shared" si="120"/>
        <v>227.31600000000003</v>
      </c>
      <c r="N1966" s="6">
        <f t="shared" si="121"/>
        <v>100.74</v>
      </c>
      <c r="O1966" s="6">
        <f t="shared" si="122"/>
        <v>126.57600000000004</v>
      </c>
      <c r="P1966" s="8">
        <f t="shared" si="123"/>
        <v>0.5568283798764716</v>
      </c>
      <c r="Q1966" s="5">
        <f>YEAR(SalesDataTable[[#This Row],[Order Date]])</f>
        <v>2026</v>
      </c>
      <c r="R1966" s="8" t="str">
        <f>"Q"&amp;ROUNDUP(MONTH(SalesDataTable[[#This Row],[Order Date]])/3,0)</f>
        <v>Q3</v>
      </c>
      <c r="S1966" s="9">
        <f>MONTH(SalesDataTable[[#This Row],[Order Date]])</f>
        <v>9</v>
      </c>
      <c r="T1966" s="8" t="str">
        <f>TEXT(SalesDataTable[[#This Row],[Order Date]],"mmm")</f>
        <v>Sep</v>
      </c>
    </row>
    <row r="1967" spans="1:20" ht="15.6">
      <c r="A1967" s="2">
        <v>1931</v>
      </c>
      <c r="B1967" s="3">
        <v>46289</v>
      </c>
      <c r="C1967" s="4" t="s">
        <v>11</v>
      </c>
      <c r="D1967" s="4" t="s">
        <v>52</v>
      </c>
      <c r="E1967" s="4" t="s">
        <v>2</v>
      </c>
      <c r="F1967" s="4" t="s">
        <v>3</v>
      </c>
      <c r="G1967" s="4" t="s">
        <v>14</v>
      </c>
      <c r="H1967" s="4" t="s">
        <v>15</v>
      </c>
      <c r="I1967" s="9">
        <v>4</v>
      </c>
      <c r="J1967" s="6">
        <v>35.700000000000003</v>
      </c>
      <c r="K1967" s="7">
        <v>0</v>
      </c>
      <c r="L1967" s="6">
        <v>13.91</v>
      </c>
      <c r="M1967" s="6">
        <f t="shared" si="120"/>
        <v>142.80000000000001</v>
      </c>
      <c r="N1967" s="6">
        <f t="shared" si="121"/>
        <v>55.64</v>
      </c>
      <c r="O1967" s="6">
        <f t="shared" si="122"/>
        <v>87.160000000000011</v>
      </c>
      <c r="P1967" s="8">
        <f t="shared" si="123"/>
        <v>0.61036414565826336</v>
      </c>
      <c r="Q1967" s="5">
        <f>YEAR(SalesDataTable[[#This Row],[Order Date]])</f>
        <v>2026</v>
      </c>
      <c r="R1967" s="8" t="str">
        <f>"Q"&amp;ROUNDUP(MONTH(SalesDataTable[[#This Row],[Order Date]])/3,0)</f>
        <v>Q3</v>
      </c>
      <c r="S1967" s="9">
        <f>MONTH(SalesDataTable[[#This Row],[Order Date]])</f>
        <v>9</v>
      </c>
      <c r="T1967" s="8" t="str">
        <f>TEXT(SalesDataTable[[#This Row],[Order Date]],"mmm")</f>
        <v>Sep</v>
      </c>
    </row>
    <row r="1968" spans="1:20" ht="15.6">
      <c r="A1968" s="2">
        <v>2124</v>
      </c>
      <c r="B1968" s="3">
        <v>46289</v>
      </c>
      <c r="C1968" s="4" t="s">
        <v>20</v>
      </c>
      <c r="D1968" s="4" t="s">
        <v>33</v>
      </c>
      <c r="E1968" s="4" t="s">
        <v>19</v>
      </c>
      <c r="F1968" s="4" t="s">
        <v>13</v>
      </c>
      <c r="G1968" s="4" t="s">
        <v>4</v>
      </c>
      <c r="H1968" s="4" t="s">
        <v>30</v>
      </c>
      <c r="I1968" s="9">
        <v>6</v>
      </c>
      <c r="J1968" s="6">
        <v>104.16</v>
      </c>
      <c r="K1968" s="7">
        <v>0</v>
      </c>
      <c r="L1968" s="6">
        <v>51.76</v>
      </c>
      <c r="M1968" s="6">
        <f t="shared" si="120"/>
        <v>624.96</v>
      </c>
      <c r="N1968" s="6">
        <f t="shared" si="121"/>
        <v>310.56</v>
      </c>
      <c r="O1968" s="6">
        <f t="shared" si="122"/>
        <v>314.40000000000003</v>
      </c>
      <c r="P1968" s="8">
        <f t="shared" si="123"/>
        <v>0.50307219662058378</v>
      </c>
      <c r="Q1968" s="5">
        <f>YEAR(SalesDataTable[[#This Row],[Order Date]])</f>
        <v>2026</v>
      </c>
      <c r="R1968" s="8" t="str">
        <f>"Q"&amp;ROUNDUP(MONTH(SalesDataTable[[#This Row],[Order Date]])/3,0)</f>
        <v>Q3</v>
      </c>
      <c r="S1968" s="9">
        <f>MONTH(SalesDataTable[[#This Row],[Order Date]])</f>
        <v>9</v>
      </c>
      <c r="T1968" s="8" t="str">
        <f>TEXT(SalesDataTable[[#This Row],[Order Date]],"mmm")</f>
        <v>Sep</v>
      </c>
    </row>
    <row r="1969" spans="1:20" ht="15.6">
      <c r="A1969" s="2">
        <v>2789</v>
      </c>
      <c r="B1969" s="3">
        <v>46289</v>
      </c>
      <c r="C1969" s="4" t="s">
        <v>11</v>
      </c>
      <c r="D1969" s="4" t="s">
        <v>52</v>
      </c>
      <c r="E1969" s="4" t="s">
        <v>2</v>
      </c>
      <c r="F1969" s="4" t="s">
        <v>13</v>
      </c>
      <c r="G1969" s="4" t="s">
        <v>9</v>
      </c>
      <c r="H1969" s="4" t="s">
        <v>17</v>
      </c>
      <c r="I1969" s="9">
        <v>5</v>
      </c>
      <c r="J1969" s="6">
        <v>147.21</v>
      </c>
      <c r="K1969" s="7">
        <v>0.05</v>
      </c>
      <c r="L1969" s="6">
        <v>79.14</v>
      </c>
      <c r="M1969" s="6">
        <f t="shared" si="120"/>
        <v>699.24750000000006</v>
      </c>
      <c r="N1969" s="6">
        <f t="shared" si="121"/>
        <v>395.7</v>
      </c>
      <c r="O1969" s="6">
        <f t="shared" si="122"/>
        <v>303.54750000000007</v>
      </c>
      <c r="P1969" s="8">
        <f t="shared" si="123"/>
        <v>0.43410594961011667</v>
      </c>
      <c r="Q1969" s="5">
        <f>YEAR(SalesDataTable[[#This Row],[Order Date]])</f>
        <v>2026</v>
      </c>
      <c r="R1969" s="8" t="str">
        <f>"Q"&amp;ROUNDUP(MONTH(SalesDataTable[[#This Row],[Order Date]])/3,0)</f>
        <v>Q3</v>
      </c>
      <c r="S1969" s="9">
        <f>MONTH(SalesDataTable[[#This Row],[Order Date]])</f>
        <v>9</v>
      </c>
      <c r="T1969" s="8" t="str">
        <f>TEXT(SalesDataTable[[#This Row],[Order Date]],"mmm")</f>
        <v>Sep</v>
      </c>
    </row>
    <row r="1970" spans="1:20" ht="15.6">
      <c r="A1970" s="2">
        <v>2921</v>
      </c>
      <c r="B1970" s="3">
        <v>46289</v>
      </c>
      <c r="C1970" s="4" t="s">
        <v>0</v>
      </c>
      <c r="D1970" s="4" t="s">
        <v>1</v>
      </c>
      <c r="E1970" s="4" t="s">
        <v>2</v>
      </c>
      <c r="F1970" s="4" t="s">
        <v>13</v>
      </c>
      <c r="G1970" s="4" t="s">
        <v>23</v>
      </c>
      <c r="H1970" s="4" t="s">
        <v>29</v>
      </c>
      <c r="I1970" s="9">
        <v>3</v>
      </c>
      <c r="J1970" s="6">
        <v>195.68</v>
      </c>
      <c r="K1970" s="7">
        <v>0.05</v>
      </c>
      <c r="L1970" s="6">
        <v>102.16</v>
      </c>
      <c r="M1970" s="6">
        <f t="shared" si="120"/>
        <v>557.68799999999999</v>
      </c>
      <c r="N1970" s="6">
        <f t="shared" si="121"/>
        <v>306.48</v>
      </c>
      <c r="O1970" s="6">
        <f t="shared" si="122"/>
        <v>251.20799999999997</v>
      </c>
      <c r="P1970" s="8">
        <f t="shared" si="123"/>
        <v>0.45044541033696256</v>
      </c>
      <c r="Q1970" s="5">
        <f>YEAR(SalesDataTable[[#This Row],[Order Date]])</f>
        <v>2026</v>
      </c>
      <c r="R1970" s="8" t="str">
        <f>"Q"&amp;ROUNDUP(MONTH(SalesDataTable[[#This Row],[Order Date]])/3,0)</f>
        <v>Q3</v>
      </c>
      <c r="S1970" s="9">
        <f>MONTH(SalesDataTable[[#This Row],[Order Date]])</f>
        <v>9</v>
      </c>
      <c r="T1970" s="8" t="str">
        <f>TEXT(SalesDataTable[[#This Row],[Order Date]],"mmm")</f>
        <v>Sep</v>
      </c>
    </row>
    <row r="1971" spans="1:20" ht="15.6">
      <c r="A1971" s="2">
        <v>3108</v>
      </c>
      <c r="B1971" s="3">
        <v>46289</v>
      </c>
      <c r="C1971" s="4" t="s">
        <v>6</v>
      </c>
      <c r="D1971" s="4" t="s">
        <v>41</v>
      </c>
      <c r="E1971" s="4" t="s">
        <v>8</v>
      </c>
      <c r="F1971" s="4" t="s">
        <v>16</v>
      </c>
      <c r="G1971" s="4" t="s">
        <v>9</v>
      </c>
      <c r="H1971" s="4" t="s">
        <v>10</v>
      </c>
      <c r="I1971" s="9">
        <v>5</v>
      </c>
      <c r="J1971" s="6">
        <v>90.05</v>
      </c>
      <c r="K1971" s="7">
        <v>0.15</v>
      </c>
      <c r="L1971" s="6">
        <v>44.12</v>
      </c>
      <c r="M1971" s="6">
        <f t="shared" si="120"/>
        <v>382.71249999999998</v>
      </c>
      <c r="N1971" s="6">
        <f t="shared" si="121"/>
        <v>220.6</v>
      </c>
      <c r="O1971" s="6">
        <f t="shared" si="122"/>
        <v>162.11249999999998</v>
      </c>
      <c r="P1971" s="8">
        <f t="shared" si="123"/>
        <v>0.42358820263252439</v>
      </c>
      <c r="Q1971" s="5">
        <f>YEAR(SalesDataTable[[#This Row],[Order Date]])</f>
        <v>2026</v>
      </c>
      <c r="R1971" s="8" t="str">
        <f>"Q"&amp;ROUNDUP(MONTH(SalesDataTable[[#This Row],[Order Date]])/3,0)</f>
        <v>Q3</v>
      </c>
      <c r="S1971" s="9">
        <f>MONTH(SalesDataTable[[#This Row],[Order Date]])</f>
        <v>9</v>
      </c>
      <c r="T1971" s="8" t="str">
        <f>TEXT(SalesDataTable[[#This Row],[Order Date]],"mmm")</f>
        <v>Sep</v>
      </c>
    </row>
    <row r="1972" spans="1:20" ht="15.6">
      <c r="A1972" s="2">
        <v>3226</v>
      </c>
      <c r="B1972" s="3">
        <v>46289</v>
      </c>
      <c r="C1972" s="4" t="s">
        <v>20</v>
      </c>
      <c r="D1972" s="4" t="s">
        <v>47</v>
      </c>
      <c r="E1972" s="4" t="s">
        <v>28</v>
      </c>
      <c r="F1972" s="4" t="s">
        <v>3</v>
      </c>
      <c r="G1972" s="4" t="s">
        <v>23</v>
      </c>
      <c r="H1972" s="4" t="s">
        <v>24</v>
      </c>
      <c r="I1972" s="9">
        <v>1</v>
      </c>
      <c r="J1972" s="6">
        <v>345.48</v>
      </c>
      <c r="K1972" s="7">
        <v>0</v>
      </c>
      <c r="L1972" s="6">
        <v>196.31</v>
      </c>
      <c r="M1972" s="6">
        <f t="shared" si="120"/>
        <v>345.48</v>
      </c>
      <c r="N1972" s="6">
        <f t="shared" si="121"/>
        <v>196.31</v>
      </c>
      <c r="O1972" s="6">
        <f t="shared" si="122"/>
        <v>149.17000000000002</v>
      </c>
      <c r="P1972" s="8">
        <f t="shared" si="123"/>
        <v>0.43177607965728843</v>
      </c>
      <c r="Q1972" s="5">
        <f>YEAR(SalesDataTable[[#This Row],[Order Date]])</f>
        <v>2026</v>
      </c>
      <c r="R1972" s="8" t="str">
        <f>"Q"&amp;ROUNDUP(MONTH(SalesDataTable[[#This Row],[Order Date]])/3,0)</f>
        <v>Q3</v>
      </c>
      <c r="S1972" s="9">
        <f>MONTH(SalesDataTable[[#This Row],[Order Date]])</f>
        <v>9</v>
      </c>
      <c r="T1972" s="8" t="str">
        <f>TEXT(SalesDataTable[[#This Row],[Order Date]],"mmm")</f>
        <v>Sep</v>
      </c>
    </row>
    <row r="1973" spans="1:20" ht="15.6">
      <c r="A1973" s="2">
        <v>3286</v>
      </c>
      <c r="B1973" s="3">
        <v>46289</v>
      </c>
      <c r="C1973" s="4" t="s">
        <v>20</v>
      </c>
      <c r="D1973" s="4" t="s">
        <v>21</v>
      </c>
      <c r="E1973" s="4" t="s">
        <v>2</v>
      </c>
      <c r="F1973" s="4" t="s">
        <v>13</v>
      </c>
      <c r="G1973" s="4" t="s">
        <v>14</v>
      </c>
      <c r="H1973" s="4" t="s">
        <v>32</v>
      </c>
      <c r="I1973" s="9">
        <v>1</v>
      </c>
      <c r="J1973" s="6">
        <v>46.23</v>
      </c>
      <c r="K1973" s="7">
        <v>0.1</v>
      </c>
      <c r="L1973" s="6">
        <v>18.34</v>
      </c>
      <c r="M1973" s="6">
        <f t="shared" si="120"/>
        <v>41.606999999999999</v>
      </c>
      <c r="N1973" s="6">
        <f t="shared" si="121"/>
        <v>18.34</v>
      </c>
      <c r="O1973" s="6">
        <f t="shared" si="122"/>
        <v>23.266999999999999</v>
      </c>
      <c r="P1973" s="8">
        <f t="shared" si="123"/>
        <v>0.55920878698295962</v>
      </c>
      <c r="Q1973" s="5">
        <f>YEAR(SalesDataTable[[#This Row],[Order Date]])</f>
        <v>2026</v>
      </c>
      <c r="R1973" s="8" t="str">
        <f>"Q"&amp;ROUNDUP(MONTH(SalesDataTable[[#This Row],[Order Date]])/3,0)</f>
        <v>Q3</v>
      </c>
      <c r="S1973" s="9">
        <f>MONTH(SalesDataTable[[#This Row],[Order Date]])</f>
        <v>9</v>
      </c>
      <c r="T1973" s="8" t="str">
        <f>TEXT(SalesDataTable[[#This Row],[Order Date]],"mmm")</f>
        <v>Sep</v>
      </c>
    </row>
    <row r="1974" spans="1:20" ht="15.6">
      <c r="A1974" s="2">
        <v>4510</v>
      </c>
      <c r="B1974" s="3">
        <v>46289</v>
      </c>
      <c r="C1974" s="4" t="s">
        <v>0</v>
      </c>
      <c r="D1974" s="4" t="s">
        <v>1</v>
      </c>
      <c r="E1974" s="4" t="s">
        <v>28</v>
      </c>
      <c r="F1974" s="4" t="s">
        <v>3</v>
      </c>
      <c r="G1974" s="4" t="s">
        <v>23</v>
      </c>
      <c r="H1974" s="4" t="s">
        <v>40</v>
      </c>
      <c r="I1974" s="9">
        <v>3</v>
      </c>
      <c r="J1974" s="6">
        <v>82.38</v>
      </c>
      <c r="K1974" s="7">
        <v>0.15</v>
      </c>
      <c r="L1974" s="6">
        <v>39.020000000000003</v>
      </c>
      <c r="M1974" s="6">
        <f t="shared" si="120"/>
        <v>210.06899999999999</v>
      </c>
      <c r="N1974" s="6">
        <f t="shared" si="121"/>
        <v>117.06</v>
      </c>
      <c r="O1974" s="6">
        <f t="shared" si="122"/>
        <v>93.008999999999986</v>
      </c>
      <c r="P1974" s="8">
        <f t="shared" si="123"/>
        <v>0.44275452351370259</v>
      </c>
      <c r="Q1974" s="5">
        <f>YEAR(SalesDataTable[[#This Row],[Order Date]])</f>
        <v>2026</v>
      </c>
      <c r="R1974" s="8" t="str">
        <f>"Q"&amp;ROUNDUP(MONTH(SalesDataTable[[#This Row],[Order Date]])/3,0)</f>
        <v>Q3</v>
      </c>
      <c r="S1974" s="9">
        <f>MONTH(SalesDataTable[[#This Row],[Order Date]])</f>
        <v>9</v>
      </c>
      <c r="T1974" s="8" t="str">
        <f>TEXT(SalesDataTable[[#This Row],[Order Date]],"mmm")</f>
        <v>Sep</v>
      </c>
    </row>
    <row r="1975" spans="1:20" ht="15.6">
      <c r="A1975" s="2">
        <v>2069</v>
      </c>
      <c r="B1975" s="3">
        <v>46290</v>
      </c>
      <c r="C1975" s="4" t="s">
        <v>20</v>
      </c>
      <c r="D1975" s="4" t="s">
        <v>31</v>
      </c>
      <c r="E1975" s="4" t="s">
        <v>2</v>
      </c>
      <c r="F1975" s="4" t="s">
        <v>13</v>
      </c>
      <c r="G1975" s="4" t="s">
        <v>23</v>
      </c>
      <c r="H1975" s="4" t="s">
        <v>24</v>
      </c>
      <c r="I1975" s="9">
        <v>1</v>
      </c>
      <c r="J1975" s="6">
        <v>344.79</v>
      </c>
      <c r="K1975" s="7">
        <v>0</v>
      </c>
      <c r="L1975" s="6">
        <v>189.63</v>
      </c>
      <c r="M1975" s="6">
        <f t="shared" si="120"/>
        <v>344.79</v>
      </c>
      <c r="N1975" s="6">
        <f t="shared" si="121"/>
        <v>189.63</v>
      </c>
      <c r="O1975" s="6">
        <f t="shared" si="122"/>
        <v>155.16000000000003</v>
      </c>
      <c r="P1975" s="8">
        <f t="shared" si="123"/>
        <v>0.45001305142260511</v>
      </c>
      <c r="Q1975" s="5">
        <f>YEAR(SalesDataTable[[#This Row],[Order Date]])</f>
        <v>2026</v>
      </c>
      <c r="R1975" s="8" t="str">
        <f>"Q"&amp;ROUNDUP(MONTH(SalesDataTable[[#This Row],[Order Date]])/3,0)</f>
        <v>Q3</v>
      </c>
      <c r="S1975" s="9">
        <f>MONTH(SalesDataTable[[#This Row],[Order Date]])</f>
        <v>9</v>
      </c>
      <c r="T1975" s="8" t="str">
        <f>TEXT(SalesDataTable[[#This Row],[Order Date]],"mmm")</f>
        <v>Sep</v>
      </c>
    </row>
    <row r="1976" spans="1:20" ht="15.6">
      <c r="A1976" s="2">
        <v>95</v>
      </c>
      <c r="B1976" s="3">
        <v>46291</v>
      </c>
      <c r="C1976" s="4" t="s">
        <v>0</v>
      </c>
      <c r="D1976" s="4" t="s">
        <v>1</v>
      </c>
      <c r="E1976" s="4" t="s">
        <v>28</v>
      </c>
      <c r="F1976" s="4" t="s">
        <v>3</v>
      </c>
      <c r="G1976" s="4" t="s">
        <v>9</v>
      </c>
      <c r="H1976" s="4" t="s">
        <v>46</v>
      </c>
      <c r="I1976" s="9">
        <v>1</v>
      </c>
      <c r="J1976" s="6">
        <v>73.06</v>
      </c>
      <c r="K1976" s="7">
        <v>0.05</v>
      </c>
      <c r="L1976" s="6">
        <v>31.42</v>
      </c>
      <c r="M1976" s="6">
        <f t="shared" si="120"/>
        <v>69.406999999999996</v>
      </c>
      <c r="N1976" s="6">
        <f t="shared" si="121"/>
        <v>31.42</v>
      </c>
      <c r="O1976" s="6">
        <f t="shared" si="122"/>
        <v>37.986999999999995</v>
      </c>
      <c r="P1976" s="8">
        <f t="shared" si="123"/>
        <v>0.54730790842422228</v>
      </c>
      <c r="Q1976" s="5">
        <f>YEAR(SalesDataTable[[#This Row],[Order Date]])</f>
        <v>2026</v>
      </c>
      <c r="R1976" s="8" t="str">
        <f>"Q"&amp;ROUNDUP(MONTH(SalesDataTable[[#This Row],[Order Date]])/3,0)</f>
        <v>Q3</v>
      </c>
      <c r="S1976" s="9">
        <f>MONTH(SalesDataTable[[#This Row],[Order Date]])</f>
        <v>9</v>
      </c>
      <c r="T1976" s="8" t="str">
        <f>TEXT(SalesDataTable[[#This Row],[Order Date]],"mmm")</f>
        <v>Sep</v>
      </c>
    </row>
    <row r="1977" spans="1:20" ht="15.6">
      <c r="A1977" s="2">
        <v>160</v>
      </c>
      <c r="B1977" s="3">
        <v>46291</v>
      </c>
      <c r="C1977" s="4" t="s">
        <v>20</v>
      </c>
      <c r="D1977" s="4" t="s">
        <v>33</v>
      </c>
      <c r="E1977" s="4" t="s">
        <v>2</v>
      </c>
      <c r="F1977" s="4" t="s">
        <v>3</v>
      </c>
      <c r="G1977" s="4" t="s">
        <v>23</v>
      </c>
      <c r="H1977" s="4" t="s">
        <v>40</v>
      </c>
      <c r="I1977" s="9">
        <v>1</v>
      </c>
      <c r="J1977" s="6">
        <v>81.58</v>
      </c>
      <c r="K1977" s="7">
        <v>0.1</v>
      </c>
      <c r="L1977" s="6">
        <v>38.89</v>
      </c>
      <c r="M1977" s="6">
        <f t="shared" si="120"/>
        <v>73.421999999999997</v>
      </c>
      <c r="N1977" s="6">
        <f t="shared" si="121"/>
        <v>38.89</v>
      </c>
      <c r="O1977" s="6">
        <f t="shared" si="122"/>
        <v>34.531999999999996</v>
      </c>
      <c r="P1977" s="8">
        <f t="shared" si="123"/>
        <v>0.47032224673803491</v>
      </c>
      <c r="Q1977" s="5">
        <f>YEAR(SalesDataTable[[#This Row],[Order Date]])</f>
        <v>2026</v>
      </c>
      <c r="R1977" s="8" t="str">
        <f>"Q"&amp;ROUNDUP(MONTH(SalesDataTable[[#This Row],[Order Date]])/3,0)</f>
        <v>Q3</v>
      </c>
      <c r="S1977" s="9">
        <f>MONTH(SalesDataTable[[#This Row],[Order Date]])</f>
        <v>9</v>
      </c>
      <c r="T1977" s="8" t="str">
        <f>TEXT(SalesDataTable[[#This Row],[Order Date]],"mmm")</f>
        <v>Sep</v>
      </c>
    </row>
    <row r="1978" spans="1:20" ht="15.6">
      <c r="A1978" s="2">
        <v>407</v>
      </c>
      <c r="B1978" s="3">
        <v>46291</v>
      </c>
      <c r="C1978" s="4" t="s">
        <v>6</v>
      </c>
      <c r="D1978" s="4" t="s">
        <v>43</v>
      </c>
      <c r="E1978" s="4" t="s">
        <v>8</v>
      </c>
      <c r="F1978" s="4" t="s">
        <v>3</v>
      </c>
      <c r="G1978" s="4" t="s">
        <v>34</v>
      </c>
      <c r="H1978" s="4" t="s">
        <v>45</v>
      </c>
      <c r="I1978" s="9">
        <v>6</v>
      </c>
      <c r="J1978" s="6">
        <v>49.87</v>
      </c>
      <c r="K1978" s="7">
        <v>0.1</v>
      </c>
      <c r="L1978" s="6">
        <v>21.75</v>
      </c>
      <c r="M1978" s="6">
        <f t="shared" si="120"/>
        <v>269.298</v>
      </c>
      <c r="N1978" s="6">
        <f t="shared" si="121"/>
        <v>130.5</v>
      </c>
      <c r="O1978" s="6">
        <f t="shared" si="122"/>
        <v>138.798</v>
      </c>
      <c r="P1978" s="8">
        <f t="shared" si="123"/>
        <v>0.51540672414945521</v>
      </c>
      <c r="Q1978" s="5">
        <f>YEAR(SalesDataTable[[#This Row],[Order Date]])</f>
        <v>2026</v>
      </c>
      <c r="R1978" s="8" t="str">
        <f>"Q"&amp;ROUNDUP(MONTH(SalesDataTable[[#This Row],[Order Date]])/3,0)</f>
        <v>Q3</v>
      </c>
      <c r="S1978" s="9">
        <f>MONTH(SalesDataTable[[#This Row],[Order Date]])</f>
        <v>9</v>
      </c>
      <c r="T1978" s="8" t="str">
        <f>TEXT(SalesDataTable[[#This Row],[Order Date]],"mmm")</f>
        <v>Sep</v>
      </c>
    </row>
    <row r="1979" spans="1:20" ht="15.6">
      <c r="A1979" s="2">
        <v>1395</v>
      </c>
      <c r="B1979" s="3">
        <v>46291</v>
      </c>
      <c r="C1979" s="4" t="s">
        <v>11</v>
      </c>
      <c r="D1979" s="4" t="s">
        <v>18</v>
      </c>
      <c r="E1979" s="4" t="s">
        <v>2</v>
      </c>
      <c r="F1979" s="4" t="s">
        <v>13</v>
      </c>
      <c r="G1979" s="4" t="s">
        <v>4</v>
      </c>
      <c r="H1979" s="4" t="s">
        <v>26</v>
      </c>
      <c r="I1979" s="9">
        <v>2</v>
      </c>
      <c r="J1979" s="6">
        <v>39.81</v>
      </c>
      <c r="K1979" s="7">
        <v>0.05</v>
      </c>
      <c r="L1979" s="6">
        <v>16.87</v>
      </c>
      <c r="M1979" s="6">
        <f t="shared" si="120"/>
        <v>75.638999999999996</v>
      </c>
      <c r="N1979" s="6">
        <f t="shared" si="121"/>
        <v>33.74</v>
      </c>
      <c r="O1979" s="6">
        <f t="shared" si="122"/>
        <v>41.898999999999994</v>
      </c>
      <c r="P1979" s="8">
        <f t="shared" si="123"/>
        <v>0.55393381721069812</v>
      </c>
      <c r="Q1979" s="5">
        <f>YEAR(SalesDataTable[[#This Row],[Order Date]])</f>
        <v>2026</v>
      </c>
      <c r="R1979" s="8" t="str">
        <f>"Q"&amp;ROUNDUP(MONTH(SalesDataTable[[#This Row],[Order Date]])/3,0)</f>
        <v>Q3</v>
      </c>
      <c r="S1979" s="9">
        <f>MONTH(SalesDataTable[[#This Row],[Order Date]])</f>
        <v>9</v>
      </c>
      <c r="T1979" s="8" t="str">
        <f>TEXT(SalesDataTable[[#This Row],[Order Date]],"mmm")</f>
        <v>Sep</v>
      </c>
    </row>
    <row r="1980" spans="1:20" ht="15.6">
      <c r="A1980" s="2">
        <v>2085</v>
      </c>
      <c r="B1980" s="3">
        <v>46291</v>
      </c>
      <c r="C1980" s="4" t="s">
        <v>11</v>
      </c>
      <c r="D1980" s="4" t="s">
        <v>12</v>
      </c>
      <c r="E1980" s="4" t="s">
        <v>2</v>
      </c>
      <c r="F1980" s="4" t="s">
        <v>3</v>
      </c>
      <c r="G1980" s="4" t="s">
        <v>23</v>
      </c>
      <c r="H1980" s="4" t="s">
        <v>29</v>
      </c>
      <c r="I1980" s="9">
        <v>3</v>
      </c>
      <c r="J1980" s="6">
        <v>191.46</v>
      </c>
      <c r="K1980" s="7">
        <v>0</v>
      </c>
      <c r="L1980" s="6">
        <v>104.06</v>
      </c>
      <c r="M1980" s="6">
        <f t="shared" si="120"/>
        <v>574.38</v>
      </c>
      <c r="N1980" s="6">
        <f t="shared" si="121"/>
        <v>312.18</v>
      </c>
      <c r="O1980" s="6">
        <f t="shared" si="122"/>
        <v>262.2</v>
      </c>
      <c r="P1980" s="8">
        <f t="shared" si="123"/>
        <v>0.45649221769560222</v>
      </c>
      <c r="Q1980" s="5">
        <f>YEAR(SalesDataTable[[#This Row],[Order Date]])</f>
        <v>2026</v>
      </c>
      <c r="R1980" s="8" t="str">
        <f>"Q"&amp;ROUNDUP(MONTH(SalesDataTable[[#This Row],[Order Date]])/3,0)</f>
        <v>Q3</v>
      </c>
      <c r="S1980" s="9">
        <f>MONTH(SalesDataTable[[#This Row],[Order Date]])</f>
        <v>9</v>
      </c>
      <c r="T1980" s="8" t="str">
        <f>TEXT(SalesDataTable[[#This Row],[Order Date]],"mmm")</f>
        <v>Sep</v>
      </c>
    </row>
    <row r="1981" spans="1:20" ht="15.6">
      <c r="A1981" s="2">
        <v>3124</v>
      </c>
      <c r="B1981" s="3">
        <v>46291</v>
      </c>
      <c r="C1981" s="4" t="s">
        <v>11</v>
      </c>
      <c r="D1981" s="4" t="s">
        <v>25</v>
      </c>
      <c r="E1981" s="4" t="s">
        <v>2</v>
      </c>
      <c r="F1981" s="4" t="s">
        <v>3</v>
      </c>
      <c r="G1981" s="4" t="s">
        <v>14</v>
      </c>
      <c r="H1981" s="4" t="s">
        <v>32</v>
      </c>
      <c r="I1981" s="9">
        <v>3</v>
      </c>
      <c r="J1981" s="6">
        <v>46.48</v>
      </c>
      <c r="K1981" s="7">
        <v>0.05</v>
      </c>
      <c r="L1981" s="6">
        <v>18.82</v>
      </c>
      <c r="M1981" s="6">
        <f t="shared" si="120"/>
        <v>132.46799999999999</v>
      </c>
      <c r="N1981" s="6">
        <f t="shared" si="121"/>
        <v>56.46</v>
      </c>
      <c r="O1981" s="6">
        <f t="shared" si="122"/>
        <v>76.007999999999981</v>
      </c>
      <c r="P1981" s="8">
        <f t="shared" si="123"/>
        <v>0.57378385723344494</v>
      </c>
      <c r="Q1981" s="5">
        <f>YEAR(SalesDataTable[[#This Row],[Order Date]])</f>
        <v>2026</v>
      </c>
      <c r="R1981" s="8" t="str">
        <f>"Q"&amp;ROUNDUP(MONTH(SalesDataTable[[#This Row],[Order Date]])/3,0)</f>
        <v>Q3</v>
      </c>
      <c r="S1981" s="9">
        <f>MONTH(SalesDataTable[[#This Row],[Order Date]])</f>
        <v>9</v>
      </c>
      <c r="T1981" s="8" t="str">
        <f>TEXT(SalesDataTable[[#This Row],[Order Date]],"mmm")</f>
        <v>Sep</v>
      </c>
    </row>
    <row r="1982" spans="1:20" ht="15.6">
      <c r="A1982" s="2">
        <v>3216</v>
      </c>
      <c r="B1982" s="3">
        <v>46291</v>
      </c>
      <c r="C1982" s="4" t="s">
        <v>6</v>
      </c>
      <c r="D1982" s="4" t="s">
        <v>43</v>
      </c>
      <c r="E1982" s="4" t="s">
        <v>19</v>
      </c>
      <c r="F1982" s="4" t="s">
        <v>3</v>
      </c>
      <c r="G1982" s="4" t="s">
        <v>14</v>
      </c>
      <c r="H1982" s="4" t="s">
        <v>15</v>
      </c>
      <c r="I1982" s="9">
        <v>2</v>
      </c>
      <c r="J1982" s="6">
        <v>35.44</v>
      </c>
      <c r="K1982" s="7">
        <v>0.1</v>
      </c>
      <c r="L1982" s="6">
        <v>13.2</v>
      </c>
      <c r="M1982" s="6">
        <f t="shared" si="120"/>
        <v>63.791999999999994</v>
      </c>
      <c r="N1982" s="6">
        <f t="shared" si="121"/>
        <v>26.4</v>
      </c>
      <c r="O1982" s="6">
        <f t="shared" si="122"/>
        <v>37.391999999999996</v>
      </c>
      <c r="P1982" s="8">
        <f t="shared" si="123"/>
        <v>0.58615500376222718</v>
      </c>
      <c r="Q1982" s="5">
        <f>YEAR(SalesDataTable[[#This Row],[Order Date]])</f>
        <v>2026</v>
      </c>
      <c r="R1982" s="8" t="str">
        <f>"Q"&amp;ROUNDUP(MONTH(SalesDataTable[[#This Row],[Order Date]])/3,0)</f>
        <v>Q3</v>
      </c>
      <c r="S1982" s="9">
        <f>MONTH(SalesDataTable[[#This Row],[Order Date]])</f>
        <v>9</v>
      </c>
      <c r="T1982" s="8" t="str">
        <f>TEXT(SalesDataTable[[#This Row],[Order Date]],"mmm")</f>
        <v>Sep</v>
      </c>
    </row>
    <row r="1983" spans="1:20" ht="15.6">
      <c r="A1983" s="2">
        <v>3743</v>
      </c>
      <c r="B1983" s="3">
        <v>46291</v>
      </c>
      <c r="C1983" s="4" t="s">
        <v>11</v>
      </c>
      <c r="D1983" s="4" t="s">
        <v>12</v>
      </c>
      <c r="E1983" s="4" t="s">
        <v>2</v>
      </c>
      <c r="F1983" s="4" t="s">
        <v>13</v>
      </c>
      <c r="G1983" s="4" t="s">
        <v>34</v>
      </c>
      <c r="H1983" s="4" t="s">
        <v>42</v>
      </c>
      <c r="I1983" s="9">
        <v>4</v>
      </c>
      <c r="J1983" s="6">
        <v>36.159999999999997</v>
      </c>
      <c r="K1983" s="7">
        <v>0.05</v>
      </c>
      <c r="L1983" s="6">
        <v>13.68</v>
      </c>
      <c r="M1983" s="6">
        <f t="shared" si="120"/>
        <v>137.40799999999999</v>
      </c>
      <c r="N1983" s="6">
        <f t="shared" si="121"/>
        <v>54.72</v>
      </c>
      <c r="O1983" s="6">
        <f t="shared" si="122"/>
        <v>82.687999999999988</v>
      </c>
      <c r="P1983" s="8">
        <f t="shared" si="123"/>
        <v>0.60176991150442471</v>
      </c>
      <c r="Q1983" s="5">
        <f>YEAR(SalesDataTable[[#This Row],[Order Date]])</f>
        <v>2026</v>
      </c>
      <c r="R1983" s="8" t="str">
        <f>"Q"&amp;ROUNDUP(MONTH(SalesDataTable[[#This Row],[Order Date]])/3,0)</f>
        <v>Q3</v>
      </c>
      <c r="S1983" s="9">
        <f>MONTH(SalesDataTable[[#This Row],[Order Date]])</f>
        <v>9</v>
      </c>
      <c r="T1983" s="8" t="str">
        <f>TEXT(SalesDataTable[[#This Row],[Order Date]],"mmm")</f>
        <v>Sep</v>
      </c>
    </row>
    <row r="1984" spans="1:20" ht="15.6">
      <c r="A1984" s="2">
        <v>3788</v>
      </c>
      <c r="B1984" s="3">
        <v>46291</v>
      </c>
      <c r="C1984" s="4" t="s">
        <v>20</v>
      </c>
      <c r="D1984" s="4" t="s">
        <v>33</v>
      </c>
      <c r="E1984" s="4" t="s">
        <v>2</v>
      </c>
      <c r="F1984" s="4" t="s">
        <v>3</v>
      </c>
      <c r="G1984" s="4" t="s">
        <v>34</v>
      </c>
      <c r="H1984" s="4" t="s">
        <v>42</v>
      </c>
      <c r="I1984" s="9">
        <v>2</v>
      </c>
      <c r="J1984" s="6">
        <v>35.93</v>
      </c>
      <c r="K1984" s="7">
        <v>0</v>
      </c>
      <c r="L1984" s="6">
        <v>13.91</v>
      </c>
      <c r="M1984" s="6">
        <f t="shared" si="120"/>
        <v>71.86</v>
      </c>
      <c r="N1984" s="6">
        <f t="shared" si="121"/>
        <v>27.82</v>
      </c>
      <c r="O1984" s="6">
        <f t="shared" si="122"/>
        <v>44.04</v>
      </c>
      <c r="P1984" s="8">
        <f t="shared" si="123"/>
        <v>0.6128583356526579</v>
      </c>
      <c r="Q1984" s="5">
        <f>YEAR(SalesDataTable[[#This Row],[Order Date]])</f>
        <v>2026</v>
      </c>
      <c r="R1984" s="8" t="str">
        <f>"Q"&amp;ROUNDUP(MONTH(SalesDataTable[[#This Row],[Order Date]])/3,0)</f>
        <v>Q3</v>
      </c>
      <c r="S1984" s="9">
        <f>MONTH(SalesDataTable[[#This Row],[Order Date]])</f>
        <v>9</v>
      </c>
      <c r="T1984" s="8" t="str">
        <f>TEXT(SalesDataTable[[#This Row],[Order Date]],"mmm")</f>
        <v>Sep</v>
      </c>
    </row>
    <row r="1985" spans="1:20" ht="15.6">
      <c r="A1985" s="2">
        <v>4883</v>
      </c>
      <c r="B1985" s="3">
        <v>46291</v>
      </c>
      <c r="C1985" s="4" t="s">
        <v>20</v>
      </c>
      <c r="D1985" s="4" t="s">
        <v>33</v>
      </c>
      <c r="E1985" s="4" t="s">
        <v>2</v>
      </c>
      <c r="F1985" s="4" t="s">
        <v>16</v>
      </c>
      <c r="G1985" s="4" t="s">
        <v>23</v>
      </c>
      <c r="H1985" s="4" t="s">
        <v>29</v>
      </c>
      <c r="I1985" s="9">
        <v>1</v>
      </c>
      <c r="J1985" s="6">
        <v>199.7</v>
      </c>
      <c r="K1985" s="7">
        <v>0</v>
      </c>
      <c r="L1985" s="6">
        <v>103.77</v>
      </c>
      <c r="M1985" s="6">
        <f t="shared" si="120"/>
        <v>199.7</v>
      </c>
      <c r="N1985" s="6">
        <f t="shared" si="121"/>
        <v>103.77</v>
      </c>
      <c r="O1985" s="6">
        <f t="shared" si="122"/>
        <v>95.929999999999993</v>
      </c>
      <c r="P1985" s="8">
        <f t="shared" si="123"/>
        <v>0.4803705558337506</v>
      </c>
      <c r="Q1985" s="5">
        <f>YEAR(SalesDataTable[[#This Row],[Order Date]])</f>
        <v>2026</v>
      </c>
      <c r="R1985" s="8" t="str">
        <f>"Q"&amp;ROUNDUP(MONTH(SalesDataTable[[#This Row],[Order Date]])/3,0)</f>
        <v>Q3</v>
      </c>
      <c r="S1985" s="9">
        <f>MONTH(SalesDataTable[[#This Row],[Order Date]])</f>
        <v>9</v>
      </c>
      <c r="T1985" s="8" t="str">
        <f>TEXT(SalesDataTable[[#This Row],[Order Date]],"mmm")</f>
        <v>Sep</v>
      </c>
    </row>
    <row r="1986" spans="1:20" ht="15.6">
      <c r="A1986" s="2">
        <v>1577</v>
      </c>
      <c r="B1986" s="3">
        <v>46292</v>
      </c>
      <c r="C1986" s="4" t="s">
        <v>20</v>
      </c>
      <c r="D1986" s="4" t="s">
        <v>21</v>
      </c>
      <c r="E1986" s="4" t="s">
        <v>2</v>
      </c>
      <c r="F1986" s="4" t="s">
        <v>13</v>
      </c>
      <c r="G1986" s="4" t="s">
        <v>9</v>
      </c>
      <c r="H1986" s="4" t="s">
        <v>37</v>
      </c>
      <c r="I1986" s="9">
        <v>4</v>
      </c>
      <c r="J1986" s="6">
        <v>154.28</v>
      </c>
      <c r="K1986" s="7">
        <v>0.05</v>
      </c>
      <c r="L1986" s="6">
        <v>78.180000000000007</v>
      </c>
      <c r="M1986" s="6">
        <f t="shared" ref="M1986:M2049" si="124">I1986*J1986*(1-K1986)</f>
        <v>586.26400000000001</v>
      </c>
      <c r="N1986" s="6">
        <f t="shared" ref="N1986:N2049" si="125">I1986*L1986</f>
        <v>312.72000000000003</v>
      </c>
      <c r="O1986" s="6">
        <f t="shared" ref="O1986:O2049" si="126">M1986-N1986</f>
        <v>273.54399999999998</v>
      </c>
      <c r="P1986" s="8">
        <f t="shared" ref="P1986:P2049" si="127">IFERROR(O1986/M1986,0)</f>
        <v>0.46658843115047144</v>
      </c>
      <c r="Q1986" s="5">
        <f>YEAR(SalesDataTable[[#This Row],[Order Date]])</f>
        <v>2026</v>
      </c>
      <c r="R1986" s="8" t="str">
        <f>"Q"&amp;ROUNDUP(MONTH(SalesDataTable[[#This Row],[Order Date]])/3,0)</f>
        <v>Q3</v>
      </c>
      <c r="S1986" s="9">
        <f>MONTH(SalesDataTable[[#This Row],[Order Date]])</f>
        <v>9</v>
      </c>
      <c r="T1986" s="8" t="str">
        <f>TEXT(SalesDataTable[[#This Row],[Order Date]],"mmm")</f>
        <v>Sep</v>
      </c>
    </row>
    <row r="1987" spans="1:20" ht="15.6">
      <c r="A1987" s="2">
        <v>2310</v>
      </c>
      <c r="B1987" s="3">
        <v>46292</v>
      </c>
      <c r="C1987" s="4" t="s">
        <v>0</v>
      </c>
      <c r="D1987" s="4" t="s">
        <v>50</v>
      </c>
      <c r="E1987" s="4" t="s">
        <v>2</v>
      </c>
      <c r="F1987" s="4" t="s">
        <v>3</v>
      </c>
      <c r="G1987" s="4" t="s">
        <v>14</v>
      </c>
      <c r="H1987" s="4" t="s">
        <v>48</v>
      </c>
      <c r="I1987" s="9">
        <v>1</v>
      </c>
      <c r="J1987" s="6">
        <v>165.44</v>
      </c>
      <c r="K1987" s="7">
        <v>0</v>
      </c>
      <c r="L1987" s="6">
        <v>88.25</v>
      </c>
      <c r="M1987" s="6">
        <f t="shared" si="124"/>
        <v>165.44</v>
      </c>
      <c r="N1987" s="6">
        <f t="shared" si="125"/>
        <v>88.25</v>
      </c>
      <c r="O1987" s="6">
        <f t="shared" si="126"/>
        <v>77.19</v>
      </c>
      <c r="P1987" s="8">
        <f t="shared" si="127"/>
        <v>0.46657398452611215</v>
      </c>
      <c r="Q1987" s="5">
        <f>YEAR(SalesDataTable[[#This Row],[Order Date]])</f>
        <v>2026</v>
      </c>
      <c r="R1987" s="8" t="str">
        <f>"Q"&amp;ROUNDUP(MONTH(SalesDataTable[[#This Row],[Order Date]])/3,0)</f>
        <v>Q3</v>
      </c>
      <c r="S1987" s="9">
        <f>MONTH(SalesDataTable[[#This Row],[Order Date]])</f>
        <v>9</v>
      </c>
      <c r="T1987" s="8" t="str">
        <f>TEXT(SalesDataTable[[#This Row],[Order Date]],"mmm")</f>
        <v>Sep</v>
      </c>
    </row>
    <row r="1988" spans="1:20" ht="15.6">
      <c r="A1988" s="2">
        <v>2383</v>
      </c>
      <c r="B1988" s="3">
        <v>46292</v>
      </c>
      <c r="C1988" s="4" t="s">
        <v>20</v>
      </c>
      <c r="D1988" s="4" t="s">
        <v>31</v>
      </c>
      <c r="E1988" s="4" t="s">
        <v>2</v>
      </c>
      <c r="F1988" s="4" t="s">
        <v>3</v>
      </c>
      <c r="G1988" s="4" t="s">
        <v>14</v>
      </c>
      <c r="H1988" s="4" t="s">
        <v>44</v>
      </c>
      <c r="I1988" s="9">
        <v>2</v>
      </c>
      <c r="J1988" s="6">
        <v>130.29</v>
      </c>
      <c r="K1988" s="7">
        <v>0.1</v>
      </c>
      <c r="L1988" s="6">
        <v>67.97</v>
      </c>
      <c r="M1988" s="6">
        <f t="shared" si="124"/>
        <v>234.52199999999999</v>
      </c>
      <c r="N1988" s="6">
        <f t="shared" si="125"/>
        <v>135.94</v>
      </c>
      <c r="O1988" s="6">
        <f t="shared" si="126"/>
        <v>98.581999999999994</v>
      </c>
      <c r="P1988" s="8">
        <f t="shared" si="127"/>
        <v>0.42035288800197845</v>
      </c>
      <c r="Q1988" s="5">
        <f>YEAR(SalesDataTable[[#This Row],[Order Date]])</f>
        <v>2026</v>
      </c>
      <c r="R1988" s="8" t="str">
        <f>"Q"&amp;ROUNDUP(MONTH(SalesDataTable[[#This Row],[Order Date]])/3,0)</f>
        <v>Q3</v>
      </c>
      <c r="S1988" s="9">
        <f>MONTH(SalesDataTable[[#This Row],[Order Date]])</f>
        <v>9</v>
      </c>
      <c r="T1988" s="8" t="str">
        <f>TEXT(SalesDataTable[[#This Row],[Order Date]],"mmm")</f>
        <v>Sep</v>
      </c>
    </row>
    <row r="1989" spans="1:20" ht="15.6">
      <c r="A1989" s="2">
        <v>2803</v>
      </c>
      <c r="B1989" s="3">
        <v>46292</v>
      </c>
      <c r="C1989" s="4" t="s">
        <v>6</v>
      </c>
      <c r="D1989" s="4" t="s">
        <v>43</v>
      </c>
      <c r="E1989" s="4" t="s">
        <v>2</v>
      </c>
      <c r="F1989" s="4" t="s">
        <v>3</v>
      </c>
      <c r="G1989" s="4" t="s">
        <v>34</v>
      </c>
      <c r="H1989" s="4" t="s">
        <v>42</v>
      </c>
      <c r="I1989" s="9">
        <v>3</v>
      </c>
      <c r="J1989" s="6">
        <v>36.909999999999997</v>
      </c>
      <c r="K1989" s="7">
        <v>0.05</v>
      </c>
      <c r="L1989" s="6">
        <v>13.7</v>
      </c>
      <c r="M1989" s="6">
        <f t="shared" si="124"/>
        <v>105.19349999999999</v>
      </c>
      <c r="N1989" s="6">
        <f t="shared" si="125"/>
        <v>41.099999999999994</v>
      </c>
      <c r="O1989" s="6">
        <f t="shared" si="126"/>
        <v>64.093499999999992</v>
      </c>
      <c r="P1989" s="8">
        <f t="shared" si="127"/>
        <v>0.60929144861612172</v>
      </c>
      <c r="Q1989" s="5">
        <f>YEAR(SalesDataTable[[#This Row],[Order Date]])</f>
        <v>2026</v>
      </c>
      <c r="R1989" s="8" t="str">
        <f>"Q"&amp;ROUNDUP(MONTH(SalesDataTable[[#This Row],[Order Date]])/3,0)</f>
        <v>Q3</v>
      </c>
      <c r="S1989" s="9">
        <f>MONTH(SalesDataTable[[#This Row],[Order Date]])</f>
        <v>9</v>
      </c>
      <c r="T1989" s="8" t="str">
        <f>TEXT(SalesDataTable[[#This Row],[Order Date]],"mmm")</f>
        <v>Sep</v>
      </c>
    </row>
    <row r="1990" spans="1:20" ht="15.6">
      <c r="A1990" s="2">
        <v>4199</v>
      </c>
      <c r="B1990" s="3">
        <v>46292</v>
      </c>
      <c r="C1990" s="4" t="s">
        <v>11</v>
      </c>
      <c r="D1990" s="4" t="s">
        <v>25</v>
      </c>
      <c r="E1990" s="4" t="s">
        <v>28</v>
      </c>
      <c r="F1990" s="4" t="s">
        <v>16</v>
      </c>
      <c r="G1990" s="4" t="s">
        <v>4</v>
      </c>
      <c r="H1990" s="4" t="s">
        <v>22</v>
      </c>
      <c r="I1990" s="9">
        <v>1</v>
      </c>
      <c r="J1990" s="6">
        <v>50.02</v>
      </c>
      <c r="K1990" s="7">
        <v>0</v>
      </c>
      <c r="L1990" s="6">
        <v>22.65</v>
      </c>
      <c r="M1990" s="6">
        <f t="shared" si="124"/>
        <v>50.02</v>
      </c>
      <c r="N1990" s="6">
        <f t="shared" si="125"/>
        <v>22.65</v>
      </c>
      <c r="O1990" s="6">
        <f t="shared" si="126"/>
        <v>27.370000000000005</v>
      </c>
      <c r="P1990" s="8">
        <f t="shared" si="127"/>
        <v>0.54718112754898052</v>
      </c>
      <c r="Q1990" s="5">
        <f>YEAR(SalesDataTable[[#This Row],[Order Date]])</f>
        <v>2026</v>
      </c>
      <c r="R1990" s="8" t="str">
        <f>"Q"&amp;ROUNDUP(MONTH(SalesDataTable[[#This Row],[Order Date]])/3,0)</f>
        <v>Q3</v>
      </c>
      <c r="S1990" s="9">
        <f>MONTH(SalesDataTable[[#This Row],[Order Date]])</f>
        <v>9</v>
      </c>
      <c r="T1990" s="8" t="str">
        <f>TEXT(SalesDataTable[[#This Row],[Order Date]],"mmm")</f>
        <v>Sep</v>
      </c>
    </row>
    <row r="1991" spans="1:20" ht="15.6">
      <c r="A1991" s="2">
        <v>4517</v>
      </c>
      <c r="B1991" s="3">
        <v>46292</v>
      </c>
      <c r="C1991" s="4" t="s">
        <v>6</v>
      </c>
      <c r="D1991" s="4" t="s">
        <v>43</v>
      </c>
      <c r="E1991" s="4" t="s">
        <v>2</v>
      </c>
      <c r="F1991" s="4" t="s">
        <v>3</v>
      </c>
      <c r="G1991" s="4" t="s">
        <v>23</v>
      </c>
      <c r="H1991" s="4" t="s">
        <v>40</v>
      </c>
      <c r="I1991" s="9">
        <v>1</v>
      </c>
      <c r="J1991" s="6">
        <v>83.32</v>
      </c>
      <c r="K1991" s="7">
        <v>0.05</v>
      </c>
      <c r="L1991" s="6">
        <v>38.93</v>
      </c>
      <c r="M1991" s="6">
        <f t="shared" si="124"/>
        <v>79.153999999999996</v>
      </c>
      <c r="N1991" s="6">
        <f t="shared" si="125"/>
        <v>38.93</v>
      </c>
      <c r="O1991" s="6">
        <f t="shared" si="126"/>
        <v>40.223999999999997</v>
      </c>
      <c r="P1991" s="8">
        <f t="shared" si="127"/>
        <v>0.50817393940925282</v>
      </c>
      <c r="Q1991" s="5">
        <f>YEAR(SalesDataTable[[#This Row],[Order Date]])</f>
        <v>2026</v>
      </c>
      <c r="R1991" s="8" t="str">
        <f>"Q"&amp;ROUNDUP(MONTH(SalesDataTable[[#This Row],[Order Date]])/3,0)</f>
        <v>Q3</v>
      </c>
      <c r="S1991" s="9">
        <f>MONTH(SalesDataTable[[#This Row],[Order Date]])</f>
        <v>9</v>
      </c>
      <c r="T1991" s="8" t="str">
        <f>TEXT(SalesDataTable[[#This Row],[Order Date]],"mmm")</f>
        <v>Sep</v>
      </c>
    </row>
    <row r="1992" spans="1:20" ht="15.6">
      <c r="A1992" s="2">
        <v>80</v>
      </c>
      <c r="B1992" s="3">
        <v>46293</v>
      </c>
      <c r="C1992" s="4" t="s">
        <v>0</v>
      </c>
      <c r="D1992" s="4" t="s">
        <v>50</v>
      </c>
      <c r="E1992" s="4" t="s">
        <v>8</v>
      </c>
      <c r="F1992" s="4" t="s">
        <v>16</v>
      </c>
      <c r="G1992" s="4" t="s">
        <v>9</v>
      </c>
      <c r="H1992" s="4" t="s">
        <v>46</v>
      </c>
      <c r="I1992" s="9">
        <v>10</v>
      </c>
      <c r="J1992" s="6">
        <v>71.040000000000006</v>
      </c>
      <c r="K1992" s="7">
        <v>0.2</v>
      </c>
      <c r="L1992" s="6">
        <v>31.7</v>
      </c>
      <c r="M1992" s="6">
        <f t="shared" si="124"/>
        <v>568.32000000000005</v>
      </c>
      <c r="N1992" s="6">
        <f t="shared" si="125"/>
        <v>317</v>
      </c>
      <c r="O1992" s="6">
        <f t="shared" si="126"/>
        <v>251.32000000000005</v>
      </c>
      <c r="P1992" s="8">
        <f t="shared" si="127"/>
        <v>0.4422156531531532</v>
      </c>
      <c r="Q1992" s="5">
        <f>YEAR(SalesDataTable[[#This Row],[Order Date]])</f>
        <v>2026</v>
      </c>
      <c r="R1992" s="8" t="str">
        <f>"Q"&amp;ROUNDUP(MONTH(SalesDataTable[[#This Row],[Order Date]])/3,0)</f>
        <v>Q3</v>
      </c>
      <c r="S1992" s="9">
        <f>MONTH(SalesDataTable[[#This Row],[Order Date]])</f>
        <v>9</v>
      </c>
      <c r="T1992" s="8" t="str">
        <f>TEXT(SalesDataTable[[#This Row],[Order Date]],"mmm")</f>
        <v>Sep</v>
      </c>
    </row>
    <row r="1993" spans="1:20" ht="15.6">
      <c r="A1993" s="2">
        <v>370</v>
      </c>
      <c r="B1993" s="3">
        <v>46293</v>
      </c>
      <c r="C1993" s="4" t="s">
        <v>20</v>
      </c>
      <c r="D1993" s="4" t="s">
        <v>31</v>
      </c>
      <c r="E1993" s="4" t="s">
        <v>19</v>
      </c>
      <c r="F1993" s="4" t="s">
        <v>3</v>
      </c>
      <c r="G1993" s="4" t="s">
        <v>4</v>
      </c>
      <c r="H1993" s="4" t="s">
        <v>26</v>
      </c>
      <c r="I1993" s="9">
        <v>2</v>
      </c>
      <c r="J1993" s="6">
        <v>40.83</v>
      </c>
      <c r="K1993" s="7">
        <v>0</v>
      </c>
      <c r="L1993" s="6">
        <v>16.850000000000001</v>
      </c>
      <c r="M1993" s="6">
        <f t="shared" si="124"/>
        <v>81.66</v>
      </c>
      <c r="N1993" s="6">
        <f t="shared" si="125"/>
        <v>33.700000000000003</v>
      </c>
      <c r="O1993" s="6">
        <f t="shared" si="126"/>
        <v>47.959999999999994</v>
      </c>
      <c r="P1993" s="8">
        <f t="shared" si="127"/>
        <v>0.58731325006122947</v>
      </c>
      <c r="Q1993" s="5">
        <f>YEAR(SalesDataTable[[#This Row],[Order Date]])</f>
        <v>2026</v>
      </c>
      <c r="R1993" s="8" t="str">
        <f>"Q"&amp;ROUNDUP(MONTH(SalesDataTable[[#This Row],[Order Date]])/3,0)</f>
        <v>Q3</v>
      </c>
      <c r="S1993" s="9">
        <f>MONTH(SalesDataTable[[#This Row],[Order Date]])</f>
        <v>9</v>
      </c>
      <c r="T1993" s="8" t="str">
        <f>TEXT(SalesDataTable[[#This Row],[Order Date]],"mmm")</f>
        <v>Sep</v>
      </c>
    </row>
    <row r="1994" spans="1:20" ht="15.6">
      <c r="A1994" s="2">
        <v>417</v>
      </c>
      <c r="B1994" s="3">
        <v>46293</v>
      </c>
      <c r="C1994" s="4" t="s">
        <v>6</v>
      </c>
      <c r="D1994" s="4" t="s">
        <v>49</v>
      </c>
      <c r="E1994" s="4" t="s">
        <v>28</v>
      </c>
      <c r="F1994" s="4" t="s">
        <v>3</v>
      </c>
      <c r="G1994" s="4" t="s">
        <v>23</v>
      </c>
      <c r="H1994" s="4" t="s">
        <v>51</v>
      </c>
      <c r="I1994" s="9">
        <v>1</v>
      </c>
      <c r="J1994" s="6">
        <v>121.64</v>
      </c>
      <c r="K1994" s="7">
        <v>0.15</v>
      </c>
      <c r="L1994" s="6">
        <v>61.56</v>
      </c>
      <c r="M1994" s="6">
        <f t="shared" si="124"/>
        <v>103.39399999999999</v>
      </c>
      <c r="N1994" s="6">
        <f t="shared" si="125"/>
        <v>61.56</v>
      </c>
      <c r="O1994" s="6">
        <f t="shared" si="126"/>
        <v>41.833999999999989</v>
      </c>
      <c r="P1994" s="8">
        <f t="shared" si="127"/>
        <v>0.40460761746329565</v>
      </c>
      <c r="Q1994" s="5">
        <f>YEAR(SalesDataTable[[#This Row],[Order Date]])</f>
        <v>2026</v>
      </c>
      <c r="R1994" s="8" t="str">
        <f>"Q"&amp;ROUNDUP(MONTH(SalesDataTable[[#This Row],[Order Date]])/3,0)</f>
        <v>Q3</v>
      </c>
      <c r="S1994" s="9">
        <f>MONTH(SalesDataTable[[#This Row],[Order Date]])</f>
        <v>9</v>
      </c>
      <c r="T1994" s="8" t="str">
        <f>TEXT(SalesDataTable[[#This Row],[Order Date]],"mmm")</f>
        <v>Sep</v>
      </c>
    </row>
    <row r="1995" spans="1:20" ht="15.6">
      <c r="A1995" s="2">
        <v>437</v>
      </c>
      <c r="B1995" s="3">
        <v>46293</v>
      </c>
      <c r="C1995" s="4" t="s">
        <v>6</v>
      </c>
      <c r="D1995" s="4" t="s">
        <v>7</v>
      </c>
      <c r="E1995" s="4" t="s">
        <v>19</v>
      </c>
      <c r="F1995" s="4" t="s">
        <v>13</v>
      </c>
      <c r="G1995" s="4" t="s">
        <v>14</v>
      </c>
      <c r="H1995" s="4" t="s">
        <v>48</v>
      </c>
      <c r="I1995" s="9">
        <v>1</v>
      </c>
      <c r="J1995" s="6">
        <v>164.7</v>
      </c>
      <c r="K1995" s="7">
        <v>0</v>
      </c>
      <c r="L1995" s="6">
        <v>86.02</v>
      </c>
      <c r="M1995" s="6">
        <f t="shared" si="124"/>
        <v>164.7</v>
      </c>
      <c r="N1995" s="6">
        <f t="shared" si="125"/>
        <v>86.02</v>
      </c>
      <c r="O1995" s="6">
        <f t="shared" si="126"/>
        <v>78.679999999999993</v>
      </c>
      <c r="P1995" s="8">
        <f t="shared" si="127"/>
        <v>0.47771706132361869</v>
      </c>
      <c r="Q1995" s="5">
        <f>YEAR(SalesDataTable[[#This Row],[Order Date]])</f>
        <v>2026</v>
      </c>
      <c r="R1995" s="8" t="str">
        <f>"Q"&amp;ROUNDUP(MONTH(SalesDataTable[[#This Row],[Order Date]])/3,0)</f>
        <v>Q3</v>
      </c>
      <c r="S1995" s="9">
        <f>MONTH(SalesDataTable[[#This Row],[Order Date]])</f>
        <v>9</v>
      </c>
      <c r="T1995" s="8" t="str">
        <f>TEXT(SalesDataTable[[#This Row],[Order Date]],"mmm")</f>
        <v>Sep</v>
      </c>
    </row>
    <row r="1996" spans="1:20" ht="15.6">
      <c r="A1996" s="2">
        <v>790</v>
      </c>
      <c r="B1996" s="3">
        <v>46293</v>
      </c>
      <c r="C1996" s="4" t="s">
        <v>20</v>
      </c>
      <c r="D1996" s="4" t="s">
        <v>31</v>
      </c>
      <c r="E1996" s="4" t="s">
        <v>28</v>
      </c>
      <c r="F1996" s="4" t="s">
        <v>13</v>
      </c>
      <c r="G1996" s="4" t="s">
        <v>23</v>
      </c>
      <c r="H1996" s="4" t="s">
        <v>29</v>
      </c>
      <c r="I1996" s="9">
        <v>1</v>
      </c>
      <c r="J1996" s="6">
        <v>199.09</v>
      </c>
      <c r="K1996" s="7">
        <v>0.05</v>
      </c>
      <c r="L1996" s="6">
        <v>106.57</v>
      </c>
      <c r="M1996" s="6">
        <f t="shared" si="124"/>
        <v>189.13550000000001</v>
      </c>
      <c r="N1996" s="6">
        <f t="shared" si="125"/>
        <v>106.57</v>
      </c>
      <c r="O1996" s="6">
        <f t="shared" si="126"/>
        <v>82.565500000000014</v>
      </c>
      <c r="P1996" s="8">
        <f t="shared" si="127"/>
        <v>0.43654152710622812</v>
      </c>
      <c r="Q1996" s="5">
        <f>YEAR(SalesDataTable[[#This Row],[Order Date]])</f>
        <v>2026</v>
      </c>
      <c r="R1996" s="8" t="str">
        <f>"Q"&amp;ROUNDUP(MONTH(SalesDataTable[[#This Row],[Order Date]])/3,0)</f>
        <v>Q3</v>
      </c>
      <c r="S1996" s="9">
        <f>MONTH(SalesDataTable[[#This Row],[Order Date]])</f>
        <v>9</v>
      </c>
      <c r="T1996" s="8" t="str">
        <f>TEXT(SalesDataTable[[#This Row],[Order Date]],"mmm")</f>
        <v>Sep</v>
      </c>
    </row>
    <row r="1997" spans="1:20" ht="15.6">
      <c r="A1997" s="2">
        <v>1151</v>
      </c>
      <c r="B1997" s="3">
        <v>46293</v>
      </c>
      <c r="C1997" s="4" t="s">
        <v>0</v>
      </c>
      <c r="D1997" s="4" t="s">
        <v>1</v>
      </c>
      <c r="E1997" s="4" t="s">
        <v>28</v>
      </c>
      <c r="F1997" s="4" t="s">
        <v>3</v>
      </c>
      <c r="G1997" s="4" t="s">
        <v>4</v>
      </c>
      <c r="H1997" s="4" t="s">
        <v>5</v>
      </c>
      <c r="I1997" s="9">
        <v>1</v>
      </c>
      <c r="J1997" s="6">
        <v>81.48</v>
      </c>
      <c r="K1997" s="7">
        <v>0</v>
      </c>
      <c r="L1997" s="6">
        <v>41.47</v>
      </c>
      <c r="M1997" s="6">
        <f t="shared" si="124"/>
        <v>81.48</v>
      </c>
      <c r="N1997" s="6">
        <f t="shared" si="125"/>
        <v>41.47</v>
      </c>
      <c r="O1997" s="6">
        <f t="shared" si="126"/>
        <v>40.010000000000005</v>
      </c>
      <c r="P1997" s="8">
        <f t="shared" si="127"/>
        <v>0.4910407461953854</v>
      </c>
      <c r="Q1997" s="5">
        <f>YEAR(SalesDataTable[[#This Row],[Order Date]])</f>
        <v>2026</v>
      </c>
      <c r="R1997" s="8" t="str">
        <f>"Q"&amp;ROUNDUP(MONTH(SalesDataTable[[#This Row],[Order Date]])/3,0)</f>
        <v>Q3</v>
      </c>
      <c r="S1997" s="9">
        <f>MONTH(SalesDataTable[[#This Row],[Order Date]])</f>
        <v>9</v>
      </c>
      <c r="T1997" s="8" t="str">
        <f>TEXT(SalesDataTable[[#This Row],[Order Date]],"mmm")</f>
        <v>Sep</v>
      </c>
    </row>
    <row r="1998" spans="1:20" ht="15.6">
      <c r="A1998" s="2">
        <v>1331</v>
      </c>
      <c r="B1998" s="3">
        <v>46293</v>
      </c>
      <c r="C1998" s="4" t="s">
        <v>0</v>
      </c>
      <c r="D1998" s="4" t="s">
        <v>1</v>
      </c>
      <c r="E1998" s="4" t="s">
        <v>2</v>
      </c>
      <c r="F1998" s="4" t="s">
        <v>13</v>
      </c>
      <c r="G1998" s="4" t="s">
        <v>34</v>
      </c>
      <c r="H1998" s="4" t="s">
        <v>35</v>
      </c>
      <c r="I1998" s="9">
        <v>3</v>
      </c>
      <c r="J1998" s="6">
        <v>39.450000000000003</v>
      </c>
      <c r="K1998" s="7">
        <v>0.05</v>
      </c>
      <c r="L1998" s="6">
        <v>15.1</v>
      </c>
      <c r="M1998" s="6">
        <f t="shared" si="124"/>
        <v>112.4325</v>
      </c>
      <c r="N1998" s="6">
        <f t="shared" si="125"/>
        <v>45.3</v>
      </c>
      <c r="O1998" s="6">
        <f t="shared" si="126"/>
        <v>67.132500000000007</v>
      </c>
      <c r="P1998" s="8">
        <f t="shared" si="127"/>
        <v>0.59709158828630515</v>
      </c>
      <c r="Q1998" s="5">
        <f>YEAR(SalesDataTable[[#This Row],[Order Date]])</f>
        <v>2026</v>
      </c>
      <c r="R1998" s="8" t="str">
        <f>"Q"&amp;ROUNDUP(MONTH(SalesDataTable[[#This Row],[Order Date]])/3,0)</f>
        <v>Q3</v>
      </c>
      <c r="S1998" s="9">
        <f>MONTH(SalesDataTable[[#This Row],[Order Date]])</f>
        <v>9</v>
      </c>
      <c r="T1998" s="8" t="str">
        <f>TEXT(SalesDataTable[[#This Row],[Order Date]],"mmm")</f>
        <v>Sep</v>
      </c>
    </row>
    <row r="1999" spans="1:20" ht="15.6">
      <c r="A1999" s="2">
        <v>2388</v>
      </c>
      <c r="B1999" s="3">
        <v>46293</v>
      </c>
      <c r="C1999" s="4" t="s">
        <v>20</v>
      </c>
      <c r="D1999" s="4" t="s">
        <v>33</v>
      </c>
      <c r="E1999" s="4" t="s">
        <v>2</v>
      </c>
      <c r="F1999" s="4" t="s">
        <v>3</v>
      </c>
      <c r="G1999" s="4" t="s">
        <v>9</v>
      </c>
      <c r="H1999" s="4" t="s">
        <v>10</v>
      </c>
      <c r="I1999" s="9">
        <v>3</v>
      </c>
      <c r="J1999" s="6">
        <v>93.22</v>
      </c>
      <c r="K1999" s="7">
        <v>0</v>
      </c>
      <c r="L1999" s="6">
        <v>46.75</v>
      </c>
      <c r="M1999" s="6">
        <f t="shared" si="124"/>
        <v>279.65999999999997</v>
      </c>
      <c r="N1999" s="6">
        <f t="shared" si="125"/>
        <v>140.25</v>
      </c>
      <c r="O1999" s="6">
        <f t="shared" si="126"/>
        <v>139.40999999999997</v>
      </c>
      <c r="P1999" s="8">
        <f t="shared" si="127"/>
        <v>0.49849817635700489</v>
      </c>
      <c r="Q1999" s="5">
        <f>YEAR(SalesDataTable[[#This Row],[Order Date]])</f>
        <v>2026</v>
      </c>
      <c r="R1999" s="8" t="str">
        <f>"Q"&amp;ROUNDUP(MONTH(SalesDataTable[[#This Row],[Order Date]])/3,0)</f>
        <v>Q3</v>
      </c>
      <c r="S1999" s="9">
        <f>MONTH(SalesDataTable[[#This Row],[Order Date]])</f>
        <v>9</v>
      </c>
      <c r="T1999" s="8" t="str">
        <f>TEXT(SalesDataTable[[#This Row],[Order Date]],"mmm")</f>
        <v>Sep</v>
      </c>
    </row>
    <row r="2000" spans="1:20" ht="15.6">
      <c r="A2000" s="2">
        <v>2795</v>
      </c>
      <c r="B2000" s="3">
        <v>46293</v>
      </c>
      <c r="C2000" s="4" t="s">
        <v>6</v>
      </c>
      <c r="D2000" s="4" t="s">
        <v>43</v>
      </c>
      <c r="E2000" s="4" t="s">
        <v>2</v>
      </c>
      <c r="F2000" s="4" t="s">
        <v>13</v>
      </c>
      <c r="G2000" s="4" t="s">
        <v>9</v>
      </c>
      <c r="H2000" s="4" t="s">
        <v>17</v>
      </c>
      <c r="I2000" s="9">
        <v>3</v>
      </c>
      <c r="J2000" s="6">
        <v>142.19</v>
      </c>
      <c r="K2000" s="7">
        <v>0.05</v>
      </c>
      <c r="L2000" s="6">
        <v>78.37</v>
      </c>
      <c r="M2000" s="6">
        <f t="shared" si="124"/>
        <v>405.24149999999997</v>
      </c>
      <c r="N2000" s="6">
        <f t="shared" si="125"/>
        <v>235.11</v>
      </c>
      <c r="O2000" s="6">
        <f t="shared" si="126"/>
        <v>170.13149999999996</v>
      </c>
      <c r="P2000" s="8">
        <f t="shared" si="127"/>
        <v>0.41982743623246871</v>
      </c>
      <c r="Q2000" s="5">
        <f>YEAR(SalesDataTable[[#This Row],[Order Date]])</f>
        <v>2026</v>
      </c>
      <c r="R2000" s="8" t="str">
        <f>"Q"&amp;ROUNDUP(MONTH(SalesDataTable[[#This Row],[Order Date]])/3,0)</f>
        <v>Q3</v>
      </c>
      <c r="S2000" s="9">
        <f>MONTH(SalesDataTable[[#This Row],[Order Date]])</f>
        <v>9</v>
      </c>
      <c r="T2000" s="8" t="str">
        <f>TEXT(SalesDataTable[[#This Row],[Order Date]],"mmm")</f>
        <v>Sep</v>
      </c>
    </row>
    <row r="2001" spans="1:20" ht="15.6">
      <c r="A2001" s="2">
        <v>2840</v>
      </c>
      <c r="B2001" s="3">
        <v>46293</v>
      </c>
      <c r="C2001" s="4" t="s">
        <v>0</v>
      </c>
      <c r="D2001" s="4" t="s">
        <v>1</v>
      </c>
      <c r="E2001" s="4" t="s">
        <v>2</v>
      </c>
      <c r="F2001" s="4" t="s">
        <v>3</v>
      </c>
      <c r="G2001" s="4" t="s">
        <v>9</v>
      </c>
      <c r="H2001" s="4" t="s">
        <v>37</v>
      </c>
      <c r="I2001" s="9">
        <v>2</v>
      </c>
      <c r="J2001" s="6">
        <v>151.69999999999999</v>
      </c>
      <c r="K2001" s="7">
        <v>0</v>
      </c>
      <c r="L2001" s="6">
        <v>77.19</v>
      </c>
      <c r="M2001" s="6">
        <f t="shared" si="124"/>
        <v>303.39999999999998</v>
      </c>
      <c r="N2001" s="6">
        <f t="shared" si="125"/>
        <v>154.38</v>
      </c>
      <c r="O2001" s="6">
        <f t="shared" si="126"/>
        <v>149.01999999999998</v>
      </c>
      <c r="P2001" s="8">
        <f t="shared" si="127"/>
        <v>0.49116677653263019</v>
      </c>
      <c r="Q2001" s="5">
        <f>YEAR(SalesDataTable[[#This Row],[Order Date]])</f>
        <v>2026</v>
      </c>
      <c r="R2001" s="8" t="str">
        <f>"Q"&amp;ROUNDUP(MONTH(SalesDataTable[[#This Row],[Order Date]])/3,0)</f>
        <v>Q3</v>
      </c>
      <c r="S2001" s="9">
        <f>MONTH(SalesDataTable[[#This Row],[Order Date]])</f>
        <v>9</v>
      </c>
      <c r="T2001" s="8" t="str">
        <f>TEXT(SalesDataTable[[#This Row],[Order Date]],"mmm")</f>
        <v>Sep</v>
      </c>
    </row>
    <row r="2002" spans="1:20" ht="15.6">
      <c r="A2002" s="2">
        <v>2863</v>
      </c>
      <c r="B2002" s="3">
        <v>46293</v>
      </c>
      <c r="C2002" s="4" t="s">
        <v>11</v>
      </c>
      <c r="D2002" s="4" t="s">
        <v>12</v>
      </c>
      <c r="E2002" s="4" t="s">
        <v>19</v>
      </c>
      <c r="F2002" s="4" t="s">
        <v>13</v>
      </c>
      <c r="G2002" s="4" t="s">
        <v>14</v>
      </c>
      <c r="H2002" s="4" t="s">
        <v>44</v>
      </c>
      <c r="I2002" s="9">
        <v>1</v>
      </c>
      <c r="J2002" s="6">
        <v>133.85</v>
      </c>
      <c r="K2002" s="7">
        <v>0.05</v>
      </c>
      <c r="L2002" s="6">
        <v>66.41</v>
      </c>
      <c r="M2002" s="6">
        <f t="shared" si="124"/>
        <v>127.15749999999998</v>
      </c>
      <c r="N2002" s="6">
        <f t="shared" si="125"/>
        <v>66.41</v>
      </c>
      <c r="O2002" s="6">
        <f t="shared" si="126"/>
        <v>60.747499999999988</v>
      </c>
      <c r="P2002" s="8">
        <f t="shared" si="127"/>
        <v>0.47773430588050247</v>
      </c>
      <c r="Q2002" s="5">
        <f>YEAR(SalesDataTable[[#This Row],[Order Date]])</f>
        <v>2026</v>
      </c>
      <c r="R2002" s="8" t="str">
        <f>"Q"&amp;ROUNDUP(MONTH(SalesDataTable[[#This Row],[Order Date]])/3,0)</f>
        <v>Q3</v>
      </c>
      <c r="S2002" s="9">
        <f>MONTH(SalesDataTable[[#This Row],[Order Date]])</f>
        <v>9</v>
      </c>
      <c r="T2002" s="8" t="str">
        <f>TEXT(SalesDataTable[[#This Row],[Order Date]],"mmm")</f>
        <v>Sep</v>
      </c>
    </row>
    <row r="2003" spans="1:20" ht="15.6">
      <c r="A2003" s="2">
        <v>4522</v>
      </c>
      <c r="B2003" s="3">
        <v>46293</v>
      </c>
      <c r="C2003" s="4" t="s">
        <v>20</v>
      </c>
      <c r="D2003" s="4" t="s">
        <v>47</v>
      </c>
      <c r="E2003" s="4" t="s">
        <v>28</v>
      </c>
      <c r="F2003" s="4" t="s">
        <v>16</v>
      </c>
      <c r="G2003" s="4" t="s">
        <v>23</v>
      </c>
      <c r="H2003" s="4" t="s">
        <v>51</v>
      </c>
      <c r="I2003" s="9">
        <v>6</v>
      </c>
      <c r="J2003" s="6">
        <v>125.62</v>
      </c>
      <c r="K2003" s="7">
        <v>0</v>
      </c>
      <c r="L2003" s="6">
        <v>61.34</v>
      </c>
      <c r="M2003" s="6">
        <f t="shared" si="124"/>
        <v>753.72</v>
      </c>
      <c r="N2003" s="6">
        <f t="shared" si="125"/>
        <v>368.04</v>
      </c>
      <c r="O2003" s="6">
        <f t="shared" si="126"/>
        <v>385.68</v>
      </c>
      <c r="P2003" s="8">
        <f t="shared" si="127"/>
        <v>0.51170195828689702</v>
      </c>
      <c r="Q2003" s="5">
        <f>YEAR(SalesDataTable[[#This Row],[Order Date]])</f>
        <v>2026</v>
      </c>
      <c r="R2003" s="8" t="str">
        <f>"Q"&amp;ROUNDUP(MONTH(SalesDataTable[[#This Row],[Order Date]])/3,0)</f>
        <v>Q3</v>
      </c>
      <c r="S2003" s="9">
        <f>MONTH(SalesDataTable[[#This Row],[Order Date]])</f>
        <v>9</v>
      </c>
      <c r="T2003" s="8" t="str">
        <f>TEXT(SalesDataTable[[#This Row],[Order Date]],"mmm")</f>
        <v>Sep</v>
      </c>
    </row>
    <row r="2004" spans="1:20" ht="15.6">
      <c r="A2004" s="2">
        <v>5200</v>
      </c>
      <c r="B2004" s="3">
        <v>46293</v>
      </c>
      <c r="C2004" s="4" t="s">
        <v>6</v>
      </c>
      <c r="D2004" s="4" t="s">
        <v>43</v>
      </c>
      <c r="E2004" s="4" t="s">
        <v>2</v>
      </c>
      <c r="F2004" s="4" t="s">
        <v>13</v>
      </c>
      <c r="G2004" s="4" t="s">
        <v>23</v>
      </c>
      <c r="H2004" s="4" t="s">
        <v>29</v>
      </c>
      <c r="I2004" s="9">
        <v>3</v>
      </c>
      <c r="J2004" s="6">
        <v>196.87</v>
      </c>
      <c r="K2004" s="7">
        <v>0.1</v>
      </c>
      <c r="L2004" s="6">
        <v>105.93</v>
      </c>
      <c r="M2004" s="6">
        <f t="shared" si="124"/>
        <v>531.54899999999998</v>
      </c>
      <c r="N2004" s="6">
        <f t="shared" si="125"/>
        <v>317.79000000000002</v>
      </c>
      <c r="O2004" s="6">
        <f t="shared" si="126"/>
        <v>213.75899999999996</v>
      </c>
      <c r="P2004" s="8">
        <f t="shared" si="127"/>
        <v>0.40214354650276823</v>
      </c>
      <c r="Q2004" s="5">
        <f>YEAR(SalesDataTable[[#This Row],[Order Date]])</f>
        <v>2026</v>
      </c>
      <c r="R2004" s="8" t="str">
        <f>"Q"&amp;ROUNDUP(MONTH(SalesDataTable[[#This Row],[Order Date]])/3,0)</f>
        <v>Q3</v>
      </c>
      <c r="S2004" s="9">
        <f>MONTH(SalesDataTable[[#This Row],[Order Date]])</f>
        <v>9</v>
      </c>
      <c r="T2004" s="8" t="str">
        <f>TEXT(SalesDataTable[[#This Row],[Order Date]],"mmm")</f>
        <v>Sep</v>
      </c>
    </row>
    <row r="2005" spans="1:20" ht="15.6">
      <c r="A2005" s="2">
        <v>452</v>
      </c>
      <c r="B2005" s="3">
        <v>46294</v>
      </c>
      <c r="C2005" s="4" t="s">
        <v>6</v>
      </c>
      <c r="D2005" s="4" t="s">
        <v>7</v>
      </c>
      <c r="E2005" s="4" t="s">
        <v>2</v>
      </c>
      <c r="F2005" s="4" t="s">
        <v>3</v>
      </c>
      <c r="G2005" s="4" t="s">
        <v>14</v>
      </c>
      <c r="H2005" s="4" t="s">
        <v>15</v>
      </c>
      <c r="I2005" s="9">
        <v>4</v>
      </c>
      <c r="J2005" s="6">
        <v>36.869999999999997</v>
      </c>
      <c r="K2005" s="7">
        <v>0</v>
      </c>
      <c r="L2005" s="6">
        <v>13.43</v>
      </c>
      <c r="M2005" s="6">
        <f t="shared" si="124"/>
        <v>147.47999999999999</v>
      </c>
      <c r="N2005" s="6">
        <f t="shared" si="125"/>
        <v>53.72</v>
      </c>
      <c r="O2005" s="6">
        <f t="shared" si="126"/>
        <v>93.759999999999991</v>
      </c>
      <c r="P2005" s="8">
        <f t="shared" si="127"/>
        <v>0.63574721996202876</v>
      </c>
      <c r="Q2005" s="5">
        <f>YEAR(SalesDataTable[[#This Row],[Order Date]])</f>
        <v>2026</v>
      </c>
      <c r="R2005" s="8" t="str">
        <f>"Q"&amp;ROUNDUP(MONTH(SalesDataTable[[#This Row],[Order Date]])/3,0)</f>
        <v>Q3</v>
      </c>
      <c r="S2005" s="9">
        <f>MONTH(SalesDataTable[[#This Row],[Order Date]])</f>
        <v>9</v>
      </c>
      <c r="T2005" s="8" t="str">
        <f>TEXT(SalesDataTable[[#This Row],[Order Date]],"mmm")</f>
        <v>Sep</v>
      </c>
    </row>
    <row r="2006" spans="1:20" ht="15.6">
      <c r="A2006" s="2">
        <v>871</v>
      </c>
      <c r="B2006" s="3">
        <v>46294</v>
      </c>
      <c r="C2006" s="4" t="s">
        <v>6</v>
      </c>
      <c r="D2006" s="4" t="s">
        <v>43</v>
      </c>
      <c r="E2006" s="4" t="s">
        <v>2</v>
      </c>
      <c r="F2006" s="4" t="s">
        <v>13</v>
      </c>
      <c r="G2006" s="4" t="s">
        <v>14</v>
      </c>
      <c r="H2006" s="4" t="s">
        <v>32</v>
      </c>
      <c r="I2006" s="9">
        <v>1</v>
      </c>
      <c r="J2006" s="6">
        <v>47.37</v>
      </c>
      <c r="K2006" s="7">
        <v>0</v>
      </c>
      <c r="L2006" s="6">
        <v>18.2</v>
      </c>
      <c r="M2006" s="6">
        <f t="shared" si="124"/>
        <v>47.37</v>
      </c>
      <c r="N2006" s="6">
        <f t="shared" si="125"/>
        <v>18.2</v>
      </c>
      <c r="O2006" s="6">
        <f t="shared" si="126"/>
        <v>29.169999999999998</v>
      </c>
      <c r="P2006" s="8">
        <f t="shared" si="127"/>
        <v>0.61579058475828585</v>
      </c>
      <c r="Q2006" s="5">
        <f>YEAR(SalesDataTable[[#This Row],[Order Date]])</f>
        <v>2026</v>
      </c>
      <c r="R2006" s="8" t="str">
        <f>"Q"&amp;ROUNDUP(MONTH(SalesDataTable[[#This Row],[Order Date]])/3,0)</f>
        <v>Q3</v>
      </c>
      <c r="S2006" s="9">
        <f>MONTH(SalesDataTable[[#This Row],[Order Date]])</f>
        <v>9</v>
      </c>
      <c r="T2006" s="8" t="str">
        <f>TEXT(SalesDataTable[[#This Row],[Order Date]],"mmm")</f>
        <v>Sep</v>
      </c>
    </row>
    <row r="2007" spans="1:20" ht="15.6">
      <c r="A2007" s="2">
        <v>922</v>
      </c>
      <c r="B2007" s="3">
        <v>46294</v>
      </c>
      <c r="C2007" s="4" t="s">
        <v>20</v>
      </c>
      <c r="D2007" s="4" t="s">
        <v>33</v>
      </c>
      <c r="E2007" s="4" t="s">
        <v>28</v>
      </c>
      <c r="F2007" s="4" t="s">
        <v>16</v>
      </c>
      <c r="G2007" s="4" t="s">
        <v>9</v>
      </c>
      <c r="H2007" s="4" t="s">
        <v>17</v>
      </c>
      <c r="I2007" s="9">
        <v>1</v>
      </c>
      <c r="J2007" s="6">
        <v>145.62</v>
      </c>
      <c r="K2007" s="7">
        <v>0.05</v>
      </c>
      <c r="L2007" s="6">
        <v>80.25</v>
      </c>
      <c r="M2007" s="6">
        <f t="shared" si="124"/>
        <v>138.339</v>
      </c>
      <c r="N2007" s="6">
        <f t="shared" si="125"/>
        <v>80.25</v>
      </c>
      <c r="O2007" s="6">
        <f t="shared" si="126"/>
        <v>58.088999999999999</v>
      </c>
      <c r="P2007" s="8">
        <f t="shared" si="127"/>
        <v>0.41990328107041397</v>
      </c>
      <c r="Q2007" s="5">
        <f>YEAR(SalesDataTable[[#This Row],[Order Date]])</f>
        <v>2026</v>
      </c>
      <c r="R2007" s="8" t="str">
        <f>"Q"&amp;ROUNDUP(MONTH(SalesDataTable[[#This Row],[Order Date]])/3,0)</f>
        <v>Q3</v>
      </c>
      <c r="S2007" s="9">
        <f>MONTH(SalesDataTable[[#This Row],[Order Date]])</f>
        <v>9</v>
      </c>
      <c r="T2007" s="8" t="str">
        <f>TEXT(SalesDataTable[[#This Row],[Order Date]],"mmm")</f>
        <v>Sep</v>
      </c>
    </row>
    <row r="2008" spans="1:20" ht="15.6">
      <c r="A2008" s="2">
        <v>1491</v>
      </c>
      <c r="B2008" s="3">
        <v>46294</v>
      </c>
      <c r="C2008" s="4" t="s">
        <v>20</v>
      </c>
      <c r="D2008" s="4" t="s">
        <v>33</v>
      </c>
      <c r="E2008" s="4" t="s">
        <v>19</v>
      </c>
      <c r="F2008" s="4" t="s">
        <v>13</v>
      </c>
      <c r="G2008" s="4" t="s">
        <v>34</v>
      </c>
      <c r="H2008" s="4" t="s">
        <v>42</v>
      </c>
      <c r="I2008" s="9">
        <v>2</v>
      </c>
      <c r="J2008" s="6">
        <v>36.1</v>
      </c>
      <c r="K2008" s="7">
        <v>0.05</v>
      </c>
      <c r="L2008" s="6">
        <v>13.71</v>
      </c>
      <c r="M2008" s="6">
        <f t="shared" si="124"/>
        <v>68.59</v>
      </c>
      <c r="N2008" s="6">
        <f t="shared" si="125"/>
        <v>27.42</v>
      </c>
      <c r="O2008" s="6">
        <f t="shared" si="126"/>
        <v>41.17</v>
      </c>
      <c r="P2008" s="8">
        <f t="shared" si="127"/>
        <v>0.60023327015599937</v>
      </c>
      <c r="Q2008" s="5">
        <f>YEAR(SalesDataTable[[#This Row],[Order Date]])</f>
        <v>2026</v>
      </c>
      <c r="R2008" s="8" t="str">
        <f>"Q"&amp;ROUNDUP(MONTH(SalesDataTable[[#This Row],[Order Date]])/3,0)</f>
        <v>Q3</v>
      </c>
      <c r="S2008" s="9">
        <f>MONTH(SalesDataTable[[#This Row],[Order Date]])</f>
        <v>9</v>
      </c>
      <c r="T2008" s="8" t="str">
        <f>TEXT(SalesDataTable[[#This Row],[Order Date]],"mmm")</f>
        <v>Sep</v>
      </c>
    </row>
    <row r="2009" spans="1:20" ht="15.6">
      <c r="A2009" s="2">
        <v>1548</v>
      </c>
      <c r="B2009" s="3">
        <v>46294</v>
      </c>
      <c r="C2009" s="4" t="s">
        <v>0</v>
      </c>
      <c r="D2009" s="4" t="s">
        <v>36</v>
      </c>
      <c r="E2009" s="4" t="s">
        <v>19</v>
      </c>
      <c r="F2009" s="4" t="s">
        <v>3</v>
      </c>
      <c r="G2009" s="4" t="s">
        <v>9</v>
      </c>
      <c r="H2009" s="4" t="s">
        <v>46</v>
      </c>
      <c r="I2009" s="9">
        <v>2</v>
      </c>
      <c r="J2009" s="6">
        <v>73</v>
      </c>
      <c r="K2009" s="7">
        <v>0.05</v>
      </c>
      <c r="L2009" s="6">
        <v>31.41</v>
      </c>
      <c r="M2009" s="6">
        <f t="shared" si="124"/>
        <v>138.69999999999999</v>
      </c>
      <c r="N2009" s="6">
        <f t="shared" si="125"/>
        <v>62.82</v>
      </c>
      <c r="O2009" s="6">
        <f t="shared" si="126"/>
        <v>75.88</v>
      </c>
      <c r="P2009" s="8">
        <f t="shared" si="127"/>
        <v>0.54708002883922136</v>
      </c>
      <c r="Q2009" s="5">
        <f>YEAR(SalesDataTable[[#This Row],[Order Date]])</f>
        <v>2026</v>
      </c>
      <c r="R2009" s="8" t="str">
        <f>"Q"&amp;ROUNDUP(MONTH(SalesDataTable[[#This Row],[Order Date]])/3,0)</f>
        <v>Q3</v>
      </c>
      <c r="S2009" s="9">
        <f>MONTH(SalesDataTable[[#This Row],[Order Date]])</f>
        <v>9</v>
      </c>
      <c r="T2009" s="8" t="str">
        <f>TEXT(SalesDataTable[[#This Row],[Order Date]],"mmm")</f>
        <v>Sep</v>
      </c>
    </row>
    <row r="2010" spans="1:20" ht="15.6">
      <c r="A2010" s="2">
        <v>2299</v>
      </c>
      <c r="B2010" s="3">
        <v>46294</v>
      </c>
      <c r="C2010" s="4" t="s">
        <v>6</v>
      </c>
      <c r="D2010" s="4" t="s">
        <v>41</v>
      </c>
      <c r="E2010" s="4" t="s">
        <v>2</v>
      </c>
      <c r="F2010" s="4" t="s">
        <v>13</v>
      </c>
      <c r="G2010" s="4" t="s">
        <v>14</v>
      </c>
      <c r="H2010" s="4" t="s">
        <v>15</v>
      </c>
      <c r="I2010" s="9">
        <v>2</v>
      </c>
      <c r="J2010" s="6">
        <v>36.93</v>
      </c>
      <c r="K2010" s="7">
        <v>0.1</v>
      </c>
      <c r="L2010" s="6">
        <v>13.4</v>
      </c>
      <c r="M2010" s="6">
        <f t="shared" si="124"/>
        <v>66.474000000000004</v>
      </c>
      <c r="N2010" s="6">
        <f t="shared" si="125"/>
        <v>26.8</v>
      </c>
      <c r="O2010" s="6">
        <f t="shared" si="126"/>
        <v>39.674000000000007</v>
      </c>
      <c r="P2010" s="8">
        <f t="shared" si="127"/>
        <v>0.59683485272437353</v>
      </c>
      <c r="Q2010" s="5">
        <f>YEAR(SalesDataTable[[#This Row],[Order Date]])</f>
        <v>2026</v>
      </c>
      <c r="R2010" s="8" t="str">
        <f>"Q"&amp;ROUNDUP(MONTH(SalesDataTable[[#This Row],[Order Date]])/3,0)</f>
        <v>Q3</v>
      </c>
      <c r="S2010" s="9">
        <f>MONTH(SalesDataTable[[#This Row],[Order Date]])</f>
        <v>9</v>
      </c>
      <c r="T2010" s="8" t="str">
        <f>TEXT(SalesDataTable[[#This Row],[Order Date]],"mmm")</f>
        <v>Sep</v>
      </c>
    </row>
    <row r="2011" spans="1:20" ht="15.6">
      <c r="A2011" s="2">
        <v>3051</v>
      </c>
      <c r="B2011" s="3">
        <v>46294</v>
      </c>
      <c r="C2011" s="4" t="s">
        <v>6</v>
      </c>
      <c r="D2011" s="4" t="s">
        <v>49</v>
      </c>
      <c r="E2011" s="4" t="s">
        <v>2</v>
      </c>
      <c r="F2011" s="4" t="s">
        <v>13</v>
      </c>
      <c r="G2011" s="4" t="s">
        <v>34</v>
      </c>
      <c r="H2011" s="4" t="s">
        <v>45</v>
      </c>
      <c r="I2011" s="9">
        <v>2</v>
      </c>
      <c r="J2011" s="6">
        <v>51.52</v>
      </c>
      <c r="K2011" s="7">
        <v>0</v>
      </c>
      <c r="L2011" s="6">
        <v>21.47</v>
      </c>
      <c r="M2011" s="6">
        <f t="shared" si="124"/>
        <v>103.04</v>
      </c>
      <c r="N2011" s="6">
        <f t="shared" si="125"/>
        <v>42.94</v>
      </c>
      <c r="O2011" s="6">
        <f t="shared" si="126"/>
        <v>60.100000000000009</v>
      </c>
      <c r="P2011" s="8">
        <f t="shared" si="127"/>
        <v>0.58326863354037273</v>
      </c>
      <c r="Q2011" s="5">
        <f>YEAR(SalesDataTable[[#This Row],[Order Date]])</f>
        <v>2026</v>
      </c>
      <c r="R2011" s="8" t="str">
        <f>"Q"&amp;ROUNDUP(MONTH(SalesDataTable[[#This Row],[Order Date]])/3,0)</f>
        <v>Q3</v>
      </c>
      <c r="S2011" s="9">
        <f>MONTH(SalesDataTable[[#This Row],[Order Date]])</f>
        <v>9</v>
      </c>
      <c r="T2011" s="8" t="str">
        <f>TEXT(SalesDataTable[[#This Row],[Order Date]],"mmm")</f>
        <v>Sep</v>
      </c>
    </row>
    <row r="2012" spans="1:20" ht="15.6">
      <c r="A2012" s="2">
        <v>4018</v>
      </c>
      <c r="B2012" s="3">
        <v>46294</v>
      </c>
      <c r="C2012" s="4" t="s">
        <v>6</v>
      </c>
      <c r="D2012" s="4" t="s">
        <v>27</v>
      </c>
      <c r="E2012" s="4" t="s">
        <v>2</v>
      </c>
      <c r="F2012" s="4" t="s">
        <v>13</v>
      </c>
      <c r="G2012" s="4" t="s">
        <v>34</v>
      </c>
      <c r="H2012" s="4" t="s">
        <v>45</v>
      </c>
      <c r="I2012" s="9">
        <v>1</v>
      </c>
      <c r="J2012" s="6">
        <v>50.42</v>
      </c>
      <c r="K2012" s="7">
        <v>0</v>
      </c>
      <c r="L2012" s="6">
        <v>21.68</v>
      </c>
      <c r="M2012" s="6">
        <f t="shared" si="124"/>
        <v>50.42</v>
      </c>
      <c r="N2012" s="6">
        <f t="shared" si="125"/>
        <v>21.68</v>
      </c>
      <c r="O2012" s="6">
        <f t="shared" si="126"/>
        <v>28.740000000000002</v>
      </c>
      <c r="P2012" s="8">
        <f t="shared" si="127"/>
        <v>0.57001190003966684</v>
      </c>
      <c r="Q2012" s="5">
        <f>YEAR(SalesDataTable[[#This Row],[Order Date]])</f>
        <v>2026</v>
      </c>
      <c r="R2012" s="8" t="str">
        <f>"Q"&amp;ROUNDUP(MONTH(SalesDataTable[[#This Row],[Order Date]])/3,0)</f>
        <v>Q3</v>
      </c>
      <c r="S2012" s="9">
        <f>MONTH(SalesDataTable[[#This Row],[Order Date]])</f>
        <v>9</v>
      </c>
      <c r="T2012" s="8" t="str">
        <f>TEXT(SalesDataTable[[#This Row],[Order Date]],"mmm")</f>
        <v>Sep</v>
      </c>
    </row>
    <row r="2013" spans="1:20" ht="15.6">
      <c r="A2013" s="2">
        <v>4118</v>
      </c>
      <c r="B2013" s="3">
        <v>46294</v>
      </c>
      <c r="C2013" s="4" t="s">
        <v>6</v>
      </c>
      <c r="D2013" s="4" t="s">
        <v>49</v>
      </c>
      <c r="E2013" s="4" t="s">
        <v>8</v>
      </c>
      <c r="F2013" s="4" t="s">
        <v>3</v>
      </c>
      <c r="G2013" s="4" t="s">
        <v>9</v>
      </c>
      <c r="H2013" s="4" t="s">
        <v>37</v>
      </c>
      <c r="I2013" s="9">
        <v>10</v>
      </c>
      <c r="J2013" s="6">
        <v>157.79</v>
      </c>
      <c r="K2013" s="7">
        <v>0.1</v>
      </c>
      <c r="L2013" s="6">
        <v>77.900000000000006</v>
      </c>
      <c r="M2013" s="6">
        <f t="shared" si="124"/>
        <v>1420.11</v>
      </c>
      <c r="N2013" s="6">
        <f t="shared" si="125"/>
        <v>779</v>
      </c>
      <c r="O2013" s="6">
        <f t="shared" si="126"/>
        <v>641.1099999999999</v>
      </c>
      <c r="P2013" s="8">
        <f t="shared" si="127"/>
        <v>0.4514509439409623</v>
      </c>
      <c r="Q2013" s="5">
        <f>YEAR(SalesDataTable[[#This Row],[Order Date]])</f>
        <v>2026</v>
      </c>
      <c r="R2013" s="8" t="str">
        <f>"Q"&amp;ROUNDUP(MONTH(SalesDataTable[[#This Row],[Order Date]])/3,0)</f>
        <v>Q3</v>
      </c>
      <c r="S2013" s="9">
        <f>MONTH(SalesDataTable[[#This Row],[Order Date]])</f>
        <v>9</v>
      </c>
      <c r="T2013" s="8" t="str">
        <f>TEXT(SalesDataTable[[#This Row],[Order Date]],"mmm")</f>
        <v>Sep</v>
      </c>
    </row>
    <row r="2014" spans="1:20" ht="15.6">
      <c r="A2014" s="2">
        <v>4251</v>
      </c>
      <c r="B2014" s="3">
        <v>46294</v>
      </c>
      <c r="C2014" s="4" t="s">
        <v>6</v>
      </c>
      <c r="D2014" s="4" t="s">
        <v>41</v>
      </c>
      <c r="E2014" s="4" t="s">
        <v>2</v>
      </c>
      <c r="F2014" s="4" t="s">
        <v>3</v>
      </c>
      <c r="G2014" s="4" t="s">
        <v>4</v>
      </c>
      <c r="H2014" s="4" t="s">
        <v>26</v>
      </c>
      <c r="I2014" s="9">
        <v>1</v>
      </c>
      <c r="J2014" s="6">
        <v>40.409999999999997</v>
      </c>
      <c r="K2014" s="7">
        <v>0.15</v>
      </c>
      <c r="L2014" s="6">
        <v>16.3</v>
      </c>
      <c r="M2014" s="6">
        <f t="shared" si="124"/>
        <v>34.348499999999994</v>
      </c>
      <c r="N2014" s="6">
        <f t="shared" si="125"/>
        <v>16.3</v>
      </c>
      <c r="O2014" s="6">
        <f t="shared" si="126"/>
        <v>18.048499999999994</v>
      </c>
      <c r="P2014" s="8">
        <f t="shared" si="127"/>
        <v>0.52545234871974023</v>
      </c>
      <c r="Q2014" s="5">
        <f>YEAR(SalesDataTable[[#This Row],[Order Date]])</f>
        <v>2026</v>
      </c>
      <c r="R2014" s="8" t="str">
        <f>"Q"&amp;ROUNDUP(MONTH(SalesDataTable[[#This Row],[Order Date]])/3,0)</f>
        <v>Q3</v>
      </c>
      <c r="S2014" s="9">
        <f>MONTH(SalesDataTable[[#This Row],[Order Date]])</f>
        <v>9</v>
      </c>
      <c r="T2014" s="8" t="str">
        <f>TEXT(SalesDataTable[[#This Row],[Order Date]],"mmm")</f>
        <v>Sep</v>
      </c>
    </row>
    <row r="2015" spans="1:20" ht="15.6">
      <c r="A2015" s="2">
        <v>4557</v>
      </c>
      <c r="B2015" s="3">
        <v>46294</v>
      </c>
      <c r="C2015" s="4" t="s">
        <v>20</v>
      </c>
      <c r="D2015" s="4" t="s">
        <v>33</v>
      </c>
      <c r="E2015" s="4" t="s">
        <v>2</v>
      </c>
      <c r="F2015" s="4" t="s">
        <v>13</v>
      </c>
      <c r="G2015" s="4" t="s">
        <v>4</v>
      </c>
      <c r="H2015" s="4" t="s">
        <v>22</v>
      </c>
      <c r="I2015" s="9">
        <v>2</v>
      </c>
      <c r="J2015" s="6">
        <v>50.17</v>
      </c>
      <c r="K2015" s="7">
        <v>0.05</v>
      </c>
      <c r="L2015" s="6">
        <v>22.83</v>
      </c>
      <c r="M2015" s="6">
        <f t="shared" si="124"/>
        <v>95.322999999999993</v>
      </c>
      <c r="N2015" s="6">
        <f t="shared" si="125"/>
        <v>45.66</v>
      </c>
      <c r="O2015" s="6">
        <f t="shared" si="126"/>
        <v>49.662999999999997</v>
      </c>
      <c r="P2015" s="8">
        <f t="shared" si="127"/>
        <v>0.52099703114673268</v>
      </c>
      <c r="Q2015" s="5">
        <f>YEAR(SalesDataTable[[#This Row],[Order Date]])</f>
        <v>2026</v>
      </c>
      <c r="R2015" s="8" t="str">
        <f>"Q"&amp;ROUNDUP(MONTH(SalesDataTable[[#This Row],[Order Date]])/3,0)</f>
        <v>Q3</v>
      </c>
      <c r="S2015" s="9">
        <f>MONTH(SalesDataTable[[#This Row],[Order Date]])</f>
        <v>9</v>
      </c>
      <c r="T2015" s="8" t="str">
        <f>TEXT(SalesDataTable[[#This Row],[Order Date]],"mmm")</f>
        <v>Sep</v>
      </c>
    </row>
    <row r="2016" spans="1:20" ht="15.6">
      <c r="A2016" s="2">
        <v>4811</v>
      </c>
      <c r="B2016" s="3">
        <v>46294</v>
      </c>
      <c r="C2016" s="4" t="s">
        <v>6</v>
      </c>
      <c r="D2016" s="4" t="s">
        <v>49</v>
      </c>
      <c r="E2016" s="4" t="s">
        <v>2</v>
      </c>
      <c r="F2016" s="4" t="s">
        <v>13</v>
      </c>
      <c r="G2016" s="4" t="s">
        <v>9</v>
      </c>
      <c r="H2016" s="4" t="s">
        <v>37</v>
      </c>
      <c r="I2016" s="9">
        <v>1</v>
      </c>
      <c r="J2016" s="6">
        <v>155.55000000000001</v>
      </c>
      <c r="K2016" s="7">
        <v>0.1</v>
      </c>
      <c r="L2016" s="6">
        <v>79.2</v>
      </c>
      <c r="M2016" s="6">
        <f t="shared" si="124"/>
        <v>139.995</v>
      </c>
      <c r="N2016" s="6">
        <f t="shared" si="125"/>
        <v>79.2</v>
      </c>
      <c r="O2016" s="6">
        <f t="shared" si="126"/>
        <v>60.795000000000002</v>
      </c>
      <c r="P2016" s="8">
        <f t="shared" si="127"/>
        <v>0.43426550948248149</v>
      </c>
      <c r="Q2016" s="5">
        <f>YEAR(SalesDataTable[[#This Row],[Order Date]])</f>
        <v>2026</v>
      </c>
      <c r="R2016" s="8" t="str">
        <f>"Q"&amp;ROUNDUP(MONTH(SalesDataTable[[#This Row],[Order Date]])/3,0)</f>
        <v>Q3</v>
      </c>
      <c r="S2016" s="9">
        <f>MONTH(SalesDataTable[[#This Row],[Order Date]])</f>
        <v>9</v>
      </c>
      <c r="T2016" s="8" t="str">
        <f>TEXT(SalesDataTable[[#This Row],[Order Date]],"mmm")</f>
        <v>Sep</v>
      </c>
    </row>
    <row r="2017" spans="1:20" ht="15.6">
      <c r="A2017" s="2">
        <v>306</v>
      </c>
      <c r="B2017" s="3">
        <v>46295</v>
      </c>
      <c r="C2017" s="4" t="s">
        <v>11</v>
      </c>
      <c r="D2017" s="4" t="s">
        <v>39</v>
      </c>
      <c r="E2017" s="4" t="s">
        <v>19</v>
      </c>
      <c r="F2017" s="4" t="s">
        <v>16</v>
      </c>
      <c r="G2017" s="4" t="s">
        <v>4</v>
      </c>
      <c r="H2017" s="4" t="s">
        <v>22</v>
      </c>
      <c r="I2017" s="9">
        <v>1</v>
      </c>
      <c r="J2017" s="6">
        <v>51.81</v>
      </c>
      <c r="K2017" s="7">
        <v>0.1</v>
      </c>
      <c r="L2017" s="6">
        <v>22.65</v>
      </c>
      <c r="M2017" s="6">
        <f t="shared" si="124"/>
        <v>46.629000000000005</v>
      </c>
      <c r="N2017" s="6">
        <f t="shared" si="125"/>
        <v>22.65</v>
      </c>
      <c r="O2017" s="6">
        <f t="shared" si="126"/>
        <v>23.979000000000006</v>
      </c>
      <c r="P2017" s="8">
        <f t="shared" si="127"/>
        <v>0.51425078813613856</v>
      </c>
      <c r="Q2017" s="5">
        <f>YEAR(SalesDataTable[[#This Row],[Order Date]])</f>
        <v>2026</v>
      </c>
      <c r="R2017" s="8" t="str">
        <f>"Q"&amp;ROUNDUP(MONTH(SalesDataTable[[#This Row],[Order Date]])/3,0)</f>
        <v>Q3</v>
      </c>
      <c r="S2017" s="9">
        <f>MONTH(SalesDataTable[[#This Row],[Order Date]])</f>
        <v>9</v>
      </c>
      <c r="T2017" s="8" t="str">
        <f>TEXT(SalesDataTable[[#This Row],[Order Date]],"mmm")</f>
        <v>Sep</v>
      </c>
    </row>
    <row r="2018" spans="1:20" ht="15.6">
      <c r="A2018" s="2">
        <v>1158</v>
      </c>
      <c r="B2018" s="3">
        <v>46295</v>
      </c>
      <c r="C2018" s="4" t="s">
        <v>0</v>
      </c>
      <c r="D2018" s="4" t="s">
        <v>36</v>
      </c>
      <c r="E2018" s="4" t="s">
        <v>19</v>
      </c>
      <c r="F2018" s="4" t="s">
        <v>3</v>
      </c>
      <c r="G2018" s="4" t="s">
        <v>34</v>
      </c>
      <c r="H2018" s="4" t="s">
        <v>35</v>
      </c>
      <c r="I2018" s="9">
        <v>1</v>
      </c>
      <c r="J2018" s="6">
        <v>40.61</v>
      </c>
      <c r="K2018" s="7">
        <v>0.1</v>
      </c>
      <c r="L2018" s="6">
        <v>14.28</v>
      </c>
      <c r="M2018" s="6">
        <f t="shared" si="124"/>
        <v>36.548999999999999</v>
      </c>
      <c r="N2018" s="6">
        <f t="shared" si="125"/>
        <v>14.28</v>
      </c>
      <c r="O2018" s="6">
        <f t="shared" si="126"/>
        <v>22.268999999999998</v>
      </c>
      <c r="P2018" s="8">
        <f t="shared" si="127"/>
        <v>0.60929163588607071</v>
      </c>
      <c r="Q2018" s="5">
        <f>YEAR(SalesDataTable[[#This Row],[Order Date]])</f>
        <v>2026</v>
      </c>
      <c r="R2018" s="8" t="str">
        <f>"Q"&amp;ROUNDUP(MONTH(SalesDataTable[[#This Row],[Order Date]])/3,0)</f>
        <v>Q3</v>
      </c>
      <c r="S2018" s="9">
        <f>MONTH(SalesDataTable[[#This Row],[Order Date]])</f>
        <v>9</v>
      </c>
      <c r="T2018" s="8" t="str">
        <f>TEXT(SalesDataTable[[#This Row],[Order Date]],"mmm")</f>
        <v>Sep</v>
      </c>
    </row>
    <row r="2019" spans="1:20" ht="15.6">
      <c r="A2019" s="2">
        <v>1639</v>
      </c>
      <c r="B2019" s="3">
        <v>46295</v>
      </c>
      <c r="C2019" s="4" t="s">
        <v>11</v>
      </c>
      <c r="D2019" s="4" t="s">
        <v>12</v>
      </c>
      <c r="E2019" s="4" t="s">
        <v>19</v>
      </c>
      <c r="F2019" s="4" t="s">
        <v>16</v>
      </c>
      <c r="G2019" s="4" t="s">
        <v>9</v>
      </c>
      <c r="H2019" s="4" t="s">
        <v>17</v>
      </c>
      <c r="I2019" s="9">
        <v>1</v>
      </c>
      <c r="J2019" s="6">
        <v>140.78</v>
      </c>
      <c r="K2019" s="7">
        <v>0.05</v>
      </c>
      <c r="L2019" s="6">
        <v>80.8</v>
      </c>
      <c r="M2019" s="6">
        <f t="shared" si="124"/>
        <v>133.74099999999999</v>
      </c>
      <c r="N2019" s="6">
        <f t="shared" si="125"/>
        <v>80.8</v>
      </c>
      <c r="O2019" s="6">
        <f t="shared" si="126"/>
        <v>52.940999999999988</v>
      </c>
      <c r="P2019" s="8">
        <f t="shared" si="127"/>
        <v>0.39584719719457756</v>
      </c>
      <c r="Q2019" s="5">
        <f>YEAR(SalesDataTable[[#This Row],[Order Date]])</f>
        <v>2026</v>
      </c>
      <c r="R2019" s="8" t="str">
        <f>"Q"&amp;ROUNDUP(MONTH(SalesDataTable[[#This Row],[Order Date]])/3,0)</f>
        <v>Q3</v>
      </c>
      <c r="S2019" s="9">
        <f>MONTH(SalesDataTable[[#This Row],[Order Date]])</f>
        <v>9</v>
      </c>
      <c r="T2019" s="8" t="str">
        <f>TEXT(SalesDataTable[[#This Row],[Order Date]],"mmm")</f>
        <v>Sep</v>
      </c>
    </row>
    <row r="2020" spans="1:20" ht="15.6">
      <c r="A2020" s="2">
        <v>2247</v>
      </c>
      <c r="B2020" s="3">
        <v>46295</v>
      </c>
      <c r="C2020" s="4" t="s">
        <v>6</v>
      </c>
      <c r="D2020" s="4" t="s">
        <v>27</v>
      </c>
      <c r="E2020" s="4" t="s">
        <v>19</v>
      </c>
      <c r="F2020" s="4" t="s">
        <v>16</v>
      </c>
      <c r="G2020" s="4" t="s">
        <v>14</v>
      </c>
      <c r="H2020" s="4" t="s">
        <v>48</v>
      </c>
      <c r="I2020" s="9">
        <v>1</v>
      </c>
      <c r="J2020" s="6">
        <v>163.13999999999999</v>
      </c>
      <c r="K2020" s="7">
        <v>0</v>
      </c>
      <c r="L2020" s="6">
        <v>87.53</v>
      </c>
      <c r="M2020" s="6">
        <f t="shared" si="124"/>
        <v>163.13999999999999</v>
      </c>
      <c r="N2020" s="6">
        <f t="shared" si="125"/>
        <v>87.53</v>
      </c>
      <c r="O2020" s="6">
        <f t="shared" si="126"/>
        <v>75.609999999999985</v>
      </c>
      <c r="P2020" s="8">
        <f t="shared" si="127"/>
        <v>0.4634669608924849</v>
      </c>
      <c r="Q2020" s="5">
        <f>YEAR(SalesDataTable[[#This Row],[Order Date]])</f>
        <v>2026</v>
      </c>
      <c r="R2020" s="8" t="str">
        <f>"Q"&amp;ROUNDUP(MONTH(SalesDataTable[[#This Row],[Order Date]])/3,0)</f>
        <v>Q3</v>
      </c>
      <c r="S2020" s="9">
        <f>MONTH(SalesDataTable[[#This Row],[Order Date]])</f>
        <v>9</v>
      </c>
      <c r="T2020" s="8" t="str">
        <f>TEXT(SalesDataTable[[#This Row],[Order Date]],"mmm")</f>
        <v>Sep</v>
      </c>
    </row>
    <row r="2021" spans="1:20" ht="15.6">
      <c r="A2021" s="2">
        <v>3119</v>
      </c>
      <c r="B2021" s="3">
        <v>46295</v>
      </c>
      <c r="C2021" s="4" t="s">
        <v>20</v>
      </c>
      <c r="D2021" s="4" t="s">
        <v>21</v>
      </c>
      <c r="E2021" s="4" t="s">
        <v>19</v>
      </c>
      <c r="F2021" s="4" t="s">
        <v>3</v>
      </c>
      <c r="G2021" s="4" t="s">
        <v>9</v>
      </c>
      <c r="H2021" s="4" t="s">
        <v>46</v>
      </c>
      <c r="I2021" s="9">
        <v>1</v>
      </c>
      <c r="J2021" s="6">
        <v>70.91</v>
      </c>
      <c r="K2021" s="7">
        <v>0</v>
      </c>
      <c r="L2021" s="6">
        <v>31.73</v>
      </c>
      <c r="M2021" s="6">
        <f t="shared" si="124"/>
        <v>70.91</v>
      </c>
      <c r="N2021" s="6">
        <f t="shared" si="125"/>
        <v>31.73</v>
      </c>
      <c r="O2021" s="6">
        <f t="shared" si="126"/>
        <v>39.179999999999993</v>
      </c>
      <c r="P2021" s="8">
        <f t="shared" si="127"/>
        <v>0.55253137780284856</v>
      </c>
      <c r="Q2021" s="5">
        <f>YEAR(SalesDataTable[[#This Row],[Order Date]])</f>
        <v>2026</v>
      </c>
      <c r="R2021" s="8" t="str">
        <f>"Q"&amp;ROUNDUP(MONTH(SalesDataTable[[#This Row],[Order Date]])/3,0)</f>
        <v>Q3</v>
      </c>
      <c r="S2021" s="9">
        <f>MONTH(SalesDataTable[[#This Row],[Order Date]])</f>
        <v>9</v>
      </c>
      <c r="T2021" s="8" t="str">
        <f>TEXT(SalesDataTable[[#This Row],[Order Date]],"mmm")</f>
        <v>Sep</v>
      </c>
    </row>
    <row r="2022" spans="1:20" ht="15.6">
      <c r="A2022" s="2">
        <v>3267</v>
      </c>
      <c r="B2022" s="3">
        <v>46295</v>
      </c>
      <c r="C2022" s="4" t="s">
        <v>20</v>
      </c>
      <c r="D2022" s="4" t="s">
        <v>47</v>
      </c>
      <c r="E2022" s="4" t="s">
        <v>28</v>
      </c>
      <c r="F2022" s="4" t="s">
        <v>3</v>
      </c>
      <c r="G2022" s="4" t="s">
        <v>4</v>
      </c>
      <c r="H2022" s="4" t="s">
        <v>5</v>
      </c>
      <c r="I2022" s="9">
        <v>2</v>
      </c>
      <c r="J2022" s="6">
        <v>81.99</v>
      </c>
      <c r="K2022" s="7">
        <v>0</v>
      </c>
      <c r="L2022" s="6">
        <v>43.95</v>
      </c>
      <c r="M2022" s="6">
        <f t="shared" si="124"/>
        <v>163.98</v>
      </c>
      <c r="N2022" s="6">
        <f t="shared" si="125"/>
        <v>87.9</v>
      </c>
      <c r="O2022" s="6">
        <f t="shared" si="126"/>
        <v>76.079999999999984</v>
      </c>
      <c r="P2022" s="8">
        <f t="shared" si="127"/>
        <v>0.46395901939260881</v>
      </c>
      <c r="Q2022" s="5">
        <f>YEAR(SalesDataTable[[#This Row],[Order Date]])</f>
        <v>2026</v>
      </c>
      <c r="R2022" s="8" t="str">
        <f>"Q"&amp;ROUNDUP(MONTH(SalesDataTable[[#This Row],[Order Date]])/3,0)</f>
        <v>Q3</v>
      </c>
      <c r="S2022" s="9">
        <f>MONTH(SalesDataTable[[#This Row],[Order Date]])</f>
        <v>9</v>
      </c>
      <c r="T2022" s="8" t="str">
        <f>TEXT(SalesDataTable[[#This Row],[Order Date]],"mmm")</f>
        <v>Sep</v>
      </c>
    </row>
    <row r="2023" spans="1:20" ht="15.6">
      <c r="A2023" s="2">
        <v>3382</v>
      </c>
      <c r="B2023" s="3">
        <v>46295</v>
      </c>
      <c r="C2023" s="4" t="s">
        <v>20</v>
      </c>
      <c r="D2023" s="4" t="s">
        <v>21</v>
      </c>
      <c r="E2023" s="4" t="s">
        <v>28</v>
      </c>
      <c r="F2023" s="4" t="s">
        <v>13</v>
      </c>
      <c r="G2023" s="4" t="s">
        <v>4</v>
      </c>
      <c r="H2023" s="4" t="s">
        <v>5</v>
      </c>
      <c r="I2023" s="9">
        <v>2</v>
      </c>
      <c r="J2023" s="6">
        <v>81.13</v>
      </c>
      <c r="K2023" s="7">
        <v>0</v>
      </c>
      <c r="L2023" s="6">
        <v>43.7</v>
      </c>
      <c r="M2023" s="6">
        <f t="shared" si="124"/>
        <v>162.26</v>
      </c>
      <c r="N2023" s="6">
        <f t="shared" si="125"/>
        <v>87.4</v>
      </c>
      <c r="O2023" s="6">
        <f t="shared" si="126"/>
        <v>74.859999999999985</v>
      </c>
      <c r="P2023" s="8">
        <f t="shared" si="127"/>
        <v>0.46135831381733017</v>
      </c>
      <c r="Q2023" s="5">
        <f>YEAR(SalesDataTable[[#This Row],[Order Date]])</f>
        <v>2026</v>
      </c>
      <c r="R2023" s="8" t="str">
        <f>"Q"&amp;ROUNDUP(MONTH(SalesDataTable[[#This Row],[Order Date]])/3,0)</f>
        <v>Q3</v>
      </c>
      <c r="S2023" s="9">
        <f>MONTH(SalesDataTable[[#This Row],[Order Date]])</f>
        <v>9</v>
      </c>
      <c r="T2023" s="8" t="str">
        <f>TEXT(SalesDataTable[[#This Row],[Order Date]],"mmm")</f>
        <v>Sep</v>
      </c>
    </row>
    <row r="2024" spans="1:20" ht="15.6">
      <c r="A2024" s="2">
        <v>3814</v>
      </c>
      <c r="B2024" s="3">
        <v>46295</v>
      </c>
      <c r="C2024" s="4" t="s">
        <v>6</v>
      </c>
      <c r="D2024" s="4" t="s">
        <v>43</v>
      </c>
      <c r="E2024" s="4" t="s">
        <v>8</v>
      </c>
      <c r="F2024" s="4" t="s">
        <v>3</v>
      </c>
      <c r="G2024" s="4" t="s">
        <v>9</v>
      </c>
      <c r="H2024" s="4" t="s">
        <v>17</v>
      </c>
      <c r="I2024" s="9">
        <v>5</v>
      </c>
      <c r="J2024" s="6">
        <v>141.08000000000001</v>
      </c>
      <c r="K2024" s="7">
        <v>0.05</v>
      </c>
      <c r="L2024" s="6">
        <v>78.23</v>
      </c>
      <c r="M2024" s="6">
        <f t="shared" si="124"/>
        <v>670.13000000000011</v>
      </c>
      <c r="N2024" s="6">
        <f t="shared" si="125"/>
        <v>391.15000000000003</v>
      </c>
      <c r="O2024" s="6">
        <f t="shared" si="126"/>
        <v>278.98000000000008</v>
      </c>
      <c r="P2024" s="8">
        <f t="shared" si="127"/>
        <v>0.4163072836613792</v>
      </c>
      <c r="Q2024" s="5">
        <f>YEAR(SalesDataTable[[#This Row],[Order Date]])</f>
        <v>2026</v>
      </c>
      <c r="R2024" s="8" t="str">
        <f>"Q"&amp;ROUNDUP(MONTH(SalesDataTable[[#This Row],[Order Date]])/3,0)</f>
        <v>Q3</v>
      </c>
      <c r="S2024" s="9">
        <f>MONTH(SalesDataTable[[#This Row],[Order Date]])</f>
        <v>9</v>
      </c>
      <c r="T2024" s="8" t="str">
        <f>TEXT(SalesDataTable[[#This Row],[Order Date]],"mmm")</f>
        <v>Sep</v>
      </c>
    </row>
    <row r="2025" spans="1:20" ht="15.6">
      <c r="A2025" s="2">
        <v>3818</v>
      </c>
      <c r="B2025" s="3">
        <v>46295</v>
      </c>
      <c r="C2025" s="4" t="s">
        <v>0</v>
      </c>
      <c r="D2025" s="4" t="s">
        <v>50</v>
      </c>
      <c r="E2025" s="4" t="s">
        <v>2</v>
      </c>
      <c r="F2025" s="4" t="s">
        <v>3</v>
      </c>
      <c r="G2025" s="4" t="s">
        <v>14</v>
      </c>
      <c r="H2025" s="4" t="s">
        <v>15</v>
      </c>
      <c r="I2025" s="9">
        <v>5</v>
      </c>
      <c r="J2025" s="6">
        <v>36.18</v>
      </c>
      <c r="K2025" s="7">
        <v>0</v>
      </c>
      <c r="L2025" s="6">
        <v>13.66</v>
      </c>
      <c r="M2025" s="6">
        <f t="shared" si="124"/>
        <v>180.9</v>
      </c>
      <c r="N2025" s="6">
        <f t="shared" si="125"/>
        <v>68.3</v>
      </c>
      <c r="O2025" s="6">
        <f t="shared" si="126"/>
        <v>112.60000000000001</v>
      </c>
      <c r="P2025" s="8">
        <f t="shared" si="127"/>
        <v>0.62244333886124936</v>
      </c>
      <c r="Q2025" s="5">
        <f>YEAR(SalesDataTable[[#This Row],[Order Date]])</f>
        <v>2026</v>
      </c>
      <c r="R2025" s="8" t="str">
        <f>"Q"&amp;ROUNDUP(MONTH(SalesDataTable[[#This Row],[Order Date]])/3,0)</f>
        <v>Q3</v>
      </c>
      <c r="S2025" s="9">
        <f>MONTH(SalesDataTable[[#This Row],[Order Date]])</f>
        <v>9</v>
      </c>
      <c r="T2025" s="8" t="str">
        <f>TEXT(SalesDataTable[[#This Row],[Order Date]],"mmm")</f>
        <v>Sep</v>
      </c>
    </row>
    <row r="2026" spans="1:20" ht="15.6">
      <c r="A2026" s="2">
        <v>4347</v>
      </c>
      <c r="B2026" s="3">
        <v>46295</v>
      </c>
      <c r="C2026" s="4" t="s">
        <v>20</v>
      </c>
      <c r="D2026" s="4" t="s">
        <v>47</v>
      </c>
      <c r="E2026" s="4" t="s">
        <v>28</v>
      </c>
      <c r="F2026" s="4" t="s">
        <v>13</v>
      </c>
      <c r="G2026" s="4" t="s">
        <v>4</v>
      </c>
      <c r="H2026" s="4" t="s">
        <v>5</v>
      </c>
      <c r="I2026" s="9">
        <v>1</v>
      </c>
      <c r="J2026" s="6">
        <v>81.06</v>
      </c>
      <c r="K2026" s="7">
        <v>0.05</v>
      </c>
      <c r="L2026" s="6">
        <v>43.54</v>
      </c>
      <c r="M2026" s="6">
        <f t="shared" si="124"/>
        <v>77.007000000000005</v>
      </c>
      <c r="N2026" s="6">
        <f t="shared" si="125"/>
        <v>43.54</v>
      </c>
      <c r="O2026" s="6">
        <f t="shared" si="126"/>
        <v>33.467000000000006</v>
      </c>
      <c r="P2026" s="8">
        <f t="shared" si="127"/>
        <v>0.434596854831379</v>
      </c>
      <c r="Q2026" s="5">
        <f>YEAR(SalesDataTable[[#This Row],[Order Date]])</f>
        <v>2026</v>
      </c>
      <c r="R2026" s="8" t="str">
        <f>"Q"&amp;ROUNDUP(MONTH(SalesDataTable[[#This Row],[Order Date]])/3,0)</f>
        <v>Q3</v>
      </c>
      <c r="S2026" s="9">
        <f>MONTH(SalesDataTable[[#This Row],[Order Date]])</f>
        <v>9</v>
      </c>
      <c r="T2026" s="8" t="str">
        <f>TEXT(SalesDataTable[[#This Row],[Order Date]],"mmm")</f>
        <v>Sep</v>
      </c>
    </row>
    <row r="2027" spans="1:20" ht="15.6">
      <c r="A2027" s="2">
        <v>4646</v>
      </c>
      <c r="B2027" s="3">
        <v>46295</v>
      </c>
      <c r="C2027" s="4" t="s">
        <v>11</v>
      </c>
      <c r="D2027" s="4" t="s">
        <v>18</v>
      </c>
      <c r="E2027" s="4" t="s">
        <v>2</v>
      </c>
      <c r="F2027" s="4" t="s">
        <v>16</v>
      </c>
      <c r="G2027" s="4" t="s">
        <v>34</v>
      </c>
      <c r="H2027" s="4" t="s">
        <v>45</v>
      </c>
      <c r="I2027" s="9">
        <v>1</v>
      </c>
      <c r="J2027" s="6">
        <v>49.51</v>
      </c>
      <c r="K2027" s="7">
        <v>0.15</v>
      </c>
      <c r="L2027" s="6">
        <v>21.4</v>
      </c>
      <c r="M2027" s="6">
        <f t="shared" si="124"/>
        <v>42.083499999999994</v>
      </c>
      <c r="N2027" s="6">
        <f t="shared" si="125"/>
        <v>21.4</v>
      </c>
      <c r="O2027" s="6">
        <f t="shared" si="126"/>
        <v>20.683499999999995</v>
      </c>
      <c r="P2027" s="8">
        <f t="shared" si="127"/>
        <v>0.49148716242707946</v>
      </c>
      <c r="Q2027" s="5">
        <f>YEAR(SalesDataTable[[#This Row],[Order Date]])</f>
        <v>2026</v>
      </c>
      <c r="R2027" s="8" t="str">
        <f>"Q"&amp;ROUNDUP(MONTH(SalesDataTable[[#This Row],[Order Date]])/3,0)</f>
        <v>Q3</v>
      </c>
      <c r="S2027" s="9">
        <f>MONTH(SalesDataTable[[#This Row],[Order Date]])</f>
        <v>9</v>
      </c>
      <c r="T2027" s="8" t="str">
        <f>TEXT(SalesDataTable[[#This Row],[Order Date]],"mmm")</f>
        <v>Sep</v>
      </c>
    </row>
    <row r="2028" spans="1:20" ht="15.6">
      <c r="A2028" s="2">
        <v>5102</v>
      </c>
      <c r="B2028" s="3">
        <v>46295</v>
      </c>
      <c r="C2028" s="4" t="s">
        <v>6</v>
      </c>
      <c r="D2028" s="4" t="s">
        <v>49</v>
      </c>
      <c r="E2028" s="4" t="s">
        <v>2</v>
      </c>
      <c r="F2028" s="4" t="s">
        <v>13</v>
      </c>
      <c r="G2028" s="4" t="s">
        <v>23</v>
      </c>
      <c r="H2028" s="4" t="s">
        <v>29</v>
      </c>
      <c r="I2028" s="9">
        <v>1</v>
      </c>
      <c r="J2028" s="6">
        <v>196.74</v>
      </c>
      <c r="K2028" s="7">
        <v>0.15</v>
      </c>
      <c r="L2028" s="6">
        <v>102.01</v>
      </c>
      <c r="M2028" s="6">
        <f t="shared" si="124"/>
        <v>167.22900000000001</v>
      </c>
      <c r="N2028" s="6">
        <f t="shared" si="125"/>
        <v>102.01</v>
      </c>
      <c r="O2028" s="6">
        <f t="shared" si="126"/>
        <v>65.219000000000008</v>
      </c>
      <c r="P2028" s="8">
        <f t="shared" si="127"/>
        <v>0.38999814625453721</v>
      </c>
      <c r="Q2028" s="5">
        <f>YEAR(SalesDataTable[[#This Row],[Order Date]])</f>
        <v>2026</v>
      </c>
      <c r="R2028" s="8" t="str">
        <f>"Q"&amp;ROUNDUP(MONTH(SalesDataTable[[#This Row],[Order Date]])/3,0)</f>
        <v>Q3</v>
      </c>
      <c r="S2028" s="9">
        <f>MONTH(SalesDataTable[[#This Row],[Order Date]])</f>
        <v>9</v>
      </c>
      <c r="T2028" s="8" t="str">
        <f>TEXT(SalesDataTable[[#This Row],[Order Date]],"mmm")</f>
        <v>Sep</v>
      </c>
    </row>
    <row r="2029" spans="1:20" ht="15.6">
      <c r="A2029" s="2">
        <v>5152</v>
      </c>
      <c r="B2029" s="3">
        <v>46295</v>
      </c>
      <c r="C2029" s="4" t="s">
        <v>20</v>
      </c>
      <c r="D2029" s="4" t="s">
        <v>47</v>
      </c>
      <c r="E2029" s="4" t="s">
        <v>2</v>
      </c>
      <c r="F2029" s="4" t="s">
        <v>13</v>
      </c>
      <c r="G2029" s="4" t="s">
        <v>9</v>
      </c>
      <c r="H2029" s="4" t="s">
        <v>10</v>
      </c>
      <c r="I2029" s="9">
        <v>2</v>
      </c>
      <c r="J2029" s="6">
        <v>91.78</v>
      </c>
      <c r="K2029" s="7">
        <v>0.1</v>
      </c>
      <c r="L2029" s="6">
        <v>45.51</v>
      </c>
      <c r="M2029" s="6">
        <f t="shared" si="124"/>
        <v>165.20400000000001</v>
      </c>
      <c r="N2029" s="6">
        <f t="shared" si="125"/>
        <v>91.02</v>
      </c>
      <c r="O2029" s="6">
        <f t="shared" si="126"/>
        <v>74.184000000000012</v>
      </c>
      <c r="P2029" s="8">
        <f t="shared" si="127"/>
        <v>0.44904481731677204</v>
      </c>
      <c r="Q2029" s="5">
        <f>YEAR(SalesDataTable[[#This Row],[Order Date]])</f>
        <v>2026</v>
      </c>
      <c r="R2029" s="8" t="str">
        <f>"Q"&amp;ROUNDUP(MONTH(SalesDataTable[[#This Row],[Order Date]])/3,0)</f>
        <v>Q3</v>
      </c>
      <c r="S2029" s="9">
        <f>MONTH(SalesDataTable[[#This Row],[Order Date]])</f>
        <v>9</v>
      </c>
      <c r="T2029" s="8" t="str">
        <f>TEXT(SalesDataTable[[#This Row],[Order Date]],"mmm")</f>
        <v>Sep</v>
      </c>
    </row>
    <row r="2030" spans="1:20" ht="15.6">
      <c r="A2030" s="2">
        <v>151</v>
      </c>
      <c r="B2030" s="3">
        <v>46296</v>
      </c>
      <c r="C2030" s="4" t="s">
        <v>11</v>
      </c>
      <c r="D2030" s="4" t="s">
        <v>39</v>
      </c>
      <c r="E2030" s="4" t="s">
        <v>2</v>
      </c>
      <c r="F2030" s="4" t="s">
        <v>13</v>
      </c>
      <c r="G2030" s="4" t="s">
        <v>9</v>
      </c>
      <c r="H2030" s="4" t="s">
        <v>17</v>
      </c>
      <c r="I2030" s="9">
        <v>5</v>
      </c>
      <c r="J2030" s="6">
        <v>146.69</v>
      </c>
      <c r="K2030" s="7">
        <v>0</v>
      </c>
      <c r="L2030" s="6">
        <v>79</v>
      </c>
      <c r="M2030" s="6">
        <f t="shared" si="124"/>
        <v>733.45</v>
      </c>
      <c r="N2030" s="6">
        <f t="shared" si="125"/>
        <v>395</v>
      </c>
      <c r="O2030" s="6">
        <f t="shared" si="126"/>
        <v>338.45000000000005</v>
      </c>
      <c r="P2030" s="8">
        <f t="shared" si="127"/>
        <v>0.46144931488172342</v>
      </c>
      <c r="Q2030" s="5">
        <f>YEAR(SalesDataTable[[#This Row],[Order Date]])</f>
        <v>2026</v>
      </c>
      <c r="R2030" s="8" t="str">
        <f>"Q"&amp;ROUNDUP(MONTH(SalesDataTable[[#This Row],[Order Date]])/3,0)</f>
        <v>Q4</v>
      </c>
      <c r="S2030" s="9">
        <f>MONTH(SalesDataTable[[#This Row],[Order Date]])</f>
        <v>10</v>
      </c>
      <c r="T2030" s="8" t="str">
        <f>TEXT(SalesDataTable[[#This Row],[Order Date]],"mmm")</f>
        <v>Oct</v>
      </c>
    </row>
    <row r="2031" spans="1:20" ht="15.6">
      <c r="A2031" s="2">
        <v>1292</v>
      </c>
      <c r="B2031" s="3">
        <v>46296</v>
      </c>
      <c r="C2031" s="4" t="s">
        <v>0</v>
      </c>
      <c r="D2031" s="4" t="s">
        <v>36</v>
      </c>
      <c r="E2031" s="4" t="s">
        <v>19</v>
      </c>
      <c r="F2031" s="4" t="s">
        <v>13</v>
      </c>
      <c r="G2031" s="4" t="s">
        <v>23</v>
      </c>
      <c r="H2031" s="4" t="s">
        <v>40</v>
      </c>
      <c r="I2031" s="9">
        <v>1</v>
      </c>
      <c r="J2031" s="6">
        <v>79.81</v>
      </c>
      <c r="K2031" s="7">
        <v>0</v>
      </c>
      <c r="L2031" s="6">
        <v>39.08</v>
      </c>
      <c r="M2031" s="6">
        <f t="shared" si="124"/>
        <v>79.81</v>
      </c>
      <c r="N2031" s="6">
        <f t="shared" si="125"/>
        <v>39.08</v>
      </c>
      <c r="O2031" s="6">
        <f t="shared" si="126"/>
        <v>40.730000000000004</v>
      </c>
      <c r="P2031" s="8">
        <f t="shared" si="127"/>
        <v>0.5103370504949255</v>
      </c>
      <c r="Q2031" s="5">
        <f>YEAR(SalesDataTable[[#This Row],[Order Date]])</f>
        <v>2026</v>
      </c>
      <c r="R2031" s="8" t="str">
        <f>"Q"&amp;ROUNDUP(MONTH(SalesDataTable[[#This Row],[Order Date]])/3,0)</f>
        <v>Q4</v>
      </c>
      <c r="S2031" s="9">
        <f>MONTH(SalesDataTable[[#This Row],[Order Date]])</f>
        <v>10</v>
      </c>
      <c r="T2031" s="8" t="str">
        <f>TEXT(SalesDataTable[[#This Row],[Order Date]],"mmm")</f>
        <v>Oct</v>
      </c>
    </row>
    <row r="2032" spans="1:20" ht="15.6">
      <c r="A2032" s="2">
        <v>1862</v>
      </c>
      <c r="B2032" s="3">
        <v>46296</v>
      </c>
      <c r="C2032" s="4" t="s">
        <v>20</v>
      </c>
      <c r="D2032" s="4" t="s">
        <v>33</v>
      </c>
      <c r="E2032" s="4" t="s">
        <v>2</v>
      </c>
      <c r="F2032" s="4" t="s">
        <v>13</v>
      </c>
      <c r="G2032" s="4" t="s">
        <v>23</v>
      </c>
      <c r="H2032" s="4" t="s">
        <v>51</v>
      </c>
      <c r="I2032" s="9">
        <v>5</v>
      </c>
      <c r="J2032" s="6">
        <v>121.63</v>
      </c>
      <c r="K2032" s="7">
        <v>0.05</v>
      </c>
      <c r="L2032" s="6">
        <v>61.7</v>
      </c>
      <c r="M2032" s="6">
        <f t="shared" si="124"/>
        <v>577.74249999999995</v>
      </c>
      <c r="N2032" s="6">
        <f t="shared" si="125"/>
        <v>308.5</v>
      </c>
      <c r="O2032" s="6">
        <f t="shared" si="126"/>
        <v>269.24249999999995</v>
      </c>
      <c r="P2032" s="8">
        <f t="shared" si="127"/>
        <v>0.46602508903187834</v>
      </c>
      <c r="Q2032" s="5">
        <f>YEAR(SalesDataTable[[#This Row],[Order Date]])</f>
        <v>2026</v>
      </c>
      <c r="R2032" s="8" t="str">
        <f>"Q"&amp;ROUNDUP(MONTH(SalesDataTable[[#This Row],[Order Date]])/3,0)</f>
        <v>Q4</v>
      </c>
      <c r="S2032" s="9">
        <f>MONTH(SalesDataTable[[#This Row],[Order Date]])</f>
        <v>10</v>
      </c>
      <c r="T2032" s="8" t="str">
        <f>TEXT(SalesDataTable[[#This Row],[Order Date]],"mmm")</f>
        <v>Oct</v>
      </c>
    </row>
    <row r="2033" spans="1:20" ht="15.6">
      <c r="A2033" s="2">
        <v>2569</v>
      </c>
      <c r="B2033" s="3">
        <v>46296</v>
      </c>
      <c r="C2033" s="4" t="s">
        <v>20</v>
      </c>
      <c r="D2033" s="4" t="s">
        <v>47</v>
      </c>
      <c r="E2033" s="4" t="s">
        <v>8</v>
      </c>
      <c r="F2033" s="4" t="s">
        <v>16</v>
      </c>
      <c r="G2033" s="4" t="s">
        <v>4</v>
      </c>
      <c r="H2033" s="4" t="s">
        <v>22</v>
      </c>
      <c r="I2033" s="9">
        <v>10</v>
      </c>
      <c r="J2033" s="6">
        <v>50.42</v>
      </c>
      <c r="K2033" s="7">
        <v>0.05</v>
      </c>
      <c r="L2033" s="6">
        <v>22.5</v>
      </c>
      <c r="M2033" s="6">
        <f t="shared" si="124"/>
        <v>478.99</v>
      </c>
      <c r="N2033" s="6">
        <f t="shared" si="125"/>
        <v>225</v>
      </c>
      <c r="O2033" s="6">
        <f t="shared" si="126"/>
        <v>253.99</v>
      </c>
      <c r="P2033" s="8">
        <f t="shared" si="127"/>
        <v>0.53026159210004387</v>
      </c>
      <c r="Q2033" s="5">
        <f>YEAR(SalesDataTable[[#This Row],[Order Date]])</f>
        <v>2026</v>
      </c>
      <c r="R2033" s="8" t="str">
        <f>"Q"&amp;ROUNDUP(MONTH(SalesDataTable[[#This Row],[Order Date]])/3,0)</f>
        <v>Q4</v>
      </c>
      <c r="S2033" s="9">
        <f>MONTH(SalesDataTable[[#This Row],[Order Date]])</f>
        <v>10</v>
      </c>
      <c r="T2033" s="8" t="str">
        <f>TEXT(SalesDataTable[[#This Row],[Order Date]],"mmm")</f>
        <v>Oct</v>
      </c>
    </row>
    <row r="2034" spans="1:20" ht="15.6">
      <c r="A2034" s="2">
        <v>3333</v>
      </c>
      <c r="B2034" s="3">
        <v>46296</v>
      </c>
      <c r="C2034" s="4" t="s">
        <v>11</v>
      </c>
      <c r="D2034" s="4" t="s">
        <v>25</v>
      </c>
      <c r="E2034" s="4" t="s">
        <v>2</v>
      </c>
      <c r="F2034" s="4" t="s">
        <v>13</v>
      </c>
      <c r="G2034" s="4" t="s">
        <v>23</v>
      </c>
      <c r="H2034" s="4" t="s">
        <v>40</v>
      </c>
      <c r="I2034" s="9">
        <v>3</v>
      </c>
      <c r="J2034" s="6">
        <v>80.67</v>
      </c>
      <c r="K2034" s="7">
        <v>0</v>
      </c>
      <c r="L2034" s="6">
        <v>39.94</v>
      </c>
      <c r="M2034" s="6">
        <f t="shared" si="124"/>
        <v>242.01</v>
      </c>
      <c r="N2034" s="6">
        <f t="shared" si="125"/>
        <v>119.82</v>
      </c>
      <c r="O2034" s="6">
        <f t="shared" si="126"/>
        <v>122.19</v>
      </c>
      <c r="P2034" s="8">
        <f t="shared" si="127"/>
        <v>0.50489649188050079</v>
      </c>
      <c r="Q2034" s="5">
        <f>YEAR(SalesDataTable[[#This Row],[Order Date]])</f>
        <v>2026</v>
      </c>
      <c r="R2034" s="8" t="str">
        <f>"Q"&amp;ROUNDUP(MONTH(SalesDataTable[[#This Row],[Order Date]])/3,0)</f>
        <v>Q4</v>
      </c>
      <c r="S2034" s="9">
        <f>MONTH(SalesDataTable[[#This Row],[Order Date]])</f>
        <v>10</v>
      </c>
      <c r="T2034" s="8" t="str">
        <f>TEXT(SalesDataTable[[#This Row],[Order Date]],"mmm")</f>
        <v>Oct</v>
      </c>
    </row>
    <row r="2035" spans="1:20" ht="15.6">
      <c r="A2035" s="2">
        <v>3830</v>
      </c>
      <c r="B2035" s="3">
        <v>46296</v>
      </c>
      <c r="C2035" s="4" t="s">
        <v>20</v>
      </c>
      <c r="D2035" s="4" t="s">
        <v>47</v>
      </c>
      <c r="E2035" s="4" t="s">
        <v>2</v>
      </c>
      <c r="F2035" s="4" t="s">
        <v>16</v>
      </c>
      <c r="G2035" s="4" t="s">
        <v>9</v>
      </c>
      <c r="H2035" s="4" t="s">
        <v>37</v>
      </c>
      <c r="I2035" s="9">
        <v>2</v>
      </c>
      <c r="J2035" s="6">
        <v>152.12</v>
      </c>
      <c r="K2035" s="7">
        <v>0</v>
      </c>
      <c r="L2035" s="6">
        <v>79.53</v>
      </c>
      <c r="M2035" s="6">
        <f t="shared" si="124"/>
        <v>304.24</v>
      </c>
      <c r="N2035" s="6">
        <f t="shared" si="125"/>
        <v>159.06</v>
      </c>
      <c r="O2035" s="6">
        <f t="shared" si="126"/>
        <v>145.18</v>
      </c>
      <c r="P2035" s="8">
        <f t="shared" si="127"/>
        <v>0.47718906126742044</v>
      </c>
      <c r="Q2035" s="5">
        <f>YEAR(SalesDataTable[[#This Row],[Order Date]])</f>
        <v>2026</v>
      </c>
      <c r="R2035" s="8" t="str">
        <f>"Q"&amp;ROUNDUP(MONTH(SalesDataTable[[#This Row],[Order Date]])/3,0)</f>
        <v>Q4</v>
      </c>
      <c r="S2035" s="9">
        <f>MONTH(SalesDataTable[[#This Row],[Order Date]])</f>
        <v>10</v>
      </c>
      <c r="T2035" s="8" t="str">
        <f>TEXT(SalesDataTable[[#This Row],[Order Date]],"mmm")</f>
        <v>Oct</v>
      </c>
    </row>
    <row r="2036" spans="1:20" ht="15.6">
      <c r="A2036" s="2">
        <v>4868</v>
      </c>
      <c r="B2036" s="3">
        <v>46296</v>
      </c>
      <c r="C2036" s="4" t="s">
        <v>11</v>
      </c>
      <c r="D2036" s="4" t="s">
        <v>25</v>
      </c>
      <c r="E2036" s="4" t="s">
        <v>8</v>
      </c>
      <c r="F2036" s="4" t="s">
        <v>13</v>
      </c>
      <c r="G2036" s="4" t="s">
        <v>23</v>
      </c>
      <c r="H2036" s="4" t="s">
        <v>40</v>
      </c>
      <c r="I2036" s="9">
        <v>4</v>
      </c>
      <c r="J2036" s="6">
        <v>82.54</v>
      </c>
      <c r="K2036" s="7">
        <v>0.15</v>
      </c>
      <c r="L2036" s="6">
        <v>39.74</v>
      </c>
      <c r="M2036" s="6">
        <f t="shared" si="124"/>
        <v>280.63600000000002</v>
      </c>
      <c r="N2036" s="6">
        <f t="shared" si="125"/>
        <v>158.96</v>
      </c>
      <c r="O2036" s="6">
        <f t="shared" si="126"/>
        <v>121.67600000000002</v>
      </c>
      <c r="P2036" s="8">
        <f t="shared" si="127"/>
        <v>0.43357231431462823</v>
      </c>
      <c r="Q2036" s="5">
        <f>YEAR(SalesDataTable[[#This Row],[Order Date]])</f>
        <v>2026</v>
      </c>
      <c r="R2036" s="8" t="str">
        <f>"Q"&amp;ROUNDUP(MONTH(SalesDataTable[[#This Row],[Order Date]])/3,0)</f>
        <v>Q4</v>
      </c>
      <c r="S2036" s="9">
        <f>MONTH(SalesDataTable[[#This Row],[Order Date]])</f>
        <v>10</v>
      </c>
      <c r="T2036" s="8" t="str">
        <f>TEXT(SalesDataTable[[#This Row],[Order Date]],"mmm")</f>
        <v>Oct</v>
      </c>
    </row>
    <row r="2037" spans="1:20" ht="15.6">
      <c r="A2037" s="2">
        <v>2250</v>
      </c>
      <c r="B2037" s="3">
        <v>46297</v>
      </c>
      <c r="C2037" s="4" t="s">
        <v>20</v>
      </c>
      <c r="D2037" s="4" t="s">
        <v>47</v>
      </c>
      <c r="E2037" s="4" t="s">
        <v>19</v>
      </c>
      <c r="F2037" s="4" t="s">
        <v>3</v>
      </c>
      <c r="G2037" s="4" t="s">
        <v>4</v>
      </c>
      <c r="H2037" s="4" t="s">
        <v>22</v>
      </c>
      <c r="I2037" s="9">
        <v>2</v>
      </c>
      <c r="J2037" s="6">
        <v>50.43</v>
      </c>
      <c r="K2037" s="7">
        <v>0</v>
      </c>
      <c r="L2037" s="6">
        <v>23.04</v>
      </c>
      <c r="M2037" s="6">
        <f t="shared" si="124"/>
        <v>100.86</v>
      </c>
      <c r="N2037" s="6">
        <f t="shared" si="125"/>
        <v>46.08</v>
      </c>
      <c r="O2037" s="6">
        <f t="shared" si="126"/>
        <v>54.78</v>
      </c>
      <c r="P2037" s="8">
        <f t="shared" si="127"/>
        <v>0.54312908982748365</v>
      </c>
      <c r="Q2037" s="5">
        <f>YEAR(SalesDataTable[[#This Row],[Order Date]])</f>
        <v>2026</v>
      </c>
      <c r="R2037" s="8" t="str">
        <f>"Q"&amp;ROUNDUP(MONTH(SalesDataTable[[#This Row],[Order Date]])/3,0)</f>
        <v>Q4</v>
      </c>
      <c r="S2037" s="9">
        <f>MONTH(SalesDataTable[[#This Row],[Order Date]])</f>
        <v>10</v>
      </c>
      <c r="T2037" s="8" t="str">
        <f>TEXT(SalesDataTable[[#This Row],[Order Date]],"mmm")</f>
        <v>Oct</v>
      </c>
    </row>
    <row r="2038" spans="1:20" ht="15.6">
      <c r="A2038" s="2">
        <v>2516</v>
      </c>
      <c r="B2038" s="3">
        <v>46297</v>
      </c>
      <c r="C2038" s="4" t="s">
        <v>11</v>
      </c>
      <c r="D2038" s="4" t="s">
        <v>39</v>
      </c>
      <c r="E2038" s="4" t="s">
        <v>2</v>
      </c>
      <c r="F2038" s="4" t="s">
        <v>13</v>
      </c>
      <c r="G2038" s="4" t="s">
        <v>23</v>
      </c>
      <c r="H2038" s="4" t="s">
        <v>29</v>
      </c>
      <c r="I2038" s="9">
        <v>2</v>
      </c>
      <c r="J2038" s="6">
        <v>198.57</v>
      </c>
      <c r="K2038" s="7">
        <v>0.15</v>
      </c>
      <c r="L2038" s="6">
        <v>101.08</v>
      </c>
      <c r="M2038" s="6">
        <f t="shared" si="124"/>
        <v>337.56899999999996</v>
      </c>
      <c r="N2038" s="6">
        <f t="shared" si="125"/>
        <v>202.16</v>
      </c>
      <c r="O2038" s="6">
        <f t="shared" si="126"/>
        <v>135.40899999999996</v>
      </c>
      <c r="P2038" s="8">
        <f t="shared" si="127"/>
        <v>0.4011298430839324</v>
      </c>
      <c r="Q2038" s="5">
        <f>YEAR(SalesDataTable[[#This Row],[Order Date]])</f>
        <v>2026</v>
      </c>
      <c r="R2038" s="8" t="str">
        <f>"Q"&amp;ROUNDUP(MONTH(SalesDataTable[[#This Row],[Order Date]])/3,0)</f>
        <v>Q4</v>
      </c>
      <c r="S2038" s="9">
        <f>MONTH(SalesDataTable[[#This Row],[Order Date]])</f>
        <v>10</v>
      </c>
      <c r="T2038" s="8" t="str">
        <f>TEXT(SalesDataTable[[#This Row],[Order Date]],"mmm")</f>
        <v>Oct</v>
      </c>
    </row>
    <row r="2039" spans="1:20" ht="15.6">
      <c r="A2039" s="2">
        <v>809</v>
      </c>
      <c r="B2039" s="3">
        <v>46298</v>
      </c>
      <c r="C2039" s="4" t="s">
        <v>20</v>
      </c>
      <c r="D2039" s="4" t="s">
        <v>33</v>
      </c>
      <c r="E2039" s="4" t="s">
        <v>2</v>
      </c>
      <c r="F2039" s="4" t="s">
        <v>13</v>
      </c>
      <c r="G2039" s="4" t="s">
        <v>34</v>
      </c>
      <c r="H2039" s="4" t="s">
        <v>35</v>
      </c>
      <c r="I2039" s="9">
        <v>2</v>
      </c>
      <c r="J2039" s="6">
        <v>41.06</v>
      </c>
      <c r="K2039" s="7">
        <v>0.05</v>
      </c>
      <c r="L2039" s="6">
        <v>14.54</v>
      </c>
      <c r="M2039" s="6">
        <f t="shared" si="124"/>
        <v>78.013999999999996</v>
      </c>
      <c r="N2039" s="6">
        <f t="shared" si="125"/>
        <v>29.08</v>
      </c>
      <c r="O2039" s="6">
        <f t="shared" si="126"/>
        <v>48.933999999999997</v>
      </c>
      <c r="P2039" s="8">
        <f t="shared" si="127"/>
        <v>0.62724639167328944</v>
      </c>
      <c r="Q2039" s="5">
        <f>YEAR(SalesDataTable[[#This Row],[Order Date]])</f>
        <v>2026</v>
      </c>
      <c r="R2039" s="8" t="str">
        <f>"Q"&amp;ROUNDUP(MONTH(SalesDataTable[[#This Row],[Order Date]])/3,0)</f>
        <v>Q4</v>
      </c>
      <c r="S2039" s="9">
        <f>MONTH(SalesDataTable[[#This Row],[Order Date]])</f>
        <v>10</v>
      </c>
      <c r="T2039" s="8" t="str">
        <f>TEXT(SalesDataTable[[#This Row],[Order Date]],"mmm")</f>
        <v>Oct</v>
      </c>
    </row>
    <row r="2040" spans="1:20" ht="15.6">
      <c r="A2040" s="2">
        <v>1852</v>
      </c>
      <c r="B2040" s="3">
        <v>46298</v>
      </c>
      <c r="C2040" s="4" t="s">
        <v>6</v>
      </c>
      <c r="D2040" s="4" t="s">
        <v>43</v>
      </c>
      <c r="E2040" s="4" t="s">
        <v>8</v>
      </c>
      <c r="F2040" s="4" t="s">
        <v>16</v>
      </c>
      <c r="G2040" s="4" t="s">
        <v>14</v>
      </c>
      <c r="H2040" s="4" t="s">
        <v>48</v>
      </c>
      <c r="I2040" s="9">
        <v>4</v>
      </c>
      <c r="J2040" s="6">
        <v>162.19</v>
      </c>
      <c r="K2040" s="7">
        <v>0.15</v>
      </c>
      <c r="L2040" s="6">
        <v>89.81</v>
      </c>
      <c r="M2040" s="6">
        <f t="shared" si="124"/>
        <v>551.44600000000003</v>
      </c>
      <c r="N2040" s="6">
        <f t="shared" si="125"/>
        <v>359.24</v>
      </c>
      <c r="O2040" s="6">
        <f t="shared" si="126"/>
        <v>192.20600000000002</v>
      </c>
      <c r="P2040" s="8">
        <f t="shared" si="127"/>
        <v>0.34854908730863948</v>
      </c>
      <c r="Q2040" s="5">
        <f>YEAR(SalesDataTable[[#This Row],[Order Date]])</f>
        <v>2026</v>
      </c>
      <c r="R2040" s="8" t="str">
        <f>"Q"&amp;ROUNDUP(MONTH(SalesDataTable[[#This Row],[Order Date]])/3,0)</f>
        <v>Q4</v>
      </c>
      <c r="S2040" s="9">
        <f>MONTH(SalesDataTable[[#This Row],[Order Date]])</f>
        <v>10</v>
      </c>
      <c r="T2040" s="8" t="str">
        <f>TEXT(SalesDataTable[[#This Row],[Order Date]],"mmm")</f>
        <v>Oct</v>
      </c>
    </row>
    <row r="2041" spans="1:20" ht="15.6">
      <c r="A2041" s="2">
        <v>3627</v>
      </c>
      <c r="B2041" s="3">
        <v>46298</v>
      </c>
      <c r="C2041" s="4" t="s">
        <v>20</v>
      </c>
      <c r="D2041" s="4" t="s">
        <v>21</v>
      </c>
      <c r="E2041" s="4" t="s">
        <v>19</v>
      </c>
      <c r="F2041" s="4" t="s">
        <v>13</v>
      </c>
      <c r="G2041" s="4" t="s">
        <v>23</v>
      </c>
      <c r="H2041" s="4" t="s">
        <v>29</v>
      </c>
      <c r="I2041" s="9">
        <v>2</v>
      </c>
      <c r="J2041" s="6">
        <v>192.99</v>
      </c>
      <c r="K2041" s="7">
        <v>0</v>
      </c>
      <c r="L2041" s="6">
        <v>101.73</v>
      </c>
      <c r="M2041" s="6">
        <f t="shared" si="124"/>
        <v>385.98</v>
      </c>
      <c r="N2041" s="6">
        <f t="shared" si="125"/>
        <v>203.46</v>
      </c>
      <c r="O2041" s="6">
        <f t="shared" si="126"/>
        <v>182.52</v>
      </c>
      <c r="P2041" s="8">
        <f t="shared" si="127"/>
        <v>0.47287424218871443</v>
      </c>
      <c r="Q2041" s="5">
        <f>YEAR(SalesDataTable[[#This Row],[Order Date]])</f>
        <v>2026</v>
      </c>
      <c r="R2041" s="8" t="str">
        <f>"Q"&amp;ROUNDUP(MONTH(SalesDataTable[[#This Row],[Order Date]])/3,0)</f>
        <v>Q4</v>
      </c>
      <c r="S2041" s="9">
        <f>MONTH(SalesDataTable[[#This Row],[Order Date]])</f>
        <v>10</v>
      </c>
      <c r="T2041" s="8" t="str">
        <f>TEXT(SalesDataTable[[#This Row],[Order Date]],"mmm")</f>
        <v>Oct</v>
      </c>
    </row>
    <row r="2042" spans="1:20" ht="15.6">
      <c r="A2042" s="2">
        <v>4135</v>
      </c>
      <c r="B2042" s="3">
        <v>46298</v>
      </c>
      <c r="C2042" s="4" t="s">
        <v>0</v>
      </c>
      <c r="D2042" s="4" t="s">
        <v>50</v>
      </c>
      <c r="E2042" s="4" t="s">
        <v>2</v>
      </c>
      <c r="F2042" s="4" t="s">
        <v>13</v>
      </c>
      <c r="G2042" s="4" t="s">
        <v>9</v>
      </c>
      <c r="H2042" s="4" t="s">
        <v>17</v>
      </c>
      <c r="I2042" s="9">
        <v>3</v>
      </c>
      <c r="J2042" s="6">
        <v>142.33000000000001</v>
      </c>
      <c r="K2042" s="7">
        <v>0.1</v>
      </c>
      <c r="L2042" s="6">
        <v>79.19</v>
      </c>
      <c r="M2042" s="6">
        <f t="shared" si="124"/>
        <v>384.291</v>
      </c>
      <c r="N2042" s="6">
        <f t="shared" si="125"/>
        <v>237.57</v>
      </c>
      <c r="O2042" s="6">
        <f t="shared" si="126"/>
        <v>146.721</v>
      </c>
      <c r="P2042" s="8">
        <f t="shared" si="127"/>
        <v>0.3817966072585619</v>
      </c>
      <c r="Q2042" s="5">
        <f>YEAR(SalesDataTable[[#This Row],[Order Date]])</f>
        <v>2026</v>
      </c>
      <c r="R2042" s="8" t="str">
        <f>"Q"&amp;ROUNDUP(MONTH(SalesDataTable[[#This Row],[Order Date]])/3,0)</f>
        <v>Q4</v>
      </c>
      <c r="S2042" s="9">
        <f>MONTH(SalesDataTable[[#This Row],[Order Date]])</f>
        <v>10</v>
      </c>
      <c r="T2042" s="8" t="str">
        <f>TEXT(SalesDataTable[[#This Row],[Order Date]],"mmm")</f>
        <v>Oct</v>
      </c>
    </row>
    <row r="2043" spans="1:20" ht="15.6">
      <c r="A2043" s="2">
        <v>4138</v>
      </c>
      <c r="B2043" s="3">
        <v>46298</v>
      </c>
      <c r="C2043" s="4" t="s">
        <v>6</v>
      </c>
      <c r="D2043" s="4" t="s">
        <v>41</v>
      </c>
      <c r="E2043" s="4" t="s">
        <v>19</v>
      </c>
      <c r="F2043" s="4" t="s">
        <v>16</v>
      </c>
      <c r="G2043" s="4" t="s">
        <v>9</v>
      </c>
      <c r="H2043" s="4" t="s">
        <v>17</v>
      </c>
      <c r="I2043" s="9">
        <v>4</v>
      </c>
      <c r="J2043" s="6">
        <v>143.63</v>
      </c>
      <c r="K2043" s="7">
        <v>0</v>
      </c>
      <c r="L2043" s="6">
        <v>80.510000000000005</v>
      </c>
      <c r="M2043" s="6">
        <f t="shared" si="124"/>
        <v>574.52</v>
      </c>
      <c r="N2043" s="6">
        <f t="shared" si="125"/>
        <v>322.04000000000002</v>
      </c>
      <c r="O2043" s="6">
        <f t="shared" si="126"/>
        <v>252.47999999999996</v>
      </c>
      <c r="P2043" s="8">
        <f t="shared" si="127"/>
        <v>0.43946250783262542</v>
      </c>
      <c r="Q2043" s="5">
        <f>YEAR(SalesDataTable[[#This Row],[Order Date]])</f>
        <v>2026</v>
      </c>
      <c r="R2043" s="8" t="str">
        <f>"Q"&amp;ROUNDUP(MONTH(SalesDataTable[[#This Row],[Order Date]])/3,0)</f>
        <v>Q4</v>
      </c>
      <c r="S2043" s="9">
        <f>MONTH(SalesDataTable[[#This Row],[Order Date]])</f>
        <v>10</v>
      </c>
      <c r="T2043" s="8" t="str">
        <f>TEXT(SalesDataTable[[#This Row],[Order Date]],"mmm")</f>
        <v>Oct</v>
      </c>
    </row>
    <row r="2044" spans="1:20" ht="15.6">
      <c r="A2044" s="2">
        <v>4286</v>
      </c>
      <c r="B2044" s="3">
        <v>46298</v>
      </c>
      <c r="C2044" s="4" t="s">
        <v>6</v>
      </c>
      <c r="D2044" s="4" t="s">
        <v>27</v>
      </c>
      <c r="E2044" s="4" t="s">
        <v>19</v>
      </c>
      <c r="F2044" s="4" t="s">
        <v>3</v>
      </c>
      <c r="G2044" s="4" t="s">
        <v>23</v>
      </c>
      <c r="H2044" s="4" t="s">
        <v>24</v>
      </c>
      <c r="I2044" s="9">
        <v>4</v>
      </c>
      <c r="J2044" s="6">
        <v>341.95</v>
      </c>
      <c r="K2044" s="7">
        <v>0.05</v>
      </c>
      <c r="L2044" s="6">
        <v>199.9</v>
      </c>
      <c r="M2044" s="6">
        <f t="shared" si="124"/>
        <v>1299.4099999999999</v>
      </c>
      <c r="N2044" s="6">
        <f t="shared" si="125"/>
        <v>799.6</v>
      </c>
      <c r="O2044" s="6">
        <f t="shared" si="126"/>
        <v>499.80999999999983</v>
      </c>
      <c r="P2044" s="8">
        <f t="shared" si="127"/>
        <v>0.38464379987840625</v>
      </c>
      <c r="Q2044" s="5">
        <f>YEAR(SalesDataTable[[#This Row],[Order Date]])</f>
        <v>2026</v>
      </c>
      <c r="R2044" s="8" t="str">
        <f>"Q"&amp;ROUNDUP(MONTH(SalesDataTable[[#This Row],[Order Date]])/3,0)</f>
        <v>Q4</v>
      </c>
      <c r="S2044" s="9">
        <f>MONTH(SalesDataTable[[#This Row],[Order Date]])</f>
        <v>10</v>
      </c>
      <c r="T2044" s="8" t="str">
        <f>TEXT(SalesDataTable[[#This Row],[Order Date]],"mmm")</f>
        <v>Oct</v>
      </c>
    </row>
    <row r="2045" spans="1:20" ht="15.6">
      <c r="A2045" s="2">
        <v>4371</v>
      </c>
      <c r="B2045" s="3">
        <v>46298</v>
      </c>
      <c r="C2045" s="4" t="s">
        <v>6</v>
      </c>
      <c r="D2045" s="4" t="s">
        <v>27</v>
      </c>
      <c r="E2045" s="4" t="s">
        <v>2</v>
      </c>
      <c r="F2045" s="4" t="s">
        <v>3</v>
      </c>
      <c r="G2045" s="4" t="s">
        <v>34</v>
      </c>
      <c r="H2045" s="4" t="s">
        <v>38</v>
      </c>
      <c r="I2045" s="9">
        <v>1</v>
      </c>
      <c r="J2045" s="6">
        <v>123.81</v>
      </c>
      <c r="K2045" s="7">
        <v>0</v>
      </c>
      <c r="L2045" s="6">
        <v>68.72</v>
      </c>
      <c r="M2045" s="6">
        <f t="shared" si="124"/>
        <v>123.81</v>
      </c>
      <c r="N2045" s="6">
        <f t="shared" si="125"/>
        <v>68.72</v>
      </c>
      <c r="O2045" s="6">
        <f t="shared" si="126"/>
        <v>55.09</v>
      </c>
      <c r="P2045" s="8">
        <f t="shared" si="127"/>
        <v>0.44495598093853489</v>
      </c>
      <c r="Q2045" s="5">
        <f>YEAR(SalesDataTable[[#This Row],[Order Date]])</f>
        <v>2026</v>
      </c>
      <c r="R2045" s="8" t="str">
        <f>"Q"&amp;ROUNDUP(MONTH(SalesDataTable[[#This Row],[Order Date]])/3,0)</f>
        <v>Q4</v>
      </c>
      <c r="S2045" s="9">
        <f>MONTH(SalesDataTable[[#This Row],[Order Date]])</f>
        <v>10</v>
      </c>
      <c r="T2045" s="8" t="str">
        <f>TEXT(SalesDataTable[[#This Row],[Order Date]],"mmm")</f>
        <v>Oct</v>
      </c>
    </row>
    <row r="2046" spans="1:20" ht="15.6">
      <c r="A2046" s="2">
        <v>905</v>
      </c>
      <c r="B2046" s="3">
        <v>46299</v>
      </c>
      <c r="C2046" s="4" t="s">
        <v>11</v>
      </c>
      <c r="D2046" s="4" t="s">
        <v>18</v>
      </c>
      <c r="E2046" s="4" t="s">
        <v>2</v>
      </c>
      <c r="F2046" s="4" t="s">
        <v>13</v>
      </c>
      <c r="G2046" s="4" t="s">
        <v>9</v>
      </c>
      <c r="H2046" s="4" t="s">
        <v>17</v>
      </c>
      <c r="I2046" s="9">
        <v>1</v>
      </c>
      <c r="J2046" s="6">
        <v>146.1</v>
      </c>
      <c r="K2046" s="7">
        <v>0</v>
      </c>
      <c r="L2046" s="6">
        <v>79.739999999999995</v>
      </c>
      <c r="M2046" s="6">
        <f t="shared" si="124"/>
        <v>146.1</v>
      </c>
      <c r="N2046" s="6">
        <f t="shared" si="125"/>
        <v>79.739999999999995</v>
      </c>
      <c r="O2046" s="6">
        <f t="shared" si="126"/>
        <v>66.36</v>
      </c>
      <c r="P2046" s="8">
        <f t="shared" si="127"/>
        <v>0.45420944558521564</v>
      </c>
      <c r="Q2046" s="5">
        <f>YEAR(SalesDataTable[[#This Row],[Order Date]])</f>
        <v>2026</v>
      </c>
      <c r="R2046" s="8" t="str">
        <f>"Q"&amp;ROUNDUP(MONTH(SalesDataTable[[#This Row],[Order Date]])/3,0)</f>
        <v>Q4</v>
      </c>
      <c r="S2046" s="9">
        <f>MONTH(SalesDataTable[[#This Row],[Order Date]])</f>
        <v>10</v>
      </c>
      <c r="T2046" s="8" t="str">
        <f>TEXT(SalesDataTable[[#This Row],[Order Date]],"mmm")</f>
        <v>Oct</v>
      </c>
    </row>
    <row r="2047" spans="1:20" ht="15.6">
      <c r="A2047" s="2">
        <v>1415</v>
      </c>
      <c r="B2047" s="3">
        <v>46299</v>
      </c>
      <c r="C2047" s="4" t="s">
        <v>6</v>
      </c>
      <c r="D2047" s="4" t="s">
        <v>41</v>
      </c>
      <c r="E2047" s="4" t="s">
        <v>28</v>
      </c>
      <c r="F2047" s="4" t="s">
        <v>3</v>
      </c>
      <c r="G2047" s="4" t="s">
        <v>14</v>
      </c>
      <c r="H2047" s="4" t="s">
        <v>48</v>
      </c>
      <c r="I2047" s="9">
        <v>1</v>
      </c>
      <c r="J2047" s="6">
        <v>161.07</v>
      </c>
      <c r="K2047" s="7">
        <v>0.05</v>
      </c>
      <c r="L2047" s="6">
        <v>89.81</v>
      </c>
      <c r="M2047" s="6">
        <f t="shared" si="124"/>
        <v>153.01649999999998</v>
      </c>
      <c r="N2047" s="6">
        <f t="shared" si="125"/>
        <v>89.81</v>
      </c>
      <c r="O2047" s="6">
        <f t="shared" si="126"/>
        <v>63.206499999999977</v>
      </c>
      <c r="P2047" s="8">
        <f t="shared" si="127"/>
        <v>0.41306983233834249</v>
      </c>
      <c r="Q2047" s="5">
        <f>YEAR(SalesDataTable[[#This Row],[Order Date]])</f>
        <v>2026</v>
      </c>
      <c r="R2047" s="8" t="str">
        <f>"Q"&amp;ROUNDUP(MONTH(SalesDataTable[[#This Row],[Order Date]])/3,0)</f>
        <v>Q4</v>
      </c>
      <c r="S2047" s="9">
        <f>MONTH(SalesDataTable[[#This Row],[Order Date]])</f>
        <v>10</v>
      </c>
      <c r="T2047" s="8" t="str">
        <f>TEXT(SalesDataTable[[#This Row],[Order Date]],"mmm")</f>
        <v>Oct</v>
      </c>
    </row>
    <row r="2048" spans="1:20" ht="15.6">
      <c r="A2048" s="2">
        <v>2205</v>
      </c>
      <c r="B2048" s="3">
        <v>46299</v>
      </c>
      <c r="C2048" s="4" t="s">
        <v>20</v>
      </c>
      <c r="D2048" s="4" t="s">
        <v>47</v>
      </c>
      <c r="E2048" s="4" t="s">
        <v>2</v>
      </c>
      <c r="F2048" s="4" t="s">
        <v>13</v>
      </c>
      <c r="G2048" s="4" t="s">
        <v>9</v>
      </c>
      <c r="H2048" s="4" t="s">
        <v>10</v>
      </c>
      <c r="I2048" s="9">
        <v>5</v>
      </c>
      <c r="J2048" s="6">
        <v>90.12</v>
      </c>
      <c r="K2048" s="7">
        <v>0</v>
      </c>
      <c r="L2048" s="6">
        <v>46.67</v>
      </c>
      <c r="M2048" s="6">
        <f t="shared" si="124"/>
        <v>450.6</v>
      </c>
      <c r="N2048" s="6">
        <f t="shared" si="125"/>
        <v>233.35000000000002</v>
      </c>
      <c r="O2048" s="6">
        <f t="shared" si="126"/>
        <v>217.25</v>
      </c>
      <c r="P2048" s="8">
        <f t="shared" si="127"/>
        <v>0.48213493120284062</v>
      </c>
      <c r="Q2048" s="5">
        <f>YEAR(SalesDataTable[[#This Row],[Order Date]])</f>
        <v>2026</v>
      </c>
      <c r="R2048" s="8" t="str">
        <f>"Q"&amp;ROUNDUP(MONTH(SalesDataTable[[#This Row],[Order Date]])/3,0)</f>
        <v>Q4</v>
      </c>
      <c r="S2048" s="9">
        <f>MONTH(SalesDataTable[[#This Row],[Order Date]])</f>
        <v>10</v>
      </c>
      <c r="T2048" s="8" t="str">
        <f>TEXT(SalesDataTable[[#This Row],[Order Date]],"mmm")</f>
        <v>Oct</v>
      </c>
    </row>
    <row r="2049" spans="1:20" ht="15.6">
      <c r="A2049" s="2">
        <v>2374</v>
      </c>
      <c r="B2049" s="3">
        <v>46299</v>
      </c>
      <c r="C2049" s="4" t="s">
        <v>20</v>
      </c>
      <c r="D2049" s="4" t="s">
        <v>47</v>
      </c>
      <c r="E2049" s="4" t="s">
        <v>28</v>
      </c>
      <c r="F2049" s="4" t="s">
        <v>3</v>
      </c>
      <c r="G2049" s="4" t="s">
        <v>9</v>
      </c>
      <c r="H2049" s="4" t="s">
        <v>46</v>
      </c>
      <c r="I2049" s="9">
        <v>1</v>
      </c>
      <c r="J2049" s="6">
        <v>70.400000000000006</v>
      </c>
      <c r="K2049" s="7">
        <v>0</v>
      </c>
      <c r="L2049" s="6">
        <v>32.43</v>
      </c>
      <c r="M2049" s="6">
        <f t="shared" si="124"/>
        <v>70.400000000000006</v>
      </c>
      <c r="N2049" s="6">
        <f t="shared" si="125"/>
        <v>32.43</v>
      </c>
      <c r="O2049" s="6">
        <f t="shared" si="126"/>
        <v>37.970000000000006</v>
      </c>
      <c r="P2049" s="8">
        <f t="shared" si="127"/>
        <v>0.53934659090909098</v>
      </c>
      <c r="Q2049" s="5">
        <f>YEAR(SalesDataTable[[#This Row],[Order Date]])</f>
        <v>2026</v>
      </c>
      <c r="R2049" s="8" t="str">
        <f>"Q"&amp;ROUNDUP(MONTH(SalesDataTable[[#This Row],[Order Date]])/3,0)</f>
        <v>Q4</v>
      </c>
      <c r="S2049" s="9">
        <f>MONTH(SalesDataTable[[#This Row],[Order Date]])</f>
        <v>10</v>
      </c>
      <c r="T2049" s="8" t="str">
        <f>TEXT(SalesDataTable[[#This Row],[Order Date]],"mmm")</f>
        <v>Oct</v>
      </c>
    </row>
    <row r="2050" spans="1:20" ht="15.6">
      <c r="A2050" s="2">
        <v>4840</v>
      </c>
      <c r="B2050" s="3">
        <v>46299</v>
      </c>
      <c r="C2050" s="4" t="s">
        <v>6</v>
      </c>
      <c r="D2050" s="4" t="s">
        <v>43</v>
      </c>
      <c r="E2050" s="4" t="s">
        <v>8</v>
      </c>
      <c r="F2050" s="4" t="s">
        <v>16</v>
      </c>
      <c r="G2050" s="4" t="s">
        <v>23</v>
      </c>
      <c r="H2050" s="4" t="s">
        <v>29</v>
      </c>
      <c r="I2050" s="9">
        <v>6</v>
      </c>
      <c r="J2050" s="6">
        <v>191.08</v>
      </c>
      <c r="K2050" s="7">
        <v>0.1</v>
      </c>
      <c r="L2050" s="6">
        <v>102.93</v>
      </c>
      <c r="M2050" s="6">
        <f t="shared" ref="M2050:M2113" si="128">I2050*J2050*(1-K2050)</f>
        <v>1031.8320000000001</v>
      </c>
      <c r="N2050" s="6">
        <f t="shared" ref="N2050:N2113" si="129">I2050*L2050</f>
        <v>617.58000000000004</v>
      </c>
      <c r="O2050" s="6">
        <f t="shared" ref="O2050:O2113" si="130">M2050-N2050</f>
        <v>414.25200000000007</v>
      </c>
      <c r="P2050" s="8">
        <f t="shared" ref="P2050:P2113" si="131">IFERROR(O2050/M2050,0)</f>
        <v>0.40147233270532412</v>
      </c>
      <c r="Q2050" s="5">
        <f>YEAR(SalesDataTable[[#This Row],[Order Date]])</f>
        <v>2026</v>
      </c>
      <c r="R2050" s="8" t="str">
        <f>"Q"&amp;ROUNDUP(MONTH(SalesDataTable[[#This Row],[Order Date]])/3,0)</f>
        <v>Q4</v>
      </c>
      <c r="S2050" s="9">
        <f>MONTH(SalesDataTable[[#This Row],[Order Date]])</f>
        <v>10</v>
      </c>
      <c r="T2050" s="8" t="str">
        <f>TEXT(SalesDataTable[[#This Row],[Order Date]],"mmm")</f>
        <v>Oct</v>
      </c>
    </row>
    <row r="2051" spans="1:20" ht="15.6">
      <c r="A2051" s="2">
        <v>4984</v>
      </c>
      <c r="B2051" s="3">
        <v>46299</v>
      </c>
      <c r="C2051" s="4" t="s">
        <v>11</v>
      </c>
      <c r="D2051" s="4" t="s">
        <v>52</v>
      </c>
      <c r="E2051" s="4" t="s">
        <v>2</v>
      </c>
      <c r="F2051" s="4" t="s">
        <v>3</v>
      </c>
      <c r="G2051" s="4" t="s">
        <v>34</v>
      </c>
      <c r="H2051" s="4" t="s">
        <v>42</v>
      </c>
      <c r="I2051" s="9">
        <v>1</v>
      </c>
      <c r="J2051" s="6">
        <v>36.590000000000003</v>
      </c>
      <c r="K2051" s="7">
        <v>0</v>
      </c>
      <c r="L2051" s="6">
        <v>13.62</v>
      </c>
      <c r="M2051" s="6">
        <f t="shared" si="128"/>
        <v>36.590000000000003</v>
      </c>
      <c r="N2051" s="6">
        <f t="shared" si="129"/>
        <v>13.62</v>
      </c>
      <c r="O2051" s="6">
        <f t="shared" si="130"/>
        <v>22.970000000000006</v>
      </c>
      <c r="P2051" s="8">
        <f t="shared" si="131"/>
        <v>0.62776714949439749</v>
      </c>
      <c r="Q2051" s="5">
        <f>YEAR(SalesDataTable[[#This Row],[Order Date]])</f>
        <v>2026</v>
      </c>
      <c r="R2051" s="8" t="str">
        <f>"Q"&amp;ROUNDUP(MONTH(SalesDataTable[[#This Row],[Order Date]])/3,0)</f>
        <v>Q4</v>
      </c>
      <c r="S2051" s="9">
        <f>MONTH(SalesDataTable[[#This Row],[Order Date]])</f>
        <v>10</v>
      </c>
      <c r="T2051" s="8" t="str">
        <f>TEXT(SalesDataTable[[#This Row],[Order Date]],"mmm")</f>
        <v>Oct</v>
      </c>
    </row>
    <row r="2052" spans="1:20" ht="15.6">
      <c r="A2052" s="2">
        <v>641</v>
      </c>
      <c r="B2052" s="3">
        <v>46300</v>
      </c>
      <c r="C2052" s="4" t="s">
        <v>6</v>
      </c>
      <c r="D2052" s="4" t="s">
        <v>41</v>
      </c>
      <c r="E2052" s="4" t="s">
        <v>19</v>
      </c>
      <c r="F2052" s="4" t="s">
        <v>3</v>
      </c>
      <c r="G2052" s="4" t="s">
        <v>23</v>
      </c>
      <c r="H2052" s="4" t="s">
        <v>51</v>
      </c>
      <c r="I2052" s="9">
        <v>2</v>
      </c>
      <c r="J2052" s="6">
        <v>125.38</v>
      </c>
      <c r="K2052" s="7">
        <v>0.05</v>
      </c>
      <c r="L2052" s="6">
        <v>59.12</v>
      </c>
      <c r="M2052" s="6">
        <f t="shared" si="128"/>
        <v>238.22199999999998</v>
      </c>
      <c r="N2052" s="6">
        <f t="shared" si="129"/>
        <v>118.24</v>
      </c>
      <c r="O2052" s="6">
        <f t="shared" si="130"/>
        <v>119.98199999999999</v>
      </c>
      <c r="P2052" s="8">
        <f t="shared" si="131"/>
        <v>0.5036562534106841</v>
      </c>
      <c r="Q2052" s="5">
        <f>YEAR(SalesDataTable[[#This Row],[Order Date]])</f>
        <v>2026</v>
      </c>
      <c r="R2052" s="8" t="str">
        <f>"Q"&amp;ROUNDUP(MONTH(SalesDataTable[[#This Row],[Order Date]])/3,0)</f>
        <v>Q4</v>
      </c>
      <c r="S2052" s="9">
        <f>MONTH(SalesDataTable[[#This Row],[Order Date]])</f>
        <v>10</v>
      </c>
      <c r="T2052" s="8" t="str">
        <f>TEXT(SalesDataTable[[#This Row],[Order Date]],"mmm")</f>
        <v>Oct</v>
      </c>
    </row>
    <row r="2053" spans="1:20" ht="15.6">
      <c r="A2053" s="2">
        <v>1358</v>
      </c>
      <c r="B2053" s="3">
        <v>46300</v>
      </c>
      <c r="C2053" s="4" t="s">
        <v>0</v>
      </c>
      <c r="D2053" s="4" t="s">
        <v>1</v>
      </c>
      <c r="E2053" s="4" t="s">
        <v>2</v>
      </c>
      <c r="F2053" s="4" t="s">
        <v>13</v>
      </c>
      <c r="G2053" s="4" t="s">
        <v>14</v>
      </c>
      <c r="H2053" s="4" t="s">
        <v>15</v>
      </c>
      <c r="I2053" s="9">
        <v>1</v>
      </c>
      <c r="J2053" s="6">
        <v>35.71</v>
      </c>
      <c r="K2053" s="7">
        <v>0</v>
      </c>
      <c r="L2053" s="6">
        <v>13.3</v>
      </c>
      <c r="M2053" s="6">
        <f t="shared" si="128"/>
        <v>35.71</v>
      </c>
      <c r="N2053" s="6">
        <f t="shared" si="129"/>
        <v>13.3</v>
      </c>
      <c r="O2053" s="6">
        <f t="shared" si="130"/>
        <v>22.41</v>
      </c>
      <c r="P2053" s="8">
        <f t="shared" si="131"/>
        <v>0.62755530663679637</v>
      </c>
      <c r="Q2053" s="5">
        <f>YEAR(SalesDataTable[[#This Row],[Order Date]])</f>
        <v>2026</v>
      </c>
      <c r="R2053" s="8" t="str">
        <f>"Q"&amp;ROUNDUP(MONTH(SalesDataTable[[#This Row],[Order Date]])/3,0)</f>
        <v>Q4</v>
      </c>
      <c r="S2053" s="9">
        <f>MONTH(SalesDataTable[[#This Row],[Order Date]])</f>
        <v>10</v>
      </c>
      <c r="T2053" s="8" t="str">
        <f>TEXT(SalesDataTable[[#This Row],[Order Date]],"mmm")</f>
        <v>Oct</v>
      </c>
    </row>
    <row r="2054" spans="1:20" ht="15.6">
      <c r="A2054" s="2">
        <v>3904</v>
      </c>
      <c r="B2054" s="3">
        <v>46300</v>
      </c>
      <c r="C2054" s="4" t="s">
        <v>6</v>
      </c>
      <c r="D2054" s="4" t="s">
        <v>27</v>
      </c>
      <c r="E2054" s="4" t="s">
        <v>2</v>
      </c>
      <c r="F2054" s="4" t="s">
        <v>3</v>
      </c>
      <c r="G2054" s="4" t="s">
        <v>14</v>
      </c>
      <c r="H2054" s="4" t="s">
        <v>32</v>
      </c>
      <c r="I2054" s="9">
        <v>2</v>
      </c>
      <c r="J2054" s="6">
        <v>46.72</v>
      </c>
      <c r="K2054" s="7">
        <v>0</v>
      </c>
      <c r="L2054" s="6">
        <v>18.39</v>
      </c>
      <c r="M2054" s="6">
        <f t="shared" si="128"/>
        <v>93.44</v>
      </c>
      <c r="N2054" s="6">
        <f t="shared" si="129"/>
        <v>36.78</v>
      </c>
      <c r="O2054" s="6">
        <f t="shared" si="130"/>
        <v>56.66</v>
      </c>
      <c r="P2054" s="8">
        <f t="shared" si="131"/>
        <v>0.60637842465753422</v>
      </c>
      <c r="Q2054" s="5">
        <f>YEAR(SalesDataTable[[#This Row],[Order Date]])</f>
        <v>2026</v>
      </c>
      <c r="R2054" s="8" t="str">
        <f>"Q"&amp;ROUNDUP(MONTH(SalesDataTable[[#This Row],[Order Date]])/3,0)</f>
        <v>Q4</v>
      </c>
      <c r="S2054" s="9">
        <f>MONTH(SalesDataTable[[#This Row],[Order Date]])</f>
        <v>10</v>
      </c>
      <c r="T2054" s="8" t="str">
        <f>TEXT(SalesDataTable[[#This Row],[Order Date]],"mmm")</f>
        <v>Oct</v>
      </c>
    </row>
    <row r="2055" spans="1:20" ht="15.6">
      <c r="A2055" s="2">
        <v>4336</v>
      </c>
      <c r="B2055" s="3">
        <v>46300</v>
      </c>
      <c r="C2055" s="4" t="s">
        <v>0</v>
      </c>
      <c r="D2055" s="4" t="s">
        <v>50</v>
      </c>
      <c r="E2055" s="4" t="s">
        <v>28</v>
      </c>
      <c r="F2055" s="4" t="s">
        <v>3</v>
      </c>
      <c r="G2055" s="4" t="s">
        <v>9</v>
      </c>
      <c r="H2055" s="4" t="s">
        <v>17</v>
      </c>
      <c r="I2055" s="9">
        <v>1</v>
      </c>
      <c r="J2055" s="6">
        <v>143.16999999999999</v>
      </c>
      <c r="K2055" s="7">
        <v>0.05</v>
      </c>
      <c r="L2055" s="6">
        <v>81.290000000000006</v>
      </c>
      <c r="M2055" s="6">
        <f t="shared" si="128"/>
        <v>136.01149999999998</v>
      </c>
      <c r="N2055" s="6">
        <f t="shared" si="129"/>
        <v>81.290000000000006</v>
      </c>
      <c r="O2055" s="6">
        <f t="shared" si="130"/>
        <v>54.721499999999978</v>
      </c>
      <c r="P2055" s="8">
        <f t="shared" si="131"/>
        <v>0.40232995004098904</v>
      </c>
      <c r="Q2055" s="5">
        <f>YEAR(SalesDataTable[[#This Row],[Order Date]])</f>
        <v>2026</v>
      </c>
      <c r="R2055" s="8" t="str">
        <f>"Q"&amp;ROUNDUP(MONTH(SalesDataTable[[#This Row],[Order Date]])/3,0)</f>
        <v>Q4</v>
      </c>
      <c r="S2055" s="9">
        <f>MONTH(SalesDataTable[[#This Row],[Order Date]])</f>
        <v>10</v>
      </c>
      <c r="T2055" s="8" t="str">
        <f>TEXT(SalesDataTable[[#This Row],[Order Date]],"mmm")</f>
        <v>Oct</v>
      </c>
    </row>
    <row r="2056" spans="1:20" ht="15.6">
      <c r="A2056" s="2">
        <v>4705</v>
      </c>
      <c r="B2056" s="3">
        <v>46300</v>
      </c>
      <c r="C2056" s="4" t="s">
        <v>0</v>
      </c>
      <c r="D2056" s="4" t="s">
        <v>1</v>
      </c>
      <c r="E2056" s="4" t="s">
        <v>19</v>
      </c>
      <c r="F2056" s="4" t="s">
        <v>3</v>
      </c>
      <c r="G2056" s="4" t="s">
        <v>23</v>
      </c>
      <c r="H2056" s="4" t="s">
        <v>51</v>
      </c>
      <c r="I2056" s="9">
        <v>1</v>
      </c>
      <c r="J2056" s="6">
        <v>125.88</v>
      </c>
      <c r="K2056" s="7">
        <v>0</v>
      </c>
      <c r="L2056" s="6">
        <v>62.46</v>
      </c>
      <c r="M2056" s="6">
        <f t="shared" si="128"/>
        <v>125.88</v>
      </c>
      <c r="N2056" s="6">
        <f t="shared" si="129"/>
        <v>62.46</v>
      </c>
      <c r="O2056" s="6">
        <f t="shared" si="130"/>
        <v>63.419999999999995</v>
      </c>
      <c r="P2056" s="8">
        <f t="shared" si="131"/>
        <v>0.50381315538608196</v>
      </c>
      <c r="Q2056" s="5">
        <f>YEAR(SalesDataTable[[#This Row],[Order Date]])</f>
        <v>2026</v>
      </c>
      <c r="R2056" s="8" t="str">
        <f>"Q"&amp;ROUNDUP(MONTH(SalesDataTable[[#This Row],[Order Date]])/3,0)</f>
        <v>Q4</v>
      </c>
      <c r="S2056" s="9">
        <f>MONTH(SalesDataTable[[#This Row],[Order Date]])</f>
        <v>10</v>
      </c>
      <c r="T2056" s="8" t="str">
        <f>TEXT(SalesDataTable[[#This Row],[Order Date]],"mmm")</f>
        <v>Oct</v>
      </c>
    </row>
    <row r="2057" spans="1:20" ht="15.6">
      <c r="A2057" s="2">
        <v>1094</v>
      </c>
      <c r="B2057" s="3">
        <v>46301</v>
      </c>
      <c r="C2057" s="4" t="s">
        <v>20</v>
      </c>
      <c r="D2057" s="4" t="s">
        <v>21</v>
      </c>
      <c r="E2057" s="4" t="s">
        <v>2</v>
      </c>
      <c r="F2057" s="4" t="s">
        <v>13</v>
      </c>
      <c r="G2057" s="4" t="s">
        <v>34</v>
      </c>
      <c r="H2057" s="4" t="s">
        <v>38</v>
      </c>
      <c r="I2057" s="9">
        <v>2</v>
      </c>
      <c r="J2057" s="6">
        <v>121.81</v>
      </c>
      <c r="K2057" s="7">
        <v>0.05</v>
      </c>
      <c r="L2057" s="6">
        <v>67.72</v>
      </c>
      <c r="M2057" s="6">
        <f t="shared" si="128"/>
        <v>231.43899999999999</v>
      </c>
      <c r="N2057" s="6">
        <f t="shared" si="129"/>
        <v>135.44</v>
      </c>
      <c r="O2057" s="6">
        <f t="shared" si="130"/>
        <v>95.998999999999995</v>
      </c>
      <c r="P2057" s="8">
        <f t="shared" si="131"/>
        <v>0.41479180259161158</v>
      </c>
      <c r="Q2057" s="5">
        <f>YEAR(SalesDataTable[[#This Row],[Order Date]])</f>
        <v>2026</v>
      </c>
      <c r="R2057" s="8" t="str">
        <f>"Q"&amp;ROUNDUP(MONTH(SalesDataTable[[#This Row],[Order Date]])/3,0)</f>
        <v>Q4</v>
      </c>
      <c r="S2057" s="9">
        <f>MONTH(SalesDataTable[[#This Row],[Order Date]])</f>
        <v>10</v>
      </c>
      <c r="T2057" s="8" t="str">
        <f>TEXT(SalesDataTable[[#This Row],[Order Date]],"mmm")</f>
        <v>Oct</v>
      </c>
    </row>
    <row r="2058" spans="1:20" ht="15.6">
      <c r="A2058" s="2">
        <v>3926</v>
      </c>
      <c r="B2058" s="3">
        <v>46301</v>
      </c>
      <c r="C2058" s="4" t="s">
        <v>11</v>
      </c>
      <c r="D2058" s="4" t="s">
        <v>25</v>
      </c>
      <c r="E2058" s="4" t="s">
        <v>2</v>
      </c>
      <c r="F2058" s="4" t="s">
        <v>16</v>
      </c>
      <c r="G2058" s="4" t="s">
        <v>9</v>
      </c>
      <c r="H2058" s="4" t="s">
        <v>37</v>
      </c>
      <c r="I2058" s="9">
        <v>6</v>
      </c>
      <c r="J2058" s="6">
        <v>154.93</v>
      </c>
      <c r="K2058" s="7">
        <v>0.05</v>
      </c>
      <c r="L2058" s="6">
        <v>79.430000000000007</v>
      </c>
      <c r="M2058" s="6">
        <f t="shared" si="128"/>
        <v>883.101</v>
      </c>
      <c r="N2058" s="6">
        <f t="shared" si="129"/>
        <v>476.58000000000004</v>
      </c>
      <c r="O2058" s="6">
        <f t="shared" si="130"/>
        <v>406.52099999999996</v>
      </c>
      <c r="P2058" s="8">
        <f t="shared" si="131"/>
        <v>0.46033352923391546</v>
      </c>
      <c r="Q2058" s="5">
        <f>YEAR(SalesDataTable[[#This Row],[Order Date]])</f>
        <v>2026</v>
      </c>
      <c r="R2058" s="8" t="str">
        <f>"Q"&amp;ROUNDUP(MONTH(SalesDataTable[[#This Row],[Order Date]])/3,0)</f>
        <v>Q4</v>
      </c>
      <c r="S2058" s="9">
        <f>MONTH(SalesDataTable[[#This Row],[Order Date]])</f>
        <v>10</v>
      </c>
      <c r="T2058" s="8" t="str">
        <f>TEXT(SalesDataTable[[#This Row],[Order Date]],"mmm")</f>
        <v>Oct</v>
      </c>
    </row>
    <row r="2059" spans="1:20" ht="15.6">
      <c r="A2059" s="2">
        <v>524</v>
      </c>
      <c r="B2059" s="3">
        <v>46302</v>
      </c>
      <c r="C2059" s="4" t="s">
        <v>20</v>
      </c>
      <c r="D2059" s="4" t="s">
        <v>33</v>
      </c>
      <c r="E2059" s="4" t="s">
        <v>19</v>
      </c>
      <c r="F2059" s="4" t="s">
        <v>13</v>
      </c>
      <c r="G2059" s="4" t="s">
        <v>4</v>
      </c>
      <c r="H2059" s="4" t="s">
        <v>30</v>
      </c>
      <c r="I2059" s="9">
        <v>2</v>
      </c>
      <c r="J2059" s="6">
        <v>101.1</v>
      </c>
      <c r="K2059" s="7">
        <v>0.15</v>
      </c>
      <c r="L2059" s="6">
        <v>51.61</v>
      </c>
      <c r="M2059" s="6">
        <f t="shared" si="128"/>
        <v>171.86999999999998</v>
      </c>
      <c r="N2059" s="6">
        <f t="shared" si="129"/>
        <v>103.22</v>
      </c>
      <c r="O2059" s="6">
        <f t="shared" si="130"/>
        <v>68.649999999999977</v>
      </c>
      <c r="P2059" s="8">
        <f t="shared" si="131"/>
        <v>0.39942980159422814</v>
      </c>
      <c r="Q2059" s="5">
        <f>YEAR(SalesDataTable[[#This Row],[Order Date]])</f>
        <v>2026</v>
      </c>
      <c r="R2059" s="8" t="str">
        <f>"Q"&amp;ROUNDUP(MONTH(SalesDataTable[[#This Row],[Order Date]])/3,0)</f>
        <v>Q4</v>
      </c>
      <c r="S2059" s="9">
        <f>MONTH(SalesDataTable[[#This Row],[Order Date]])</f>
        <v>10</v>
      </c>
      <c r="T2059" s="8" t="str">
        <f>TEXT(SalesDataTable[[#This Row],[Order Date]],"mmm")</f>
        <v>Oct</v>
      </c>
    </row>
    <row r="2060" spans="1:20" ht="15.6">
      <c r="A2060" s="2">
        <v>2277</v>
      </c>
      <c r="B2060" s="3">
        <v>46302</v>
      </c>
      <c r="C2060" s="4" t="s">
        <v>0</v>
      </c>
      <c r="D2060" s="4" t="s">
        <v>1</v>
      </c>
      <c r="E2060" s="4" t="s">
        <v>2</v>
      </c>
      <c r="F2060" s="4" t="s">
        <v>13</v>
      </c>
      <c r="G2060" s="4" t="s">
        <v>4</v>
      </c>
      <c r="H2060" s="4" t="s">
        <v>30</v>
      </c>
      <c r="I2060" s="9">
        <v>2</v>
      </c>
      <c r="J2060" s="6">
        <v>105</v>
      </c>
      <c r="K2060" s="7">
        <v>0</v>
      </c>
      <c r="L2060" s="6">
        <v>50.3</v>
      </c>
      <c r="M2060" s="6">
        <f t="shared" si="128"/>
        <v>210</v>
      </c>
      <c r="N2060" s="6">
        <f t="shared" si="129"/>
        <v>100.6</v>
      </c>
      <c r="O2060" s="6">
        <f t="shared" si="130"/>
        <v>109.4</v>
      </c>
      <c r="P2060" s="8">
        <f t="shared" si="131"/>
        <v>0.52095238095238094</v>
      </c>
      <c r="Q2060" s="5">
        <f>YEAR(SalesDataTable[[#This Row],[Order Date]])</f>
        <v>2026</v>
      </c>
      <c r="R2060" s="8" t="str">
        <f>"Q"&amp;ROUNDUP(MONTH(SalesDataTable[[#This Row],[Order Date]])/3,0)</f>
        <v>Q4</v>
      </c>
      <c r="S2060" s="9">
        <f>MONTH(SalesDataTable[[#This Row],[Order Date]])</f>
        <v>10</v>
      </c>
      <c r="T2060" s="8" t="str">
        <f>TEXT(SalesDataTable[[#This Row],[Order Date]],"mmm")</f>
        <v>Oct</v>
      </c>
    </row>
    <row r="2061" spans="1:20" ht="15.6">
      <c r="A2061" s="2">
        <v>2442</v>
      </c>
      <c r="B2061" s="3">
        <v>46302</v>
      </c>
      <c r="C2061" s="4" t="s">
        <v>11</v>
      </c>
      <c r="D2061" s="4" t="s">
        <v>12</v>
      </c>
      <c r="E2061" s="4" t="s">
        <v>8</v>
      </c>
      <c r="F2061" s="4" t="s">
        <v>16</v>
      </c>
      <c r="G2061" s="4" t="s">
        <v>9</v>
      </c>
      <c r="H2061" s="4" t="s">
        <v>37</v>
      </c>
      <c r="I2061" s="9">
        <v>4</v>
      </c>
      <c r="J2061" s="6">
        <v>157.12</v>
      </c>
      <c r="K2061" s="7">
        <v>0.15</v>
      </c>
      <c r="L2061" s="6">
        <v>77.98</v>
      </c>
      <c r="M2061" s="6">
        <f t="shared" si="128"/>
        <v>534.20799999999997</v>
      </c>
      <c r="N2061" s="6">
        <f t="shared" si="129"/>
        <v>311.92</v>
      </c>
      <c r="O2061" s="6">
        <f t="shared" si="130"/>
        <v>222.28799999999995</v>
      </c>
      <c r="P2061" s="8">
        <f t="shared" si="131"/>
        <v>0.41610758356295668</v>
      </c>
      <c r="Q2061" s="5">
        <f>YEAR(SalesDataTable[[#This Row],[Order Date]])</f>
        <v>2026</v>
      </c>
      <c r="R2061" s="8" t="str">
        <f>"Q"&amp;ROUNDUP(MONTH(SalesDataTable[[#This Row],[Order Date]])/3,0)</f>
        <v>Q4</v>
      </c>
      <c r="S2061" s="9">
        <f>MONTH(SalesDataTable[[#This Row],[Order Date]])</f>
        <v>10</v>
      </c>
      <c r="T2061" s="8" t="str">
        <f>TEXT(SalesDataTable[[#This Row],[Order Date]],"mmm")</f>
        <v>Oct</v>
      </c>
    </row>
    <row r="2062" spans="1:20" ht="15.6">
      <c r="A2062" s="2">
        <v>2809</v>
      </c>
      <c r="B2062" s="3">
        <v>46302</v>
      </c>
      <c r="C2062" s="4" t="s">
        <v>20</v>
      </c>
      <c r="D2062" s="4" t="s">
        <v>33</v>
      </c>
      <c r="E2062" s="4" t="s">
        <v>2</v>
      </c>
      <c r="F2062" s="4" t="s">
        <v>3</v>
      </c>
      <c r="G2062" s="4" t="s">
        <v>9</v>
      </c>
      <c r="H2062" s="4" t="s">
        <v>46</v>
      </c>
      <c r="I2062" s="9">
        <v>3</v>
      </c>
      <c r="J2062" s="6">
        <v>70.239999999999995</v>
      </c>
      <c r="K2062" s="7">
        <v>0.05</v>
      </c>
      <c r="L2062" s="6">
        <v>31.96</v>
      </c>
      <c r="M2062" s="6">
        <f t="shared" si="128"/>
        <v>200.18399999999997</v>
      </c>
      <c r="N2062" s="6">
        <f t="shared" si="129"/>
        <v>95.88</v>
      </c>
      <c r="O2062" s="6">
        <f t="shared" si="130"/>
        <v>104.30399999999997</v>
      </c>
      <c r="P2062" s="8">
        <f t="shared" si="131"/>
        <v>0.5210406426087999</v>
      </c>
      <c r="Q2062" s="5">
        <f>YEAR(SalesDataTable[[#This Row],[Order Date]])</f>
        <v>2026</v>
      </c>
      <c r="R2062" s="8" t="str">
        <f>"Q"&amp;ROUNDUP(MONTH(SalesDataTable[[#This Row],[Order Date]])/3,0)</f>
        <v>Q4</v>
      </c>
      <c r="S2062" s="9">
        <f>MONTH(SalesDataTable[[#This Row],[Order Date]])</f>
        <v>10</v>
      </c>
      <c r="T2062" s="8" t="str">
        <f>TEXT(SalesDataTable[[#This Row],[Order Date]],"mmm")</f>
        <v>Oct</v>
      </c>
    </row>
    <row r="2063" spans="1:20" ht="15.6">
      <c r="A2063" s="2">
        <v>2946</v>
      </c>
      <c r="B2063" s="3">
        <v>46302</v>
      </c>
      <c r="C2063" s="4" t="s">
        <v>11</v>
      </c>
      <c r="D2063" s="4" t="s">
        <v>52</v>
      </c>
      <c r="E2063" s="4" t="s">
        <v>2</v>
      </c>
      <c r="F2063" s="4" t="s">
        <v>3</v>
      </c>
      <c r="G2063" s="4" t="s">
        <v>4</v>
      </c>
      <c r="H2063" s="4" t="s">
        <v>30</v>
      </c>
      <c r="I2063" s="9">
        <v>1</v>
      </c>
      <c r="J2063" s="6">
        <v>103.48</v>
      </c>
      <c r="K2063" s="7">
        <v>0.1</v>
      </c>
      <c r="L2063" s="6">
        <v>51.33</v>
      </c>
      <c r="M2063" s="6">
        <f t="shared" si="128"/>
        <v>93.132000000000005</v>
      </c>
      <c r="N2063" s="6">
        <f t="shared" si="129"/>
        <v>51.33</v>
      </c>
      <c r="O2063" s="6">
        <f t="shared" si="130"/>
        <v>41.802000000000007</v>
      </c>
      <c r="P2063" s="8">
        <f t="shared" si="131"/>
        <v>0.4488467980930293</v>
      </c>
      <c r="Q2063" s="5">
        <f>YEAR(SalesDataTable[[#This Row],[Order Date]])</f>
        <v>2026</v>
      </c>
      <c r="R2063" s="8" t="str">
        <f>"Q"&amp;ROUNDUP(MONTH(SalesDataTable[[#This Row],[Order Date]])/3,0)</f>
        <v>Q4</v>
      </c>
      <c r="S2063" s="9">
        <f>MONTH(SalesDataTable[[#This Row],[Order Date]])</f>
        <v>10</v>
      </c>
      <c r="T2063" s="8" t="str">
        <f>TEXT(SalesDataTable[[#This Row],[Order Date]],"mmm")</f>
        <v>Oct</v>
      </c>
    </row>
    <row r="2064" spans="1:20" ht="15.6">
      <c r="A2064" s="2">
        <v>4147</v>
      </c>
      <c r="B2064" s="3">
        <v>46302</v>
      </c>
      <c r="C2064" s="4" t="s">
        <v>6</v>
      </c>
      <c r="D2064" s="4" t="s">
        <v>43</v>
      </c>
      <c r="E2064" s="4" t="s">
        <v>19</v>
      </c>
      <c r="F2064" s="4" t="s">
        <v>3</v>
      </c>
      <c r="G2064" s="4" t="s">
        <v>4</v>
      </c>
      <c r="H2064" s="4" t="s">
        <v>26</v>
      </c>
      <c r="I2064" s="9">
        <v>3</v>
      </c>
      <c r="J2064" s="6">
        <v>40.770000000000003</v>
      </c>
      <c r="K2064" s="7">
        <v>0.05</v>
      </c>
      <c r="L2064" s="6">
        <v>16.68</v>
      </c>
      <c r="M2064" s="6">
        <f t="shared" si="128"/>
        <v>116.19449999999999</v>
      </c>
      <c r="N2064" s="6">
        <f t="shared" si="129"/>
        <v>50.04</v>
      </c>
      <c r="O2064" s="6">
        <f t="shared" si="130"/>
        <v>66.154499999999985</v>
      </c>
      <c r="P2064" s="8">
        <f t="shared" si="131"/>
        <v>0.56934278300608021</v>
      </c>
      <c r="Q2064" s="5">
        <f>YEAR(SalesDataTable[[#This Row],[Order Date]])</f>
        <v>2026</v>
      </c>
      <c r="R2064" s="8" t="str">
        <f>"Q"&amp;ROUNDUP(MONTH(SalesDataTable[[#This Row],[Order Date]])/3,0)</f>
        <v>Q4</v>
      </c>
      <c r="S2064" s="9">
        <f>MONTH(SalesDataTable[[#This Row],[Order Date]])</f>
        <v>10</v>
      </c>
      <c r="T2064" s="8" t="str">
        <f>TEXT(SalesDataTable[[#This Row],[Order Date]],"mmm")</f>
        <v>Oct</v>
      </c>
    </row>
    <row r="2065" spans="1:20" ht="15.6">
      <c r="A2065" s="2">
        <v>4164</v>
      </c>
      <c r="B2065" s="3">
        <v>46302</v>
      </c>
      <c r="C2065" s="4" t="s">
        <v>0</v>
      </c>
      <c r="D2065" s="4" t="s">
        <v>36</v>
      </c>
      <c r="E2065" s="4" t="s">
        <v>19</v>
      </c>
      <c r="F2065" s="4" t="s">
        <v>13</v>
      </c>
      <c r="G2065" s="4" t="s">
        <v>9</v>
      </c>
      <c r="H2065" s="4" t="s">
        <v>17</v>
      </c>
      <c r="I2065" s="9">
        <v>2</v>
      </c>
      <c r="J2065" s="6">
        <v>143.41999999999999</v>
      </c>
      <c r="K2065" s="7">
        <v>0</v>
      </c>
      <c r="L2065" s="6">
        <v>81.44</v>
      </c>
      <c r="M2065" s="6">
        <f t="shared" si="128"/>
        <v>286.83999999999997</v>
      </c>
      <c r="N2065" s="6">
        <f t="shared" si="129"/>
        <v>162.88</v>
      </c>
      <c r="O2065" s="6">
        <f t="shared" si="130"/>
        <v>123.95999999999998</v>
      </c>
      <c r="P2065" s="8">
        <f t="shared" si="131"/>
        <v>0.43215730023706594</v>
      </c>
      <c r="Q2065" s="5">
        <f>YEAR(SalesDataTable[[#This Row],[Order Date]])</f>
        <v>2026</v>
      </c>
      <c r="R2065" s="8" t="str">
        <f>"Q"&amp;ROUNDUP(MONTH(SalesDataTable[[#This Row],[Order Date]])/3,0)</f>
        <v>Q4</v>
      </c>
      <c r="S2065" s="9">
        <f>MONTH(SalesDataTable[[#This Row],[Order Date]])</f>
        <v>10</v>
      </c>
      <c r="T2065" s="8" t="str">
        <f>TEXT(SalesDataTable[[#This Row],[Order Date]],"mmm")</f>
        <v>Oct</v>
      </c>
    </row>
    <row r="2066" spans="1:20" ht="15.6">
      <c r="A2066" s="2">
        <v>4275</v>
      </c>
      <c r="B2066" s="3">
        <v>46302</v>
      </c>
      <c r="C2066" s="4" t="s">
        <v>20</v>
      </c>
      <c r="D2066" s="4" t="s">
        <v>31</v>
      </c>
      <c r="E2066" s="4" t="s">
        <v>28</v>
      </c>
      <c r="F2066" s="4" t="s">
        <v>3</v>
      </c>
      <c r="G2066" s="4" t="s">
        <v>4</v>
      </c>
      <c r="H2066" s="4" t="s">
        <v>22</v>
      </c>
      <c r="I2066" s="9">
        <v>1</v>
      </c>
      <c r="J2066" s="6">
        <v>49.56</v>
      </c>
      <c r="K2066" s="7">
        <v>0.05</v>
      </c>
      <c r="L2066" s="6">
        <v>22.88</v>
      </c>
      <c r="M2066" s="6">
        <f t="shared" si="128"/>
        <v>47.082000000000001</v>
      </c>
      <c r="N2066" s="6">
        <f t="shared" si="129"/>
        <v>22.88</v>
      </c>
      <c r="O2066" s="6">
        <f t="shared" si="130"/>
        <v>24.202000000000002</v>
      </c>
      <c r="P2066" s="8">
        <f t="shared" si="131"/>
        <v>0.51403933562720361</v>
      </c>
      <c r="Q2066" s="5">
        <f>YEAR(SalesDataTable[[#This Row],[Order Date]])</f>
        <v>2026</v>
      </c>
      <c r="R2066" s="8" t="str">
        <f>"Q"&amp;ROUNDUP(MONTH(SalesDataTable[[#This Row],[Order Date]])/3,0)</f>
        <v>Q4</v>
      </c>
      <c r="S2066" s="9">
        <f>MONTH(SalesDataTable[[#This Row],[Order Date]])</f>
        <v>10</v>
      </c>
      <c r="T2066" s="8" t="str">
        <f>TEXT(SalesDataTable[[#This Row],[Order Date]],"mmm")</f>
        <v>Oct</v>
      </c>
    </row>
    <row r="2067" spans="1:20" ht="15.6">
      <c r="A2067" s="2">
        <v>5062</v>
      </c>
      <c r="B2067" s="3">
        <v>46302</v>
      </c>
      <c r="C2067" s="4" t="s">
        <v>6</v>
      </c>
      <c r="D2067" s="4" t="s">
        <v>43</v>
      </c>
      <c r="E2067" s="4" t="s">
        <v>2</v>
      </c>
      <c r="F2067" s="4" t="s">
        <v>3</v>
      </c>
      <c r="G2067" s="4" t="s">
        <v>14</v>
      </c>
      <c r="H2067" s="4" t="s">
        <v>44</v>
      </c>
      <c r="I2067" s="9">
        <v>4</v>
      </c>
      <c r="J2067" s="6">
        <v>131.05000000000001</v>
      </c>
      <c r="K2067" s="7">
        <v>0</v>
      </c>
      <c r="L2067" s="6">
        <v>67.37</v>
      </c>
      <c r="M2067" s="6">
        <f t="shared" si="128"/>
        <v>524.20000000000005</v>
      </c>
      <c r="N2067" s="6">
        <f t="shared" si="129"/>
        <v>269.48</v>
      </c>
      <c r="O2067" s="6">
        <f t="shared" si="130"/>
        <v>254.72000000000003</v>
      </c>
      <c r="P2067" s="8">
        <f t="shared" si="131"/>
        <v>0.48592140404425793</v>
      </c>
      <c r="Q2067" s="5">
        <f>YEAR(SalesDataTable[[#This Row],[Order Date]])</f>
        <v>2026</v>
      </c>
      <c r="R2067" s="8" t="str">
        <f>"Q"&amp;ROUNDUP(MONTH(SalesDataTable[[#This Row],[Order Date]])/3,0)</f>
        <v>Q4</v>
      </c>
      <c r="S2067" s="9">
        <f>MONTH(SalesDataTable[[#This Row],[Order Date]])</f>
        <v>10</v>
      </c>
      <c r="T2067" s="8" t="str">
        <f>TEXT(SalesDataTable[[#This Row],[Order Date]],"mmm")</f>
        <v>Oct</v>
      </c>
    </row>
    <row r="2068" spans="1:20" ht="15.6">
      <c r="A2068" s="2">
        <v>1126</v>
      </c>
      <c r="B2068" s="3">
        <v>46303</v>
      </c>
      <c r="C2068" s="4" t="s">
        <v>0</v>
      </c>
      <c r="D2068" s="4" t="s">
        <v>36</v>
      </c>
      <c r="E2068" s="4" t="s">
        <v>2</v>
      </c>
      <c r="F2068" s="4" t="s">
        <v>16</v>
      </c>
      <c r="G2068" s="4" t="s">
        <v>4</v>
      </c>
      <c r="H2068" s="4" t="s">
        <v>22</v>
      </c>
      <c r="I2068" s="9">
        <v>1</v>
      </c>
      <c r="J2068" s="6">
        <v>51.35</v>
      </c>
      <c r="K2068" s="7">
        <v>0</v>
      </c>
      <c r="L2068" s="6">
        <v>22.98</v>
      </c>
      <c r="M2068" s="6">
        <f t="shared" si="128"/>
        <v>51.35</v>
      </c>
      <c r="N2068" s="6">
        <f t="shared" si="129"/>
        <v>22.98</v>
      </c>
      <c r="O2068" s="6">
        <f t="shared" si="130"/>
        <v>28.37</v>
      </c>
      <c r="P2068" s="8">
        <f t="shared" si="131"/>
        <v>0.55248296007789677</v>
      </c>
      <c r="Q2068" s="5">
        <f>YEAR(SalesDataTable[[#This Row],[Order Date]])</f>
        <v>2026</v>
      </c>
      <c r="R2068" s="8" t="str">
        <f>"Q"&amp;ROUNDUP(MONTH(SalesDataTable[[#This Row],[Order Date]])/3,0)</f>
        <v>Q4</v>
      </c>
      <c r="S2068" s="9">
        <f>MONTH(SalesDataTable[[#This Row],[Order Date]])</f>
        <v>10</v>
      </c>
      <c r="T2068" s="8" t="str">
        <f>TEXT(SalesDataTable[[#This Row],[Order Date]],"mmm")</f>
        <v>Oct</v>
      </c>
    </row>
    <row r="2069" spans="1:20" ht="15.6">
      <c r="A2069" s="2">
        <v>1865</v>
      </c>
      <c r="B2069" s="3">
        <v>46303</v>
      </c>
      <c r="C2069" s="4" t="s">
        <v>20</v>
      </c>
      <c r="D2069" s="4" t="s">
        <v>33</v>
      </c>
      <c r="E2069" s="4" t="s">
        <v>2</v>
      </c>
      <c r="F2069" s="4" t="s">
        <v>3</v>
      </c>
      <c r="G2069" s="4" t="s">
        <v>34</v>
      </c>
      <c r="H2069" s="4" t="s">
        <v>35</v>
      </c>
      <c r="I2069" s="9">
        <v>1</v>
      </c>
      <c r="J2069" s="6">
        <v>39.659999999999997</v>
      </c>
      <c r="K2069" s="7">
        <v>0</v>
      </c>
      <c r="L2069" s="6">
        <v>14.39</v>
      </c>
      <c r="M2069" s="6">
        <f t="shared" si="128"/>
        <v>39.659999999999997</v>
      </c>
      <c r="N2069" s="6">
        <f t="shared" si="129"/>
        <v>14.39</v>
      </c>
      <c r="O2069" s="6">
        <f t="shared" si="130"/>
        <v>25.269999999999996</v>
      </c>
      <c r="P2069" s="8">
        <f t="shared" si="131"/>
        <v>0.63716591023701463</v>
      </c>
      <c r="Q2069" s="5">
        <f>YEAR(SalesDataTable[[#This Row],[Order Date]])</f>
        <v>2026</v>
      </c>
      <c r="R2069" s="8" t="str">
        <f>"Q"&amp;ROUNDUP(MONTH(SalesDataTable[[#This Row],[Order Date]])/3,0)</f>
        <v>Q4</v>
      </c>
      <c r="S2069" s="9">
        <f>MONTH(SalesDataTable[[#This Row],[Order Date]])</f>
        <v>10</v>
      </c>
      <c r="T2069" s="8" t="str">
        <f>TEXT(SalesDataTable[[#This Row],[Order Date]],"mmm")</f>
        <v>Oct</v>
      </c>
    </row>
    <row r="2070" spans="1:20" ht="15.6">
      <c r="A2070" s="2">
        <v>2471</v>
      </c>
      <c r="B2070" s="3">
        <v>46303</v>
      </c>
      <c r="C2070" s="4" t="s">
        <v>20</v>
      </c>
      <c r="D2070" s="4" t="s">
        <v>47</v>
      </c>
      <c r="E2070" s="4" t="s">
        <v>19</v>
      </c>
      <c r="F2070" s="4" t="s">
        <v>13</v>
      </c>
      <c r="G2070" s="4" t="s">
        <v>34</v>
      </c>
      <c r="H2070" s="4" t="s">
        <v>35</v>
      </c>
      <c r="I2070" s="9">
        <v>1</v>
      </c>
      <c r="J2070" s="6">
        <v>39.79</v>
      </c>
      <c r="K2070" s="7">
        <v>0</v>
      </c>
      <c r="L2070" s="6">
        <v>14.76</v>
      </c>
      <c r="M2070" s="6">
        <f t="shared" si="128"/>
        <v>39.79</v>
      </c>
      <c r="N2070" s="6">
        <f t="shared" si="129"/>
        <v>14.76</v>
      </c>
      <c r="O2070" s="6">
        <f t="shared" si="130"/>
        <v>25.03</v>
      </c>
      <c r="P2070" s="8">
        <f t="shared" si="131"/>
        <v>0.62905252576024129</v>
      </c>
      <c r="Q2070" s="5">
        <f>YEAR(SalesDataTable[[#This Row],[Order Date]])</f>
        <v>2026</v>
      </c>
      <c r="R2070" s="8" t="str">
        <f>"Q"&amp;ROUNDUP(MONTH(SalesDataTable[[#This Row],[Order Date]])/3,0)</f>
        <v>Q4</v>
      </c>
      <c r="S2070" s="9">
        <f>MONTH(SalesDataTable[[#This Row],[Order Date]])</f>
        <v>10</v>
      </c>
      <c r="T2070" s="8" t="str">
        <f>TEXT(SalesDataTable[[#This Row],[Order Date]],"mmm")</f>
        <v>Oct</v>
      </c>
    </row>
    <row r="2071" spans="1:20" ht="15.6">
      <c r="A2071" s="2">
        <v>3208</v>
      </c>
      <c r="B2071" s="3">
        <v>46303</v>
      </c>
      <c r="C2071" s="4" t="s">
        <v>11</v>
      </c>
      <c r="D2071" s="4" t="s">
        <v>39</v>
      </c>
      <c r="E2071" s="4" t="s">
        <v>8</v>
      </c>
      <c r="F2071" s="4" t="s">
        <v>13</v>
      </c>
      <c r="G2071" s="4" t="s">
        <v>4</v>
      </c>
      <c r="H2071" s="4" t="s">
        <v>26</v>
      </c>
      <c r="I2071" s="9">
        <v>6</v>
      </c>
      <c r="J2071" s="6">
        <v>41.27</v>
      </c>
      <c r="K2071" s="7">
        <v>0.1</v>
      </c>
      <c r="L2071" s="6">
        <v>16.61</v>
      </c>
      <c r="M2071" s="6">
        <f t="shared" si="128"/>
        <v>222.858</v>
      </c>
      <c r="N2071" s="6">
        <f t="shared" si="129"/>
        <v>99.66</v>
      </c>
      <c r="O2071" s="6">
        <f t="shared" si="130"/>
        <v>123.19800000000001</v>
      </c>
      <c r="P2071" s="8">
        <f t="shared" si="131"/>
        <v>0.55280941227149127</v>
      </c>
      <c r="Q2071" s="5">
        <f>YEAR(SalesDataTable[[#This Row],[Order Date]])</f>
        <v>2026</v>
      </c>
      <c r="R2071" s="8" t="str">
        <f>"Q"&amp;ROUNDUP(MONTH(SalesDataTable[[#This Row],[Order Date]])/3,0)</f>
        <v>Q4</v>
      </c>
      <c r="S2071" s="9">
        <f>MONTH(SalesDataTable[[#This Row],[Order Date]])</f>
        <v>10</v>
      </c>
      <c r="T2071" s="8" t="str">
        <f>TEXT(SalesDataTable[[#This Row],[Order Date]],"mmm")</f>
        <v>Oct</v>
      </c>
    </row>
    <row r="2072" spans="1:20" ht="15.6">
      <c r="A2072" s="2">
        <v>4285</v>
      </c>
      <c r="B2072" s="3">
        <v>46303</v>
      </c>
      <c r="C2072" s="4" t="s">
        <v>20</v>
      </c>
      <c r="D2072" s="4" t="s">
        <v>21</v>
      </c>
      <c r="E2072" s="4" t="s">
        <v>2</v>
      </c>
      <c r="F2072" s="4" t="s">
        <v>3</v>
      </c>
      <c r="G2072" s="4" t="s">
        <v>9</v>
      </c>
      <c r="H2072" s="4" t="s">
        <v>10</v>
      </c>
      <c r="I2072" s="9">
        <v>1</v>
      </c>
      <c r="J2072" s="6">
        <v>93.39</v>
      </c>
      <c r="K2072" s="7">
        <v>0</v>
      </c>
      <c r="L2072" s="6">
        <v>45.98</v>
      </c>
      <c r="M2072" s="6">
        <f t="shared" si="128"/>
        <v>93.39</v>
      </c>
      <c r="N2072" s="6">
        <f t="shared" si="129"/>
        <v>45.98</v>
      </c>
      <c r="O2072" s="6">
        <f t="shared" si="130"/>
        <v>47.410000000000004</v>
      </c>
      <c r="P2072" s="8">
        <f t="shared" si="131"/>
        <v>0.50765606595995294</v>
      </c>
      <c r="Q2072" s="5">
        <f>YEAR(SalesDataTable[[#This Row],[Order Date]])</f>
        <v>2026</v>
      </c>
      <c r="R2072" s="8" t="str">
        <f>"Q"&amp;ROUNDUP(MONTH(SalesDataTable[[#This Row],[Order Date]])/3,0)</f>
        <v>Q4</v>
      </c>
      <c r="S2072" s="9">
        <f>MONTH(SalesDataTable[[#This Row],[Order Date]])</f>
        <v>10</v>
      </c>
      <c r="T2072" s="8" t="str">
        <f>TEXT(SalesDataTable[[#This Row],[Order Date]],"mmm")</f>
        <v>Oct</v>
      </c>
    </row>
    <row r="2073" spans="1:20" ht="15.6">
      <c r="A2073" s="2">
        <v>261</v>
      </c>
      <c r="B2073" s="3">
        <v>46304</v>
      </c>
      <c r="C2073" s="4" t="s">
        <v>11</v>
      </c>
      <c r="D2073" s="4" t="s">
        <v>18</v>
      </c>
      <c r="E2073" s="4" t="s">
        <v>2</v>
      </c>
      <c r="F2073" s="4" t="s">
        <v>16</v>
      </c>
      <c r="G2073" s="4" t="s">
        <v>23</v>
      </c>
      <c r="H2073" s="4" t="s">
        <v>24</v>
      </c>
      <c r="I2073" s="9">
        <v>1</v>
      </c>
      <c r="J2073" s="6">
        <v>336.56</v>
      </c>
      <c r="K2073" s="7">
        <v>0</v>
      </c>
      <c r="L2073" s="6">
        <v>189.74</v>
      </c>
      <c r="M2073" s="6">
        <f t="shared" si="128"/>
        <v>336.56</v>
      </c>
      <c r="N2073" s="6">
        <f t="shared" si="129"/>
        <v>189.74</v>
      </c>
      <c r="O2073" s="6">
        <f t="shared" si="130"/>
        <v>146.82</v>
      </c>
      <c r="P2073" s="8">
        <f t="shared" si="131"/>
        <v>0.43623722367482765</v>
      </c>
      <c r="Q2073" s="5">
        <f>YEAR(SalesDataTable[[#This Row],[Order Date]])</f>
        <v>2026</v>
      </c>
      <c r="R2073" s="8" t="str">
        <f>"Q"&amp;ROUNDUP(MONTH(SalesDataTable[[#This Row],[Order Date]])/3,0)</f>
        <v>Q4</v>
      </c>
      <c r="S2073" s="9">
        <f>MONTH(SalesDataTable[[#This Row],[Order Date]])</f>
        <v>10</v>
      </c>
      <c r="T2073" s="8" t="str">
        <f>TEXT(SalesDataTable[[#This Row],[Order Date]],"mmm")</f>
        <v>Oct</v>
      </c>
    </row>
    <row r="2074" spans="1:20" ht="15.6">
      <c r="A2074" s="2">
        <v>291</v>
      </c>
      <c r="B2074" s="3">
        <v>46304</v>
      </c>
      <c r="C2074" s="4" t="s">
        <v>11</v>
      </c>
      <c r="D2074" s="4" t="s">
        <v>12</v>
      </c>
      <c r="E2074" s="4" t="s">
        <v>2</v>
      </c>
      <c r="F2074" s="4" t="s">
        <v>13</v>
      </c>
      <c r="G2074" s="4" t="s">
        <v>14</v>
      </c>
      <c r="H2074" s="4" t="s">
        <v>44</v>
      </c>
      <c r="I2074" s="9">
        <v>2</v>
      </c>
      <c r="J2074" s="6">
        <v>132.47999999999999</v>
      </c>
      <c r="K2074" s="7">
        <v>0.1</v>
      </c>
      <c r="L2074" s="6">
        <v>67.48</v>
      </c>
      <c r="M2074" s="6">
        <f t="shared" si="128"/>
        <v>238.464</v>
      </c>
      <c r="N2074" s="6">
        <f t="shared" si="129"/>
        <v>134.96</v>
      </c>
      <c r="O2074" s="6">
        <f t="shared" si="130"/>
        <v>103.50399999999999</v>
      </c>
      <c r="P2074" s="8">
        <f t="shared" si="131"/>
        <v>0.43404455179817497</v>
      </c>
      <c r="Q2074" s="5">
        <f>YEAR(SalesDataTable[[#This Row],[Order Date]])</f>
        <v>2026</v>
      </c>
      <c r="R2074" s="8" t="str">
        <f>"Q"&amp;ROUNDUP(MONTH(SalesDataTable[[#This Row],[Order Date]])/3,0)</f>
        <v>Q4</v>
      </c>
      <c r="S2074" s="9">
        <f>MONTH(SalesDataTable[[#This Row],[Order Date]])</f>
        <v>10</v>
      </c>
      <c r="T2074" s="8" t="str">
        <f>TEXT(SalesDataTable[[#This Row],[Order Date]],"mmm")</f>
        <v>Oct</v>
      </c>
    </row>
    <row r="2075" spans="1:20" ht="15.6">
      <c r="A2075" s="2">
        <v>670</v>
      </c>
      <c r="B2075" s="3">
        <v>46304</v>
      </c>
      <c r="C2075" s="4" t="s">
        <v>6</v>
      </c>
      <c r="D2075" s="4" t="s">
        <v>49</v>
      </c>
      <c r="E2075" s="4" t="s">
        <v>19</v>
      </c>
      <c r="F2075" s="4" t="s">
        <v>3</v>
      </c>
      <c r="G2075" s="4" t="s">
        <v>9</v>
      </c>
      <c r="H2075" s="4" t="s">
        <v>10</v>
      </c>
      <c r="I2075" s="9">
        <v>1</v>
      </c>
      <c r="J2075" s="6">
        <v>92.59</v>
      </c>
      <c r="K2075" s="7">
        <v>0</v>
      </c>
      <c r="L2075" s="6">
        <v>44.46</v>
      </c>
      <c r="M2075" s="6">
        <f t="shared" si="128"/>
        <v>92.59</v>
      </c>
      <c r="N2075" s="6">
        <f t="shared" si="129"/>
        <v>44.46</v>
      </c>
      <c r="O2075" s="6">
        <f t="shared" si="130"/>
        <v>48.13</v>
      </c>
      <c r="P2075" s="8">
        <f t="shared" si="131"/>
        <v>0.51981855491953777</v>
      </c>
      <c r="Q2075" s="5">
        <f>YEAR(SalesDataTable[[#This Row],[Order Date]])</f>
        <v>2026</v>
      </c>
      <c r="R2075" s="8" t="str">
        <f>"Q"&amp;ROUNDUP(MONTH(SalesDataTable[[#This Row],[Order Date]])/3,0)</f>
        <v>Q4</v>
      </c>
      <c r="S2075" s="9">
        <f>MONTH(SalesDataTable[[#This Row],[Order Date]])</f>
        <v>10</v>
      </c>
      <c r="T2075" s="8" t="str">
        <f>TEXT(SalesDataTable[[#This Row],[Order Date]],"mmm")</f>
        <v>Oct</v>
      </c>
    </row>
    <row r="2076" spans="1:20" ht="15.6">
      <c r="A2076" s="2">
        <v>1306</v>
      </c>
      <c r="B2076" s="3">
        <v>46304</v>
      </c>
      <c r="C2076" s="4" t="s">
        <v>20</v>
      </c>
      <c r="D2076" s="4" t="s">
        <v>33</v>
      </c>
      <c r="E2076" s="4" t="s">
        <v>19</v>
      </c>
      <c r="F2076" s="4" t="s">
        <v>16</v>
      </c>
      <c r="G2076" s="4" t="s">
        <v>34</v>
      </c>
      <c r="H2076" s="4" t="s">
        <v>42</v>
      </c>
      <c r="I2076" s="9">
        <v>1</v>
      </c>
      <c r="J2076" s="6">
        <v>35.450000000000003</v>
      </c>
      <c r="K2076" s="7">
        <v>0.05</v>
      </c>
      <c r="L2076" s="6">
        <v>14.23</v>
      </c>
      <c r="M2076" s="6">
        <f t="shared" si="128"/>
        <v>33.677500000000002</v>
      </c>
      <c r="N2076" s="6">
        <f t="shared" si="129"/>
        <v>14.23</v>
      </c>
      <c r="O2076" s="6">
        <f t="shared" si="130"/>
        <v>19.447500000000002</v>
      </c>
      <c r="P2076" s="8">
        <f t="shared" si="131"/>
        <v>0.57746269764679681</v>
      </c>
      <c r="Q2076" s="5">
        <f>YEAR(SalesDataTable[[#This Row],[Order Date]])</f>
        <v>2026</v>
      </c>
      <c r="R2076" s="8" t="str">
        <f>"Q"&amp;ROUNDUP(MONTH(SalesDataTable[[#This Row],[Order Date]])/3,0)</f>
        <v>Q4</v>
      </c>
      <c r="S2076" s="9">
        <f>MONTH(SalesDataTable[[#This Row],[Order Date]])</f>
        <v>10</v>
      </c>
      <c r="T2076" s="8" t="str">
        <f>TEXT(SalesDataTable[[#This Row],[Order Date]],"mmm")</f>
        <v>Oct</v>
      </c>
    </row>
    <row r="2077" spans="1:20" ht="15.6">
      <c r="A2077" s="2">
        <v>2400</v>
      </c>
      <c r="B2077" s="3">
        <v>46304</v>
      </c>
      <c r="C2077" s="4" t="s">
        <v>11</v>
      </c>
      <c r="D2077" s="4" t="s">
        <v>12</v>
      </c>
      <c r="E2077" s="4" t="s">
        <v>2</v>
      </c>
      <c r="F2077" s="4" t="s">
        <v>13</v>
      </c>
      <c r="G2077" s="4" t="s">
        <v>9</v>
      </c>
      <c r="H2077" s="4" t="s">
        <v>10</v>
      </c>
      <c r="I2077" s="9">
        <v>2</v>
      </c>
      <c r="J2077" s="6">
        <v>93.83</v>
      </c>
      <c r="K2077" s="7">
        <v>0.1</v>
      </c>
      <c r="L2077" s="6">
        <v>44.27</v>
      </c>
      <c r="M2077" s="6">
        <f t="shared" si="128"/>
        <v>168.89400000000001</v>
      </c>
      <c r="N2077" s="6">
        <f t="shared" si="129"/>
        <v>88.54</v>
      </c>
      <c r="O2077" s="6">
        <f t="shared" si="130"/>
        <v>80.353999999999999</v>
      </c>
      <c r="P2077" s="8">
        <f t="shared" si="131"/>
        <v>0.47576586498040191</v>
      </c>
      <c r="Q2077" s="5">
        <f>YEAR(SalesDataTable[[#This Row],[Order Date]])</f>
        <v>2026</v>
      </c>
      <c r="R2077" s="8" t="str">
        <f>"Q"&amp;ROUNDUP(MONTH(SalesDataTable[[#This Row],[Order Date]])/3,0)</f>
        <v>Q4</v>
      </c>
      <c r="S2077" s="9">
        <f>MONTH(SalesDataTable[[#This Row],[Order Date]])</f>
        <v>10</v>
      </c>
      <c r="T2077" s="8" t="str">
        <f>TEXT(SalesDataTable[[#This Row],[Order Date]],"mmm")</f>
        <v>Oct</v>
      </c>
    </row>
    <row r="2078" spans="1:20" ht="15.6">
      <c r="A2078" s="2">
        <v>3816</v>
      </c>
      <c r="B2078" s="3">
        <v>46304</v>
      </c>
      <c r="C2078" s="4" t="s">
        <v>6</v>
      </c>
      <c r="D2078" s="4" t="s">
        <v>43</v>
      </c>
      <c r="E2078" s="4" t="s">
        <v>2</v>
      </c>
      <c r="F2078" s="4" t="s">
        <v>13</v>
      </c>
      <c r="G2078" s="4" t="s">
        <v>34</v>
      </c>
      <c r="H2078" s="4" t="s">
        <v>42</v>
      </c>
      <c r="I2078" s="9">
        <v>1</v>
      </c>
      <c r="J2078" s="6">
        <v>36.32</v>
      </c>
      <c r="K2078" s="7">
        <v>0</v>
      </c>
      <c r="L2078" s="6">
        <v>13.6</v>
      </c>
      <c r="M2078" s="6">
        <f t="shared" si="128"/>
        <v>36.32</v>
      </c>
      <c r="N2078" s="6">
        <f t="shared" si="129"/>
        <v>13.6</v>
      </c>
      <c r="O2078" s="6">
        <f t="shared" si="130"/>
        <v>22.72</v>
      </c>
      <c r="P2078" s="8">
        <f t="shared" si="131"/>
        <v>0.62555066079295152</v>
      </c>
      <c r="Q2078" s="5">
        <f>YEAR(SalesDataTable[[#This Row],[Order Date]])</f>
        <v>2026</v>
      </c>
      <c r="R2078" s="8" t="str">
        <f>"Q"&amp;ROUNDUP(MONTH(SalesDataTable[[#This Row],[Order Date]])/3,0)</f>
        <v>Q4</v>
      </c>
      <c r="S2078" s="9">
        <f>MONTH(SalesDataTable[[#This Row],[Order Date]])</f>
        <v>10</v>
      </c>
      <c r="T2078" s="8" t="str">
        <f>TEXT(SalesDataTable[[#This Row],[Order Date]],"mmm")</f>
        <v>Oct</v>
      </c>
    </row>
    <row r="2079" spans="1:20" ht="15.6">
      <c r="A2079" s="2">
        <v>4038</v>
      </c>
      <c r="B2079" s="3">
        <v>46304</v>
      </c>
      <c r="C2079" s="4" t="s">
        <v>0</v>
      </c>
      <c r="D2079" s="4" t="s">
        <v>50</v>
      </c>
      <c r="E2079" s="4" t="s">
        <v>2</v>
      </c>
      <c r="F2079" s="4" t="s">
        <v>3</v>
      </c>
      <c r="G2079" s="4" t="s">
        <v>34</v>
      </c>
      <c r="H2079" s="4" t="s">
        <v>38</v>
      </c>
      <c r="I2079" s="9">
        <v>2</v>
      </c>
      <c r="J2079" s="6">
        <v>125.56</v>
      </c>
      <c r="K2079" s="7">
        <v>0.1</v>
      </c>
      <c r="L2079" s="6">
        <v>67.260000000000005</v>
      </c>
      <c r="M2079" s="6">
        <f t="shared" si="128"/>
        <v>226.00800000000001</v>
      </c>
      <c r="N2079" s="6">
        <f t="shared" si="129"/>
        <v>134.52000000000001</v>
      </c>
      <c r="O2079" s="6">
        <f t="shared" si="130"/>
        <v>91.488</v>
      </c>
      <c r="P2079" s="8">
        <f t="shared" si="131"/>
        <v>0.40479983009450993</v>
      </c>
      <c r="Q2079" s="5">
        <f>YEAR(SalesDataTable[[#This Row],[Order Date]])</f>
        <v>2026</v>
      </c>
      <c r="R2079" s="8" t="str">
        <f>"Q"&amp;ROUNDUP(MONTH(SalesDataTable[[#This Row],[Order Date]])/3,0)</f>
        <v>Q4</v>
      </c>
      <c r="S2079" s="9">
        <f>MONTH(SalesDataTable[[#This Row],[Order Date]])</f>
        <v>10</v>
      </c>
      <c r="T2079" s="8" t="str">
        <f>TEXT(SalesDataTable[[#This Row],[Order Date]],"mmm")</f>
        <v>Oct</v>
      </c>
    </row>
    <row r="2080" spans="1:20" ht="15.6">
      <c r="A2080" s="2">
        <v>4686</v>
      </c>
      <c r="B2080" s="3">
        <v>46304</v>
      </c>
      <c r="C2080" s="4" t="s">
        <v>0</v>
      </c>
      <c r="D2080" s="4" t="s">
        <v>50</v>
      </c>
      <c r="E2080" s="4" t="s">
        <v>28</v>
      </c>
      <c r="F2080" s="4" t="s">
        <v>13</v>
      </c>
      <c r="G2080" s="4" t="s">
        <v>23</v>
      </c>
      <c r="H2080" s="4" t="s">
        <v>51</v>
      </c>
      <c r="I2080" s="9">
        <v>2</v>
      </c>
      <c r="J2080" s="6">
        <v>124.91</v>
      </c>
      <c r="K2080" s="7">
        <v>0</v>
      </c>
      <c r="L2080" s="6">
        <v>60.33</v>
      </c>
      <c r="M2080" s="6">
        <f t="shared" si="128"/>
        <v>249.82</v>
      </c>
      <c r="N2080" s="6">
        <f t="shared" si="129"/>
        <v>120.66</v>
      </c>
      <c r="O2080" s="6">
        <f t="shared" si="130"/>
        <v>129.16</v>
      </c>
      <c r="P2080" s="8">
        <f t="shared" si="131"/>
        <v>0.51701224881914976</v>
      </c>
      <c r="Q2080" s="5">
        <f>YEAR(SalesDataTable[[#This Row],[Order Date]])</f>
        <v>2026</v>
      </c>
      <c r="R2080" s="8" t="str">
        <f>"Q"&amp;ROUNDUP(MONTH(SalesDataTable[[#This Row],[Order Date]])/3,0)</f>
        <v>Q4</v>
      </c>
      <c r="S2080" s="9">
        <f>MONTH(SalesDataTable[[#This Row],[Order Date]])</f>
        <v>10</v>
      </c>
      <c r="T2080" s="8" t="str">
        <f>TEXT(SalesDataTable[[#This Row],[Order Date]],"mmm")</f>
        <v>Oct</v>
      </c>
    </row>
    <row r="2081" spans="1:20" ht="15.6">
      <c r="A2081" s="2">
        <v>5076</v>
      </c>
      <c r="B2081" s="3">
        <v>46304</v>
      </c>
      <c r="C2081" s="4" t="s">
        <v>6</v>
      </c>
      <c r="D2081" s="4" t="s">
        <v>43</v>
      </c>
      <c r="E2081" s="4" t="s">
        <v>2</v>
      </c>
      <c r="F2081" s="4" t="s">
        <v>13</v>
      </c>
      <c r="G2081" s="4" t="s">
        <v>23</v>
      </c>
      <c r="H2081" s="4" t="s">
        <v>29</v>
      </c>
      <c r="I2081" s="9">
        <v>1</v>
      </c>
      <c r="J2081" s="6">
        <v>199.32</v>
      </c>
      <c r="K2081" s="7">
        <v>0</v>
      </c>
      <c r="L2081" s="6">
        <v>103.83</v>
      </c>
      <c r="M2081" s="6">
        <f t="shared" si="128"/>
        <v>199.32</v>
      </c>
      <c r="N2081" s="6">
        <f t="shared" si="129"/>
        <v>103.83</v>
      </c>
      <c r="O2081" s="6">
        <f t="shared" si="130"/>
        <v>95.49</v>
      </c>
      <c r="P2081" s="8">
        <f t="shared" si="131"/>
        <v>0.4790788681517158</v>
      </c>
      <c r="Q2081" s="5">
        <f>YEAR(SalesDataTable[[#This Row],[Order Date]])</f>
        <v>2026</v>
      </c>
      <c r="R2081" s="8" t="str">
        <f>"Q"&amp;ROUNDUP(MONTH(SalesDataTable[[#This Row],[Order Date]])/3,0)</f>
        <v>Q4</v>
      </c>
      <c r="S2081" s="9">
        <f>MONTH(SalesDataTable[[#This Row],[Order Date]])</f>
        <v>10</v>
      </c>
      <c r="T2081" s="8" t="str">
        <f>TEXT(SalesDataTable[[#This Row],[Order Date]],"mmm")</f>
        <v>Oct</v>
      </c>
    </row>
    <row r="2082" spans="1:20" ht="15.6">
      <c r="A2082" s="2">
        <v>1339</v>
      </c>
      <c r="B2082" s="3">
        <v>46305</v>
      </c>
      <c r="C2082" s="4" t="s">
        <v>6</v>
      </c>
      <c r="D2082" s="4" t="s">
        <v>41</v>
      </c>
      <c r="E2082" s="4" t="s">
        <v>2</v>
      </c>
      <c r="F2082" s="4" t="s">
        <v>3</v>
      </c>
      <c r="G2082" s="4" t="s">
        <v>23</v>
      </c>
      <c r="H2082" s="4" t="s">
        <v>24</v>
      </c>
      <c r="I2082" s="9">
        <v>4</v>
      </c>
      <c r="J2082" s="6">
        <v>337.38</v>
      </c>
      <c r="K2082" s="7">
        <v>0.05</v>
      </c>
      <c r="L2082" s="6">
        <v>194.94</v>
      </c>
      <c r="M2082" s="6">
        <f t="shared" si="128"/>
        <v>1282.0439999999999</v>
      </c>
      <c r="N2082" s="6">
        <f t="shared" si="129"/>
        <v>779.76</v>
      </c>
      <c r="O2082" s="6">
        <f t="shared" si="130"/>
        <v>502.28399999999988</v>
      </c>
      <c r="P2082" s="8">
        <f t="shared" si="131"/>
        <v>0.39178374533167343</v>
      </c>
      <c r="Q2082" s="5">
        <f>YEAR(SalesDataTable[[#This Row],[Order Date]])</f>
        <v>2026</v>
      </c>
      <c r="R2082" s="8" t="str">
        <f>"Q"&amp;ROUNDUP(MONTH(SalesDataTable[[#This Row],[Order Date]])/3,0)</f>
        <v>Q4</v>
      </c>
      <c r="S2082" s="9">
        <f>MONTH(SalesDataTable[[#This Row],[Order Date]])</f>
        <v>10</v>
      </c>
      <c r="T2082" s="8" t="str">
        <f>TEXT(SalesDataTable[[#This Row],[Order Date]],"mmm")</f>
        <v>Oct</v>
      </c>
    </row>
    <row r="2083" spans="1:20" ht="15.6">
      <c r="A2083" s="2">
        <v>1884</v>
      </c>
      <c r="B2083" s="3">
        <v>46305</v>
      </c>
      <c r="C2083" s="4" t="s">
        <v>11</v>
      </c>
      <c r="D2083" s="4" t="s">
        <v>12</v>
      </c>
      <c r="E2083" s="4" t="s">
        <v>2</v>
      </c>
      <c r="F2083" s="4" t="s">
        <v>16</v>
      </c>
      <c r="G2083" s="4" t="s">
        <v>23</v>
      </c>
      <c r="H2083" s="4" t="s">
        <v>40</v>
      </c>
      <c r="I2083" s="9">
        <v>3</v>
      </c>
      <c r="J2083" s="6">
        <v>82.18</v>
      </c>
      <c r="K2083" s="7">
        <v>0.1</v>
      </c>
      <c r="L2083" s="6">
        <v>39.82</v>
      </c>
      <c r="M2083" s="6">
        <f t="shared" si="128"/>
        <v>221.88600000000002</v>
      </c>
      <c r="N2083" s="6">
        <f t="shared" si="129"/>
        <v>119.46000000000001</v>
      </c>
      <c r="O2083" s="6">
        <f t="shared" si="130"/>
        <v>102.42600000000002</v>
      </c>
      <c r="P2083" s="8">
        <f t="shared" si="131"/>
        <v>0.46161542413671885</v>
      </c>
      <c r="Q2083" s="5">
        <f>YEAR(SalesDataTable[[#This Row],[Order Date]])</f>
        <v>2026</v>
      </c>
      <c r="R2083" s="8" t="str">
        <f>"Q"&amp;ROUNDUP(MONTH(SalesDataTable[[#This Row],[Order Date]])/3,0)</f>
        <v>Q4</v>
      </c>
      <c r="S2083" s="9">
        <f>MONTH(SalesDataTable[[#This Row],[Order Date]])</f>
        <v>10</v>
      </c>
      <c r="T2083" s="8" t="str">
        <f>TEXT(SalesDataTable[[#This Row],[Order Date]],"mmm")</f>
        <v>Oct</v>
      </c>
    </row>
    <row r="2084" spans="1:20" ht="15.6">
      <c r="A2084" s="2">
        <v>3568</v>
      </c>
      <c r="B2084" s="3">
        <v>46305</v>
      </c>
      <c r="C2084" s="4" t="s">
        <v>0</v>
      </c>
      <c r="D2084" s="4" t="s">
        <v>50</v>
      </c>
      <c r="E2084" s="4" t="s">
        <v>8</v>
      </c>
      <c r="F2084" s="4" t="s">
        <v>13</v>
      </c>
      <c r="G2084" s="4" t="s">
        <v>9</v>
      </c>
      <c r="H2084" s="4" t="s">
        <v>46</v>
      </c>
      <c r="I2084" s="9">
        <v>15</v>
      </c>
      <c r="J2084" s="6">
        <v>70.25</v>
      </c>
      <c r="K2084" s="7">
        <v>0.1</v>
      </c>
      <c r="L2084" s="6">
        <v>32.19</v>
      </c>
      <c r="M2084" s="6">
        <f t="shared" si="128"/>
        <v>948.375</v>
      </c>
      <c r="N2084" s="6">
        <f t="shared" si="129"/>
        <v>482.84999999999997</v>
      </c>
      <c r="O2084" s="6">
        <f t="shared" si="130"/>
        <v>465.52500000000003</v>
      </c>
      <c r="P2084" s="8">
        <f t="shared" si="131"/>
        <v>0.49086595492289448</v>
      </c>
      <c r="Q2084" s="5">
        <f>YEAR(SalesDataTable[[#This Row],[Order Date]])</f>
        <v>2026</v>
      </c>
      <c r="R2084" s="8" t="str">
        <f>"Q"&amp;ROUNDUP(MONTH(SalesDataTable[[#This Row],[Order Date]])/3,0)</f>
        <v>Q4</v>
      </c>
      <c r="S2084" s="9">
        <f>MONTH(SalesDataTable[[#This Row],[Order Date]])</f>
        <v>10</v>
      </c>
      <c r="T2084" s="8" t="str">
        <f>TEXT(SalesDataTable[[#This Row],[Order Date]],"mmm")</f>
        <v>Oct</v>
      </c>
    </row>
    <row r="2085" spans="1:20" ht="15.6">
      <c r="A2085" s="2">
        <v>4171</v>
      </c>
      <c r="B2085" s="3">
        <v>46305</v>
      </c>
      <c r="C2085" s="4" t="s">
        <v>20</v>
      </c>
      <c r="D2085" s="4" t="s">
        <v>31</v>
      </c>
      <c r="E2085" s="4" t="s">
        <v>19</v>
      </c>
      <c r="F2085" s="4" t="s">
        <v>13</v>
      </c>
      <c r="G2085" s="4" t="s">
        <v>14</v>
      </c>
      <c r="H2085" s="4" t="s">
        <v>15</v>
      </c>
      <c r="I2085" s="9">
        <v>2</v>
      </c>
      <c r="J2085" s="6">
        <v>35.36</v>
      </c>
      <c r="K2085" s="7">
        <v>0</v>
      </c>
      <c r="L2085" s="6">
        <v>13.49</v>
      </c>
      <c r="M2085" s="6">
        <f t="shared" si="128"/>
        <v>70.72</v>
      </c>
      <c r="N2085" s="6">
        <f t="shared" si="129"/>
        <v>26.98</v>
      </c>
      <c r="O2085" s="6">
        <f t="shared" si="130"/>
        <v>43.739999999999995</v>
      </c>
      <c r="P2085" s="8">
        <f t="shared" si="131"/>
        <v>0.61849547511312208</v>
      </c>
      <c r="Q2085" s="5">
        <f>YEAR(SalesDataTable[[#This Row],[Order Date]])</f>
        <v>2026</v>
      </c>
      <c r="R2085" s="8" t="str">
        <f>"Q"&amp;ROUNDUP(MONTH(SalesDataTable[[#This Row],[Order Date]])/3,0)</f>
        <v>Q4</v>
      </c>
      <c r="S2085" s="9">
        <f>MONTH(SalesDataTable[[#This Row],[Order Date]])</f>
        <v>10</v>
      </c>
      <c r="T2085" s="8" t="str">
        <f>TEXT(SalesDataTable[[#This Row],[Order Date]],"mmm")</f>
        <v>Oct</v>
      </c>
    </row>
    <row r="2086" spans="1:20" ht="15.6">
      <c r="A2086" s="2">
        <v>4477</v>
      </c>
      <c r="B2086" s="3">
        <v>46305</v>
      </c>
      <c r="C2086" s="4" t="s">
        <v>11</v>
      </c>
      <c r="D2086" s="4" t="s">
        <v>25</v>
      </c>
      <c r="E2086" s="4" t="s">
        <v>19</v>
      </c>
      <c r="F2086" s="4" t="s">
        <v>13</v>
      </c>
      <c r="G2086" s="4" t="s">
        <v>14</v>
      </c>
      <c r="H2086" s="4" t="s">
        <v>32</v>
      </c>
      <c r="I2086" s="9">
        <v>1</v>
      </c>
      <c r="J2086" s="6">
        <v>46.01</v>
      </c>
      <c r="K2086" s="7">
        <v>0</v>
      </c>
      <c r="L2086" s="6">
        <v>18.239999999999998</v>
      </c>
      <c r="M2086" s="6">
        <f t="shared" si="128"/>
        <v>46.01</v>
      </c>
      <c r="N2086" s="6">
        <f t="shared" si="129"/>
        <v>18.239999999999998</v>
      </c>
      <c r="O2086" s="6">
        <f t="shared" si="130"/>
        <v>27.77</v>
      </c>
      <c r="P2086" s="8">
        <f t="shared" si="131"/>
        <v>0.6035644425124973</v>
      </c>
      <c r="Q2086" s="5">
        <f>YEAR(SalesDataTable[[#This Row],[Order Date]])</f>
        <v>2026</v>
      </c>
      <c r="R2086" s="8" t="str">
        <f>"Q"&amp;ROUNDUP(MONTH(SalesDataTable[[#This Row],[Order Date]])/3,0)</f>
        <v>Q4</v>
      </c>
      <c r="S2086" s="9">
        <f>MONTH(SalesDataTable[[#This Row],[Order Date]])</f>
        <v>10</v>
      </c>
      <c r="T2086" s="8" t="str">
        <f>TEXT(SalesDataTable[[#This Row],[Order Date]],"mmm")</f>
        <v>Oct</v>
      </c>
    </row>
    <row r="2087" spans="1:20" ht="15.6">
      <c r="A2087" s="2">
        <v>3368</v>
      </c>
      <c r="B2087" s="3">
        <v>46306</v>
      </c>
      <c r="C2087" s="4" t="s">
        <v>0</v>
      </c>
      <c r="D2087" s="4" t="s">
        <v>36</v>
      </c>
      <c r="E2087" s="4" t="s">
        <v>2</v>
      </c>
      <c r="F2087" s="4" t="s">
        <v>3</v>
      </c>
      <c r="G2087" s="4" t="s">
        <v>9</v>
      </c>
      <c r="H2087" s="4" t="s">
        <v>10</v>
      </c>
      <c r="I2087" s="9">
        <v>1</v>
      </c>
      <c r="J2087" s="6">
        <v>89.88</v>
      </c>
      <c r="K2087" s="7">
        <v>0</v>
      </c>
      <c r="L2087" s="6">
        <v>46.15</v>
      </c>
      <c r="M2087" s="6">
        <f t="shared" si="128"/>
        <v>89.88</v>
      </c>
      <c r="N2087" s="6">
        <f t="shared" si="129"/>
        <v>46.15</v>
      </c>
      <c r="O2087" s="6">
        <f t="shared" si="130"/>
        <v>43.73</v>
      </c>
      <c r="P2087" s="8">
        <f t="shared" si="131"/>
        <v>0.48653760569648419</v>
      </c>
      <c r="Q2087" s="5">
        <f>YEAR(SalesDataTable[[#This Row],[Order Date]])</f>
        <v>2026</v>
      </c>
      <c r="R2087" s="8" t="str">
        <f>"Q"&amp;ROUNDUP(MONTH(SalesDataTable[[#This Row],[Order Date]])/3,0)</f>
        <v>Q4</v>
      </c>
      <c r="S2087" s="9">
        <f>MONTH(SalesDataTable[[#This Row],[Order Date]])</f>
        <v>10</v>
      </c>
      <c r="T2087" s="8" t="str">
        <f>TEXT(SalesDataTable[[#This Row],[Order Date]],"mmm")</f>
        <v>Oct</v>
      </c>
    </row>
    <row r="2088" spans="1:20" ht="15.6">
      <c r="A2088" s="2">
        <v>3566</v>
      </c>
      <c r="B2088" s="3">
        <v>46306</v>
      </c>
      <c r="C2088" s="4" t="s">
        <v>6</v>
      </c>
      <c r="D2088" s="4" t="s">
        <v>43</v>
      </c>
      <c r="E2088" s="4" t="s">
        <v>2</v>
      </c>
      <c r="F2088" s="4" t="s">
        <v>13</v>
      </c>
      <c r="G2088" s="4" t="s">
        <v>34</v>
      </c>
      <c r="H2088" s="4" t="s">
        <v>35</v>
      </c>
      <c r="I2088" s="9">
        <v>1</v>
      </c>
      <c r="J2088" s="6">
        <v>41.33</v>
      </c>
      <c r="K2088" s="7">
        <v>0</v>
      </c>
      <c r="L2088" s="6">
        <v>14.47</v>
      </c>
      <c r="M2088" s="6">
        <f t="shared" si="128"/>
        <v>41.33</v>
      </c>
      <c r="N2088" s="6">
        <f t="shared" si="129"/>
        <v>14.47</v>
      </c>
      <c r="O2088" s="6">
        <f t="shared" si="130"/>
        <v>26.86</v>
      </c>
      <c r="P2088" s="8">
        <f t="shared" si="131"/>
        <v>0.6498911202516332</v>
      </c>
      <c r="Q2088" s="5">
        <f>YEAR(SalesDataTable[[#This Row],[Order Date]])</f>
        <v>2026</v>
      </c>
      <c r="R2088" s="8" t="str">
        <f>"Q"&amp;ROUNDUP(MONTH(SalesDataTable[[#This Row],[Order Date]])/3,0)</f>
        <v>Q4</v>
      </c>
      <c r="S2088" s="9">
        <f>MONTH(SalesDataTable[[#This Row],[Order Date]])</f>
        <v>10</v>
      </c>
      <c r="T2088" s="8" t="str">
        <f>TEXT(SalesDataTable[[#This Row],[Order Date]],"mmm")</f>
        <v>Oct</v>
      </c>
    </row>
    <row r="2089" spans="1:20" ht="15.6">
      <c r="A2089" s="2">
        <v>4420</v>
      </c>
      <c r="B2089" s="3">
        <v>46306</v>
      </c>
      <c r="C2089" s="4" t="s">
        <v>11</v>
      </c>
      <c r="D2089" s="4" t="s">
        <v>25</v>
      </c>
      <c r="E2089" s="4" t="s">
        <v>8</v>
      </c>
      <c r="F2089" s="4" t="s">
        <v>16</v>
      </c>
      <c r="G2089" s="4" t="s">
        <v>4</v>
      </c>
      <c r="H2089" s="4" t="s">
        <v>26</v>
      </c>
      <c r="I2089" s="9">
        <v>15</v>
      </c>
      <c r="J2089" s="6">
        <v>40.78</v>
      </c>
      <c r="K2089" s="7">
        <v>0.15</v>
      </c>
      <c r="L2089" s="6">
        <v>17.07</v>
      </c>
      <c r="M2089" s="6">
        <f t="shared" si="128"/>
        <v>519.94500000000005</v>
      </c>
      <c r="N2089" s="6">
        <f t="shared" si="129"/>
        <v>256.05</v>
      </c>
      <c r="O2089" s="6">
        <f t="shared" si="130"/>
        <v>263.89500000000004</v>
      </c>
      <c r="P2089" s="8">
        <f t="shared" si="131"/>
        <v>0.5075440671609498</v>
      </c>
      <c r="Q2089" s="5">
        <f>YEAR(SalesDataTable[[#This Row],[Order Date]])</f>
        <v>2026</v>
      </c>
      <c r="R2089" s="8" t="str">
        <f>"Q"&amp;ROUNDUP(MONTH(SalesDataTable[[#This Row],[Order Date]])/3,0)</f>
        <v>Q4</v>
      </c>
      <c r="S2089" s="9">
        <f>MONTH(SalesDataTable[[#This Row],[Order Date]])</f>
        <v>10</v>
      </c>
      <c r="T2089" s="8" t="str">
        <f>TEXT(SalesDataTable[[#This Row],[Order Date]],"mmm")</f>
        <v>Oct</v>
      </c>
    </row>
    <row r="2090" spans="1:20" ht="15.6">
      <c r="A2090" s="2">
        <v>513</v>
      </c>
      <c r="B2090" s="3">
        <v>46307</v>
      </c>
      <c r="C2090" s="4" t="s">
        <v>20</v>
      </c>
      <c r="D2090" s="4" t="s">
        <v>31</v>
      </c>
      <c r="E2090" s="4" t="s">
        <v>2</v>
      </c>
      <c r="F2090" s="4" t="s">
        <v>16</v>
      </c>
      <c r="G2090" s="4" t="s">
        <v>14</v>
      </c>
      <c r="H2090" s="4" t="s">
        <v>48</v>
      </c>
      <c r="I2090" s="9">
        <v>1</v>
      </c>
      <c r="J2090" s="6">
        <v>163.87</v>
      </c>
      <c r="K2090" s="7">
        <v>0</v>
      </c>
      <c r="L2090" s="6">
        <v>85.76</v>
      </c>
      <c r="M2090" s="6">
        <f t="shared" si="128"/>
        <v>163.87</v>
      </c>
      <c r="N2090" s="6">
        <f t="shared" si="129"/>
        <v>85.76</v>
      </c>
      <c r="O2090" s="6">
        <f t="shared" si="130"/>
        <v>78.11</v>
      </c>
      <c r="P2090" s="8">
        <f t="shared" si="131"/>
        <v>0.47665832672240188</v>
      </c>
      <c r="Q2090" s="5">
        <f>YEAR(SalesDataTable[[#This Row],[Order Date]])</f>
        <v>2026</v>
      </c>
      <c r="R2090" s="8" t="str">
        <f>"Q"&amp;ROUNDUP(MONTH(SalesDataTable[[#This Row],[Order Date]])/3,0)</f>
        <v>Q4</v>
      </c>
      <c r="S2090" s="9">
        <f>MONTH(SalesDataTable[[#This Row],[Order Date]])</f>
        <v>10</v>
      </c>
      <c r="T2090" s="8" t="str">
        <f>TEXT(SalesDataTable[[#This Row],[Order Date]],"mmm")</f>
        <v>Oct</v>
      </c>
    </row>
    <row r="2091" spans="1:20" ht="15.6">
      <c r="A2091" s="2">
        <v>786</v>
      </c>
      <c r="B2091" s="3">
        <v>46307</v>
      </c>
      <c r="C2091" s="4" t="s">
        <v>11</v>
      </c>
      <c r="D2091" s="4" t="s">
        <v>18</v>
      </c>
      <c r="E2091" s="4" t="s">
        <v>2</v>
      </c>
      <c r="F2091" s="4" t="s">
        <v>13</v>
      </c>
      <c r="G2091" s="4" t="s">
        <v>34</v>
      </c>
      <c r="H2091" s="4" t="s">
        <v>42</v>
      </c>
      <c r="I2091" s="9">
        <v>1</v>
      </c>
      <c r="J2091" s="6">
        <v>35.39</v>
      </c>
      <c r="K2091" s="7">
        <v>0.05</v>
      </c>
      <c r="L2091" s="6">
        <v>13.68</v>
      </c>
      <c r="M2091" s="6">
        <f t="shared" si="128"/>
        <v>33.6205</v>
      </c>
      <c r="N2091" s="6">
        <f t="shared" si="129"/>
        <v>13.68</v>
      </c>
      <c r="O2091" s="6">
        <f t="shared" si="130"/>
        <v>19.9405</v>
      </c>
      <c r="P2091" s="8">
        <f t="shared" si="131"/>
        <v>0.59310539700480358</v>
      </c>
      <c r="Q2091" s="5">
        <f>YEAR(SalesDataTable[[#This Row],[Order Date]])</f>
        <v>2026</v>
      </c>
      <c r="R2091" s="8" t="str">
        <f>"Q"&amp;ROUNDUP(MONTH(SalesDataTable[[#This Row],[Order Date]])/3,0)</f>
        <v>Q4</v>
      </c>
      <c r="S2091" s="9">
        <f>MONTH(SalesDataTable[[#This Row],[Order Date]])</f>
        <v>10</v>
      </c>
      <c r="T2091" s="8" t="str">
        <f>TEXT(SalesDataTable[[#This Row],[Order Date]],"mmm")</f>
        <v>Oct</v>
      </c>
    </row>
    <row r="2092" spans="1:20" ht="15.6">
      <c r="A2092" s="2">
        <v>3771</v>
      </c>
      <c r="B2092" s="3">
        <v>46307</v>
      </c>
      <c r="C2092" s="4" t="s">
        <v>11</v>
      </c>
      <c r="D2092" s="4" t="s">
        <v>18</v>
      </c>
      <c r="E2092" s="4" t="s">
        <v>2</v>
      </c>
      <c r="F2092" s="4" t="s">
        <v>16</v>
      </c>
      <c r="G2092" s="4" t="s">
        <v>23</v>
      </c>
      <c r="H2092" s="4" t="s">
        <v>40</v>
      </c>
      <c r="I2092" s="9">
        <v>2</v>
      </c>
      <c r="J2092" s="6">
        <v>80.2</v>
      </c>
      <c r="K2092" s="7">
        <v>0</v>
      </c>
      <c r="L2092" s="6">
        <v>39.590000000000003</v>
      </c>
      <c r="M2092" s="6">
        <f t="shared" si="128"/>
        <v>160.4</v>
      </c>
      <c r="N2092" s="6">
        <f t="shared" si="129"/>
        <v>79.180000000000007</v>
      </c>
      <c r="O2092" s="6">
        <f t="shared" si="130"/>
        <v>81.22</v>
      </c>
      <c r="P2092" s="8">
        <f t="shared" si="131"/>
        <v>0.50635910224438896</v>
      </c>
      <c r="Q2092" s="5">
        <f>YEAR(SalesDataTable[[#This Row],[Order Date]])</f>
        <v>2026</v>
      </c>
      <c r="R2092" s="8" t="str">
        <f>"Q"&amp;ROUNDUP(MONTH(SalesDataTable[[#This Row],[Order Date]])/3,0)</f>
        <v>Q4</v>
      </c>
      <c r="S2092" s="9">
        <f>MONTH(SalesDataTable[[#This Row],[Order Date]])</f>
        <v>10</v>
      </c>
      <c r="T2092" s="8" t="str">
        <f>TEXT(SalesDataTable[[#This Row],[Order Date]],"mmm")</f>
        <v>Oct</v>
      </c>
    </row>
    <row r="2093" spans="1:20" ht="15.6">
      <c r="A2093" s="2">
        <v>3910</v>
      </c>
      <c r="B2093" s="3">
        <v>46307</v>
      </c>
      <c r="C2093" s="4" t="s">
        <v>11</v>
      </c>
      <c r="D2093" s="4" t="s">
        <v>12</v>
      </c>
      <c r="E2093" s="4" t="s">
        <v>2</v>
      </c>
      <c r="F2093" s="4" t="s">
        <v>16</v>
      </c>
      <c r="G2093" s="4" t="s">
        <v>4</v>
      </c>
      <c r="H2093" s="4" t="s">
        <v>26</v>
      </c>
      <c r="I2093" s="9">
        <v>3</v>
      </c>
      <c r="J2093" s="6">
        <v>41.09</v>
      </c>
      <c r="K2093" s="7">
        <v>0</v>
      </c>
      <c r="L2093" s="6">
        <v>17.18</v>
      </c>
      <c r="M2093" s="6">
        <f t="shared" si="128"/>
        <v>123.27000000000001</v>
      </c>
      <c r="N2093" s="6">
        <f t="shared" si="129"/>
        <v>51.54</v>
      </c>
      <c r="O2093" s="6">
        <f t="shared" si="130"/>
        <v>71.730000000000018</v>
      </c>
      <c r="P2093" s="8">
        <f t="shared" si="131"/>
        <v>0.58189340472134354</v>
      </c>
      <c r="Q2093" s="5">
        <f>YEAR(SalesDataTable[[#This Row],[Order Date]])</f>
        <v>2026</v>
      </c>
      <c r="R2093" s="8" t="str">
        <f>"Q"&amp;ROUNDUP(MONTH(SalesDataTable[[#This Row],[Order Date]])/3,0)</f>
        <v>Q4</v>
      </c>
      <c r="S2093" s="9">
        <f>MONTH(SalesDataTable[[#This Row],[Order Date]])</f>
        <v>10</v>
      </c>
      <c r="T2093" s="8" t="str">
        <f>TEXT(SalesDataTable[[#This Row],[Order Date]],"mmm")</f>
        <v>Oct</v>
      </c>
    </row>
    <row r="2094" spans="1:20" ht="15.6">
      <c r="A2094" s="2">
        <v>330</v>
      </c>
      <c r="B2094" s="3">
        <v>46308</v>
      </c>
      <c r="C2094" s="4" t="s">
        <v>6</v>
      </c>
      <c r="D2094" s="4" t="s">
        <v>43</v>
      </c>
      <c r="E2094" s="4" t="s">
        <v>8</v>
      </c>
      <c r="F2094" s="4" t="s">
        <v>16</v>
      </c>
      <c r="G2094" s="4" t="s">
        <v>14</v>
      </c>
      <c r="H2094" s="4" t="s">
        <v>15</v>
      </c>
      <c r="I2094" s="9">
        <v>5</v>
      </c>
      <c r="J2094" s="6">
        <v>36.97</v>
      </c>
      <c r="K2094" s="7">
        <v>0.15</v>
      </c>
      <c r="L2094" s="6">
        <v>13.93</v>
      </c>
      <c r="M2094" s="6">
        <f t="shared" si="128"/>
        <v>157.1225</v>
      </c>
      <c r="N2094" s="6">
        <f t="shared" si="129"/>
        <v>69.650000000000006</v>
      </c>
      <c r="O2094" s="6">
        <f t="shared" si="130"/>
        <v>87.472499999999997</v>
      </c>
      <c r="P2094" s="8">
        <f t="shared" si="131"/>
        <v>0.55671530175500006</v>
      </c>
      <c r="Q2094" s="5">
        <f>YEAR(SalesDataTable[[#This Row],[Order Date]])</f>
        <v>2026</v>
      </c>
      <c r="R2094" s="8" t="str">
        <f>"Q"&amp;ROUNDUP(MONTH(SalesDataTable[[#This Row],[Order Date]])/3,0)</f>
        <v>Q4</v>
      </c>
      <c r="S2094" s="9">
        <f>MONTH(SalesDataTable[[#This Row],[Order Date]])</f>
        <v>10</v>
      </c>
      <c r="T2094" s="8" t="str">
        <f>TEXT(SalesDataTable[[#This Row],[Order Date]],"mmm")</f>
        <v>Oct</v>
      </c>
    </row>
    <row r="2095" spans="1:20" ht="15.6">
      <c r="A2095" s="2">
        <v>707</v>
      </c>
      <c r="B2095" s="3">
        <v>46308</v>
      </c>
      <c r="C2095" s="4" t="s">
        <v>11</v>
      </c>
      <c r="D2095" s="4" t="s">
        <v>25</v>
      </c>
      <c r="E2095" s="4" t="s">
        <v>19</v>
      </c>
      <c r="F2095" s="4" t="s">
        <v>13</v>
      </c>
      <c r="G2095" s="4" t="s">
        <v>14</v>
      </c>
      <c r="H2095" s="4" t="s">
        <v>15</v>
      </c>
      <c r="I2095" s="9">
        <v>4</v>
      </c>
      <c r="J2095" s="6">
        <v>35.880000000000003</v>
      </c>
      <c r="K2095" s="7">
        <v>0.05</v>
      </c>
      <c r="L2095" s="6">
        <v>13.45</v>
      </c>
      <c r="M2095" s="6">
        <f t="shared" si="128"/>
        <v>136.34399999999999</v>
      </c>
      <c r="N2095" s="6">
        <f t="shared" si="129"/>
        <v>53.8</v>
      </c>
      <c r="O2095" s="6">
        <f t="shared" si="130"/>
        <v>82.543999999999997</v>
      </c>
      <c r="P2095" s="8">
        <f t="shared" si="131"/>
        <v>0.60540984568444522</v>
      </c>
      <c r="Q2095" s="5">
        <f>YEAR(SalesDataTable[[#This Row],[Order Date]])</f>
        <v>2026</v>
      </c>
      <c r="R2095" s="8" t="str">
        <f>"Q"&amp;ROUNDUP(MONTH(SalesDataTable[[#This Row],[Order Date]])/3,0)</f>
        <v>Q4</v>
      </c>
      <c r="S2095" s="9">
        <f>MONTH(SalesDataTable[[#This Row],[Order Date]])</f>
        <v>10</v>
      </c>
      <c r="T2095" s="8" t="str">
        <f>TEXT(SalesDataTable[[#This Row],[Order Date]],"mmm")</f>
        <v>Oct</v>
      </c>
    </row>
    <row r="2096" spans="1:20" ht="15.6">
      <c r="A2096" s="2">
        <v>989</v>
      </c>
      <c r="B2096" s="3">
        <v>46308</v>
      </c>
      <c r="C2096" s="4" t="s">
        <v>6</v>
      </c>
      <c r="D2096" s="4" t="s">
        <v>41</v>
      </c>
      <c r="E2096" s="4" t="s">
        <v>2</v>
      </c>
      <c r="F2096" s="4" t="s">
        <v>3</v>
      </c>
      <c r="G2096" s="4" t="s">
        <v>4</v>
      </c>
      <c r="H2096" s="4" t="s">
        <v>26</v>
      </c>
      <c r="I2096" s="9">
        <v>3</v>
      </c>
      <c r="J2096" s="6">
        <v>40.42</v>
      </c>
      <c r="K2096" s="7">
        <v>0</v>
      </c>
      <c r="L2096" s="6">
        <v>16.79</v>
      </c>
      <c r="M2096" s="6">
        <f t="shared" si="128"/>
        <v>121.26</v>
      </c>
      <c r="N2096" s="6">
        <f t="shared" si="129"/>
        <v>50.37</v>
      </c>
      <c r="O2096" s="6">
        <f t="shared" si="130"/>
        <v>70.890000000000015</v>
      </c>
      <c r="P2096" s="8">
        <f t="shared" si="131"/>
        <v>0.58461157842652167</v>
      </c>
      <c r="Q2096" s="5">
        <f>YEAR(SalesDataTable[[#This Row],[Order Date]])</f>
        <v>2026</v>
      </c>
      <c r="R2096" s="8" t="str">
        <f>"Q"&amp;ROUNDUP(MONTH(SalesDataTable[[#This Row],[Order Date]])/3,0)</f>
        <v>Q4</v>
      </c>
      <c r="S2096" s="9">
        <f>MONTH(SalesDataTable[[#This Row],[Order Date]])</f>
        <v>10</v>
      </c>
      <c r="T2096" s="8" t="str">
        <f>TEXT(SalesDataTable[[#This Row],[Order Date]],"mmm")</f>
        <v>Oct</v>
      </c>
    </row>
    <row r="2097" spans="1:20" ht="15.6">
      <c r="A2097" s="2">
        <v>1904</v>
      </c>
      <c r="B2097" s="3">
        <v>46308</v>
      </c>
      <c r="C2097" s="4" t="s">
        <v>20</v>
      </c>
      <c r="D2097" s="4" t="s">
        <v>33</v>
      </c>
      <c r="E2097" s="4" t="s">
        <v>19</v>
      </c>
      <c r="F2097" s="4" t="s">
        <v>3</v>
      </c>
      <c r="G2097" s="4" t="s">
        <v>4</v>
      </c>
      <c r="H2097" s="4" t="s">
        <v>22</v>
      </c>
      <c r="I2097" s="9">
        <v>1</v>
      </c>
      <c r="J2097" s="6">
        <v>50.34</v>
      </c>
      <c r="K2097" s="7">
        <v>0.15</v>
      </c>
      <c r="L2097" s="6">
        <v>22.56</v>
      </c>
      <c r="M2097" s="6">
        <f t="shared" si="128"/>
        <v>42.789000000000001</v>
      </c>
      <c r="N2097" s="6">
        <f t="shared" si="129"/>
        <v>22.56</v>
      </c>
      <c r="O2097" s="6">
        <f t="shared" si="130"/>
        <v>20.229000000000003</v>
      </c>
      <c r="P2097" s="8">
        <f t="shared" si="131"/>
        <v>0.47276169108883132</v>
      </c>
      <c r="Q2097" s="5">
        <f>YEAR(SalesDataTable[[#This Row],[Order Date]])</f>
        <v>2026</v>
      </c>
      <c r="R2097" s="8" t="str">
        <f>"Q"&amp;ROUNDUP(MONTH(SalesDataTable[[#This Row],[Order Date]])/3,0)</f>
        <v>Q4</v>
      </c>
      <c r="S2097" s="9">
        <f>MONTH(SalesDataTable[[#This Row],[Order Date]])</f>
        <v>10</v>
      </c>
      <c r="T2097" s="8" t="str">
        <f>TEXT(SalesDataTable[[#This Row],[Order Date]],"mmm")</f>
        <v>Oct</v>
      </c>
    </row>
    <row r="2098" spans="1:20" ht="15.6">
      <c r="A2098" s="2">
        <v>2854</v>
      </c>
      <c r="B2098" s="3">
        <v>46308</v>
      </c>
      <c r="C2098" s="4" t="s">
        <v>0</v>
      </c>
      <c r="D2098" s="4" t="s">
        <v>50</v>
      </c>
      <c r="E2098" s="4" t="s">
        <v>19</v>
      </c>
      <c r="F2098" s="4" t="s">
        <v>13</v>
      </c>
      <c r="G2098" s="4" t="s">
        <v>14</v>
      </c>
      <c r="H2098" s="4" t="s">
        <v>15</v>
      </c>
      <c r="I2098" s="9">
        <v>3</v>
      </c>
      <c r="J2098" s="6">
        <v>36.049999999999997</v>
      </c>
      <c r="K2098" s="7">
        <v>0.1</v>
      </c>
      <c r="L2098" s="6">
        <v>13.87</v>
      </c>
      <c r="M2098" s="6">
        <f t="shared" si="128"/>
        <v>97.334999999999994</v>
      </c>
      <c r="N2098" s="6">
        <f t="shared" si="129"/>
        <v>41.61</v>
      </c>
      <c r="O2098" s="6">
        <f t="shared" si="130"/>
        <v>55.724999999999994</v>
      </c>
      <c r="P2098" s="8">
        <f t="shared" si="131"/>
        <v>0.57250732008013561</v>
      </c>
      <c r="Q2098" s="5">
        <f>YEAR(SalesDataTable[[#This Row],[Order Date]])</f>
        <v>2026</v>
      </c>
      <c r="R2098" s="8" t="str">
        <f>"Q"&amp;ROUNDUP(MONTH(SalesDataTable[[#This Row],[Order Date]])/3,0)</f>
        <v>Q4</v>
      </c>
      <c r="S2098" s="9">
        <f>MONTH(SalesDataTable[[#This Row],[Order Date]])</f>
        <v>10</v>
      </c>
      <c r="T2098" s="8" t="str">
        <f>TEXT(SalesDataTable[[#This Row],[Order Date]],"mmm")</f>
        <v>Oct</v>
      </c>
    </row>
    <row r="2099" spans="1:20" ht="15.6">
      <c r="A2099" s="2">
        <v>3212</v>
      </c>
      <c r="B2099" s="3">
        <v>46308</v>
      </c>
      <c r="C2099" s="4" t="s">
        <v>11</v>
      </c>
      <c r="D2099" s="4" t="s">
        <v>12</v>
      </c>
      <c r="E2099" s="4" t="s">
        <v>8</v>
      </c>
      <c r="F2099" s="4" t="s">
        <v>3</v>
      </c>
      <c r="G2099" s="4" t="s">
        <v>4</v>
      </c>
      <c r="H2099" s="4" t="s">
        <v>26</v>
      </c>
      <c r="I2099" s="9">
        <v>15</v>
      </c>
      <c r="J2099" s="6">
        <v>40</v>
      </c>
      <c r="K2099" s="7">
        <v>0.1</v>
      </c>
      <c r="L2099" s="6">
        <v>16.420000000000002</v>
      </c>
      <c r="M2099" s="6">
        <f t="shared" si="128"/>
        <v>540</v>
      </c>
      <c r="N2099" s="6">
        <f t="shared" si="129"/>
        <v>246.3</v>
      </c>
      <c r="O2099" s="6">
        <f t="shared" si="130"/>
        <v>293.7</v>
      </c>
      <c r="P2099" s="8">
        <f t="shared" si="131"/>
        <v>0.54388888888888887</v>
      </c>
      <c r="Q2099" s="5">
        <f>YEAR(SalesDataTable[[#This Row],[Order Date]])</f>
        <v>2026</v>
      </c>
      <c r="R2099" s="8" t="str">
        <f>"Q"&amp;ROUNDUP(MONTH(SalesDataTable[[#This Row],[Order Date]])/3,0)</f>
        <v>Q4</v>
      </c>
      <c r="S2099" s="9">
        <f>MONTH(SalesDataTable[[#This Row],[Order Date]])</f>
        <v>10</v>
      </c>
      <c r="T2099" s="8" t="str">
        <f>TEXT(SalesDataTable[[#This Row],[Order Date]],"mmm")</f>
        <v>Oct</v>
      </c>
    </row>
    <row r="2100" spans="1:20" ht="15.6">
      <c r="A2100" s="2">
        <v>4479</v>
      </c>
      <c r="B2100" s="3">
        <v>46308</v>
      </c>
      <c r="C2100" s="4" t="s">
        <v>20</v>
      </c>
      <c r="D2100" s="4" t="s">
        <v>31</v>
      </c>
      <c r="E2100" s="4" t="s">
        <v>19</v>
      </c>
      <c r="F2100" s="4" t="s">
        <v>3</v>
      </c>
      <c r="G2100" s="4" t="s">
        <v>9</v>
      </c>
      <c r="H2100" s="4" t="s">
        <v>37</v>
      </c>
      <c r="I2100" s="9">
        <v>1</v>
      </c>
      <c r="J2100" s="6">
        <v>151.68</v>
      </c>
      <c r="K2100" s="7">
        <v>0.05</v>
      </c>
      <c r="L2100" s="6">
        <v>78.98</v>
      </c>
      <c r="M2100" s="6">
        <f t="shared" si="128"/>
        <v>144.096</v>
      </c>
      <c r="N2100" s="6">
        <f t="shared" si="129"/>
        <v>78.98</v>
      </c>
      <c r="O2100" s="6">
        <f t="shared" si="130"/>
        <v>65.116</v>
      </c>
      <c r="P2100" s="8">
        <f t="shared" si="131"/>
        <v>0.45189318232289583</v>
      </c>
      <c r="Q2100" s="5">
        <f>YEAR(SalesDataTable[[#This Row],[Order Date]])</f>
        <v>2026</v>
      </c>
      <c r="R2100" s="8" t="str">
        <f>"Q"&amp;ROUNDUP(MONTH(SalesDataTable[[#This Row],[Order Date]])/3,0)</f>
        <v>Q4</v>
      </c>
      <c r="S2100" s="9">
        <f>MONTH(SalesDataTable[[#This Row],[Order Date]])</f>
        <v>10</v>
      </c>
      <c r="T2100" s="8" t="str">
        <f>TEXT(SalesDataTable[[#This Row],[Order Date]],"mmm")</f>
        <v>Oct</v>
      </c>
    </row>
    <row r="2101" spans="1:20" ht="15.6">
      <c r="A2101" s="2">
        <v>4574</v>
      </c>
      <c r="B2101" s="3">
        <v>46308</v>
      </c>
      <c r="C2101" s="4" t="s">
        <v>6</v>
      </c>
      <c r="D2101" s="4" t="s">
        <v>49</v>
      </c>
      <c r="E2101" s="4" t="s">
        <v>2</v>
      </c>
      <c r="F2101" s="4" t="s">
        <v>16</v>
      </c>
      <c r="G2101" s="4" t="s">
        <v>34</v>
      </c>
      <c r="H2101" s="4" t="s">
        <v>42</v>
      </c>
      <c r="I2101" s="9">
        <v>1</v>
      </c>
      <c r="J2101" s="6">
        <v>36.53</v>
      </c>
      <c r="K2101" s="7">
        <v>0</v>
      </c>
      <c r="L2101" s="6">
        <v>14.01</v>
      </c>
      <c r="M2101" s="6">
        <f t="shared" si="128"/>
        <v>36.53</v>
      </c>
      <c r="N2101" s="6">
        <f t="shared" si="129"/>
        <v>14.01</v>
      </c>
      <c r="O2101" s="6">
        <f t="shared" si="130"/>
        <v>22.520000000000003</v>
      </c>
      <c r="P2101" s="8">
        <f t="shared" si="131"/>
        <v>0.61647960580344929</v>
      </c>
      <c r="Q2101" s="5">
        <f>YEAR(SalesDataTable[[#This Row],[Order Date]])</f>
        <v>2026</v>
      </c>
      <c r="R2101" s="8" t="str">
        <f>"Q"&amp;ROUNDUP(MONTH(SalesDataTable[[#This Row],[Order Date]])/3,0)</f>
        <v>Q4</v>
      </c>
      <c r="S2101" s="9">
        <f>MONTH(SalesDataTable[[#This Row],[Order Date]])</f>
        <v>10</v>
      </c>
      <c r="T2101" s="8" t="str">
        <f>TEXT(SalesDataTable[[#This Row],[Order Date]],"mmm")</f>
        <v>Oct</v>
      </c>
    </row>
    <row r="2102" spans="1:20" ht="15.6">
      <c r="A2102" s="2">
        <v>4815</v>
      </c>
      <c r="B2102" s="3">
        <v>46308</v>
      </c>
      <c r="C2102" s="4" t="s">
        <v>0</v>
      </c>
      <c r="D2102" s="4" t="s">
        <v>1</v>
      </c>
      <c r="E2102" s="4" t="s">
        <v>19</v>
      </c>
      <c r="F2102" s="4" t="s">
        <v>16</v>
      </c>
      <c r="G2102" s="4" t="s">
        <v>4</v>
      </c>
      <c r="H2102" s="4" t="s">
        <v>26</v>
      </c>
      <c r="I2102" s="9">
        <v>1</v>
      </c>
      <c r="J2102" s="6">
        <v>39.89</v>
      </c>
      <c r="K2102" s="7">
        <v>0.05</v>
      </c>
      <c r="L2102" s="6">
        <v>16.91</v>
      </c>
      <c r="M2102" s="6">
        <f t="shared" si="128"/>
        <v>37.895499999999998</v>
      </c>
      <c r="N2102" s="6">
        <f t="shared" si="129"/>
        <v>16.91</v>
      </c>
      <c r="O2102" s="6">
        <f t="shared" si="130"/>
        <v>20.985499999999998</v>
      </c>
      <c r="P2102" s="8">
        <f t="shared" si="131"/>
        <v>0.55377287540737019</v>
      </c>
      <c r="Q2102" s="5">
        <f>YEAR(SalesDataTable[[#This Row],[Order Date]])</f>
        <v>2026</v>
      </c>
      <c r="R2102" s="8" t="str">
        <f>"Q"&amp;ROUNDUP(MONTH(SalesDataTable[[#This Row],[Order Date]])/3,0)</f>
        <v>Q4</v>
      </c>
      <c r="S2102" s="9">
        <f>MONTH(SalesDataTable[[#This Row],[Order Date]])</f>
        <v>10</v>
      </c>
      <c r="T2102" s="8" t="str">
        <f>TEXT(SalesDataTable[[#This Row],[Order Date]],"mmm")</f>
        <v>Oct</v>
      </c>
    </row>
    <row r="2103" spans="1:20" ht="15.6">
      <c r="A2103" s="2">
        <v>5027</v>
      </c>
      <c r="B2103" s="3">
        <v>46308</v>
      </c>
      <c r="C2103" s="4" t="s">
        <v>11</v>
      </c>
      <c r="D2103" s="4" t="s">
        <v>39</v>
      </c>
      <c r="E2103" s="4" t="s">
        <v>2</v>
      </c>
      <c r="F2103" s="4" t="s">
        <v>13</v>
      </c>
      <c r="G2103" s="4" t="s">
        <v>9</v>
      </c>
      <c r="H2103" s="4" t="s">
        <v>37</v>
      </c>
      <c r="I2103" s="9">
        <v>1</v>
      </c>
      <c r="J2103" s="6">
        <v>154.53</v>
      </c>
      <c r="K2103" s="7">
        <v>0</v>
      </c>
      <c r="L2103" s="6">
        <v>77.930000000000007</v>
      </c>
      <c r="M2103" s="6">
        <f t="shared" si="128"/>
        <v>154.53</v>
      </c>
      <c r="N2103" s="6">
        <f t="shared" si="129"/>
        <v>77.930000000000007</v>
      </c>
      <c r="O2103" s="6">
        <f t="shared" si="130"/>
        <v>76.599999999999994</v>
      </c>
      <c r="P2103" s="8">
        <f t="shared" si="131"/>
        <v>0.49569662848637802</v>
      </c>
      <c r="Q2103" s="5">
        <f>YEAR(SalesDataTable[[#This Row],[Order Date]])</f>
        <v>2026</v>
      </c>
      <c r="R2103" s="8" t="str">
        <f>"Q"&amp;ROUNDUP(MONTH(SalesDataTable[[#This Row],[Order Date]])/3,0)</f>
        <v>Q4</v>
      </c>
      <c r="S2103" s="9">
        <f>MONTH(SalesDataTable[[#This Row],[Order Date]])</f>
        <v>10</v>
      </c>
      <c r="T2103" s="8" t="str">
        <f>TEXT(SalesDataTable[[#This Row],[Order Date]],"mmm")</f>
        <v>Oct</v>
      </c>
    </row>
    <row r="2104" spans="1:20" ht="15.6">
      <c r="A2104" s="2">
        <v>1794</v>
      </c>
      <c r="B2104" s="3">
        <v>46309</v>
      </c>
      <c r="C2104" s="4" t="s">
        <v>20</v>
      </c>
      <c r="D2104" s="4" t="s">
        <v>33</v>
      </c>
      <c r="E2104" s="4" t="s">
        <v>28</v>
      </c>
      <c r="F2104" s="4" t="s">
        <v>16</v>
      </c>
      <c r="G2104" s="4" t="s">
        <v>4</v>
      </c>
      <c r="H2104" s="4" t="s">
        <v>22</v>
      </c>
      <c r="I2104" s="9">
        <v>2</v>
      </c>
      <c r="J2104" s="6">
        <v>50.64</v>
      </c>
      <c r="K2104" s="7">
        <v>0.05</v>
      </c>
      <c r="L2104" s="6">
        <v>22.28</v>
      </c>
      <c r="M2104" s="6">
        <f t="shared" si="128"/>
        <v>96.215999999999994</v>
      </c>
      <c r="N2104" s="6">
        <f t="shared" si="129"/>
        <v>44.56</v>
      </c>
      <c r="O2104" s="6">
        <f t="shared" si="130"/>
        <v>51.655999999999992</v>
      </c>
      <c r="P2104" s="8">
        <f t="shared" si="131"/>
        <v>0.53687536376486233</v>
      </c>
      <c r="Q2104" s="5">
        <f>YEAR(SalesDataTable[[#This Row],[Order Date]])</f>
        <v>2026</v>
      </c>
      <c r="R2104" s="8" t="str">
        <f>"Q"&amp;ROUNDUP(MONTH(SalesDataTable[[#This Row],[Order Date]])/3,0)</f>
        <v>Q4</v>
      </c>
      <c r="S2104" s="9">
        <f>MONTH(SalesDataTable[[#This Row],[Order Date]])</f>
        <v>10</v>
      </c>
      <c r="T2104" s="8" t="str">
        <f>TEXT(SalesDataTable[[#This Row],[Order Date]],"mmm")</f>
        <v>Oct</v>
      </c>
    </row>
    <row r="2105" spans="1:20" ht="15.6">
      <c r="A2105" s="2">
        <v>1867</v>
      </c>
      <c r="B2105" s="3">
        <v>46309</v>
      </c>
      <c r="C2105" s="4" t="s">
        <v>0</v>
      </c>
      <c r="D2105" s="4" t="s">
        <v>1</v>
      </c>
      <c r="E2105" s="4" t="s">
        <v>2</v>
      </c>
      <c r="F2105" s="4" t="s">
        <v>13</v>
      </c>
      <c r="G2105" s="4" t="s">
        <v>34</v>
      </c>
      <c r="H2105" s="4" t="s">
        <v>35</v>
      </c>
      <c r="I2105" s="9">
        <v>3</v>
      </c>
      <c r="J2105" s="6">
        <v>40.880000000000003</v>
      </c>
      <c r="K2105" s="7">
        <v>0.05</v>
      </c>
      <c r="L2105" s="6">
        <v>14.59</v>
      </c>
      <c r="M2105" s="6">
        <f t="shared" si="128"/>
        <v>116.50800000000001</v>
      </c>
      <c r="N2105" s="6">
        <f t="shared" si="129"/>
        <v>43.769999999999996</v>
      </c>
      <c r="O2105" s="6">
        <f t="shared" si="130"/>
        <v>72.738000000000014</v>
      </c>
      <c r="P2105" s="8">
        <f t="shared" si="131"/>
        <v>0.62431764342362761</v>
      </c>
      <c r="Q2105" s="5">
        <f>YEAR(SalesDataTable[[#This Row],[Order Date]])</f>
        <v>2026</v>
      </c>
      <c r="R2105" s="8" t="str">
        <f>"Q"&amp;ROUNDUP(MONTH(SalesDataTable[[#This Row],[Order Date]])/3,0)</f>
        <v>Q4</v>
      </c>
      <c r="S2105" s="9">
        <f>MONTH(SalesDataTable[[#This Row],[Order Date]])</f>
        <v>10</v>
      </c>
      <c r="T2105" s="8" t="str">
        <f>TEXT(SalesDataTable[[#This Row],[Order Date]],"mmm")</f>
        <v>Oct</v>
      </c>
    </row>
    <row r="2106" spans="1:20" ht="15.6">
      <c r="A2106" s="2">
        <v>2088</v>
      </c>
      <c r="B2106" s="3">
        <v>46309</v>
      </c>
      <c r="C2106" s="4" t="s">
        <v>20</v>
      </c>
      <c r="D2106" s="4" t="s">
        <v>21</v>
      </c>
      <c r="E2106" s="4" t="s">
        <v>19</v>
      </c>
      <c r="F2106" s="4" t="s">
        <v>3</v>
      </c>
      <c r="G2106" s="4" t="s">
        <v>9</v>
      </c>
      <c r="H2106" s="4" t="s">
        <v>17</v>
      </c>
      <c r="I2106" s="9">
        <v>1</v>
      </c>
      <c r="J2106" s="6">
        <v>141.77000000000001</v>
      </c>
      <c r="K2106" s="7">
        <v>0</v>
      </c>
      <c r="L2106" s="6">
        <v>78.48</v>
      </c>
      <c r="M2106" s="6">
        <f t="shared" si="128"/>
        <v>141.77000000000001</v>
      </c>
      <c r="N2106" s="6">
        <f t="shared" si="129"/>
        <v>78.48</v>
      </c>
      <c r="O2106" s="6">
        <f t="shared" si="130"/>
        <v>63.290000000000006</v>
      </c>
      <c r="P2106" s="8">
        <f t="shared" si="131"/>
        <v>0.44642731184312623</v>
      </c>
      <c r="Q2106" s="5">
        <f>YEAR(SalesDataTable[[#This Row],[Order Date]])</f>
        <v>2026</v>
      </c>
      <c r="R2106" s="8" t="str">
        <f>"Q"&amp;ROUNDUP(MONTH(SalesDataTable[[#This Row],[Order Date]])/3,0)</f>
        <v>Q4</v>
      </c>
      <c r="S2106" s="9">
        <f>MONTH(SalesDataTable[[#This Row],[Order Date]])</f>
        <v>10</v>
      </c>
      <c r="T2106" s="8" t="str">
        <f>TEXT(SalesDataTable[[#This Row],[Order Date]],"mmm")</f>
        <v>Oct</v>
      </c>
    </row>
    <row r="2107" spans="1:20" ht="15.6">
      <c r="A2107" s="2">
        <v>2270</v>
      </c>
      <c r="B2107" s="3">
        <v>46309</v>
      </c>
      <c r="C2107" s="4" t="s">
        <v>20</v>
      </c>
      <c r="D2107" s="4" t="s">
        <v>31</v>
      </c>
      <c r="E2107" s="4" t="s">
        <v>2</v>
      </c>
      <c r="F2107" s="4" t="s">
        <v>13</v>
      </c>
      <c r="G2107" s="4" t="s">
        <v>23</v>
      </c>
      <c r="H2107" s="4" t="s">
        <v>29</v>
      </c>
      <c r="I2107" s="9">
        <v>3</v>
      </c>
      <c r="J2107" s="6">
        <v>199.99</v>
      </c>
      <c r="K2107" s="7">
        <v>0.15</v>
      </c>
      <c r="L2107" s="6">
        <v>101.86</v>
      </c>
      <c r="M2107" s="6">
        <f t="shared" si="128"/>
        <v>509.97450000000003</v>
      </c>
      <c r="N2107" s="6">
        <f t="shared" si="129"/>
        <v>305.58</v>
      </c>
      <c r="O2107" s="6">
        <f t="shared" si="130"/>
        <v>204.39450000000005</v>
      </c>
      <c r="P2107" s="8">
        <f t="shared" si="131"/>
        <v>0.40079356909021929</v>
      </c>
      <c r="Q2107" s="5">
        <f>YEAR(SalesDataTable[[#This Row],[Order Date]])</f>
        <v>2026</v>
      </c>
      <c r="R2107" s="8" t="str">
        <f>"Q"&amp;ROUNDUP(MONTH(SalesDataTable[[#This Row],[Order Date]])/3,0)</f>
        <v>Q4</v>
      </c>
      <c r="S2107" s="9">
        <f>MONTH(SalesDataTable[[#This Row],[Order Date]])</f>
        <v>10</v>
      </c>
      <c r="T2107" s="8" t="str">
        <f>TEXT(SalesDataTable[[#This Row],[Order Date]],"mmm")</f>
        <v>Oct</v>
      </c>
    </row>
    <row r="2108" spans="1:20" ht="15.6">
      <c r="A2108" s="2">
        <v>3789</v>
      </c>
      <c r="B2108" s="3">
        <v>46309</v>
      </c>
      <c r="C2108" s="4" t="s">
        <v>20</v>
      </c>
      <c r="D2108" s="4" t="s">
        <v>21</v>
      </c>
      <c r="E2108" s="4" t="s">
        <v>28</v>
      </c>
      <c r="F2108" s="4" t="s">
        <v>13</v>
      </c>
      <c r="G2108" s="4" t="s">
        <v>4</v>
      </c>
      <c r="H2108" s="4" t="s">
        <v>22</v>
      </c>
      <c r="I2108" s="9">
        <v>2</v>
      </c>
      <c r="J2108" s="6">
        <v>50.56</v>
      </c>
      <c r="K2108" s="7">
        <v>0</v>
      </c>
      <c r="L2108" s="6">
        <v>23.04</v>
      </c>
      <c r="M2108" s="6">
        <f t="shared" si="128"/>
        <v>101.12</v>
      </c>
      <c r="N2108" s="6">
        <f t="shared" si="129"/>
        <v>46.08</v>
      </c>
      <c r="O2108" s="6">
        <f t="shared" si="130"/>
        <v>55.040000000000006</v>
      </c>
      <c r="P2108" s="8">
        <f t="shared" si="131"/>
        <v>0.54430379746835444</v>
      </c>
      <c r="Q2108" s="5">
        <f>YEAR(SalesDataTable[[#This Row],[Order Date]])</f>
        <v>2026</v>
      </c>
      <c r="R2108" s="8" t="str">
        <f>"Q"&amp;ROUNDUP(MONTH(SalesDataTable[[#This Row],[Order Date]])/3,0)</f>
        <v>Q4</v>
      </c>
      <c r="S2108" s="9">
        <f>MONTH(SalesDataTable[[#This Row],[Order Date]])</f>
        <v>10</v>
      </c>
      <c r="T2108" s="8" t="str">
        <f>TEXT(SalesDataTable[[#This Row],[Order Date]],"mmm")</f>
        <v>Oct</v>
      </c>
    </row>
    <row r="2109" spans="1:20" ht="15.6">
      <c r="A2109" s="2">
        <v>4323</v>
      </c>
      <c r="B2109" s="3">
        <v>46309</v>
      </c>
      <c r="C2109" s="4" t="s">
        <v>20</v>
      </c>
      <c r="D2109" s="4" t="s">
        <v>31</v>
      </c>
      <c r="E2109" s="4" t="s">
        <v>2</v>
      </c>
      <c r="F2109" s="4" t="s">
        <v>13</v>
      </c>
      <c r="G2109" s="4" t="s">
        <v>14</v>
      </c>
      <c r="H2109" s="4" t="s">
        <v>32</v>
      </c>
      <c r="I2109" s="9">
        <v>1</v>
      </c>
      <c r="J2109" s="6">
        <v>47.38</v>
      </c>
      <c r="K2109" s="7">
        <v>0</v>
      </c>
      <c r="L2109" s="6">
        <v>17.86</v>
      </c>
      <c r="M2109" s="6">
        <f t="shared" si="128"/>
        <v>47.38</v>
      </c>
      <c r="N2109" s="6">
        <f t="shared" si="129"/>
        <v>17.86</v>
      </c>
      <c r="O2109" s="6">
        <f t="shared" si="130"/>
        <v>29.520000000000003</v>
      </c>
      <c r="P2109" s="8">
        <f t="shared" si="131"/>
        <v>0.62304769945124527</v>
      </c>
      <c r="Q2109" s="5">
        <f>YEAR(SalesDataTable[[#This Row],[Order Date]])</f>
        <v>2026</v>
      </c>
      <c r="R2109" s="8" t="str">
        <f>"Q"&amp;ROUNDUP(MONTH(SalesDataTable[[#This Row],[Order Date]])/3,0)</f>
        <v>Q4</v>
      </c>
      <c r="S2109" s="9">
        <f>MONTH(SalesDataTable[[#This Row],[Order Date]])</f>
        <v>10</v>
      </c>
      <c r="T2109" s="8" t="str">
        <f>TEXT(SalesDataTable[[#This Row],[Order Date]],"mmm")</f>
        <v>Oct</v>
      </c>
    </row>
    <row r="2110" spans="1:20" ht="15.6">
      <c r="A2110" s="2">
        <v>276</v>
      </c>
      <c r="B2110" s="3">
        <v>46310</v>
      </c>
      <c r="C2110" s="4" t="s">
        <v>11</v>
      </c>
      <c r="D2110" s="4" t="s">
        <v>12</v>
      </c>
      <c r="E2110" s="4" t="s">
        <v>2</v>
      </c>
      <c r="F2110" s="4" t="s">
        <v>16</v>
      </c>
      <c r="G2110" s="4" t="s">
        <v>9</v>
      </c>
      <c r="H2110" s="4" t="s">
        <v>10</v>
      </c>
      <c r="I2110" s="9">
        <v>1</v>
      </c>
      <c r="J2110" s="6">
        <v>92.74</v>
      </c>
      <c r="K2110" s="7">
        <v>0.15</v>
      </c>
      <c r="L2110" s="6">
        <v>44.52</v>
      </c>
      <c r="M2110" s="6">
        <f t="shared" si="128"/>
        <v>78.828999999999994</v>
      </c>
      <c r="N2110" s="6">
        <f t="shared" si="129"/>
        <v>44.52</v>
      </c>
      <c r="O2110" s="6">
        <f t="shared" si="130"/>
        <v>34.30899999999999</v>
      </c>
      <c r="P2110" s="8">
        <f t="shared" si="131"/>
        <v>0.43523322635070844</v>
      </c>
      <c r="Q2110" s="5">
        <f>YEAR(SalesDataTable[[#This Row],[Order Date]])</f>
        <v>2026</v>
      </c>
      <c r="R2110" s="8" t="str">
        <f>"Q"&amp;ROUNDUP(MONTH(SalesDataTable[[#This Row],[Order Date]])/3,0)</f>
        <v>Q4</v>
      </c>
      <c r="S2110" s="9">
        <f>MONTH(SalesDataTable[[#This Row],[Order Date]])</f>
        <v>10</v>
      </c>
      <c r="T2110" s="8" t="str">
        <f>TEXT(SalesDataTable[[#This Row],[Order Date]],"mmm")</f>
        <v>Oct</v>
      </c>
    </row>
    <row r="2111" spans="1:20" ht="15.6">
      <c r="A2111" s="2">
        <v>791</v>
      </c>
      <c r="B2111" s="3">
        <v>46310</v>
      </c>
      <c r="C2111" s="4" t="s">
        <v>20</v>
      </c>
      <c r="D2111" s="4" t="s">
        <v>47</v>
      </c>
      <c r="E2111" s="4" t="s">
        <v>19</v>
      </c>
      <c r="F2111" s="4" t="s">
        <v>3</v>
      </c>
      <c r="G2111" s="4" t="s">
        <v>4</v>
      </c>
      <c r="H2111" s="4" t="s">
        <v>22</v>
      </c>
      <c r="I2111" s="9">
        <v>3</v>
      </c>
      <c r="J2111" s="6">
        <v>51.57</v>
      </c>
      <c r="K2111" s="7">
        <v>0.1</v>
      </c>
      <c r="L2111" s="6">
        <v>21.82</v>
      </c>
      <c r="M2111" s="6">
        <f t="shared" si="128"/>
        <v>139.239</v>
      </c>
      <c r="N2111" s="6">
        <f t="shared" si="129"/>
        <v>65.460000000000008</v>
      </c>
      <c r="O2111" s="6">
        <f t="shared" si="130"/>
        <v>73.778999999999996</v>
      </c>
      <c r="P2111" s="8">
        <f t="shared" si="131"/>
        <v>0.52987309589985565</v>
      </c>
      <c r="Q2111" s="5">
        <f>YEAR(SalesDataTable[[#This Row],[Order Date]])</f>
        <v>2026</v>
      </c>
      <c r="R2111" s="8" t="str">
        <f>"Q"&amp;ROUNDUP(MONTH(SalesDataTable[[#This Row],[Order Date]])/3,0)</f>
        <v>Q4</v>
      </c>
      <c r="S2111" s="9">
        <f>MONTH(SalesDataTable[[#This Row],[Order Date]])</f>
        <v>10</v>
      </c>
      <c r="T2111" s="8" t="str">
        <f>TEXT(SalesDataTable[[#This Row],[Order Date]],"mmm")</f>
        <v>Oct</v>
      </c>
    </row>
    <row r="2112" spans="1:20" ht="15.6">
      <c r="A2112" s="2">
        <v>1033</v>
      </c>
      <c r="B2112" s="3">
        <v>46310</v>
      </c>
      <c r="C2112" s="4" t="s">
        <v>6</v>
      </c>
      <c r="D2112" s="4" t="s">
        <v>43</v>
      </c>
      <c r="E2112" s="4" t="s">
        <v>2</v>
      </c>
      <c r="F2112" s="4" t="s">
        <v>13</v>
      </c>
      <c r="G2112" s="4" t="s">
        <v>9</v>
      </c>
      <c r="H2112" s="4" t="s">
        <v>46</v>
      </c>
      <c r="I2112" s="9">
        <v>1</v>
      </c>
      <c r="J2112" s="6">
        <v>70.47</v>
      </c>
      <c r="K2112" s="7">
        <v>0.1</v>
      </c>
      <c r="L2112" s="6">
        <v>31.52</v>
      </c>
      <c r="M2112" s="6">
        <f t="shared" si="128"/>
        <v>63.423000000000002</v>
      </c>
      <c r="N2112" s="6">
        <f t="shared" si="129"/>
        <v>31.52</v>
      </c>
      <c r="O2112" s="6">
        <f t="shared" si="130"/>
        <v>31.903000000000002</v>
      </c>
      <c r="P2112" s="8">
        <f t="shared" si="131"/>
        <v>0.50301940936253409</v>
      </c>
      <c r="Q2112" s="5">
        <f>YEAR(SalesDataTable[[#This Row],[Order Date]])</f>
        <v>2026</v>
      </c>
      <c r="R2112" s="8" t="str">
        <f>"Q"&amp;ROUNDUP(MONTH(SalesDataTable[[#This Row],[Order Date]])/3,0)</f>
        <v>Q4</v>
      </c>
      <c r="S2112" s="9">
        <f>MONTH(SalesDataTable[[#This Row],[Order Date]])</f>
        <v>10</v>
      </c>
      <c r="T2112" s="8" t="str">
        <f>TEXT(SalesDataTable[[#This Row],[Order Date]],"mmm")</f>
        <v>Oct</v>
      </c>
    </row>
    <row r="2113" spans="1:20" ht="15.6">
      <c r="A2113" s="2">
        <v>1247</v>
      </c>
      <c r="B2113" s="3">
        <v>46310</v>
      </c>
      <c r="C2113" s="4" t="s">
        <v>0</v>
      </c>
      <c r="D2113" s="4" t="s">
        <v>1</v>
      </c>
      <c r="E2113" s="4" t="s">
        <v>2</v>
      </c>
      <c r="F2113" s="4" t="s">
        <v>13</v>
      </c>
      <c r="G2113" s="4" t="s">
        <v>9</v>
      </c>
      <c r="H2113" s="4" t="s">
        <v>46</v>
      </c>
      <c r="I2113" s="9">
        <v>1</v>
      </c>
      <c r="J2113" s="6">
        <v>71.05</v>
      </c>
      <c r="K2113" s="7">
        <v>0</v>
      </c>
      <c r="L2113" s="6">
        <v>33.32</v>
      </c>
      <c r="M2113" s="6">
        <f t="shared" si="128"/>
        <v>71.05</v>
      </c>
      <c r="N2113" s="6">
        <f t="shared" si="129"/>
        <v>33.32</v>
      </c>
      <c r="O2113" s="6">
        <f t="shared" si="130"/>
        <v>37.729999999999997</v>
      </c>
      <c r="P2113" s="8">
        <f t="shared" si="131"/>
        <v>0.53103448275862064</v>
      </c>
      <c r="Q2113" s="5">
        <f>YEAR(SalesDataTable[[#This Row],[Order Date]])</f>
        <v>2026</v>
      </c>
      <c r="R2113" s="8" t="str">
        <f>"Q"&amp;ROUNDUP(MONTH(SalesDataTable[[#This Row],[Order Date]])/3,0)</f>
        <v>Q4</v>
      </c>
      <c r="S2113" s="9">
        <f>MONTH(SalesDataTable[[#This Row],[Order Date]])</f>
        <v>10</v>
      </c>
      <c r="T2113" s="8" t="str">
        <f>TEXT(SalesDataTable[[#This Row],[Order Date]],"mmm")</f>
        <v>Oct</v>
      </c>
    </row>
    <row r="2114" spans="1:20" ht="15.6">
      <c r="A2114" s="2">
        <v>1321</v>
      </c>
      <c r="B2114" s="3">
        <v>46310</v>
      </c>
      <c r="C2114" s="4" t="s">
        <v>20</v>
      </c>
      <c r="D2114" s="4" t="s">
        <v>47</v>
      </c>
      <c r="E2114" s="4" t="s">
        <v>19</v>
      </c>
      <c r="F2114" s="4" t="s">
        <v>3</v>
      </c>
      <c r="G2114" s="4" t="s">
        <v>4</v>
      </c>
      <c r="H2114" s="4" t="s">
        <v>26</v>
      </c>
      <c r="I2114" s="9">
        <v>3</v>
      </c>
      <c r="J2114" s="6">
        <v>39.83</v>
      </c>
      <c r="K2114" s="7">
        <v>0.1</v>
      </c>
      <c r="L2114" s="6">
        <v>16.93</v>
      </c>
      <c r="M2114" s="6">
        <f t="shared" ref="M2114:M2177" si="132">I2114*J2114*(1-K2114)</f>
        <v>107.541</v>
      </c>
      <c r="N2114" s="6">
        <f t="shared" ref="N2114:N2177" si="133">I2114*L2114</f>
        <v>50.79</v>
      </c>
      <c r="O2114" s="6">
        <f t="shared" ref="O2114:O2177" si="134">M2114-N2114</f>
        <v>56.750999999999998</v>
      </c>
      <c r="P2114" s="8">
        <f t="shared" ref="P2114:P2177" si="135">IFERROR(O2114/M2114,0)</f>
        <v>0.52771501101905316</v>
      </c>
      <c r="Q2114" s="5">
        <f>YEAR(SalesDataTable[[#This Row],[Order Date]])</f>
        <v>2026</v>
      </c>
      <c r="R2114" s="8" t="str">
        <f>"Q"&amp;ROUNDUP(MONTH(SalesDataTable[[#This Row],[Order Date]])/3,0)</f>
        <v>Q4</v>
      </c>
      <c r="S2114" s="9">
        <f>MONTH(SalesDataTable[[#This Row],[Order Date]])</f>
        <v>10</v>
      </c>
      <c r="T2114" s="8" t="str">
        <f>TEXT(SalesDataTable[[#This Row],[Order Date]],"mmm")</f>
        <v>Oct</v>
      </c>
    </row>
    <row r="2115" spans="1:20" ht="15.6">
      <c r="A2115" s="2">
        <v>2048</v>
      </c>
      <c r="B2115" s="3">
        <v>46310</v>
      </c>
      <c r="C2115" s="4" t="s">
        <v>20</v>
      </c>
      <c r="D2115" s="4" t="s">
        <v>31</v>
      </c>
      <c r="E2115" s="4" t="s">
        <v>2</v>
      </c>
      <c r="F2115" s="4" t="s">
        <v>13</v>
      </c>
      <c r="G2115" s="4" t="s">
        <v>34</v>
      </c>
      <c r="H2115" s="4" t="s">
        <v>45</v>
      </c>
      <c r="I2115" s="9">
        <v>3</v>
      </c>
      <c r="J2115" s="6">
        <v>49.5</v>
      </c>
      <c r="K2115" s="7">
        <v>0.05</v>
      </c>
      <c r="L2115" s="6">
        <v>22</v>
      </c>
      <c r="M2115" s="6">
        <f t="shared" si="132"/>
        <v>141.07499999999999</v>
      </c>
      <c r="N2115" s="6">
        <f t="shared" si="133"/>
        <v>66</v>
      </c>
      <c r="O2115" s="6">
        <f t="shared" si="134"/>
        <v>75.074999999999989</v>
      </c>
      <c r="P2115" s="8">
        <f t="shared" si="135"/>
        <v>0.53216374269005839</v>
      </c>
      <c r="Q2115" s="5">
        <f>YEAR(SalesDataTable[[#This Row],[Order Date]])</f>
        <v>2026</v>
      </c>
      <c r="R2115" s="8" t="str">
        <f>"Q"&amp;ROUNDUP(MONTH(SalesDataTable[[#This Row],[Order Date]])/3,0)</f>
        <v>Q4</v>
      </c>
      <c r="S2115" s="9">
        <f>MONTH(SalesDataTable[[#This Row],[Order Date]])</f>
        <v>10</v>
      </c>
      <c r="T2115" s="8" t="str">
        <f>TEXT(SalesDataTable[[#This Row],[Order Date]],"mmm")</f>
        <v>Oct</v>
      </c>
    </row>
    <row r="2116" spans="1:20" ht="15.6">
      <c r="A2116" s="2">
        <v>2082</v>
      </c>
      <c r="B2116" s="3">
        <v>46310</v>
      </c>
      <c r="C2116" s="4" t="s">
        <v>6</v>
      </c>
      <c r="D2116" s="4" t="s">
        <v>27</v>
      </c>
      <c r="E2116" s="4" t="s">
        <v>28</v>
      </c>
      <c r="F2116" s="4" t="s">
        <v>13</v>
      </c>
      <c r="G2116" s="4" t="s">
        <v>9</v>
      </c>
      <c r="H2116" s="4" t="s">
        <v>10</v>
      </c>
      <c r="I2116" s="9">
        <v>1</v>
      </c>
      <c r="J2116" s="6">
        <v>91.99</v>
      </c>
      <c r="K2116" s="7">
        <v>0</v>
      </c>
      <c r="L2116" s="6">
        <v>44.86</v>
      </c>
      <c r="M2116" s="6">
        <f t="shared" si="132"/>
        <v>91.99</v>
      </c>
      <c r="N2116" s="6">
        <f t="shared" si="133"/>
        <v>44.86</v>
      </c>
      <c r="O2116" s="6">
        <f t="shared" si="134"/>
        <v>47.129999999999995</v>
      </c>
      <c r="P2116" s="8">
        <f t="shared" si="135"/>
        <v>0.51233829764104788</v>
      </c>
      <c r="Q2116" s="5">
        <f>YEAR(SalesDataTable[[#This Row],[Order Date]])</f>
        <v>2026</v>
      </c>
      <c r="R2116" s="8" t="str">
        <f>"Q"&amp;ROUNDUP(MONTH(SalesDataTable[[#This Row],[Order Date]])/3,0)</f>
        <v>Q4</v>
      </c>
      <c r="S2116" s="9">
        <f>MONTH(SalesDataTable[[#This Row],[Order Date]])</f>
        <v>10</v>
      </c>
      <c r="T2116" s="8" t="str">
        <f>TEXT(SalesDataTable[[#This Row],[Order Date]],"mmm")</f>
        <v>Oct</v>
      </c>
    </row>
    <row r="2117" spans="1:20" ht="15.6">
      <c r="A2117" s="2">
        <v>2177</v>
      </c>
      <c r="B2117" s="3">
        <v>46310</v>
      </c>
      <c r="C2117" s="4" t="s">
        <v>0</v>
      </c>
      <c r="D2117" s="4" t="s">
        <v>50</v>
      </c>
      <c r="E2117" s="4" t="s">
        <v>28</v>
      </c>
      <c r="F2117" s="4" t="s">
        <v>3</v>
      </c>
      <c r="G2117" s="4" t="s">
        <v>4</v>
      </c>
      <c r="H2117" s="4" t="s">
        <v>5</v>
      </c>
      <c r="I2117" s="9">
        <v>1</v>
      </c>
      <c r="J2117" s="6">
        <v>79.78</v>
      </c>
      <c r="K2117" s="7">
        <v>0.05</v>
      </c>
      <c r="L2117" s="6">
        <v>41.59</v>
      </c>
      <c r="M2117" s="6">
        <f t="shared" si="132"/>
        <v>75.790999999999997</v>
      </c>
      <c r="N2117" s="6">
        <f t="shared" si="133"/>
        <v>41.59</v>
      </c>
      <c r="O2117" s="6">
        <f t="shared" si="134"/>
        <v>34.200999999999993</v>
      </c>
      <c r="P2117" s="8">
        <f t="shared" si="135"/>
        <v>0.45125410668812915</v>
      </c>
      <c r="Q2117" s="5">
        <f>YEAR(SalesDataTable[[#This Row],[Order Date]])</f>
        <v>2026</v>
      </c>
      <c r="R2117" s="8" t="str">
        <f>"Q"&amp;ROUNDUP(MONTH(SalesDataTable[[#This Row],[Order Date]])/3,0)</f>
        <v>Q4</v>
      </c>
      <c r="S2117" s="9">
        <f>MONTH(SalesDataTable[[#This Row],[Order Date]])</f>
        <v>10</v>
      </c>
      <c r="T2117" s="8" t="str">
        <f>TEXT(SalesDataTable[[#This Row],[Order Date]],"mmm")</f>
        <v>Oct</v>
      </c>
    </row>
    <row r="2118" spans="1:20" ht="15.6">
      <c r="A2118" s="2">
        <v>3776</v>
      </c>
      <c r="B2118" s="3">
        <v>46310</v>
      </c>
      <c r="C2118" s="4" t="s">
        <v>20</v>
      </c>
      <c r="D2118" s="4" t="s">
        <v>33</v>
      </c>
      <c r="E2118" s="4" t="s">
        <v>2</v>
      </c>
      <c r="F2118" s="4" t="s">
        <v>3</v>
      </c>
      <c r="G2118" s="4" t="s">
        <v>4</v>
      </c>
      <c r="H2118" s="4" t="s">
        <v>5</v>
      </c>
      <c r="I2118" s="9">
        <v>1</v>
      </c>
      <c r="J2118" s="6">
        <v>82.97</v>
      </c>
      <c r="K2118" s="7">
        <v>0</v>
      </c>
      <c r="L2118" s="6">
        <v>43.09</v>
      </c>
      <c r="M2118" s="6">
        <f t="shared" si="132"/>
        <v>82.97</v>
      </c>
      <c r="N2118" s="6">
        <f t="shared" si="133"/>
        <v>43.09</v>
      </c>
      <c r="O2118" s="6">
        <f t="shared" si="134"/>
        <v>39.879999999999995</v>
      </c>
      <c r="P2118" s="8">
        <f t="shared" si="135"/>
        <v>0.48065565867180904</v>
      </c>
      <c r="Q2118" s="5">
        <f>YEAR(SalesDataTable[[#This Row],[Order Date]])</f>
        <v>2026</v>
      </c>
      <c r="R2118" s="8" t="str">
        <f>"Q"&amp;ROUNDUP(MONTH(SalesDataTable[[#This Row],[Order Date]])/3,0)</f>
        <v>Q4</v>
      </c>
      <c r="S2118" s="9">
        <f>MONTH(SalesDataTable[[#This Row],[Order Date]])</f>
        <v>10</v>
      </c>
      <c r="T2118" s="8" t="str">
        <f>TEXT(SalesDataTable[[#This Row],[Order Date]],"mmm")</f>
        <v>Oct</v>
      </c>
    </row>
    <row r="2119" spans="1:20" ht="15.6">
      <c r="A2119" s="2">
        <v>4542</v>
      </c>
      <c r="B2119" s="3">
        <v>46310</v>
      </c>
      <c r="C2119" s="4" t="s">
        <v>0</v>
      </c>
      <c r="D2119" s="4" t="s">
        <v>36</v>
      </c>
      <c r="E2119" s="4" t="s">
        <v>2</v>
      </c>
      <c r="F2119" s="4" t="s">
        <v>16</v>
      </c>
      <c r="G2119" s="4" t="s">
        <v>4</v>
      </c>
      <c r="H2119" s="4" t="s">
        <v>30</v>
      </c>
      <c r="I2119" s="9">
        <v>1</v>
      </c>
      <c r="J2119" s="6">
        <v>103.33</v>
      </c>
      <c r="K2119" s="7">
        <v>0</v>
      </c>
      <c r="L2119" s="6">
        <v>50.85</v>
      </c>
      <c r="M2119" s="6">
        <f t="shared" si="132"/>
        <v>103.33</v>
      </c>
      <c r="N2119" s="6">
        <f t="shared" si="133"/>
        <v>50.85</v>
      </c>
      <c r="O2119" s="6">
        <f t="shared" si="134"/>
        <v>52.48</v>
      </c>
      <c r="P2119" s="8">
        <f t="shared" si="135"/>
        <v>0.5078873512048776</v>
      </c>
      <c r="Q2119" s="5">
        <f>YEAR(SalesDataTable[[#This Row],[Order Date]])</f>
        <v>2026</v>
      </c>
      <c r="R2119" s="8" t="str">
        <f>"Q"&amp;ROUNDUP(MONTH(SalesDataTable[[#This Row],[Order Date]])/3,0)</f>
        <v>Q4</v>
      </c>
      <c r="S2119" s="9">
        <f>MONTH(SalesDataTable[[#This Row],[Order Date]])</f>
        <v>10</v>
      </c>
      <c r="T2119" s="8" t="str">
        <f>TEXT(SalesDataTable[[#This Row],[Order Date]],"mmm")</f>
        <v>Oct</v>
      </c>
    </row>
    <row r="2120" spans="1:20" ht="15.6">
      <c r="A2120" s="2">
        <v>36</v>
      </c>
      <c r="B2120" s="3">
        <v>46311</v>
      </c>
      <c r="C2120" s="4" t="s">
        <v>0</v>
      </c>
      <c r="D2120" s="4" t="s">
        <v>36</v>
      </c>
      <c r="E2120" s="4" t="s">
        <v>2</v>
      </c>
      <c r="F2120" s="4" t="s">
        <v>13</v>
      </c>
      <c r="G2120" s="4" t="s">
        <v>9</v>
      </c>
      <c r="H2120" s="4" t="s">
        <v>17</v>
      </c>
      <c r="I2120" s="9">
        <v>3</v>
      </c>
      <c r="J2120" s="6">
        <v>142.54</v>
      </c>
      <c r="K2120" s="7">
        <v>0.05</v>
      </c>
      <c r="L2120" s="6">
        <v>81.599999999999994</v>
      </c>
      <c r="M2120" s="6">
        <f t="shared" si="132"/>
        <v>406.23899999999998</v>
      </c>
      <c r="N2120" s="6">
        <f t="shared" si="133"/>
        <v>244.79999999999998</v>
      </c>
      <c r="O2120" s="6">
        <f t="shared" si="134"/>
        <v>161.43899999999999</v>
      </c>
      <c r="P2120" s="8">
        <f t="shared" si="135"/>
        <v>0.39739906803630376</v>
      </c>
      <c r="Q2120" s="5">
        <f>YEAR(SalesDataTable[[#This Row],[Order Date]])</f>
        <v>2026</v>
      </c>
      <c r="R2120" s="8" t="str">
        <f>"Q"&amp;ROUNDUP(MONTH(SalesDataTable[[#This Row],[Order Date]])/3,0)</f>
        <v>Q4</v>
      </c>
      <c r="S2120" s="9">
        <f>MONTH(SalesDataTable[[#This Row],[Order Date]])</f>
        <v>10</v>
      </c>
      <c r="T2120" s="8" t="str">
        <f>TEXT(SalesDataTable[[#This Row],[Order Date]],"mmm")</f>
        <v>Oct</v>
      </c>
    </row>
    <row r="2121" spans="1:20" ht="15.6">
      <c r="A2121" s="2">
        <v>64</v>
      </c>
      <c r="B2121" s="3">
        <v>46311</v>
      </c>
      <c r="C2121" s="4" t="s">
        <v>11</v>
      </c>
      <c r="D2121" s="4" t="s">
        <v>52</v>
      </c>
      <c r="E2121" s="4" t="s">
        <v>2</v>
      </c>
      <c r="F2121" s="4" t="s">
        <v>13</v>
      </c>
      <c r="G2121" s="4" t="s">
        <v>9</v>
      </c>
      <c r="H2121" s="4" t="s">
        <v>10</v>
      </c>
      <c r="I2121" s="9">
        <v>3</v>
      </c>
      <c r="J2121" s="6">
        <v>92.14</v>
      </c>
      <c r="K2121" s="7">
        <v>0.1</v>
      </c>
      <c r="L2121" s="6">
        <v>46.43</v>
      </c>
      <c r="M2121" s="6">
        <f t="shared" si="132"/>
        <v>248.77800000000002</v>
      </c>
      <c r="N2121" s="6">
        <f t="shared" si="133"/>
        <v>139.29</v>
      </c>
      <c r="O2121" s="6">
        <f t="shared" si="134"/>
        <v>109.48800000000003</v>
      </c>
      <c r="P2121" s="8">
        <f t="shared" si="135"/>
        <v>0.44010322456165746</v>
      </c>
      <c r="Q2121" s="5">
        <f>YEAR(SalesDataTable[[#This Row],[Order Date]])</f>
        <v>2026</v>
      </c>
      <c r="R2121" s="8" t="str">
        <f>"Q"&amp;ROUNDUP(MONTH(SalesDataTable[[#This Row],[Order Date]])/3,0)</f>
        <v>Q4</v>
      </c>
      <c r="S2121" s="9">
        <f>MONTH(SalesDataTable[[#This Row],[Order Date]])</f>
        <v>10</v>
      </c>
      <c r="T2121" s="8" t="str">
        <f>TEXT(SalesDataTable[[#This Row],[Order Date]],"mmm")</f>
        <v>Oct</v>
      </c>
    </row>
    <row r="2122" spans="1:20" ht="15.6">
      <c r="A2122" s="2">
        <v>529</v>
      </c>
      <c r="B2122" s="3">
        <v>46311</v>
      </c>
      <c r="C2122" s="4" t="s">
        <v>20</v>
      </c>
      <c r="D2122" s="4" t="s">
        <v>31</v>
      </c>
      <c r="E2122" s="4" t="s">
        <v>19</v>
      </c>
      <c r="F2122" s="4" t="s">
        <v>16</v>
      </c>
      <c r="G2122" s="4" t="s">
        <v>14</v>
      </c>
      <c r="H2122" s="4" t="s">
        <v>48</v>
      </c>
      <c r="I2122" s="9">
        <v>2</v>
      </c>
      <c r="J2122" s="6">
        <v>165.23</v>
      </c>
      <c r="K2122" s="7">
        <v>0</v>
      </c>
      <c r="L2122" s="6">
        <v>88.87</v>
      </c>
      <c r="M2122" s="6">
        <f t="shared" si="132"/>
        <v>330.46</v>
      </c>
      <c r="N2122" s="6">
        <f t="shared" si="133"/>
        <v>177.74</v>
      </c>
      <c r="O2122" s="6">
        <f t="shared" si="134"/>
        <v>152.71999999999997</v>
      </c>
      <c r="P2122" s="8">
        <f t="shared" si="135"/>
        <v>0.46214367850874533</v>
      </c>
      <c r="Q2122" s="5">
        <f>YEAR(SalesDataTable[[#This Row],[Order Date]])</f>
        <v>2026</v>
      </c>
      <c r="R2122" s="8" t="str">
        <f>"Q"&amp;ROUNDUP(MONTH(SalesDataTable[[#This Row],[Order Date]])/3,0)</f>
        <v>Q4</v>
      </c>
      <c r="S2122" s="9">
        <f>MONTH(SalesDataTable[[#This Row],[Order Date]])</f>
        <v>10</v>
      </c>
      <c r="T2122" s="8" t="str">
        <f>TEXT(SalesDataTable[[#This Row],[Order Date]],"mmm")</f>
        <v>Oct</v>
      </c>
    </row>
    <row r="2123" spans="1:20" ht="15.6">
      <c r="A2123" s="2">
        <v>1815</v>
      </c>
      <c r="B2123" s="3">
        <v>46311</v>
      </c>
      <c r="C2123" s="4" t="s">
        <v>20</v>
      </c>
      <c r="D2123" s="4" t="s">
        <v>21</v>
      </c>
      <c r="E2123" s="4" t="s">
        <v>2</v>
      </c>
      <c r="F2123" s="4" t="s">
        <v>16</v>
      </c>
      <c r="G2123" s="4" t="s">
        <v>34</v>
      </c>
      <c r="H2123" s="4" t="s">
        <v>38</v>
      </c>
      <c r="I2123" s="9">
        <v>1</v>
      </c>
      <c r="J2123" s="6">
        <v>121.92</v>
      </c>
      <c r="K2123" s="7">
        <v>0</v>
      </c>
      <c r="L2123" s="6">
        <v>71.02</v>
      </c>
      <c r="M2123" s="6">
        <f t="shared" si="132"/>
        <v>121.92</v>
      </c>
      <c r="N2123" s="6">
        <f t="shared" si="133"/>
        <v>71.02</v>
      </c>
      <c r="O2123" s="6">
        <f t="shared" si="134"/>
        <v>50.900000000000006</v>
      </c>
      <c r="P2123" s="8">
        <f t="shared" si="135"/>
        <v>0.41748687664042</v>
      </c>
      <c r="Q2123" s="5">
        <f>YEAR(SalesDataTable[[#This Row],[Order Date]])</f>
        <v>2026</v>
      </c>
      <c r="R2123" s="8" t="str">
        <f>"Q"&amp;ROUNDUP(MONTH(SalesDataTable[[#This Row],[Order Date]])/3,0)</f>
        <v>Q4</v>
      </c>
      <c r="S2123" s="9">
        <f>MONTH(SalesDataTable[[#This Row],[Order Date]])</f>
        <v>10</v>
      </c>
      <c r="T2123" s="8" t="str">
        <f>TEXT(SalesDataTable[[#This Row],[Order Date]],"mmm")</f>
        <v>Oct</v>
      </c>
    </row>
    <row r="2124" spans="1:20" ht="15.6">
      <c r="A2124" s="2">
        <v>1820</v>
      </c>
      <c r="B2124" s="3">
        <v>46311</v>
      </c>
      <c r="C2124" s="4" t="s">
        <v>6</v>
      </c>
      <c r="D2124" s="4" t="s">
        <v>7</v>
      </c>
      <c r="E2124" s="4" t="s">
        <v>2</v>
      </c>
      <c r="F2124" s="4" t="s">
        <v>3</v>
      </c>
      <c r="G2124" s="4" t="s">
        <v>14</v>
      </c>
      <c r="H2124" s="4" t="s">
        <v>15</v>
      </c>
      <c r="I2124" s="9">
        <v>3</v>
      </c>
      <c r="J2124" s="6">
        <v>36.46</v>
      </c>
      <c r="K2124" s="7">
        <v>0.05</v>
      </c>
      <c r="L2124" s="6">
        <v>13.9</v>
      </c>
      <c r="M2124" s="6">
        <f t="shared" si="132"/>
        <v>103.91099999999999</v>
      </c>
      <c r="N2124" s="6">
        <f t="shared" si="133"/>
        <v>41.7</v>
      </c>
      <c r="O2124" s="6">
        <f t="shared" si="134"/>
        <v>62.210999999999984</v>
      </c>
      <c r="P2124" s="8">
        <f t="shared" si="135"/>
        <v>0.5986950370990558</v>
      </c>
      <c r="Q2124" s="5">
        <f>YEAR(SalesDataTable[[#This Row],[Order Date]])</f>
        <v>2026</v>
      </c>
      <c r="R2124" s="8" t="str">
        <f>"Q"&amp;ROUNDUP(MONTH(SalesDataTable[[#This Row],[Order Date]])/3,0)</f>
        <v>Q4</v>
      </c>
      <c r="S2124" s="9">
        <f>MONTH(SalesDataTable[[#This Row],[Order Date]])</f>
        <v>10</v>
      </c>
      <c r="T2124" s="8" t="str">
        <f>TEXT(SalesDataTable[[#This Row],[Order Date]],"mmm")</f>
        <v>Oct</v>
      </c>
    </row>
    <row r="2125" spans="1:20" ht="15.6">
      <c r="A2125" s="2">
        <v>2028</v>
      </c>
      <c r="B2125" s="3">
        <v>46311</v>
      </c>
      <c r="C2125" s="4" t="s">
        <v>20</v>
      </c>
      <c r="D2125" s="4" t="s">
        <v>21</v>
      </c>
      <c r="E2125" s="4" t="s">
        <v>19</v>
      </c>
      <c r="F2125" s="4" t="s">
        <v>16</v>
      </c>
      <c r="G2125" s="4" t="s">
        <v>34</v>
      </c>
      <c r="H2125" s="4" t="s">
        <v>45</v>
      </c>
      <c r="I2125" s="9">
        <v>3</v>
      </c>
      <c r="J2125" s="6">
        <v>51.89</v>
      </c>
      <c r="K2125" s="7">
        <v>0.1</v>
      </c>
      <c r="L2125" s="6">
        <v>21.56</v>
      </c>
      <c r="M2125" s="6">
        <f t="shared" si="132"/>
        <v>140.10300000000001</v>
      </c>
      <c r="N2125" s="6">
        <f t="shared" si="133"/>
        <v>64.679999999999993</v>
      </c>
      <c r="O2125" s="6">
        <f t="shared" si="134"/>
        <v>75.423000000000016</v>
      </c>
      <c r="P2125" s="8">
        <f t="shared" si="135"/>
        <v>0.53833965011455864</v>
      </c>
      <c r="Q2125" s="5">
        <f>YEAR(SalesDataTable[[#This Row],[Order Date]])</f>
        <v>2026</v>
      </c>
      <c r="R2125" s="8" t="str">
        <f>"Q"&amp;ROUNDUP(MONTH(SalesDataTable[[#This Row],[Order Date]])/3,0)</f>
        <v>Q4</v>
      </c>
      <c r="S2125" s="9">
        <f>MONTH(SalesDataTable[[#This Row],[Order Date]])</f>
        <v>10</v>
      </c>
      <c r="T2125" s="8" t="str">
        <f>TEXT(SalesDataTable[[#This Row],[Order Date]],"mmm")</f>
        <v>Oct</v>
      </c>
    </row>
    <row r="2126" spans="1:20" ht="15.6">
      <c r="A2126" s="2">
        <v>2741</v>
      </c>
      <c r="B2126" s="3">
        <v>46311</v>
      </c>
      <c r="C2126" s="4" t="s">
        <v>20</v>
      </c>
      <c r="D2126" s="4" t="s">
        <v>21</v>
      </c>
      <c r="E2126" s="4" t="s">
        <v>2</v>
      </c>
      <c r="F2126" s="4" t="s">
        <v>3</v>
      </c>
      <c r="G2126" s="4" t="s">
        <v>34</v>
      </c>
      <c r="H2126" s="4" t="s">
        <v>35</v>
      </c>
      <c r="I2126" s="9">
        <v>1</v>
      </c>
      <c r="J2126" s="6">
        <v>40.75</v>
      </c>
      <c r="K2126" s="7">
        <v>0</v>
      </c>
      <c r="L2126" s="6">
        <v>14.7</v>
      </c>
      <c r="M2126" s="6">
        <f t="shared" si="132"/>
        <v>40.75</v>
      </c>
      <c r="N2126" s="6">
        <f t="shared" si="133"/>
        <v>14.7</v>
      </c>
      <c r="O2126" s="6">
        <f t="shared" si="134"/>
        <v>26.05</v>
      </c>
      <c r="P2126" s="8">
        <f t="shared" si="135"/>
        <v>0.63926380368098157</v>
      </c>
      <c r="Q2126" s="5">
        <f>YEAR(SalesDataTable[[#This Row],[Order Date]])</f>
        <v>2026</v>
      </c>
      <c r="R2126" s="8" t="str">
        <f>"Q"&amp;ROUNDUP(MONTH(SalesDataTable[[#This Row],[Order Date]])/3,0)</f>
        <v>Q4</v>
      </c>
      <c r="S2126" s="9">
        <f>MONTH(SalesDataTable[[#This Row],[Order Date]])</f>
        <v>10</v>
      </c>
      <c r="T2126" s="8" t="str">
        <f>TEXT(SalesDataTable[[#This Row],[Order Date]],"mmm")</f>
        <v>Oct</v>
      </c>
    </row>
    <row r="2127" spans="1:20" ht="15.6">
      <c r="A2127" s="2">
        <v>3602</v>
      </c>
      <c r="B2127" s="3">
        <v>46311</v>
      </c>
      <c r="C2127" s="4" t="s">
        <v>11</v>
      </c>
      <c r="D2127" s="4" t="s">
        <v>25</v>
      </c>
      <c r="E2127" s="4" t="s">
        <v>8</v>
      </c>
      <c r="F2127" s="4" t="s">
        <v>16</v>
      </c>
      <c r="G2127" s="4" t="s">
        <v>23</v>
      </c>
      <c r="H2127" s="4" t="s">
        <v>24</v>
      </c>
      <c r="I2127" s="9">
        <v>4</v>
      </c>
      <c r="J2127" s="6">
        <v>345.13</v>
      </c>
      <c r="K2127" s="7">
        <v>0.05</v>
      </c>
      <c r="L2127" s="6">
        <v>200.02</v>
      </c>
      <c r="M2127" s="6">
        <f t="shared" si="132"/>
        <v>1311.4939999999999</v>
      </c>
      <c r="N2127" s="6">
        <f t="shared" si="133"/>
        <v>800.08</v>
      </c>
      <c r="O2127" s="6">
        <f t="shared" si="134"/>
        <v>511.41399999999987</v>
      </c>
      <c r="P2127" s="8">
        <f t="shared" si="135"/>
        <v>0.38994764749209671</v>
      </c>
      <c r="Q2127" s="5">
        <f>YEAR(SalesDataTable[[#This Row],[Order Date]])</f>
        <v>2026</v>
      </c>
      <c r="R2127" s="8" t="str">
        <f>"Q"&amp;ROUNDUP(MONTH(SalesDataTable[[#This Row],[Order Date]])/3,0)</f>
        <v>Q4</v>
      </c>
      <c r="S2127" s="9">
        <f>MONTH(SalesDataTable[[#This Row],[Order Date]])</f>
        <v>10</v>
      </c>
      <c r="T2127" s="8" t="str">
        <f>TEXT(SalesDataTable[[#This Row],[Order Date]],"mmm")</f>
        <v>Oct</v>
      </c>
    </row>
    <row r="2128" spans="1:20" ht="15.6">
      <c r="A2128" s="2">
        <v>4116</v>
      </c>
      <c r="B2128" s="3">
        <v>46311</v>
      </c>
      <c r="C2128" s="4" t="s">
        <v>6</v>
      </c>
      <c r="D2128" s="4" t="s">
        <v>27</v>
      </c>
      <c r="E2128" s="4" t="s">
        <v>19</v>
      </c>
      <c r="F2128" s="4" t="s">
        <v>13</v>
      </c>
      <c r="G2128" s="4" t="s">
        <v>14</v>
      </c>
      <c r="H2128" s="4" t="s">
        <v>15</v>
      </c>
      <c r="I2128" s="9">
        <v>2</v>
      </c>
      <c r="J2128" s="6">
        <v>37.1</v>
      </c>
      <c r="K2128" s="7">
        <v>0</v>
      </c>
      <c r="L2128" s="6">
        <v>13.31</v>
      </c>
      <c r="M2128" s="6">
        <f t="shared" si="132"/>
        <v>74.2</v>
      </c>
      <c r="N2128" s="6">
        <f t="shared" si="133"/>
        <v>26.62</v>
      </c>
      <c r="O2128" s="6">
        <f t="shared" si="134"/>
        <v>47.58</v>
      </c>
      <c r="P2128" s="8">
        <f t="shared" si="135"/>
        <v>0.64123989218328836</v>
      </c>
      <c r="Q2128" s="5">
        <f>YEAR(SalesDataTable[[#This Row],[Order Date]])</f>
        <v>2026</v>
      </c>
      <c r="R2128" s="8" t="str">
        <f>"Q"&amp;ROUNDUP(MONTH(SalesDataTable[[#This Row],[Order Date]])/3,0)</f>
        <v>Q4</v>
      </c>
      <c r="S2128" s="9">
        <f>MONTH(SalesDataTable[[#This Row],[Order Date]])</f>
        <v>10</v>
      </c>
      <c r="T2128" s="8" t="str">
        <f>TEXT(SalesDataTable[[#This Row],[Order Date]],"mmm")</f>
        <v>Oct</v>
      </c>
    </row>
    <row r="2129" spans="1:20" ht="15.6">
      <c r="A2129" s="2">
        <v>4197</v>
      </c>
      <c r="B2129" s="3">
        <v>46311</v>
      </c>
      <c r="C2129" s="4" t="s">
        <v>20</v>
      </c>
      <c r="D2129" s="4" t="s">
        <v>31</v>
      </c>
      <c r="E2129" s="4" t="s">
        <v>28</v>
      </c>
      <c r="F2129" s="4" t="s">
        <v>13</v>
      </c>
      <c r="G2129" s="4" t="s">
        <v>9</v>
      </c>
      <c r="H2129" s="4" t="s">
        <v>10</v>
      </c>
      <c r="I2129" s="9">
        <v>3</v>
      </c>
      <c r="J2129" s="6">
        <v>94.19</v>
      </c>
      <c r="K2129" s="7">
        <v>0</v>
      </c>
      <c r="L2129" s="6">
        <v>44.89</v>
      </c>
      <c r="M2129" s="6">
        <f t="shared" si="132"/>
        <v>282.57</v>
      </c>
      <c r="N2129" s="6">
        <f t="shared" si="133"/>
        <v>134.67000000000002</v>
      </c>
      <c r="O2129" s="6">
        <f t="shared" si="134"/>
        <v>147.89999999999998</v>
      </c>
      <c r="P2129" s="8">
        <f t="shared" si="135"/>
        <v>0.52341012846374346</v>
      </c>
      <c r="Q2129" s="5">
        <f>YEAR(SalesDataTable[[#This Row],[Order Date]])</f>
        <v>2026</v>
      </c>
      <c r="R2129" s="8" t="str">
        <f>"Q"&amp;ROUNDUP(MONTH(SalesDataTable[[#This Row],[Order Date]])/3,0)</f>
        <v>Q4</v>
      </c>
      <c r="S2129" s="9">
        <f>MONTH(SalesDataTable[[#This Row],[Order Date]])</f>
        <v>10</v>
      </c>
      <c r="T2129" s="8" t="str">
        <f>TEXT(SalesDataTable[[#This Row],[Order Date]],"mmm")</f>
        <v>Oct</v>
      </c>
    </row>
    <row r="2130" spans="1:20" ht="15.6">
      <c r="A2130" s="2">
        <v>360</v>
      </c>
      <c r="B2130" s="3">
        <v>46312</v>
      </c>
      <c r="C2130" s="4" t="s">
        <v>20</v>
      </c>
      <c r="D2130" s="4" t="s">
        <v>33</v>
      </c>
      <c r="E2130" s="4" t="s">
        <v>2</v>
      </c>
      <c r="F2130" s="4" t="s">
        <v>3</v>
      </c>
      <c r="G2130" s="4" t="s">
        <v>23</v>
      </c>
      <c r="H2130" s="4" t="s">
        <v>40</v>
      </c>
      <c r="I2130" s="9">
        <v>2</v>
      </c>
      <c r="J2130" s="6">
        <v>82.52</v>
      </c>
      <c r="K2130" s="7">
        <v>0.05</v>
      </c>
      <c r="L2130" s="6">
        <v>38.61</v>
      </c>
      <c r="M2130" s="6">
        <f t="shared" si="132"/>
        <v>156.78799999999998</v>
      </c>
      <c r="N2130" s="6">
        <f t="shared" si="133"/>
        <v>77.22</v>
      </c>
      <c r="O2130" s="6">
        <f t="shared" si="134"/>
        <v>79.567999999999984</v>
      </c>
      <c r="P2130" s="8">
        <f t="shared" si="135"/>
        <v>0.50748781794525089</v>
      </c>
      <c r="Q2130" s="5">
        <f>YEAR(SalesDataTable[[#This Row],[Order Date]])</f>
        <v>2026</v>
      </c>
      <c r="R2130" s="8" t="str">
        <f>"Q"&amp;ROUNDUP(MONTH(SalesDataTable[[#This Row],[Order Date]])/3,0)</f>
        <v>Q4</v>
      </c>
      <c r="S2130" s="9">
        <f>MONTH(SalesDataTable[[#This Row],[Order Date]])</f>
        <v>10</v>
      </c>
      <c r="T2130" s="8" t="str">
        <f>TEXT(SalesDataTable[[#This Row],[Order Date]],"mmm")</f>
        <v>Oct</v>
      </c>
    </row>
    <row r="2131" spans="1:20" ht="15.6">
      <c r="A2131" s="2">
        <v>427</v>
      </c>
      <c r="B2131" s="3">
        <v>46312</v>
      </c>
      <c r="C2131" s="4" t="s">
        <v>20</v>
      </c>
      <c r="D2131" s="4" t="s">
        <v>47</v>
      </c>
      <c r="E2131" s="4" t="s">
        <v>2</v>
      </c>
      <c r="F2131" s="4" t="s">
        <v>16</v>
      </c>
      <c r="G2131" s="4" t="s">
        <v>9</v>
      </c>
      <c r="H2131" s="4" t="s">
        <v>37</v>
      </c>
      <c r="I2131" s="9">
        <v>1</v>
      </c>
      <c r="J2131" s="6">
        <v>155.16</v>
      </c>
      <c r="K2131" s="7">
        <v>0</v>
      </c>
      <c r="L2131" s="6">
        <v>78.84</v>
      </c>
      <c r="M2131" s="6">
        <f t="shared" si="132"/>
        <v>155.16</v>
      </c>
      <c r="N2131" s="6">
        <f t="shared" si="133"/>
        <v>78.84</v>
      </c>
      <c r="O2131" s="6">
        <f t="shared" si="134"/>
        <v>76.319999999999993</v>
      </c>
      <c r="P2131" s="8">
        <f t="shared" si="135"/>
        <v>0.49187935034802782</v>
      </c>
      <c r="Q2131" s="5">
        <f>YEAR(SalesDataTable[[#This Row],[Order Date]])</f>
        <v>2026</v>
      </c>
      <c r="R2131" s="8" t="str">
        <f>"Q"&amp;ROUNDUP(MONTH(SalesDataTable[[#This Row],[Order Date]])/3,0)</f>
        <v>Q4</v>
      </c>
      <c r="S2131" s="9">
        <f>MONTH(SalesDataTable[[#This Row],[Order Date]])</f>
        <v>10</v>
      </c>
      <c r="T2131" s="8" t="str">
        <f>TEXT(SalesDataTable[[#This Row],[Order Date]],"mmm")</f>
        <v>Oct</v>
      </c>
    </row>
    <row r="2132" spans="1:20" ht="15.6">
      <c r="A2132" s="2">
        <v>1018</v>
      </c>
      <c r="B2132" s="3">
        <v>46312</v>
      </c>
      <c r="C2132" s="4" t="s">
        <v>20</v>
      </c>
      <c r="D2132" s="4" t="s">
        <v>47</v>
      </c>
      <c r="E2132" s="4" t="s">
        <v>28</v>
      </c>
      <c r="F2132" s="4" t="s">
        <v>3</v>
      </c>
      <c r="G2132" s="4" t="s">
        <v>14</v>
      </c>
      <c r="H2132" s="4" t="s">
        <v>32</v>
      </c>
      <c r="I2132" s="9">
        <v>1</v>
      </c>
      <c r="J2132" s="6">
        <v>46.36</v>
      </c>
      <c r="K2132" s="7">
        <v>0.05</v>
      </c>
      <c r="L2132" s="6">
        <v>18.399999999999999</v>
      </c>
      <c r="M2132" s="6">
        <f t="shared" si="132"/>
        <v>44.041999999999994</v>
      </c>
      <c r="N2132" s="6">
        <f t="shared" si="133"/>
        <v>18.399999999999999</v>
      </c>
      <c r="O2132" s="6">
        <f t="shared" si="134"/>
        <v>25.641999999999996</v>
      </c>
      <c r="P2132" s="8">
        <f t="shared" si="135"/>
        <v>0.58221697470596245</v>
      </c>
      <c r="Q2132" s="5">
        <f>YEAR(SalesDataTable[[#This Row],[Order Date]])</f>
        <v>2026</v>
      </c>
      <c r="R2132" s="8" t="str">
        <f>"Q"&amp;ROUNDUP(MONTH(SalesDataTable[[#This Row],[Order Date]])/3,0)</f>
        <v>Q4</v>
      </c>
      <c r="S2132" s="9">
        <f>MONTH(SalesDataTable[[#This Row],[Order Date]])</f>
        <v>10</v>
      </c>
      <c r="T2132" s="8" t="str">
        <f>TEXT(SalesDataTable[[#This Row],[Order Date]],"mmm")</f>
        <v>Oct</v>
      </c>
    </row>
    <row r="2133" spans="1:20" ht="15.6">
      <c r="A2133" s="2">
        <v>1179</v>
      </c>
      <c r="B2133" s="3">
        <v>46312</v>
      </c>
      <c r="C2133" s="4" t="s">
        <v>11</v>
      </c>
      <c r="D2133" s="4" t="s">
        <v>52</v>
      </c>
      <c r="E2133" s="4" t="s">
        <v>2</v>
      </c>
      <c r="F2133" s="4" t="s">
        <v>16</v>
      </c>
      <c r="G2133" s="4" t="s">
        <v>4</v>
      </c>
      <c r="H2133" s="4" t="s">
        <v>5</v>
      </c>
      <c r="I2133" s="9">
        <v>1</v>
      </c>
      <c r="J2133" s="6">
        <v>81.47</v>
      </c>
      <c r="K2133" s="7">
        <v>0</v>
      </c>
      <c r="L2133" s="6">
        <v>43.67</v>
      </c>
      <c r="M2133" s="6">
        <f t="shared" si="132"/>
        <v>81.47</v>
      </c>
      <c r="N2133" s="6">
        <f t="shared" si="133"/>
        <v>43.67</v>
      </c>
      <c r="O2133" s="6">
        <f t="shared" si="134"/>
        <v>37.799999999999997</v>
      </c>
      <c r="P2133" s="8">
        <f t="shared" si="135"/>
        <v>0.463974469129741</v>
      </c>
      <c r="Q2133" s="5">
        <f>YEAR(SalesDataTable[[#This Row],[Order Date]])</f>
        <v>2026</v>
      </c>
      <c r="R2133" s="8" t="str">
        <f>"Q"&amp;ROUNDUP(MONTH(SalesDataTable[[#This Row],[Order Date]])/3,0)</f>
        <v>Q4</v>
      </c>
      <c r="S2133" s="9">
        <f>MONTH(SalesDataTable[[#This Row],[Order Date]])</f>
        <v>10</v>
      </c>
      <c r="T2133" s="8" t="str">
        <f>TEXT(SalesDataTable[[#This Row],[Order Date]],"mmm")</f>
        <v>Oct</v>
      </c>
    </row>
    <row r="2134" spans="1:20" ht="15.6">
      <c r="A2134" s="2">
        <v>2267</v>
      </c>
      <c r="B2134" s="3">
        <v>46312</v>
      </c>
      <c r="C2134" s="4" t="s">
        <v>0</v>
      </c>
      <c r="D2134" s="4" t="s">
        <v>50</v>
      </c>
      <c r="E2134" s="4" t="s">
        <v>2</v>
      </c>
      <c r="F2134" s="4" t="s">
        <v>3</v>
      </c>
      <c r="G2134" s="4" t="s">
        <v>14</v>
      </c>
      <c r="H2134" s="4" t="s">
        <v>44</v>
      </c>
      <c r="I2134" s="9">
        <v>1</v>
      </c>
      <c r="J2134" s="6">
        <v>134.31</v>
      </c>
      <c r="K2134" s="7">
        <v>0.05</v>
      </c>
      <c r="L2134" s="6">
        <v>67.239999999999995</v>
      </c>
      <c r="M2134" s="6">
        <f t="shared" si="132"/>
        <v>127.5945</v>
      </c>
      <c r="N2134" s="6">
        <f t="shared" si="133"/>
        <v>67.239999999999995</v>
      </c>
      <c r="O2134" s="6">
        <f t="shared" si="134"/>
        <v>60.354500000000002</v>
      </c>
      <c r="P2134" s="8">
        <f t="shared" si="135"/>
        <v>0.47301803761133909</v>
      </c>
      <c r="Q2134" s="5">
        <f>YEAR(SalesDataTable[[#This Row],[Order Date]])</f>
        <v>2026</v>
      </c>
      <c r="R2134" s="8" t="str">
        <f>"Q"&amp;ROUNDUP(MONTH(SalesDataTable[[#This Row],[Order Date]])/3,0)</f>
        <v>Q4</v>
      </c>
      <c r="S2134" s="9">
        <f>MONTH(SalesDataTable[[#This Row],[Order Date]])</f>
        <v>10</v>
      </c>
      <c r="T2134" s="8" t="str">
        <f>TEXT(SalesDataTable[[#This Row],[Order Date]],"mmm")</f>
        <v>Oct</v>
      </c>
    </row>
    <row r="2135" spans="1:20" ht="15.6">
      <c r="A2135" s="2">
        <v>2656</v>
      </c>
      <c r="B2135" s="3">
        <v>46312</v>
      </c>
      <c r="C2135" s="4" t="s">
        <v>11</v>
      </c>
      <c r="D2135" s="4" t="s">
        <v>52</v>
      </c>
      <c r="E2135" s="4" t="s">
        <v>2</v>
      </c>
      <c r="F2135" s="4" t="s">
        <v>13</v>
      </c>
      <c r="G2135" s="4" t="s">
        <v>23</v>
      </c>
      <c r="H2135" s="4" t="s">
        <v>51</v>
      </c>
      <c r="I2135" s="9">
        <v>1</v>
      </c>
      <c r="J2135" s="6">
        <v>123.11</v>
      </c>
      <c r="K2135" s="7">
        <v>0</v>
      </c>
      <c r="L2135" s="6">
        <v>58.99</v>
      </c>
      <c r="M2135" s="6">
        <f t="shared" si="132"/>
        <v>123.11</v>
      </c>
      <c r="N2135" s="6">
        <f t="shared" si="133"/>
        <v>58.99</v>
      </c>
      <c r="O2135" s="6">
        <f t="shared" si="134"/>
        <v>64.12</v>
      </c>
      <c r="P2135" s="8">
        <f t="shared" si="135"/>
        <v>0.52083502558687356</v>
      </c>
      <c r="Q2135" s="5">
        <f>YEAR(SalesDataTable[[#This Row],[Order Date]])</f>
        <v>2026</v>
      </c>
      <c r="R2135" s="8" t="str">
        <f>"Q"&amp;ROUNDUP(MONTH(SalesDataTable[[#This Row],[Order Date]])/3,0)</f>
        <v>Q4</v>
      </c>
      <c r="S2135" s="9">
        <f>MONTH(SalesDataTable[[#This Row],[Order Date]])</f>
        <v>10</v>
      </c>
      <c r="T2135" s="8" t="str">
        <f>TEXT(SalesDataTable[[#This Row],[Order Date]],"mmm")</f>
        <v>Oct</v>
      </c>
    </row>
    <row r="2136" spans="1:20" ht="15.6">
      <c r="A2136" s="2">
        <v>2867</v>
      </c>
      <c r="B2136" s="3">
        <v>46312</v>
      </c>
      <c r="C2136" s="4" t="s">
        <v>6</v>
      </c>
      <c r="D2136" s="4" t="s">
        <v>27</v>
      </c>
      <c r="E2136" s="4" t="s">
        <v>2</v>
      </c>
      <c r="F2136" s="4" t="s">
        <v>13</v>
      </c>
      <c r="G2136" s="4" t="s">
        <v>23</v>
      </c>
      <c r="H2136" s="4" t="s">
        <v>40</v>
      </c>
      <c r="I2136" s="9">
        <v>1</v>
      </c>
      <c r="J2136" s="6">
        <v>81.239999999999995</v>
      </c>
      <c r="K2136" s="7">
        <v>0</v>
      </c>
      <c r="L2136" s="6">
        <v>38.65</v>
      </c>
      <c r="M2136" s="6">
        <f t="shared" si="132"/>
        <v>81.239999999999995</v>
      </c>
      <c r="N2136" s="6">
        <f t="shared" si="133"/>
        <v>38.65</v>
      </c>
      <c r="O2136" s="6">
        <f t="shared" si="134"/>
        <v>42.589999999999996</v>
      </c>
      <c r="P2136" s="8">
        <f t="shared" si="135"/>
        <v>0.52424913835548992</v>
      </c>
      <c r="Q2136" s="5">
        <f>YEAR(SalesDataTable[[#This Row],[Order Date]])</f>
        <v>2026</v>
      </c>
      <c r="R2136" s="8" t="str">
        <f>"Q"&amp;ROUNDUP(MONTH(SalesDataTable[[#This Row],[Order Date]])/3,0)</f>
        <v>Q4</v>
      </c>
      <c r="S2136" s="9">
        <f>MONTH(SalesDataTable[[#This Row],[Order Date]])</f>
        <v>10</v>
      </c>
      <c r="T2136" s="8" t="str">
        <f>TEXT(SalesDataTable[[#This Row],[Order Date]],"mmm")</f>
        <v>Oct</v>
      </c>
    </row>
    <row r="2137" spans="1:20" ht="15.6">
      <c r="A2137" s="2">
        <v>3335</v>
      </c>
      <c r="B2137" s="3">
        <v>46312</v>
      </c>
      <c r="C2137" s="4" t="s">
        <v>0</v>
      </c>
      <c r="D2137" s="4" t="s">
        <v>36</v>
      </c>
      <c r="E2137" s="4" t="s">
        <v>28</v>
      </c>
      <c r="F2137" s="4" t="s">
        <v>3</v>
      </c>
      <c r="G2137" s="4" t="s">
        <v>9</v>
      </c>
      <c r="H2137" s="4" t="s">
        <v>46</v>
      </c>
      <c r="I2137" s="9">
        <v>1</v>
      </c>
      <c r="J2137" s="6">
        <v>70.81</v>
      </c>
      <c r="K2137" s="7">
        <v>0.15</v>
      </c>
      <c r="L2137" s="6">
        <v>32.93</v>
      </c>
      <c r="M2137" s="6">
        <f t="shared" si="132"/>
        <v>60.188499999999998</v>
      </c>
      <c r="N2137" s="6">
        <f t="shared" si="133"/>
        <v>32.93</v>
      </c>
      <c r="O2137" s="6">
        <f t="shared" si="134"/>
        <v>27.258499999999998</v>
      </c>
      <c r="P2137" s="8">
        <f t="shared" si="135"/>
        <v>0.45288551799762411</v>
      </c>
      <c r="Q2137" s="5">
        <f>YEAR(SalesDataTable[[#This Row],[Order Date]])</f>
        <v>2026</v>
      </c>
      <c r="R2137" s="8" t="str">
        <f>"Q"&amp;ROUNDUP(MONTH(SalesDataTable[[#This Row],[Order Date]])/3,0)</f>
        <v>Q4</v>
      </c>
      <c r="S2137" s="9">
        <f>MONTH(SalesDataTable[[#This Row],[Order Date]])</f>
        <v>10</v>
      </c>
      <c r="T2137" s="8" t="str">
        <f>TEXT(SalesDataTable[[#This Row],[Order Date]],"mmm")</f>
        <v>Oct</v>
      </c>
    </row>
    <row r="2138" spans="1:20" ht="15.6">
      <c r="A2138" s="2">
        <v>3770</v>
      </c>
      <c r="B2138" s="3">
        <v>46312</v>
      </c>
      <c r="C2138" s="4" t="s">
        <v>20</v>
      </c>
      <c r="D2138" s="4" t="s">
        <v>47</v>
      </c>
      <c r="E2138" s="4" t="s">
        <v>2</v>
      </c>
      <c r="F2138" s="4" t="s">
        <v>16</v>
      </c>
      <c r="G2138" s="4" t="s">
        <v>23</v>
      </c>
      <c r="H2138" s="4" t="s">
        <v>29</v>
      </c>
      <c r="I2138" s="9">
        <v>6</v>
      </c>
      <c r="J2138" s="6">
        <v>200.26</v>
      </c>
      <c r="K2138" s="7">
        <v>0</v>
      </c>
      <c r="L2138" s="6">
        <v>106.71</v>
      </c>
      <c r="M2138" s="6">
        <f t="shared" si="132"/>
        <v>1201.56</v>
      </c>
      <c r="N2138" s="6">
        <f t="shared" si="133"/>
        <v>640.26</v>
      </c>
      <c r="O2138" s="6">
        <f t="shared" si="134"/>
        <v>561.29999999999995</v>
      </c>
      <c r="P2138" s="8">
        <f t="shared" si="135"/>
        <v>0.46714271447118744</v>
      </c>
      <c r="Q2138" s="5">
        <f>YEAR(SalesDataTable[[#This Row],[Order Date]])</f>
        <v>2026</v>
      </c>
      <c r="R2138" s="8" t="str">
        <f>"Q"&amp;ROUNDUP(MONTH(SalesDataTable[[#This Row],[Order Date]])/3,0)</f>
        <v>Q4</v>
      </c>
      <c r="S2138" s="9">
        <f>MONTH(SalesDataTable[[#This Row],[Order Date]])</f>
        <v>10</v>
      </c>
      <c r="T2138" s="8" t="str">
        <f>TEXT(SalesDataTable[[#This Row],[Order Date]],"mmm")</f>
        <v>Oct</v>
      </c>
    </row>
    <row r="2139" spans="1:20" ht="15.6">
      <c r="A2139" s="2">
        <v>4065</v>
      </c>
      <c r="B2139" s="3">
        <v>46312</v>
      </c>
      <c r="C2139" s="4" t="s">
        <v>20</v>
      </c>
      <c r="D2139" s="4" t="s">
        <v>21</v>
      </c>
      <c r="E2139" s="4" t="s">
        <v>2</v>
      </c>
      <c r="F2139" s="4" t="s">
        <v>13</v>
      </c>
      <c r="G2139" s="4" t="s">
        <v>34</v>
      </c>
      <c r="H2139" s="4" t="s">
        <v>42</v>
      </c>
      <c r="I2139" s="9">
        <v>3</v>
      </c>
      <c r="J2139" s="6">
        <v>36.75</v>
      </c>
      <c r="K2139" s="7">
        <v>0.05</v>
      </c>
      <c r="L2139" s="6">
        <v>13.71</v>
      </c>
      <c r="M2139" s="6">
        <f t="shared" si="132"/>
        <v>104.7375</v>
      </c>
      <c r="N2139" s="6">
        <f t="shared" si="133"/>
        <v>41.13</v>
      </c>
      <c r="O2139" s="6">
        <f t="shared" si="134"/>
        <v>63.607499999999995</v>
      </c>
      <c r="P2139" s="8">
        <f t="shared" si="135"/>
        <v>0.60730397422126747</v>
      </c>
      <c r="Q2139" s="5">
        <f>YEAR(SalesDataTable[[#This Row],[Order Date]])</f>
        <v>2026</v>
      </c>
      <c r="R2139" s="8" t="str">
        <f>"Q"&amp;ROUNDUP(MONTH(SalesDataTable[[#This Row],[Order Date]])/3,0)</f>
        <v>Q4</v>
      </c>
      <c r="S2139" s="9">
        <f>MONTH(SalesDataTable[[#This Row],[Order Date]])</f>
        <v>10</v>
      </c>
      <c r="T2139" s="8" t="str">
        <f>TEXT(SalesDataTable[[#This Row],[Order Date]],"mmm")</f>
        <v>Oct</v>
      </c>
    </row>
    <row r="2140" spans="1:20" ht="15.6">
      <c r="A2140" s="2">
        <v>4222</v>
      </c>
      <c r="B2140" s="3">
        <v>46312</v>
      </c>
      <c r="C2140" s="4" t="s">
        <v>11</v>
      </c>
      <c r="D2140" s="4" t="s">
        <v>52</v>
      </c>
      <c r="E2140" s="4" t="s">
        <v>2</v>
      </c>
      <c r="F2140" s="4" t="s">
        <v>3</v>
      </c>
      <c r="G2140" s="4" t="s">
        <v>9</v>
      </c>
      <c r="H2140" s="4" t="s">
        <v>10</v>
      </c>
      <c r="I2140" s="9">
        <v>2</v>
      </c>
      <c r="J2140" s="6">
        <v>92.41</v>
      </c>
      <c r="K2140" s="7">
        <v>0.1</v>
      </c>
      <c r="L2140" s="6">
        <v>45.42</v>
      </c>
      <c r="M2140" s="6">
        <f t="shared" si="132"/>
        <v>166.33799999999999</v>
      </c>
      <c r="N2140" s="6">
        <f t="shared" si="133"/>
        <v>90.84</v>
      </c>
      <c r="O2140" s="6">
        <f t="shared" si="134"/>
        <v>75.49799999999999</v>
      </c>
      <c r="P2140" s="8">
        <f t="shared" si="135"/>
        <v>0.4538830573891714</v>
      </c>
      <c r="Q2140" s="5">
        <f>YEAR(SalesDataTable[[#This Row],[Order Date]])</f>
        <v>2026</v>
      </c>
      <c r="R2140" s="8" t="str">
        <f>"Q"&amp;ROUNDUP(MONTH(SalesDataTable[[#This Row],[Order Date]])/3,0)</f>
        <v>Q4</v>
      </c>
      <c r="S2140" s="9">
        <f>MONTH(SalesDataTable[[#This Row],[Order Date]])</f>
        <v>10</v>
      </c>
      <c r="T2140" s="8" t="str">
        <f>TEXT(SalesDataTable[[#This Row],[Order Date]],"mmm")</f>
        <v>Oct</v>
      </c>
    </row>
    <row r="2141" spans="1:20" ht="15.6">
      <c r="A2141" s="2">
        <v>4304</v>
      </c>
      <c r="B2141" s="3">
        <v>46312</v>
      </c>
      <c r="C2141" s="4" t="s">
        <v>6</v>
      </c>
      <c r="D2141" s="4" t="s">
        <v>49</v>
      </c>
      <c r="E2141" s="4" t="s">
        <v>19</v>
      </c>
      <c r="F2141" s="4" t="s">
        <v>13</v>
      </c>
      <c r="G2141" s="4" t="s">
        <v>34</v>
      </c>
      <c r="H2141" s="4" t="s">
        <v>35</v>
      </c>
      <c r="I2141" s="9">
        <v>1</v>
      </c>
      <c r="J2141" s="6">
        <v>40.67</v>
      </c>
      <c r="K2141" s="7">
        <v>0</v>
      </c>
      <c r="L2141" s="6">
        <v>15.09</v>
      </c>
      <c r="M2141" s="6">
        <f t="shared" si="132"/>
        <v>40.67</v>
      </c>
      <c r="N2141" s="6">
        <f t="shared" si="133"/>
        <v>15.09</v>
      </c>
      <c r="O2141" s="6">
        <f t="shared" si="134"/>
        <v>25.580000000000002</v>
      </c>
      <c r="P2141" s="8">
        <f t="shared" si="135"/>
        <v>0.62896483894762722</v>
      </c>
      <c r="Q2141" s="5">
        <f>YEAR(SalesDataTable[[#This Row],[Order Date]])</f>
        <v>2026</v>
      </c>
      <c r="R2141" s="8" t="str">
        <f>"Q"&amp;ROUNDUP(MONTH(SalesDataTable[[#This Row],[Order Date]])/3,0)</f>
        <v>Q4</v>
      </c>
      <c r="S2141" s="9">
        <f>MONTH(SalesDataTable[[#This Row],[Order Date]])</f>
        <v>10</v>
      </c>
      <c r="T2141" s="8" t="str">
        <f>TEXT(SalesDataTable[[#This Row],[Order Date]],"mmm")</f>
        <v>Oct</v>
      </c>
    </row>
    <row r="2142" spans="1:20" ht="15.6">
      <c r="A2142" s="2">
        <v>109</v>
      </c>
      <c r="B2142" s="3">
        <v>46313</v>
      </c>
      <c r="C2142" s="4" t="s">
        <v>6</v>
      </c>
      <c r="D2142" s="4" t="s">
        <v>7</v>
      </c>
      <c r="E2142" s="4" t="s">
        <v>2</v>
      </c>
      <c r="F2142" s="4" t="s">
        <v>3</v>
      </c>
      <c r="G2142" s="4" t="s">
        <v>9</v>
      </c>
      <c r="H2142" s="4" t="s">
        <v>10</v>
      </c>
      <c r="I2142" s="9">
        <v>1</v>
      </c>
      <c r="J2142" s="6">
        <v>90.09</v>
      </c>
      <c r="K2142" s="7">
        <v>0</v>
      </c>
      <c r="L2142" s="6">
        <v>45.17</v>
      </c>
      <c r="M2142" s="6">
        <f t="shared" si="132"/>
        <v>90.09</v>
      </c>
      <c r="N2142" s="6">
        <f t="shared" si="133"/>
        <v>45.17</v>
      </c>
      <c r="O2142" s="6">
        <f t="shared" si="134"/>
        <v>44.92</v>
      </c>
      <c r="P2142" s="8">
        <f t="shared" si="135"/>
        <v>0.49861249861249862</v>
      </c>
      <c r="Q2142" s="5">
        <f>YEAR(SalesDataTable[[#This Row],[Order Date]])</f>
        <v>2026</v>
      </c>
      <c r="R2142" s="8" t="str">
        <f>"Q"&amp;ROUNDUP(MONTH(SalesDataTable[[#This Row],[Order Date]])/3,0)</f>
        <v>Q4</v>
      </c>
      <c r="S2142" s="9">
        <f>MONTH(SalesDataTable[[#This Row],[Order Date]])</f>
        <v>10</v>
      </c>
      <c r="T2142" s="8" t="str">
        <f>TEXT(SalesDataTable[[#This Row],[Order Date]],"mmm")</f>
        <v>Oct</v>
      </c>
    </row>
    <row r="2143" spans="1:20" ht="15.6">
      <c r="A2143" s="2">
        <v>744</v>
      </c>
      <c r="B2143" s="3">
        <v>46313</v>
      </c>
      <c r="C2143" s="4" t="s">
        <v>11</v>
      </c>
      <c r="D2143" s="4" t="s">
        <v>39</v>
      </c>
      <c r="E2143" s="4" t="s">
        <v>2</v>
      </c>
      <c r="F2143" s="4" t="s">
        <v>3</v>
      </c>
      <c r="G2143" s="4" t="s">
        <v>14</v>
      </c>
      <c r="H2143" s="4" t="s">
        <v>15</v>
      </c>
      <c r="I2143" s="9">
        <v>1</v>
      </c>
      <c r="J2143" s="6">
        <v>36.83</v>
      </c>
      <c r="K2143" s="7">
        <v>0</v>
      </c>
      <c r="L2143" s="6">
        <v>13.64</v>
      </c>
      <c r="M2143" s="6">
        <f t="shared" si="132"/>
        <v>36.83</v>
      </c>
      <c r="N2143" s="6">
        <f t="shared" si="133"/>
        <v>13.64</v>
      </c>
      <c r="O2143" s="6">
        <f t="shared" si="134"/>
        <v>23.189999999999998</v>
      </c>
      <c r="P2143" s="8">
        <f t="shared" si="135"/>
        <v>0.62964974205810476</v>
      </c>
      <c r="Q2143" s="5">
        <f>YEAR(SalesDataTable[[#This Row],[Order Date]])</f>
        <v>2026</v>
      </c>
      <c r="R2143" s="8" t="str">
        <f>"Q"&amp;ROUNDUP(MONTH(SalesDataTable[[#This Row],[Order Date]])/3,0)</f>
        <v>Q4</v>
      </c>
      <c r="S2143" s="9">
        <f>MONTH(SalesDataTable[[#This Row],[Order Date]])</f>
        <v>10</v>
      </c>
      <c r="T2143" s="8" t="str">
        <f>TEXT(SalesDataTable[[#This Row],[Order Date]],"mmm")</f>
        <v>Oct</v>
      </c>
    </row>
    <row r="2144" spans="1:20" ht="15.6">
      <c r="A2144" s="2">
        <v>960</v>
      </c>
      <c r="B2144" s="3">
        <v>46313</v>
      </c>
      <c r="C2144" s="4" t="s">
        <v>6</v>
      </c>
      <c r="D2144" s="4" t="s">
        <v>43</v>
      </c>
      <c r="E2144" s="4" t="s">
        <v>28</v>
      </c>
      <c r="F2144" s="4" t="s">
        <v>3</v>
      </c>
      <c r="G2144" s="4" t="s">
        <v>23</v>
      </c>
      <c r="H2144" s="4" t="s">
        <v>29</v>
      </c>
      <c r="I2144" s="9">
        <v>5</v>
      </c>
      <c r="J2144" s="6">
        <v>196.37</v>
      </c>
      <c r="K2144" s="7">
        <v>0.05</v>
      </c>
      <c r="L2144" s="6">
        <v>103.51</v>
      </c>
      <c r="M2144" s="6">
        <f t="shared" si="132"/>
        <v>932.75749999999994</v>
      </c>
      <c r="N2144" s="6">
        <f t="shared" si="133"/>
        <v>517.55000000000007</v>
      </c>
      <c r="O2144" s="6">
        <f t="shared" si="134"/>
        <v>415.20749999999987</v>
      </c>
      <c r="P2144" s="8">
        <f t="shared" si="135"/>
        <v>0.44513981393877816</v>
      </c>
      <c r="Q2144" s="5">
        <f>YEAR(SalesDataTable[[#This Row],[Order Date]])</f>
        <v>2026</v>
      </c>
      <c r="R2144" s="8" t="str">
        <f>"Q"&amp;ROUNDUP(MONTH(SalesDataTable[[#This Row],[Order Date]])/3,0)</f>
        <v>Q4</v>
      </c>
      <c r="S2144" s="9">
        <f>MONTH(SalesDataTable[[#This Row],[Order Date]])</f>
        <v>10</v>
      </c>
      <c r="T2144" s="8" t="str">
        <f>TEXT(SalesDataTable[[#This Row],[Order Date]],"mmm")</f>
        <v>Oct</v>
      </c>
    </row>
    <row r="2145" spans="1:20" ht="15.6">
      <c r="A2145" s="2">
        <v>1389</v>
      </c>
      <c r="B2145" s="3">
        <v>46313</v>
      </c>
      <c r="C2145" s="4" t="s">
        <v>0</v>
      </c>
      <c r="D2145" s="4" t="s">
        <v>50</v>
      </c>
      <c r="E2145" s="4" t="s">
        <v>2</v>
      </c>
      <c r="F2145" s="4" t="s">
        <v>13</v>
      </c>
      <c r="G2145" s="4" t="s">
        <v>9</v>
      </c>
      <c r="H2145" s="4" t="s">
        <v>10</v>
      </c>
      <c r="I2145" s="9">
        <v>2</v>
      </c>
      <c r="J2145" s="6">
        <v>93.73</v>
      </c>
      <c r="K2145" s="7">
        <v>0</v>
      </c>
      <c r="L2145" s="6">
        <v>44.79</v>
      </c>
      <c r="M2145" s="6">
        <f t="shared" si="132"/>
        <v>187.46</v>
      </c>
      <c r="N2145" s="6">
        <f t="shared" si="133"/>
        <v>89.58</v>
      </c>
      <c r="O2145" s="6">
        <f t="shared" si="134"/>
        <v>97.88000000000001</v>
      </c>
      <c r="P2145" s="8">
        <f t="shared" si="135"/>
        <v>0.52213805611863873</v>
      </c>
      <c r="Q2145" s="5">
        <f>YEAR(SalesDataTable[[#This Row],[Order Date]])</f>
        <v>2026</v>
      </c>
      <c r="R2145" s="8" t="str">
        <f>"Q"&amp;ROUNDUP(MONTH(SalesDataTable[[#This Row],[Order Date]])/3,0)</f>
        <v>Q4</v>
      </c>
      <c r="S2145" s="9">
        <f>MONTH(SalesDataTable[[#This Row],[Order Date]])</f>
        <v>10</v>
      </c>
      <c r="T2145" s="8" t="str">
        <f>TEXT(SalesDataTable[[#This Row],[Order Date]],"mmm")</f>
        <v>Oct</v>
      </c>
    </row>
    <row r="2146" spans="1:20" ht="15.6">
      <c r="A2146" s="2">
        <v>1493</v>
      </c>
      <c r="B2146" s="3">
        <v>46313</v>
      </c>
      <c r="C2146" s="4" t="s">
        <v>11</v>
      </c>
      <c r="D2146" s="4" t="s">
        <v>39</v>
      </c>
      <c r="E2146" s="4" t="s">
        <v>2</v>
      </c>
      <c r="F2146" s="4" t="s">
        <v>16</v>
      </c>
      <c r="G2146" s="4" t="s">
        <v>14</v>
      </c>
      <c r="H2146" s="4" t="s">
        <v>15</v>
      </c>
      <c r="I2146" s="9">
        <v>1</v>
      </c>
      <c r="J2146" s="6">
        <v>36.46</v>
      </c>
      <c r="K2146" s="7">
        <v>0.05</v>
      </c>
      <c r="L2146" s="6">
        <v>13.35</v>
      </c>
      <c r="M2146" s="6">
        <f t="shared" si="132"/>
        <v>34.637</v>
      </c>
      <c r="N2146" s="6">
        <f t="shared" si="133"/>
        <v>13.35</v>
      </c>
      <c r="O2146" s="6">
        <f t="shared" si="134"/>
        <v>21.286999999999999</v>
      </c>
      <c r="P2146" s="8">
        <f t="shared" si="135"/>
        <v>0.61457401045125148</v>
      </c>
      <c r="Q2146" s="5">
        <f>YEAR(SalesDataTable[[#This Row],[Order Date]])</f>
        <v>2026</v>
      </c>
      <c r="R2146" s="8" t="str">
        <f>"Q"&amp;ROUNDUP(MONTH(SalesDataTable[[#This Row],[Order Date]])/3,0)</f>
        <v>Q4</v>
      </c>
      <c r="S2146" s="9">
        <f>MONTH(SalesDataTable[[#This Row],[Order Date]])</f>
        <v>10</v>
      </c>
      <c r="T2146" s="8" t="str">
        <f>TEXT(SalesDataTable[[#This Row],[Order Date]],"mmm")</f>
        <v>Oct</v>
      </c>
    </row>
    <row r="2147" spans="1:20" ht="15.6">
      <c r="A2147" s="2">
        <v>1967</v>
      </c>
      <c r="B2147" s="3">
        <v>46313</v>
      </c>
      <c r="C2147" s="4" t="s">
        <v>6</v>
      </c>
      <c r="D2147" s="4" t="s">
        <v>49</v>
      </c>
      <c r="E2147" s="4" t="s">
        <v>2</v>
      </c>
      <c r="F2147" s="4" t="s">
        <v>3</v>
      </c>
      <c r="G2147" s="4" t="s">
        <v>23</v>
      </c>
      <c r="H2147" s="4" t="s">
        <v>51</v>
      </c>
      <c r="I2147" s="9">
        <v>2</v>
      </c>
      <c r="J2147" s="6">
        <v>125.91</v>
      </c>
      <c r="K2147" s="7">
        <v>0</v>
      </c>
      <c r="L2147" s="6">
        <v>61.95</v>
      </c>
      <c r="M2147" s="6">
        <f t="shared" si="132"/>
        <v>251.82</v>
      </c>
      <c r="N2147" s="6">
        <f t="shared" si="133"/>
        <v>123.9</v>
      </c>
      <c r="O2147" s="6">
        <f t="shared" si="134"/>
        <v>127.91999999999999</v>
      </c>
      <c r="P2147" s="8">
        <f t="shared" si="135"/>
        <v>0.50798189182749576</v>
      </c>
      <c r="Q2147" s="5">
        <f>YEAR(SalesDataTable[[#This Row],[Order Date]])</f>
        <v>2026</v>
      </c>
      <c r="R2147" s="8" t="str">
        <f>"Q"&amp;ROUNDUP(MONTH(SalesDataTable[[#This Row],[Order Date]])/3,0)</f>
        <v>Q4</v>
      </c>
      <c r="S2147" s="9">
        <f>MONTH(SalesDataTable[[#This Row],[Order Date]])</f>
        <v>10</v>
      </c>
      <c r="T2147" s="8" t="str">
        <f>TEXT(SalesDataTable[[#This Row],[Order Date]],"mmm")</f>
        <v>Oct</v>
      </c>
    </row>
    <row r="2148" spans="1:20" ht="15.6">
      <c r="A2148" s="2">
        <v>2132</v>
      </c>
      <c r="B2148" s="3">
        <v>46313</v>
      </c>
      <c r="C2148" s="4" t="s">
        <v>20</v>
      </c>
      <c r="D2148" s="4" t="s">
        <v>33</v>
      </c>
      <c r="E2148" s="4" t="s">
        <v>19</v>
      </c>
      <c r="F2148" s="4" t="s">
        <v>13</v>
      </c>
      <c r="G2148" s="4" t="s">
        <v>9</v>
      </c>
      <c r="H2148" s="4" t="s">
        <v>10</v>
      </c>
      <c r="I2148" s="9">
        <v>1</v>
      </c>
      <c r="J2148" s="6">
        <v>92.56</v>
      </c>
      <c r="K2148" s="7">
        <v>0.1</v>
      </c>
      <c r="L2148" s="6">
        <v>44.23</v>
      </c>
      <c r="M2148" s="6">
        <f t="shared" si="132"/>
        <v>83.304000000000002</v>
      </c>
      <c r="N2148" s="6">
        <f t="shared" si="133"/>
        <v>44.23</v>
      </c>
      <c r="O2148" s="6">
        <f t="shared" si="134"/>
        <v>39.074000000000005</v>
      </c>
      <c r="P2148" s="8">
        <f t="shared" si="135"/>
        <v>0.46905310669355621</v>
      </c>
      <c r="Q2148" s="5">
        <f>YEAR(SalesDataTable[[#This Row],[Order Date]])</f>
        <v>2026</v>
      </c>
      <c r="R2148" s="8" t="str">
        <f>"Q"&amp;ROUNDUP(MONTH(SalesDataTable[[#This Row],[Order Date]])/3,0)</f>
        <v>Q4</v>
      </c>
      <c r="S2148" s="9">
        <f>MONTH(SalesDataTable[[#This Row],[Order Date]])</f>
        <v>10</v>
      </c>
      <c r="T2148" s="8" t="str">
        <f>TEXT(SalesDataTable[[#This Row],[Order Date]],"mmm")</f>
        <v>Oct</v>
      </c>
    </row>
    <row r="2149" spans="1:20" ht="15.6">
      <c r="A2149" s="2">
        <v>2882</v>
      </c>
      <c r="B2149" s="3">
        <v>46313</v>
      </c>
      <c r="C2149" s="4" t="s">
        <v>20</v>
      </c>
      <c r="D2149" s="4" t="s">
        <v>33</v>
      </c>
      <c r="E2149" s="4" t="s">
        <v>28</v>
      </c>
      <c r="F2149" s="4" t="s">
        <v>13</v>
      </c>
      <c r="G2149" s="4" t="s">
        <v>9</v>
      </c>
      <c r="H2149" s="4" t="s">
        <v>46</v>
      </c>
      <c r="I2149" s="9">
        <v>4</v>
      </c>
      <c r="J2149" s="6">
        <v>70.02</v>
      </c>
      <c r="K2149" s="7">
        <v>0</v>
      </c>
      <c r="L2149" s="6">
        <v>32.86</v>
      </c>
      <c r="M2149" s="6">
        <f t="shared" si="132"/>
        <v>280.08</v>
      </c>
      <c r="N2149" s="6">
        <f t="shared" si="133"/>
        <v>131.44</v>
      </c>
      <c r="O2149" s="6">
        <f t="shared" si="134"/>
        <v>148.63999999999999</v>
      </c>
      <c r="P2149" s="8">
        <f t="shared" si="135"/>
        <v>0.53070551271065403</v>
      </c>
      <c r="Q2149" s="5">
        <f>YEAR(SalesDataTable[[#This Row],[Order Date]])</f>
        <v>2026</v>
      </c>
      <c r="R2149" s="8" t="str">
        <f>"Q"&amp;ROUNDUP(MONTH(SalesDataTable[[#This Row],[Order Date]])/3,0)</f>
        <v>Q4</v>
      </c>
      <c r="S2149" s="9">
        <f>MONTH(SalesDataTable[[#This Row],[Order Date]])</f>
        <v>10</v>
      </c>
      <c r="T2149" s="8" t="str">
        <f>TEXT(SalesDataTable[[#This Row],[Order Date]],"mmm")</f>
        <v>Oct</v>
      </c>
    </row>
    <row r="2150" spans="1:20" ht="15.6">
      <c r="A2150" s="2">
        <v>3345</v>
      </c>
      <c r="B2150" s="3">
        <v>46313</v>
      </c>
      <c r="C2150" s="4" t="s">
        <v>0</v>
      </c>
      <c r="D2150" s="4" t="s">
        <v>50</v>
      </c>
      <c r="E2150" s="4" t="s">
        <v>2</v>
      </c>
      <c r="F2150" s="4" t="s">
        <v>3</v>
      </c>
      <c r="G2150" s="4" t="s">
        <v>4</v>
      </c>
      <c r="H2150" s="4" t="s">
        <v>22</v>
      </c>
      <c r="I2150" s="9">
        <v>3</v>
      </c>
      <c r="J2150" s="6">
        <v>51.62</v>
      </c>
      <c r="K2150" s="7">
        <v>0.1</v>
      </c>
      <c r="L2150" s="6">
        <v>22.94</v>
      </c>
      <c r="M2150" s="6">
        <f t="shared" si="132"/>
        <v>139.374</v>
      </c>
      <c r="N2150" s="6">
        <f t="shared" si="133"/>
        <v>68.820000000000007</v>
      </c>
      <c r="O2150" s="6">
        <f t="shared" si="134"/>
        <v>70.553999999999988</v>
      </c>
      <c r="P2150" s="8">
        <f t="shared" si="135"/>
        <v>0.50622067243531788</v>
      </c>
      <c r="Q2150" s="5">
        <f>YEAR(SalesDataTable[[#This Row],[Order Date]])</f>
        <v>2026</v>
      </c>
      <c r="R2150" s="8" t="str">
        <f>"Q"&amp;ROUNDUP(MONTH(SalesDataTable[[#This Row],[Order Date]])/3,0)</f>
        <v>Q4</v>
      </c>
      <c r="S2150" s="9">
        <f>MONTH(SalesDataTable[[#This Row],[Order Date]])</f>
        <v>10</v>
      </c>
      <c r="T2150" s="8" t="str">
        <f>TEXT(SalesDataTable[[#This Row],[Order Date]],"mmm")</f>
        <v>Oct</v>
      </c>
    </row>
    <row r="2151" spans="1:20" ht="15.6">
      <c r="A2151" s="2">
        <v>4089</v>
      </c>
      <c r="B2151" s="3">
        <v>46313</v>
      </c>
      <c r="C2151" s="4" t="s">
        <v>11</v>
      </c>
      <c r="D2151" s="4" t="s">
        <v>12</v>
      </c>
      <c r="E2151" s="4" t="s">
        <v>2</v>
      </c>
      <c r="F2151" s="4" t="s">
        <v>13</v>
      </c>
      <c r="G2151" s="4" t="s">
        <v>23</v>
      </c>
      <c r="H2151" s="4" t="s">
        <v>29</v>
      </c>
      <c r="I2151" s="9">
        <v>1</v>
      </c>
      <c r="J2151" s="6">
        <v>196.39</v>
      </c>
      <c r="K2151" s="7">
        <v>0</v>
      </c>
      <c r="L2151" s="6">
        <v>104.66</v>
      </c>
      <c r="M2151" s="6">
        <f t="shared" si="132"/>
        <v>196.39</v>
      </c>
      <c r="N2151" s="6">
        <f t="shared" si="133"/>
        <v>104.66</v>
      </c>
      <c r="O2151" s="6">
        <f t="shared" si="134"/>
        <v>91.72999999999999</v>
      </c>
      <c r="P2151" s="8">
        <f t="shared" si="135"/>
        <v>0.46708080859514228</v>
      </c>
      <c r="Q2151" s="5">
        <f>YEAR(SalesDataTable[[#This Row],[Order Date]])</f>
        <v>2026</v>
      </c>
      <c r="R2151" s="8" t="str">
        <f>"Q"&amp;ROUNDUP(MONTH(SalesDataTable[[#This Row],[Order Date]])/3,0)</f>
        <v>Q4</v>
      </c>
      <c r="S2151" s="9">
        <f>MONTH(SalesDataTable[[#This Row],[Order Date]])</f>
        <v>10</v>
      </c>
      <c r="T2151" s="8" t="str">
        <f>TEXT(SalesDataTable[[#This Row],[Order Date]],"mmm")</f>
        <v>Oct</v>
      </c>
    </row>
    <row r="2152" spans="1:20" ht="15.6">
      <c r="A2152" s="2">
        <v>4119</v>
      </c>
      <c r="B2152" s="3">
        <v>46313</v>
      </c>
      <c r="C2152" s="4" t="s">
        <v>20</v>
      </c>
      <c r="D2152" s="4" t="s">
        <v>33</v>
      </c>
      <c r="E2152" s="4" t="s">
        <v>8</v>
      </c>
      <c r="F2152" s="4" t="s">
        <v>16</v>
      </c>
      <c r="G2152" s="4" t="s">
        <v>34</v>
      </c>
      <c r="H2152" s="4" t="s">
        <v>35</v>
      </c>
      <c r="I2152" s="9">
        <v>10</v>
      </c>
      <c r="J2152" s="6">
        <v>41.26</v>
      </c>
      <c r="K2152" s="7">
        <v>0.1</v>
      </c>
      <c r="L2152" s="6">
        <v>15.06</v>
      </c>
      <c r="M2152" s="6">
        <f t="shared" si="132"/>
        <v>371.34</v>
      </c>
      <c r="N2152" s="6">
        <f t="shared" si="133"/>
        <v>150.6</v>
      </c>
      <c r="O2152" s="6">
        <f t="shared" si="134"/>
        <v>220.73999999999998</v>
      </c>
      <c r="P2152" s="8">
        <f t="shared" si="135"/>
        <v>0.59444175149458711</v>
      </c>
      <c r="Q2152" s="5">
        <f>YEAR(SalesDataTable[[#This Row],[Order Date]])</f>
        <v>2026</v>
      </c>
      <c r="R2152" s="8" t="str">
        <f>"Q"&amp;ROUNDUP(MONTH(SalesDataTable[[#This Row],[Order Date]])/3,0)</f>
        <v>Q4</v>
      </c>
      <c r="S2152" s="9">
        <f>MONTH(SalesDataTable[[#This Row],[Order Date]])</f>
        <v>10</v>
      </c>
      <c r="T2152" s="8" t="str">
        <f>TEXT(SalesDataTable[[#This Row],[Order Date]],"mmm")</f>
        <v>Oct</v>
      </c>
    </row>
    <row r="2153" spans="1:20" ht="15.6">
      <c r="A2153" s="2">
        <v>4968</v>
      </c>
      <c r="B2153" s="3">
        <v>46313</v>
      </c>
      <c r="C2153" s="4" t="s">
        <v>11</v>
      </c>
      <c r="D2153" s="4" t="s">
        <v>18</v>
      </c>
      <c r="E2153" s="4" t="s">
        <v>28</v>
      </c>
      <c r="F2153" s="4" t="s">
        <v>13</v>
      </c>
      <c r="G2153" s="4" t="s">
        <v>14</v>
      </c>
      <c r="H2153" s="4" t="s">
        <v>15</v>
      </c>
      <c r="I2153" s="9">
        <v>1</v>
      </c>
      <c r="J2153" s="6">
        <v>35.549999999999997</v>
      </c>
      <c r="K2153" s="7">
        <v>0.05</v>
      </c>
      <c r="L2153" s="6">
        <v>13.44</v>
      </c>
      <c r="M2153" s="6">
        <f t="shared" si="132"/>
        <v>33.772499999999994</v>
      </c>
      <c r="N2153" s="6">
        <f t="shared" si="133"/>
        <v>13.44</v>
      </c>
      <c r="O2153" s="6">
        <f t="shared" si="134"/>
        <v>20.332499999999996</v>
      </c>
      <c r="P2153" s="8">
        <f t="shared" si="135"/>
        <v>0.60204308238951809</v>
      </c>
      <c r="Q2153" s="5">
        <f>YEAR(SalesDataTable[[#This Row],[Order Date]])</f>
        <v>2026</v>
      </c>
      <c r="R2153" s="8" t="str">
        <f>"Q"&amp;ROUNDUP(MONTH(SalesDataTable[[#This Row],[Order Date]])/3,0)</f>
        <v>Q4</v>
      </c>
      <c r="S2153" s="9">
        <f>MONTH(SalesDataTable[[#This Row],[Order Date]])</f>
        <v>10</v>
      </c>
      <c r="T2153" s="8" t="str">
        <f>TEXT(SalesDataTable[[#This Row],[Order Date]],"mmm")</f>
        <v>Oct</v>
      </c>
    </row>
    <row r="2154" spans="1:20" ht="15.6">
      <c r="A2154" s="2">
        <v>5197</v>
      </c>
      <c r="B2154" s="3">
        <v>46313</v>
      </c>
      <c r="C2154" s="4" t="s">
        <v>20</v>
      </c>
      <c r="D2154" s="4" t="s">
        <v>33</v>
      </c>
      <c r="E2154" s="4" t="s">
        <v>2</v>
      </c>
      <c r="F2154" s="4" t="s">
        <v>13</v>
      </c>
      <c r="G2154" s="4" t="s">
        <v>4</v>
      </c>
      <c r="H2154" s="4" t="s">
        <v>22</v>
      </c>
      <c r="I2154" s="9">
        <v>1</v>
      </c>
      <c r="J2154" s="6">
        <v>49.5</v>
      </c>
      <c r="K2154" s="7">
        <v>0</v>
      </c>
      <c r="L2154" s="6">
        <v>22.36</v>
      </c>
      <c r="M2154" s="6">
        <f t="shared" si="132"/>
        <v>49.5</v>
      </c>
      <c r="N2154" s="6">
        <f t="shared" si="133"/>
        <v>22.36</v>
      </c>
      <c r="O2154" s="6">
        <f t="shared" si="134"/>
        <v>27.14</v>
      </c>
      <c r="P2154" s="8">
        <f t="shared" si="135"/>
        <v>0.54828282828282826</v>
      </c>
      <c r="Q2154" s="5">
        <f>YEAR(SalesDataTable[[#This Row],[Order Date]])</f>
        <v>2026</v>
      </c>
      <c r="R2154" s="8" t="str">
        <f>"Q"&amp;ROUNDUP(MONTH(SalesDataTable[[#This Row],[Order Date]])/3,0)</f>
        <v>Q4</v>
      </c>
      <c r="S2154" s="9">
        <f>MONTH(SalesDataTable[[#This Row],[Order Date]])</f>
        <v>10</v>
      </c>
      <c r="T2154" s="8" t="str">
        <f>TEXT(SalesDataTable[[#This Row],[Order Date]],"mmm")</f>
        <v>Oct</v>
      </c>
    </row>
    <row r="2155" spans="1:20" ht="15.6">
      <c r="A2155" s="2">
        <v>66</v>
      </c>
      <c r="B2155" s="3">
        <v>46314</v>
      </c>
      <c r="C2155" s="4" t="s">
        <v>0</v>
      </c>
      <c r="D2155" s="4" t="s">
        <v>50</v>
      </c>
      <c r="E2155" s="4" t="s">
        <v>2</v>
      </c>
      <c r="F2155" s="4" t="s">
        <v>16</v>
      </c>
      <c r="G2155" s="4" t="s">
        <v>23</v>
      </c>
      <c r="H2155" s="4" t="s">
        <v>40</v>
      </c>
      <c r="I2155" s="9">
        <v>1</v>
      </c>
      <c r="J2155" s="6">
        <v>80.58</v>
      </c>
      <c r="K2155" s="7">
        <v>0</v>
      </c>
      <c r="L2155" s="6">
        <v>40.43</v>
      </c>
      <c r="M2155" s="6">
        <f t="shared" si="132"/>
        <v>80.58</v>
      </c>
      <c r="N2155" s="6">
        <f t="shared" si="133"/>
        <v>40.43</v>
      </c>
      <c r="O2155" s="6">
        <f t="shared" si="134"/>
        <v>40.15</v>
      </c>
      <c r="P2155" s="8">
        <f t="shared" si="135"/>
        <v>0.49826259617771157</v>
      </c>
      <c r="Q2155" s="5">
        <f>YEAR(SalesDataTable[[#This Row],[Order Date]])</f>
        <v>2026</v>
      </c>
      <c r="R2155" s="8" t="str">
        <f>"Q"&amp;ROUNDUP(MONTH(SalesDataTable[[#This Row],[Order Date]])/3,0)</f>
        <v>Q4</v>
      </c>
      <c r="S2155" s="9">
        <f>MONTH(SalesDataTable[[#This Row],[Order Date]])</f>
        <v>10</v>
      </c>
      <c r="T2155" s="8" t="str">
        <f>TEXT(SalesDataTable[[#This Row],[Order Date]],"mmm")</f>
        <v>Oct</v>
      </c>
    </row>
    <row r="2156" spans="1:20" ht="15.6">
      <c r="A2156" s="2">
        <v>585</v>
      </c>
      <c r="B2156" s="3">
        <v>46314</v>
      </c>
      <c r="C2156" s="4" t="s">
        <v>11</v>
      </c>
      <c r="D2156" s="4" t="s">
        <v>25</v>
      </c>
      <c r="E2156" s="4" t="s">
        <v>19</v>
      </c>
      <c r="F2156" s="4" t="s">
        <v>16</v>
      </c>
      <c r="G2156" s="4" t="s">
        <v>14</v>
      </c>
      <c r="H2156" s="4" t="s">
        <v>48</v>
      </c>
      <c r="I2156" s="9">
        <v>2</v>
      </c>
      <c r="J2156" s="6">
        <v>161.59</v>
      </c>
      <c r="K2156" s="7">
        <v>0.05</v>
      </c>
      <c r="L2156" s="6">
        <v>89.57</v>
      </c>
      <c r="M2156" s="6">
        <f t="shared" si="132"/>
        <v>307.02100000000002</v>
      </c>
      <c r="N2156" s="6">
        <f t="shared" si="133"/>
        <v>179.14</v>
      </c>
      <c r="O2156" s="6">
        <f t="shared" si="134"/>
        <v>127.88100000000003</v>
      </c>
      <c r="P2156" s="8">
        <f t="shared" si="135"/>
        <v>0.41652199686666391</v>
      </c>
      <c r="Q2156" s="5">
        <f>YEAR(SalesDataTable[[#This Row],[Order Date]])</f>
        <v>2026</v>
      </c>
      <c r="R2156" s="8" t="str">
        <f>"Q"&amp;ROUNDUP(MONTH(SalesDataTable[[#This Row],[Order Date]])/3,0)</f>
        <v>Q4</v>
      </c>
      <c r="S2156" s="9">
        <f>MONTH(SalesDataTable[[#This Row],[Order Date]])</f>
        <v>10</v>
      </c>
      <c r="T2156" s="8" t="str">
        <f>TEXT(SalesDataTable[[#This Row],[Order Date]],"mmm")</f>
        <v>Oct</v>
      </c>
    </row>
    <row r="2157" spans="1:20" ht="15.6">
      <c r="A2157" s="2">
        <v>856</v>
      </c>
      <c r="B2157" s="3">
        <v>46314</v>
      </c>
      <c r="C2157" s="4" t="s">
        <v>20</v>
      </c>
      <c r="D2157" s="4" t="s">
        <v>33</v>
      </c>
      <c r="E2157" s="4" t="s">
        <v>2</v>
      </c>
      <c r="F2157" s="4" t="s">
        <v>16</v>
      </c>
      <c r="G2157" s="4" t="s">
        <v>23</v>
      </c>
      <c r="H2157" s="4" t="s">
        <v>40</v>
      </c>
      <c r="I2157" s="9">
        <v>1</v>
      </c>
      <c r="J2157" s="6">
        <v>80.319999999999993</v>
      </c>
      <c r="K2157" s="7">
        <v>0</v>
      </c>
      <c r="L2157" s="6">
        <v>39.729999999999997</v>
      </c>
      <c r="M2157" s="6">
        <f t="shared" si="132"/>
        <v>80.319999999999993</v>
      </c>
      <c r="N2157" s="6">
        <f t="shared" si="133"/>
        <v>39.729999999999997</v>
      </c>
      <c r="O2157" s="6">
        <f t="shared" si="134"/>
        <v>40.589999999999996</v>
      </c>
      <c r="P2157" s="8">
        <f t="shared" si="135"/>
        <v>0.50535358565737054</v>
      </c>
      <c r="Q2157" s="5">
        <f>YEAR(SalesDataTable[[#This Row],[Order Date]])</f>
        <v>2026</v>
      </c>
      <c r="R2157" s="8" t="str">
        <f>"Q"&amp;ROUNDUP(MONTH(SalesDataTable[[#This Row],[Order Date]])/3,0)</f>
        <v>Q4</v>
      </c>
      <c r="S2157" s="9">
        <f>MONTH(SalesDataTable[[#This Row],[Order Date]])</f>
        <v>10</v>
      </c>
      <c r="T2157" s="8" t="str">
        <f>TEXT(SalesDataTable[[#This Row],[Order Date]],"mmm")</f>
        <v>Oct</v>
      </c>
    </row>
    <row r="2158" spans="1:20" ht="15.6">
      <c r="A2158" s="2">
        <v>1793</v>
      </c>
      <c r="B2158" s="3">
        <v>46314</v>
      </c>
      <c r="C2158" s="4" t="s">
        <v>0</v>
      </c>
      <c r="D2158" s="4" t="s">
        <v>36</v>
      </c>
      <c r="E2158" s="4" t="s">
        <v>28</v>
      </c>
      <c r="F2158" s="4" t="s">
        <v>13</v>
      </c>
      <c r="G2158" s="4" t="s">
        <v>14</v>
      </c>
      <c r="H2158" s="4" t="s">
        <v>48</v>
      </c>
      <c r="I2158" s="9">
        <v>1</v>
      </c>
      <c r="J2158" s="6">
        <v>164.25</v>
      </c>
      <c r="K2158" s="7">
        <v>0</v>
      </c>
      <c r="L2158" s="6">
        <v>86.6</v>
      </c>
      <c r="M2158" s="6">
        <f t="shared" si="132"/>
        <v>164.25</v>
      </c>
      <c r="N2158" s="6">
        <f t="shared" si="133"/>
        <v>86.6</v>
      </c>
      <c r="O2158" s="6">
        <f t="shared" si="134"/>
        <v>77.650000000000006</v>
      </c>
      <c r="P2158" s="8">
        <f t="shared" si="135"/>
        <v>0.47275494672754947</v>
      </c>
      <c r="Q2158" s="5">
        <f>YEAR(SalesDataTable[[#This Row],[Order Date]])</f>
        <v>2026</v>
      </c>
      <c r="R2158" s="8" t="str">
        <f>"Q"&amp;ROUNDUP(MONTH(SalesDataTable[[#This Row],[Order Date]])/3,0)</f>
        <v>Q4</v>
      </c>
      <c r="S2158" s="9">
        <f>MONTH(SalesDataTable[[#This Row],[Order Date]])</f>
        <v>10</v>
      </c>
      <c r="T2158" s="8" t="str">
        <f>TEXT(SalesDataTable[[#This Row],[Order Date]],"mmm")</f>
        <v>Oct</v>
      </c>
    </row>
    <row r="2159" spans="1:20" ht="15.6">
      <c r="A2159" s="2">
        <v>4763</v>
      </c>
      <c r="B2159" s="3">
        <v>46314</v>
      </c>
      <c r="C2159" s="4" t="s">
        <v>20</v>
      </c>
      <c r="D2159" s="4" t="s">
        <v>33</v>
      </c>
      <c r="E2159" s="4" t="s">
        <v>28</v>
      </c>
      <c r="F2159" s="4" t="s">
        <v>13</v>
      </c>
      <c r="G2159" s="4" t="s">
        <v>4</v>
      </c>
      <c r="H2159" s="4" t="s">
        <v>30</v>
      </c>
      <c r="I2159" s="9">
        <v>6</v>
      </c>
      <c r="J2159" s="6">
        <v>101.6</v>
      </c>
      <c r="K2159" s="7">
        <v>0</v>
      </c>
      <c r="L2159" s="6">
        <v>50.17</v>
      </c>
      <c r="M2159" s="6">
        <f t="shared" si="132"/>
        <v>609.59999999999991</v>
      </c>
      <c r="N2159" s="6">
        <f t="shared" si="133"/>
        <v>301.02</v>
      </c>
      <c r="O2159" s="6">
        <f t="shared" si="134"/>
        <v>308.57999999999993</v>
      </c>
      <c r="P2159" s="8">
        <f t="shared" si="135"/>
        <v>0.50620078740157481</v>
      </c>
      <c r="Q2159" s="5">
        <f>YEAR(SalesDataTable[[#This Row],[Order Date]])</f>
        <v>2026</v>
      </c>
      <c r="R2159" s="8" t="str">
        <f>"Q"&amp;ROUNDUP(MONTH(SalesDataTable[[#This Row],[Order Date]])/3,0)</f>
        <v>Q4</v>
      </c>
      <c r="S2159" s="9">
        <f>MONTH(SalesDataTable[[#This Row],[Order Date]])</f>
        <v>10</v>
      </c>
      <c r="T2159" s="8" t="str">
        <f>TEXT(SalesDataTable[[#This Row],[Order Date]],"mmm")</f>
        <v>Oct</v>
      </c>
    </row>
    <row r="2160" spans="1:20" ht="15.6">
      <c r="A2160" s="2">
        <v>1716</v>
      </c>
      <c r="B2160" s="3">
        <v>46315</v>
      </c>
      <c r="C2160" s="4" t="s">
        <v>0</v>
      </c>
      <c r="D2160" s="4" t="s">
        <v>1</v>
      </c>
      <c r="E2160" s="4" t="s">
        <v>19</v>
      </c>
      <c r="F2160" s="4" t="s">
        <v>3</v>
      </c>
      <c r="G2160" s="4" t="s">
        <v>34</v>
      </c>
      <c r="H2160" s="4" t="s">
        <v>42</v>
      </c>
      <c r="I2160" s="9">
        <v>5</v>
      </c>
      <c r="J2160" s="6">
        <v>35.99</v>
      </c>
      <c r="K2160" s="7">
        <v>0</v>
      </c>
      <c r="L2160" s="6">
        <v>14.19</v>
      </c>
      <c r="M2160" s="6">
        <f t="shared" si="132"/>
        <v>179.95000000000002</v>
      </c>
      <c r="N2160" s="6">
        <f t="shared" si="133"/>
        <v>70.95</v>
      </c>
      <c r="O2160" s="6">
        <f t="shared" si="134"/>
        <v>109.00000000000001</v>
      </c>
      <c r="P2160" s="8">
        <f t="shared" si="135"/>
        <v>0.60572381217004723</v>
      </c>
      <c r="Q2160" s="5">
        <f>YEAR(SalesDataTable[[#This Row],[Order Date]])</f>
        <v>2026</v>
      </c>
      <c r="R2160" s="8" t="str">
        <f>"Q"&amp;ROUNDUP(MONTH(SalesDataTable[[#This Row],[Order Date]])/3,0)</f>
        <v>Q4</v>
      </c>
      <c r="S2160" s="9">
        <f>MONTH(SalesDataTable[[#This Row],[Order Date]])</f>
        <v>10</v>
      </c>
      <c r="T2160" s="8" t="str">
        <f>TEXT(SalesDataTable[[#This Row],[Order Date]],"mmm")</f>
        <v>Oct</v>
      </c>
    </row>
    <row r="2161" spans="1:20" ht="15.6">
      <c r="A2161" s="2">
        <v>1759</v>
      </c>
      <c r="B2161" s="3">
        <v>46315</v>
      </c>
      <c r="C2161" s="4" t="s">
        <v>20</v>
      </c>
      <c r="D2161" s="4" t="s">
        <v>33</v>
      </c>
      <c r="E2161" s="4" t="s">
        <v>2</v>
      </c>
      <c r="F2161" s="4" t="s">
        <v>3</v>
      </c>
      <c r="G2161" s="4" t="s">
        <v>34</v>
      </c>
      <c r="H2161" s="4" t="s">
        <v>42</v>
      </c>
      <c r="I2161" s="9">
        <v>2</v>
      </c>
      <c r="J2161" s="6">
        <v>36.57</v>
      </c>
      <c r="K2161" s="7">
        <v>0.1</v>
      </c>
      <c r="L2161" s="6">
        <v>13.79</v>
      </c>
      <c r="M2161" s="6">
        <f t="shared" si="132"/>
        <v>65.826000000000008</v>
      </c>
      <c r="N2161" s="6">
        <f t="shared" si="133"/>
        <v>27.58</v>
      </c>
      <c r="O2161" s="6">
        <f t="shared" si="134"/>
        <v>38.246000000000009</v>
      </c>
      <c r="P2161" s="8">
        <f t="shared" si="135"/>
        <v>0.58101661957281325</v>
      </c>
      <c r="Q2161" s="5">
        <f>YEAR(SalesDataTable[[#This Row],[Order Date]])</f>
        <v>2026</v>
      </c>
      <c r="R2161" s="8" t="str">
        <f>"Q"&amp;ROUNDUP(MONTH(SalesDataTable[[#This Row],[Order Date]])/3,0)</f>
        <v>Q4</v>
      </c>
      <c r="S2161" s="9">
        <f>MONTH(SalesDataTable[[#This Row],[Order Date]])</f>
        <v>10</v>
      </c>
      <c r="T2161" s="8" t="str">
        <f>TEXT(SalesDataTable[[#This Row],[Order Date]],"mmm")</f>
        <v>Oct</v>
      </c>
    </row>
    <row r="2162" spans="1:20" ht="15.6">
      <c r="A2162" s="2">
        <v>1811</v>
      </c>
      <c r="B2162" s="3">
        <v>46315</v>
      </c>
      <c r="C2162" s="4" t="s">
        <v>6</v>
      </c>
      <c r="D2162" s="4" t="s">
        <v>27</v>
      </c>
      <c r="E2162" s="4" t="s">
        <v>2</v>
      </c>
      <c r="F2162" s="4" t="s">
        <v>13</v>
      </c>
      <c r="G2162" s="4" t="s">
        <v>4</v>
      </c>
      <c r="H2162" s="4" t="s">
        <v>26</v>
      </c>
      <c r="I2162" s="9">
        <v>1</v>
      </c>
      <c r="J2162" s="6">
        <v>40.99</v>
      </c>
      <c r="K2162" s="7">
        <v>0.1</v>
      </c>
      <c r="L2162" s="6">
        <v>17.16</v>
      </c>
      <c r="M2162" s="6">
        <f t="shared" si="132"/>
        <v>36.891000000000005</v>
      </c>
      <c r="N2162" s="6">
        <f t="shared" si="133"/>
        <v>17.16</v>
      </c>
      <c r="O2162" s="6">
        <f t="shared" si="134"/>
        <v>19.731000000000005</v>
      </c>
      <c r="P2162" s="8">
        <f t="shared" si="135"/>
        <v>0.5348458973733432</v>
      </c>
      <c r="Q2162" s="5">
        <f>YEAR(SalesDataTable[[#This Row],[Order Date]])</f>
        <v>2026</v>
      </c>
      <c r="R2162" s="8" t="str">
        <f>"Q"&amp;ROUNDUP(MONTH(SalesDataTable[[#This Row],[Order Date]])/3,0)</f>
        <v>Q4</v>
      </c>
      <c r="S2162" s="9">
        <f>MONTH(SalesDataTable[[#This Row],[Order Date]])</f>
        <v>10</v>
      </c>
      <c r="T2162" s="8" t="str">
        <f>TEXT(SalesDataTable[[#This Row],[Order Date]],"mmm")</f>
        <v>Oct</v>
      </c>
    </row>
    <row r="2163" spans="1:20" ht="15.6">
      <c r="A2163" s="2">
        <v>2918</v>
      </c>
      <c r="B2163" s="3">
        <v>46315</v>
      </c>
      <c r="C2163" s="4" t="s">
        <v>20</v>
      </c>
      <c r="D2163" s="4" t="s">
        <v>33</v>
      </c>
      <c r="E2163" s="4" t="s">
        <v>19</v>
      </c>
      <c r="F2163" s="4" t="s">
        <v>3</v>
      </c>
      <c r="G2163" s="4" t="s">
        <v>23</v>
      </c>
      <c r="H2163" s="4" t="s">
        <v>40</v>
      </c>
      <c r="I2163" s="9">
        <v>3</v>
      </c>
      <c r="J2163" s="6">
        <v>80.47</v>
      </c>
      <c r="K2163" s="7">
        <v>0</v>
      </c>
      <c r="L2163" s="6">
        <v>40.090000000000003</v>
      </c>
      <c r="M2163" s="6">
        <f t="shared" si="132"/>
        <v>241.41</v>
      </c>
      <c r="N2163" s="6">
        <f t="shared" si="133"/>
        <v>120.27000000000001</v>
      </c>
      <c r="O2163" s="6">
        <f t="shared" si="134"/>
        <v>121.13999999999999</v>
      </c>
      <c r="P2163" s="8">
        <f t="shared" si="135"/>
        <v>0.50180191375667949</v>
      </c>
      <c r="Q2163" s="5">
        <f>YEAR(SalesDataTable[[#This Row],[Order Date]])</f>
        <v>2026</v>
      </c>
      <c r="R2163" s="8" t="str">
        <f>"Q"&amp;ROUNDUP(MONTH(SalesDataTable[[#This Row],[Order Date]])/3,0)</f>
        <v>Q4</v>
      </c>
      <c r="S2163" s="9">
        <f>MONTH(SalesDataTable[[#This Row],[Order Date]])</f>
        <v>10</v>
      </c>
      <c r="T2163" s="8" t="str">
        <f>TEXT(SalesDataTable[[#This Row],[Order Date]],"mmm")</f>
        <v>Oct</v>
      </c>
    </row>
    <row r="2164" spans="1:20" ht="15.6">
      <c r="A2164" s="2">
        <v>4150</v>
      </c>
      <c r="B2164" s="3">
        <v>46315</v>
      </c>
      <c r="C2164" s="4" t="s">
        <v>20</v>
      </c>
      <c r="D2164" s="4" t="s">
        <v>47</v>
      </c>
      <c r="E2164" s="4" t="s">
        <v>19</v>
      </c>
      <c r="F2164" s="4" t="s">
        <v>16</v>
      </c>
      <c r="G2164" s="4" t="s">
        <v>9</v>
      </c>
      <c r="H2164" s="4" t="s">
        <v>17</v>
      </c>
      <c r="I2164" s="9">
        <v>5</v>
      </c>
      <c r="J2164" s="6">
        <v>140.32</v>
      </c>
      <c r="K2164" s="7">
        <v>0</v>
      </c>
      <c r="L2164" s="6">
        <v>80.08</v>
      </c>
      <c r="M2164" s="6">
        <f t="shared" si="132"/>
        <v>701.59999999999991</v>
      </c>
      <c r="N2164" s="6">
        <f t="shared" si="133"/>
        <v>400.4</v>
      </c>
      <c r="O2164" s="6">
        <f t="shared" si="134"/>
        <v>301.19999999999993</v>
      </c>
      <c r="P2164" s="8">
        <f t="shared" si="135"/>
        <v>0.4293044469783352</v>
      </c>
      <c r="Q2164" s="5">
        <f>YEAR(SalesDataTable[[#This Row],[Order Date]])</f>
        <v>2026</v>
      </c>
      <c r="R2164" s="8" t="str">
        <f>"Q"&amp;ROUNDUP(MONTH(SalesDataTable[[#This Row],[Order Date]])/3,0)</f>
        <v>Q4</v>
      </c>
      <c r="S2164" s="9">
        <f>MONTH(SalesDataTable[[#This Row],[Order Date]])</f>
        <v>10</v>
      </c>
      <c r="T2164" s="8" t="str">
        <f>TEXT(SalesDataTable[[#This Row],[Order Date]],"mmm")</f>
        <v>Oct</v>
      </c>
    </row>
    <row r="2165" spans="1:20" ht="15.6">
      <c r="A2165" s="2">
        <v>4830</v>
      </c>
      <c r="B2165" s="3">
        <v>46315</v>
      </c>
      <c r="C2165" s="4" t="s">
        <v>6</v>
      </c>
      <c r="D2165" s="4" t="s">
        <v>41</v>
      </c>
      <c r="E2165" s="4" t="s">
        <v>2</v>
      </c>
      <c r="F2165" s="4" t="s">
        <v>13</v>
      </c>
      <c r="G2165" s="4" t="s">
        <v>34</v>
      </c>
      <c r="H2165" s="4" t="s">
        <v>38</v>
      </c>
      <c r="I2165" s="9">
        <v>3</v>
      </c>
      <c r="J2165" s="6">
        <v>125.93</v>
      </c>
      <c r="K2165" s="7">
        <v>0.1</v>
      </c>
      <c r="L2165" s="6">
        <v>68.45</v>
      </c>
      <c r="M2165" s="6">
        <f t="shared" si="132"/>
        <v>340.01100000000002</v>
      </c>
      <c r="N2165" s="6">
        <f t="shared" si="133"/>
        <v>205.35000000000002</v>
      </c>
      <c r="O2165" s="6">
        <f t="shared" si="134"/>
        <v>134.661</v>
      </c>
      <c r="P2165" s="8">
        <f t="shared" si="135"/>
        <v>0.39604895135745605</v>
      </c>
      <c r="Q2165" s="5">
        <f>YEAR(SalesDataTable[[#This Row],[Order Date]])</f>
        <v>2026</v>
      </c>
      <c r="R2165" s="8" t="str">
        <f>"Q"&amp;ROUNDUP(MONTH(SalesDataTable[[#This Row],[Order Date]])/3,0)</f>
        <v>Q4</v>
      </c>
      <c r="S2165" s="9">
        <f>MONTH(SalesDataTable[[#This Row],[Order Date]])</f>
        <v>10</v>
      </c>
      <c r="T2165" s="8" t="str">
        <f>TEXT(SalesDataTable[[#This Row],[Order Date]],"mmm")</f>
        <v>Oct</v>
      </c>
    </row>
    <row r="2166" spans="1:20" ht="15.6">
      <c r="A2166" s="2">
        <v>4698</v>
      </c>
      <c r="B2166" s="3">
        <v>46316</v>
      </c>
      <c r="C2166" s="4" t="s">
        <v>20</v>
      </c>
      <c r="D2166" s="4" t="s">
        <v>33</v>
      </c>
      <c r="E2166" s="4" t="s">
        <v>2</v>
      </c>
      <c r="F2166" s="4" t="s">
        <v>3</v>
      </c>
      <c r="G2166" s="4" t="s">
        <v>9</v>
      </c>
      <c r="H2166" s="4" t="s">
        <v>17</v>
      </c>
      <c r="I2166" s="9">
        <v>2</v>
      </c>
      <c r="J2166" s="6">
        <v>141.4</v>
      </c>
      <c r="K2166" s="7">
        <v>0.05</v>
      </c>
      <c r="L2166" s="6">
        <v>77.48</v>
      </c>
      <c r="M2166" s="6">
        <f t="shared" si="132"/>
        <v>268.66000000000003</v>
      </c>
      <c r="N2166" s="6">
        <f t="shared" si="133"/>
        <v>154.96</v>
      </c>
      <c r="O2166" s="6">
        <f t="shared" si="134"/>
        <v>113.70000000000002</v>
      </c>
      <c r="P2166" s="8">
        <f t="shared" si="135"/>
        <v>0.42321149408173903</v>
      </c>
      <c r="Q2166" s="5">
        <f>YEAR(SalesDataTable[[#This Row],[Order Date]])</f>
        <v>2026</v>
      </c>
      <c r="R2166" s="8" t="str">
        <f>"Q"&amp;ROUNDUP(MONTH(SalesDataTable[[#This Row],[Order Date]])/3,0)</f>
        <v>Q4</v>
      </c>
      <c r="S2166" s="9">
        <f>MONTH(SalesDataTable[[#This Row],[Order Date]])</f>
        <v>10</v>
      </c>
      <c r="T2166" s="8" t="str">
        <f>TEXT(SalesDataTable[[#This Row],[Order Date]],"mmm")</f>
        <v>Oct</v>
      </c>
    </row>
    <row r="2167" spans="1:20" ht="15.6">
      <c r="A2167" s="2">
        <v>4846</v>
      </c>
      <c r="B2167" s="3">
        <v>46316</v>
      </c>
      <c r="C2167" s="4" t="s">
        <v>0</v>
      </c>
      <c r="D2167" s="4" t="s">
        <v>1</v>
      </c>
      <c r="E2167" s="4" t="s">
        <v>8</v>
      </c>
      <c r="F2167" s="4" t="s">
        <v>16</v>
      </c>
      <c r="G2167" s="4" t="s">
        <v>4</v>
      </c>
      <c r="H2167" s="4" t="s">
        <v>22</v>
      </c>
      <c r="I2167" s="9">
        <v>8</v>
      </c>
      <c r="J2167" s="6">
        <v>51.91</v>
      </c>
      <c r="K2167" s="7">
        <v>0.05</v>
      </c>
      <c r="L2167" s="6">
        <v>22.99</v>
      </c>
      <c r="M2167" s="6">
        <f t="shared" si="132"/>
        <v>394.51599999999996</v>
      </c>
      <c r="N2167" s="6">
        <f t="shared" si="133"/>
        <v>183.92</v>
      </c>
      <c r="O2167" s="6">
        <f t="shared" si="134"/>
        <v>210.59599999999998</v>
      </c>
      <c r="P2167" s="8">
        <f t="shared" si="135"/>
        <v>0.53380851473704483</v>
      </c>
      <c r="Q2167" s="5">
        <f>YEAR(SalesDataTable[[#This Row],[Order Date]])</f>
        <v>2026</v>
      </c>
      <c r="R2167" s="8" t="str">
        <f>"Q"&amp;ROUNDUP(MONTH(SalesDataTable[[#This Row],[Order Date]])/3,0)</f>
        <v>Q4</v>
      </c>
      <c r="S2167" s="9">
        <f>MONTH(SalesDataTable[[#This Row],[Order Date]])</f>
        <v>10</v>
      </c>
      <c r="T2167" s="8" t="str">
        <f>TEXT(SalesDataTable[[#This Row],[Order Date]],"mmm")</f>
        <v>Oct</v>
      </c>
    </row>
    <row r="2168" spans="1:20" ht="15.6">
      <c r="A2168" s="2">
        <v>5024</v>
      </c>
      <c r="B2168" s="3">
        <v>46316</v>
      </c>
      <c r="C2168" s="4" t="s">
        <v>20</v>
      </c>
      <c r="D2168" s="4" t="s">
        <v>31</v>
      </c>
      <c r="E2168" s="4" t="s">
        <v>28</v>
      </c>
      <c r="F2168" s="4" t="s">
        <v>3</v>
      </c>
      <c r="G2168" s="4" t="s">
        <v>23</v>
      </c>
      <c r="H2168" s="4" t="s">
        <v>29</v>
      </c>
      <c r="I2168" s="9">
        <v>1</v>
      </c>
      <c r="J2168" s="6">
        <v>192.62</v>
      </c>
      <c r="K2168" s="7">
        <v>0</v>
      </c>
      <c r="L2168" s="6">
        <v>102.51</v>
      </c>
      <c r="M2168" s="6">
        <f t="shared" si="132"/>
        <v>192.62</v>
      </c>
      <c r="N2168" s="6">
        <f t="shared" si="133"/>
        <v>102.51</v>
      </c>
      <c r="O2168" s="6">
        <f t="shared" si="134"/>
        <v>90.11</v>
      </c>
      <c r="P2168" s="8">
        <f t="shared" si="135"/>
        <v>0.46781227286886096</v>
      </c>
      <c r="Q2168" s="5">
        <f>YEAR(SalesDataTable[[#This Row],[Order Date]])</f>
        <v>2026</v>
      </c>
      <c r="R2168" s="8" t="str">
        <f>"Q"&amp;ROUNDUP(MONTH(SalesDataTable[[#This Row],[Order Date]])/3,0)</f>
        <v>Q4</v>
      </c>
      <c r="S2168" s="9">
        <f>MONTH(SalesDataTable[[#This Row],[Order Date]])</f>
        <v>10</v>
      </c>
      <c r="T2168" s="8" t="str">
        <f>TEXT(SalesDataTable[[#This Row],[Order Date]],"mmm")</f>
        <v>Oct</v>
      </c>
    </row>
    <row r="2169" spans="1:20" ht="15.6">
      <c r="A2169" s="2">
        <v>1157</v>
      </c>
      <c r="B2169" s="3">
        <v>46317</v>
      </c>
      <c r="C2169" s="4" t="s">
        <v>20</v>
      </c>
      <c r="D2169" s="4" t="s">
        <v>21</v>
      </c>
      <c r="E2169" s="4" t="s">
        <v>2</v>
      </c>
      <c r="F2169" s="4" t="s">
        <v>13</v>
      </c>
      <c r="G2169" s="4" t="s">
        <v>4</v>
      </c>
      <c r="H2169" s="4" t="s">
        <v>22</v>
      </c>
      <c r="I2169" s="9">
        <v>1</v>
      </c>
      <c r="J2169" s="6">
        <v>51.25</v>
      </c>
      <c r="K2169" s="7">
        <v>0</v>
      </c>
      <c r="L2169" s="6">
        <v>22.58</v>
      </c>
      <c r="M2169" s="6">
        <f t="shared" si="132"/>
        <v>51.25</v>
      </c>
      <c r="N2169" s="6">
        <f t="shared" si="133"/>
        <v>22.58</v>
      </c>
      <c r="O2169" s="6">
        <f t="shared" si="134"/>
        <v>28.67</v>
      </c>
      <c r="P2169" s="8">
        <f t="shared" si="135"/>
        <v>0.55941463414634152</v>
      </c>
      <c r="Q2169" s="5">
        <f>YEAR(SalesDataTable[[#This Row],[Order Date]])</f>
        <v>2026</v>
      </c>
      <c r="R2169" s="8" t="str">
        <f>"Q"&amp;ROUNDUP(MONTH(SalesDataTable[[#This Row],[Order Date]])/3,0)</f>
        <v>Q4</v>
      </c>
      <c r="S2169" s="9">
        <f>MONTH(SalesDataTable[[#This Row],[Order Date]])</f>
        <v>10</v>
      </c>
      <c r="T2169" s="8" t="str">
        <f>TEXT(SalesDataTable[[#This Row],[Order Date]],"mmm")</f>
        <v>Oct</v>
      </c>
    </row>
    <row r="2170" spans="1:20" ht="15.6">
      <c r="A2170" s="2">
        <v>1427</v>
      </c>
      <c r="B2170" s="3">
        <v>46317</v>
      </c>
      <c r="C2170" s="4" t="s">
        <v>20</v>
      </c>
      <c r="D2170" s="4" t="s">
        <v>21</v>
      </c>
      <c r="E2170" s="4" t="s">
        <v>19</v>
      </c>
      <c r="F2170" s="4" t="s">
        <v>13</v>
      </c>
      <c r="G2170" s="4" t="s">
        <v>14</v>
      </c>
      <c r="H2170" s="4" t="s">
        <v>32</v>
      </c>
      <c r="I2170" s="9">
        <v>1</v>
      </c>
      <c r="J2170" s="6">
        <v>45.97</v>
      </c>
      <c r="K2170" s="7">
        <v>0.05</v>
      </c>
      <c r="L2170" s="6">
        <v>18.760000000000002</v>
      </c>
      <c r="M2170" s="6">
        <f t="shared" si="132"/>
        <v>43.671499999999995</v>
      </c>
      <c r="N2170" s="6">
        <f t="shared" si="133"/>
        <v>18.760000000000002</v>
      </c>
      <c r="O2170" s="6">
        <f t="shared" si="134"/>
        <v>24.911499999999993</v>
      </c>
      <c r="P2170" s="8">
        <f t="shared" si="135"/>
        <v>0.57042922729926826</v>
      </c>
      <c r="Q2170" s="5">
        <f>YEAR(SalesDataTable[[#This Row],[Order Date]])</f>
        <v>2026</v>
      </c>
      <c r="R2170" s="8" t="str">
        <f>"Q"&amp;ROUNDUP(MONTH(SalesDataTable[[#This Row],[Order Date]])/3,0)</f>
        <v>Q4</v>
      </c>
      <c r="S2170" s="9">
        <f>MONTH(SalesDataTable[[#This Row],[Order Date]])</f>
        <v>10</v>
      </c>
      <c r="T2170" s="8" t="str">
        <f>TEXT(SalesDataTable[[#This Row],[Order Date]],"mmm")</f>
        <v>Oct</v>
      </c>
    </row>
    <row r="2171" spans="1:20" ht="15.6">
      <c r="A2171" s="2">
        <v>1622</v>
      </c>
      <c r="B2171" s="3">
        <v>46317</v>
      </c>
      <c r="C2171" s="4" t="s">
        <v>11</v>
      </c>
      <c r="D2171" s="4" t="s">
        <v>12</v>
      </c>
      <c r="E2171" s="4" t="s">
        <v>28</v>
      </c>
      <c r="F2171" s="4" t="s">
        <v>3</v>
      </c>
      <c r="G2171" s="4" t="s">
        <v>23</v>
      </c>
      <c r="H2171" s="4" t="s">
        <v>51</v>
      </c>
      <c r="I2171" s="9">
        <v>1</v>
      </c>
      <c r="J2171" s="6">
        <v>123.29</v>
      </c>
      <c r="K2171" s="7">
        <v>0</v>
      </c>
      <c r="L2171" s="6">
        <v>59.48</v>
      </c>
      <c r="M2171" s="6">
        <f t="shared" si="132"/>
        <v>123.29</v>
      </c>
      <c r="N2171" s="6">
        <f t="shared" si="133"/>
        <v>59.48</v>
      </c>
      <c r="O2171" s="6">
        <f t="shared" si="134"/>
        <v>63.810000000000009</v>
      </c>
      <c r="P2171" s="8">
        <f t="shared" si="135"/>
        <v>0.51756022386243816</v>
      </c>
      <c r="Q2171" s="5">
        <f>YEAR(SalesDataTable[[#This Row],[Order Date]])</f>
        <v>2026</v>
      </c>
      <c r="R2171" s="8" t="str">
        <f>"Q"&amp;ROUNDUP(MONTH(SalesDataTable[[#This Row],[Order Date]])/3,0)</f>
        <v>Q4</v>
      </c>
      <c r="S2171" s="9">
        <f>MONTH(SalesDataTable[[#This Row],[Order Date]])</f>
        <v>10</v>
      </c>
      <c r="T2171" s="8" t="str">
        <f>TEXT(SalesDataTable[[#This Row],[Order Date]],"mmm")</f>
        <v>Oct</v>
      </c>
    </row>
    <row r="2172" spans="1:20" ht="15.6">
      <c r="A2172" s="2">
        <v>1879</v>
      </c>
      <c r="B2172" s="3">
        <v>46317</v>
      </c>
      <c r="C2172" s="4" t="s">
        <v>20</v>
      </c>
      <c r="D2172" s="4" t="s">
        <v>33</v>
      </c>
      <c r="E2172" s="4" t="s">
        <v>8</v>
      </c>
      <c r="F2172" s="4" t="s">
        <v>16</v>
      </c>
      <c r="G2172" s="4" t="s">
        <v>14</v>
      </c>
      <c r="H2172" s="4" t="s">
        <v>15</v>
      </c>
      <c r="I2172" s="9">
        <v>8</v>
      </c>
      <c r="J2172" s="6">
        <v>35.83</v>
      </c>
      <c r="K2172" s="7">
        <v>0.05</v>
      </c>
      <c r="L2172" s="6">
        <v>13.89</v>
      </c>
      <c r="M2172" s="6">
        <f t="shared" si="132"/>
        <v>272.30799999999999</v>
      </c>
      <c r="N2172" s="6">
        <f t="shared" si="133"/>
        <v>111.12</v>
      </c>
      <c r="O2172" s="6">
        <f t="shared" si="134"/>
        <v>161.18799999999999</v>
      </c>
      <c r="P2172" s="8">
        <f t="shared" si="135"/>
        <v>0.59193266448286497</v>
      </c>
      <c r="Q2172" s="5">
        <f>YEAR(SalesDataTable[[#This Row],[Order Date]])</f>
        <v>2026</v>
      </c>
      <c r="R2172" s="8" t="str">
        <f>"Q"&amp;ROUNDUP(MONTH(SalesDataTable[[#This Row],[Order Date]])/3,0)</f>
        <v>Q4</v>
      </c>
      <c r="S2172" s="9">
        <f>MONTH(SalesDataTable[[#This Row],[Order Date]])</f>
        <v>10</v>
      </c>
      <c r="T2172" s="8" t="str">
        <f>TEXT(SalesDataTable[[#This Row],[Order Date]],"mmm")</f>
        <v>Oct</v>
      </c>
    </row>
    <row r="2173" spans="1:20" ht="15.6">
      <c r="A2173" s="2">
        <v>2483</v>
      </c>
      <c r="B2173" s="3">
        <v>46317</v>
      </c>
      <c r="C2173" s="4" t="s">
        <v>0</v>
      </c>
      <c r="D2173" s="4" t="s">
        <v>1</v>
      </c>
      <c r="E2173" s="4" t="s">
        <v>2</v>
      </c>
      <c r="F2173" s="4" t="s">
        <v>13</v>
      </c>
      <c r="G2173" s="4" t="s">
        <v>23</v>
      </c>
      <c r="H2173" s="4" t="s">
        <v>40</v>
      </c>
      <c r="I2173" s="9">
        <v>1</v>
      </c>
      <c r="J2173" s="6">
        <v>80.56</v>
      </c>
      <c r="K2173" s="7">
        <v>0</v>
      </c>
      <c r="L2173" s="6">
        <v>39.53</v>
      </c>
      <c r="M2173" s="6">
        <f t="shared" si="132"/>
        <v>80.56</v>
      </c>
      <c r="N2173" s="6">
        <f t="shared" si="133"/>
        <v>39.53</v>
      </c>
      <c r="O2173" s="6">
        <f t="shared" si="134"/>
        <v>41.03</v>
      </c>
      <c r="P2173" s="8">
        <f t="shared" si="135"/>
        <v>0.5093098311817279</v>
      </c>
      <c r="Q2173" s="5">
        <f>YEAR(SalesDataTable[[#This Row],[Order Date]])</f>
        <v>2026</v>
      </c>
      <c r="R2173" s="8" t="str">
        <f>"Q"&amp;ROUNDUP(MONTH(SalesDataTable[[#This Row],[Order Date]])/3,0)</f>
        <v>Q4</v>
      </c>
      <c r="S2173" s="9">
        <f>MONTH(SalesDataTable[[#This Row],[Order Date]])</f>
        <v>10</v>
      </c>
      <c r="T2173" s="8" t="str">
        <f>TEXT(SalesDataTable[[#This Row],[Order Date]],"mmm")</f>
        <v>Oct</v>
      </c>
    </row>
    <row r="2174" spans="1:20" ht="15.6">
      <c r="A2174" s="2">
        <v>4451</v>
      </c>
      <c r="B2174" s="3">
        <v>46317</v>
      </c>
      <c r="C2174" s="4" t="s">
        <v>20</v>
      </c>
      <c r="D2174" s="4" t="s">
        <v>31</v>
      </c>
      <c r="E2174" s="4" t="s">
        <v>2</v>
      </c>
      <c r="F2174" s="4" t="s">
        <v>13</v>
      </c>
      <c r="G2174" s="4" t="s">
        <v>4</v>
      </c>
      <c r="H2174" s="4" t="s">
        <v>26</v>
      </c>
      <c r="I2174" s="9">
        <v>1</v>
      </c>
      <c r="J2174" s="6">
        <v>40.47</v>
      </c>
      <c r="K2174" s="7">
        <v>0.05</v>
      </c>
      <c r="L2174" s="6">
        <v>16.73</v>
      </c>
      <c r="M2174" s="6">
        <f t="shared" si="132"/>
        <v>38.4465</v>
      </c>
      <c r="N2174" s="6">
        <f t="shared" si="133"/>
        <v>16.73</v>
      </c>
      <c r="O2174" s="6">
        <f t="shared" si="134"/>
        <v>21.7165</v>
      </c>
      <c r="P2174" s="8">
        <f t="shared" si="135"/>
        <v>0.5648498562938109</v>
      </c>
      <c r="Q2174" s="5">
        <f>YEAR(SalesDataTable[[#This Row],[Order Date]])</f>
        <v>2026</v>
      </c>
      <c r="R2174" s="8" t="str">
        <f>"Q"&amp;ROUNDUP(MONTH(SalesDataTable[[#This Row],[Order Date]])/3,0)</f>
        <v>Q4</v>
      </c>
      <c r="S2174" s="9">
        <f>MONTH(SalesDataTable[[#This Row],[Order Date]])</f>
        <v>10</v>
      </c>
      <c r="T2174" s="8" t="str">
        <f>TEXT(SalesDataTable[[#This Row],[Order Date]],"mmm")</f>
        <v>Oct</v>
      </c>
    </row>
    <row r="2175" spans="1:20" ht="15.6">
      <c r="A2175" s="2">
        <v>93</v>
      </c>
      <c r="B2175" s="3">
        <v>46318</v>
      </c>
      <c r="C2175" s="4" t="s">
        <v>6</v>
      </c>
      <c r="D2175" s="4" t="s">
        <v>43</v>
      </c>
      <c r="E2175" s="4" t="s">
        <v>8</v>
      </c>
      <c r="F2175" s="4" t="s">
        <v>16</v>
      </c>
      <c r="G2175" s="4" t="s">
        <v>14</v>
      </c>
      <c r="H2175" s="4" t="s">
        <v>44</v>
      </c>
      <c r="I2175" s="9">
        <v>15</v>
      </c>
      <c r="J2175" s="6">
        <v>133.52000000000001</v>
      </c>
      <c r="K2175" s="7">
        <v>0.2</v>
      </c>
      <c r="L2175" s="6">
        <v>66</v>
      </c>
      <c r="M2175" s="6">
        <f t="shared" si="132"/>
        <v>1602.2400000000002</v>
      </c>
      <c r="N2175" s="6">
        <f t="shared" si="133"/>
        <v>990</v>
      </c>
      <c r="O2175" s="6">
        <f t="shared" si="134"/>
        <v>612.24000000000024</v>
      </c>
      <c r="P2175" s="8">
        <f t="shared" si="135"/>
        <v>0.38211503894547644</v>
      </c>
      <c r="Q2175" s="5">
        <f>YEAR(SalesDataTable[[#This Row],[Order Date]])</f>
        <v>2026</v>
      </c>
      <c r="R2175" s="8" t="str">
        <f>"Q"&amp;ROUNDUP(MONTH(SalesDataTable[[#This Row],[Order Date]])/3,0)</f>
        <v>Q4</v>
      </c>
      <c r="S2175" s="9">
        <f>MONTH(SalesDataTable[[#This Row],[Order Date]])</f>
        <v>10</v>
      </c>
      <c r="T2175" s="8" t="str">
        <f>TEXT(SalesDataTable[[#This Row],[Order Date]],"mmm")</f>
        <v>Oct</v>
      </c>
    </row>
    <row r="2176" spans="1:20" ht="15.6">
      <c r="A2176" s="2">
        <v>265</v>
      </c>
      <c r="B2176" s="3">
        <v>46318</v>
      </c>
      <c r="C2176" s="4" t="s">
        <v>6</v>
      </c>
      <c r="D2176" s="4" t="s">
        <v>27</v>
      </c>
      <c r="E2176" s="4" t="s">
        <v>2</v>
      </c>
      <c r="F2176" s="4" t="s">
        <v>3</v>
      </c>
      <c r="G2176" s="4" t="s">
        <v>4</v>
      </c>
      <c r="H2176" s="4" t="s">
        <v>5</v>
      </c>
      <c r="I2176" s="9">
        <v>1</v>
      </c>
      <c r="J2176" s="6">
        <v>82.28</v>
      </c>
      <c r="K2176" s="7">
        <v>0</v>
      </c>
      <c r="L2176" s="6">
        <v>42.08</v>
      </c>
      <c r="M2176" s="6">
        <f t="shared" si="132"/>
        <v>82.28</v>
      </c>
      <c r="N2176" s="6">
        <f t="shared" si="133"/>
        <v>42.08</v>
      </c>
      <c r="O2176" s="6">
        <f t="shared" si="134"/>
        <v>40.200000000000003</v>
      </c>
      <c r="P2176" s="8">
        <f t="shared" si="135"/>
        <v>0.48857559552746721</v>
      </c>
      <c r="Q2176" s="5">
        <f>YEAR(SalesDataTable[[#This Row],[Order Date]])</f>
        <v>2026</v>
      </c>
      <c r="R2176" s="8" t="str">
        <f>"Q"&amp;ROUNDUP(MONTH(SalesDataTable[[#This Row],[Order Date]])/3,0)</f>
        <v>Q4</v>
      </c>
      <c r="S2176" s="9">
        <f>MONTH(SalesDataTable[[#This Row],[Order Date]])</f>
        <v>10</v>
      </c>
      <c r="T2176" s="8" t="str">
        <f>TEXT(SalesDataTable[[#This Row],[Order Date]],"mmm")</f>
        <v>Oct</v>
      </c>
    </row>
    <row r="2177" spans="1:20" ht="15.6">
      <c r="A2177" s="2">
        <v>555</v>
      </c>
      <c r="B2177" s="3">
        <v>46318</v>
      </c>
      <c r="C2177" s="4" t="s">
        <v>6</v>
      </c>
      <c r="D2177" s="4" t="s">
        <v>41</v>
      </c>
      <c r="E2177" s="4" t="s">
        <v>2</v>
      </c>
      <c r="F2177" s="4" t="s">
        <v>13</v>
      </c>
      <c r="G2177" s="4" t="s">
        <v>14</v>
      </c>
      <c r="H2177" s="4" t="s">
        <v>15</v>
      </c>
      <c r="I2177" s="9">
        <v>6</v>
      </c>
      <c r="J2177" s="6">
        <v>35.479999999999997</v>
      </c>
      <c r="K2177" s="7">
        <v>0</v>
      </c>
      <c r="L2177" s="6">
        <v>13.37</v>
      </c>
      <c r="M2177" s="6">
        <f t="shared" si="132"/>
        <v>212.88</v>
      </c>
      <c r="N2177" s="6">
        <f t="shared" si="133"/>
        <v>80.22</v>
      </c>
      <c r="O2177" s="6">
        <f t="shared" si="134"/>
        <v>132.66</v>
      </c>
      <c r="P2177" s="8">
        <f t="shared" si="135"/>
        <v>0.62316798196166856</v>
      </c>
      <c r="Q2177" s="5">
        <f>YEAR(SalesDataTable[[#This Row],[Order Date]])</f>
        <v>2026</v>
      </c>
      <c r="R2177" s="8" t="str">
        <f>"Q"&amp;ROUNDUP(MONTH(SalesDataTable[[#This Row],[Order Date]])/3,0)</f>
        <v>Q4</v>
      </c>
      <c r="S2177" s="9">
        <f>MONTH(SalesDataTable[[#This Row],[Order Date]])</f>
        <v>10</v>
      </c>
      <c r="T2177" s="8" t="str">
        <f>TEXT(SalesDataTable[[#This Row],[Order Date]],"mmm")</f>
        <v>Oct</v>
      </c>
    </row>
    <row r="2178" spans="1:20" ht="15.6">
      <c r="A2178" s="2">
        <v>1993</v>
      </c>
      <c r="B2178" s="3">
        <v>46318</v>
      </c>
      <c r="C2178" s="4" t="s">
        <v>11</v>
      </c>
      <c r="D2178" s="4" t="s">
        <v>18</v>
      </c>
      <c r="E2178" s="4" t="s">
        <v>19</v>
      </c>
      <c r="F2178" s="4" t="s">
        <v>13</v>
      </c>
      <c r="G2178" s="4" t="s">
        <v>9</v>
      </c>
      <c r="H2178" s="4" t="s">
        <v>37</v>
      </c>
      <c r="I2178" s="9">
        <v>1</v>
      </c>
      <c r="J2178" s="6">
        <v>152.38</v>
      </c>
      <c r="K2178" s="7">
        <v>0.15</v>
      </c>
      <c r="L2178" s="6">
        <v>78.92</v>
      </c>
      <c r="M2178" s="6">
        <f t="shared" ref="M2178:M2241" si="136">I2178*J2178*(1-K2178)</f>
        <v>129.523</v>
      </c>
      <c r="N2178" s="6">
        <f t="shared" ref="N2178:N2241" si="137">I2178*L2178</f>
        <v>78.92</v>
      </c>
      <c r="O2178" s="6">
        <f t="shared" ref="O2178:O2241" si="138">M2178-N2178</f>
        <v>50.602999999999994</v>
      </c>
      <c r="P2178" s="8">
        <f t="shared" ref="P2178:P2241" si="139">IFERROR(O2178/M2178,0)</f>
        <v>0.39068736826663986</v>
      </c>
      <c r="Q2178" s="5">
        <f>YEAR(SalesDataTable[[#This Row],[Order Date]])</f>
        <v>2026</v>
      </c>
      <c r="R2178" s="8" t="str">
        <f>"Q"&amp;ROUNDUP(MONTH(SalesDataTable[[#This Row],[Order Date]])/3,0)</f>
        <v>Q4</v>
      </c>
      <c r="S2178" s="9">
        <f>MONTH(SalesDataTable[[#This Row],[Order Date]])</f>
        <v>10</v>
      </c>
      <c r="T2178" s="8" t="str">
        <f>TEXT(SalesDataTable[[#This Row],[Order Date]],"mmm")</f>
        <v>Oct</v>
      </c>
    </row>
    <row r="2179" spans="1:20" ht="15.6">
      <c r="A2179" s="2">
        <v>3116</v>
      </c>
      <c r="B2179" s="3">
        <v>46318</v>
      </c>
      <c r="C2179" s="4" t="s">
        <v>6</v>
      </c>
      <c r="D2179" s="4" t="s">
        <v>7</v>
      </c>
      <c r="E2179" s="4" t="s">
        <v>28</v>
      </c>
      <c r="F2179" s="4" t="s">
        <v>13</v>
      </c>
      <c r="G2179" s="4" t="s">
        <v>9</v>
      </c>
      <c r="H2179" s="4" t="s">
        <v>10</v>
      </c>
      <c r="I2179" s="9">
        <v>1</v>
      </c>
      <c r="J2179" s="6">
        <v>93.64</v>
      </c>
      <c r="K2179" s="7">
        <v>0</v>
      </c>
      <c r="L2179" s="6">
        <v>44.34</v>
      </c>
      <c r="M2179" s="6">
        <f t="shared" si="136"/>
        <v>93.64</v>
      </c>
      <c r="N2179" s="6">
        <f t="shared" si="137"/>
        <v>44.34</v>
      </c>
      <c r="O2179" s="6">
        <f t="shared" si="138"/>
        <v>49.3</v>
      </c>
      <c r="P2179" s="8">
        <f t="shared" si="139"/>
        <v>0.52648440837249033</v>
      </c>
      <c r="Q2179" s="5">
        <f>YEAR(SalesDataTable[[#This Row],[Order Date]])</f>
        <v>2026</v>
      </c>
      <c r="R2179" s="8" t="str">
        <f>"Q"&amp;ROUNDUP(MONTH(SalesDataTable[[#This Row],[Order Date]])/3,0)</f>
        <v>Q4</v>
      </c>
      <c r="S2179" s="9">
        <f>MONTH(SalesDataTable[[#This Row],[Order Date]])</f>
        <v>10</v>
      </c>
      <c r="T2179" s="8" t="str">
        <f>TEXT(SalesDataTable[[#This Row],[Order Date]],"mmm")</f>
        <v>Oct</v>
      </c>
    </row>
    <row r="2180" spans="1:20" ht="15.6">
      <c r="A2180" s="2">
        <v>3631</v>
      </c>
      <c r="B2180" s="3">
        <v>46318</v>
      </c>
      <c r="C2180" s="4" t="s">
        <v>20</v>
      </c>
      <c r="D2180" s="4" t="s">
        <v>31</v>
      </c>
      <c r="E2180" s="4" t="s">
        <v>19</v>
      </c>
      <c r="F2180" s="4" t="s">
        <v>3</v>
      </c>
      <c r="G2180" s="4" t="s">
        <v>34</v>
      </c>
      <c r="H2180" s="4" t="s">
        <v>38</v>
      </c>
      <c r="I2180" s="9">
        <v>1</v>
      </c>
      <c r="J2180" s="6">
        <v>123.6</v>
      </c>
      <c r="K2180" s="7">
        <v>0</v>
      </c>
      <c r="L2180" s="6">
        <v>67.3</v>
      </c>
      <c r="M2180" s="6">
        <f t="shared" si="136"/>
        <v>123.6</v>
      </c>
      <c r="N2180" s="6">
        <f t="shared" si="137"/>
        <v>67.3</v>
      </c>
      <c r="O2180" s="6">
        <f t="shared" si="138"/>
        <v>56.3</v>
      </c>
      <c r="P2180" s="8">
        <f t="shared" si="139"/>
        <v>0.45550161812297735</v>
      </c>
      <c r="Q2180" s="5">
        <f>YEAR(SalesDataTable[[#This Row],[Order Date]])</f>
        <v>2026</v>
      </c>
      <c r="R2180" s="8" t="str">
        <f>"Q"&amp;ROUNDUP(MONTH(SalesDataTable[[#This Row],[Order Date]])/3,0)</f>
        <v>Q4</v>
      </c>
      <c r="S2180" s="9">
        <f>MONTH(SalesDataTable[[#This Row],[Order Date]])</f>
        <v>10</v>
      </c>
      <c r="T2180" s="8" t="str">
        <f>TEXT(SalesDataTable[[#This Row],[Order Date]],"mmm")</f>
        <v>Oct</v>
      </c>
    </row>
    <row r="2181" spans="1:20" ht="15.6">
      <c r="A2181" s="2">
        <v>4216</v>
      </c>
      <c r="B2181" s="3">
        <v>46318</v>
      </c>
      <c r="C2181" s="4" t="s">
        <v>6</v>
      </c>
      <c r="D2181" s="4" t="s">
        <v>7</v>
      </c>
      <c r="E2181" s="4" t="s">
        <v>2</v>
      </c>
      <c r="F2181" s="4" t="s">
        <v>13</v>
      </c>
      <c r="G2181" s="4" t="s">
        <v>34</v>
      </c>
      <c r="H2181" s="4" t="s">
        <v>38</v>
      </c>
      <c r="I2181" s="9">
        <v>3</v>
      </c>
      <c r="J2181" s="6">
        <v>124.6</v>
      </c>
      <c r="K2181" s="7">
        <v>0.05</v>
      </c>
      <c r="L2181" s="6">
        <v>69.12</v>
      </c>
      <c r="M2181" s="6">
        <f t="shared" si="136"/>
        <v>355.10999999999996</v>
      </c>
      <c r="N2181" s="6">
        <f t="shared" si="137"/>
        <v>207.36</v>
      </c>
      <c r="O2181" s="6">
        <f t="shared" si="138"/>
        <v>147.74999999999994</v>
      </c>
      <c r="P2181" s="8">
        <f t="shared" si="139"/>
        <v>0.41606826053898782</v>
      </c>
      <c r="Q2181" s="5">
        <f>YEAR(SalesDataTable[[#This Row],[Order Date]])</f>
        <v>2026</v>
      </c>
      <c r="R2181" s="8" t="str">
        <f>"Q"&amp;ROUNDUP(MONTH(SalesDataTable[[#This Row],[Order Date]])/3,0)</f>
        <v>Q4</v>
      </c>
      <c r="S2181" s="9">
        <f>MONTH(SalesDataTable[[#This Row],[Order Date]])</f>
        <v>10</v>
      </c>
      <c r="T2181" s="8" t="str">
        <f>TEXT(SalesDataTable[[#This Row],[Order Date]],"mmm")</f>
        <v>Oct</v>
      </c>
    </row>
    <row r="2182" spans="1:20" ht="15.6">
      <c r="A2182" s="2">
        <v>4956</v>
      </c>
      <c r="B2182" s="3">
        <v>46318</v>
      </c>
      <c r="C2182" s="4" t="s">
        <v>20</v>
      </c>
      <c r="D2182" s="4" t="s">
        <v>47</v>
      </c>
      <c r="E2182" s="4" t="s">
        <v>19</v>
      </c>
      <c r="F2182" s="4" t="s">
        <v>16</v>
      </c>
      <c r="G2182" s="4" t="s">
        <v>9</v>
      </c>
      <c r="H2182" s="4" t="s">
        <v>37</v>
      </c>
      <c r="I2182" s="9">
        <v>2</v>
      </c>
      <c r="J2182" s="6">
        <v>151.66</v>
      </c>
      <c r="K2182" s="7">
        <v>0</v>
      </c>
      <c r="L2182" s="6">
        <v>77.17</v>
      </c>
      <c r="M2182" s="6">
        <f t="shared" si="136"/>
        <v>303.32</v>
      </c>
      <c r="N2182" s="6">
        <f t="shared" si="137"/>
        <v>154.34</v>
      </c>
      <c r="O2182" s="6">
        <f t="shared" si="138"/>
        <v>148.97999999999999</v>
      </c>
      <c r="P2182" s="8">
        <f t="shared" si="139"/>
        <v>0.49116444678886984</v>
      </c>
      <c r="Q2182" s="5">
        <f>YEAR(SalesDataTable[[#This Row],[Order Date]])</f>
        <v>2026</v>
      </c>
      <c r="R2182" s="8" t="str">
        <f>"Q"&amp;ROUNDUP(MONTH(SalesDataTable[[#This Row],[Order Date]])/3,0)</f>
        <v>Q4</v>
      </c>
      <c r="S2182" s="9">
        <f>MONTH(SalesDataTable[[#This Row],[Order Date]])</f>
        <v>10</v>
      </c>
      <c r="T2182" s="8" t="str">
        <f>TEXT(SalesDataTable[[#This Row],[Order Date]],"mmm")</f>
        <v>Oct</v>
      </c>
    </row>
    <row r="2183" spans="1:20" ht="15.6">
      <c r="A2183" s="2">
        <v>439</v>
      </c>
      <c r="B2183" s="3">
        <v>46319</v>
      </c>
      <c r="C2183" s="4" t="s">
        <v>11</v>
      </c>
      <c r="D2183" s="4" t="s">
        <v>25</v>
      </c>
      <c r="E2183" s="4" t="s">
        <v>19</v>
      </c>
      <c r="F2183" s="4" t="s">
        <v>13</v>
      </c>
      <c r="G2183" s="4" t="s">
        <v>14</v>
      </c>
      <c r="H2183" s="4" t="s">
        <v>15</v>
      </c>
      <c r="I2183" s="9">
        <v>1</v>
      </c>
      <c r="J2183" s="6">
        <v>36.76</v>
      </c>
      <c r="K2183" s="7">
        <v>0</v>
      </c>
      <c r="L2183" s="6">
        <v>13.18</v>
      </c>
      <c r="M2183" s="6">
        <f t="shared" si="136"/>
        <v>36.76</v>
      </c>
      <c r="N2183" s="6">
        <f t="shared" si="137"/>
        <v>13.18</v>
      </c>
      <c r="O2183" s="6">
        <f t="shared" si="138"/>
        <v>23.58</v>
      </c>
      <c r="P2183" s="8">
        <f t="shared" si="139"/>
        <v>0.64145810663764957</v>
      </c>
      <c r="Q2183" s="5">
        <f>YEAR(SalesDataTable[[#This Row],[Order Date]])</f>
        <v>2026</v>
      </c>
      <c r="R2183" s="8" t="str">
        <f>"Q"&amp;ROUNDUP(MONTH(SalesDataTable[[#This Row],[Order Date]])/3,0)</f>
        <v>Q4</v>
      </c>
      <c r="S2183" s="9">
        <f>MONTH(SalesDataTable[[#This Row],[Order Date]])</f>
        <v>10</v>
      </c>
      <c r="T2183" s="8" t="str">
        <f>TEXT(SalesDataTable[[#This Row],[Order Date]],"mmm")</f>
        <v>Oct</v>
      </c>
    </row>
    <row r="2184" spans="1:20" ht="15.6">
      <c r="A2184" s="2">
        <v>1076</v>
      </c>
      <c r="B2184" s="3">
        <v>46319</v>
      </c>
      <c r="C2184" s="4" t="s">
        <v>0</v>
      </c>
      <c r="D2184" s="4" t="s">
        <v>36</v>
      </c>
      <c r="E2184" s="4" t="s">
        <v>28</v>
      </c>
      <c r="F2184" s="4" t="s">
        <v>3</v>
      </c>
      <c r="G2184" s="4" t="s">
        <v>23</v>
      </c>
      <c r="H2184" s="4" t="s">
        <v>29</v>
      </c>
      <c r="I2184" s="9">
        <v>1</v>
      </c>
      <c r="J2184" s="6">
        <v>195.67</v>
      </c>
      <c r="K2184" s="7">
        <v>0</v>
      </c>
      <c r="L2184" s="6">
        <v>105.88</v>
      </c>
      <c r="M2184" s="6">
        <f t="shared" si="136"/>
        <v>195.67</v>
      </c>
      <c r="N2184" s="6">
        <f t="shared" si="137"/>
        <v>105.88</v>
      </c>
      <c r="O2184" s="6">
        <f t="shared" si="138"/>
        <v>89.789999999999992</v>
      </c>
      <c r="P2184" s="8">
        <f t="shared" si="139"/>
        <v>0.45888485715745897</v>
      </c>
      <c r="Q2184" s="5">
        <f>YEAR(SalesDataTable[[#This Row],[Order Date]])</f>
        <v>2026</v>
      </c>
      <c r="R2184" s="8" t="str">
        <f>"Q"&amp;ROUNDUP(MONTH(SalesDataTable[[#This Row],[Order Date]])/3,0)</f>
        <v>Q4</v>
      </c>
      <c r="S2184" s="9">
        <f>MONTH(SalesDataTable[[#This Row],[Order Date]])</f>
        <v>10</v>
      </c>
      <c r="T2184" s="8" t="str">
        <f>TEXT(SalesDataTable[[#This Row],[Order Date]],"mmm")</f>
        <v>Oct</v>
      </c>
    </row>
    <row r="2185" spans="1:20" ht="15.6">
      <c r="A2185" s="2">
        <v>1130</v>
      </c>
      <c r="B2185" s="3">
        <v>46319</v>
      </c>
      <c r="C2185" s="4" t="s">
        <v>0</v>
      </c>
      <c r="D2185" s="4" t="s">
        <v>50</v>
      </c>
      <c r="E2185" s="4" t="s">
        <v>19</v>
      </c>
      <c r="F2185" s="4" t="s">
        <v>3</v>
      </c>
      <c r="G2185" s="4" t="s">
        <v>4</v>
      </c>
      <c r="H2185" s="4" t="s">
        <v>26</v>
      </c>
      <c r="I2185" s="9">
        <v>1</v>
      </c>
      <c r="J2185" s="6">
        <v>40.83</v>
      </c>
      <c r="K2185" s="7">
        <v>0.1</v>
      </c>
      <c r="L2185" s="6">
        <v>16.54</v>
      </c>
      <c r="M2185" s="6">
        <f t="shared" si="136"/>
        <v>36.747</v>
      </c>
      <c r="N2185" s="6">
        <f t="shared" si="137"/>
        <v>16.54</v>
      </c>
      <c r="O2185" s="6">
        <f t="shared" si="138"/>
        <v>20.207000000000001</v>
      </c>
      <c r="P2185" s="8">
        <f t="shared" si="139"/>
        <v>0.54989522954254766</v>
      </c>
      <c r="Q2185" s="5">
        <f>YEAR(SalesDataTable[[#This Row],[Order Date]])</f>
        <v>2026</v>
      </c>
      <c r="R2185" s="8" t="str">
        <f>"Q"&amp;ROUNDUP(MONTH(SalesDataTable[[#This Row],[Order Date]])/3,0)</f>
        <v>Q4</v>
      </c>
      <c r="S2185" s="9">
        <f>MONTH(SalesDataTable[[#This Row],[Order Date]])</f>
        <v>10</v>
      </c>
      <c r="T2185" s="8" t="str">
        <f>TEXT(SalesDataTable[[#This Row],[Order Date]],"mmm")</f>
        <v>Oct</v>
      </c>
    </row>
    <row r="2186" spans="1:20" ht="15.6">
      <c r="A2186" s="2">
        <v>2820</v>
      </c>
      <c r="B2186" s="3">
        <v>46319</v>
      </c>
      <c r="C2186" s="4" t="s">
        <v>20</v>
      </c>
      <c r="D2186" s="4" t="s">
        <v>31</v>
      </c>
      <c r="E2186" s="4" t="s">
        <v>8</v>
      </c>
      <c r="F2186" s="4" t="s">
        <v>16</v>
      </c>
      <c r="G2186" s="4" t="s">
        <v>9</v>
      </c>
      <c r="H2186" s="4" t="s">
        <v>46</v>
      </c>
      <c r="I2186" s="9">
        <v>6</v>
      </c>
      <c r="J2186" s="6">
        <v>72.73</v>
      </c>
      <c r="K2186" s="7">
        <v>0.05</v>
      </c>
      <c r="L2186" s="6">
        <v>32.700000000000003</v>
      </c>
      <c r="M2186" s="6">
        <f t="shared" si="136"/>
        <v>414.56099999999998</v>
      </c>
      <c r="N2186" s="6">
        <f t="shared" si="137"/>
        <v>196.20000000000002</v>
      </c>
      <c r="O2186" s="6">
        <f t="shared" si="138"/>
        <v>218.36099999999996</v>
      </c>
      <c r="P2186" s="8">
        <f t="shared" si="139"/>
        <v>0.52672827400551425</v>
      </c>
      <c r="Q2186" s="5">
        <f>YEAR(SalesDataTable[[#This Row],[Order Date]])</f>
        <v>2026</v>
      </c>
      <c r="R2186" s="8" t="str">
        <f>"Q"&amp;ROUNDUP(MONTH(SalesDataTable[[#This Row],[Order Date]])/3,0)</f>
        <v>Q4</v>
      </c>
      <c r="S2186" s="9">
        <f>MONTH(SalesDataTable[[#This Row],[Order Date]])</f>
        <v>10</v>
      </c>
      <c r="T2186" s="8" t="str">
        <f>TEXT(SalesDataTable[[#This Row],[Order Date]],"mmm")</f>
        <v>Oct</v>
      </c>
    </row>
    <row r="2187" spans="1:20" ht="15.6">
      <c r="A2187" s="2">
        <v>4213</v>
      </c>
      <c r="B2187" s="3">
        <v>46319</v>
      </c>
      <c r="C2187" s="4" t="s">
        <v>6</v>
      </c>
      <c r="D2187" s="4" t="s">
        <v>49</v>
      </c>
      <c r="E2187" s="4" t="s">
        <v>8</v>
      </c>
      <c r="F2187" s="4" t="s">
        <v>16</v>
      </c>
      <c r="G2187" s="4" t="s">
        <v>23</v>
      </c>
      <c r="H2187" s="4" t="s">
        <v>40</v>
      </c>
      <c r="I2187" s="9">
        <v>4</v>
      </c>
      <c r="J2187" s="6">
        <v>81.23</v>
      </c>
      <c r="K2187" s="7">
        <v>0.1</v>
      </c>
      <c r="L2187" s="6">
        <v>38.96</v>
      </c>
      <c r="M2187" s="6">
        <f t="shared" si="136"/>
        <v>292.428</v>
      </c>
      <c r="N2187" s="6">
        <f t="shared" si="137"/>
        <v>155.84</v>
      </c>
      <c r="O2187" s="6">
        <f t="shared" si="138"/>
        <v>136.58799999999999</v>
      </c>
      <c r="P2187" s="8">
        <f t="shared" si="139"/>
        <v>0.46708249552026482</v>
      </c>
      <c r="Q2187" s="5">
        <f>YEAR(SalesDataTable[[#This Row],[Order Date]])</f>
        <v>2026</v>
      </c>
      <c r="R2187" s="8" t="str">
        <f>"Q"&amp;ROUNDUP(MONTH(SalesDataTable[[#This Row],[Order Date]])/3,0)</f>
        <v>Q4</v>
      </c>
      <c r="S2187" s="9">
        <f>MONTH(SalesDataTable[[#This Row],[Order Date]])</f>
        <v>10</v>
      </c>
      <c r="T2187" s="8" t="str">
        <f>TEXT(SalesDataTable[[#This Row],[Order Date]],"mmm")</f>
        <v>Oct</v>
      </c>
    </row>
    <row r="2188" spans="1:20" ht="15.6">
      <c r="A2188" s="2">
        <v>4375</v>
      </c>
      <c r="B2188" s="3">
        <v>46319</v>
      </c>
      <c r="C2188" s="4" t="s">
        <v>6</v>
      </c>
      <c r="D2188" s="4" t="s">
        <v>7</v>
      </c>
      <c r="E2188" s="4" t="s">
        <v>2</v>
      </c>
      <c r="F2188" s="4" t="s">
        <v>16</v>
      </c>
      <c r="G2188" s="4" t="s">
        <v>14</v>
      </c>
      <c r="H2188" s="4" t="s">
        <v>32</v>
      </c>
      <c r="I2188" s="9">
        <v>1</v>
      </c>
      <c r="J2188" s="6">
        <v>46.38</v>
      </c>
      <c r="K2188" s="7">
        <v>0.15</v>
      </c>
      <c r="L2188" s="6">
        <v>17.87</v>
      </c>
      <c r="M2188" s="6">
        <f t="shared" si="136"/>
        <v>39.423000000000002</v>
      </c>
      <c r="N2188" s="6">
        <f t="shared" si="137"/>
        <v>17.87</v>
      </c>
      <c r="O2188" s="6">
        <f t="shared" si="138"/>
        <v>21.553000000000001</v>
      </c>
      <c r="P2188" s="8">
        <f t="shared" si="139"/>
        <v>0.54671131065621592</v>
      </c>
      <c r="Q2188" s="5">
        <f>YEAR(SalesDataTable[[#This Row],[Order Date]])</f>
        <v>2026</v>
      </c>
      <c r="R2188" s="8" t="str">
        <f>"Q"&amp;ROUNDUP(MONTH(SalesDataTable[[#This Row],[Order Date]])/3,0)</f>
        <v>Q4</v>
      </c>
      <c r="S2188" s="9">
        <f>MONTH(SalesDataTable[[#This Row],[Order Date]])</f>
        <v>10</v>
      </c>
      <c r="T2188" s="8" t="str">
        <f>TEXT(SalesDataTable[[#This Row],[Order Date]],"mmm")</f>
        <v>Oct</v>
      </c>
    </row>
    <row r="2189" spans="1:20" ht="15.6">
      <c r="A2189" s="2">
        <v>5072</v>
      </c>
      <c r="B2189" s="3">
        <v>46319</v>
      </c>
      <c r="C2189" s="4" t="s">
        <v>20</v>
      </c>
      <c r="D2189" s="4" t="s">
        <v>31</v>
      </c>
      <c r="E2189" s="4" t="s">
        <v>8</v>
      </c>
      <c r="F2189" s="4" t="s">
        <v>16</v>
      </c>
      <c r="G2189" s="4" t="s">
        <v>14</v>
      </c>
      <c r="H2189" s="4" t="s">
        <v>32</v>
      </c>
      <c r="I2189" s="9">
        <v>5</v>
      </c>
      <c r="J2189" s="6">
        <v>45.9</v>
      </c>
      <c r="K2189" s="7">
        <v>0.1</v>
      </c>
      <c r="L2189" s="6">
        <v>17.940000000000001</v>
      </c>
      <c r="M2189" s="6">
        <f t="shared" si="136"/>
        <v>206.55</v>
      </c>
      <c r="N2189" s="6">
        <f t="shared" si="137"/>
        <v>89.7</v>
      </c>
      <c r="O2189" s="6">
        <f t="shared" si="138"/>
        <v>116.85000000000001</v>
      </c>
      <c r="P2189" s="8">
        <f t="shared" si="139"/>
        <v>0.56572258533042852</v>
      </c>
      <c r="Q2189" s="5">
        <f>YEAR(SalesDataTable[[#This Row],[Order Date]])</f>
        <v>2026</v>
      </c>
      <c r="R2189" s="8" t="str">
        <f>"Q"&amp;ROUNDUP(MONTH(SalesDataTable[[#This Row],[Order Date]])/3,0)</f>
        <v>Q4</v>
      </c>
      <c r="S2189" s="9">
        <f>MONTH(SalesDataTable[[#This Row],[Order Date]])</f>
        <v>10</v>
      </c>
      <c r="T2189" s="8" t="str">
        <f>TEXT(SalesDataTable[[#This Row],[Order Date]],"mmm")</f>
        <v>Oct</v>
      </c>
    </row>
    <row r="2190" spans="1:20" ht="15.6">
      <c r="A2190" s="2">
        <v>310</v>
      </c>
      <c r="B2190" s="3">
        <v>46320</v>
      </c>
      <c r="C2190" s="4" t="s">
        <v>6</v>
      </c>
      <c r="D2190" s="4" t="s">
        <v>43</v>
      </c>
      <c r="E2190" s="4" t="s">
        <v>2</v>
      </c>
      <c r="F2190" s="4" t="s">
        <v>16</v>
      </c>
      <c r="G2190" s="4" t="s">
        <v>9</v>
      </c>
      <c r="H2190" s="4" t="s">
        <v>17</v>
      </c>
      <c r="I2190" s="9">
        <v>5</v>
      </c>
      <c r="J2190" s="6">
        <v>144.04</v>
      </c>
      <c r="K2190" s="7">
        <v>0.1</v>
      </c>
      <c r="L2190" s="6">
        <v>78.069999999999993</v>
      </c>
      <c r="M2190" s="6">
        <f t="shared" si="136"/>
        <v>648.17999999999995</v>
      </c>
      <c r="N2190" s="6">
        <f t="shared" si="137"/>
        <v>390.34999999999997</v>
      </c>
      <c r="O2190" s="6">
        <f t="shared" si="138"/>
        <v>257.83</v>
      </c>
      <c r="P2190" s="8">
        <f t="shared" si="139"/>
        <v>0.39777530932765592</v>
      </c>
      <c r="Q2190" s="5">
        <f>YEAR(SalesDataTable[[#This Row],[Order Date]])</f>
        <v>2026</v>
      </c>
      <c r="R2190" s="8" t="str">
        <f>"Q"&amp;ROUNDUP(MONTH(SalesDataTable[[#This Row],[Order Date]])/3,0)</f>
        <v>Q4</v>
      </c>
      <c r="S2190" s="9">
        <f>MONTH(SalesDataTable[[#This Row],[Order Date]])</f>
        <v>10</v>
      </c>
      <c r="T2190" s="8" t="str">
        <f>TEXT(SalesDataTable[[#This Row],[Order Date]],"mmm")</f>
        <v>Oct</v>
      </c>
    </row>
    <row r="2191" spans="1:20" ht="15.6">
      <c r="A2191" s="2">
        <v>317</v>
      </c>
      <c r="B2191" s="3">
        <v>46320</v>
      </c>
      <c r="C2191" s="4" t="s">
        <v>11</v>
      </c>
      <c r="D2191" s="4" t="s">
        <v>39</v>
      </c>
      <c r="E2191" s="4" t="s">
        <v>28</v>
      </c>
      <c r="F2191" s="4" t="s">
        <v>13</v>
      </c>
      <c r="G2191" s="4" t="s">
        <v>4</v>
      </c>
      <c r="H2191" s="4" t="s">
        <v>5</v>
      </c>
      <c r="I2191" s="9">
        <v>2</v>
      </c>
      <c r="J2191" s="6">
        <v>80.69</v>
      </c>
      <c r="K2191" s="7">
        <v>0.05</v>
      </c>
      <c r="L2191" s="6">
        <v>43.81</v>
      </c>
      <c r="M2191" s="6">
        <f t="shared" si="136"/>
        <v>153.31099999999998</v>
      </c>
      <c r="N2191" s="6">
        <f t="shared" si="137"/>
        <v>87.62</v>
      </c>
      <c r="O2191" s="6">
        <f t="shared" si="138"/>
        <v>65.690999999999974</v>
      </c>
      <c r="P2191" s="8">
        <f t="shared" si="139"/>
        <v>0.42848197454846676</v>
      </c>
      <c r="Q2191" s="5">
        <f>YEAR(SalesDataTable[[#This Row],[Order Date]])</f>
        <v>2026</v>
      </c>
      <c r="R2191" s="8" t="str">
        <f>"Q"&amp;ROUNDUP(MONTH(SalesDataTable[[#This Row],[Order Date]])/3,0)</f>
        <v>Q4</v>
      </c>
      <c r="S2191" s="9">
        <f>MONTH(SalesDataTable[[#This Row],[Order Date]])</f>
        <v>10</v>
      </c>
      <c r="T2191" s="8" t="str">
        <f>TEXT(SalesDataTable[[#This Row],[Order Date]],"mmm")</f>
        <v>Oct</v>
      </c>
    </row>
    <row r="2192" spans="1:20" ht="15.6">
      <c r="A2192" s="2">
        <v>684</v>
      </c>
      <c r="B2192" s="3">
        <v>46320</v>
      </c>
      <c r="C2192" s="4" t="s">
        <v>20</v>
      </c>
      <c r="D2192" s="4" t="s">
        <v>21</v>
      </c>
      <c r="E2192" s="4" t="s">
        <v>2</v>
      </c>
      <c r="F2192" s="4" t="s">
        <v>16</v>
      </c>
      <c r="G2192" s="4" t="s">
        <v>23</v>
      </c>
      <c r="H2192" s="4" t="s">
        <v>29</v>
      </c>
      <c r="I2192" s="9">
        <v>1</v>
      </c>
      <c r="J2192" s="6">
        <v>191.91</v>
      </c>
      <c r="K2192" s="7">
        <v>0</v>
      </c>
      <c r="L2192" s="6">
        <v>101.89</v>
      </c>
      <c r="M2192" s="6">
        <f t="shared" si="136"/>
        <v>191.91</v>
      </c>
      <c r="N2192" s="6">
        <f t="shared" si="137"/>
        <v>101.89</v>
      </c>
      <c r="O2192" s="6">
        <f t="shared" si="138"/>
        <v>90.02</v>
      </c>
      <c r="P2192" s="8">
        <f t="shared" si="139"/>
        <v>0.46907404512531914</v>
      </c>
      <c r="Q2192" s="5">
        <f>YEAR(SalesDataTable[[#This Row],[Order Date]])</f>
        <v>2026</v>
      </c>
      <c r="R2192" s="8" t="str">
        <f>"Q"&amp;ROUNDUP(MONTH(SalesDataTable[[#This Row],[Order Date]])/3,0)</f>
        <v>Q4</v>
      </c>
      <c r="S2192" s="9">
        <f>MONTH(SalesDataTable[[#This Row],[Order Date]])</f>
        <v>10</v>
      </c>
      <c r="T2192" s="8" t="str">
        <f>TEXT(SalesDataTable[[#This Row],[Order Date]],"mmm")</f>
        <v>Oct</v>
      </c>
    </row>
    <row r="2193" spans="1:20" ht="15.6">
      <c r="A2193" s="2">
        <v>1430</v>
      </c>
      <c r="B2193" s="3">
        <v>46320</v>
      </c>
      <c r="C2193" s="4" t="s">
        <v>20</v>
      </c>
      <c r="D2193" s="4" t="s">
        <v>47</v>
      </c>
      <c r="E2193" s="4" t="s">
        <v>19</v>
      </c>
      <c r="F2193" s="4" t="s">
        <v>13</v>
      </c>
      <c r="G2193" s="4" t="s">
        <v>34</v>
      </c>
      <c r="H2193" s="4" t="s">
        <v>42</v>
      </c>
      <c r="I2193" s="9">
        <v>1</v>
      </c>
      <c r="J2193" s="6">
        <v>36.630000000000003</v>
      </c>
      <c r="K2193" s="7">
        <v>0.05</v>
      </c>
      <c r="L2193" s="6">
        <v>13.97</v>
      </c>
      <c r="M2193" s="6">
        <f t="shared" si="136"/>
        <v>34.798500000000004</v>
      </c>
      <c r="N2193" s="6">
        <f t="shared" si="137"/>
        <v>13.97</v>
      </c>
      <c r="O2193" s="6">
        <f t="shared" si="138"/>
        <v>20.828500000000005</v>
      </c>
      <c r="P2193" s="8">
        <f t="shared" si="139"/>
        <v>0.59854591433538806</v>
      </c>
      <c r="Q2193" s="5">
        <f>YEAR(SalesDataTable[[#This Row],[Order Date]])</f>
        <v>2026</v>
      </c>
      <c r="R2193" s="8" t="str">
        <f>"Q"&amp;ROUNDUP(MONTH(SalesDataTable[[#This Row],[Order Date]])/3,0)</f>
        <v>Q4</v>
      </c>
      <c r="S2193" s="9">
        <f>MONTH(SalesDataTable[[#This Row],[Order Date]])</f>
        <v>10</v>
      </c>
      <c r="T2193" s="8" t="str">
        <f>TEXT(SalesDataTable[[#This Row],[Order Date]],"mmm")</f>
        <v>Oct</v>
      </c>
    </row>
    <row r="2194" spans="1:20" ht="15.6">
      <c r="A2194" s="2">
        <v>2049</v>
      </c>
      <c r="B2194" s="3">
        <v>46320</v>
      </c>
      <c r="C2194" s="4" t="s">
        <v>20</v>
      </c>
      <c r="D2194" s="4" t="s">
        <v>21</v>
      </c>
      <c r="E2194" s="4" t="s">
        <v>8</v>
      </c>
      <c r="F2194" s="4" t="s">
        <v>16</v>
      </c>
      <c r="G2194" s="4" t="s">
        <v>14</v>
      </c>
      <c r="H2194" s="4" t="s">
        <v>15</v>
      </c>
      <c r="I2194" s="9">
        <v>6</v>
      </c>
      <c r="J2194" s="6">
        <v>35.380000000000003</v>
      </c>
      <c r="K2194" s="7">
        <v>0.05</v>
      </c>
      <c r="L2194" s="6">
        <v>13.9</v>
      </c>
      <c r="M2194" s="6">
        <f t="shared" si="136"/>
        <v>201.66600000000003</v>
      </c>
      <c r="N2194" s="6">
        <f t="shared" si="137"/>
        <v>83.4</v>
      </c>
      <c r="O2194" s="6">
        <f t="shared" si="138"/>
        <v>118.26600000000002</v>
      </c>
      <c r="P2194" s="8">
        <f t="shared" si="139"/>
        <v>0.58644491386748387</v>
      </c>
      <c r="Q2194" s="5">
        <f>YEAR(SalesDataTable[[#This Row],[Order Date]])</f>
        <v>2026</v>
      </c>
      <c r="R2194" s="8" t="str">
        <f>"Q"&amp;ROUNDUP(MONTH(SalesDataTable[[#This Row],[Order Date]])/3,0)</f>
        <v>Q4</v>
      </c>
      <c r="S2194" s="9">
        <f>MONTH(SalesDataTable[[#This Row],[Order Date]])</f>
        <v>10</v>
      </c>
      <c r="T2194" s="8" t="str">
        <f>TEXT(SalesDataTable[[#This Row],[Order Date]],"mmm")</f>
        <v>Oct</v>
      </c>
    </row>
    <row r="2195" spans="1:20" ht="15.6">
      <c r="A2195" s="2">
        <v>2199</v>
      </c>
      <c r="B2195" s="3">
        <v>46320</v>
      </c>
      <c r="C2195" s="4" t="s">
        <v>6</v>
      </c>
      <c r="D2195" s="4" t="s">
        <v>43</v>
      </c>
      <c r="E2195" s="4" t="s">
        <v>28</v>
      </c>
      <c r="F2195" s="4" t="s">
        <v>3</v>
      </c>
      <c r="G2195" s="4" t="s">
        <v>14</v>
      </c>
      <c r="H2195" s="4" t="s">
        <v>44</v>
      </c>
      <c r="I2195" s="9">
        <v>1</v>
      </c>
      <c r="J2195" s="6">
        <v>132.63</v>
      </c>
      <c r="K2195" s="7">
        <v>0.05</v>
      </c>
      <c r="L2195" s="6">
        <v>67.489999999999995</v>
      </c>
      <c r="M2195" s="6">
        <f t="shared" si="136"/>
        <v>125.99849999999999</v>
      </c>
      <c r="N2195" s="6">
        <f t="shared" si="137"/>
        <v>67.489999999999995</v>
      </c>
      <c r="O2195" s="6">
        <f t="shared" si="138"/>
        <v>58.508499999999998</v>
      </c>
      <c r="P2195" s="8">
        <f t="shared" si="139"/>
        <v>0.46435870268296847</v>
      </c>
      <c r="Q2195" s="5">
        <f>YEAR(SalesDataTable[[#This Row],[Order Date]])</f>
        <v>2026</v>
      </c>
      <c r="R2195" s="8" t="str">
        <f>"Q"&amp;ROUNDUP(MONTH(SalesDataTable[[#This Row],[Order Date]])/3,0)</f>
        <v>Q4</v>
      </c>
      <c r="S2195" s="9">
        <f>MONTH(SalesDataTable[[#This Row],[Order Date]])</f>
        <v>10</v>
      </c>
      <c r="T2195" s="8" t="str">
        <f>TEXT(SalesDataTable[[#This Row],[Order Date]],"mmm")</f>
        <v>Oct</v>
      </c>
    </row>
    <row r="2196" spans="1:20" ht="15.6">
      <c r="A2196" s="2">
        <v>2954</v>
      </c>
      <c r="B2196" s="3">
        <v>46320</v>
      </c>
      <c r="C2196" s="4" t="s">
        <v>20</v>
      </c>
      <c r="D2196" s="4" t="s">
        <v>21</v>
      </c>
      <c r="E2196" s="4" t="s">
        <v>2</v>
      </c>
      <c r="F2196" s="4" t="s">
        <v>13</v>
      </c>
      <c r="G2196" s="4" t="s">
        <v>9</v>
      </c>
      <c r="H2196" s="4" t="s">
        <v>46</v>
      </c>
      <c r="I2196" s="9">
        <v>1</v>
      </c>
      <c r="J2196" s="6">
        <v>71.17</v>
      </c>
      <c r="K2196" s="7">
        <v>0</v>
      </c>
      <c r="L2196" s="6">
        <v>32.57</v>
      </c>
      <c r="M2196" s="6">
        <f t="shared" si="136"/>
        <v>71.17</v>
      </c>
      <c r="N2196" s="6">
        <f t="shared" si="137"/>
        <v>32.57</v>
      </c>
      <c r="O2196" s="6">
        <f t="shared" si="138"/>
        <v>38.6</v>
      </c>
      <c r="P2196" s="8">
        <f t="shared" si="139"/>
        <v>0.54236335534635383</v>
      </c>
      <c r="Q2196" s="5">
        <f>YEAR(SalesDataTable[[#This Row],[Order Date]])</f>
        <v>2026</v>
      </c>
      <c r="R2196" s="8" t="str">
        <f>"Q"&amp;ROUNDUP(MONTH(SalesDataTable[[#This Row],[Order Date]])/3,0)</f>
        <v>Q4</v>
      </c>
      <c r="S2196" s="9">
        <f>MONTH(SalesDataTable[[#This Row],[Order Date]])</f>
        <v>10</v>
      </c>
      <c r="T2196" s="8" t="str">
        <f>TEXT(SalesDataTable[[#This Row],[Order Date]],"mmm")</f>
        <v>Oct</v>
      </c>
    </row>
    <row r="2197" spans="1:20" ht="15.6">
      <c r="A2197" s="2">
        <v>3218</v>
      </c>
      <c r="B2197" s="3">
        <v>46320</v>
      </c>
      <c r="C2197" s="4" t="s">
        <v>0</v>
      </c>
      <c r="D2197" s="4" t="s">
        <v>50</v>
      </c>
      <c r="E2197" s="4" t="s">
        <v>8</v>
      </c>
      <c r="F2197" s="4" t="s">
        <v>16</v>
      </c>
      <c r="G2197" s="4" t="s">
        <v>14</v>
      </c>
      <c r="H2197" s="4" t="s">
        <v>44</v>
      </c>
      <c r="I2197" s="9">
        <v>6</v>
      </c>
      <c r="J2197" s="6">
        <v>132.08000000000001</v>
      </c>
      <c r="K2197" s="7">
        <v>0.1</v>
      </c>
      <c r="L2197" s="6">
        <v>67.61</v>
      </c>
      <c r="M2197" s="6">
        <f t="shared" si="136"/>
        <v>713.23200000000008</v>
      </c>
      <c r="N2197" s="6">
        <f t="shared" si="137"/>
        <v>405.65999999999997</v>
      </c>
      <c r="O2197" s="6">
        <f t="shared" si="138"/>
        <v>307.57200000000012</v>
      </c>
      <c r="P2197" s="8">
        <f t="shared" si="139"/>
        <v>0.43123696076451995</v>
      </c>
      <c r="Q2197" s="5">
        <f>YEAR(SalesDataTable[[#This Row],[Order Date]])</f>
        <v>2026</v>
      </c>
      <c r="R2197" s="8" t="str">
        <f>"Q"&amp;ROUNDUP(MONTH(SalesDataTable[[#This Row],[Order Date]])/3,0)</f>
        <v>Q4</v>
      </c>
      <c r="S2197" s="9">
        <f>MONTH(SalesDataTable[[#This Row],[Order Date]])</f>
        <v>10</v>
      </c>
      <c r="T2197" s="8" t="str">
        <f>TEXT(SalesDataTable[[#This Row],[Order Date]],"mmm")</f>
        <v>Oct</v>
      </c>
    </row>
    <row r="2198" spans="1:20" ht="15.6">
      <c r="A2198" s="2">
        <v>3965</v>
      </c>
      <c r="B2198" s="3">
        <v>46320</v>
      </c>
      <c r="C2198" s="4" t="s">
        <v>6</v>
      </c>
      <c r="D2198" s="4" t="s">
        <v>41</v>
      </c>
      <c r="E2198" s="4" t="s">
        <v>19</v>
      </c>
      <c r="F2198" s="4" t="s">
        <v>3</v>
      </c>
      <c r="G2198" s="4" t="s">
        <v>23</v>
      </c>
      <c r="H2198" s="4" t="s">
        <v>40</v>
      </c>
      <c r="I2198" s="9">
        <v>3</v>
      </c>
      <c r="J2198" s="6">
        <v>82.75</v>
      </c>
      <c r="K2198" s="7">
        <v>0.05</v>
      </c>
      <c r="L2198" s="6">
        <v>38.53</v>
      </c>
      <c r="M2198" s="6">
        <f t="shared" si="136"/>
        <v>235.83749999999998</v>
      </c>
      <c r="N2198" s="6">
        <f t="shared" si="137"/>
        <v>115.59</v>
      </c>
      <c r="O2198" s="6">
        <f t="shared" si="138"/>
        <v>120.24749999999997</v>
      </c>
      <c r="P2198" s="8">
        <f t="shared" si="139"/>
        <v>0.50987438384480832</v>
      </c>
      <c r="Q2198" s="5">
        <f>YEAR(SalesDataTable[[#This Row],[Order Date]])</f>
        <v>2026</v>
      </c>
      <c r="R2198" s="8" t="str">
        <f>"Q"&amp;ROUNDUP(MONTH(SalesDataTable[[#This Row],[Order Date]])/3,0)</f>
        <v>Q4</v>
      </c>
      <c r="S2198" s="9">
        <f>MONTH(SalesDataTable[[#This Row],[Order Date]])</f>
        <v>10</v>
      </c>
      <c r="T2198" s="8" t="str">
        <f>TEXT(SalesDataTable[[#This Row],[Order Date]],"mmm")</f>
        <v>Oct</v>
      </c>
    </row>
    <row r="2199" spans="1:20" ht="15.6">
      <c r="A2199" s="2">
        <v>2278</v>
      </c>
      <c r="B2199" s="3">
        <v>46321</v>
      </c>
      <c r="C2199" s="4" t="s">
        <v>0</v>
      </c>
      <c r="D2199" s="4" t="s">
        <v>50</v>
      </c>
      <c r="E2199" s="4" t="s">
        <v>2</v>
      </c>
      <c r="F2199" s="4" t="s">
        <v>3</v>
      </c>
      <c r="G2199" s="4" t="s">
        <v>34</v>
      </c>
      <c r="H2199" s="4" t="s">
        <v>45</v>
      </c>
      <c r="I2199" s="9">
        <v>5</v>
      </c>
      <c r="J2199" s="6">
        <v>51.5</v>
      </c>
      <c r="K2199" s="7">
        <v>0.1</v>
      </c>
      <c r="L2199" s="6">
        <v>21.38</v>
      </c>
      <c r="M2199" s="6">
        <f t="shared" si="136"/>
        <v>231.75</v>
      </c>
      <c r="N2199" s="6">
        <f t="shared" si="137"/>
        <v>106.89999999999999</v>
      </c>
      <c r="O2199" s="6">
        <f t="shared" si="138"/>
        <v>124.85000000000001</v>
      </c>
      <c r="P2199" s="8">
        <f t="shared" si="139"/>
        <v>0.53872707659115426</v>
      </c>
      <c r="Q2199" s="5">
        <f>YEAR(SalesDataTable[[#This Row],[Order Date]])</f>
        <v>2026</v>
      </c>
      <c r="R2199" s="8" t="str">
        <f>"Q"&amp;ROUNDUP(MONTH(SalesDataTable[[#This Row],[Order Date]])/3,0)</f>
        <v>Q4</v>
      </c>
      <c r="S2199" s="9">
        <f>MONTH(SalesDataTable[[#This Row],[Order Date]])</f>
        <v>10</v>
      </c>
      <c r="T2199" s="8" t="str">
        <f>TEXT(SalesDataTable[[#This Row],[Order Date]],"mmm")</f>
        <v>Oct</v>
      </c>
    </row>
    <row r="2200" spans="1:20" ht="15.6">
      <c r="A2200" s="2">
        <v>3132</v>
      </c>
      <c r="B2200" s="3">
        <v>46321</v>
      </c>
      <c r="C2200" s="4" t="s">
        <v>11</v>
      </c>
      <c r="D2200" s="4" t="s">
        <v>25</v>
      </c>
      <c r="E2200" s="4" t="s">
        <v>2</v>
      </c>
      <c r="F2200" s="4" t="s">
        <v>13</v>
      </c>
      <c r="G2200" s="4" t="s">
        <v>9</v>
      </c>
      <c r="H2200" s="4" t="s">
        <v>17</v>
      </c>
      <c r="I2200" s="9">
        <v>3</v>
      </c>
      <c r="J2200" s="6">
        <v>140.49</v>
      </c>
      <c r="K2200" s="7">
        <v>0.05</v>
      </c>
      <c r="L2200" s="6">
        <v>77.45</v>
      </c>
      <c r="M2200" s="6">
        <f t="shared" si="136"/>
        <v>400.3965</v>
      </c>
      <c r="N2200" s="6">
        <f t="shared" si="137"/>
        <v>232.35000000000002</v>
      </c>
      <c r="O2200" s="6">
        <f t="shared" si="138"/>
        <v>168.04649999999998</v>
      </c>
      <c r="P2200" s="8">
        <f t="shared" si="139"/>
        <v>0.41970022215478903</v>
      </c>
      <c r="Q2200" s="5">
        <f>YEAR(SalesDataTable[[#This Row],[Order Date]])</f>
        <v>2026</v>
      </c>
      <c r="R2200" s="8" t="str">
        <f>"Q"&amp;ROUNDUP(MONTH(SalesDataTable[[#This Row],[Order Date]])/3,0)</f>
        <v>Q4</v>
      </c>
      <c r="S2200" s="9">
        <f>MONTH(SalesDataTable[[#This Row],[Order Date]])</f>
        <v>10</v>
      </c>
      <c r="T2200" s="8" t="str">
        <f>TEXT(SalesDataTable[[#This Row],[Order Date]],"mmm")</f>
        <v>Oct</v>
      </c>
    </row>
    <row r="2201" spans="1:20" ht="15.6">
      <c r="A2201" s="2">
        <v>3144</v>
      </c>
      <c r="B2201" s="3">
        <v>46321</v>
      </c>
      <c r="C2201" s="4" t="s">
        <v>11</v>
      </c>
      <c r="D2201" s="4" t="s">
        <v>12</v>
      </c>
      <c r="E2201" s="4" t="s">
        <v>28</v>
      </c>
      <c r="F2201" s="4" t="s">
        <v>13</v>
      </c>
      <c r="G2201" s="4" t="s">
        <v>34</v>
      </c>
      <c r="H2201" s="4" t="s">
        <v>42</v>
      </c>
      <c r="I2201" s="9">
        <v>4</v>
      </c>
      <c r="J2201" s="6">
        <v>36.200000000000003</v>
      </c>
      <c r="K2201" s="7">
        <v>0.15</v>
      </c>
      <c r="L2201" s="6">
        <v>13.53</v>
      </c>
      <c r="M2201" s="6">
        <f t="shared" si="136"/>
        <v>123.08000000000001</v>
      </c>
      <c r="N2201" s="6">
        <f t="shared" si="137"/>
        <v>54.12</v>
      </c>
      <c r="O2201" s="6">
        <f t="shared" si="138"/>
        <v>68.960000000000008</v>
      </c>
      <c r="P2201" s="8">
        <f t="shared" si="139"/>
        <v>0.56028599285017877</v>
      </c>
      <c r="Q2201" s="5">
        <f>YEAR(SalesDataTable[[#This Row],[Order Date]])</f>
        <v>2026</v>
      </c>
      <c r="R2201" s="8" t="str">
        <f>"Q"&amp;ROUNDUP(MONTH(SalesDataTable[[#This Row],[Order Date]])/3,0)</f>
        <v>Q4</v>
      </c>
      <c r="S2201" s="9">
        <f>MONTH(SalesDataTable[[#This Row],[Order Date]])</f>
        <v>10</v>
      </c>
      <c r="T2201" s="8" t="str">
        <f>TEXT(SalesDataTable[[#This Row],[Order Date]],"mmm")</f>
        <v>Oct</v>
      </c>
    </row>
    <row r="2202" spans="1:20" ht="15.6">
      <c r="A2202" s="2">
        <v>3501</v>
      </c>
      <c r="B2202" s="3">
        <v>46321</v>
      </c>
      <c r="C2202" s="4" t="s">
        <v>20</v>
      </c>
      <c r="D2202" s="4" t="s">
        <v>31</v>
      </c>
      <c r="E2202" s="4" t="s">
        <v>19</v>
      </c>
      <c r="F2202" s="4" t="s">
        <v>13</v>
      </c>
      <c r="G2202" s="4" t="s">
        <v>23</v>
      </c>
      <c r="H2202" s="4" t="s">
        <v>51</v>
      </c>
      <c r="I2202" s="9">
        <v>1</v>
      </c>
      <c r="J2202" s="6">
        <v>120.5</v>
      </c>
      <c r="K2202" s="7">
        <v>0.05</v>
      </c>
      <c r="L2202" s="6">
        <v>61.71</v>
      </c>
      <c r="M2202" s="6">
        <f t="shared" si="136"/>
        <v>114.47499999999999</v>
      </c>
      <c r="N2202" s="6">
        <f t="shared" si="137"/>
        <v>61.71</v>
      </c>
      <c r="O2202" s="6">
        <f t="shared" si="138"/>
        <v>52.764999999999993</v>
      </c>
      <c r="P2202" s="8">
        <f t="shared" si="139"/>
        <v>0.4609303341340904</v>
      </c>
      <c r="Q2202" s="5">
        <f>YEAR(SalesDataTable[[#This Row],[Order Date]])</f>
        <v>2026</v>
      </c>
      <c r="R2202" s="8" t="str">
        <f>"Q"&amp;ROUNDUP(MONTH(SalesDataTable[[#This Row],[Order Date]])/3,0)</f>
        <v>Q4</v>
      </c>
      <c r="S2202" s="9">
        <f>MONTH(SalesDataTable[[#This Row],[Order Date]])</f>
        <v>10</v>
      </c>
      <c r="T2202" s="8" t="str">
        <f>TEXT(SalesDataTable[[#This Row],[Order Date]],"mmm")</f>
        <v>Oct</v>
      </c>
    </row>
    <row r="2203" spans="1:20" ht="15.6">
      <c r="A2203" s="2">
        <v>458</v>
      </c>
      <c r="B2203" s="3">
        <v>46322</v>
      </c>
      <c r="C2203" s="4" t="s">
        <v>11</v>
      </c>
      <c r="D2203" s="4" t="s">
        <v>12</v>
      </c>
      <c r="E2203" s="4" t="s">
        <v>19</v>
      </c>
      <c r="F2203" s="4" t="s">
        <v>16</v>
      </c>
      <c r="G2203" s="4" t="s">
        <v>4</v>
      </c>
      <c r="H2203" s="4" t="s">
        <v>30</v>
      </c>
      <c r="I2203" s="9">
        <v>1</v>
      </c>
      <c r="J2203" s="6">
        <v>102.44</v>
      </c>
      <c r="K2203" s="7">
        <v>0.05</v>
      </c>
      <c r="L2203" s="6">
        <v>49.14</v>
      </c>
      <c r="M2203" s="6">
        <f t="shared" si="136"/>
        <v>97.317999999999998</v>
      </c>
      <c r="N2203" s="6">
        <f t="shared" si="137"/>
        <v>49.14</v>
      </c>
      <c r="O2203" s="6">
        <f t="shared" si="138"/>
        <v>48.177999999999997</v>
      </c>
      <c r="P2203" s="8">
        <f t="shared" si="139"/>
        <v>0.49505744055570394</v>
      </c>
      <c r="Q2203" s="5">
        <f>YEAR(SalesDataTable[[#This Row],[Order Date]])</f>
        <v>2026</v>
      </c>
      <c r="R2203" s="8" t="str">
        <f>"Q"&amp;ROUNDUP(MONTH(SalesDataTable[[#This Row],[Order Date]])/3,0)</f>
        <v>Q4</v>
      </c>
      <c r="S2203" s="9">
        <f>MONTH(SalesDataTable[[#This Row],[Order Date]])</f>
        <v>10</v>
      </c>
      <c r="T2203" s="8" t="str">
        <f>TEXT(SalesDataTable[[#This Row],[Order Date]],"mmm")</f>
        <v>Oct</v>
      </c>
    </row>
    <row r="2204" spans="1:20" ht="15.6">
      <c r="A2204" s="2">
        <v>1065</v>
      </c>
      <c r="B2204" s="3">
        <v>46322</v>
      </c>
      <c r="C2204" s="4" t="s">
        <v>11</v>
      </c>
      <c r="D2204" s="4" t="s">
        <v>25</v>
      </c>
      <c r="E2204" s="4" t="s">
        <v>2</v>
      </c>
      <c r="F2204" s="4" t="s">
        <v>13</v>
      </c>
      <c r="G2204" s="4" t="s">
        <v>34</v>
      </c>
      <c r="H2204" s="4" t="s">
        <v>38</v>
      </c>
      <c r="I2204" s="9">
        <v>6</v>
      </c>
      <c r="J2204" s="6">
        <v>121.58</v>
      </c>
      <c r="K2204" s="7">
        <v>0.15</v>
      </c>
      <c r="L2204" s="6">
        <v>68.86</v>
      </c>
      <c r="M2204" s="6">
        <f t="shared" si="136"/>
        <v>620.05799999999999</v>
      </c>
      <c r="N2204" s="6">
        <f t="shared" si="137"/>
        <v>413.15999999999997</v>
      </c>
      <c r="O2204" s="6">
        <f t="shared" si="138"/>
        <v>206.89800000000002</v>
      </c>
      <c r="P2204" s="8">
        <f t="shared" si="139"/>
        <v>0.33367523683268346</v>
      </c>
      <c r="Q2204" s="5">
        <f>YEAR(SalesDataTable[[#This Row],[Order Date]])</f>
        <v>2026</v>
      </c>
      <c r="R2204" s="8" t="str">
        <f>"Q"&amp;ROUNDUP(MONTH(SalesDataTable[[#This Row],[Order Date]])/3,0)</f>
        <v>Q4</v>
      </c>
      <c r="S2204" s="9">
        <f>MONTH(SalesDataTable[[#This Row],[Order Date]])</f>
        <v>10</v>
      </c>
      <c r="T2204" s="8" t="str">
        <f>TEXT(SalesDataTable[[#This Row],[Order Date]],"mmm")</f>
        <v>Oct</v>
      </c>
    </row>
    <row r="2205" spans="1:20" ht="15.6">
      <c r="A2205" s="2">
        <v>1707</v>
      </c>
      <c r="B2205" s="3">
        <v>46322</v>
      </c>
      <c r="C2205" s="4" t="s">
        <v>11</v>
      </c>
      <c r="D2205" s="4" t="s">
        <v>52</v>
      </c>
      <c r="E2205" s="4" t="s">
        <v>2</v>
      </c>
      <c r="F2205" s="4" t="s">
        <v>13</v>
      </c>
      <c r="G2205" s="4" t="s">
        <v>14</v>
      </c>
      <c r="H2205" s="4" t="s">
        <v>15</v>
      </c>
      <c r="I2205" s="9">
        <v>2</v>
      </c>
      <c r="J2205" s="6">
        <v>35.36</v>
      </c>
      <c r="K2205" s="7">
        <v>0</v>
      </c>
      <c r="L2205" s="6">
        <v>13.33</v>
      </c>
      <c r="M2205" s="6">
        <f t="shared" si="136"/>
        <v>70.72</v>
      </c>
      <c r="N2205" s="6">
        <f t="shared" si="137"/>
        <v>26.66</v>
      </c>
      <c r="O2205" s="6">
        <f t="shared" si="138"/>
        <v>44.06</v>
      </c>
      <c r="P2205" s="8">
        <f t="shared" si="139"/>
        <v>0.62302036199095023</v>
      </c>
      <c r="Q2205" s="5">
        <f>YEAR(SalesDataTable[[#This Row],[Order Date]])</f>
        <v>2026</v>
      </c>
      <c r="R2205" s="8" t="str">
        <f>"Q"&amp;ROUNDUP(MONTH(SalesDataTable[[#This Row],[Order Date]])/3,0)</f>
        <v>Q4</v>
      </c>
      <c r="S2205" s="9">
        <f>MONTH(SalesDataTable[[#This Row],[Order Date]])</f>
        <v>10</v>
      </c>
      <c r="T2205" s="8" t="str">
        <f>TEXT(SalesDataTable[[#This Row],[Order Date]],"mmm")</f>
        <v>Oct</v>
      </c>
    </row>
    <row r="2206" spans="1:20" ht="15.6">
      <c r="A2206" s="2">
        <v>1989</v>
      </c>
      <c r="B2206" s="3">
        <v>46322</v>
      </c>
      <c r="C2206" s="4" t="s">
        <v>20</v>
      </c>
      <c r="D2206" s="4" t="s">
        <v>21</v>
      </c>
      <c r="E2206" s="4" t="s">
        <v>2</v>
      </c>
      <c r="F2206" s="4" t="s">
        <v>13</v>
      </c>
      <c r="G2206" s="4" t="s">
        <v>23</v>
      </c>
      <c r="H2206" s="4" t="s">
        <v>24</v>
      </c>
      <c r="I2206" s="9">
        <v>2</v>
      </c>
      <c r="J2206" s="6">
        <v>335.73</v>
      </c>
      <c r="K2206" s="7">
        <v>0</v>
      </c>
      <c r="L2206" s="6">
        <v>199.44</v>
      </c>
      <c r="M2206" s="6">
        <f t="shared" si="136"/>
        <v>671.46</v>
      </c>
      <c r="N2206" s="6">
        <f t="shared" si="137"/>
        <v>398.88</v>
      </c>
      <c r="O2206" s="6">
        <f t="shared" si="138"/>
        <v>272.58000000000004</v>
      </c>
      <c r="P2206" s="8">
        <f t="shared" si="139"/>
        <v>0.4059512107943884</v>
      </c>
      <c r="Q2206" s="5">
        <f>YEAR(SalesDataTable[[#This Row],[Order Date]])</f>
        <v>2026</v>
      </c>
      <c r="R2206" s="8" t="str">
        <f>"Q"&amp;ROUNDUP(MONTH(SalesDataTable[[#This Row],[Order Date]])/3,0)</f>
        <v>Q4</v>
      </c>
      <c r="S2206" s="9">
        <f>MONTH(SalesDataTable[[#This Row],[Order Date]])</f>
        <v>10</v>
      </c>
      <c r="T2206" s="8" t="str">
        <f>TEXT(SalesDataTable[[#This Row],[Order Date]],"mmm")</f>
        <v>Oct</v>
      </c>
    </row>
    <row r="2207" spans="1:20" ht="15.6">
      <c r="A2207" s="2">
        <v>2852</v>
      </c>
      <c r="B2207" s="3">
        <v>46322</v>
      </c>
      <c r="C2207" s="4" t="s">
        <v>6</v>
      </c>
      <c r="D2207" s="4" t="s">
        <v>43</v>
      </c>
      <c r="E2207" s="4" t="s">
        <v>8</v>
      </c>
      <c r="F2207" s="4" t="s">
        <v>16</v>
      </c>
      <c r="G2207" s="4" t="s">
        <v>9</v>
      </c>
      <c r="H2207" s="4" t="s">
        <v>17</v>
      </c>
      <c r="I2207" s="9">
        <v>3</v>
      </c>
      <c r="J2207" s="6">
        <v>141.96</v>
      </c>
      <c r="K2207" s="7">
        <v>0.1</v>
      </c>
      <c r="L2207" s="6">
        <v>77.42</v>
      </c>
      <c r="M2207" s="6">
        <f t="shared" si="136"/>
        <v>383.29200000000003</v>
      </c>
      <c r="N2207" s="6">
        <f t="shared" si="137"/>
        <v>232.26</v>
      </c>
      <c r="O2207" s="6">
        <f t="shared" si="138"/>
        <v>151.03200000000004</v>
      </c>
      <c r="P2207" s="8">
        <f t="shared" si="139"/>
        <v>0.39403900942362485</v>
      </c>
      <c r="Q2207" s="5">
        <f>YEAR(SalesDataTable[[#This Row],[Order Date]])</f>
        <v>2026</v>
      </c>
      <c r="R2207" s="8" t="str">
        <f>"Q"&amp;ROUNDUP(MONTH(SalesDataTable[[#This Row],[Order Date]])/3,0)</f>
        <v>Q4</v>
      </c>
      <c r="S2207" s="9">
        <f>MONTH(SalesDataTable[[#This Row],[Order Date]])</f>
        <v>10</v>
      </c>
      <c r="T2207" s="8" t="str">
        <f>TEXT(SalesDataTable[[#This Row],[Order Date]],"mmm")</f>
        <v>Oct</v>
      </c>
    </row>
    <row r="2208" spans="1:20" ht="15.6">
      <c r="A2208" s="2">
        <v>4762</v>
      </c>
      <c r="B2208" s="3">
        <v>46322</v>
      </c>
      <c r="C2208" s="4" t="s">
        <v>6</v>
      </c>
      <c r="D2208" s="4" t="s">
        <v>43</v>
      </c>
      <c r="E2208" s="4" t="s">
        <v>28</v>
      </c>
      <c r="F2208" s="4" t="s">
        <v>13</v>
      </c>
      <c r="G2208" s="4" t="s">
        <v>34</v>
      </c>
      <c r="H2208" s="4" t="s">
        <v>45</v>
      </c>
      <c r="I2208" s="9">
        <v>2</v>
      </c>
      <c r="J2208" s="6">
        <v>51.76</v>
      </c>
      <c r="K2208" s="7">
        <v>0</v>
      </c>
      <c r="L2208" s="6">
        <v>21.64</v>
      </c>
      <c r="M2208" s="6">
        <f t="shared" si="136"/>
        <v>103.52</v>
      </c>
      <c r="N2208" s="6">
        <f t="shared" si="137"/>
        <v>43.28</v>
      </c>
      <c r="O2208" s="6">
        <f t="shared" si="138"/>
        <v>60.239999999999995</v>
      </c>
      <c r="P2208" s="8">
        <f t="shared" si="139"/>
        <v>0.58191653786707875</v>
      </c>
      <c r="Q2208" s="5">
        <f>YEAR(SalesDataTable[[#This Row],[Order Date]])</f>
        <v>2026</v>
      </c>
      <c r="R2208" s="8" t="str">
        <f>"Q"&amp;ROUNDUP(MONTH(SalesDataTable[[#This Row],[Order Date]])/3,0)</f>
        <v>Q4</v>
      </c>
      <c r="S2208" s="9">
        <f>MONTH(SalesDataTable[[#This Row],[Order Date]])</f>
        <v>10</v>
      </c>
      <c r="T2208" s="8" t="str">
        <f>TEXT(SalesDataTable[[#This Row],[Order Date]],"mmm")</f>
        <v>Oct</v>
      </c>
    </row>
    <row r="2209" spans="1:20" ht="15.6">
      <c r="A2209" s="2">
        <v>4997</v>
      </c>
      <c r="B2209" s="3">
        <v>46322</v>
      </c>
      <c r="C2209" s="4" t="s">
        <v>20</v>
      </c>
      <c r="D2209" s="4" t="s">
        <v>31</v>
      </c>
      <c r="E2209" s="4" t="s">
        <v>2</v>
      </c>
      <c r="F2209" s="4" t="s">
        <v>3</v>
      </c>
      <c r="G2209" s="4" t="s">
        <v>23</v>
      </c>
      <c r="H2209" s="4" t="s">
        <v>29</v>
      </c>
      <c r="I2209" s="9">
        <v>3</v>
      </c>
      <c r="J2209" s="6">
        <v>194.09</v>
      </c>
      <c r="K2209" s="7">
        <v>0.1</v>
      </c>
      <c r="L2209" s="6">
        <v>105.84</v>
      </c>
      <c r="M2209" s="6">
        <f t="shared" si="136"/>
        <v>524.04300000000001</v>
      </c>
      <c r="N2209" s="6">
        <f t="shared" si="137"/>
        <v>317.52</v>
      </c>
      <c r="O2209" s="6">
        <f t="shared" si="138"/>
        <v>206.52300000000002</v>
      </c>
      <c r="P2209" s="8">
        <f t="shared" si="139"/>
        <v>0.39409552269565667</v>
      </c>
      <c r="Q2209" s="5">
        <f>YEAR(SalesDataTable[[#This Row],[Order Date]])</f>
        <v>2026</v>
      </c>
      <c r="R2209" s="8" t="str">
        <f>"Q"&amp;ROUNDUP(MONTH(SalesDataTable[[#This Row],[Order Date]])/3,0)</f>
        <v>Q4</v>
      </c>
      <c r="S2209" s="9">
        <f>MONTH(SalesDataTable[[#This Row],[Order Date]])</f>
        <v>10</v>
      </c>
      <c r="T2209" s="8" t="str">
        <f>TEXT(SalesDataTable[[#This Row],[Order Date]],"mmm")</f>
        <v>Oct</v>
      </c>
    </row>
    <row r="2210" spans="1:20" ht="15.6">
      <c r="A2210" s="2">
        <v>1238</v>
      </c>
      <c r="B2210" s="3">
        <v>46323</v>
      </c>
      <c r="C2210" s="4" t="s">
        <v>6</v>
      </c>
      <c r="D2210" s="4" t="s">
        <v>43</v>
      </c>
      <c r="E2210" s="4" t="s">
        <v>2</v>
      </c>
      <c r="F2210" s="4" t="s">
        <v>3</v>
      </c>
      <c r="G2210" s="4" t="s">
        <v>23</v>
      </c>
      <c r="H2210" s="4" t="s">
        <v>51</v>
      </c>
      <c r="I2210" s="9">
        <v>1</v>
      </c>
      <c r="J2210" s="6">
        <v>125.39</v>
      </c>
      <c r="K2210" s="7">
        <v>0.05</v>
      </c>
      <c r="L2210" s="6">
        <v>61.19</v>
      </c>
      <c r="M2210" s="6">
        <f t="shared" si="136"/>
        <v>119.12049999999999</v>
      </c>
      <c r="N2210" s="6">
        <f t="shared" si="137"/>
        <v>61.19</v>
      </c>
      <c r="O2210" s="6">
        <f t="shared" si="138"/>
        <v>57.930499999999995</v>
      </c>
      <c r="P2210" s="8">
        <f t="shared" si="139"/>
        <v>0.48631847582909743</v>
      </c>
      <c r="Q2210" s="5">
        <f>YEAR(SalesDataTable[[#This Row],[Order Date]])</f>
        <v>2026</v>
      </c>
      <c r="R2210" s="8" t="str">
        <f>"Q"&amp;ROUNDUP(MONTH(SalesDataTable[[#This Row],[Order Date]])/3,0)</f>
        <v>Q4</v>
      </c>
      <c r="S2210" s="9">
        <f>MONTH(SalesDataTable[[#This Row],[Order Date]])</f>
        <v>10</v>
      </c>
      <c r="T2210" s="8" t="str">
        <f>TEXT(SalesDataTable[[#This Row],[Order Date]],"mmm")</f>
        <v>Oct</v>
      </c>
    </row>
    <row r="2211" spans="1:20" ht="15.6">
      <c r="A2211" s="2">
        <v>2622</v>
      </c>
      <c r="B2211" s="3">
        <v>46323</v>
      </c>
      <c r="C2211" s="4" t="s">
        <v>0</v>
      </c>
      <c r="D2211" s="4" t="s">
        <v>50</v>
      </c>
      <c r="E2211" s="4" t="s">
        <v>28</v>
      </c>
      <c r="F2211" s="4" t="s">
        <v>13</v>
      </c>
      <c r="G2211" s="4" t="s">
        <v>23</v>
      </c>
      <c r="H2211" s="4" t="s">
        <v>40</v>
      </c>
      <c r="I2211" s="9">
        <v>3</v>
      </c>
      <c r="J2211" s="6">
        <v>83.73</v>
      </c>
      <c r="K2211" s="7">
        <v>0.15</v>
      </c>
      <c r="L2211" s="6">
        <v>39.43</v>
      </c>
      <c r="M2211" s="6">
        <f t="shared" si="136"/>
        <v>213.51149999999998</v>
      </c>
      <c r="N2211" s="6">
        <f t="shared" si="137"/>
        <v>118.28999999999999</v>
      </c>
      <c r="O2211" s="6">
        <f t="shared" si="138"/>
        <v>95.221499999999992</v>
      </c>
      <c r="P2211" s="8">
        <f t="shared" si="139"/>
        <v>0.44597831966896395</v>
      </c>
      <c r="Q2211" s="5">
        <f>YEAR(SalesDataTable[[#This Row],[Order Date]])</f>
        <v>2026</v>
      </c>
      <c r="R2211" s="8" t="str">
        <f>"Q"&amp;ROUNDUP(MONTH(SalesDataTable[[#This Row],[Order Date]])/3,0)</f>
        <v>Q4</v>
      </c>
      <c r="S2211" s="9">
        <f>MONTH(SalesDataTable[[#This Row],[Order Date]])</f>
        <v>10</v>
      </c>
      <c r="T2211" s="8" t="str">
        <f>TEXT(SalesDataTable[[#This Row],[Order Date]],"mmm")</f>
        <v>Oct</v>
      </c>
    </row>
    <row r="2212" spans="1:20" ht="15.6">
      <c r="A2212" s="2">
        <v>3106</v>
      </c>
      <c r="B2212" s="3">
        <v>46323</v>
      </c>
      <c r="C2212" s="4" t="s">
        <v>20</v>
      </c>
      <c r="D2212" s="4" t="s">
        <v>33</v>
      </c>
      <c r="E2212" s="4" t="s">
        <v>28</v>
      </c>
      <c r="F2212" s="4" t="s">
        <v>16</v>
      </c>
      <c r="G2212" s="4" t="s">
        <v>34</v>
      </c>
      <c r="H2212" s="4" t="s">
        <v>42</v>
      </c>
      <c r="I2212" s="9">
        <v>3</v>
      </c>
      <c r="J2212" s="6">
        <v>36.99</v>
      </c>
      <c r="K2212" s="7">
        <v>0.05</v>
      </c>
      <c r="L2212" s="6">
        <v>14.14</v>
      </c>
      <c r="M2212" s="6">
        <f t="shared" si="136"/>
        <v>105.42149999999999</v>
      </c>
      <c r="N2212" s="6">
        <f t="shared" si="137"/>
        <v>42.42</v>
      </c>
      <c r="O2212" s="6">
        <f t="shared" si="138"/>
        <v>63.001499999999993</v>
      </c>
      <c r="P2212" s="8">
        <f t="shared" si="139"/>
        <v>0.59761528720422297</v>
      </c>
      <c r="Q2212" s="5">
        <f>YEAR(SalesDataTable[[#This Row],[Order Date]])</f>
        <v>2026</v>
      </c>
      <c r="R2212" s="8" t="str">
        <f>"Q"&amp;ROUNDUP(MONTH(SalesDataTable[[#This Row],[Order Date]])/3,0)</f>
        <v>Q4</v>
      </c>
      <c r="S2212" s="9">
        <f>MONTH(SalesDataTable[[#This Row],[Order Date]])</f>
        <v>10</v>
      </c>
      <c r="T2212" s="8" t="str">
        <f>TEXT(SalesDataTable[[#This Row],[Order Date]],"mmm")</f>
        <v>Oct</v>
      </c>
    </row>
    <row r="2213" spans="1:20" ht="15.6">
      <c r="A2213" s="2">
        <v>3274</v>
      </c>
      <c r="B2213" s="3">
        <v>46323</v>
      </c>
      <c r="C2213" s="4" t="s">
        <v>20</v>
      </c>
      <c r="D2213" s="4" t="s">
        <v>31</v>
      </c>
      <c r="E2213" s="4" t="s">
        <v>28</v>
      </c>
      <c r="F2213" s="4" t="s">
        <v>13</v>
      </c>
      <c r="G2213" s="4" t="s">
        <v>34</v>
      </c>
      <c r="H2213" s="4" t="s">
        <v>35</v>
      </c>
      <c r="I2213" s="9">
        <v>1</v>
      </c>
      <c r="J2213" s="6">
        <v>39.42</v>
      </c>
      <c r="K2213" s="7">
        <v>0</v>
      </c>
      <c r="L2213" s="6">
        <v>14.58</v>
      </c>
      <c r="M2213" s="6">
        <f t="shared" si="136"/>
        <v>39.42</v>
      </c>
      <c r="N2213" s="6">
        <f t="shared" si="137"/>
        <v>14.58</v>
      </c>
      <c r="O2213" s="6">
        <f t="shared" si="138"/>
        <v>24.840000000000003</v>
      </c>
      <c r="P2213" s="8">
        <f t="shared" si="139"/>
        <v>0.63013698630136994</v>
      </c>
      <c r="Q2213" s="5">
        <f>YEAR(SalesDataTable[[#This Row],[Order Date]])</f>
        <v>2026</v>
      </c>
      <c r="R2213" s="8" t="str">
        <f>"Q"&amp;ROUNDUP(MONTH(SalesDataTable[[#This Row],[Order Date]])/3,0)</f>
        <v>Q4</v>
      </c>
      <c r="S2213" s="9">
        <f>MONTH(SalesDataTable[[#This Row],[Order Date]])</f>
        <v>10</v>
      </c>
      <c r="T2213" s="8" t="str">
        <f>TEXT(SalesDataTable[[#This Row],[Order Date]],"mmm")</f>
        <v>Oct</v>
      </c>
    </row>
    <row r="2214" spans="1:20" ht="15.6">
      <c r="A2214" s="2">
        <v>3542</v>
      </c>
      <c r="B2214" s="3">
        <v>46323</v>
      </c>
      <c r="C2214" s="4" t="s">
        <v>20</v>
      </c>
      <c r="D2214" s="4" t="s">
        <v>21</v>
      </c>
      <c r="E2214" s="4" t="s">
        <v>2</v>
      </c>
      <c r="F2214" s="4" t="s">
        <v>13</v>
      </c>
      <c r="G2214" s="4" t="s">
        <v>4</v>
      </c>
      <c r="H2214" s="4" t="s">
        <v>22</v>
      </c>
      <c r="I2214" s="9">
        <v>2</v>
      </c>
      <c r="J2214" s="6">
        <v>50.66</v>
      </c>
      <c r="K2214" s="7">
        <v>0</v>
      </c>
      <c r="L2214" s="6">
        <v>22.02</v>
      </c>
      <c r="M2214" s="6">
        <f t="shared" si="136"/>
        <v>101.32</v>
      </c>
      <c r="N2214" s="6">
        <f t="shared" si="137"/>
        <v>44.04</v>
      </c>
      <c r="O2214" s="6">
        <f t="shared" si="138"/>
        <v>57.279999999999994</v>
      </c>
      <c r="P2214" s="8">
        <f t="shared" si="139"/>
        <v>0.56533754441373862</v>
      </c>
      <c r="Q2214" s="5">
        <f>YEAR(SalesDataTable[[#This Row],[Order Date]])</f>
        <v>2026</v>
      </c>
      <c r="R2214" s="8" t="str">
        <f>"Q"&amp;ROUNDUP(MONTH(SalesDataTable[[#This Row],[Order Date]])/3,0)</f>
        <v>Q4</v>
      </c>
      <c r="S2214" s="9">
        <f>MONTH(SalesDataTable[[#This Row],[Order Date]])</f>
        <v>10</v>
      </c>
      <c r="T2214" s="8" t="str">
        <f>TEXT(SalesDataTable[[#This Row],[Order Date]],"mmm")</f>
        <v>Oct</v>
      </c>
    </row>
    <row r="2215" spans="1:20" ht="15.6">
      <c r="A2215" s="2">
        <v>3704</v>
      </c>
      <c r="B2215" s="3">
        <v>46323</v>
      </c>
      <c r="C2215" s="4" t="s">
        <v>6</v>
      </c>
      <c r="D2215" s="4" t="s">
        <v>43</v>
      </c>
      <c r="E2215" s="4" t="s">
        <v>2</v>
      </c>
      <c r="F2215" s="4" t="s">
        <v>3</v>
      </c>
      <c r="G2215" s="4" t="s">
        <v>9</v>
      </c>
      <c r="H2215" s="4" t="s">
        <v>46</v>
      </c>
      <c r="I2215" s="9">
        <v>4</v>
      </c>
      <c r="J2215" s="6">
        <v>71.959999999999994</v>
      </c>
      <c r="K2215" s="7">
        <v>0.1</v>
      </c>
      <c r="L2215" s="6">
        <v>31.51</v>
      </c>
      <c r="M2215" s="6">
        <f t="shared" si="136"/>
        <v>259.05599999999998</v>
      </c>
      <c r="N2215" s="6">
        <f t="shared" si="137"/>
        <v>126.04</v>
      </c>
      <c r="O2215" s="6">
        <f t="shared" si="138"/>
        <v>133.01599999999996</v>
      </c>
      <c r="P2215" s="8">
        <f t="shared" si="139"/>
        <v>0.51346427027360864</v>
      </c>
      <c r="Q2215" s="5">
        <f>YEAR(SalesDataTable[[#This Row],[Order Date]])</f>
        <v>2026</v>
      </c>
      <c r="R2215" s="8" t="str">
        <f>"Q"&amp;ROUNDUP(MONTH(SalesDataTable[[#This Row],[Order Date]])/3,0)</f>
        <v>Q4</v>
      </c>
      <c r="S2215" s="9">
        <f>MONTH(SalesDataTable[[#This Row],[Order Date]])</f>
        <v>10</v>
      </c>
      <c r="T2215" s="8" t="str">
        <f>TEXT(SalesDataTable[[#This Row],[Order Date]],"mmm")</f>
        <v>Oct</v>
      </c>
    </row>
    <row r="2216" spans="1:20" ht="15.6">
      <c r="A2216" s="2">
        <v>4699</v>
      </c>
      <c r="B2216" s="3">
        <v>46323</v>
      </c>
      <c r="C2216" s="4" t="s">
        <v>11</v>
      </c>
      <c r="D2216" s="4" t="s">
        <v>25</v>
      </c>
      <c r="E2216" s="4" t="s">
        <v>19</v>
      </c>
      <c r="F2216" s="4" t="s">
        <v>3</v>
      </c>
      <c r="G2216" s="4" t="s">
        <v>4</v>
      </c>
      <c r="H2216" s="4" t="s">
        <v>22</v>
      </c>
      <c r="I2216" s="9">
        <v>1</v>
      </c>
      <c r="J2216" s="6">
        <v>49.72</v>
      </c>
      <c r="K2216" s="7">
        <v>0.05</v>
      </c>
      <c r="L2216" s="6">
        <v>22.5</v>
      </c>
      <c r="M2216" s="6">
        <f t="shared" si="136"/>
        <v>47.233999999999995</v>
      </c>
      <c r="N2216" s="6">
        <f t="shared" si="137"/>
        <v>22.5</v>
      </c>
      <c r="O2216" s="6">
        <f t="shared" si="138"/>
        <v>24.733999999999995</v>
      </c>
      <c r="P2216" s="8">
        <f t="shared" si="139"/>
        <v>0.52364821950290041</v>
      </c>
      <c r="Q2216" s="5">
        <f>YEAR(SalesDataTable[[#This Row],[Order Date]])</f>
        <v>2026</v>
      </c>
      <c r="R2216" s="8" t="str">
        <f>"Q"&amp;ROUNDUP(MONTH(SalesDataTable[[#This Row],[Order Date]])/3,0)</f>
        <v>Q4</v>
      </c>
      <c r="S2216" s="9">
        <f>MONTH(SalesDataTable[[#This Row],[Order Date]])</f>
        <v>10</v>
      </c>
      <c r="T2216" s="8" t="str">
        <f>TEXT(SalesDataTable[[#This Row],[Order Date]],"mmm")</f>
        <v>Oct</v>
      </c>
    </row>
    <row r="2217" spans="1:20" ht="15.6">
      <c r="A2217" s="2">
        <v>1226</v>
      </c>
      <c r="B2217" s="3">
        <v>46324</v>
      </c>
      <c r="C2217" s="4" t="s">
        <v>0</v>
      </c>
      <c r="D2217" s="4" t="s">
        <v>1</v>
      </c>
      <c r="E2217" s="4" t="s">
        <v>28</v>
      </c>
      <c r="F2217" s="4" t="s">
        <v>3</v>
      </c>
      <c r="G2217" s="4" t="s">
        <v>14</v>
      </c>
      <c r="H2217" s="4" t="s">
        <v>15</v>
      </c>
      <c r="I2217" s="9">
        <v>1</v>
      </c>
      <c r="J2217" s="6">
        <v>36.58</v>
      </c>
      <c r="K2217" s="7">
        <v>0</v>
      </c>
      <c r="L2217" s="6">
        <v>13.5</v>
      </c>
      <c r="M2217" s="6">
        <f t="shared" si="136"/>
        <v>36.58</v>
      </c>
      <c r="N2217" s="6">
        <f t="shared" si="137"/>
        <v>13.5</v>
      </c>
      <c r="O2217" s="6">
        <f t="shared" si="138"/>
        <v>23.08</v>
      </c>
      <c r="P2217" s="8">
        <f t="shared" si="139"/>
        <v>0.63094587206123565</v>
      </c>
      <c r="Q2217" s="5">
        <f>YEAR(SalesDataTable[[#This Row],[Order Date]])</f>
        <v>2026</v>
      </c>
      <c r="R2217" s="8" t="str">
        <f>"Q"&amp;ROUNDUP(MONTH(SalesDataTable[[#This Row],[Order Date]])/3,0)</f>
        <v>Q4</v>
      </c>
      <c r="S2217" s="9">
        <f>MONTH(SalesDataTable[[#This Row],[Order Date]])</f>
        <v>10</v>
      </c>
      <c r="T2217" s="8" t="str">
        <f>TEXT(SalesDataTable[[#This Row],[Order Date]],"mmm")</f>
        <v>Oct</v>
      </c>
    </row>
    <row r="2218" spans="1:20" ht="15.6">
      <c r="A2218" s="2">
        <v>1245</v>
      </c>
      <c r="B2218" s="3">
        <v>46324</v>
      </c>
      <c r="C2218" s="4" t="s">
        <v>6</v>
      </c>
      <c r="D2218" s="4" t="s">
        <v>27</v>
      </c>
      <c r="E2218" s="4" t="s">
        <v>28</v>
      </c>
      <c r="F2218" s="4" t="s">
        <v>3</v>
      </c>
      <c r="G2218" s="4" t="s">
        <v>34</v>
      </c>
      <c r="H2218" s="4" t="s">
        <v>35</v>
      </c>
      <c r="I2218" s="9">
        <v>2</v>
      </c>
      <c r="J2218" s="6">
        <v>41.06</v>
      </c>
      <c r="K2218" s="7">
        <v>0.05</v>
      </c>
      <c r="L2218" s="6">
        <v>15.07</v>
      </c>
      <c r="M2218" s="6">
        <f t="shared" si="136"/>
        <v>78.013999999999996</v>
      </c>
      <c r="N2218" s="6">
        <f t="shared" si="137"/>
        <v>30.14</v>
      </c>
      <c r="O2218" s="6">
        <f t="shared" si="138"/>
        <v>47.873999999999995</v>
      </c>
      <c r="P2218" s="8">
        <f t="shared" si="139"/>
        <v>0.6136590868305688</v>
      </c>
      <c r="Q2218" s="5">
        <f>YEAR(SalesDataTable[[#This Row],[Order Date]])</f>
        <v>2026</v>
      </c>
      <c r="R2218" s="8" t="str">
        <f>"Q"&amp;ROUNDUP(MONTH(SalesDataTable[[#This Row],[Order Date]])/3,0)</f>
        <v>Q4</v>
      </c>
      <c r="S2218" s="9">
        <f>MONTH(SalesDataTable[[#This Row],[Order Date]])</f>
        <v>10</v>
      </c>
      <c r="T2218" s="8" t="str">
        <f>TEXT(SalesDataTable[[#This Row],[Order Date]],"mmm")</f>
        <v>Oct</v>
      </c>
    </row>
    <row r="2219" spans="1:20" ht="15.6">
      <c r="A2219" s="2">
        <v>1477</v>
      </c>
      <c r="B2219" s="3">
        <v>46324</v>
      </c>
      <c r="C2219" s="4" t="s">
        <v>6</v>
      </c>
      <c r="D2219" s="4" t="s">
        <v>49</v>
      </c>
      <c r="E2219" s="4" t="s">
        <v>28</v>
      </c>
      <c r="F2219" s="4" t="s">
        <v>3</v>
      </c>
      <c r="G2219" s="4" t="s">
        <v>23</v>
      </c>
      <c r="H2219" s="4" t="s">
        <v>51</v>
      </c>
      <c r="I2219" s="9">
        <v>1</v>
      </c>
      <c r="J2219" s="6">
        <v>121.78</v>
      </c>
      <c r="K2219" s="7">
        <v>0.15</v>
      </c>
      <c r="L2219" s="6">
        <v>61.55</v>
      </c>
      <c r="M2219" s="6">
        <f t="shared" si="136"/>
        <v>103.51300000000001</v>
      </c>
      <c r="N2219" s="6">
        <f t="shared" si="137"/>
        <v>61.55</v>
      </c>
      <c r="O2219" s="6">
        <f t="shared" si="138"/>
        <v>41.963000000000008</v>
      </c>
      <c r="P2219" s="8">
        <f t="shared" si="139"/>
        <v>0.40538869513974096</v>
      </c>
      <c r="Q2219" s="5">
        <f>YEAR(SalesDataTable[[#This Row],[Order Date]])</f>
        <v>2026</v>
      </c>
      <c r="R2219" s="8" t="str">
        <f>"Q"&amp;ROUNDUP(MONTH(SalesDataTable[[#This Row],[Order Date]])/3,0)</f>
        <v>Q4</v>
      </c>
      <c r="S2219" s="9">
        <f>MONTH(SalesDataTable[[#This Row],[Order Date]])</f>
        <v>10</v>
      </c>
      <c r="T2219" s="8" t="str">
        <f>TEXT(SalesDataTable[[#This Row],[Order Date]],"mmm")</f>
        <v>Oct</v>
      </c>
    </row>
    <row r="2220" spans="1:20" ht="15.6">
      <c r="A2220" s="2">
        <v>1575</v>
      </c>
      <c r="B2220" s="3">
        <v>46324</v>
      </c>
      <c r="C2220" s="4" t="s">
        <v>20</v>
      </c>
      <c r="D2220" s="4" t="s">
        <v>31</v>
      </c>
      <c r="E2220" s="4" t="s">
        <v>8</v>
      </c>
      <c r="F2220" s="4" t="s">
        <v>3</v>
      </c>
      <c r="G2220" s="4" t="s">
        <v>14</v>
      </c>
      <c r="H2220" s="4" t="s">
        <v>44</v>
      </c>
      <c r="I2220" s="9">
        <v>5</v>
      </c>
      <c r="J2220" s="6">
        <v>130.68</v>
      </c>
      <c r="K2220" s="7">
        <v>0.2</v>
      </c>
      <c r="L2220" s="6">
        <v>67.209999999999994</v>
      </c>
      <c r="M2220" s="6">
        <f t="shared" si="136"/>
        <v>522.72000000000014</v>
      </c>
      <c r="N2220" s="6">
        <f t="shared" si="137"/>
        <v>336.04999999999995</v>
      </c>
      <c r="O2220" s="6">
        <f t="shared" si="138"/>
        <v>186.67000000000019</v>
      </c>
      <c r="P2220" s="8">
        <f t="shared" si="139"/>
        <v>0.35711279461279488</v>
      </c>
      <c r="Q2220" s="5">
        <f>YEAR(SalesDataTable[[#This Row],[Order Date]])</f>
        <v>2026</v>
      </c>
      <c r="R2220" s="8" t="str">
        <f>"Q"&amp;ROUNDUP(MONTH(SalesDataTable[[#This Row],[Order Date]])/3,0)</f>
        <v>Q4</v>
      </c>
      <c r="S2220" s="9">
        <f>MONTH(SalesDataTable[[#This Row],[Order Date]])</f>
        <v>10</v>
      </c>
      <c r="T2220" s="8" t="str">
        <f>TEXT(SalesDataTable[[#This Row],[Order Date]],"mmm")</f>
        <v>Oct</v>
      </c>
    </row>
    <row r="2221" spans="1:20" ht="15.6">
      <c r="A2221" s="2">
        <v>2830</v>
      </c>
      <c r="B2221" s="3">
        <v>46324</v>
      </c>
      <c r="C2221" s="4" t="s">
        <v>11</v>
      </c>
      <c r="D2221" s="4" t="s">
        <v>12</v>
      </c>
      <c r="E2221" s="4" t="s">
        <v>2</v>
      </c>
      <c r="F2221" s="4" t="s">
        <v>13</v>
      </c>
      <c r="G2221" s="4" t="s">
        <v>14</v>
      </c>
      <c r="H2221" s="4" t="s">
        <v>48</v>
      </c>
      <c r="I2221" s="9">
        <v>1</v>
      </c>
      <c r="J2221" s="6">
        <v>161.94999999999999</v>
      </c>
      <c r="K2221" s="7">
        <v>0</v>
      </c>
      <c r="L2221" s="6">
        <v>86.61</v>
      </c>
      <c r="M2221" s="6">
        <f t="shared" si="136"/>
        <v>161.94999999999999</v>
      </c>
      <c r="N2221" s="6">
        <f t="shared" si="137"/>
        <v>86.61</v>
      </c>
      <c r="O2221" s="6">
        <f t="shared" si="138"/>
        <v>75.339999999999989</v>
      </c>
      <c r="P2221" s="8">
        <f t="shared" si="139"/>
        <v>0.46520531028095086</v>
      </c>
      <c r="Q2221" s="5">
        <f>YEAR(SalesDataTable[[#This Row],[Order Date]])</f>
        <v>2026</v>
      </c>
      <c r="R2221" s="8" t="str">
        <f>"Q"&amp;ROUNDUP(MONTH(SalesDataTable[[#This Row],[Order Date]])/3,0)</f>
        <v>Q4</v>
      </c>
      <c r="S2221" s="9">
        <f>MONTH(SalesDataTable[[#This Row],[Order Date]])</f>
        <v>10</v>
      </c>
      <c r="T2221" s="8" t="str">
        <f>TEXT(SalesDataTable[[#This Row],[Order Date]],"mmm")</f>
        <v>Oct</v>
      </c>
    </row>
    <row r="2222" spans="1:20" ht="15.6">
      <c r="A2222" s="2">
        <v>2884</v>
      </c>
      <c r="B2222" s="3">
        <v>46324</v>
      </c>
      <c r="C2222" s="4" t="s">
        <v>0</v>
      </c>
      <c r="D2222" s="4" t="s">
        <v>50</v>
      </c>
      <c r="E2222" s="4" t="s">
        <v>19</v>
      </c>
      <c r="F2222" s="4" t="s">
        <v>3</v>
      </c>
      <c r="G2222" s="4" t="s">
        <v>4</v>
      </c>
      <c r="H2222" s="4" t="s">
        <v>5</v>
      </c>
      <c r="I2222" s="9">
        <v>2</v>
      </c>
      <c r="J2222" s="6">
        <v>83.6</v>
      </c>
      <c r="K2222" s="7">
        <v>0</v>
      </c>
      <c r="L2222" s="6">
        <v>43.01</v>
      </c>
      <c r="M2222" s="6">
        <f t="shared" si="136"/>
        <v>167.2</v>
      </c>
      <c r="N2222" s="6">
        <f t="shared" si="137"/>
        <v>86.02</v>
      </c>
      <c r="O2222" s="6">
        <f t="shared" si="138"/>
        <v>81.179999999999993</v>
      </c>
      <c r="P2222" s="8">
        <f t="shared" si="139"/>
        <v>0.48552631578947369</v>
      </c>
      <c r="Q2222" s="5">
        <f>YEAR(SalesDataTable[[#This Row],[Order Date]])</f>
        <v>2026</v>
      </c>
      <c r="R2222" s="8" t="str">
        <f>"Q"&amp;ROUNDUP(MONTH(SalesDataTable[[#This Row],[Order Date]])/3,0)</f>
        <v>Q4</v>
      </c>
      <c r="S2222" s="9">
        <f>MONTH(SalesDataTable[[#This Row],[Order Date]])</f>
        <v>10</v>
      </c>
      <c r="T2222" s="8" t="str">
        <f>TEXT(SalesDataTable[[#This Row],[Order Date]],"mmm")</f>
        <v>Oct</v>
      </c>
    </row>
    <row r="2223" spans="1:20" ht="15.6">
      <c r="A2223" s="2">
        <v>3093</v>
      </c>
      <c r="B2223" s="3">
        <v>46324</v>
      </c>
      <c r="C2223" s="4" t="s">
        <v>20</v>
      </c>
      <c r="D2223" s="4" t="s">
        <v>21</v>
      </c>
      <c r="E2223" s="4" t="s">
        <v>8</v>
      </c>
      <c r="F2223" s="4" t="s">
        <v>16</v>
      </c>
      <c r="G2223" s="4" t="s">
        <v>23</v>
      </c>
      <c r="H2223" s="4" t="s">
        <v>29</v>
      </c>
      <c r="I2223" s="9">
        <v>3</v>
      </c>
      <c r="J2223" s="6">
        <v>194.19</v>
      </c>
      <c r="K2223" s="7">
        <v>0.15</v>
      </c>
      <c r="L2223" s="6">
        <v>104.22</v>
      </c>
      <c r="M2223" s="6">
        <f t="shared" si="136"/>
        <v>495.18449999999996</v>
      </c>
      <c r="N2223" s="6">
        <f t="shared" si="137"/>
        <v>312.65999999999997</v>
      </c>
      <c r="O2223" s="6">
        <f t="shared" si="138"/>
        <v>182.52449999999999</v>
      </c>
      <c r="P2223" s="8">
        <f t="shared" si="139"/>
        <v>0.36859897674503139</v>
      </c>
      <c r="Q2223" s="5">
        <f>YEAR(SalesDataTable[[#This Row],[Order Date]])</f>
        <v>2026</v>
      </c>
      <c r="R2223" s="8" t="str">
        <f>"Q"&amp;ROUNDUP(MONTH(SalesDataTable[[#This Row],[Order Date]])/3,0)</f>
        <v>Q4</v>
      </c>
      <c r="S2223" s="9">
        <f>MONTH(SalesDataTable[[#This Row],[Order Date]])</f>
        <v>10</v>
      </c>
      <c r="T2223" s="8" t="str">
        <f>TEXT(SalesDataTable[[#This Row],[Order Date]],"mmm")</f>
        <v>Oct</v>
      </c>
    </row>
    <row r="2224" spans="1:20" ht="15.6">
      <c r="A2224" s="2">
        <v>3613</v>
      </c>
      <c r="B2224" s="3">
        <v>46324</v>
      </c>
      <c r="C2224" s="4" t="s">
        <v>6</v>
      </c>
      <c r="D2224" s="4" t="s">
        <v>43</v>
      </c>
      <c r="E2224" s="4" t="s">
        <v>2</v>
      </c>
      <c r="F2224" s="4" t="s">
        <v>3</v>
      </c>
      <c r="G2224" s="4" t="s">
        <v>14</v>
      </c>
      <c r="H2224" s="4" t="s">
        <v>48</v>
      </c>
      <c r="I2224" s="9">
        <v>3</v>
      </c>
      <c r="J2224" s="6">
        <v>167.41</v>
      </c>
      <c r="K2224" s="7">
        <v>0</v>
      </c>
      <c r="L2224" s="6">
        <v>85.33</v>
      </c>
      <c r="M2224" s="6">
        <f t="shared" si="136"/>
        <v>502.23</v>
      </c>
      <c r="N2224" s="6">
        <f t="shared" si="137"/>
        <v>255.99</v>
      </c>
      <c r="O2224" s="6">
        <f t="shared" si="138"/>
        <v>246.24</v>
      </c>
      <c r="P2224" s="8">
        <f t="shared" si="139"/>
        <v>0.49029329191804549</v>
      </c>
      <c r="Q2224" s="5">
        <f>YEAR(SalesDataTable[[#This Row],[Order Date]])</f>
        <v>2026</v>
      </c>
      <c r="R2224" s="8" t="str">
        <f>"Q"&amp;ROUNDUP(MONTH(SalesDataTable[[#This Row],[Order Date]])/3,0)</f>
        <v>Q4</v>
      </c>
      <c r="S2224" s="9">
        <f>MONTH(SalesDataTable[[#This Row],[Order Date]])</f>
        <v>10</v>
      </c>
      <c r="T2224" s="8" t="str">
        <f>TEXT(SalesDataTable[[#This Row],[Order Date]],"mmm")</f>
        <v>Oct</v>
      </c>
    </row>
    <row r="2225" spans="1:20" ht="15.6">
      <c r="A2225" s="2">
        <v>4496</v>
      </c>
      <c r="B2225" s="3">
        <v>46324</v>
      </c>
      <c r="C2225" s="4" t="s">
        <v>20</v>
      </c>
      <c r="D2225" s="4" t="s">
        <v>33</v>
      </c>
      <c r="E2225" s="4" t="s">
        <v>2</v>
      </c>
      <c r="F2225" s="4" t="s">
        <v>3</v>
      </c>
      <c r="G2225" s="4" t="s">
        <v>34</v>
      </c>
      <c r="H2225" s="4" t="s">
        <v>35</v>
      </c>
      <c r="I2225" s="9">
        <v>2</v>
      </c>
      <c r="J2225" s="6">
        <v>40.83</v>
      </c>
      <c r="K2225" s="7">
        <v>0.1</v>
      </c>
      <c r="L2225" s="6">
        <v>14.91</v>
      </c>
      <c r="M2225" s="6">
        <f t="shared" si="136"/>
        <v>73.494</v>
      </c>
      <c r="N2225" s="6">
        <f t="shared" si="137"/>
        <v>29.82</v>
      </c>
      <c r="O2225" s="6">
        <f t="shared" si="138"/>
        <v>43.673999999999999</v>
      </c>
      <c r="P2225" s="8">
        <f t="shared" si="139"/>
        <v>0.59425259204833047</v>
      </c>
      <c r="Q2225" s="5">
        <f>YEAR(SalesDataTable[[#This Row],[Order Date]])</f>
        <v>2026</v>
      </c>
      <c r="R2225" s="8" t="str">
        <f>"Q"&amp;ROUNDUP(MONTH(SalesDataTable[[#This Row],[Order Date]])/3,0)</f>
        <v>Q4</v>
      </c>
      <c r="S2225" s="9">
        <f>MONTH(SalesDataTable[[#This Row],[Order Date]])</f>
        <v>10</v>
      </c>
      <c r="T2225" s="8" t="str">
        <f>TEXT(SalesDataTable[[#This Row],[Order Date]],"mmm")</f>
        <v>Oct</v>
      </c>
    </row>
    <row r="2226" spans="1:20" ht="15.6">
      <c r="A2226" s="2">
        <v>5194</v>
      </c>
      <c r="B2226" s="3">
        <v>46324</v>
      </c>
      <c r="C2226" s="4" t="s">
        <v>0</v>
      </c>
      <c r="D2226" s="4" t="s">
        <v>36</v>
      </c>
      <c r="E2226" s="4" t="s">
        <v>8</v>
      </c>
      <c r="F2226" s="4" t="s">
        <v>16</v>
      </c>
      <c r="G2226" s="4" t="s">
        <v>23</v>
      </c>
      <c r="H2226" s="4" t="s">
        <v>40</v>
      </c>
      <c r="I2226" s="9">
        <v>12</v>
      </c>
      <c r="J2226" s="6">
        <v>80.84</v>
      </c>
      <c r="K2226" s="7">
        <v>0.1</v>
      </c>
      <c r="L2226" s="6">
        <v>38.39</v>
      </c>
      <c r="M2226" s="6">
        <f t="shared" si="136"/>
        <v>873.072</v>
      </c>
      <c r="N2226" s="6">
        <f t="shared" si="137"/>
        <v>460.68</v>
      </c>
      <c r="O2226" s="6">
        <f t="shared" si="138"/>
        <v>412.392</v>
      </c>
      <c r="P2226" s="8">
        <f t="shared" si="139"/>
        <v>0.4723459233602727</v>
      </c>
      <c r="Q2226" s="5">
        <f>YEAR(SalesDataTable[[#This Row],[Order Date]])</f>
        <v>2026</v>
      </c>
      <c r="R2226" s="8" t="str">
        <f>"Q"&amp;ROUNDUP(MONTH(SalesDataTable[[#This Row],[Order Date]])/3,0)</f>
        <v>Q4</v>
      </c>
      <c r="S2226" s="9">
        <f>MONTH(SalesDataTable[[#This Row],[Order Date]])</f>
        <v>10</v>
      </c>
      <c r="T2226" s="8" t="str">
        <f>TEXT(SalesDataTable[[#This Row],[Order Date]],"mmm")</f>
        <v>Oct</v>
      </c>
    </row>
    <row r="2227" spans="1:20" ht="15.6">
      <c r="A2227" s="2">
        <v>339</v>
      </c>
      <c r="B2227" s="3">
        <v>46325</v>
      </c>
      <c r="C2227" s="4" t="s">
        <v>20</v>
      </c>
      <c r="D2227" s="4" t="s">
        <v>47</v>
      </c>
      <c r="E2227" s="4" t="s">
        <v>2</v>
      </c>
      <c r="F2227" s="4" t="s">
        <v>3</v>
      </c>
      <c r="G2227" s="4" t="s">
        <v>4</v>
      </c>
      <c r="H2227" s="4" t="s">
        <v>26</v>
      </c>
      <c r="I2227" s="9">
        <v>1</v>
      </c>
      <c r="J2227" s="6">
        <v>39.65</v>
      </c>
      <c r="K2227" s="7">
        <v>0</v>
      </c>
      <c r="L2227" s="6">
        <v>16.38</v>
      </c>
      <c r="M2227" s="6">
        <f t="shared" si="136"/>
        <v>39.65</v>
      </c>
      <c r="N2227" s="6">
        <f t="shared" si="137"/>
        <v>16.38</v>
      </c>
      <c r="O2227" s="6">
        <f t="shared" si="138"/>
        <v>23.27</v>
      </c>
      <c r="P2227" s="8">
        <f t="shared" si="139"/>
        <v>0.58688524590163937</v>
      </c>
      <c r="Q2227" s="5">
        <f>YEAR(SalesDataTable[[#This Row],[Order Date]])</f>
        <v>2026</v>
      </c>
      <c r="R2227" s="8" t="str">
        <f>"Q"&amp;ROUNDUP(MONTH(SalesDataTable[[#This Row],[Order Date]])/3,0)</f>
        <v>Q4</v>
      </c>
      <c r="S2227" s="9">
        <f>MONTH(SalesDataTable[[#This Row],[Order Date]])</f>
        <v>10</v>
      </c>
      <c r="T2227" s="8" t="str">
        <f>TEXT(SalesDataTable[[#This Row],[Order Date]],"mmm")</f>
        <v>Oct</v>
      </c>
    </row>
    <row r="2228" spans="1:20" ht="15.6">
      <c r="A2228" s="2">
        <v>1199</v>
      </c>
      <c r="B2228" s="3">
        <v>46325</v>
      </c>
      <c r="C2228" s="4" t="s">
        <v>6</v>
      </c>
      <c r="D2228" s="4" t="s">
        <v>43</v>
      </c>
      <c r="E2228" s="4" t="s">
        <v>2</v>
      </c>
      <c r="F2228" s="4" t="s">
        <v>13</v>
      </c>
      <c r="G2228" s="4" t="s">
        <v>4</v>
      </c>
      <c r="H2228" s="4" t="s">
        <v>30</v>
      </c>
      <c r="I2228" s="9">
        <v>1</v>
      </c>
      <c r="J2228" s="6">
        <v>102.47</v>
      </c>
      <c r="K2228" s="7">
        <v>0.1</v>
      </c>
      <c r="L2228" s="6">
        <v>49.75</v>
      </c>
      <c r="M2228" s="6">
        <f t="shared" si="136"/>
        <v>92.222999999999999</v>
      </c>
      <c r="N2228" s="6">
        <f t="shared" si="137"/>
        <v>49.75</v>
      </c>
      <c r="O2228" s="6">
        <f t="shared" si="138"/>
        <v>42.472999999999999</v>
      </c>
      <c r="P2228" s="8">
        <f t="shared" si="139"/>
        <v>0.46054671828068922</v>
      </c>
      <c r="Q2228" s="5">
        <f>YEAR(SalesDataTable[[#This Row],[Order Date]])</f>
        <v>2026</v>
      </c>
      <c r="R2228" s="8" t="str">
        <f>"Q"&amp;ROUNDUP(MONTH(SalesDataTable[[#This Row],[Order Date]])/3,0)</f>
        <v>Q4</v>
      </c>
      <c r="S2228" s="9">
        <f>MONTH(SalesDataTable[[#This Row],[Order Date]])</f>
        <v>10</v>
      </c>
      <c r="T2228" s="8" t="str">
        <f>TEXT(SalesDataTable[[#This Row],[Order Date]],"mmm")</f>
        <v>Oct</v>
      </c>
    </row>
    <row r="2229" spans="1:20" ht="15.6">
      <c r="A2229" s="2">
        <v>1253</v>
      </c>
      <c r="B2229" s="3">
        <v>46325</v>
      </c>
      <c r="C2229" s="4" t="s">
        <v>20</v>
      </c>
      <c r="D2229" s="4" t="s">
        <v>47</v>
      </c>
      <c r="E2229" s="4" t="s">
        <v>19</v>
      </c>
      <c r="F2229" s="4" t="s">
        <v>16</v>
      </c>
      <c r="G2229" s="4" t="s">
        <v>34</v>
      </c>
      <c r="H2229" s="4" t="s">
        <v>35</v>
      </c>
      <c r="I2229" s="9">
        <v>2</v>
      </c>
      <c r="J2229" s="6">
        <v>40.43</v>
      </c>
      <c r="K2229" s="7">
        <v>0</v>
      </c>
      <c r="L2229" s="6">
        <v>14.88</v>
      </c>
      <c r="M2229" s="6">
        <f t="shared" si="136"/>
        <v>80.86</v>
      </c>
      <c r="N2229" s="6">
        <f t="shared" si="137"/>
        <v>29.76</v>
      </c>
      <c r="O2229" s="6">
        <f t="shared" si="138"/>
        <v>51.099999999999994</v>
      </c>
      <c r="P2229" s="8">
        <f t="shared" si="139"/>
        <v>0.63195646796932969</v>
      </c>
      <c r="Q2229" s="5">
        <f>YEAR(SalesDataTable[[#This Row],[Order Date]])</f>
        <v>2026</v>
      </c>
      <c r="R2229" s="8" t="str">
        <f>"Q"&amp;ROUNDUP(MONTH(SalesDataTable[[#This Row],[Order Date]])/3,0)</f>
        <v>Q4</v>
      </c>
      <c r="S2229" s="9">
        <f>MONTH(SalesDataTable[[#This Row],[Order Date]])</f>
        <v>10</v>
      </c>
      <c r="T2229" s="8" t="str">
        <f>TEXT(SalesDataTable[[#This Row],[Order Date]],"mmm")</f>
        <v>Oct</v>
      </c>
    </row>
    <row r="2230" spans="1:20" ht="15.6">
      <c r="A2230" s="2">
        <v>1407</v>
      </c>
      <c r="B2230" s="3">
        <v>46325</v>
      </c>
      <c r="C2230" s="4" t="s">
        <v>20</v>
      </c>
      <c r="D2230" s="4" t="s">
        <v>33</v>
      </c>
      <c r="E2230" s="4" t="s">
        <v>19</v>
      </c>
      <c r="F2230" s="4" t="s">
        <v>16</v>
      </c>
      <c r="G2230" s="4" t="s">
        <v>14</v>
      </c>
      <c r="H2230" s="4" t="s">
        <v>15</v>
      </c>
      <c r="I2230" s="9">
        <v>2</v>
      </c>
      <c r="J2230" s="6">
        <v>35.880000000000003</v>
      </c>
      <c r="K2230" s="7">
        <v>0.05</v>
      </c>
      <c r="L2230" s="6">
        <v>13.52</v>
      </c>
      <c r="M2230" s="6">
        <f t="shared" si="136"/>
        <v>68.171999999999997</v>
      </c>
      <c r="N2230" s="6">
        <f t="shared" si="137"/>
        <v>27.04</v>
      </c>
      <c r="O2230" s="6">
        <f t="shared" si="138"/>
        <v>41.131999999999998</v>
      </c>
      <c r="P2230" s="8">
        <f t="shared" si="139"/>
        <v>0.60335621662852779</v>
      </c>
      <c r="Q2230" s="5">
        <f>YEAR(SalesDataTable[[#This Row],[Order Date]])</f>
        <v>2026</v>
      </c>
      <c r="R2230" s="8" t="str">
        <f>"Q"&amp;ROUNDUP(MONTH(SalesDataTable[[#This Row],[Order Date]])/3,0)</f>
        <v>Q4</v>
      </c>
      <c r="S2230" s="9">
        <f>MONTH(SalesDataTable[[#This Row],[Order Date]])</f>
        <v>10</v>
      </c>
      <c r="T2230" s="8" t="str">
        <f>TEXT(SalesDataTable[[#This Row],[Order Date]],"mmm")</f>
        <v>Oct</v>
      </c>
    </row>
    <row r="2231" spans="1:20" ht="15.6">
      <c r="A2231" s="2">
        <v>2532</v>
      </c>
      <c r="B2231" s="3">
        <v>46325</v>
      </c>
      <c r="C2231" s="4" t="s">
        <v>0</v>
      </c>
      <c r="D2231" s="4" t="s">
        <v>50</v>
      </c>
      <c r="E2231" s="4" t="s">
        <v>28</v>
      </c>
      <c r="F2231" s="4" t="s">
        <v>13</v>
      </c>
      <c r="G2231" s="4" t="s">
        <v>4</v>
      </c>
      <c r="H2231" s="4" t="s">
        <v>5</v>
      </c>
      <c r="I2231" s="9">
        <v>1</v>
      </c>
      <c r="J2231" s="6">
        <v>80.400000000000006</v>
      </c>
      <c r="K2231" s="7">
        <v>0</v>
      </c>
      <c r="L2231" s="6">
        <v>43.34</v>
      </c>
      <c r="M2231" s="6">
        <f t="shared" si="136"/>
        <v>80.400000000000006</v>
      </c>
      <c r="N2231" s="6">
        <f t="shared" si="137"/>
        <v>43.34</v>
      </c>
      <c r="O2231" s="6">
        <f t="shared" si="138"/>
        <v>37.06</v>
      </c>
      <c r="P2231" s="8">
        <f t="shared" si="139"/>
        <v>0.46094527363184079</v>
      </c>
      <c r="Q2231" s="5">
        <f>YEAR(SalesDataTable[[#This Row],[Order Date]])</f>
        <v>2026</v>
      </c>
      <c r="R2231" s="8" t="str">
        <f>"Q"&amp;ROUNDUP(MONTH(SalesDataTable[[#This Row],[Order Date]])/3,0)</f>
        <v>Q4</v>
      </c>
      <c r="S2231" s="9">
        <f>MONTH(SalesDataTable[[#This Row],[Order Date]])</f>
        <v>10</v>
      </c>
      <c r="T2231" s="8" t="str">
        <f>TEXT(SalesDataTable[[#This Row],[Order Date]],"mmm")</f>
        <v>Oct</v>
      </c>
    </row>
    <row r="2232" spans="1:20" ht="15.6">
      <c r="A2232" s="2">
        <v>307</v>
      </c>
      <c r="B2232" s="3">
        <v>46326</v>
      </c>
      <c r="C2232" s="4" t="s">
        <v>20</v>
      </c>
      <c r="D2232" s="4" t="s">
        <v>33</v>
      </c>
      <c r="E2232" s="4" t="s">
        <v>2</v>
      </c>
      <c r="F2232" s="4" t="s">
        <v>3</v>
      </c>
      <c r="G2232" s="4" t="s">
        <v>34</v>
      </c>
      <c r="H2232" s="4" t="s">
        <v>42</v>
      </c>
      <c r="I2232" s="9">
        <v>1</v>
      </c>
      <c r="J2232" s="6">
        <v>37.08</v>
      </c>
      <c r="K2232" s="7">
        <v>0</v>
      </c>
      <c r="L2232" s="6">
        <v>13.62</v>
      </c>
      <c r="M2232" s="6">
        <f t="shared" si="136"/>
        <v>37.08</v>
      </c>
      <c r="N2232" s="6">
        <f t="shared" si="137"/>
        <v>13.62</v>
      </c>
      <c r="O2232" s="6">
        <f t="shared" si="138"/>
        <v>23.46</v>
      </c>
      <c r="P2232" s="8">
        <f t="shared" si="139"/>
        <v>0.63268608414239491</v>
      </c>
      <c r="Q2232" s="5">
        <f>YEAR(SalesDataTable[[#This Row],[Order Date]])</f>
        <v>2026</v>
      </c>
      <c r="R2232" s="8" t="str">
        <f>"Q"&amp;ROUNDUP(MONTH(SalesDataTable[[#This Row],[Order Date]])/3,0)</f>
        <v>Q4</v>
      </c>
      <c r="S2232" s="9">
        <f>MONTH(SalesDataTable[[#This Row],[Order Date]])</f>
        <v>10</v>
      </c>
      <c r="T2232" s="8" t="str">
        <f>TEXT(SalesDataTable[[#This Row],[Order Date]],"mmm")</f>
        <v>Oct</v>
      </c>
    </row>
    <row r="2233" spans="1:20" ht="15.6">
      <c r="A2233" s="2">
        <v>3257</v>
      </c>
      <c r="B2233" s="3">
        <v>46326</v>
      </c>
      <c r="C2233" s="4" t="s">
        <v>20</v>
      </c>
      <c r="D2233" s="4" t="s">
        <v>21</v>
      </c>
      <c r="E2233" s="4" t="s">
        <v>19</v>
      </c>
      <c r="F2233" s="4" t="s">
        <v>13</v>
      </c>
      <c r="G2233" s="4" t="s">
        <v>14</v>
      </c>
      <c r="H2233" s="4" t="s">
        <v>48</v>
      </c>
      <c r="I2233" s="9">
        <v>6</v>
      </c>
      <c r="J2233" s="6">
        <v>165.92</v>
      </c>
      <c r="K2233" s="7">
        <v>0</v>
      </c>
      <c r="L2233" s="6">
        <v>87.55</v>
      </c>
      <c r="M2233" s="6">
        <f t="shared" si="136"/>
        <v>995.52</v>
      </c>
      <c r="N2233" s="6">
        <f t="shared" si="137"/>
        <v>525.29999999999995</v>
      </c>
      <c r="O2233" s="6">
        <f t="shared" si="138"/>
        <v>470.22</v>
      </c>
      <c r="P2233" s="8">
        <f t="shared" si="139"/>
        <v>0.4723360655737705</v>
      </c>
      <c r="Q2233" s="5">
        <f>YEAR(SalesDataTable[[#This Row],[Order Date]])</f>
        <v>2026</v>
      </c>
      <c r="R2233" s="8" t="str">
        <f>"Q"&amp;ROUNDUP(MONTH(SalesDataTable[[#This Row],[Order Date]])/3,0)</f>
        <v>Q4</v>
      </c>
      <c r="S2233" s="9">
        <f>MONTH(SalesDataTable[[#This Row],[Order Date]])</f>
        <v>10</v>
      </c>
      <c r="T2233" s="8" t="str">
        <f>TEXT(SalesDataTable[[#This Row],[Order Date]],"mmm")</f>
        <v>Oct</v>
      </c>
    </row>
    <row r="2234" spans="1:20" ht="15.6">
      <c r="A2234" s="2">
        <v>3739</v>
      </c>
      <c r="B2234" s="3">
        <v>46326</v>
      </c>
      <c r="C2234" s="4" t="s">
        <v>6</v>
      </c>
      <c r="D2234" s="4" t="s">
        <v>43</v>
      </c>
      <c r="E2234" s="4" t="s">
        <v>28</v>
      </c>
      <c r="F2234" s="4" t="s">
        <v>13</v>
      </c>
      <c r="G2234" s="4" t="s">
        <v>14</v>
      </c>
      <c r="H2234" s="4" t="s">
        <v>44</v>
      </c>
      <c r="I2234" s="9">
        <v>1</v>
      </c>
      <c r="J2234" s="6">
        <v>135.19</v>
      </c>
      <c r="K2234" s="7">
        <v>0</v>
      </c>
      <c r="L2234" s="6">
        <v>68.319999999999993</v>
      </c>
      <c r="M2234" s="6">
        <f t="shared" si="136"/>
        <v>135.19</v>
      </c>
      <c r="N2234" s="6">
        <f t="shared" si="137"/>
        <v>68.319999999999993</v>
      </c>
      <c r="O2234" s="6">
        <f t="shared" si="138"/>
        <v>66.87</v>
      </c>
      <c r="P2234" s="8">
        <f t="shared" si="139"/>
        <v>0.49463717730601381</v>
      </c>
      <c r="Q2234" s="5">
        <f>YEAR(SalesDataTable[[#This Row],[Order Date]])</f>
        <v>2026</v>
      </c>
      <c r="R2234" s="8" t="str">
        <f>"Q"&amp;ROUNDUP(MONTH(SalesDataTable[[#This Row],[Order Date]])/3,0)</f>
        <v>Q4</v>
      </c>
      <c r="S2234" s="9">
        <f>MONTH(SalesDataTable[[#This Row],[Order Date]])</f>
        <v>10</v>
      </c>
      <c r="T2234" s="8" t="str">
        <f>TEXT(SalesDataTable[[#This Row],[Order Date]],"mmm")</f>
        <v>Oct</v>
      </c>
    </row>
    <row r="2235" spans="1:20" ht="15.6">
      <c r="A2235" s="2">
        <v>77</v>
      </c>
      <c r="B2235" s="3">
        <v>46327</v>
      </c>
      <c r="C2235" s="4" t="s">
        <v>6</v>
      </c>
      <c r="D2235" s="4" t="s">
        <v>41</v>
      </c>
      <c r="E2235" s="4" t="s">
        <v>2</v>
      </c>
      <c r="F2235" s="4" t="s">
        <v>13</v>
      </c>
      <c r="G2235" s="4" t="s">
        <v>14</v>
      </c>
      <c r="H2235" s="4" t="s">
        <v>44</v>
      </c>
      <c r="I2235" s="9">
        <v>2</v>
      </c>
      <c r="J2235" s="6">
        <v>133.96</v>
      </c>
      <c r="K2235" s="7">
        <v>0.1</v>
      </c>
      <c r="L2235" s="6">
        <v>65.44</v>
      </c>
      <c r="M2235" s="6">
        <f t="shared" si="136"/>
        <v>241.12800000000001</v>
      </c>
      <c r="N2235" s="6">
        <f t="shared" si="137"/>
        <v>130.88</v>
      </c>
      <c r="O2235" s="6">
        <f t="shared" si="138"/>
        <v>110.24800000000002</v>
      </c>
      <c r="P2235" s="8">
        <f t="shared" si="139"/>
        <v>0.4572177432732823</v>
      </c>
      <c r="Q2235" s="5">
        <f>YEAR(SalesDataTable[[#This Row],[Order Date]])</f>
        <v>2026</v>
      </c>
      <c r="R2235" s="8" t="str">
        <f>"Q"&amp;ROUNDUP(MONTH(SalesDataTable[[#This Row],[Order Date]])/3,0)</f>
        <v>Q4</v>
      </c>
      <c r="S2235" s="9">
        <f>MONTH(SalesDataTable[[#This Row],[Order Date]])</f>
        <v>11</v>
      </c>
      <c r="T2235" s="8" t="str">
        <f>TEXT(SalesDataTable[[#This Row],[Order Date]],"mmm")</f>
        <v>Nov</v>
      </c>
    </row>
    <row r="2236" spans="1:20" ht="15.6">
      <c r="A2236" s="2">
        <v>461</v>
      </c>
      <c r="B2236" s="3">
        <v>46327</v>
      </c>
      <c r="C2236" s="4" t="s">
        <v>6</v>
      </c>
      <c r="D2236" s="4" t="s">
        <v>41</v>
      </c>
      <c r="E2236" s="4" t="s">
        <v>28</v>
      </c>
      <c r="F2236" s="4" t="s">
        <v>16</v>
      </c>
      <c r="G2236" s="4" t="s">
        <v>4</v>
      </c>
      <c r="H2236" s="4" t="s">
        <v>22</v>
      </c>
      <c r="I2236" s="9">
        <v>3</v>
      </c>
      <c r="J2236" s="6">
        <v>51.67</v>
      </c>
      <c r="K2236" s="7">
        <v>0.05</v>
      </c>
      <c r="L2236" s="6">
        <v>22.8</v>
      </c>
      <c r="M2236" s="6">
        <f t="shared" si="136"/>
        <v>147.25949999999997</v>
      </c>
      <c r="N2236" s="6">
        <f t="shared" si="137"/>
        <v>68.400000000000006</v>
      </c>
      <c r="O2236" s="6">
        <f t="shared" si="138"/>
        <v>78.859499999999969</v>
      </c>
      <c r="P2236" s="8">
        <f t="shared" si="139"/>
        <v>0.53551383781691497</v>
      </c>
      <c r="Q2236" s="5">
        <f>YEAR(SalesDataTable[[#This Row],[Order Date]])</f>
        <v>2026</v>
      </c>
      <c r="R2236" s="8" t="str">
        <f>"Q"&amp;ROUNDUP(MONTH(SalesDataTable[[#This Row],[Order Date]])/3,0)</f>
        <v>Q4</v>
      </c>
      <c r="S2236" s="9">
        <f>MONTH(SalesDataTable[[#This Row],[Order Date]])</f>
        <v>11</v>
      </c>
      <c r="T2236" s="8" t="str">
        <f>TEXT(SalesDataTable[[#This Row],[Order Date]],"mmm")</f>
        <v>Nov</v>
      </c>
    </row>
    <row r="2237" spans="1:20" ht="15.6">
      <c r="A2237" s="2">
        <v>732</v>
      </c>
      <c r="B2237" s="3">
        <v>46327</v>
      </c>
      <c r="C2237" s="4" t="s">
        <v>6</v>
      </c>
      <c r="D2237" s="4" t="s">
        <v>7</v>
      </c>
      <c r="E2237" s="4" t="s">
        <v>28</v>
      </c>
      <c r="F2237" s="4" t="s">
        <v>3</v>
      </c>
      <c r="G2237" s="4" t="s">
        <v>9</v>
      </c>
      <c r="H2237" s="4" t="s">
        <v>37</v>
      </c>
      <c r="I2237" s="9">
        <v>1</v>
      </c>
      <c r="J2237" s="6">
        <v>150.46</v>
      </c>
      <c r="K2237" s="7">
        <v>0.15</v>
      </c>
      <c r="L2237" s="6">
        <v>78.39</v>
      </c>
      <c r="M2237" s="6">
        <f t="shared" si="136"/>
        <v>127.89100000000001</v>
      </c>
      <c r="N2237" s="6">
        <f t="shared" si="137"/>
        <v>78.39</v>
      </c>
      <c r="O2237" s="6">
        <f t="shared" si="138"/>
        <v>49.501000000000005</v>
      </c>
      <c r="P2237" s="8">
        <f t="shared" si="139"/>
        <v>0.38705616501552104</v>
      </c>
      <c r="Q2237" s="5">
        <f>YEAR(SalesDataTable[[#This Row],[Order Date]])</f>
        <v>2026</v>
      </c>
      <c r="R2237" s="8" t="str">
        <f>"Q"&amp;ROUNDUP(MONTH(SalesDataTable[[#This Row],[Order Date]])/3,0)</f>
        <v>Q4</v>
      </c>
      <c r="S2237" s="9">
        <f>MONTH(SalesDataTable[[#This Row],[Order Date]])</f>
        <v>11</v>
      </c>
      <c r="T2237" s="8" t="str">
        <f>TEXT(SalesDataTable[[#This Row],[Order Date]],"mmm")</f>
        <v>Nov</v>
      </c>
    </row>
    <row r="2238" spans="1:20" ht="15.6">
      <c r="A2238" s="2">
        <v>919</v>
      </c>
      <c r="B2238" s="3">
        <v>46327</v>
      </c>
      <c r="C2238" s="4" t="s">
        <v>20</v>
      </c>
      <c r="D2238" s="4" t="s">
        <v>47</v>
      </c>
      <c r="E2238" s="4" t="s">
        <v>2</v>
      </c>
      <c r="F2238" s="4" t="s">
        <v>13</v>
      </c>
      <c r="G2238" s="4" t="s">
        <v>4</v>
      </c>
      <c r="H2238" s="4" t="s">
        <v>30</v>
      </c>
      <c r="I2238" s="9">
        <v>1</v>
      </c>
      <c r="J2238" s="6">
        <v>103.53</v>
      </c>
      <c r="K2238" s="7">
        <v>0.1</v>
      </c>
      <c r="L2238" s="6">
        <v>51.75</v>
      </c>
      <c r="M2238" s="6">
        <f t="shared" si="136"/>
        <v>93.177000000000007</v>
      </c>
      <c r="N2238" s="6">
        <f t="shared" si="137"/>
        <v>51.75</v>
      </c>
      <c r="O2238" s="6">
        <f t="shared" si="138"/>
        <v>41.427000000000007</v>
      </c>
      <c r="P2238" s="8">
        <f t="shared" si="139"/>
        <v>0.4446054283782479</v>
      </c>
      <c r="Q2238" s="5">
        <f>YEAR(SalesDataTable[[#This Row],[Order Date]])</f>
        <v>2026</v>
      </c>
      <c r="R2238" s="8" t="str">
        <f>"Q"&amp;ROUNDUP(MONTH(SalesDataTable[[#This Row],[Order Date]])/3,0)</f>
        <v>Q4</v>
      </c>
      <c r="S2238" s="9">
        <f>MONTH(SalesDataTable[[#This Row],[Order Date]])</f>
        <v>11</v>
      </c>
      <c r="T2238" s="8" t="str">
        <f>TEXT(SalesDataTable[[#This Row],[Order Date]],"mmm")</f>
        <v>Nov</v>
      </c>
    </row>
    <row r="2239" spans="1:20" ht="15.6">
      <c r="A2239" s="2">
        <v>949</v>
      </c>
      <c r="B2239" s="3">
        <v>46327</v>
      </c>
      <c r="C2239" s="4" t="s">
        <v>11</v>
      </c>
      <c r="D2239" s="4" t="s">
        <v>12</v>
      </c>
      <c r="E2239" s="4" t="s">
        <v>2</v>
      </c>
      <c r="F2239" s="4" t="s">
        <v>3</v>
      </c>
      <c r="G2239" s="4" t="s">
        <v>4</v>
      </c>
      <c r="H2239" s="4" t="s">
        <v>30</v>
      </c>
      <c r="I2239" s="9">
        <v>4</v>
      </c>
      <c r="J2239" s="6">
        <v>103.33</v>
      </c>
      <c r="K2239" s="7">
        <v>0</v>
      </c>
      <c r="L2239" s="6">
        <v>49.15</v>
      </c>
      <c r="M2239" s="6">
        <f t="shared" si="136"/>
        <v>413.32</v>
      </c>
      <c r="N2239" s="6">
        <f t="shared" si="137"/>
        <v>196.6</v>
      </c>
      <c r="O2239" s="6">
        <f t="shared" si="138"/>
        <v>216.72</v>
      </c>
      <c r="P2239" s="8">
        <f t="shared" si="139"/>
        <v>0.5243394948224136</v>
      </c>
      <c r="Q2239" s="5">
        <f>YEAR(SalesDataTable[[#This Row],[Order Date]])</f>
        <v>2026</v>
      </c>
      <c r="R2239" s="8" t="str">
        <f>"Q"&amp;ROUNDUP(MONTH(SalesDataTable[[#This Row],[Order Date]])/3,0)</f>
        <v>Q4</v>
      </c>
      <c r="S2239" s="9">
        <f>MONTH(SalesDataTable[[#This Row],[Order Date]])</f>
        <v>11</v>
      </c>
      <c r="T2239" s="8" t="str">
        <f>TEXT(SalesDataTable[[#This Row],[Order Date]],"mmm")</f>
        <v>Nov</v>
      </c>
    </row>
    <row r="2240" spans="1:20" ht="15.6">
      <c r="A2240" s="2">
        <v>1185</v>
      </c>
      <c r="B2240" s="3">
        <v>46327</v>
      </c>
      <c r="C2240" s="4" t="s">
        <v>20</v>
      </c>
      <c r="D2240" s="4" t="s">
        <v>33</v>
      </c>
      <c r="E2240" s="4" t="s">
        <v>8</v>
      </c>
      <c r="F2240" s="4" t="s">
        <v>16</v>
      </c>
      <c r="G2240" s="4" t="s">
        <v>14</v>
      </c>
      <c r="H2240" s="4" t="s">
        <v>15</v>
      </c>
      <c r="I2240" s="9">
        <v>5</v>
      </c>
      <c r="J2240" s="6">
        <v>37.08</v>
      </c>
      <c r="K2240" s="7">
        <v>0.15</v>
      </c>
      <c r="L2240" s="6">
        <v>13.27</v>
      </c>
      <c r="M2240" s="6">
        <f t="shared" si="136"/>
        <v>157.58999999999997</v>
      </c>
      <c r="N2240" s="6">
        <f t="shared" si="137"/>
        <v>66.349999999999994</v>
      </c>
      <c r="O2240" s="6">
        <f t="shared" si="138"/>
        <v>91.239999999999981</v>
      </c>
      <c r="P2240" s="8">
        <f t="shared" si="139"/>
        <v>0.57897074687480166</v>
      </c>
      <c r="Q2240" s="5">
        <f>YEAR(SalesDataTable[[#This Row],[Order Date]])</f>
        <v>2026</v>
      </c>
      <c r="R2240" s="8" t="str">
        <f>"Q"&amp;ROUNDUP(MONTH(SalesDataTable[[#This Row],[Order Date]])/3,0)</f>
        <v>Q4</v>
      </c>
      <c r="S2240" s="9">
        <f>MONTH(SalesDataTable[[#This Row],[Order Date]])</f>
        <v>11</v>
      </c>
      <c r="T2240" s="8" t="str">
        <f>TEXT(SalesDataTable[[#This Row],[Order Date]],"mmm")</f>
        <v>Nov</v>
      </c>
    </row>
    <row r="2241" spans="1:20" ht="15.6">
      <c r="A2241" s="2">
        <v>1248</v>
      </c>
      <c r="B2241" s="3">
        <v>46327</v>
      </c>
      <c r="C2241" s="4" t="s">
        <v>0</v>
      </c>
      <c r="D2241" s="4" t="s">
        <v>1</v>
      </c>
      <c r="E2241" s="4" t="s">
        <v>8</v>
      </c>
      <c r="F2241" s="4" t="s">
        <v>16</v>
      </c>
      <c r="G2241" s="4" t="s">
        <v>14</v>
      </c>
      <c r="H2241" s="4" t="s">
        <v>44</v>
      </c>
      <c r="I2241" s="9">
        <v>5</v>
      </c>
      <c r="J2241" s="6">
        <v>132.33000000000001</v>
      </c>
      <c r="K2241" s="7">
        <v>0.2</v>
      </c>
      <c r="L2241" s="6">
        <v>65.2</v>
      </c>
      <c r="M2241" s="6">
        <f t="shared" si="136"/>
        <v>529.32000000000005</v>
      </c>
      <c r="N2241" s="6">
        <f t="shared" si="137"/>
        <v>326</v>
      </c>
      <c r="O2241" s="6">
        <f t="shared" si="138"/>
        <v>203.32000000000005</v>
      </c>
      <c r="P2241" s="8">
        <f t="shared" si="139"/>
        <v>0.3841154689034989</v>
      </c>
      <c r="Q2241" s="5">
        <f>YEAR(SalesDataTable[[#This Row],[Order Date]])</f>
        <v>2026</v>
      </c>
      <c r="R2241" s="8" t="str">
        <f>"Q"&amp;ROUNDUP(MONTH(SalesDataTable[[#This Row],[Order Date]])/3,0)</f>
        <v>Q4</v>
      </c>
      <c r="S2241" s="9">
        <f>MONTH(SalesDataTable[[#This Row],[Order Date]])</f>
        <v>11</v>
      </c>
      <c r="T2241" s="8" t="str">
        <f>TEXT(SalesDataTable[[#This Row],[Order Date]],"mmm")</f>
        <v>Nov</v>
      </c>
    </row>
    <row r="2242" spans="1:20" ht="15.6">
      <c r="A2242" s="2">
        <v>2129</v>
      </c>
      <c r="B2242" s="3">
        <v>46327</v>
      </c>
      <c r="C2242" s="4" t="s">
        <v>20</v>
      </c>
      <c r="D2242" s="4" t="s">
        <v>47</v>
      </c>
      <c r="E2242" s="4" t="s">
        <v>19</v>
      </c>
      <c r="F2242" s="4" t="s">
        <v>13</v>
      </c>
      <c r="G2242" s="4" t="s">
        <v>4</v>
      </c>
      <c r="H2242" s="4" t="s">
        <v>22</v>
      </c>
      <c r="I2242" s="9">
        <v>2</v>
      </c>
      <c r="J2242" s="6">
        <v>50.43</v>
      </c>
      <c r="K2242" s="7">
        <v>0</v>
      </c>
      <c r="L2242" s="6">
        <v>22.54</v>
      </c>
      <c r="M2242" s="6">
        <f t="shared" ref="M2242:M2305" si="140">I2242*J2242*(1-K2242)</f>
        <v>100.86</v>
      </c>
      <c r="N2242" s="6">
        <f t="shared" ref="N2242:N2305" si="141">I2242*L2242</f>
        <v>45.08</v>
      </c>
      <c r="O2242" s="6">
        <f t="shared" ref="O2242:O2305" si="142">M2242-N2242</f>
        <v>55.78</v>
      </c>
      <c r="P2242" s="8">
        <f t="shared" ref="P2242:P2305" si="143">IFERROR(O2242/M2242,0)</f>
        <v>0.55304382312115807</v>
      </c>
      <c r="Q2242" s="5">
        <f>YEAR(SalesDataTable[[#This Row],[Order Date]])</f>
        <v>2026</v>
      </c>
      <c r="R2242" s="8" t="str">
        <f>"Q"&amp;ROUNDUP(MONTH(SalesDataTable[[#This Row],[Order Date]])/3,0)</f>
        <v>Q4</v>
      </c>
      <c r="S2242" s="9">
        <f>MONTH(SalesDataTable[[#This Row],[Order Date]])</f>
        <v>11</v>
      </c>
      <c r="T2242" s="8" t="str">
        <f>TEXT(SalesDataTable[[#This Row],[Order Date]],"mmm")</f>
        <v>Nov</v>
      </c>
    </row>
    <row r="2243" spans="1:20" ht="15.6">
      <c r="A2243" s="2">
        <v>2850</v>
      </c>
      <c r="B2243" s="3">
        <v>46327</v>
      </c>
      <c r="C2243" s="4" t="s">
        <v>11</v>
      </c>
      <c r="D2243" s="4" t="s">
        <v>12</v>
      </c>
      <c r="E2243" s="4" t="s">
        <v>8</v>
      </c>
      <c r="F2243" s="4" t="s">
        <v>3</v>
      </c>
      <c r="G2243" s="4" t="s">
        <v>34</v>
      </c>
      <c r="H2243" s="4" t="s">
        <v>45</v>
      </c>
      <c r="I2243" s="9">
        <v>3</v>
      </c>
      <c r="J2243" s="6">
        <v>50.05</v>
      </c>
      <c r="K2243" s="7">
        <v>0.15</v>
      </c>
      <c r="L2243" s="6">
        <v>22.36</v>
      </c>
      <c r="M2243" s="6">
        <f t="shared" si="140"/>
        <v>127.62749999999998</v>
      </c>
      <c r="N2243" s="6">
        <f t="shared" si="141"/>
        <v>67.08</v>
      </c>
      <c r="O2243" s="6">
        <f t="shared" si="142"/>
        <v>60.547499999999985</v>
      </c>
      <c r="P2243" s="8">
        <f t="shared" si="143"/>
        <v>0.47440794499618022</v>
      </c>
      <c r="Q2243" s="5">
        <f>YEAR(SalesDataTable[[#This Row],[Order Date]])</f>
        <v>2026</v>
      </c>
      <c r="R2243" s="8" t="str">
        <f>"Q"&amp;ROUNDUP(MONTH(SalesDataTable[[#This Row],[Order Date]])/3,0)</f>
        <v>Q4</v>
      </c>
      <c r="S2243" s="9">
        <f>MONTH(SalesDataTable[[#This Row],[Order Date]])</f>
        <v>11</v>
      </c>
      <c r="T2243" s="8" t="str">
        <f>TEXT(SalesDataTable[[#This Row],[Order Date]],"mmm")</f>
        <v>Nov</v>
      </c>
    </row>
    <row r="2244" spans="1:20" ht="15.6">
      <c r="A2244" s="2">
        <v>3477</v>
      </c>
      <c r="B2244" s="3">
        <v>46327</v>
      </c>
      <c r="C2244" s="4" t="s">
        <v>20</v>
      </c>
      <c r="D2244" s="4" t="s">
        <v>47</v>
      </c>
      <c r="E2244" s="4" t="s">
        <v>2</v>
      </c>
      <c r="F2244" s="4" t="s">
        <v>3</v>
      </c>
      <c r="G2244" s="4" t="s">
        <v>23</v>
      </c>
      <c r="H2244" s="4" t="s">
        <v>29</v>
      </c>
      <c r="I2244" s="9">
        <v>1</v>
      </c>
      <c r="J2244" s="6">
        <v>197.14</v>
      </c>
      <c r="K2244" s="7">
        <v>0.05</v>
      </c>
      <c r="L2244" s="6">
        <v>102.87</v>
      </c>
      <c r="M2244" s="6">
        <f t="shared" si="140"/>
        <v>187.28299999999999</v>
      </c>
      <c r="N2244" s="6">
        <f t="shared" si="141"/>
        <v>102.87</v>
      </c>
      <c r="O2244" s="6">
        <f t="shared" si="142"/>
        <v>84.412999999999982</v>
      </c>
      <c r="P2244" s="8">
        <f t="shared" si="143"/>
        <v>0.45072430492890431</v>
      </c>
      <c r="Q2244" s="5">
        <f>YEAR(SalesDataTable[[#This Row],[Order Date]])</f>
        <v>2026</v>
      </c>
      <c r="R2244" s="8" t="str">
        <f>"Q"&amp;ROUNDUP(MONTH(SalesDataTable[[#This Row],[Order Date]])/3,0)</f>
        <v>Q4</v>
      </c>
      <c r="S2244" s="9">
        <f>MONTH(SalesDataTable[[#This Row],[Order Date]])</f>
        <v>11</v>
      </c>
      <c r="T2244" s="8" t="str">
        <f>TEXT(SalesDataTable[[#This Row],[Order Date]],"mmm")</f>
        <v>Nov</v>
      </c>
    </row>
    <row r="2245" spans="1:20" ht="15.6">
      <c r="A2245" s="2">
        <v>4673</v>
      </c>
      <c r="B2245" s="3">
        <v>46327</v>
      </c>
      <c r="C2245" s="4" t="s">
        <v>0</v>
      </c>
      <c r="D2245" s="4" t="s">
        <v>1</v>
      </c>
      <c r="E2245" s="4" t="s">
        <v>8</v>
      </c>
      <c r="F2245" s="4" t="s">
        <v>16</v>
      </c>
      <c r="G2245" s="4" t="s">
        <v>9</v>
      </c>
      <c r="H2245" s="4" t="s">
        <v>46</v>
      </c>
      <c r="I2245" s="9">
        <v>5</v>
      </c>
      <c r="J2245" s="6">
        <v>72.13</v>
      </c>
      <c r="K2245" s="7">
        <v>0.1</v>
      </c>
      <c r="L2245" s="6">
        <v>31.41</v>
      </c>
      <c r="M2245" s="6">
        <f t="shared" si="140"/>
        <v>324.58499999999998</v>
      </c>
      <c r="N2245" s="6">
        <f t="shared" si="141"/>
        <v>157.05000000000001</v>
      </c>
      <c r="O2245" s="6">
        <f t="shared" si="142"/>
        <v>167.53499999999997</v>
      </c>
      <c r="P2245" s="8">
        <f t="shared" si="143"/>
        <v>0.51615139331762094</v>
      </c>
      <c r="Q2245" s="5">
        <f>YEAR(SalesDataTable[[#This Row],[Order Date]])</f>
        <v>2026</v>
      </c>
      <c r="R2245" s="8" t="str">
        <f>"Q"&amp;ROUNDUP(MONTH(SalesDataTable[[#This Row],[Order Date]])/3,0)</f>
        <v>Q4</v>
      </c>
      <c r="S2245" s="9">
        <f>MONTH(SalesDataTable[[#This Row],[Order Date]])</f>
        <v>11</v>
      </c>
      <c r="T2245" s="8" t="str">
        <f>TEXT(SalesDataTable[[#This Row],[Order Date]],"mmm")</f>
        <v>Nov</v>
      </c>
    </row>
    <row r="2246" spans="1:20" ht="15.6">
      <c r="A2246" s="2">
        <v>4679</v>
      </c>
      <c r="B2246" s="3">
        <v>46327</v>
      </c>
      <c r="C2246" s="4" t="s">
        <v>6</v>
      </c>
      <c r="D2246" s="4" t="s">
        <v>43</v>
      </c>
      <c r="E2246" s="4" t="s">
        <v>8</v>
      </c>
      <c r="F2246" s="4" t="s">
        <v>3</v>
      </c>
      <c r="G2246" s="4" t="s">
        <v>23</v>
      </c>
      <c r="H2246" s="4" t="s">
        <v>24</v>
      </c>
      <c r="I2246" s="9">
        <v>8</v>
      </c>
      <c r="J2246" s="6">
        <v>341.51</v>
      </c>
      <c r="K2246" s="7">
        <v>0.1</v>
      </c>
      <c r="L2246" s="6">
        <v>200.1</v>
      </c>
      <c r="M2246" s="6">
        <f t="shared" si="140"/>
        <v>2458.8719999999998</v>
      </c>
      <c r="N2246" s="6">
        <f t="shared" si="141"/>
        <v>1600.8</v>
      </c>
      <c r="O2246" s="6">
        <f t="shared" si="142"/>
        <v>858.07199999999989</v>
      </c>
      <c r="P2246" s="8">
        <f t="shared" si="143"/>
        <v>0.34896977150498276</v>
      </c>
      <c r="Q2246" s="5">
        <f>YEAR(SalesDataTable[[#This Row],[Order Date]])</f>
        <v>2026</v>
      </c>
      <c r="R2246" s="8" t="str">
        <f>"Q"&amp;ROUNDUP(MONTH(SalesDataTable[[#This Row],[Order Date]])/3,0)</f>
        <v>Q4</v>
      </c>
      <c r="S2246" s="9">
        <f>MONTH(SalesDataTable[[#This Row],[Order Date]])</f>
        <v>11</v>
      </c>
      <c r="T2246" s="8" t="str">
        <f>TEXT(SalesDataTable[[#This Row],[Order Date]],"mmm")</f>
        <v>Nov</v>
      </c>
    </row>
    <row r="2247" spans="1:20" ht="15.6">
      <c r="A2247" s="2">
        <v>4809</v>
      </c>
      <c r="B2247" s="3">
        <v>46327</v>
      </c>
      <c r="C2247" s="4" t="s">
        <v>6</v>
      </c>
      <c r="D2247" s="4" t="s">
        <v>41</v>
      </c>
      <c r="E2247" s="4" t="s">
        <v>2</v>
      </c>
      <c r="F2247" s="4" t="s">
        <v>13</v>
      </c>
      <c r="G2247" s="4" t="s">
        <v>14</v>
      </c>
      <c r="H2247" s="4" t="s">
        <v>15</v>
      </c>
      <c r="I2247" s="9">
        <v>1</v>
      </c>
      <c r="J2247" s="6">
        <v>36.47</v>
      </c>
      <c r="K2247" s="7">
        <v>0.05</v>
      </c>
      <c r="L2247" s="6">
        <v>13.88</v>
      </c>
      <c r="M2247" s="6">
        <f t="shared" si="140"/>
        <v>34.646499999999996</v>
      </c>
      <c r="N2247" s="6">
        <f t="shared" si="141"/>
        <v>13.88</v>
      </c>
      <c r="O2247" s="6">
        <f t="shared" si="142"/>
        <v>20.766499999999994</v>
      </c>
      <c r="P2247" s="8">
        <f t="shared" si="143"/>
        <v>0.59938233299178834</v>
      </c>
      <c r="Q2247" s="5">
        <f>YEAR(SalesDataTable[[#This Row],[Order Date]])</f>
        <v>2026</v>
      </c>
      <c r="R2247" s="8" t="str">
        <f>"Q"&amp;ROUNDUP(MONTH(SalesDataTable[[#This Row],[Order Date]])/3,0)</f>
        <v>Q4</v>
      </c>
      <c r="S2247" s="9">
        <f>MONTH(SalesDataTable[[#This Row],[Order Date]])</f>
        <v>11</v>
      </c>
      <c r="T2247" s="8" t="str">
        <f>TEXT(SalesDataTable[[#This Row],[Order Date]],"mmm")</f>
        <v>Nov</v>
      </c>
    </row>
    <row r="2248" spans="1:20" ht="15.6">
      <c r="A2248" s="2">
        <v>4849</v>
      </c>
      <c r="B2248" s="3">
        <v>46327</v>
      </c>
      <c r="C2248" s="4" t="s">
        <v>0</v>
      </c>
      <c r="D2248" s="4" t="s">
        <v>1</v>
      </c>
      <c r="E2248" s="4" t="s">
        <v>2</v>
      </c>
      <c r="F2248" s="4" t="s">
        <v>13</v>
      </c>
      <c r="G2248" s="4" t="s">
        <v>14</v>
      </c>
      <c r="H2248" s="4" t="s">
        <v>15</v>
      </c>
      <c r="I2248" s="9">
        <v>4</v>
      </c>
      <c r="J2248" s="6">
        <v>35.69</v>
      </c>
      <c r="K2248" s="7">
        <v>0.15</v>
      </c>
      <c r="L2248" s="6">
        <v>13.52</v>
      </c>
      <c r="M2248" s="6">
        <f t="shared" si="140"/>
        <v>121.34599999999999</v>
      </c>
      <c r="N2248" s="6">
        <f t="shared" si="141"/>
        <v>54.08</v>
      </c>
      <c r="O2248" s="6">
        <f t="shared" si="142"/>
        <v>67.265999999999991</v>
      </c>
      <c r="P2248" s="8">
        <f t="shared" si="143"/>
        <v>0.55433224004087478</v>
      </c>
      <c r="Q2248" s="5">
        <f>YEAR(SalesDataTable[[#This Row],[Order Date]])</f>
        <v>2026</v>
      </c>
      <c r="R2248" s="8" t="str">
        <f>"Q"&amp;ROUNDUP(MONTH(SalesDataTable[[#This Row],[Order Date]])/3,0)</f>
        <v>Q4</v>
      </c>
      <c r="S2248" s="9">
        <f>MONTH(SalesDataTable[[#This Row],[Order Date]])</f>
        <v>11</v>
      </c>
      <c r="T2248" s="8" t="str">
        <f>TEXT(SalesDataTable[[#This Row],[Order Date]],"mmm")</f>
        <v>Nov</v>
      </c>
    </row>
    <row r="2249" spans="1:20" ht="15.6">
      <c r="A2249" s="2">
        <v>436</v>
      </c>
      <c r="B2249" s="3">
        <v>46328</v>
      </c>
      <c r="C2249" s="4" t="s">
        <v>11</v>
      </c>
      <c r="D2249" s="4" t="s">
        <v>39</v>
      </c>
      <c r="E2249" s="4" t="s">
        <v>2</v>
      </c>
      <c r="F2249" s="4" t="s">
        <v>13</v>
      </c>
      <c r="G2249" s="4" t="s">
        <v>14</v>
      </c>
      <c r="H2249" s="4" t="s">
        <v>15</v>
      </c>
      <c r="I2249" s="9">
        <v>2</v>
      </c>
      <c r="J2249" s="6">
        <v>35.340000000000003</v>
      </c>
      <c r="K2249" s="7">
        <v>0.1</v>
      </c>
      <c r="L2249" s="6">
        <v>13.82</v>
      </c>
      <c r="M2249" s="6">
        <f t="shared" si="140"/>
        <v>63.612000000000009</v>
      </c>
      <c r="N2249" s="6">
        <f t="shared" si="141"/>
        <v>27.64</v>
      </c>
      <c r="O2249" s="6">
        <f t="shared" si="142"/>
        <v>35.972000000000008</v>
      </c>
      <c r="P2249" s="8">
        <f t="shared" si="143"/>
        <v>0.56549078790165386</v>
      </c>
      <c r="Q2249" s="5">
        <f>YEAR(SalesDataTable[[#This Row],[Order Date]])</f>
        <v>2026</v>
      </c>
      <c r="R2249" s="8" t="str">
        <f>"Q"&amp;ROUNDUP(MONTH(SalesDataTable[[#This Row],[Order Date]])/3,0)</f>
        <v>Q4</v>
      </c>
      <c r="S2249" s="9">
        <f>MONTH(SalesDataTable[[#This Row],[Order Date]])</f>
        <v>11</v>
      </c>
      <c r="T2249" s="8" t="str">
        <f>TEXT(SalesDataTable[[#This Row],[Order Date]],"mmm")</f>
        <v>Nov</v>
      </c>
    </row>
    <row r="2250" spans="1:20" ht="15.6">
      <c r="A2250" s="2">
        <v>879</v>
      </c>
      <c r="B2250" s="3">
        <v>46328</v>
      </c>
      <c r="C2250" s="4" t="s">
        <v>11</v>
      </c>
      <c r="D2250" s="4" t="s">
        <v>39</v>
      </c>
      <c r="E2250" s="4" t="s">
        <v>2</v>
      </c>
      <c r="F2250" s="4" t="s">
        <v>13</v>
      </c>
      <c r="G2250" s="4" t="s">
        <v>14</v>
      </c>
      <c r="H2250" s="4" t="s">
        <v>32</v>
      </c>
      <c r="I2250" s="9">
        <v>4</v>
      </c>
      <c r="J2250" s="6">
        <v>46.8</v>
      </c>
      <c r="K2250" s="7">
        <v>0.05</v>
      </c>
      <c r="L2250" s="6">
        <v>18.52</v>
      </c>
      <c r="M2250" s="6">
        <f t="shared" si="140"/>
        <v>177.83999999999997</v>
      </c>
      <c r="N2250" s="6">
        <f t="shared" si="141"/>
        <v>74.08</v>
      </c>
      <c r="O2250" s="6">
        <f t="shared" si="142"/>
        <v>103.75999999999998</v>
      </c>
      <c r="P2250" s="8">
        <f t="shared" si="143"/>
        <v>0.58344579397210972</v>
      </c>
      <c r="Q2250" s="5">
        <f>YEAR(SalesDataTable[[#This Row],[Order Date]])</f>
        <v>2026</v>
      </c>
      <c r="R2250" s="8" t="str">
        <f>"Q"&amp;ROUNDUP(MONTH(SalesDataTable[[#This Row],[Order Date]])/3,0)</f>
        <v>Q4</v>
      </c>
      <c r="S2250" s="9">
        <f>MONTH(SalesDataTable[[#This Row],[Order Date]])</f>
        <v>11</v>
      </c>
      <c r="T2250" s="8" t="str">
        <f>TEXT(SalesDataTable[[#This Row],[Order Date]],"mmm")</f>
        <v>Nov</v>
      </c>
    </row>
    <row r="2251" spans="1:20" ht="15.6">
      <c r="A2251" s="2">
        <v>955</v>
      </c>
      <c r="B2251" s="3">
        <v>46328</v>
      </c>
      <c r="C2251" s="4" t="s">
        <v>20</v>
      </c>
      <c r="D2251" s="4" t="s">
        <v>47</v>
      </c>
      <c r="E2251" s="4" t="s">
        <v>19</v>
      </c>
      <c r="F2251" s="4" t="s">
        <v>13</v>
      </c>
      <c r="G2251" s="4" t="s">
        <v>23</v>
      </c>
      <c r="H2251" s="4" t="s">
        <v>29</v>
      </c>
      <c r="I2251" s="9">
        <v>1</v>
      </c>
      <c r="J2251" s="6">
        <v>198.34</v>
      </c>
      <c r="K2251" s="7">
        <v>0.05</v>
      </c>
      <c r="L2251" s="6">
        <v>103.2</v>
      </c>
      <c r="M2251" s="6">
        <f t="shared" si="140"/>
        <v>188.423</v>
      </c>
      <c r="N2251" s="6">
        <f t="shared" si="141"/>
        <v>103.2</v>
      </c>
      <c r="O2251" s="6">
        <f t="shared" si="142"/>
        <v>85.222999999999999</v>
      </c>
      <c r="P2251" s="8">
        <f t="shared" si="143"/>
        <v>0.45229616341954004</v>
      </c>
      <c r="Q2251" s="5">
        <f>YEAR(SalesDataTable[[#This Row],[Order Date]])</f>
        <v>2026</v>
      </c>
      <c r="R2251" s="8" t="str">
        <f>"Q"&amp;ROUNDUP(MONTH(SalesDataTable[[#This Row],[Order Date]])/3,0)</f>
        <v>Q4</v>
      </c>
      <c r="S2251" s="9">
        <f>MONTH(SalesDataTable[[#This Row],[Order Date]])</f>
        <v>11</v>
      </c>
      <c r="T2251" s="8" t="str">
        <f>TEXT(SalesDataTable[[#This Row],[Order Date]],"mmm")</f>
        <v>Nov</v>
      </c>
    </row>
    <row r="2252" spans="1:20" ht="15.6">
      <c r="A2252" s="2">
        <v>1068</v>
      </c>
      <c r="B2252" s="3">
        <v>46328</v>
      </c>
      <c r="C2252" s="4" t="s">
        <v>6</v>
      </c>
      <c r="D2252" s="4" t="s">
        <v>27</v>
      </c>
      <c r="E2252" s="4" t="s">
        <v>2</v>
      </c>
      <c r="F2252" s="4" t="s">
        <v>3</v>
      </c>
      <c r="G2252" s="4" t="s">
        <v>34</v>
      </c>
      <c r="H2252" s="4" t="s">
        <v>38</v>
      </c>
      <c r="I2252" s="9">
        <v>5</v>
      </c>
      <c r="J2252" s="6">
        <v>122.26</v>
      </c>
      <c r="K2252" s="7">
        <v>0.1</v>
      </c>
      <c r="L2252" s="6">
        <v>68.3</v>
      </c>
      <c r="M2252" s="6">
        <f t="shared" si="140"/>
        <v>550.17000000000007</v>
      </c>
      <c r="N2252" s="6">
        <f t="shared" si="141"/>
        <v>341.5</v>
      </c>
      <c r="O2252" s="6">
        <f t="shared" si="142"/>
        <v>208.67000000000007</v>
      </c>
      <c r="P2252" s="8">
        <f t="shared" si="143"/>
        <v>0.37928276714470083</v>
      </c>
      <c r="Q2252" s="5">
        <f>YEAR(SalesDataTable[[#This Row],[Order Date]])</f>
        <v>2026</v>
      </c>
      <c r="R2252" s="8" t="str">
        <f>"Q"&amp;ROUNDUP(MONTH(SalesDataTable[[#This Row],[Order Date]])/3,0)</f>
        <v>Q4</v>
      </c>
      <c r="S2252" s="9">
        <f>MONTH(SalesDataTable[[#This Row],[Order Date]])</f>
        <v>11</v>
      </c>
      <c r="T2252" s="8" t="str">
        <f>TEXT(SalesDataTable[[#This Row],[Order Date]],"mmm")</f>
        <v>Nov</v>
      </c>
    </row>
    <row r="2253" spans="1:20" ht="15.6">
      <c r="A2253" s="2">
        <v>1733</v>
      </c>
      <c r="B2253" s="3">
        <v>46328</v>
      </c>
      <c r="C2253" s="4" t="s">
        <v>0</v>
      </c>
      <c r="D2253" s="4" t="s">
        <v>36</v>
      </c>
      <c r="E2253" s="4" t="s">
        <v>8</v>
      </c>
      <c r="F2253" s="4" t="s">
        <v>3</v>
      </c>
      <c r="G2253" s="4" t="s">
        <v>9</v>
      </c>
      <c r="H2253" s="4" t="s">
        <v>46</v>
      </c>
      <c r="I2253" s="9">
        <v>3</v>
      </c>
      <c r="J2253" s="6">
        <v>71.12</v>
      </c>
      <c r="K2253" s="7">
        <v>0.15</v>
      </c>
      <c r="L2253" s="6">
        <v>33.090000000000003</v>
      </c>
      <c r="M2253" s="6">
        <f t="shared" si="140"/>
        <v>181.35599999999999</v>
      </c>
      <c r="N2253" s="6">
        <f t="shared" si="141"/>
        <v>99.27000000000001</v>
      </c>
      <c r="O2253" s="6">
        <f t="shared" si="142"/>
        <v>82.085999999999984</v>
      </c>
      <c r="P2253" s="8">
        <f t="shared" si="143"/>
        <v>0.45262356911268437</v>
      </c>
      <c r="Q2253" s="5">
        <f>YEAR(SalesDataTable[[#This Row],[Order Date]])</f>
        <v>2026</v>
      </c>
      <c r="R2253" s="8" t="str">
        <f>"Q"&amp;ROUNDUP(MONTH(SalesDataTable[[#This Row],[Order Date]])/3,0)</f>
        <v>Q4</v>
      </c>
      <c r="S2253" s="9">
        <f>MONTH(SalesDataTable[[#This Row],[Order Date]])</f>
        <v>11</v>
      </c>
      <c r="T2253" s="8" t="str">
        <f>TEXT(SalesDataTable[[#This Row],[Order Date]],"mmm")</f>
        <v>Nov</v>
      </c>
    </row>
    <row r="2254" spans="1:20" ht="15.6">
      <c r="A2254" s="2">
        <v>3270</v>
      </c>
      <c r="B2254" s="3">
        <v>46328</v>
      </c>
      <c r="C2254" s="4" t="s">
        <v>6</v>
      </c>
      <c r="D2254" s="4" t="s">
        <v>43</v>
      </c>
      <c r="E2254" s="4" t="s">
        <v>19</v>
      </c>
      <c r="F2254" s="4" t="s">
        <v>3</v>
      </c>
      <c r="G2254" s="4" t="s">
        <v>4</v>
      </c>
      <c r="H2254" s="4" t="s">
        <v>5</v>
      </c>
      <c r="I2254" s="9">
        <v>2</v>
      </c>
      <c r="J2254" s="6">
        <v>81.900000000000006</v>
      </c>
      <c r="K2254" s="7">
        <v>0.15</v>
      </c>
      <c r="L2254" s="6">
        <v>41.91</v>
      </c>
      <c r="M2254" s="6">
        <f t="shared" si="140"/>
        <v>139.23000000000002</v>
      </c>
      <c r="N2254" s="6">
        <f t="shared" si="141"/>
        <v>83.82</v>
      </c>
      <c r="O2254" s="6">
        <f t="shared" si="142"/>
        <v>55.410000000000025</v>
      </c>
      <c r="P2254" s="8">
        <f t="shared" si="143"/>
        <v>0.39797457444516282</v>
      </c>
      <c r="Q2254" s="5">
        <f>YEAR(SalesDataTable[[#This Row],[Order Date]])</f>
        <v>2026</v>
      </c>
      <c r="R2254" s="8" t="str">
        <f>"Q"&amp;ROUNDUP(MONTH(SalesDataTable[[#This Row],[Order Date]])/3,0)</f>
        <v>Q4</v>
      </c>
      <c r="S2254" s="9">
        <f>MONTH(SalesDataTable[[#This Row],[Order Date]])</f>
        <v>11</v>
      </c>
      <c r="T2254" s="8" t="str">
        <f>TEXT(SalesDataTable[[#This Row],[Order Date]],"mmm")</f>
        <v>Nov</v>
      </c>
    </row>
    <row r="2255" spans="1:20" ht="15.6">
      <c r="A2255" s="2">
        <v>3484</v>
      </c>
      <c r="B2255" s="3">
        <v>46328</v>
      </c>
      <c r="C2255" s="4" t="s">
        <v>11</v>
      </c>
      <c r="D2255" s="4" t="s">
        <v>12</v>
      </c>
      <c r="E2255" s="4" t="s">
        <v>28</v>
      </c>
      <c r="F2255" s="4" t="s">
        <v>3</v>
      </c>
      <c r="G2255" s="4" t="s">
        <v>14</v>
      </c>
      <c r="H2255" s="4" t="s">
        <v>48</v>
      </c>
      <c r="I2255" s="9">
        <v>4</v>
      </c>
      <c r="J2255" s="6">
        <v>165.12</v>
      </c>
      <c r="K2255" s="7">
        <v>0.05</v>
      </c>
      <c r="L2255" s="6">
        <v>89.65</v>
      </c>
      <c r="M2255" s="6">
        <f t="shared" si="140"/>
        <v>627.45600000000002</v>
      </c>
      <c r="N2255" s="6">
        <f t="shared" si="141"/>
        <v>358.6</v>
      </c>
      <c r="O2255" s="6">
        <f t="shared" si="142"/>
        <v>268.85599999999999</v>
      </c>
      <c r="P2255" s="8">
        <f t="shared" si="143"/>
        <v>0.42848582211342306</v>
      </c>
      <c r="Q2255" s="5">
        <f>YEAR(SalesDataTable[[#This Row],[Order Date]])</f>
        <v>2026</v>
      </c>
      <c r="R2255" s="8" t="str">
        <f>"Q"&amp;ROUNDUP(MONTH(SalesDataTable[[#This Row],[Order Date]])/3,0)</f>
        <v>Q4</v>
      </c>
      <c r="S2255" s="9">
        <f>MONTH(SalesDataTable[[#This Row],[Order Date]])</f>
        <v>11</v>
      </c>
      <c r="T2255" s="8" t="str">
        <f>TEXT(SalesDataTable[[#This Row],[Order Date]],"mmm")</f>
        <v>Nov</v>
      </c>
    </row>
    <row r="2256" spans="1:20" ht="15.6">
      <c r="A2256" s="2">
        <v>3608</v>
      </c>
      <c r="B2256" s="3">
        <v>46328</v>
      </c>
      <c r="C2256" s="4" t="s">
        <v>20</v>
      </c>
      <c r="D2256" s="4" t="s">
        <v>33</v>
      </c>
      <c r="E2256" s="4" t="s">
        <v>19</v>
      </c>
      <c r="F2256" s="4" t="s">
        <v>13</v>
      </c>
      <c r="G2256" s="4" t="s">
        <v>9</v>
      </c>
      <c r="H2256" s="4" t="s">
        <v>10</v>
      </c>
      <c r="I2256" s="9">
        <v>1</v>
      </c>
      <c r="J2256" s="6">
        <v>91.35</v>
      </c>
      <c r="K2256" s="7">
        <v>0</v>
      </c>
      <c r="L2256" s="6">
        <v>45.5</v>
      </c>
      <c r="M2256" s="6">
        <f t="shared" si="140"/>
        <v>91.35</v>
      </c>
      <c r="N2256" s="6">
        <f t="shared" si="141"/>
        <v>45.5</v>
      </c>
      <c r="O2256" s="6">
        <f t="shared" si="142"/>
        <v>45.849999999999994</v>
      </c>
      <c r="P2256" s="8">
        <f t="shared" si="143"/>
        <v>0.50191570881226055</v>
      </c>
      <c r="Q2256" s="5">
        <f>YEAR(SalesDataTable[[#This Row],[Order Date]])</f>
        <v>2026</v>
      </c>
      <c r="R2256" s="8" t="str">
        <f>"Q"&amp;ROUNDUP(MONTH(SalesDataTable[[#This Row],[Order Date]])/3,0)</f>
        <v>Q4</v>
      </c>
      <c r="S2256" s="9">
        <f>MONTH(SalesDataTable[[#This Row],[Order Date]])</f>
        <v>11</v>
      </c>
      <c r="T2256" s="8" t="str">
        <f>TEXT(SalesDataTable[[#This Row],[Order Date]],"mmm")</f>
        <v>Nov</v>
      </c>
    </row>
    <row r="2257" spans="1:20" ht="15.6">
      <c r="A2257" s="2">
        <v>4036</v>
      </c>
      <c r="B2257" s="3">
        <v>46328</v>
      </c>
      <c r="C2257" s="4" t="s">
        <v>11</v>
      </c>
      <c r="D2257" s="4" t="s">
        <v>18</v>
      </c>
      <c r="E2257" s="4" t="s">
        <v>2</v>
      </c>
      <c r="F2257" s="4" t="s">
        <v>16</v>
      </c>
      <c r="G2257" s="4" t="s">
        <v>34</v>
      </c>
      <c r="H2257" s="4" t="s">
        <v>42</v>
      </c>
      <c r="I2257" s="9">
        <v>1</v>
      </c>
      <c r="J2257" s="6">
        <v>36.96</v>
      </c>
      <c r="K2257" s="7">
        <v>0.1</v>
      </c>
      <c r="L2257" s="6">
        <v>14.18</v>
      </c>
      <c r="M2257" s="6">
        <f t="shared" si="140"/>
        <v>33.264000000000003</v>
      </c>
      <c r="N2257" s="6">
        <f t="shared" si="141"/>
        <v>14.18</v>
      </c>
      <c r="O2257" s="6">
        <f t="shared" si="142"/>
        <v>19.084000000000003</v>
      </c>
      <c r="P2257" s="8">
        <f t="shared" si="143"/>
        <v>0.57371332371332373</v>
      </c>
      <c r="Q2257" s="5">
        <f>YEAR(SalesDataTable[[#This Row],[Order Date]])</f>
        <v>2026</v>
      </c>
      <c r="R2257" s="8" t="str">
        <f>"Q"&amp;ROUNDUP(MONTH(SalesDataTable[[#This Row],[Order Date]])/3,0)</f>
        <v>Q4</v>
      </c>
      <c r="S2257" s="9">
        <f>MONTH(SalesDataTable[[#This Row],[Order Date]])</f>
        <v>11</v>
      </c>
      <c r="T2257" s="8" t="str">
        <f>TEXT(SalesDataTable[[#This Row],[Order Date]],"mmm")</f>
        <v>Nov</v>
      </c>
    </row>
    <row r="2258" spans="1:20" ht="15.6">
      <c r="A2258" s="2">
        <v>408</v>
      </c>
      <c r="B2258" s="3">
        <v>46329</v>
      </c>
      <c r="C2258" s="4" t="s">
        <v>20</v>
      </c>
      <c r="D2258" s="4" t="s">
        <v>47</v>
      </c>
      <c r="E2258" s="4" t="s">
        <v>2</v>
      </c>
      <c r="F2258" s="4" t="s">
        <v>3</v>
      </c>
      <c r="G2258" s="4" t="s">
        <v>4</v>
      </c>
      <c r="H2258" s="4" t="s">
        <v>22</v>
      </c>
      <c r="I2258" s="9">
        <v>1</v>
      </c>
      <c r="J2258" s="6">
        <v>49.61</v>
      </c>
      <c r="K2258" s="7">
        <v>0</v>
      </c>
      <c r="L2258" s="6">
        <v>22.8</v>
      </c>
      <c r="M2258" s="6">
        <f t="shared" si="140"/>
        <v>49.61</v>
      </c>
      <c r="N2258" s="6">
        <f t="shared" si="141"/>
        <v>22.8</v>
      </c>
      <c r="O2258" s="6">
        <f t="shared" si="142"/>
        <v>26.81</v>
      </c>
      <c r="P2258" s="8">
        <f t="shared" si="143"/>
        <v>0.54041523886313236</v>
      </c>
      <c r="Q2258" s="5">
        <f>YEAR(SalesDataTable[[#This Row],[Order Date]])</f>
        <v>2026</v>
      </c>
      <c r="R2258" s="8" t="str">
        <f>"Q"&amp;ROUNDUP(MONTH(SalesDataTable[[#This Row],[Order Date]])/3,0)</f>
        <v>Q4</v>
      </c>
      <c r="S2258" s="9">
        <f>MONTH(SalesDataTable[[#This Row],[Order Date]])</f>
        <v>11</v>
      </c>
      <c r="T2258" s="8" t="str">
        <f>TEXT(SalesDataTable[[#This Row],[Order Date]],"mmm")</f>
        <v>Nov</v>
      </c>
    </row>
    <row r="2259" spans="1:20" ht="15.6">
      <c r="A2259" s="2">
        <v>939</v>
      </c>
      <c r="B2259" s="3">
        <v>46329</v>
      </c>
      <c r="C2259" s="4" t="s">
        <v>6</v>
      </c>
      <c r="D2259" s="4" t="s">
        <v>41</v>
      </c>
      <c r="E2259" s="4" t="s">
        <v>19</v>
      </c>
      <c r="F2259" s="4" t="s">
        <v>3</v>
      </c>
      <c r="G2259" s="4" t="s">
        <v>4</v>
      </c>
      <c r="H2259" s="4" t="s">
        <v>22</v>
      </c>
      <c r="I2259" s="9">
        <v>1</v>
      </c>
      <c r="J2259" s="6">
        <v>49.76</v>
      </c>
      <c r="K2259" s="7">
        <v>0.1</v>
      </c>
      <c r="L2259" s="6">
        <v>21.94</v>
      </c>
      <c r="M2259" s="6">
        <f t="shared" si="140"/>
        <v>44.783999999999999</v>
      </c>
      <c r="N2259" s="6">
        <f t="shared" si="141"/>
        <v>21.94</v>
      </c>
      <c r="O2259" s="6">
        <f t="shared" si="142"/>
        <v>22.843999999999998</v>
      </c>
      <c r="P2259" s="8">
        <f t="shared" si="143"/>
        <v>0.51009289031797067</v>
      </c>
      <c r="Q2259" s="5">
        <f>YEAR(SalesDataTable[[#This Row],[Order Date]])</f>
        <v>2026</v>
      </c>
      <c r="R2259" s="8" t="str">
        <f>"Q"&amp;ROUNDUP(MONTH(SalesDataTable[[#This Row],[Order Date]])/3,0)</f>
        <v>Q4</v>
      </c>
      <c r="S2259" s="9">
        <f>MONTH(SalesDataTable[[#This Row],[Order Date]])</f>
        <v>11</v>
      </c>
      <c r="T2259" s="8" t="str">
        <f>TEXT(SalesDataTable[[#This Row],[Order Date]],"mmm")</f>
        <v>Nov</v>
      </c>
    </row>
    <row r="2260" spans="1:20" ht="15.6">
      <c r="A2260" s="2">
        <v>1022</v>
      </c>
      <c r="B2260" s="3">
        <v>46329</v>
      </c>
      <c r="C2260" s="4" t="s">
        <v>20</v>
      </c>
      <c r="D2260" s="4" t="s">
        <v>31</v>
      </c>
      <c r="E2260" s="4" t="s">
        <v>2</v>
      </c>
      <c r="F2260" s="4" t="s">
        <v>3</v>
      </c>
      <c r="G2260" s="4" t="s">
        <v>4</v>
      </c>
      <c r="H2260" s="4" t="s">
        <v>26</v>
      </c>
      <c r="I2260" s="9">
        <v>1</v>
      </c>
      <c r="J2260" s="6">
        <v>39.97</v>
      </c>
      <c r="K2260" s="7">
        <v>0.1</v>
      </c>
      <c r="L2260" s="6">
        <v>16.93</v>
      </c>
      <c r="M2260" s="6">
        <f t="shared" si="140"/>
        <v>35.972999999999999</v>
      </c>
      <c r="N2260" s="6">
        <f t="shared" si="141"/>
        <v>16.93</v>
      </c>
      <c r="O2260" s="6">
        <f t="shared" si="142"/>
        <v>19.042999999999999</v>
      </c>
      <c r="P2260" s="8">
        <f t="shared" si="143"/>
        <v>0.52936924915909156</v>
      </c>
      <c r="Q2260" s="5">
        <f>YEAR(SalesDataTable[[#This Row],[Order Date]])</f>
        <v>2026</v>
      </c>
      <c r="R2260" s="8" t="str">
        <f>"Q"&amp;ROUNDUP(MONTH(SalesDataTable[[#This Row],[Order Date]])/3,0)</f>
        <v>Q4</v>
      </c>
      <c r="S2260" s="9">
        <f>MONTH(SalesDataTable[[#This Row],[Order Date]])</f>
        <v>11</v>
      </c>
      <c r="T2260" s="8" t="str">
        <f>TEXT(SalesDataTable[[#This Row],[Order Date]],"mmm")</f>
        <v>Nov</v>
      </c>
    </row>
    <row r="2261" spans="1:20" ht="15.6">
      <c r="A2261" s="2">
        <v>1997</v>
      </c>
      <c r="B2261" s="3">
        <v>46329</v>
      </c>
      <c r="C2261" s="4" t="s">
        <v>6</v>
      </c>
      <c r="D2261" s="4" t="s">
        <v>43</v>
      </c>
      <c r="E2261" s="4" t="s">
        <v>28</v>
      </c>
      <c r="F2261" s="4" t="s">
        <v>3</v>
      </c>
      <c r="G2261" s="4" t="s">
        <v>23</v>
      </c>
      <c r="H2261" s="4" t="s">
        <v>24</v>
      </c>
      <c r="I2261" s="9">
        <v>2</v>
      </c>
      <c r="J2261" s="6">
        <v>335.46</v>
      </c>
      <c r="K2261" s="7">
        <v>0.1</v>
      </c>
      <c r="L2261" s="6">
        <v>199.87</v>
      </c>
      <c r="M2261" s="6">
        <f t="shared" si="140"/>
        <v>603.82799999999997</v>
      </c>
      <c r="N2261" s="6">
        <f t="shared" si="141"/>
        <v>399.74</v>
      </c>
      <c r="O2261" s="6">
        <f t="shared" si="142"/>
        <v>204.08799999999997</v>
      </c>
      <c r="P2261" s="8">
        <f t="shared" si="143"/>
        <v>0.33799028862523761</v>
      </c>
      <c r="Q2261" s="5">
        <f>YEAR(SalesDataTable[[#This Row],[Order Date]])</f>
        <v>2026</v>
      </c>
      <c r="R2261" s="8" t="str">
        <f>"Q"&amp;ROUNDUP(MONTH(SalesDataTable[[#This Row],[Order Date]])/3,0)</f>
        <v>Q4</v>
      </c>
      <c r="S2261" s="9">
        <f>MONTH(SalesDataTable[[#This Row],[Order Date]])</f>
        <v>11</v>
      </c>
      <c r="T2261" s="8" t="str">
        <f>TEXT(SalesDataTable[[#This Row],[Order Date]],"mmm")</f>
        <v>Nov</v>
      </c>
    </row>
    <row r="2262" spans="1:20" ht="15.6">
      <c r="A2262" s="2">
        <v>3978</v>
      </c>
      <c r="B2262" s="3">
        <v>46329</v>
      </c>
      <c r="C2262" s="4" t="s">
        <v>6</v>
      </c>
      <c r="D2262" s="4" t="s">
        <v>43</v>
      </c>
      <c r="E2262" s="4" t="s">
        <v>2</v>
      </c>
      <c r="F2262" s="4" t="s">
        <v>13</v>
      </c>
      <c r="G2262" s="4" t="s">
        <v>9</v>
      </c>
      <c r="H2262" s="4" t="s">
        <v>37</v>
      </c>
      <c r="I2262" s="9">
        <v>4</v>
      </c>
      <c r="J2262" s="6">
        <v>154.46</v>
      </c>
      <c r="K2262" s="7">
        <v>0.05</v>
      </c>
      <c r="L2262" s="6">
        <v>80.48</v>
      </c>
      <c r="M2262" s="6">
        <f t="shared" si="140"/>
        <v>586.94799999999998</v>
      </c>
      <c r="N2262" s="6">
        <f t="shared" si="141"/>
        <v>321.92</v>
      </c>
      <c r="O2262" s="6">
        <f t="shared" si="142"/>
        <v>265.02799999999996</v>
      </c>
      <c r="P2262" s="8">
        <f t="shared" si="143"/>
        <v>0.45153574081519993</v>
      </c>
      <c r="Q2262" s="5">
        <f>YEAR(SalesDataTable[[#This Row],[Order Date]])</f>
        <v>2026</v>
      </c>
      <c r="R2262" s="8" t="str">
        <f>"Q"&amp;ROUNDUP(MONTH(SalesDataTable[[#This Row],[Order Date]])/3,0)</f>
        <v>Q4</v>
      </c>
      <c r="S2262" s="9">
        <f>MONTH(SalesDataTable[[#This Row],[Order Date]])</f>
        <v>11</v>
      </c>
      <c r="T2262" s="8" t="str">
        <f>TEXT(SalesDataTable[[#This Row],[Order Date]],"mmm")</f>
        <v>Nov</v>
      </c>
    </row>
    <row r="2263" spans="1:20" ht="15.6">
      <c r="A2263" s="2">
        <v>4715</v>
      </c>
      <c r="B2263" s="3">
        <v>46329</v>
      </c>
      <c r="C2263" s="4" t="s">
        <v>0</v>
      </c>
      <c r="D2263" s="4" t="s">
        <v>1</v>
      </c>
      <c r="E2263" s="4" t="s">
        <v>8</v>
      </c>
      <c r="F2263" s="4" t="s">
        <v>16</v>
      </c>
      <c r="G2263" s="4" t="s">
        <v>34</v>
      </c>
      <c r="H2263" s="4" t="s">
        <v>35</v>
      </c>
      <c r="I2263" s="9">
        <v>10</v>
      </c>
      <c r="J2263" s="6">
        <v>39.869999999999997</v>
      </c>
      <c r="K2263" s="7">
        <v>0.15</v>
      </c>
      <c r="L2263" s="6">
        <v>14.31</v>
      </c>
      <c r="M2263" s="6">
        <f t="shared" si="140"/>
        <v>338.89499999999998</v>
      </c>
      <c r="N2263" s="6">
        <f t="shared" si="141"/>
        <v>143.1</v>
      </c>
      <c r="O2263" s="6">
        <f t="shared" si="142"/>
        <v>195.79499999999999</v>
      </c>
      <c r="P2263" s="8">
        <f t="shared" si="143"/>
        <v>0.57774531934670026</v>
      </c>
      <c r="Q2263" s="5">
        <f>YEAR(SalesDataTable[[#This Row],[Order Date]])</f>
        <v>2026</v>
      </c>
      <c r="R2263" s="8" t="str">
        <f>"Q"&amp;ROUNDUP(MONTH(SalesDataTable[[#This Row],[Order Date]])/3,0)</f>
        <v>Q4</v>
      </c>
      <c r="S2263" s="9">
        <f>MONTH(SalesDataTable[[#This Row],[Order Date]])</f>
        <v>11</v>
      </c>
      <c r="T2263" s="8" t="str">
        <f>TEXT(SalesDataTable[[#This Row],[Order Date]],"mmm")</f>
        <v>Nov</v>
      </c>
    </row>
    <row r="2264" spans="1:20" ht="15.6">
      <c r="A2264" s="2">
        <v>145</v>
      </c>
      <c r="B2264" s="3">
        <v>46330</v>
      </c>
      <c r="C2264" s="4" t="s">
        <v>0</v>
      </c>
      <c r="D2264" s="4" t="s">
        <v>50</v>
      </c>
      <c r="E2264" s="4" t="s">
        <v>2</v>
      </c>
      <c r="F2264" s="4" t="s">
        <v>16</v>
      </c>
      <c r="G2264" s="4" t="s">
        <v>9</v>
      </c>
      <c r="H2264" s="4" t="s">
        <v>10</v>
      </c>
      <c r="I2264" s="9">
        <v>2</v>
      </c>
      <c r="J2264" s="6">
        <v>93.19</v>
      </c>
      <c r="K2264" s="7">
        <v>0.2</v>
      </c>
      <c r="L2264" s="6">
        <v>45.7</v>
      </c>
      <c r="M2264" s="6">
        <f t="shared" si="140"/>
        <v>149.10400000000001</v>
      </c>
      <c r="N2264" s="6">
        <f t="shared" si="141"/>
        <v>91.4</v>
      </c>
      <c r="O2264" s="6">
        <f t="shared" si="142"/>
        <v>57.704000000000008</v>
      </c>
      <c r="P2264" s="8">
        <f t="shared" si="143"/>
        <v>0.38700504345959869</v>
      </c>
      <c r="Q2264" s="5">
        <f>YEAR(SalesDataTable[[#This Row],[Order Date]])</f>
        <v>2026</v>
      </c>
      <c r="R2264" s="8" t="str">
        <f>"Q"&amp;ROUNDUP(MONTH(SalesDataTable[[#This Row],[Order Date]])/3,0)</f>
        <v>Q4</v>
      </c>
      <c r="S2264" s="9">
        <f>MONTH(SalesDataTable[[#This Row],[Order Date]])</f>
        <v>11</v>
      </c>
      <c r="T2264" s="8" t="str">
        <f>TEXT(SalesDataTable[[#This Row],[Order Date]],"mmm")</f>
        <v>Nov</v>
      </c>
    </row>
    <row r="2265" spans="1:20" ht="15.6">
      <c r="A2265" s="2">
        <v>465</v>
      </c>
      <c r="B2265" s="3">
        <v>46330</v>
      </c>
      <c r="C2265" s="4" t="s">
        <v>6</v>
      </c>
      <c r="D2265" s="4" t="s">
        <v>43</v>
      </c>
      <c r="E2265" s="4" t="s">
        <v>2</v>
      </c>
      <c r="F2265" s="4" t="s">
        <v>3</v>
      </c>
      <c r="G2265" s="4" t="s">
        <v>34</v>
      </c>
      <c r="H2265" s="4" t="s">
        <v>35</v>
      </c>
      <c r="I2265" s="9">
        <v>3</v>
      </c>
      <c r="J2265" s="6">
        <v>41.29</v>
      </c>
      <c r="K2265" s="7">
        <v>0.05</v>
      </c>
      <c r="L2265" s="6">
        <v>14.43</v>
      </c>
      <c r="M2265" s="6">
        <f t="shared" si="140"/>
        <v>117.6765</v>
      </c>
      <c r="N2265" s="6">
        <f t="shared" si="141"/>
        <v>43.29</v>
      </c>
      <c r="O2265" s="6">
        <f t="shared" si="142"/>
        <v>74.386500000000012</v>
      </c>
      <c r="P2265" s="8">
        <f t="shared" si="143"/>
        <v>0.63212706020318421</v>
      </c>
      <c r="Q2265" s="5">
        <f>YEAR(SalesDataTable[[#This Row],[Order Date]])</f>
        <v>2026</v>
      </c>
      <c r="R2265" s="8" t="str">
        <f>"Q"&amp;ROUNDUP(MONTH(SalesDataTable[[#This Row],[Order Date]])/3,0)</f>
        <v>Q4</v>
      </c>
      <c r="S2265" s="9">
        <f>MONTH(SalesDataTable[[#This Row],[Order Date]])</f>
        <v>11</v>
      </c>
      <c r="T2265" s="8" t="str">
        <f>TEXT(SalesDataTable[[#This Row],[Order Date]],"mmm")</f>
        <v>Nov</v>
      </c>
    </row>
    <row r="2266" spans="1:20" ht="15.6">
      <c r="A2266" s="2">
        <v>1449</v>
      </c>
      <c r="B2266" s="3">
        <v>46330</v>
      </c>
      <c r="C2266" s="4" t="s">
        <v>20</v>
      </c>
      <c r="D2266" s="4" t="s">
        <v>33</v>
      </c>
      <c r="E2266" s="4" t="s">
        <v>2</v>
      </c>
      <c r="F2266" s="4" t="s">
        <v>3</v>
      </c>
      <c r="G2266" s="4" t="s">
        <v>4</v>
      </c>
      <c r="H2266" s="4" t="s">
        <v>22</v>
      </c>
      <c r="I2266" s="9">
        <v>1</v>
      </c>
      <c r="J2266" s="6">
        <v>50.76</v>
      </c>
      <c r="K2266" s="7">
        <v>0.1</v>
      </c>
      <c r="L2266" s="6">
        <v>22.72</v>
      </c>
      <c r="M2266" s="6">
        <f t="shared" si="140"/>
        <v>45.683999999999997</v>
      </c>
      <c r="N2266" s="6">
        <f t="shared" si="141"/>
        <v>22.72</v>
      </c>
      <c r="O2266" s="6">
        <f t="shared" si="142"/>
        <v>22.963999999999999</v>
      </c>
      <c r="P2266" s="8">
        <f t="shared" si="143"/>
        <v>0.50267051921898254</v>
      </c>
      <c r="Q2266" s="5">
        <f>YEAR(SalesDataTable[[#This Row],[Order Date]])</f>
        <v>2026</v>
      </c>
      <c r="R2266" s="8" t="str">
        <f>"Q"&amp;ROUNDUP(MONTH(SalesDataTable[[#This Row],[Order Date]])/3,0)</f>
        <v>Q4</v>
      </c>
      <c r="S2266" s="9">
        <f>MONTH(SalesDataTable[[#This Row],[Order Date]])</f>
        <v>11</v>
      </c>
      <c r="T2266" s="8" t="str">
        <f>TEXT(SalesDataTable[[#This Row],[Order Date]],"mmm")</f>
        <v>Nov</v>
      </c>
    </row>
    <row r="2267" spans="1:20" ht="15.6">
      <c r="A2267" s="2">
        <v>1802</v>
      </c>
      <c r="B2267" s="3">
        <v>46330</v>
      </c>
      <c r="C2267" s="4" t="s">
        <v>11</v>
      </c>
      <c r="D2267" s="4" t="s">
        <v>52</v>
      </c>
      <c r="E2267" s="4" t="s">
        <v>19</v>
      </c>
      <c r="F2267" s="4" t="s">
        <v>16</v>
      </c>
      <c r="G2267" s="4" t="s">
        <v>14</v>
      </c>
      <c r="H2267" s="4" t="s">
        <v>15</v>
      </c>
      <c r="I2267" s="9">
        <v>1</v>
      </c>
      <c r="J2267" s="6">
        <v>35.94</v>
      </c>
      <c r="K2267" s="7">
        <v>0.05</v>
      </c>
      <c r="L2267" s="6">
        <v>13.39</v>
      </c>
      <c r="M2267" s="6">
        <f t="shared" si="140"/>
        <v>34.142999999999994</v>
      </c>
      <c r="N2267" s="6">
        <f t="shared" si="141"/>
        <v>13.39</v>
      </c>
      <c r="O2267" s="6">
        <f t="shared" si="142"/>
        <v>20.752999999999993</v>
      </c>
      <c r="P2267" s="8">
        <f t="shared" si="143"/>
        <v>0.60782590867820629</v>
      </c>
      <c r="Q2267" s="5">
        <f>YEAR(SalesDataTable[[#This Row],[Order Date]])</f>
        <v>2026</v>
      </c>
      <c r="R2267" s="8" t="str">
        <f>"Q"&amp;ROUNDUP(MONTH(SalesDataTable[[#This Row],[Order Date]])/3,0)</f>
        <v>Q4</v>
      </c>
      <c r="S2267" s="9">
        <f>MONTH(SalesDataTable[[#This Row],[Order Date]])</f>
        <v>11</v>
      </c>
      <c r="T2267" s="8" t="str">
        <f>TEXT(SalesDataTable[[#This Row],[Order Date]],"mmm")</f>
        <v>Nov</v>
      </c>
    </row>
    <row r="2268" spans="1:20" ht="15.6">
      <c r="A2268" s="2">
        <v>2645</v>
      </c>
      <c r="B2268" s="3">
        <v>46330</v>
      </c>
      <c r="C2268" s="4" t="s">
        <v>0</v>
      </c>
      <c r="D2268" s="4" t="s">
        <v>50</v>
      </c>
      <c r="E2268" s="4" t="s">
        <v>19</v>
      </c>
      <c r="F2268" s="4" t="s">
        <v>13</v>
      </c>
      <c r="G2268" s="4" t="s">
        <v>9</v>
      </c>
      <c r="H2268" s="4" t="s">
        <v>46</v>
      </c>
      <c r="I2268" s="9">
        <v>4</v>
      </c>
      <c r="J2268" s="6">
        <v>70.010000000000005</v>
      </c>
      <c r="K2268" s="7">
        <v>0.05</v>
      </c>
      <c r="L2268" s="6">
        <v>31.43</v>
      </c>
      <c r="M2268" s="6">
        <f t="shared" si="140"/>
        <v>266.03800000000001</v>
      </c>
      <c r="N2268" s="6">
        <f t="shared" si="141"/>
        <v>125.72</v>
      </c>
      <c r="O2268" s="6">
        <f t="shared" si="142"/>
        <v>140.31800000000001</v>
      </c>
      <c r="P2268" s="8">
        <f t="shared" si="143"/>
        <v>0.52743593020545942</v>
      </c>
      <c r="Q2268" s="5">
        <f>YEAR(SalesDataTable[[#This Row],[Order Date]])</f>
        <v>2026</v>
      </c>
      <c r="R2268" s="8" t="str">
        <f>"Q"&amp;ROUNDUP(MONTH(SalesDataTable[[#This Row],[Order Date]])/3,0)</f>
        <v>Q4</v>
      </c>
      <c r="S2268" s="9">
        <f>MONTH(SalesDataTable[[#This Row],[Order Date]])</f>
        <v>11</v>
      </c>
      <c r="T2268" s="8" t="str">
        <f>TEXT(SalesDataTable[[#This Row],[Order Date]],"mmm")</f>
        <v>Nov</v>
      </c>
    </row>
    <row r="2269" spans="1:20" ht="15.6">
      <c r="A2269" s="2">
        <v>3539</v>
      </c>
      <c r="B2269" s="3">
        <v>46330</v>
      </c>
      <c r="C2269" s="4" t="s">
        <v>0</v>
      </c>
      <c r="D2269" s="4" t="s">
        <v>50</v>
      </c>
      <c r="E2269" s="4" t="s">
        <v>28</v>
      </c>
      <c r="F2269" s="4" t="s">
        <v>3</v>
      </c>
      <c r="G2269" s="4" t="s">
        <v>9</v>
      </c>
      <c r="H2269" s="4" t="s">
        <v>37</v>
      </c>
      <c r="I2269" s="9">
        <v>3</v>
      </c>
      <c r="J2269" s="6">
        <v>152.32</v>
      </c>
      <c r="K2269" s="7">
        <v>0.1</v>
      </c>
      <c r="L2269" s="6">
        <v>79.36</v>
      </c>
      <c r="M2269" s="6">
        <f t="shared" si="140"/>
        <v>411.26400000000001</v>
      </c>
      <c r="N2269" s="6">
        <f t="shared" si="141"/>
        <v>238.07999999999998</v>
      </c>
      <c r="O2269" s="6">
        <f t="shared" si="142"/>
        <v>173.18400000000003</v>
      </c>
      <c r="P2269" s="8">
        <f t="shared" si="143"/>
        <v>0.42110177404295057</v>
      </c>
      <c r="Q2269" s="5">
        <f>YEAR(SalesDataTable[[#This Row],[Order Date]])</f>
        <v>2026</v>
      </c>
      <c r="R2269" s="8" t="str">
        <f>"Q"&amp;ROUNDUP(MONTH(SalesDataTable[[#This Row],[Order Date]])/3,0)</f>
        <v>Q4</v>
      </c>
      <c r="S2269" s="9">
        <f>MONTH(SalesDataTable[[#This Row],[Order Date]])</f>
        <v>11</v>
      </c>
      <c r="T2269" s="8" t="str">
        <f>TEXT(SalesDataTable[[#This Row],[Order Date]],"mmm")</f>
        <v>Nov</v>
      </c>
    </row>
    <row r="2270" spans="1:20" ht="15.6">
      <c r="A2270" s="2">
        <v>4309</v>
      </c>
      <c r="B2270" s="3">
        <v>46330</v>
      </c>
      <c r="C2270" s="4" t="s">
        <v>20</v>
      </c>
      <c r="D2270" s="4" t="s">
        <v>33</v>
      </c>
      <c r="E2270" s="4" t="s">
        <v>2</v>
      </c>
      <c r="F2270" s="4" t="s">
        <v>16</v>
      </c>
      <c r="G2270" s="4" t="s">
        <v>4</v>
      </c>
      <c r="H2270" s="4" t="s">
        <v>22</v>
      </c>
      <c r="I2270" s="9">
        <v>1</v>
      </c>
      <c r="J2270" s="6">
        <v>50.32</v>
      </c>
      <c r="K2270" s="7">
        <v>0.05</v>
      </c>
      <c r="L2270" s="6">
        <v>22.46</v>
      </c>
      <c r="M2270" s="6">
        <f t="shared" si="140"/>
        <v>47.803999999999995</v>
      </c>
      <c r="N2270" s="6">
        <f t="shared" si="141"/>
        <v>22.46</v>
      </c>
      <c r="O2270" s="6">
        <f t="shared" si="142"/>
        <v>25.343999999999994</v>
      </c>
      <c r="P2270" s="8">
        <f t="shared" si="143"/>
        <v>0.53016483976236295</v>
      </c>
      <c r="Q2270" s="5">
        <f>YEAR(SalesDataTable[[#This Row],[Order Date]])</f>
        <v>2026</v>
      </c>
      <c r="R2270" s="8" t="str">
        <f>"Q"&amp;ROUNDUP(MONTH(SalesDataTable[[#This Row],[Order Date]])/3,0)</f>
        <v>Q4</v>
      </c>
      <c r="S2270" s="9">
        <f>MONTH(SalesDataTable[[#This Row],[Order Date]])</f>
        <v>11</v>
      </c>
      <c r="T2270" s="8" t="str">
        <f>TEXT(SalesDataTable[[#This Row],[Order Date]],"mmm")</f>
        <v>Nov</v>
      </c>
    </row>
    <row r="2271" spans="1:20" ht="15.6">
      <c r="A2271" s="2">
        <v>4355</v>
      </c>
      <c r="B2271" s="3">
        <v>46330</v>
      </c>
      <c r="C2271" s="4" t="s">
        <v>11</v>
      </c>
      <c r="D2271" s="4" t="s">
        <v>12</v>
      </c>
      <c r="E2271" s="4" t="s">
        <v>19</v>
      </c>
      <c r="F2271" s="4" t="s">
        <v>3</v>
      </c>
      <c r="G2271" s="4" t="s">
        <v>9</v>
      </c>
      <c r="H2271" s="4" t="s">
        <v>37</v>
      </c>
      <c r="I2271" s="9">
        <v>2</v>
      </c>
      <c r="J2271" s="6">
        <v>151.04</v>
      </c>
      <c r="K2271" s="7">
        <v>0.15</v>
      </c>
      <c r="L2271" s="6">
        <v>76.97</v>
      </c>
      <c r="M2271" s="6">
        <f t="shared" si="140"/>
        <v>256.76799999999997</v>
      </c>
      <c r="N2271" s="6">
        <f t="shared" si="141"/>
        <v>153.94</v>
      </c>
      <c r="O2271" s="6">
        <f t="shared" si="142"/>
        <v>102.82799999999997</v>
      </c>
      <c r="P2271" s="8">
        <f t="shared" si="143"/>
        <v>0.40047046360917243</v>
      </c>
      <c r="Q2271" s="5">
        <f>YEAR(SalesDataTable[[#This Row],[Order Date]])</f>
        <v>2026</v>
      </c>
      <c r="R2271" s="8" t="str">
        <f>"Q"&amp;ROUNDUP(MONTH(SalesDataTable[[#This Row],[Order Date]])/3,0)</f>
        <v>Q4</v>
      </c>
      <c r="S2271" s="9">
        <f>MONTH(SalesDataTable[[#This Row],[Order Date]])</f>
        <v>11</v>
      </c>
      <c r="T2271" s="8" t="str">
        <f>TEXT(SalesDataTable[[#This Row],[Order Date]],"mmm")</f>
        <v>Nov</v>
      </c>
    </row>
    <row r="2272" spans="1:20" ht="15.6">
      <c r="A2272" s="2">
        <v>5052</v>
      </c>
      <c r="B2272" s="3">
        <v>46330</v>
      </c>
      <c r="C2272" s="4" t="s">
        <v>0</v>
      </c>
      <c r="D2272" s="4" t="s">
        <v>50</v>
      </c>
      <c r="E2272" s="4" t="s">
        <v>28</v>
      </c>
      <c r="F2272" s="4" t="s">
        <v>3</v>
      </c>
      <c r="G2272" s="4" t="s">
        <v>4</v>
      </c>
      <c r="H2272" s="4" t="s">
        <v>26</v>
      </c>
      <c r="I2272" s="9">
        <v>3</v>
      </c>
      <c r="J2272" s="6">
        <v>41.12</v>
      </c>
      <c r="K2272" s="7">
        <v>0.1</v>
      </c>
      <c r="L2272" s="6">
        <v>16.670000000000002</v>
      </c>
      <c r="M2272" s="6">
        <f t="shared" si="140"/>
        <v>111.02399999999999</v>
      </c>
      <c r="N2272" s="6">
        <f t="shared" si="141"/>
        <v>50.010000000000005</v>
      </c>
      <c r="O2272" s="6">
        <f t="shared" si="142"/>
        <v>61.013999999999982</v>
      </c>
      <c r="P2272" s="8">
        <f t="shared" si="143"/>
        <v>0.54955685257241671</v>
      </c>
      <c r="Q2272" s="5">
        <f>YEAR(SalesDataTable[[#This Row],[Order Date]])</f>
        <v>2026</v>
      </c>
      <c r="R2272" s="8" t="str">
        <f>"Q"&amp;ROUNDUP(MONTH(SalesDataTable[[#This Row],[Order Date]])/3,0)</f>
        <v>Q4</v>
      </c>
      <c r="S2272" s="9">
        <f>MONTH(SalesDataTable[[#This Row],[Order Date]])</f>
        <v>11</v>
      </c>
      <c r="T2272" s="8" t="str">
        <f>TEXT(SalesDataTable[[#This Row],[Order Date]],"mmm")</f>
        <v>Nov</v>
      </c>
    </row>
    <row r="2273" spans="1:20" ht="15.6">
      <c r="A2273" s="2">
        <v>9</v>
      </c>
      <c r="B2273" s="3">
        <v>46331</v>
      </c>
      <c r="C2273" s="4" t="s">
        <v>0</v>
      </c>
      <c r="D2273" s="4" t="s">
        <v>50</v>
      </c>
      <c r="E2273" s="4" t="s">
        <v>2</v>
      </c>
      <c r="F2273" s="4" t="s">
        <v>13</v>
      </c>
      <c r="G2273" s="4" t="s">
        <v>9</v>
      </c>
      <c r="H2273" s="4" t="s">
        <v>17</v>
      </c>
      <c r="I2273" s="9">
        <v>1</v>
      </c>
      <c r="J2273" s="6">
        <v>140.59</v>
      </c>
      <c r="K2273" s="7">
        <v>0.1</v>
      </c>
      <c r="L2273" s="6">
        <v>79.510000000000005</v>
      </c>
      <c r="M2273" s="6">
        <f t="shared" si="140"/>
        <v>126.53100000000001</v>
      </c>
      <c r="N2273" s="6">
        <f t="shared" si="141"/>
        <v>79.510000000000005</v>
      </c>
      <c r="O2273" s="6">
        <f t="shared" si="142"/>
        <v>47.021000000000001</v>
      </c>
      <c r="P2273" s="8">
        <f t="shared" si="143"/>
        <v>0.37161644182058151</v>
      </c>
      <c r="Q2273" s="5">
        <f>YEAR(SalesDataTable[[#This Row],[Order Date]])</f>
        <v>2026</v>
      </c>
      <c r="R2273" s="8" t="str">
        <f>"Q"&amp;ROUNDUP(MONTH(SalesDataTable[[#This Row],[Order Date]])/3,0)</f>
        <v>Q4</v>
      </c>
      <c r="S2273" s="9">
        <f>MONTH(SalesDataTable[[#This Row],[Order Date]])</f>
        <v>11</v>
      </c>
      <c r="T2273" s="8" t="str">
        <f>TEXT(SalesDataTable[[#This Row],[Order Date]],"mmm")</f>
        <v>Nov</v>
      </c>
    </row>
    <row r="2274" spans="1:20" ht="15.6">
      <c r="A2274" s="2">
        <v>703</v>
      </c>
      <c r="B2274" s="3">
        <v>46331</v>
      </c>
      <c r="C2274" s="4" t="s">
        <v>6</v>
      </c>
      <c r="D2274" s="4" t="s">
        <v>49</v>
      </c>
      <c r="E2274" s="4" t="s">
        <v>2</v>
      </c>
      <c r="F2274" s="4" t="s">
        <v>3</v>
      </c>
      <c r="G2274" s="4" t="s">
        <v>14</v>
      </c>
      <c r="H2274" s="4" t="s">
        <v>48</v>
      </c>
      <c r="I2274" s="9">
        <v>2</v>
      </c>
      <c r="J2274" s="6">
        <v>160.68</v>
      </c>
      <c r="K2274" s="7">
        <v>0</v>
      </c>
      <c r="L2274" s="6">
        <v>89.49</v>
      </c>
      <c r="M2274" s="6">
        <f t="shared" si="140"/>
        <v>321.36</v>
      </c>
      <c r="N2274" s="6">
        <f t="shared" si="141"/>
        <v>178.98</v>
      </c>
      <c r="O2274" s="6">
        <f t="shared" si="142"/>
        <v>142.38000000000002</v>
      </c>
      <c r="P2274" s="8">
        <f t="shared" si="143"/>
        <v>0.4430545182972368</v>
      </c>
      <c r="Q2274" s="5">
        <f>YEAR(SalesDataTable[[#This Row],[Order Date]])</f>
        <v>2026</v>
      </c>
      <c r="R2274" s="8" t="str">
        <f>"Q"&amp;ROUNDUP(MONTH(SalesDataTable[[#This Row],[Order Date]])/3,0)</f>
        <v>Q4</v>
      </c>
      <c r="S2274" s="9">
        <f>MONTH(SalesDataTable[[#This Row],[Order Date]])</f>
        <v>11</v>
      </c>
      <c r="T2274" s="8" t="str">
        <f>TEXT(SalesDataTable[[#This Row],[Order Date]],"mmm")</f>
        <v>Nov</v>
      </c>
    </row>
    <row r="2275" spans="1:20" ht="15.6">
      <c r="A2275" s="2">
        <v>1627</v>
      </c>
      <c r="B2275" s="3">
        <v>46331</v>
      </c>
      <c r="C2275" s="4" t="s">
        <v>20</v>
      </c>
      <c r="D2275" s="4" t="s">
        <v>21</v>
      </c>
      <c r="E2275" s="4" t="s">
        <v>2</v>
      </c>
      <c r="F2275" s="4" t="s">
        <v>3</v>
      </c>
      <c r="G2275" s="4" t="s">
        <v>34</v>
      </c>
      <c r="H2275" s="4" t="s">
        <v>45</v>
      </c>
      <c r="I2275" s="9">
        <v>6</v>
      </c>
      <c r="J2275" s="6">
        <v>49.7</v>
      </c>
      <c r="K2275" s="7">
        <v>0</v>
      </c>
      <c r="L2275" s="6">
        <v>22.34</v>
      </c>
      <c r="M2275" s="6">
        <f t="shared" si="140"/>
        <v>298.20000000000005</v>
      </c>
      <c r="N2275" s="6">
        <f t="shared" si="141"/>
        <v>134.04</v>
      </c>
      <c r="O2275" s="6">
        <f t="shared" si="142"/>
        <v>164.16000000000005</v>
      </c>
      <c r="P2275" s="8">
        <f t="shared" si="143"/>
        <v>0.55050301810865199</v>
      </c>
      <c r="Q2275" s="5">
        <f>YEAR(SalesDataTable[[#This Row],[Order Date]])</f>
        <v>2026</v>
      </c>
      <c r="R2275" s="8" t="str">
        <f>"Q"&amp;ROUNDUP(MONTH(SalesDataTable[[#This Row],[Order Date]])/3,0)</f>
        <v>Q4</v>
      </c>
      <c r="S2275" s="9">
        <f>MONTH(SalesDataTable[[#This Row],[Order Date]])</f>
        <v>11</v>
      </c>
      <c r="T2275" s="8" t="str">
        <f>TEXT(SalesDataTable[[#This Row],[Order Date]],"mmm")</f>
        <v>Nov</v>
      </c>
    </row>
    <row r="2276" spans="1:20" ht="15.6">
      <c r="A2276" s="2">
        <v>1760</v>
      </c>
      <c r="B2276" s="3">
        <v>46331</v>
      </c>
      <c r="C2276" s="4" t="s">
        <v>6</v>
      </c>
      <c r="D2276" s="4" t="s">
        <v>41</v>
      </c>
      <c r="E2276" s="4" t="s">
        <v>19</v>
      </c>
      <c r="F2276" s="4" t="s">
        <v>3</v>
      </c>
      <c r="G2276" s="4" t="s">
        <v>4</v>
      </c>
      <c r="H2276" s="4" t="s">
        <v>5</v>
      </c>
      <c r="I2276" s="9">
        <v>3</v>
      </c>
      <c r="J2276" s="6">
        <v>80.400000000000006</v>
      </c>
      <c r="K2276" s="7">
        <v>0.05</v>
      </c>
      <c r="L2276" s="6">
        <v>42.82</v>
      </c>
      <c r="M2276" s="6">
        <f t="shared" si="140"/>
        <v>229.14000000000001</v>
      </c>
      <c r="N2276" s="6">
        <f t="shared" si="141"/>
        <v>128.46</v>
      </c>
      <c r="O2276" s="6">
        <f t="shared" si="142"/>
        <v>100.68</v>
      </c>
      <c r="P2276" s="8">
        <f t="shared" si="143"/>
        <v>0.43938203718250851</v>
      </c>
      <c r="Q2276" s="5">
        <f>YEAR(SalesDataTable[[#This Row],[Order Date]])</f>
        <v>2026</v>
      </c>
      <c r="R2276" s="8" t="str">
        <f>"Q"&amp;ROUNDUP(MONTH(SalesDataTable[[#This Row],[Order Date]])/3,0)</f>
        <v>Q4</v>
      </c>
      <c r="S2276" s="9">
        <f>MONTH(SalesDataTable[[#This Row],[Order Date]])</f>
        <v>11</v>
      </c>
      <c r="T2276" s="8" t="str">
        <f>TEXT(SalesDataTable[[#This Row],[Order Date]],"mmm")</f>
        <v>Nov</v>
      </c>
    </row>
    <row r="2277" spans="1:20" ht="15.6">
      <c r="A2277" s="2">
        <v>2268</v>
      </c>
      <c r="B2277" s="3">
        <v>46331</v>
      </c>
      <c r="C2277" s="4" t="s">
        <v>6</v>
      </c>
      <c r="D2277" s="4" t="s">
        <v>7</v>
      </c>
      <c r="E2277" s="4" t="s">
        <v>19</v>
      </c>
      <c r="F2277" s="4" t="s">
        <v>13</v>
      </c>
      <c r="G2277" s="4" t="s">
        <v>9</v>
      </c>
      <c r="H2277" s="4" t="s">
        <v>37</v>
      </c>
      <c r="I2277" s="9">
        <v>4</v>
      </c>
      <c r="J2277" s="6">
        <v>151.38999999999999</v>
      </c>
      <c r="K2277" s="7">
        <v>0.05</v>
      </c>
      <c r="L2277" s="6">
        <v>80.66</v>
      </c>
      <c r="M2277" s="6">
        <f t="shared" si="140"/>
        <v>575.28199999999993</v>
      </c>
      <c r="N2277" s="6">
        <f t="shared" si="141"/>
        <v>322.64</v>
      </c>
      <c r="O2277" s="6">
        <f t="shared" si="142"/>
        <v>252.64199999999994</v>
      </c>
      <c r="P2277" s="8">
        <f t="shared" si="143"/>
        <v>0.43916201097896329</v>
      </c>
      <c r="Q2277" s="5">
        <f>YEAR(SalesDataTable[[#This Row],[Order Date]])</f>
        <v>2026</v>
      </c>
      <c r="R2277" s="8" t="str">
        <f>"Q"&amp;ROUNDUP(MONTH(SalesDataTable[[#This Row],[Order Date]])/3,0)</f>
        <v>Q4</v>
      </c>
      <c r="S2277" s="9">
        <f>MONTH(SalesDataTable[[#This Row],[Order Date]])</f>
        <v>11</v>
      </c>
      <c r="T2277" s="8" t="str">
        <f>TEXT(SalesDataTable[[#This Row],[Order Date]],"mmm")</f>
        <v>Nov</v>
      </c>
    </row>
    <row r="2278" spans="1:20" ht="15.6">
      <c r="A2278" s="2">
        <v>2636</v>
      </c>
      <c r="B2278" s="3">
        <v>46331</v>
      </c>
      <c r="C2278" s="4" t="s">
        <v>6</v>
      </c>
      <c r="D2278" s="4" t="s">
        <v>49</v>
      </c>
      <c r="E2278" s="4" t="s">
        <v>19</v>
      </c>
      <c r="F2278" s="4" t="s">
        <v>16</v>
      </c>
      <c r="G2278" s="4" t="s">
        <v>14</v>
      </c>
      <c r="H2278" s="4" t="s">
        <v>32</v>
      </c>
      <c r="I2278" s="9">
        <v>2</v>
      </c>
      <c r="J2278" s="6">
        <v>45.44</v>
      </c>
      <c r="K2278" s="7">
        <v>0.05</v>
      </c>
      <c r="L2278" s="6">
        <v>18.2</v>
      </c>
      <c r="M2278" s="6">
        <f t="shared" si="140"/>
        <v>86.335999999999999</v>
      </c>
      <c r="N2278" s="6">
        <f t="shared" si="141"/>
        <v>36.4</v>
      </c>
      <c r="O2278" s="6">
        <f t="shared" si="142"/>
        <v>49.936</v>
      </c>
      <c r="P2278" s="8">
        <f t="shared" si="143"/>
        <v>0.57839140103780584</v>
      </c>
      <c r="Q2278" s="5">
        <f>YEAR(SalesDataTable[[#This Row],[Order Date]])</f>
        <v>2026</v>
      </c>
      <c r="R2278" s="8" t="str">
        <f>"Q"&amp;ROUNDUP(MONTH(SalesDataTable[[#This Row],[Order Date]])/3,0)</f>
        <v>Q4</v>
      </c>
      <c r="S2278" s="9">
        <f>MONTH(SalesDataTable[[#This Row],[Order Date]])</f>
        <v>11</v>
      </c>
      <c r="T2278" s="8" t="str">
        <f>TEXT(SalesDataTable[[#This Row],[Order Date]],"mmm")</f>
        <v>Nov</v>
      </c>
    </row>
    <row r="2279" spans="1:20" ht="15.6">
      <c r="A2279" s="2">
        <v>3255</v>
      </c>
      <c r="B2279" s="3">
        <v>46331</v>
      </c>
      <c r="C2279" s="4" t="s">
        <v>20</v>
      </c>
      <c r="D2279" s="4" t="s">
        <v>47</v>
      </c>
      <c r="E2279" s="4" t="s">
        <v>2</v>
      </c>
      <c r="F2279" s="4" t="s">
        <v>13</v>
      </c>
      <c r="G2279" s="4" t="s">
        <v>9</v>
      </c>
      <c r="H2279" s="4" t="s">
        <v>46</v>
      </c>
      <c r="I2279" s="9">
        <v>2</v>
      </c>
      <c r="J2279" s="6">
        <v>70.790000000000006</v>
      </c>
      <c r="K2279" s="7">
        <v>0.15</v>
      </c>
      <c r="L2279" s="6">
        <v>33.32</v>
      </c>
      <c r="M2279" s="6">
        <f t="shared" si="140"/>
        <v>120.343</v>
      </c>
      <c r="N2279" s="6">
        <f t="shared" si="141"/>
        <v>66.64</v>
      </c>
      <c r="O2279" s="6">
        <f t="shared" si="142"/>
        <v>53.703000000000003</v>
      </c>
      <c r="P2279" s="8">
        <f t="shared" si="143"/>
        <v>0.44624947026416162</v>
      </c>
      <c r="Q2279" s="5">
        <f>YEAR(SalesDataTable[[#This Row],[Order Date]])</f>
        <v>2026</v>
      </c>
      <c r="R2279" s="8" t="str">
        <f>"Q"&amp;ROUNDUP(MONTH(SalesDataTable[[#This Row],[Order Date]])/3,0)</f>
        <v>Q4</v>
      </c>
      <c r="S2279" s="9">
        <f>MONTH(SalesDataTable[[#This Row],[Order Date]])</f>
        <v>11</v>
      </c>
      <c r="T2279" s="8" t="str">
        <f>TEXT(SalesDataTable[[#This Row],[Order Date]],"mmm")</f>
        <v>Nov</v>
      </c>
    </row>
    <row r="2280" spans="1:20" ht="15.6">
      <c r="A2280" s="2">
        <v>4326</v>
      </c>
      <c r="B2280" s="3">
        <v>46331</v>
      </c>
      <c r="C2280" s="4" t="s">
        <v>11</v>
      </c>
      <c r="D2280" s="4" t="s">
        <v>25</v>
      </c>
      <c r="E2280" s="4" t="s">
        <v>19</v>
      </c>
      <c r="F2280" s="4" t="s">
        <v>3</v>
      </c>
      <c r="G2280" s="4" t="s">
        <v>14</v>
      </c>
      <c r="H2280" s="4" t="s">
        <v>15</v>
      </c>
      <c r="I2280" s="9">
        <v>1</v>
      </c>
      <c r="J2280" s="6">
        <v>35.630000000000003</v>
      </c>
      <c r="K2280" s="7">
        <v>0</v>
      </c>
      <c r="L2280" s="6">
        <v>13.47</v>
      </c>
      <c r="M2280" s="6">
        <f t="shared" si="140"/>
        <v>35.630000000000003</v>
      </c>
      <c r="N2280" s="6">
        <f t="shared" si="141"/>
        <v>13.47</v>
      </c>
      <c r="O2280" s="6">
        <f t="shared" si="142"/>
        <v>22.160000000000004</v>
      </c>
      <c r="P2280" s="8">
        <f t="shared" si="143"/>
        <v>0.62194779680044909</v>
      </c>
      <c r="Q2280" s="5">
        <f>YEAR(SalesDataTable[[#This Row],[Order Date]])</f>
        <v>2026</v>
      </c>
      <c r="R2280" s="8" t="str">
        <f>"Q"&amp;ROUNDUP(MONTH(SalesDataTable[[#This Row],[Order Date]])/3,0)</f>
        <v>Q4</v>
      </c>
      <c r="S2280" s="9">
        <f>MONTH(SalesDataTable[[#This Row],[Order Date]])</f>
        <v>11</v>
      </c>
      <c r="T2280" s="8" t="str">
        <f>TEXT(SalesDataTable[[#This Row],[Order Date]],"mmm")</f>
        <v>Nov</v>
      </c>
    </row>
    <row r="2281" spans="1:20" ht="15.6">
      <c r="A2281" s="2">
        <v>4346</v>
      </c>
      <c r="B2281" s="3">
        <v>46331</v>
      </c>
      <c r="C2281" s="4" t="s">
        <v>0</v>
      </c>
      <c r="D2281" s="4" t="s">
        <v>50</v>
      </c>
      <c r="E2281" s="4" t="s">
        <v>2</v>
      </c>
      <c r="F2281" s="4" t="s">
        <v>16</v>
      </c>
      <c r="G2281" s="4" t="s">
        <v>9</v>
      </c>
      <c r="H2281" s="4" t="s">
        <v>46</v>
      </c>
      <c r="I2281" s="9">
        <v>3</v>
      </c>
      <c r="J2281" s="6">
        <v>73.010000000000005</v>
      </c>
      <c r="K2281" s="7">
        <v>0.15</v>
      </c>
      <c r="L2281" s="6">
        <v>32.49</v>
      </c>
      <c r="M2281" s="6">
        <f t="shared" si="140"/>
        <v>186.17550000000003</v>
      </c>
      <c r="N2281" s="6">
        <f t="shared" si="141"/>
        <v>97.47</v>
      </c>
      <c r="O2281" s="6">
        <f t="shared" si="142"/>
        <v>88.705500000000029</v>
      </c>
      <c r="P2281" s="8">
        <f t="shared" si="143"/>
        <v>0.47646172562984934</v>
      </c>
      <c r="Q2281" s="5">
        <f>YEAR(SalesDataTable[[#This Row],[Order Date]])</f>
        <v>2026</v>
      </c>
      <c r="R2281" s="8" t="str">
        <f>"Q"&amp;ROUNDUP(MONTH(SalesDataTable[[#This Row],[Order Date]])/3,0)</f>
        <v>Q4</v>
      </c>
      <c r="S2281" s="9">
        <f>MONTH(SalesDataTable[[#This Row],[Order Date]])</f>
        <v>11</v>
      </c>
      <c r="T2281" s="8" t="str">
        <f>TEXT(SalesDataTable[[#This Row],[Order Date]],"mmm")</f>
        <v>Nov</v>
      </c>
    </row>
    <row r="2282" spans="1:20" ht="15.6">
      <c r="A2282" s="2">
        <v>266</v>
      </c>
      <c r="B2282" s="3">
        <v>46332</v>
      </c>
      <c r="C2282" s="4" t="s">
        <v>6</v>
      </c>
      <c r="D2282" s="4" t="s">
        <v>7</v>
      </c>
      <c r="E2282" s="4" t="s">
        <v>28</v>
      </c>
      <c r="F2282" s="4" t="s">
        <v>16</v>
      </c>
      <c r="G2282" s="4" t="s">
        <v>9</v>
      </c>
      <c r="H2282" s="4" t="s">
        <v>10</v>
      </c>
      <c r="I2282" s="9">
        <v>1</v>
      </c>
      <c r="J2282" s="6">
        <v>93.48</v>
      </c>
      <c r="K2282" s="7">
        <v>0.05</v>
      </c>
      <c r="L2282" s="6">
        <v>46.34</v>
      </c>
      <c r="M2282" s="6">
        <f t="shared" si="140"/>
        <v>88.805999999999997</v>
      </c>
      <c r="N2282" s="6">
        <f t="shared" si="141"/>
        <v>46.34</v>
      </c>
      <c r="O2282" s="6">
        <f t="shared" si="142"/>
        <v>42.465999999999994</v>
      </c>
      <c r="P2282" s="8">
        <f t="shared" si="143"/>
        <v>0.47818841069297113</v>
      </c>
      <c r="Q2282" s="5">
        <f>YEAR(SalesDataTable[[#This Row],[Order Date]])</f>
        <v>2026</v>
      </c>
      <c r="R2282" s="8" t="str">
        <f>"Q"&amp;ROUNDUP(MONTH(SalesDataTable[[#This Row],[Order Date]])/3,0)</f>
        <v>Q4</v>
      </c>
      <c r="S2282" s="9">
        <f>MONTH(SalesDataTable[[#This Row],[Order Date]])</f>
        <v>11</v>
      </c>
      <c r="T2282" s="8" t="str">
        <f>TEXT(SalesDataTable[[#This Row],[Order Date]],"mmm")</f>
        <v>Nov</v>
      </c>
    </row>
    <row r="2283" spans="1:20" ht="15.6">
      <c r="A2283" s="2">
        <v>274</v>
      </c>
      <c r="B2283" s="3">
        <v>46332</v>
      </c>
      <c r="C2283" s="4" t="s">
        <v>6</v>
      </c>
      <c r="D2283" s="4" t="s">
        <v>7</v>
      </c>
      <c r="E2283" s="4" t="s">
        <v>2</v>
      </c>
      <c r="F2283" s="4" t="s">
        <v>16</v>
      </c>
      <c r="G2283" s="4" t="s">
        <v>4</v>
      </c>
      <c r="H2283" s="4" t="s">
        <v>5</v>
      </c>
      <c r="I2283" s="9">
        <v>1</v>
      </c>
      <c r="J2283" s="6">
        <v>82.89</v>
      </c>
      <c r="K2283" s="7">
        <v>0</v>
      </c>
      <c r="L2283" s="6">
        <v>41.44</v>
      </c>
      <c r="M2283" s="6">
        <f t="shared" si="140"/>
        <v>82.89</v>
      </c>
      <c r="N2283" s="6">
        <f t="shared" si="141"/>
        <v>41.44</v>
      </c>
      <c r="O2283" s="6">
        <f t="shared" si="142"/>
        <v>41.45</v>
      </c>
      <c r="P2283" s="8">
        <f t="shared" si="143"/>
        <v>0.50006032090722652</v>
      </c>
      <c r="Q2283" s="5">
        <f>YEAR(SalesDataTable[[#This Row],[Order Date]])</f>
        <v>2026</v>
      </c>
      <c r="R2283" s="8" t="str">
        <f>"Q"&amp;ROUNDUP(MONTH(SalesDataTable[[#This Row],[Order Date]])/3,0)</f>
        <v>Q4</v>
      </c>
      <c r="S2283" s="9">
        <f>MONTH(SalesDataTable[[#This Row],[Order Date]])</f>
        <v>11</v>
      </c>
      <c r="T2283" s="8" t="str">
        <f>TEXT(SalesDataTable[[#This Row],[Order Date]],"mmm")</f>
        <v>Nov</v>
      </c>
    </row>
    <row r="2284" spans="1:20" ht="15.6">
      <c r="A2284" s="2">
        <v>1135</v>
      </c>
      <c r="B2284" s="3">
        <v>46332</v>
      </c>
      <c r="C2284" s="4" t="s">
        <v>20</v>
      </c>
      <c r="D2284" s="4" t="s">
        <v>31</v>
      </c>
      <c r="E2284" s="4" t="s">
        <v>2</v>
      </c>
      <c r="F2284" s="4" t="s">
        <v>13</v>
      </c>
      <c r="G2284" s="4" t="s">
        <v>14</v>
      </c>
      <c r="H2284" s="4" t="s">
        <v>15</v>
      </c>
      <c r="I2284" s="9">
        <v>2</v>
      </c>
      <c r="J2284" s="6">
        <v>35.71</v>
      </c>
      <c r="K2284" s="7">
        <v>0.2</v>
      </c>
      <c r="L2284" s="6">
        <v>13.48</v>
      </c>
      <c r="M2284" s="6">
        <f t="shared" si="140"/>
        <v>57.136000000000003</v>
      </c>
      <c r="N2284" s="6">
        <f t="shared" si="141"/>
        <v>26.96</v>
      </c>
      <c r="O2284" s="6">
        <f t="shared" si="142"/>
        <v>30.176000000000002</v>
      </c>
      <c r="P2284" s="8">
        <f t="shared" si="143"/>
        <v>0.52814337720526461</v>
      </c>
      <c r="Q2284" s="5">
        <f>YEAR(SalesDataTable[[#This Row],[Order Date]])</f>
        <v>2026</v>
      </c>
      <c r="R2284" s="8" t="str">
        <f>"Q"&amp;ROUNDUP(MONTH(SalesDataTable[[#This Row],[Order Date]])/3,0)</f>
        <v>Q4</v>
      </c>
      <c r="S2284" s="9">
        <f>MONTH(SalesDataTable[[#This Row],[Order Date]])</f>
        <v>11</v>
      </c>
      <c r="T2284" s="8" t="str">
        <f>TEXT(SalesDataTable[[#This Row],[Order Date]],"mmm")</f>
        <v>Nov</v>
      </c>
    </row>
    <row r="2285" spans="1:20" ht="15.6">
      <c r="A2285" s="2">
        <v>2166</v>
      </c>
      <c r="B2285" s="3">
        <v>46332</v>
      </c>
      <c r="C2285" s="4" t="s">
        <v>20</v>
      </c>
      <c r="D2285" s="4" t="s">
        <v>47</v>
      </c>
      <c r="E2285" s="4" t="s">
        <v>19</v>
      </c>
      <c r="F2285" s="4" t="s">
        <v>13</v>
      </c>
      <c r="G2285" s="4" t="s">
        <v>34</v>
      </c>
      <c r="H2285" s="4" t="s">
        <v>35</v>
      </c>
      <c r="I2285" s="9">
        <v>1</v>
      </c>
      <c r="J2285" s="6">
        <v>40.380000000000003</v>
      </c>
      <c r="K2285" s="7">
        <v>0.15</v>
      </c>
      <c r="L2285" s="6">
        <v>14.53</v>
      </c>
      <c r="M2285" s="6">
        <f t="shared" si="140"/>
        <v>34.323</v>
      </c>
      <c r="N2285" s="6">
        <f t="shared" si="141"/>
        <v>14.53</v>
      </c>
      <c r="O2285" s="6">
        <f t="shared" si="142"/>
        <v>19.792999999999999</v>
      </c>
      <c r="P2285" s="8">
        <f t="shared" si="143"/>
        <v>0.57666870611543275</v>
      </c>
      <c r="Q2285" s="5">
        <f>YEAR(SalesDataTable[[#This Row],[Order Date]])</f>
        <v>2026</v>
      </c>
      <c r="R2285" s="8" t="str">
        <f>"Q"&amp;ROUNDUP(MONTH(SalesDataTable[[#This Row],[Order Date]])/3,0)</f>
        <v>Q4</v>
      </c>
      <c r="S2285" s="9">
        <f>MONTH(SalesDataTable[[#This Row],[Order Date]])</f>
        <v>11</v>
      </c>
      <c r="T2285" s="8" t="str">
        <f>TEXT(SalesDataTable[[#This Row],[Order Date]],"mmm")</f>
        <v>Nov</v>
      </c>
    </row>
    <row r="2286" spans="1:20" ht="15.6">
      <c r="A2286" s="2">
        <v>3620</v>
      </c>
      <c r="B2286" s="3">
        <v>46332</v>
      </c>
      <c r="C2286" s="4" t="s">
        <v>6</v>
      </c>
      <c r="D2286" s="4" t="s">
        <v>43</v>
      </c>
      <c r="E2286" s="4" t="s">
        <v>28</v>
      </c>
      <c r="F2286" s="4" t="s">
        <v>13</v>
      </c>
      <c r="G2286" s="4" t="s">
        <v>9</v>
      </c>
      <c r="H2286" s="4" t="s">
        <v>17</v>
      </c>
      <c r="I2286" s="9">
        <v>1</v>
      </c>
      <c r="J2286" s="6">
        <v>142</v>
      </c>
      <c r="K2286" s="7">
        <v>0.05</v>
      </c>
      <c r="L2286" s="6">
        <v>81.099999999999994</v>
      </c>
      <c r="M2286" s="6">
        <f t="shared" si="140"/>
        <v>134.9</v>
      </c>
      <c r="N2286" s="6">
        <f t="shared" si="141"/>
        <v>81.099999999999994</v>
      </c>
      <c r="O2286" s="6">
        <f t="shared" si="142"/>
        <v>53.800000000000011</v>
      </c>
      <c r="P2286" s="8">
        <f t="shared" si="143"/>
        <v>0.39881393624907346</v>
      </c>
      <c r="Q2286" s="5">
        <f>YEAR(SalesDataTable[[#This Row],[Order Date]])</f>
        <v>2026</v>
      </c>
      <c r="R2286" s="8" t="str">
        <f>"Q"&amp;ROUNDUP(MONTH(SalesDataTable[[#This Row],[Order Date]])/3,0)</f>
        <v>Q4</v>
      </c>
      <c r="S2286" s="9">
        <f>MONTH(SalesDataTable[[#This Row],[Order Date]])</f>
        <v>11</v>
      </c>
      <c r="T2286" s="8" t="str">
        <f>TEXT(SalesDataTable[[#This Row],[Order Date]],"mmm")</f>
        <v>Nov</v>
      </c>
    </row>
    <row r="2287" spans="1:20" ht="15.6">
      <c r="A2287" s="2">
        <v>3986</v>
      </c>
      <c r="B2287" s="3">
        <v>46332</v>
      </c>
      <c r="C2287" s="4" t="s">
        <v>0</v>
      </c>
      <c r="D2287" s="4" t="s">
        <v>50</v>
      </c>
      <c r="E2287" s="4" t="s">
        <v>28</v>
      </c>
      <c r="F2287" s="4" t="s">
        <v>13</v>
      </c>
      <c r="G2287" s="4" t="s">
        <v>14</v>
      </c>
      <c r="H2287" s="4" t="s">
        <v>15</v>
      </c>
      <c r="I2287" s="9">
        <v>2</v>
      </c>
      <c r="J2287" s="6">
        <v>36.29</v>
      </c>
      <c r="K2287" s="7">
        <v>0.15</v>
      </c>
      <c r="L2287" s="6">
        <v>13.93</v>
      </c>
      <c r="M2287" s="6">
        <f t="shared" si="140"/>
        <v>61.692999999999998</v>
      </c>
      <c r="N2287" s="6">
        <f t="shared" si="141"/>
        <v>27.86</v>
      </c>
      <c r="O2287" s="6">
        <f t="shared" si="142"/>
        <v>33.832999999999998</v>
      </c>
      <c r="P2287" s="8">
        <f t="shared" si="143"/>
        <v>0.54840905775371596</v>
      </c>
      <c r="Q2287" s="5">
        <f>YEAR(SalesDataTable[[#This Row],[Order Date]])</f>
        <v>2026</v>
      </c>
      <c r="R2287" s="8" t="str">
        <f>"Q"&amp;ROUNDUP(MONTH(SalesDataTable[[#This Row],[Order Date]])/3,0)</f>
        <v>Q4</v>
      </c>
      <c r="S2287" s="9">
        <f>MONTH(SalesDataTable[[#This Row],[Order Date]])</f>
        <v>11</v>
      </c>
      <c r="T2287" s="8" t="str">
        <f>TEXT(SalesDataTable[[#This Row],[Order Date]],"mmm")</f>
        <v>Nov</v>
      </c>
    </row>
    <row r="2288" spans="1:20" ht="15.6">
      <c r="A2288" s="2">
        <v>4384</v>
      </c>
      <c r="B2288" s="3">
        <v>46332</v>
      </c>
      <c r="C2288" s="4" t="s">
        <v>20</v>
      </c>
      <c r="D2288" s="4" t="s">
        <v>33</v>
      </c>
      <c r="E2288" s="4" t="s">
        <v>2</v>
      </c>
      <c r="F2288" s="4" t="s">
        <v>13</v>
      </c>
      <c r="G2288" s="4" t="s">
        <v>23</v>
      </c>
      <c r="H2288" s="4" t="s">
        <v>51</v>
      </c>
      <c r="I2288" s="9">
        <v>1</v>
      </c>
      <c r="J2288" s="6">
        <v>121.66</v>
      </c>
      <c r="K2288" s="7">
        <v>0</v>
      </c>
      <c r="L2288" s="6">
        <v>61.66</v>
      </c>
      <c r="M2288" s="6">
        <f t="shared" si="140"/>
        <v>121.66</v>
      </c>
      <c r="N2288" s="6">
        <f t="shared" si="141"/>
        <v>61.66</v>
      </c>
      <c r="O2288" s="6">
        <f t="shared" si="142"/>
        <v>60</v>
      </c>
      <c r="P2288" s="8">
        <f t="shared" si="143"/>
        <v>0.49317770836758179</v>
      </c>
      <c r="Q2288" s="5">
        <f>YEAR(SalesDataTable[[#This Row],[Order Date]])</f>
        <v>2026</v>
      </c>
      <c r="R2288" s="8" t="str">
        <f>"Q"&amp;ROUNDUP(MONTH(SalesDataTable[[#This Row],[Order Date]])/3,0)</f>
        <v>Q4</v>
      </c>
      <c r="S2288" s="9">
        <f>MONTH(SalesDataTable[[#This Row],[Order Date]])</f>
        <v>11</v>
      </c>
      <c r="T2288" s="8" t="str">
        <f>TEXT(SalesDataTable[[#This Row],[Order Date]],"mmm")</f>
        <v>Nov</v>
      </c>
    </row>
    <row r="2289" spans="1:20" ht="15.6">
      <c r="A2289" s="2">
        <v>4565</v>
      </c>
      <c r="B2289" s="3">
        <v>46332</v>
      </c>
      <c r="C2289" s="4" t="s">
        <v>6</v>
      </c>
      <c r="D2289" s="4" t="s">
        <v>49</v>
      </c>
      <c r="E2289" s="4" t="s">
        <v>2</v>
      </c>
      <c r="F2289" s="4" t="s">
        <v>3</v>
      </c>
      <c r="G2289" s="4" t="s">
        <v>23</v>
      </c>
      <c r="H2289" s="4" t="s">
        <v>51</v>
      </c>
      <c r="I2289" s="9">
        <v>3</v>
      </c>
      <c r="J2289" s="6">
        <v>124.65</v>
      </c>
      <c r="K2289" s="7">
        <v>0.05</v>
      </c>
      <c r="L2289" s="6">
        <v>62.27</v>
      </c>
      <c r="M2289" s="6">
        <f t="shared" si="140"/>
        <v>355.25250000000005</v>
      </c>
      <c r="N2289" s="6">
        <f t="shared" si="141"/>
        <v>186.81</v>
      </c>
      <c r="O2289" s="6">
        <f t="shared" si="142"/>
        <v>168.44250000000005</v>
      </c>
      <c r="P2289" s="8">
        <f t="shared" si="143"/>
        <v>0.47414866890451163</v>
      </c>
      <c r="Q2289" s="5">
        <f>YEAR(SalesDataTable[[#This Row],[Order Date]])</f>
        <v>2026</v>
      </c>
      <c r="R2289" s="8" t="str">
        <f>"Q"&amp;ROUNDUP(MONTH(SalesDataTable[[#This Row],[Order Date]])/3,0)</f>
        <v>Q4</v>
      </c>
      <c r="S2289" s="9">
        <f>MONTH(SalesDataTable[[#This Row],[Order Date]])</f>
        <v>11</v>
      </c>
      <c r="T2289" s="8" t="str">
        <f>TEXT(SalesDataTable[[#This Row],[Order Date]],"mmm")</f>
        <v>Nov</v>
      </c>
    </row>
    <row r="2290" spans="1:20" ht="15.6">
      <c r="A2290" s="2">
        <v>4634</v>
      </c>
      <c r="B2290" s="3">
        <v>46332</v>
      </c>
      <c r="C2290" s="4" t="s">
        <v>0</v>
      </c>
      <c r="D2290" s="4" t="s">
        <v>50</v>
      </c>
      <c r="E2290" s="4" t="s">
        <v>2</v>
      </c>
      <c r="F2290" s="4" t="s">
        <v>13</v>
      </c>
      <c r="G2290" s="4" t="s">
        <v>4</v>
      </c>
      <c r="H2290" s="4" t="s">
        <v>5</v>
      </c>
      <c r="I2290" s="9">
        <v>2</v>
      </c>
      <c r="J2290" s="6">
        <v>80.61</v>
      </c>
      <c r="K2290" s="7">
        <v>0</v>
      </c>
      <c r="L2290" s="6">
        <v>43.72</v>
      </c>
      <c r="M2290" s="6">
        <f t="shared" si="140"/>
        <v>161.22</v>
      </c>
      <c r="N2290" s="6">
        <f t="shared" si="141"/>
        <v>87.44</v>
      </c>
      <c r="O2290" s="6">
        <f t="shared" si="142"/>
        <v>73.78</v>
      </c>
      <c r="P2290" s="8">
        <f t="shared" si="143"/>
        <v>0.45763552909068356</v>
      </c>
      <c r="Q2290" s="5">
        <f>YEAR(SalesDataTable[[#This Row],[Order Date]])</f>
        <v>2026</v>
      </c>
      <c r="R2290" s="8" t="str">
        <f>"Q"&amp;ROUNDUP(MONTH(SalesDataTable[[#This Row],[Order Date]])/3,0)</f>
        <v>Q4</v>
      </c>
      <c r="S2290" s="9">
        <f>MONTH(SalesDataTable[[#This Row],[Order Date]])</f>
        <v>11</v>
      </c>
      <c r="T2290" s="8" t="str">
        <f>TEXT(SalesDataTable[[#This Row],[Order Date]],"mmm")</f>
        <v>Nov</v>
      </c>
    </row>
    <row r="2291" spans="1:20" ht="15.6">
      <c r="A2291" s="2">
        <v>104</v>
      </c>
      <c r="B2291" s="3">
        <v>46333</v>
      </c>
      <c r="C2291" s="4" t="s">
        <v>6</v>
      </c>
      <c r="D2291" s="4" t="s">
        <v>41</v>
      </c>
      <c r="E2291" s="4" t="s">
        <v>2</v>
      </c>
      <c r="F2291" s="4" t="s">
        <v>13</v>
      </c>
      <c r="G2291" s="4" t="s">
        <v>9</v>
      </c>
      <c r="H2291" s="4" t="s">
        <v>37</v>
      </c>
      <c r="I2291" s="9">
        <v>1</v>
      </c>
      <c r="J2291" s="6">
        <v>153.96</v>
      </c>
      <c r="K2291" s="7">
        <v>0</v>
      </c>
      <c r="L2291" s="6">
        <v>80.62</v>
      </c>
      <c r="M2291" s="6">
        <f t="shared" si="140"/>
        <v>153.96</v>
      </c>
      <c r="N2291" s="6">
        <f t="shared" si="141"/>
        <v>80.62</v>
      </c>
      <c r="O2291" s="6">
        <f t="shared" si="142"/>
        <v>73.34</v>
      </c>
      <c r="P2291" s="8">
        <f t="shared" si="143"/>
        <v>0.47635749545336453</v>
      </c>
      <c r="Q2291" s="5">
        <f>YEAR(SalesDataTable[[#This Row],[Order Date]])</f>
        <v>2026</v>
      </c>
      <c r="R2291" s="8" t="str">
        <f>"Q"&amp;ROUNDUP(MONTH(SalesDataTable[[#This Row],[Order Date]])/3,0)</f>
        <v>Q4</v>
      </c>
      <c r="S2291" s="9">
        <f>MONTH(SalesDataTable[[#This Row],[Order Date]])</f>
        <v>11</v>
      </c>
      <c r="T2291" s="8" t="str">
        <f>TEXT(SalesDataTable[[#This Row],[Order Date]],"mmm")</f>
        <v>Nov</v>
      </c>
    </row>
    <row r="2292" spans="1:20" ht="15.6">
      <c r="A2292" s="2">
        <v>181</v>
      </c>
      <c r="B2292" s="3">
        <v>46333</v>
      </c>
      <c r="C2292" s="4" t="s">
        <v>6</v>
      </c>
      <c r="D2292" s="4" t="s">
        <v>7</v>
      </c>
      <c r="E2292" s="4" t="s">
        <v>19</v>
      </c>
      <c r="F2292" s="4" t="s">
        <v>3</v>
      </c>
      <c r="G2292" s="4" t="s">
        <v>14</v>
      </c>
      <c r="H2292" s="4" t="s">
        <v>15</v>
      </c>
      <c r="I2292" s="9">
        <v>1</v>
      </c>
      <c r="J2292" s="6">
        <v>35.58</v>
      </c>
      <c r="K2292" s="7">
        <v>0</v>
      </c>
      <c r="L2292" s="6">
        <v>13.4</v>
      </c>
      <c r="M2292" s="6">
        <f t="shared" si="140"/>
        <v>35.58</v>
      </c>
      <c r="N2292" s="6">
        <f t="shared" si="141"/>
        <v>13.4</v>
      </c>
      <c r="O2292" s="6">
        <f t="shared" si="142"/>
        <v>22.18</v>
      </c>
      <c r="P2292" s="8">
        <f t="shared" si="143"/>
        <v>0.62338392355255767</v>
      </c>
      <c r="Q2292" s="5">
        <f>YEAR(SalesDataTable[[#This Row],[Order Date]])</f>
        <v>2026</v>
      </c>
      <c r="R2292" s="8" t="str">
        <f>"Q"&amp;ROUNDUP(MONTH(SalesDataTable[[#This Row],[Order Date]])/3,0)</f>
        <v>Q4</v>
      </c>
      <c r="S2292" s="9">
        <f>MONTH(SalesDataTable[[#This Row],[Order Date]])</f>
        <v>11</v>
      </c>
      <c r="T2292" s="8" t="str">
        <f>TEXT(SalesDataTable[[#This Row],[Order Date]],"mmm")</f>
        <v>Nov</v>
      </c>
    </row>
    <row r="2293" spans="1:20" ht="15.6">
      <c r="A2293" s="2">
        <v>823</v>
      </c>
      <c r="B2293" s="3">
        <v>46333</v>
      </c>
      <c r="C2293" s="4" t="s">
        <v>0</v>
      </c>
      <c r="D2293" s="4" t="s">
        <v>1</v>
      </c>
      <c r="E2293" s="4" t="s">
        <v>28</v>
      </c>
      <c r="F2293" s="4" t="s">
        <v>13</v>
      </c>
      <c r="G2293" s="4" t="s">
        <v>34</v>
      </c>
      <c r="H2293" s="4" t="s">
        <v>42</v>
      </c>
      <c r="I2293" s="9">
        <v>5</v>
      </c>
      <c r="J2293" s="6">
        <v>36.369999999999997</v>
      </c>
      <c r="K2293" s="7">
        <v>0.15</v>
      </c>
      <c r="L2293" s="6">
        <v>13.65</v>
      </c>
      <c r="M2293" s="6">
        <f t="shared" si="140"/>
        <v>154.57249999999999</v>
      </c>
      <c r="N2293" s="6">
        <f t="shared" si="141"/>
        <v>68.25</v>
      </c>
      <c r="O2293" s="6">
        <f t="shared" si="142"/>
        <v>86.322499999999991</v>
      </c>
      <c r="P2293" s="8">
        <f t="shared" si="143"/>
        <v>0.55845962250723769</v>
      </c>
      <c r="Q2293" s="5">
        <f>YEAR(SalesDataTable[[#This Row],[Order Date]])</f>
        <v>2026</v>
      </c>
      <c r="R2293" s="8" t="str">
        <f>"Q"&amp;ROUNDUP(MONTH(SalesDataTable[[#This Row],[Order Date]])/3,0)</f>
        <v>Q4</v>
      </c>
      <c r="S2293" s="9">
        <f>MONTH(SalesDataTable[[#This Row],[Order Date]])</f>
        <v>11</v>
      </c>
      <c r="T2293" s="8" t="str">
        <f>TEXT(SalesDataTable[[#This Row],[Order Date]],"mmm")</f>
        <v>Nov</v>
      </c>
    </row>
    <row r="2294" spans="1:20" ht="15.6">
      <c r="A2294" s="2">
        <v>1730</v>
      </c>
      <c r="B2294" s="3">
        <v>46333</v>
      </c>
      <c r="C2294" s="4" t="s">
        <v>20</v>
      </c>
      <c r="D2294" s="4" t="s">
        <v>21</v>
      </c>
      <c r="E2294" s="4" t="s">
        <v>28</v>
      </c>
      <c r="F2294" s="4" t="s">
        <v>3</v>
      </c>
      <c r="G2294" s="4" t="s">
        <v>9</v>
      </c>
      <c r="H2294" s="4" t="s">
        <v>37</v>
      </c>
      <c r="I2294" s="9">
        <v>2</v>
      </c>
      <c r="J2294" s="6">
        <v>151.55000000000001</v>
      </c>
      <c r="K2294" s="7">
        <v>0.1</v>
      </c>
      <c r="L2294" s="6">
        <v>80.48</v>
      </c>
      <c r="M2294" s="6">
        <f t="shared" si="140"/>
        <v>272.79000000000002</v>
      </c>
      <c r="N2294" s="6">
        <f t="shared" si="141"/>
        <v>160.96</v>
      </c>
      <c r="O2294" s="6">
        <f t="shared" si="142"/>
        <v>111.83000000000001</v>
      </c>
      <c r="P2294" s="8">
        <f t="shared" si="143"/>
        <v>0.40994904505297114</v>
      </c>
      <c r="Q2294" s="5">
        <f>YEAR(SalesDataTable[[#This Row],[Order Date]])</f>
        <v>2026</v>
      </c>
      <c r="R2294" s="8" t="str">
        <f>"Q"&amp;ROUNDUP(MONTH(SalesDataTable[[#This Row],[Order Date]])/3,0)</f>
        <v>Q4</v>
      </c>
      <c r="S2294" s="9">
        <f>MONTH(SalesDataTable[[#This Row],[Order Date]])</f>
        <v>11</v>
      </c>
      <c r="T2294" s="8" t="str">
        <f>TEXT(SalesDataTable[[#This Row],[Order Date]],"mmm")</f>
        <v>Nov</v>
      </c>
    </row>
    <row r="2295" spans="1:20" ht="15.6">
      <c r="A2295" s="2">
        <v>2710</v>
      </c>
      <c r="B2295" s="3">
        <v>46333</v>
      </c>
      <c r="C2295" s="4" t="s">
        <v>0</v>
      </c>
      <c r="D2295" s="4" t="s">
        <v>36</v>
      </c>
      <c r="E2295" s="4" t="s">
        <v>19</v>
      </c>
      <c r="F2295" s="4" t="s">
        <v>13</v>
      </c>
      <c r="G2295" s="4" t="s">
        <v>23</v>
      </c>
      <c r="H2295" s="4" t="s">
        <v>40</v>
      </c>
      <c r="I2295" s="9">
        <v>2</v>
      </c>
      <c r="J2295" s="6">
        <v>80.67</v>
      </c>
      <c r="K2295" s="7">
        <v>0</v>
      </c>
      <c r="L2295" s="6">
        <v>40.5</v>
      </c>
      <c r="M2295" s="6">
        <f t="shared" si="140"/>
        <v>161.34</v>
      </c>
      <c r="N2295" s="6">
        <f t="shared" si="141"/>
        <v>81</v>
      </c>
      <c r="O2295" s="6">
        <f t="shared" si="142"/>
        <v>80.34</v>
      </c>
      <c r="P2295" s="8">
        <f t="shared" si="143"/>
        <v>0.49795462997396805</v>
      </c>
      <c r="Q2295" s="5">
        <f>YEAR(SalesDataTable[[#This Row],[Order Date]])</f>
        <v>2026</v>
      </c>
      <c r="R2295" s="8" t="str">
        <f>"Q"&amp;ROUNDUP(MONTH(SalesDataTable[[#This Row],[Order Date]])/3,0)</f>
        <v>Q4</v>
      </c>
      <c r="S2295" s="9">
        <f>MONTH(SalesDataTable[[#This Row],[Order Date]])</f>
        <v>11</v>
      </c>
      <c r="T2295" s="8" t="str">
        <f>TEXT(SalesDataTable[[#This Row],[Order Date]],"mmm")</f>
        <v>Nov</v>
      </c>
    </row>
    <row r="2296" spans="1:20" ht="15.6">
      <c r="A2296" s="2">
        <v>3018</v>
      </c>
      <c r="B2296" s="3">
        <v>46333</v>
      </c>
      <c r="C2296" s="4" t="s">
        <v>20</v>
      </c>
      <c r="D2296" s="4" t="s">
        <v>31</v>
      </c>
      <c r="E2296" s="4" t="s">
        <v>8</v>
      </c>
      <c r="F2296" s="4" t="s">
        <v>16</v>
      </c>
      <c r="G2296" s="4" t="s">
        <v>4</v>
      </c>
      <c r="H2296" s="4" t="s">
        <v>5</v>
      </c>
      <c r="I2296" s="9">
        <v>10</v>
      </c>
      <c r="J2296" s="6">
        <v>81.48</v>
      </c>
      <c r="K2296" s="7">
        <v>0.05</v>
      </c>
      <c r="L2296" s="6">
        <v>43.7</v>
      </c>
      <c r="M2296" s="6">
        <f t="shared" si="140"/>
        <v>774.06000000000006</v>
      </c>
      <c r="N2296" s="6">
        <f t="shared" si="141"/>
        <v>437</v>
      </c>
      <c r="O2296" s="6">
        <f t="shared" si="142"/>
        <v>337.06000000000006</v>
      </c>
      <c r="P2296" s="8">
        <f t="shared" si="143"/>
        <v>0.43544428080510561</v>
      </c>
      <c r="Q2296" s="5">
        <f>YEAR(SalesDataTable[[#This Row],[Order Date]])</f>
        <v>2026</v>
      </c>
      <c r="R2296" s="8" t="str">
        <f>"Q"&amp;ROUNDUP(MONTH(SalesDataTable[[#This Row],[Order Date]])/3,0)</f>
        <v>Q4</v>
      </c>
      <c r="S2296" s="9">
        <f>MONTH(SalesDataTable[[#This Row],[Order Date]])</f>
        <v>11</v>
      </c>
      <c r="T2296" s="8" t="str">
        <f>TEXT(SalesDataTable[[#This Row],[Order Date]],"mmm")</f>
        <v>Nov</v>
      </c>
    </row>
    <row r="2297" spans="1:20" ht="15.6">
      <c r="A2297" s="2">
        <v>3735</v>
      </c>
      <c r="B2297" s="3">
        <v>46333</v>
      </c>
      <c r="C2297" s="4" t="s">
        <v>20</v>
      </c>
      <c r="D2297" s="4" t="s">
        <v>33</v>
      </c>
      <c r="E2297" s="4" t="s">
        <v>19</v>
      </c>
      <c r="F2297" s="4" t="s">
        <v>3</v>
      </c>
      <c r="G2297" s="4" t="s">
        <v>14</v>
      </c>
      <c r="H2297" s="4" t="s">
        <v>48</v>
      </c>
      <c r="I2297" s="9">
        <v>2</v>
      </c>
      <c r="J2297" s="6">
        <v>163.58000000000001</v>
      </c>
      <c r="K2297" s="7">
        <v>0.1</v>
      </c>
      <c r="L2297" s="6">
        <v>88.14</v>
      </c>
      <c r="M2297" s="6">
        <f t="shared" si="140"/>
        <v>294.44400000000002</v>
      </c>
      <c r="N2297" s="6">
        <f t="shared" si="141"/>
        <v>176.28</v>
      </c>
      <c r="O2297" s="6">
        <f t="shared" si="142"/>
        <v>118.16400000000002</v>
      </c>
      <c r="P2297" s="8">
        <f t="shared" si="143"/>
        <v>0.40131230386762851</v>
      </c>
      <c r="Q2297" s="5">
        <f>YEAR(SalesDataTable[[#This Row],[Order Date]])</f>
        <v>2026</v>
      </c>
      <c r="R2297" s="8" t="str">
        <f>"Q"&amp;ROUNDUP(MONTH(SalesDataTable[[#This Row],[Order Date]])/3,0)</f>
        <v>Q4</v>
      </c>
      <c r="S2297" s="9">
        <f>MONTH(SalesDataTable[[#This Row],[Order Date]])</f>
        <v>11</v>
      </c>
      <c r="T2297" s="8" t="str">
        <f>TEXT(SalesDataTable[[#This Row],[Order Date]],"mmm")</f>
        <v>Nov</v>
      </c>
    </row>
    <row r="2298" spans="1:20" ht="15.6">
      <c r="A2298" s="2">
        <v>4460</v>
      </c>
      <c r="B2298" s="3">
        <v>46333</v>
      </c>
      <c r="C2298" s="4" t="s">
        <v>0</v>
      </c>
      <c r="D2298" s="4" t="s">
        <v>36</v>
      </c>
      <c r="E2298" s="4" t="s">
        <v>19</v>
      </c>
      <c r="F2298" s="4" t="s">
        <v>3</v>
      </c>
      <c r="G2298" s="4" t="s">
        <v>9</v>
      </c>
      <c r="H2298" s="4" t="s">
        <v>46</v>
      </c>
      <c r="I2298" s="9">
        <v>2</v>
      </c>
      <c r="J2298" s="6">
        <v>71.88</v>
      </c>
      <c r="K2298" s="7">
        <v>0.15</v>
      </c>
      <c r="L2298" s="6">
        <v>31.65</v>
      </c>
      <c r="M2298" s="6">
        <f t="shared" si="140"/>
        <v>122.19599999999998</v>
      </c>
      <c r="N2298" s="6">
        <f t="shared" si="141"/>
        <v>63.3</v>
      </c>
      <c r="O2298" s="6">
        <f t="shared" si="142"/>
        <v>58.895999999999987</v>
      </c>
      <c r="P2298" s="8">
        <f t="shared" si="143"/>
        <v>0.48197977020524396</v>
      </c>
      <c r="Q2298" s="5">
        <f>YEAR(SalesDataTable[[#This Row],[Order Date]])</f>
        <v>2026</v>
      </c>
      <c r="R2298" s="8" t="str">
        <f>"Q"&amp;ROUNDUP(MONTH(SalesDataTable[[#This Row],[Order Date]])/3,0)</f>
        <v>Q4</v>
      </c>
      <c r="S2298" s="9">
        <f>MONTH(SalesDataTable[[#This Row],[Order Date]])</f>
        <v>11</v>
      </c>
      <c r="T2298" s="8" t="str">
        <f>TEXT(SalesDataTable[[#This Row],[Order Date]],"mmm")</f>
        <v>Nov</v>
      </c>
    </row>
    <row r="2299" spans="1:20" ht="15.6">
      <c r="A2299" s="2">
        <v>319</v>
      </c>
      <c r="B2299" s="3">
        <v>46334</v>
      </c>
      <c r="C2299" s="4" t="s">
        <v>20</v>
      </c>
      <c r="D2299" s="4" t="s">
        <v>33</v>
      </c>
      <c r="E2299" s="4" t="s">
        <v>2</v>
      </c>
      <c r="F2299" s="4" t="s">
        <v>3</v>
      </c>
      <c r="G2299" s="4" t="s">
        <v>14</v>
      </c>
      <c r="H2299" s="4" t="s">
        <v>15</v>
      </c>
      <c r="I2299" s="9">
        <v>2</v>
      </c>
      <c r="J2299" s="6">
        <v>36.299999999999997</v>
      </c>
      <c r="K2299" s="7">
        <v>0.15</v>
      </c>
      <c r="L2299" s="6">
        <v>13.38</v>
      </c>
      <c r="M2299" s="6">
        <f t="shared" si="140"/>
        <v>61.709999999999994</v>
      </c>
      <c r="N2299" s="6">
        <f t="shared" si="141"/>
        <v>26.76</v>
      </c>
      <c r="O2299" s="6">
        <f t="shared" si="142"/>
        <v>34.949999999999989</v>
      </c>
      <c r="P2299" s="8">
        <f t="shared" si="143"/>
        <v>0.56635877491492448</v>
      </c>
      <c r="Q2299" s="5">
        <f>YEAR(SalesDataTable[[#This Row],[Order Date]])</f>
        <v>2026</v>
      </c>
      <c r="R2299" s="8" t="str">
        <f>"Q"&amp;ROUNDUP(MONTH(SalesDataTable[[#This Row],[Order Date]])/3,0)</f>
        <v>Q4</v>
      </c>
      <c r="S2299" s="9">
        <f>MONTH(SalesDataTable[[#This Row],[Order Date]])</f>
        <v>11</v>
      </c>
      <c r="T2299" s="8" t="str">
        <f>TEXT(SalesDataTable[[#This Row],[Order Date]],"mmm")</f>
        <v>Nov</v>
      </c>
    </row>
    <row r="2300" spans="1:20" ht="15.6">
      <c r="A2300" s="2">
        <v>595</v>
      </c>
      <c r="B2300" s="3">
        <v>46334</v>
      </c>
      <c r="C2300" s="4" t="s">
        <v>6</v>
      </c>
      <c r="D2300" s="4" t="s">
        <v>43</v>
      </c>
      <c r="E2300" s="4" t="s">
        <v>2</v>
      </c>
      <c r="F2300" s="4" t="s">
        <v>13</v>
      </c>
      <c r="G2300" s="4" t="s">
        <v>34</v>
      </c>
      <c r="H2300" s="4" t="s">
        <v>42</v>
      </c>
      <c r="I2300" s="9">
        <v>2</v>
      </c>
      <c r="J2300" s="6">
        <v>36.159999999999997</v>
      </c>
      <c r="K2300" s="7">
        <v>0.1</v>
      </c>
      <c r="L2300" s="6">
        <v>13.79</v>
      </c>
      <c r="M2300" s="6">
        <f t="shared" si="140"/>
        <v>65.087999999999994</v>
      </c>
      <c r="N2300" s="6">
        <f t="shared" si="141"/>
        <v>27.58</v>
      </c>
      <c r="O2300" s="6">
        <f t="shared" si="142"/>
        <v>37.507999999999996</v>
      </c>
      <c r="P2300" s="8">
        <f t="shared" si="143"/>
        <v>0.57626597836774829</v>
      </c>
      <c r="Q2300" s="5">
        <f>YEAR(SalesDataTable[[#This Row],[Order Date]])</f>
        <v>2026</v>
      </c>
      <c r="R2300" s="8" t="str">
        <f>"Q"&amp;ROUNDUP(MONTH(SalesDataTable[[#This Row],[Order Date]])/3,0)</f>
        <v>Q4</v>
      </c>
      <c r="S2300" s="9">
        <f>MONTH(SalesDataTable[[#This Row],[Order Date]])</f>
        <v>11</v>
      </c>
      <c r="T2300" s="8" t="str">
        <f>TEXT(SalesDataTable[[#This Row],[Order Date]],"mmm")</f>
        <v>Nov</v>
      </c>
    </row>
    <row r="2301" spans="1:20" ht="15.6">
      <c r="A2301" s="2">
        <v>1623</v>
      </c>
      <c r="B2301" s="3">
        <v>46334</v>
      </c>
      <c r="C2301" s="4" t="s">
        <v>11</v>
      </c>
      <c r="D2301" s="4" t="s">
        <v>25</v>
      </c>
      <c r="E2301" s="4" t="s">
        <v>2</v>
      </c>
      <c r="F2301" s="4" t="s">
        <v>3</v>
      </c>
      <c r="G2301" s="4" t="s">
        <v>14</v>
      </c>
      <c r="H2301" s="4" t="s">
        <v>15</v>
      </c>
      <c r="I2301" s="9">
        <v>2</v>
      </c>
      <c r="J2301" s="6">
        <v>35.49</v>
      </c>
      <c r="K2301" s="7">
        <v>0.1</v>
      </c>
      <c r="L2301" s="6">
        <v>13.78</v>
      </c>
      <c r="M2301" s="6">
        <f t="shared" si="140"/>
        <v>63.882000000000005</v>
      </c>
      <c r="N2301" s="6">
        <f t="shared" si="141"/>
        <v>27.56</v>
      </c>
      <c r="O2301" s="6">
        <f t="shared" si="142"/>
        <v>36.322000000000003</v>
      </c>
      <c r="P2301" s="8">
        <f t="shared" si="143"/>
        <v>0.56857956857956859</v>
      </c>
      <c r="Q2301" s="5">
        <f>YEAR(SalesDataTable[[#This Row],[Order Date]])</f>
        <v>2026</v>
      </c>
      <c r="R2301" s="8" t="str">
        <f>"Q"&amp;ROUNDUP(MONTH(SalesDataTable[[#This Row],[Order Date]])/3,0)</f>
        <v>Q4</v>
      </c>
      <c r="S2301" s="9">
        <f>MONTH(SalesDataTable[[#This Row],[Order Date]])</f>
        <v>11</v>
      </c>
      <c r="T2301" s="8" t="str">
        <f>TEXT(SalesDataTable[[#This Row],[Order Date]],"mmm")</f>
        <v>Nov</v>
      </c>
    </row>
    <row r="2302" spans="1:20" ht="15.6">
      <c r="A2302" s="2">
        <v>2638</v>
      </c>
      <c r="B2302" s="3">
        <v>46334</v>
      </c>
      <c r="C2302" s="4" t="s">
        <v>0</v>
      </c>
      <c r="D2302" s="4" t="s">
        <v>36</v>
      </c>
      <c r="E2302" s="4" t="s">
        <v>2</v>
      </c>
      <c r="F2302" s="4" t="s">
        <v>13</v>
      </c>
      <c r="G2302" s="4" t="s">
        <v>9</v>
      </c>
      <c r="H2302" s="4" t="s">
        <v>46</v>
      </c>
      <c r="I2302" s="9">
        <v>1</v>
      </c>
      <c r="J2302" s="6">
        <v>69.760000000000005</v>
      </c>
      <c r="K2302" s="7">
        <v>0.15</v>
      </c>
      <c r="L2302" s="6">
        <v>32.39</v>
      </c>
      <c r="M2302" s="6">
        <f t="shared" si="140"/>
        <v>59.295999999999999</v>
      </c>
      <c r="N2302" s="6">
        <f t="shared" si="141"/>
        <v>32.39</v>
      </c>
      <c r="O2302" s="6">
        <f t="shared" si="142"/>
        <v>26.905999999999999</v>
      </c>
      <c r="P2302" s="8">
        <f t="shared" si="143"/>
        <v>0.45375742039935241</v>
      </c>
      <c r="Q2302" s="5">
        <f>YEAR(SalesDataTable[[#This Row],[Order Date]])</f>
        <v>2026</v>
      </c>
      <c r="R2302" s="8" t="str">
        <f>"Q"&amp;ROUNDUP(MONTH(SalesDataTable[[#This Row],[Order Date]])/3,0)</f>
        <v>Q4</v>
      </c>
      <c r="S2302" s="9">
        <f>MONTH(SalesDataTable[[#This Row],[Order Date]])</f>
        <v>11</v>
      </c>
      <c r="T2302" s="8" t="str">
        <f>TEXT(SalesDataTable[[#This Row],[Order Date]],"mmm")</f>
        <v>Nov</v>
      </c>
    </row>
    <row r="2303" spans="1:20" ht="15.6">
      <c r="A2303" s="2">
        <v>2666</v>
      </c>
      <c r="B2303" s="3">
        <v>46334</v>
      </c>
      <c r="C2303" s="4" t="s">
        <v>6</v>
      </c>
      <c r="D2303" s="4" t="s">
        <v>43</v>
      </c>
      <c r="E2303" s="4" t="s">
        <v>19</v>
      </c>
      <c r="F2303" s="4" t="s">
        <v>16</v>
      </c>
      <c r="G2303" s="4" t="s">
        <v>23</v>
      </c>
      <c r="H2303" s="4" t="s">
        <v>40</v>
      </c>
      <c r="I2303" s="9">
        <v>6</v>
      </c>
      <c r="J2303" s="6">
        <v>81.37</v>
      </c>
      <c r="K2303" s="7">
        <v>0</v>
      </c>
      <c r="L2303" s="6">
        <v>39.5</v>
      </c>
      <c r="M2303" s="6">
        <f t="shared" si="140"/>
        <v>488.22</v>
      </c>
      <c r="N2303" s="6">
        <f t="shared" si="141"/>
        <v>237</v>
      </c>
      <c r="O2303" s="6">
        <f t="shared" si="142"/>
        <v>251.22000000000003</v>
      </c>
      <c r="P2303" s="8">
        <f t="shared" si="143"/>
        <v>0.5145631067961165</v>
      </c>
      <c r="Q2303" s="5">
        <f>YEAR(SalesDataTable[[#This Row],[Order Date]])</f>
        <v>2026</v>
      </c>
      <c r="R2303" s="8" t="str">
        <f>"Q"&amp;ROUNDUP(MONTH(SalesDataTable[[#This Row],[Order Date]])/3,0)</f>
        <v>Q4</v>
      </c>
      <c r="S2303" s="9">
        <f>MONTH(SalesDataTable[[#This Row],[Order Date]])</f>
        <v>11</v>
      </c>
      <c r="T2303" s="8" t="str">
        <f>TEXT(SalesDataTable[[#This Row],[Order Date]],"mmm")</f>
        <v>Nov</v>
      </c>
    </row>
    <row r="2304" spans="1:20" ht="15.6">
      <c r="A2304" s="2">
        <v>3505</v>
      </c>
      <c r="B2304" s="3">
        <v>46334</v>
      </c>
      <c r="C2304" s="4" t="s">
        <v>6</v>
      </c>
      <c r="D2304" s="4" t="s">
        <v>43</v>
      </c>
      <c r="E2304" s="4" t="s">
        <v>8</v>
      </c>
      <c r="F2304" s="4" t="s">
        <v>3</v>
      </c>
      <c r="G2304" s="4" t="s">
        <v>4</v>
      </c>
      <c r="H2304" s="4" t="s">
        <v>5</v>
      </c>
      <c r="I2304" s="9">
        <v>5</v>
      </c>
      <c r="J2304" s="6">
        <v>82.82</v>
      </c>
      <c r="K2304" s="7">
        <v>0.15</v>
      </c>
      <c r="L2304" s="6">
        <v>43.8</v>
      </c>
      <c r="M2304" s="6">
        <f t="shared" si="140"/>
        <v>351.98499999999996</v>
      </c>
      <c r="N2304" s="6">
        <f t="shared" si="141"/>
        <v>219</v>
      </c>
      <c r="O2304" s="6">
        <f t="shared" si="142"/>
        <v>132.98499999999996</v>
      </c>
      <c r="P2304" s="8">
        <f t="shared" si="143"/>
        <v>0.37781439549980816</v>
      </c>
      <c r="Q2304" s="5">
        <f>YEAR(SalesDataTable[[#This Row],[Order Date]])</f>
        <v>2026</v>
      </c>
      <c r="R2304" s="8" t="str">
        <f>"Q"&amp;ROUNDUP(MONTH(SalesDataTable[[#This Row],[Order Date]])/3,0)</f>
        <v>Q4</v>
      </c>
      <c r="S2304" s="9">
        <f>MONTH(SalesDataTable[[#This Row],[Order Date]])</f>
        <v>11</v>
      </c>
      <c r="T2304" s="8" t="str">
        <f>TEXT(SalesDataTable[[#This Row],[Order Date]],"mmm")</f>
        <v>Nov</v>
      </c>
    </row>
    <row r="2305" spans="1:20" ht="15.6">
      <c r="A2305" s="2">
        <v>3626</v>
      </c>
      <c r="B2305" s="3">
        <v>46334</v>
      </c>
      <c r="C2305" s="4" t="s">
        <v>20</v>
      </c>
      <c r="D2305" s="4" t="s">
        <v>47</v>
      </c>
      <c r="E2305" s="4" t="s">
        <v>8</v>
      </c>
      <c r="F2305" s="4" t="s">
        <v>16</v>
      </c>
      <c r="G2305" s="4" t="s">
        <v>4</v>
      </c>
      <c r="H2305" s="4" t="s">
        <v>22</v>
      </c>
      <c r="I2305" s="9">
        <v>15</v>
      </c>
      <c r="J2305" s="6">
        <v>51.05</v>
      </c>
      <c r="K2305" s="7">
        <v>0.1</v>
      </c>
      <c r="L2305" s="6">
        <v>21.95</v>
      </c>
      <c r="M2305" s="6">
        <f t="shared" si="140"/>
        <v>689.17500000000007</v>
      </c>
      <c r="N2305" s="6">
        <f t="shared" si="141"/>
        <v>329.25</v>
      </c>
      <c r="O2305" s="6">
        <f t="shared" si="142"/>
        <v>359.92500000000007</v>
      </c>
      <c r="P2305" s="8">
        <f t="shared" si="143"/>
        <v>0.52225486995320491</v>
      </c>
      <c r="Q2305" s="5">
        <f>YEAR(SalesDataTable[[#This Row],[Order Date]])</f>
        <v>2026</v>
      </c>
      <c r="R2305" s="8" t="str">
        <f>"Q"&amp;ROUNDUP(MONTH(SalesDataTable[[#This Row],[Order Date]])/3,0)</f>
        <v>Q4</v>
      </c>
      <c r="S2305" s="9">
        <f>MONTH(SalesDataTable[[#This Row],[Order Date]])</f>
        <v>11</v>
      </c>
      <c r="T2305" s="8" t="str">
        <f>TEXT(SalesDataTable[[#This Row],[Order Date]],"mmm")</f>
        <v>Nov</v>
      </c>
    </row>
    <row r="2306" spans="1:20" ht="15.6">
      <c r="A2306" s="2">
        <v>3801</v>
      </c>
      <c r="B2306" s="3">
        <v>46334</v>
      </c>
      <c r="C2306" s="4" t="s">
        <v>0</v>
      </c>
      <c r="D2306" s="4" t="s">
        <v>50</v>
      </c>
      <c r="E2306" s="4" t="s">
        <v>2</v>
      </c>
      <c r="F2306" s="4" t="s">
        <v>3</v>
      </c>
      <c r="G2306" s="4" t="s">
        <v>4</v>
      </c>
      <c r="H2306" s="4" t="s">
        <v>30</v>
      </c>
      <c r="I2306" s="9">
        <v>3</v>
      </c>
      <c r="J2306" s="6">
        <v>101.68</v>
      </c>
      <c r="K2306" s="7">
        <v>0.1</v>
      </c>
      <c r="L2306" s="6">
        <v>51.9</v>
      </c>
      <c r="M2306" s="6">
        <f t="shared" ref="M2306:M2369" si="144">I2306*J2306*(1-K2306)</f>
        <v>274.536</v>
      </c>
      <c r="N2306" s="6">
        <f t="shared" ref="N2306:N2369" si="145">I2306*L2306</f>
        <v>155.69999999999999</v>
      </c>
      <c r="O2306" s="6">
        <f t="shared" ref="O2306:O2369" si="146">M2306-N2306</f>
        <v>118.83600000000001</v>
      </c>
      <c r="P2306" s="8">
        <f t="shared" ref="P2306:P2369" si="147">IFERROR(O2306/M2306,0)</f>
        <v>0.43286126409651199</v>
      </c>
      <c r="Q2306" s="5">
        <f>YEAR(SalesDataTable[[#This Row],[Order Date]])</f>
        <v>2026</v>
      </c>
      <c r="R2306" s="8" t="str">
        <f>"Q"&amp;ROUNDUP(MONTH(SalesDataTable[[#This Row],[Order Date]])/3,0)</f>
        <v>Q4</v>
      </c>
      <c r="S2306" s="9">
        <f>MONTH(SalesDataTable[[#This Row],[Order Date]])</f>
        <v>11</v>
      </c>
      <c r="T2306" s="8" t="str">
        <f>TEXT(SalesDataTable[[#This Row],[Order Date]],"mmm")</f>
        <v>Nov</v>
      </c>
    </row>
    <row r="2307" spans="1:20" ht="15.6">
      <c r="A2307" s="2">
        <v>4685</v>
      </c>
      <c r="B2307" s="3">
        <v>46334</v>
      </c>
      <c r="C2307" s="4" t="s">
        <v>20</v>
      </c>
      <c r="D2307" s="4" t="s">
        <v>47</v>
      </c>
      <c r="E2307" s="4" t="s">
        <v>8</v>
      </c>
      <c r="F2307" s="4" t="s">
        <v>16</v>
      </c>
      <c r="G2307" s="4" t="s">
        <v>23</v>
      </c>
      <c r="H2307" s="4" t="s">
        <v>40</v>
      </c>
      <c r="I2307" s="9">
        <v>6</v>
      </c>
      <c r="J2307" s="6">
        <v>80.83</v>
      </c>
      <c r="K2307" s="7">
        <v>0.15</v>
      </c>
      <c r="L2307" s="6">
        <v>39.32</v>
      </c>
      <c r="M2307" s="6">
        <f t="shared" si="144"/>
        <v>412.233</v>
      </c>
      <c r="N2307" s="6">
        <f t="shared" si="145"/>
        <v>235.92000000000002</v>
      </c>
      <c r="O2307" s="6">
        <f t="shared" si="146"/>
        <v>176.31299999999999</v>
      </c>
      <c r="P2307" s="8">
        <f t="shared" si="147"/>
        <v>0.42770229457612563</v>
      </c>
      <c r="Q2307" s="5">
        <f>YEAR(SalesDataTable[[#This Row],[Order Date]])</f>
        <v>2026</v>
      </c>
      <c r="R2307" s="8" t="str">
        <f>"Q"&amp;ROUNDUP(MONTH(SalesDataTable[[#This Row],[Order Date]])/3,0)</f>
        <v>Q4</v>
      </c>
      <c r="S2307" s="9">
        <f>MONTH(SalesDataTable[[#This Row],[Order Date]])</f>
        <v>11</v>
      </c>
      <c r="T2307" s="8" t="str">
        <f>TEXT(SalesDataTable[[#This Row],[Order Date]],"mmm")</f>
        <v>Nov</v>
      </c>
    </row>
    <row r="2308" spans="1:20" ht="15.6">
      <c r="A2308" s="2">
        <v>4843</v>
      </c>
      <c r="B2308" s="3">
        <v>46334</v>
      </c>
      <c r="C2308" s="4" t="s">
        <v>6</v>
      </c>
      <c r="D2308" s="4" t="s">
        <v>43</v>
      </c>
      <c r="E2308" s="4" t="s">
        <v>2</v>
      </c>
      <c r="F2308" s="4" t="s">
        <v>13</v>
      </c>
      <c r="G2308" s="4" t="s">
        <v>23</v>
      </c>
      <c r="H2308" s="4" t="s">
        <v>51</v>
      </c>
      <c r="I2308" s="9">
        <v>6</v>
      </c>
      <c r="J2308" s="6">
        <v>123.67</v>
      </c>
      <c r="K2308" s="7">
        <v>0.15</v>
      </c>
      <c r="L2308" s="6">
        <v>60.55</v>
      </c>
      <c r="M2308" s="6">
        <f t="shared" si="144"/>
        <v>630.71699999999998</v>
      </c>
      <c r="N2308" s="6">
        <f t="shared" si="145"/>
        <v>363.29999999999995</v>
      </c>
      <c r="O2308" s="6">
        <f t="shared" si="146"/>
        <v>267.41700000000003</v>
      </c>
      <c r="P2308" s="8">
        <f t="shared" si="147"/>
        <v>0.42398888883603902</v>
      </c>
      <c r="Q2308" s="5">
        <f>YEAR(SalesDataTable[[#This Row],[Order Date]])</f>
        <v>2026</v>
      </c>
      <c r="R2308" s="8" t="str">
        <f>"Q"&amp;ROUNDUP(MONTH(SalesDataTable[[#This Row],[Order Date]])/3,0)</f>
        <v>Q4</v>
      </c>
      <c r="S2308" s="9">
        <f>MONTH(SalesDataTable[[#This Row],[Order Date]])</f>
        <v>11</v>
      </c>
      <c r="T2308" s="8" t="str">
        <f>TEXT(SalesDataTable[[#This Row],[Order Date]],"mmm")</f>
        <v>Nov</v>
      </c>
    </row>
    <row r="2309" spans="1:20" ht="15.6">
      <c r="A2309" s="2">
        <v>4890</v>
      </c>
      <c r="B2309" s="3">
        <v>46334</v>
      </c>
      <c r="C2309" s="4" t="s">
        <v>0</v>
      </c>
      <c r="D2309" s="4" t="s">
        <v>50</v>
      </c>
      <c r="E2309" s="4" t="s">
        <v>2</v>
      </c>
      <c r="F2309" s="4" t="s">
        <v>13</v>
      </c>
      <c r="G2309" s="4" t="s">
        <v>9</v>
      </c>
      <c r="H2309" s="4" t="s">
        <v>10</v>
      </c>
      <c r="I2309" s="9">
        <v>2</v>
      </c>
      <c r="J2309" s="6">
        <v>93.16</v>
      </c>
      <c r="K2309" s="7">
        <v>0.1</v>
      </c>
      <c r="L2309" s="6">
        <v>44.19</v>
      </c>
      <c r="M2309" s="6">
        <f t="shared" si="144"/>
        <v>167.68799999999999</v>
      </c>
      <c r="N2309" s="6">
        <f t="shared" si="145"/>
        <v>88.38</v>
      </c>
      <c r="O2309" s="6">
        <f t="shared" si="146"/>
        <v>79.307999999999993</v>
      </c>
      <c r="P2309" s="8">
        <f t="shared" si="147"/>
        <v>0.47294976384714471</v>
      </c>
      <c r="Q2309" s="5">
        <f>YEAR(SalesDataTable[[#This Row],[Order Date]])</f>
        <v>2026</v>
      </c>
      <c r="R2309" s="8" t="str">
        <f>"Q"&amp;ROUNDUP(MONTH(SalesDataTable[[#This Row],[Order Date]])/3,0)</f>
        <v>Q4</v>
      </c>
      <c r="S2309" s="9">
        <f>MONTH(SalesDataTable[[#This Row],[Order Date]])</f>
        <v>11</v>
      </c>
      <c r="T2309" s="8" t="str">
        <f>TEXT(SalesDataTable[[#This Row],[Order Date]],"mmm")</f>
        <v>Nov</v>
      </c>
    </row>
    <row r="2310" spans="1:20" ht="15.6">
      <c r="A2310" s="2">
        <v>4913</v>
      </c>
      <c r="B2310" s="3">
        <v>46334</v>
      </c>
      <c r="C2310" s="4" t="s">
        <v>11</v>
      </c>
      <c r="D2310" s="4" t="s">
        <v>12</v>
      </c>
      <c r="E2310" s="4" t="s">
        <v>28</v>
      </c>
      <c r="F2310" s="4" t="s">
        <v>13</v>
      </c>
      <c r="G2310" s="4" t="s">
        <v>4</v>
      </c>
      <c r="H2310" s="4" t="s">
        <v>5</v>
      </c>
      <c r="I2310" s="9">
        <v>1</v>
      </c>
      <c r="J2310" s="6">
        <v>83.79</v>
      </c>
      <c r="K2310" s="7">
        <v>0.1</v>
      </c>
      <c r="L2310" s="6">
        <v>42.8</v>
      </c>
      <c r="M2310" s="6">
        <f t="shared" si="144"/>
        <v>75.411000000000001</v>
      </c>
      <c r="N2310" s="6">
        <f t="shared" si="145"/>
        <v>42.8</v>
      </c>
      <c r="O2310" s="6">
        <f t="shared" si="146"/>
        <v>32.611000000000004</v>
      </c>
      <c r="P2310" s="8">
        <f t="shared" si="147"/>
        <v>0.43244354271923197</v>
      </c>
      <c r="Q2310" s="5">
        <f>YEAR(SalesDataTable[[#This Row],[Order Date]])</f>
        <v>2026</v>
      </c>
      <c r="R2310" s="8" t="str">
        <f>"Q"&amp;ROUNDUP(MONTH(SalesDataTable[[#This Row],[Order Date]])/3,0)</f>
        <v>Q4</v>
      </c>
      <c r="S2310" s="9">
        <f>MONTH(SalesDataTable[[#This Row],[Order Date]])</f>
        <v>11</v>
      </c>
      <c r="T2310" s="8" t="str">
        <f>TEXT(SalesDataTable[[#This Row],[Order Date]],"mmm")</f>
        <v>Nov</v>
      </c>
    </row>
    <row r="2311" spans="1:20" ht="15.6">
      <c r="A2311" s="2">
        <v>5079</v>
      </c>
      <c r="B2311" s="3">
        <v>46334</v>
      </c>
      <c r="C2311" s="4" t="s">
        <v>11</v>
      </c>
      <c r="D2311" s="4" t="s">
        <v>52</v>
      </c>
      <c r="E2311" s="4" t="s">
        <v>2</v>
      </c>
      <c r="F2311" s="4" t="s">
        <v>13</v>
      </c>
      <c r="G2311" s="4" t="s">
        <v>34</v>
      </c>
      <c r="H2311" s="4" t="s">
        <v>38</v>
      </c>
      <c r="I2311" s="9">
        <v>1</v>
      </c>
      <c r="J2311" s="6">
        <v>120.98</v>
      </c>
      <c r="K2311" s="7">
        <v>0.1</v>
      </c>
      <c r="L2311" s="6">
        <v>70.59</v>
      </c>
      <c r="M2311" s="6">
        <f t="shared" si="144"/>
        <v>108.88200000000001</v>
      </c>
      <c r="N2311" s="6">
        <f t="shared" si="145"/>
        <v>70.59</v>
      </c>
      <c r="O2311" s="6">
        <f t="shared" si="146"/>
        <v>38.292000000000002</v>
      </c>
      <c r="P2311" s="8">
        <f t="shared" si="147"/>
        <v>0.35168347385242738</v>
      </c>
      <c r="Q2311" s="5">
        <f>YEAR(SalesDataTable[[#This Row],[Order Date]])</f>
        <v>2026</v>
      </c>
      <c r="R2311" s="8" t="str">
        <f>"Q"&amp;ROUNDUP(MONTH(SalesDataTable[[#This Row],[Order Date]])/3,0)</f>
        <v>Q4</v>
      </c>
      <c r="S2311" s="9">
        <f>MONTH(SalesDataTable[[#This Row],[Order Date]])</f>
        <v>11</v>
      </c>
      <c r="T2311" s="8" t="str">
        <f>TEXT(SalesDataTable[[#This Row],[Order Date]],"mmm")</f>
        <v>Nov</v>
      </c>
    </row>
    <row r="2312" spans="1:20" ht="15.6">
      <c r="A2312" s="2">
        <v>366</v>
      </c>
      <c r="B2312" s="3">
        <v>46335</v>
      </c>
      <c r="C2312" s="4" t="s">
        <v>20</v>
      </c>
      <c r="D2312" s="4" t="s">
        <v>47</v>
      </c>
      <c r="E2312" s="4" t="s">
        <v>19</v>
      </c>
      <c r="F2312" s="4" t="s">
        <v>3</v>
      </c>
      <c r="G2312" s="4" t="s">
        <v>9</v>
      </c>
      <c r="H2312" s="4" t="s">
        <v>37</v>
      </c>
      <c r="I2312" s="9">
        <v>1</v>
      </c>
      <c r="J2312" s="6">
        <v>152.05000000000001</v>
      </c>
      <c r="K2312" s="7">
        <v>0.15</v>
      </c>
      <c r="L2312" s="6">
        <v>80.56</v>
      </c>
      <c r="M2312" s="6">
        <f t="shared" si="144"/>
        <v>129.24250000000001</v>
      </c>
      <c r="N2312" s="6">
        <f t="shared" si="145"/>
        <v>80.56</v>
      </c>
      <c r="O2312" s="6">
        <f t="shared" si="146"/>
        <v>48.682500000000005</v>
      </c>
      <c r="P2312" s="8">
        <f t="shared" si="147"/>
        <v>0.37667562914675901</v>
      </c>
      <c r="Q2312" s="5">
        <f>YEAR(SalesDataTable[[#This Row],[Order Date]])</f>
        <v>2026</v>
      </c>
      <c r="R2312" s="8" t="str">
        <f>"Q"&amp;ROUNDUP(MONTH(SalesDataTable[[#This Row],[Order Date]])/3,0)</f>
        <v>Q4</v>
      </c>
      <c r="S2312" s="9">
        <f>MONTH(SalesDataTable[[#This Row],[Order Date]])</f>
        <v>11</v>
      </c>
      <c r="T2312" s="8" t="str">
        <f>TEXT(SalesDataTable[[#This Row],[Order Date]],"mmm")</f>
        <v>Nov</v>
      </c>
    </row>
    <row r="2313" spans="1:20" ht="15.6">
      <c r="A2313" s="2">
        <v>567</v>
      </c>
      <c r="B2313" s="3">
        <v>46335</v>
      </c>
      <c r="C2313" s="4" t="s">
        <v>0</v>
      </c>
      <c r="D2313" s="4" t="s">
        <v>36</v>
      </c>
      <c r="E2313" s="4" t="s">
        <v>19</v>
      </c>
      <c r="F2313" s="4" t="s">
        <v>13</v>
      </c>
      <c r="G2313" s="4" t="s">
        <v>14</v>
      </c>
      <c r="H2313" s="4" t="s">
        <v>15</v>
      </c>
      <c r="I2313" s="9">
        <v>3</v>
      </c>
      <c r="J2313" s="6">
        <v>36.14</v>
      </c>
      <c r="K2313" s="7">
        <v>0.1</v>
      </c>
      <c r="L2313" s="6">
        <v>13.23</v>
      </c>
      <c r="M2313" s="6">
        <f t="shared" si="144"/>
        <v>97.578000000000003</v>
      </c>
      <c r="N2313" s="6">
        <f t="shared" si="145"/>
        <v>39.69</v>
      </c>
      <c r="O2313" s="6">
        <f t="shared" si="146"/>
        <v>57.888000000000005</v>
      </c>
      <c r="P2313" s="8">
        <f t="shared" si="147"/>
        <v>0.59324847814056447</v>
      </c>
      <c r="Q2313" s="5">
        <f>YEAR(SalesDataTable[[#This Row],[Order Date]])</f>
        <v>2026</v>
      </c>
      <c r="R2313" s="8" t="str">
        <f>"Q"&amp;ROUNDUP(MONTH(SalesDataTable[[#This Row],[Order Date]])/3,0)</f>
        <v>Q4</v>
      </c>
      <c r="S2313" s="9">
        <f>MONTH(SalesDataTable[[#This Row],[Order Date]])</f>
        <v>11</v>
      </c>
      <c r="T2313" s="8" t="str">
        <f>TEXT(SalesDataTable[[#This Row],[Order Date]],"mmm")</f>
        <v>Nov</v>
      </c>
    </row>
    <row r="2314" spans="1:20" ht="15.6">
      <c r="A2314" s="2">
        <v>1051</v>
      </c>
      <c r="B2314" s="3">
        <v>46335</v>
      </c>
      <c r="C2314" s="4" t="s">
        <v>20</v>
      </c>
      <c r="D2314" s="4" t="s">
        <v>47</v>
      </c>
      <c r="E2314" s="4" t="s">
        <v>8</v>
      </c>
      <c r="F2314" s="4" t="s">
        <v>16</v>
      </c>
      <c r="G2314" s="4" t="s">
        <v>9</v>
      </c>
      <c r="H2314" s="4" t="s">
        <v>10</v>
      </c>
      <c r="I2314" s="9">
        <v>12</v>
      </c>
      <c r="J2314" s="6">
        <v>90.99</v>
      </c>
      <c r="K2314" s="7">
        <v>0.2</v>
      </c>
      <c r="L2314" s="6">
        <v>45.51</v>
      </c>
      <c r="M2314" s="6">
        <f t="shared" si="144"/>
        <v>873.50399999999991</v>
      </c>
      <c r="N2314" s="6">
        <f t="shared" si="145"/>
        <v>546.12</v>
      </c>
      <c r="O2314" s="6">
        <f t="shared" si="146"/>
        <v>327.3839999999999</v>
      </c>
      <c r="P2314" s="8">
        <f t="shared" si="147"/>
        <v>0.37479393339927458</v>
      </c>
      <c r="Q2314" s="5">
        <f>YEAR(SalesDataTable[[#This Row],[Order Date]])</f>
        <v>2026</v>
      </c>
      <c r="R2314" s="8" t="str">
        <f>"Q"&amp;ROUNDUP(MONTH(SalesDataTable[[#This Row],[Order Date]])/3,0)</f>
        <v>Q4</v>
      </c>
      <c r="S2314" s="9">
        <f>MONTH(SalesDataTable[[#This Row],[Order Date]])</f>
        <v>11</v>
      </c>
      <c r="T2314" s="8" t="str">
        <f>TEXT(SalesDataTable[[#This Row],[Order Date]],"mmm")</f>
        <v>Nov</v>
      </c>
    </row>
    <row r="2315" spans="1:20" ht="15.6">
      <c r="A2315" s="2">
        <v>1934</v>
      </c>
      <c r="B2315" s="3">
        <v>46335</v>
      </c>
      <c r="C2315" s="4" t="s">
        <v>20</v>
      </c>
      <c r="D2315" s="4" t="s">
        <v>47</v>
      </c>
      <c r="E2315" s="4" t="s">
        <v>28</v>
      </c>
      <c r="F2315" s="4" t="s">
        <v>16</v>
      </c>
      <c r="G2315" s="4" t="s">
        <v>4</v>
      </c>
      <c r="H2315" s="4" t="s">
        <v>22</v>
      </c>
      <c r="I2315" s="9">
        <v>1</v>
      </c>
      <c r="J2315" s="6">
        <v>50.55</v>
      </c>
      <c r="K2315" s="7">
        <v>0.05</v>
      </c>
      <c r="L2315" s="6">
        <v>22.09</v>
      </c>
      <c r="M2315" s="6">
        <f t="shared" si="144"/>
        <v>48.022499999999994</v>
      </c>
      <c r="N2315" s="6">
        <f t="shared" si="145"/>
        <v>22.09</v>
      </c>
      <c r="O2315" s="6">
        <f t="shared" si="146"/>
        <v>25.932499999999994</v>
      </c>
      <c r="P2315" s="8">
        <f t="shared" si="147"/>
        <v>0.54000728825029931</v>
      </c>
      <c r="Q2315" s="5">
        <f>YEAR(SalesDataTable[[#This Row],[Order Date]])</f>
        <v>2026</v>
      </c>
      <c r="R2315" s="8" t="str">
        <f>"Q"&amp;ROUNDUP(MONTH(SalesDataTable[[#This Row],[Order Date]])/3,0)</f>
        <v>Q4</v>
      </c>
      <c r="S2315" s="9">
        <f>MONTH(SalesDataTable[[#This Row],[Order Date]])</f>
        <v>11</v>
      </c>
      <c r="T2315" s="8" t="str">
        <f>TEXT(SalesDataTable[[#This Row],[Order Date]],"mmm")</f>
        <v>Nov</v>
      </c>
    </row>
    <row r="2316" spans="1:20" ht="15.6">
      <c r="A2316" s="2">
        <v>2056</v>
      </c>
      <c r="B2316" s="3">
        <v>46335</v>
      </c>
      <c r="C2316" s="4" t="s">
        <v>0</v>
      </c>
      <c r="D2316" s="4" t="s">
        <v>1</v>
      </c>
      <c r="E2316" s="4" t="s">
        <v>19</v>
      </c>
      <c r="F2316" s="4" t="s">
        <v>13</v>
      </c>
      <c r="G2316" s="4" t="s">
        <v>34</v>
      </c>
      <c r="H2316" s="4" t="s">
        <v>45</v>
      </c>
      <c r="I2316" s="9">
        <v>1</v>
      </c>
      <c r="J2316" s="6">
        <v>51.65</v>
      </c>
      <c r="K2316" s="7">
        <v>0.15</v>
      </c>
      <c r="L2316" s="6">
        <v>21.86</v>
      </c>
      <c r="M2316" s="6">
        <f t="shared" si="144"/>
        <v>43.902499999999996</v>
      </c>
      <c r="N2316" s="6">
        <f t="shared" si="145"/>
        <v>21.86</v>
      </c>
      <c r="O2316" s="6">
        <f t="shared" si="146"/>
        <v>22.042499999999997</v>
      </c>
      <c r="P2316" s="8">
        <f t="shared" si="147"/>
        <v>0.50207846933545919</v>
      </c>
      <c r="Q2316" s="5">
        <f>YEAR(SalesDataTable[[#This Row],[Order Date]])</f>
        <v>2026</v>
      </c>
      <c r="R2316" s="8" t="str">
        <f>"Q"&amp;ROUNDUP(MONTH(SalesDataTable[[#This Row],[Order Date]])/3,0)</f>
        <v>Q4</v>
      </c>
      <c r="S2316" s="9">
        <f>MONTH(SalesDataTable[[#This Row],[Order Date]])</f>
        <v>11</v>
      </c>
      <c r="T2316" s="8" t="str">
        <f>TEXT(SalesDataTable[[#This Row],[Order Date]],"mmm")</f>
        <v>Nov</v>
      </c>
    </row>
    <row r="2317" spans="1:20" ht="15.6">
      <c r="A2317" s="2">
        <v>2115</v>
      </c>
      <c r="B2317" s="3">
        <v>46335</v>
      </c>
      <c r="C2317" s="4" t="s">
        <v>6</v>
      </c>
      <c r="D2317" s="4" t="s">
        <v>43</v>
      </c>
      <c r="E2317" s="4" t="s">
        <v>2</v>
      </c>
      <c r="F2317" s="4" t="s">
        <v>13</v>
      </c>
      <c r="G2317" s="4" t="s">
        <v>4</v>
      </c>
      <c r="H2317" s="4" t="s">
        <v>5</v>
      </c>
      <c r="I2317" s="9">
        <v>5</v>
      </c>
      <c r="J2317" s="6">
        <v>82.96</v>
      </c>
      <c r="K2317" s="7">
        <v>0</v>
      </c>
      <c r="L2317" s="6">
        <v>43.55</v>
      </c>
      <c r="M2317" s="6">
        <f t="shared" si="144"/>
        <v>414.79999999999995</v>
      </c>
      <c r="N2317" s="6">
        <f t="shared" si="145"/>
        <v>217.75</v>
      </c>
      <c r="O2317" s="6">
        <f t="shared" si="146"/>
        <v>197.04999999999995</v>
      </c>
      <c r="P2317" s="8">
        <f t="shared" si="147"/>
        <v>0.47504821600771452</v>
      </c>
      <c r="Q2317" s="5">
        <f>YEAR(SalesDataTable[[#This Row],[Order Date]])</f>
        <v>2026</v>
      </c>
      <c r="R2317" s="8" t="str">
        <f>"Q"&amp;ROUNDUP(MONTH(SalesDataTable[[#This Row],[Order Date]])/3,0)</f>
        <v>Q4</v>
      </c>
      <c r="S2317" s="9">
        <f>MONTH(SalesDataTable[[#This Row],[Order Date]])</f>
        <v>11</v>
      </c>
      <c r="T2317" s="8" t="str">
        <f>TEXT(SalesDataTable[[#This Row],[Order Date]],"mmm")</f>
        <v>Nov</v>
      </c>
    </row>
    <row r="2318" spans="1:20" ht="15.6">
      <c r="A2318" s="2">
        <v>2437</v>
      </c>
      <c r="B2318" s="3">
        <v>46335</v>
      </c>
      <c r="C2318" s="4" t="s">
        <v>20</v>
      </c>
      <c r="D2318" s="4" t="s">
        <v>21</v>
      </c>
      <c r="E2318" s="4" t="s">
        <v>28</v>
      </c>
      <c r="F2318" s="4" t="s">
        <v>16</v>
      </c>
      <c r="G2318" s="4" t="s">
        <v>9</v>
      </c>
      <c r="H2318" s="4" t="s">
        <v>46</v>
      </c>
      <c r="I2318" s="9">
        <v>1</v>
      </c>
      <c r="J2318" s="6">
        <v>70.3</v>
      </c>
      <c r="K2318" s="7">
        <v>0.05</v>
      </c>
      <c r="L2318" s="6">
        <v>33.31</v>
      </c>
      <c r="M2318" s="6">
        <f t="shared" si="144"/>
        <v>66.784999999999997</v>
      </c>
      <c r="N2318" s="6">
        <f t="shared" si="145"/>
        <v>33.31</v>
      </c>
      <c r="O2318" s="6">
        <f t="shared" si="146"/>
        <v>33.474999999999994</v>
      </c>
      <c r="P2318" s="8">
        <f t="shared" si="147"/>
        <v>0.50123530732949007</v>
      </c>
      <c r="Q2318" s="5">
        <f>YEAR(SalesDataTable[[#This Row],[Order Date]])</f>
        <v>2026</v>
      </c>
      <c r="R2318" s="8" t="str">
        <f>"Q"&amp;ROUNDUP(MONTH(SalesDataTable[[#This Row],[Order Date]])/3,0)</f>
        <v>Q4</v>
      </c>
      <c r="S2318" s="9">
        <f>MONTH(SalesDataTable[[#This Row],[Order Date]])</f>
        <v>11</v>
      </c>
      <c r="T2318" s="8" t="str">
        <f>TEXT(SalesDataTable[[#This Row],[Order Date]],"mmm")</f>
        <v>Nov</v>
      </c>
    </row>
    <row r="2319" spans="1:20" ht="15.6">
      <c r="A2319" s="2">
        <v>3380</v>
      </c>
      <c r="B2319" s="3">
        <v>46335</v>
      </c>
      <c r="C2319" s="4" t="s">
        <v>11</v>
      </c>
      <c r="D2319" s="4" t="s">
        <v>12</v>
      </c>
      <c r="E2319" s="4" t="s">
        <v>19</v>
      </c>
      <c r="F2319" s="4" t="s">
        <v>3</v>
      </c>
      <c r="G2319" s="4" t="s">
        <v>14</v>
      </c>
      <c r="H2319" s="4" t="s">
        <v>32</v>
      </c>
      <c r="I2319" s="9">
        <v>2</v>
      </c>
      <c r="J2319" s="6">
        <v>47.12</v>
      </c>
      <c r="K2319" s="7">
        <v>0.15</v>
      </c>
      <c r="L2319" s="6">
        <v>18.64</v>
      </c>
      <c r="M2319" s="6">
        <f t="shared" si="144"/>
        <v>80.103999999999999</v>
      </c>
      <c r="N2319" s="6">
        <f t="shared" si="145"/>
        <v>37.28</v>
      </c>
      <c r="O2319" s="6">
        <f t="shared" si="146"/>
        <v>42.823999999999998</v>
      </c>
      <c r="P2319" s="8">
        <f t="shared" si="147"/>
        <v>0.5346050134824728</v>
      </c>
      <c r="Q2319" s="5">
        <f>YEAR(SalesDataTable[[#This Row],[Order Date]])</f>
        <v>2026</v>
      </c>
      <c r="R2319" s="8" t="str">
        <f>"Q"&amp;ROUNDUP(MONTH(SalesDataTable[[#This Row],[Order Date]])/3,0)</f>
        <v>Q4</v>
      </c>
      <c r="S2319" s="9">
        <f>MONTH(SalesDataTable[[#This Row],[Order Date]])</f>
        <v>11</v>
      </c>
      <c r="T2319" s="8" t="str">
        <f>TEXT(SalesDataTable[[#This Row],[Order Date]],"mmm")</f>
        <v>Nov</v>
      </c>
    </row>
    <row r="2320" spans="1:20" ht="15.6">
      <c r="A2320" s="2">
        <v>3648</v>
      </c>
      <c r="B2320" s="3">
        <v>46335</v>
      </c>
      <c r="C2320" s="4" t="s">
        <v>0</v>
      </c>
      <c r="D2320" s="4" t="s">
        <v>50</v>
      </c>
      <c r="E2320" s="4" t="s">
        <v>28</v>
      </c>
      <c r="F2320" s="4" t="s">
        <v>13</v>
      </c>
      <c r="G2320" s="4" t="s">
        <v>34</v>
      </c>
      <c r="H2320" s="4" t="s">
        <v>35</v>
      </c>
      <c r="I2320" s="9">
        <v>4</v>
      </c>
      <c r="J2320" s="6">
        <v>39.82</v>
      </c>
      <c r="K2320" s="7">
        <v>0.2</v>
      </c>
      <c r="L2320" s="6">
        <v>14.98</v>
      </c>
      <c r="M2320" s="6">
        <f t="shared" si="144"/>
        <v>127.42400000000001</v>
      </c>
      <c r="N2320" s="6">
        <f t="shared" si="145"/>
        <v>59.92</v>
      </c>
      <c r="O2320" s="6">
        <f t="shared" si="146"/>
        <v>67.504000000000005</v>
      </c>
      <c r="P2320" s="8">
        <f t="shared" si="147"/>
        <v>0.52975891511803119</v>
      </c>
      <c r="Q2320" s="5">
        <f>YEAR(SalesDataTable[[#This Row],[Order Date]])</f>
        <v>2026</v>
      </c>
      <c r="R2320" s="8" t="str">
        <f>"Q"&amp;ROUNDUP(MONTH(SalesDataTable[[#This Row],[Order Date]])/3,0)</f>
        <v>Q4</v>
      </c>
      <c r="S2320" s="9">
        <f>MONTH(SalesDataTable[[#This Row],[Order Date]])</f>
        <v>11</v>
      </c>
      <c r="T2320" s="8" t="str">
        <f>TEXT(SalesDataTable[[#This Row],[Order Date]],"mmm")</f>
        <v>Nov</v>
      </c>
    </row>
    <row r="2321" spans="1:20" ht="15.6">
      <c r="A2321" s="2">
        <v>3692</v>
      </c>
      <c r="B2321" s="3">
        <v>46335</v>
      </c>
      <c r="C2321" s="4" t="s">
        <v>6</v>
      </c>
      <c r="D2321" s="4" t="s">
        <v>49</v>
      </c>
      <c r="E2321" s="4" t="s">
        <v>2</v>
      </c>
      <c r="F2321" s="4" t="s">
        <v>3</v>
      </c>
      <c r="G2321" s="4" t="s">
        <v>9</v>
      </c>
      <c r="H2321" s="4" t="s">
        <v>37</v>
      </c>
      <c r="I2321" s="9">
        <v>4</v>
      </c>
      <c r="J2321" s="6">
        <v>154.27000000000001</v>
      </c>
      <c r="K2321" s="7">
        <v>0.05</v>
      </c>
      <c r="L2321" s="6">
        <v>78.36</v>
      </c>
      <c r="M2321" s="6">
        <f t="shared" si="144"/>
        <v>586.226</v>
      </c>
      <c r="N2321" s="6">
        <f t="shared" si="145"/>
        <v>313.44</v>
      </c>
      <c r="O2321" s="6">
        <f t="shared" si="146"/>
        <v>272.786</v>
      </c>
      <c r="P2321" s="8">
        <f t="shared" si="147"/>
        <v>0.46532565938733528</v>
      </c>
      <c r="Q2321" s="5">
        <f>YEAR(SalesDataTable[[#This Row],[Order Date]])</f>
        <v>2026</v>
      </c>
      <c r="R2321" s="8" t="str">
        <f>"Q"&amp;ROUNDUP(MONTH(SalesDataTable[[#This Row],[Order Date]])/3,0)</f>
        <v>Q4</v>
      </c>
      <c r="S2321" s="9">
        <f>MONTH(SalesDataTable[[#This Row],[Order Date]])</f>
        <v>11</v>
      </c>
      <c r="T2321" s="8" t="str">
        <f>TEXT(SalesDataTable[[#This Row],[Order Date]],"mmm")</f>
        <v>Nov</v>
      </c>
    </row>
    <row r="2322" spans="1:20" ht="15.6">
      <c r="A2322" s="2">
        <v>4406</v>
      </c>
      <c r="B2322" s="3">
        <v>46335</v>
      </c>
      <c r="C2322" s="4" t="s">
        <v>0</v>
      </c>
      <c r="D2322" s="4" t="s">
        <v>1</v>
      </c>
      <c r="E2322" s="4" t="s">
        <v>2</v>
      </c>
      <c r="F2322" s="4" t="s">
        <v>13</v>
      </c>
      <c r="G2322" s="4" t="s">
        <v>9</v>
      </c>
      <c r="H2322" s="4" t="s">
        <v>17</v>
      </c>
      <c r="I2322" s="9">
        <v>1</v>
      </c>
      <c r="J2322" s="6">
        <v>143.02000000000001</v>
      </c>
      <c r="K2322" s="7">
        <v>0.1</v>
      </c>
      <c r="L2322" s="6">
        <v>79.25</v>
      </c>
      <c r="M2322" s="6">
        <f t="shared" si="144"/>
        <v>128.71800000000002</v>
      </c>
      <c r="N2322" s="6">
        <f t="shared" si="145"/>
        <v>79.25</v>
      </c>
      <c r="O2322" s="6">
        <f t="shared" si="146"/>
        <v>49.468000000000018</v>
      </c>
      <c r="P2322" s="8">
        <f t="shared" si="147"/>
        <v>0.3843129942976119</v>
      </c>
      <c r="Q2322" s="5">
        <f>YEAR(SalesDataTable[[#This Row],[Order Date]])</f>
        <v>2026</v>
      </c>
      <c r="R2322" s="8" t="str">
        <f>"Q"&amp;ROUNDUP(MONTH(SalesDataTable[[#This Row],[Order Date]])/3,0)</f>
        <v>Q4</v>
      </c>
      <c r="S2322" s="9">
        <f>MONTH(SalesDataTable[[#This Row],[Order Date]])</f>
        <v>11</v>
      </c>
      <c r="T2322" s="8" t="str">
        <f>TEXT(SalesDataTable[[#This Row],[Order Date]],"mmm")</f>
        <v>Nov</v>
      </c>
    </row>
    <row r="2323" spans="1:20" ht="15.6">
      <c r="A2323" s="2">
        <v>4550</v>
      </c>
      <c r="B2323" s="3">
        <v>46335</v>
      </c>
      <c r="C2323" s="4" t="s">
        <v>11</v>
      </c>
      <c r="D2323" s="4" t="s">
        <v>39</v>
      </c>
      <c r="E2323" s="4" t="s">
        <v>19</v>
      </c>
      <c r="F2323" s="4" t="s">
        <v>3</v>
      </c>
      <c r="G2323" s="4" t="s">
        <v>34</v>
      </c>
      <c r="H2323" s="4" t="s">
        <v>42</v>
      </c>
      <c r="I2323" s="9">
        <v>1</v>
      </c>
      <c r="J2323" s="6">
        <v>35.36</v>
      </c>
      <c r="K2323" s="7">
        <v>0</v>
      </c>
      <c r="L2323" s="6">
        <v>13.74</v>
      </c>
      <c r="M2323" s="6">
        <f t="shared" si="144"/>
        <v>35.36</v>
      </c>
      <c r="N2323" s="6">
        <f t="shared" si="145"/>
        <v>13.74</v>
      </c>
      <c r="O2323" s="6">
        <f t="shared" si="146"/>
        <v>21.619999999999997</v>
      </c>
      <c r="P2323" s="8">
        <f t="shared" si="147"/>
        <v>0.61142533936651577</v>
      </c>
      <c r="Q2323" s="5">
        <f>YEAR(SalesDataTable[[#This Row],[Order Date]])</f>
        <v>2026</v>
      </c>
      <c r="R2323" s="8" t="str">
        <f>"Q"&amp;ROUNDUP(MONTH(SalesDataTable[[#This Row],[Order Date]])/3,0)</f>
        <v>Q4</v>
      </c>
      <c r="S2323" s="9">
        <f>MONTH(SalesDataTable[[#This Row],[Order Date]])</f>
        <v>11</v>
      </c>
      <c r="T2323" s="8" t="str">
        <f>TEXT(SalesDataTable[[#This Row],[Order Date]],"mmm")</f>
        <v>Nov</v>
      </c>
    </row>
    <row r="2324" spans="1:20" ht="15.6">
      <c r="A2324" s="2">
        <v>4855</v>
      </c>
      <c r="B2324" s="3">
        <v>46335</v>
      </c>
      <c r="C2324" s="4" t="s">
        <v>6</v>
      </c>
      <c r="D2324" s="4" t="s">
        <v>27</v>
      </c>
      <c r="E2324" s="4" t="s">
        <v>2</v>
      </c>
      <c r="F2324" s="4" t="s">
        <v>3</v>
      </c>
      <c r="G2324" s="4" t="s">
        <v>9</v>
      </c>
      <c r="H2324" s="4" t="s">
        <v>37</v>
      </c>
      <c r="I2324" s="9">
        <v>1</v>
      </c>
      <c r="J2324" s="6">
        <v>156.82</v>
      </c>
      <c r="K2324" s="7">
        <v>0.1</v>
      </c>
      <c r="L2324" s="6">
        <v>77.12</v>
      </c>
      <c r="M2324" s="6">
        <f t="shared" si="144"/>
        <v>141.13800000000001</v>
      </c>
      <c r="N2324" s="6">
        <f t="shared" si="145"/>
        <v>77.12</v>
      </c>
      <c r="O2324" s="6">
        <f t="shared" si="146"/>
        <v>64.018000000000001</v>
      </c>
      <c r="P2324" s="8">
        <f t="shared" si="147"/>
        <v>0.45358443509189589</v>
      </c>
      <c r="Q2324" s="5">
        <f>YEAR(SalesDataTable[[#This Row],[Order Date]])</f>
        <v>2026</v>
      </c>
      <c r="R2324" s="8" t="str">
        <f>"Q"&amp;ROUNDUP(MONTH(SalesDataTable[[#This Row],[Order Date]])/3,0)</f>
        <v>Q4</v>
      </c>
      <c r="S2324" s="9">
        <f>MONTH(SalesDataTable[[#This Row],[Order Date]])</f>
        <v>11</v>
      </c>
      <c r="T2324" s="8" t="str">
        <f>TEXT(SalesDataTable[[#This Row],[Order Date]],"mmm")</f>
        <v>Nov</v>
      </c>
    </row>
    <row r="2325" spans="1:20" ht="15.6">
      <c r="A2325" s="2">
        <v>5151</v>
      </c>
      <c r="B2325" s="3">
        <v>46335</v>
      </c>
      <c r="C2325" s="4" t="s">
        <v>11</v>
      </c>
      <c r="D2325" s="4" t="s">
        <v>52</v>
      </c>
      <c r="E2325" s="4" t="s">
        <v>8</v>
      </c>
      <c r="F2325" s="4" t="s">
        <v>16</v>
      </c>
      <c r="G2325" s="4" t="s">
        <v>34</v>
      </c>
      <c r="H2325" s="4" t="s">
        <v>35</v>
      </c>
      <c r="I2325" s="9">
        <v>10</v>
      </c>
      <c r="J2325" s="6">
        <v>40.98</v>
      </c>
      <c r="K2325" s="7">
        <v>0.1</v>
      </c>
      <c r="L2325" s="6">
        <v>14.6</v>
      </c>
      <c r="M2325" s="6">
        <f t="shared" si="144"/>
        <v>368.82</v>
      </c>
      <c r="N2325" s="6">
        <f t="shared" si="145"/>
        <v>146</v>
      </c>
      <c r="O2325" s="6">
        <f t="shared" si="146"/>
        <v>222.82</v>
      </c>
      <c r="P2325" s="8">
        <f t="shared" si="147"/>
        <v>0.60414294235670518</v>
      </c>
      <c r="Q2325" s="5">
        <f>YEAR(SalesDataTable[[#This Row],[Order Date]])</f>
        <v>2026</v>
      </c>
      <c r="R2325" s="8" t="str">
        <f>"Q"&amp;ROUNDUP(MONTH(SalesDataTable[[#This Row],[Order Date]])/3,0)</f>
        <v>Q4</v>
      </c>
      <c r="S2325" s="9">
        <f>MONTH(SalesDataTable[[#This Row],[Order Date]])</f>
        <v>11</v>
      </c>
      <c r="T2325" s="8" t="str">
        <f>TEXT(SalesDataTable[[#This Row],[Order Date]],"mmm")</f>
        <v>Nov</v>
      </c>
    </row>
    <row r="2326" spans="1:20" ht="15.6">
      <c r="A2326" s="2">
        <v>5189</v>
      </c>
      <c r="B2326" s="3">
        <v>46335</v>
      </c>
      <c r="C2326" s="4" t="s">
        <v>20</v>
      </c>
      <c r="D2326" s="4" t="s">
        <v>33</v>
      </c>
      <c r="E2326" s="4" t="s">
        <v>19</v>
      </c>
      <c r="F2326" s="4" t="s">
        <v>13</v>
      </c>
      <c r="G2326" s="4" t="s">
        <v>9</v>
      </c>
      <c r="H2326" s="4" t="s">
        <v>17</v>
      </c>
      <c r="I2326" s="9">
        <v>3</v>
      </c>
      <c r="J2326" s="6">
        <v>144.22999999999999</v>
      </c>
      <c r="K2326" s="7">
        <v>0</v>
      </c>
      <c r="L2326" s="6">
        <v>80.959999999999994</v>
      </c>
      <c r="M2326" s="6">
        <f t="shared" si="144"/>
        <v>432.68999999999994</v>
      </c>
      <c r="N2326" s="6">
        <f t="shared" si="145"/>
        <v>242.88</v>
      </c>
      <c r="O2326" s="6">
        <f t="shared" si="146"/>
        <v>189.80999999999995</v>
      </c>
      <c r="P2326" s="8">
        <f t="shared" si="147"/>
        <v>0.43867433959647778</v>
      </c>
      <c r="Q2326" s="5">
        <f>YEAR(SalesDataTable[[#This Row],[Order Date]])</f>
        <v>2026</v>
      </c>
      <c r="R2326" s="8" t="str">
        <f>"Q"&amp;ROUNDUP(MONTH(SalesDataTable[[#This Row],[Order Date]])/3,0)</f>
        <v>Q4</v>
      </c>
      <c r="S2326" s="9">
        <f>MONTH(SalesDataTable[[#This Row],[Order Date]])</f>
        <v>11</v>
      </c>
      <c r="T2326" s="8" t="str">
        <f>TEXT(SalesDataTable[[#This Row],[Order Date]],"mmm")</f>
        <v>Nov</v>
      </c>
    </row>
    <row r="2327" spans="1:20" ht="15.6">
      <c r="A2327" s="2">
        <v>726</v>
      </c>
      <c r="B2327" s="3">
        <v>46336</v>
      </c>
      <c r="C2327" s="4" t="s">
        <v>20</v>
      </c>
      <c r="D2327" s="4" t="s">
        <v>31</v>
      </c>
      <c r="E2327" s="4" t="s">
        <v>2</v>
      </c>
      <c r="F2327" s="4" t="s">
        <v>13</v>
      </c>
      <c r="G2327" s="4" t="s">
        <v>9</v>
      </c>
      <c r="H2327" s="4" t="s">
        <v>10</v>
      </c>
      <c r="I2327" s="9">
        <v>1</v>
      </c>
      <c r="J2327" s="6">
        <v>90.23</v>
      </c>
      <c r="K2327" s="7">
        <v>0</v>
      </c>
      <c r="L2327" s="6">
        <v>44.06</v>
      </c>
      <c r="M2327" s="6">
        <f t="shared" si="144"/>
        <v>90.23</v>
      </c>
      <c r="N2327" s="6">
        <f t="shared" si="145"/>
        <v>44.06</v>
      </c>
      <c r="O2327" s="6">
        <f t="shared" si="146"/>
        <v>46.17</v>
      </c>
      <c r="P2327" s="8">
        <f t="shared" si="147"/>
        <v>0.51169234179319512</v>
      </c>
      <c r="Q2327" s="5">
        <f>YEAR(SalesDataTable[[#This Row],[Order Date]])</f>
        <v>2026</v>
      </c>
      <c r="R2327" s="8" t="str">
        <f>"Q"&amp;ROUNDUP(MONTH(SalesDataTable[[#This Row],[Order Date]])/3,0)</f>
        <v>Q4</v>
      </c>
      <c r="S2327" s="9">
        <f>MONTH(SalesDataTable[[#This Row],[Order Date]])</f>
        <v>11</v>
      </c>
      <c r="T2327" s="8" t="str">
        <f>TEXT(SalesDataTable[[#This Row],[Order Date]],"mmm")</f>
        <v>Nov</v>
      </c>
    </row>
    <row r="2328" spans="1:20" ht="15.6">
      <c r="A2328" s="2">
        <v>2154</v>
      </c>
      <c r="B2328" s="3">
        <v>46336</v>
      </c>
      <c r="C2328" s="4" t="s">
        <v>20</v>
      </c>
      <c r="D2328" s="4" t="s">
        <v>31</v>
      </c>
      <c r="E2328" s="4" t="s">
        <v>2</v>
      </c>
      <c r="F2328" s="4" t="s">
        <v>13</v>
      </c>
      <c r="G2328" s="4" t="s">
        <v>9</v>
      </c>
      <c r="H2328" s="4" t="s">
        <v>37</v>
      </c>
      <c r="I2328" s="9">
        <v>5</v>
      </c>
      <c r="J2328" s="6">
        <v>152.82</v>
      </c>
      <c r="K2328" s="7">
        <v>0.1</v>
      </c>
      <c r="L2328" s="6">
        <v>80.09</v>
      </c>
      <c r="M2328" s="6">
        <f t="shared" si="144"/>
        <v>687.68999999999994</v>
      </c>
      <c r="N2328" s="6">
        <f t="shared" si="145"/>
        <v>400.45000000000005</v>
      </c>
      <c r="O2328" s="6">
        <f t="shared" si="146"/>
        <v>287.2399999999999</v>
      </c>
      <c r="P2328" s="8">
        <f t="shared" si="147"/>
        <v>0.417688202533118</v>
      </c>
      <c r="Q2328" s="5">
        <f>YEAR(SalesDataTable[[#This Row],[Order Date]])</f>
        <v>2026</v>
      </c>
      <c r="R2328" s="8" t="str">
        <f>"Q"&amp;ROUNDUP(MONTH(SalesDataTable[[#This Row],[Order Date]])/3,0)</f>
        <v>Q4</v>
      </c>
      <c r="S2328" s="9">
        <f>MONTH(SalesDataTable[[#This Row],[Order Date]])</f>
        <v>11</v>
      </c>
      <c r="T2328" s="8" t="str">
        <f>TEXT(SalesDataTable[[#This Row],[Order Date]],"mmm")</f>
        <v>Nov</v>
      </c>
    </row>
    <row r="2329" spans="1:20" ht="15.6">
      <c r="A2329" s="2">
        <v>4403</v>
      </c>
      <c r="B2329" s="3">
        <v>46336</v>
      </c>
      <c r="C2329" s="4" t="s">
        <v>0</v>
      </c>
      <c r="D2329" s="4" t="s">
        <v>1</v>
      </c>
      <c r="E2329" s="4" t="s">
        <v>2</v>
      </c>
      <c r="F2329" s="4" t="s">
        <v>16</v>
      </c>
      <c r="G2329" s="4" t="s">
        <v>14</v>
      </c>
      <c r="H2329" s="4" t="s">
        <v>15</v>
      </c>
      <c r="I2329" s="9">
        <v>2</v>
      </c>
      <c r="J2329" s="6">
        <v>36.61</v>
      </c>
      <c r="K2329" s="7">
        <v>0.05</v>
      </c>
      <c r="L2329" s="6">
        <v>13.31</v>
      </c>
      <c r="M2329" s="6">
        <f t="shared" si="144"/>
        <v>69.558999999999997</v>
      </c>
      <c r="N2329" s="6">
        <f t="shared" si="145"/>
        <v>26.62</v>
      </c>
      <c r="O2329" s="6">
        <f t="shared" si="146"/>
        <v>42.938999999999993</v>
      </c>
      <c r="P2329" s="8">
        <f t="shared" si="147"/>
        <v>0.61730329648212301</v>
      </c>
      <c r="Q2329" s="5">
        <f>YEAR(SalesDataTable[[#This Row],[Order Date]])</f>
        <v>2026</v>
      </c>
      <c r="R2329" s="8" t="str">
        <f>"Q"&amp;ROUNDUP(MONTH(SalesDataTable[[#This Row],[Order Date]])/3,0)</f>
        <v>Q4</v>
      </c>
      <c r="S2329" s="9">
        <f>MONTH(SalesDataTable[[#This Row],[Order Date]])</f>
        <v>11</v>
      </c>
      <c r="T2329" s="8" t="str">
        <f>TEXT(SalesDataTable[[#This Row],[Order Date]],"mmm")</f>
        <v>Nov</v>
      </c>
    </row>
    <row r="2330" spans="1:20" ht="15.6">
      <c r="A2330" s="2">
        <v>4924</v>
      </c>
      <c r="B2330" s="3">
        <v>46336</v>
      </c>
      <c r="C2330" s="4" t="s">
        <v>20</v>
      </c>
      <c r="D2330" s="4" t="s">
        <v>33</v>
      </c>
      <c r="E2330" s="4" t="s">
        <v>8</v>
      </c>
      <c r="F2330" s="4" t="s">
        <v>16</v>
      </c>
      <c r="G2330" s="4" t="s">
        <v>9</v>
      </c>
      <c r="H2330" s="4" t="s">
        <v>37</v>
      </c>
      <c r="I2330" s="9">
        <v>12</v>
      </c>
      <c r="J2330" s="6">
        <v>150.75</v>
      </c>
      <c r="K2330" s="7">
        <v>0.1</v>
      </c>
      <c r="L2330" s="6">
        <v>80.569999999999993</v>
      </c>
      <c r="M2330" s="6">
        <f t="shared" si="144"/>
        <v>1628.1000000000001</v>
      </c>
      <c r="N2330" s="6">
        <f t="shared" si="145"/>
        <v>966.83999999999992</v>
      </c>
      <c r="O2330" s="6">
        <f t="shared" si="146"/>
        <v>661.26000000000022</v>
      </c>
      <c r="P2330" s="8">
        <f t="shared" si="147"/>
        <v>0.40615441311958733</v>
      </c>
      <c r="Q2330" s="5">
        <f>YEAR(SalesDataTable[[#This Row],[Order Date]])</f>
        <v>2026</v>
      </c>
      <c r="R2330" s="8" t="str">
        <f>"Q"&amp;ROUNDUP(MONTH(SalesDataTable[[#This Row],[Order Date]])/3,0)</f>
        <v>Q4</v>
      </c>
      <c r="S2330" s="9">
        <f>MONTH(SalesDataTable[[#This Row],[Order Date]])</f>
        <v>11</v>
      </c>
      <c r="T2330" s="8" t="str">
        <f>TEXT(SalesDataTable[[#This Row],[Order Date]],"mmm")</f>
        <v>Nov</v>
      </c>
    </row>
    <row r="2331" spans="1:20" ht="15.6">
      <c r="A2331" s="2">
        <v>25</v>
      </c>
      <c r="B2331" s="3">
        <v>46337</v>
      </c>
      <c r="C2331" s="4" t="s">
        <v>0</v>
      </c>
      <c r="D2331" s="4" t="s">
        <v>1</v>
      </c>
      <c r="E2331" s="4" t="s">
        <v>2</v>
      </c>
      <c r="F2331" s="4" t="s">
        <v>3</v>
      </c>
      <c r="G2331" s="4" t="s">
        <v>9</v>
      </c>
      <c r="H2331" s="4" t="s">
        <v>17</v>
      </c>
      <c r="I2331" s="9">
        <v>1</v>
      </c>
      <c r="J2331" s="6">
        <v>145.83000000000001</v>
      </c>
      <c r="K2331" s="7">
        <v>0.1</v>
      </c>
      <c r="L2331" s="6">
        <v>79.14</v>
      </c>
      <c r="M2331" s="6">
        <f t="shared" si="144"/>
        <v>131.24700000000001</v>
      </c>
      <c r="N2331" s="6">
        <f t="shared" si="145"/>
        <v>79.14</v>
      </c>
      <c r="O2331" s="6">
        <f t="shared" si="146"/>
        <v>52.107000000000014</v>
      </c>
      <c r="P2331" s="8">
        <f t="shared" si="147"/>
        <v>0.39701478890946085</v>
      </c>
      <c r="Q2331" s="5">
        <f>YEAR(SalesDataTable[[#This Row],[Order Date]])</f>
        <v>2026</v>
      </c>
      <c r="R2331" s="8" t="str">
        <f>"Q"&amp;ROUNDUP(MONTH(SalesDataTable[[#This Row],[Order Date]])/3,0)</f>
        <v>Q4</v>
      </c>
      <c r="S2331" s="9">
        <f>MONTH(SalesDataTable[[#This Row],[Order Date]])</f>
        <v>11</v>
      </c>
      <c r="T2331" s="8" t="str">
        <f>TEXT(SalesDataTable[[#This Row],[Order Date]],"mmm")</f>
        <v>Nov</v>
      </c>
    </row>
    <row r="2332" spans="1:20" ht="15.6">
      <c r="A2332" s="2">
        <v>252</v>
      </c>
      <c r="B2332" s="3">
        <v>46337</v>
      </c>
      <c r="C2332" s="4" t="s">
        <v>0</v>
      </c>
      <c r="D2332" s="4" t="s">
        <v>1</v>
      </c>
      <c r="E2332" s="4" t="s">
        <v>2</v>
      </c>
      <c r="F2332" s="4" t="s">
        <v>3</v>
      </c>
      <c r="G2332" s="4" t="s">
        <v>14</v>
      </c>
      <c r="H2332" s="4" t="s">
        <v>48</v>
      </c>
      <c r="I2332" s="9">
        <v>4</v>
      </c>
      <c r="J2332" s="6">
        <v>162.04</v>
      </c>
      <c r="K2332" s="7">
        <v>0</v>
      </c>
      <c r="L2332" s="6">
        <v>85.77</v>
      </c>
      <c r="M2332" s="6">
        <f t="shared" si="144"/>
        <v>648.16</v>
      </c>
      <c r="N2332" s="6">
        <f t="shared" si="145"/>
        <v>343.08</v>
      </c>
      <c r="O2332" s="6">
        <f t="shared" si="146"/>
        <v>305.08</v>
      </c>
      <c r="P2332" s="8">
        <f t="shared" si="147"/>
        <v>0.47068625030856581</v>
      </c>
      <c r="Q2332" s="5">
        <f>YEAR(SalesDataTable[[#This Row],[Order Date]])</f>
        <v>2026</v>
      </c>
      <c r="R2332" s="8" t="str">
        <f>"Q"&amp;ROUNDUP(MONTH(SalesDataTable[[#This Row],[Order Date]])/3,0)</f>
        <v>Q4</v>
      </c>
      <c r="S2332" s="9">
        <f>MONTH(SalesDataTable[[#This Row],[Order Date]])</f>
        <v>11</v>
      </c>
      <c r="T2332" s="8" t="str">
        <f>TEXT(SalesDataTable[[#This Row],[Order Date]],"mmm")</f>
        <v>Nov</v>
      </c>
    </row>
    <row r="2333" spans="1:20" ht="15.6">
      <c r="A2333" s="2">
        <v>1203</v>
      </c>
      <c r="B2333" s="3">
        <v>46337</v>
      </c>
      <c r="C2333" s="4" t="s">
        <v>20</v>
      </c>
      <c r="D2333" s="4" t="s">
        <v>33</v>
      </c>
      <c r="E2333" s="4" t="s">
        <v>19</v>
      </c>
      <c r="F2333" s="4" t="s">
        <v>3</v>
      </c>
      <c r="G2333" s="4" t="s">
        <v>9</v>
      </c>
      <c r="H2333" s="4" t="s">
        <v>17</v>
      </c>
      <c r="I2333" s="9">
        <v>2</v>
      </c>
      <c r="J2333" s="6">
        <v>141.33000000000001</v>
      </c>
      <c r="K2333" s="7">
        <v>0.05</v>
      </c>
      <c r="L2333" s="6">
        <v>79.739999999999995</v>
      </c>
      <c r="M2333" s="6">
        <f t="shared" si="144"/>
        <v>268.52699999999999</v>
      </c>
      <c r="N2333" s="6">
        <f t="shared" si="145"/>
        <v>159.47999999999999</v>
      </c>
      <c r="O2333" s="6">
        <f t="shared" si="146"/>
        <v>109.047</v>
      </c>
      <c r="P2333" s="8">
        <f t="shared" si="147"/>
        <v>0.40609324202035552</v>
      </c>
      <c r="Q2333" s="5">
        <f>YEAR(SalesDataTable[[#This Row],[Order Date]])</f>
        <v>2026</v>
      </c>
      <c r="R2333" s="8" t="str">
        <f>"Q"&amp;ROUNDUP(MONTH(SalesDataTable[[#This Row],[Order Date]])/3,0)</f>
        <v>Q4</v>
      </c>
      <c r="S2333" s="9">
        <f>MONTH(SalesDataTable[[#This Row],[Order Date]])</f>
        <v>11</v>
      </c>
      <c r="T2333" s="8" t="str">
        <f>TEXT(SalesDataTable[[#This Row],[Order Date]],"mmm")</f>
        <v>Nov</v>
      </c>
    </row>
    <row r="2334" spans="1:20" ht="15.6">
      <c r="A2334" s="2">
        <v>1567</v>
      </c>
      <c r="B2334" s="3">
        <v>46337</v>
      </c>
      <c r="C2334" s="4" t="s">
        <v>11</v>
      </c>
      <c r="D2334" s="4" t="s">
        <v>52</v>
      </c>
      <c r="E2334" s="4" t="s">
        <v>2</v>
      </c>
      <c r="F2334" s="4" t="s">
        <v>3</v>
      </c>
      <c r="G2334" s="4" t="s">
        <v>23</v>
      </c>
      <c r="H2334" s="4" t="s">
        <v>51</v>
      </c>
      <c r="I2334" s="9">
        <v>1</v>
      </c>
      <c r="J2334" s="6">
        <v>125.11</v>
      </c>
      <c r="K2334" s="7">
        <v>0.1</v>
      </c>
      <c r="L2334" s="6">
        <v>61.65</v>
      </c>
      <c r="M2334" s="6">
        <f t="shared" si="144"/>
        <v>112.599</v>
      </c>
      <c r="N2334" s="6">
        <f t="shared" si="145"/>
        <v>61.65</v>
      </c>
      <c r="O2334" s="6">
        <f t="shared" si="146"/>
        <v>50.949000000000005</v>
      </c>
      <c r="P2334" s="8">
        <f t="shared" si="147"/>
        <v>0.45248181600191834</v>
      </c>
      <c r="Q2334" s="5">
        <f>YEAR(SalesDataTable[[#This Row],[Order Date]])</f>
        <v>2026</v>
      </c>
      <c r="R2334" s="8" t="str">
        <f>"Q"&amp;ROUNDUP(MONTH(SalesDataTable[[#This Row],[Order Date]])/3,0)</f>
        <v>Q4</v>
      </c>
      <c r="S2334" s="9">
        <f>MONTH(SalesDataTable[[#This Row],[Order Date]])</f>
        <v>11</v>
      </c>
      <c r="T2334" s="8" t="str">
        <f>TEXT(SalesDataTable[[#This Row],[Order Date]],"mmm")</f>
        <v>Nov</v>
      </c>
    </row>
    <row r="2335" spans="1:20" ht="15.6">
      <c r="A2335" s="2">
        <v>2060</v>
      </c>
      <c r="B2335" s="3">
        <v>46337</v>
      </c>
      <c r="C2335" s="4" t="s">
        <v>11</v>
      </c>
      <c r="D2335" s="4" t="s">
        <v>25</v>
      </c>
      <c r="E2335" s="4" t="s">
        <v>2</v>
      </c>
      <c r="F2335" s="4" t="s">
        <v>16</v>
      </c>
      <c r="G2335" s="4" t="s">
        <v>23</v>
      </c>
      <c r="H2335" s="4" t="s">
        <v>51</v>
      </c>
      <c r="I2335" s="9">
        <v>3</v>
      </c>
      <c r="J2335" s="6">
        <v>124.55</v>
      </c>
      <c r="K2335" s="7">
        <v>0.15</v>
      </c>
      <c r="L2335" s="6">
        <v>60.68</v>
      </c>
      <c r="M2335" s="6">
        <f t="shared" si="144"/>
        <v>317.60249999999996</v>
      </c>
      <c r="N2335" s="6">
        <f t="shared" si="145"/>
        <v>182.04</v>
      </c>
      <c r="O2335" s="6">
        <f t="shared" si="146"/>
        <v>135.56249999999997</v>
      </c>
      <c r="P2335" s="8">
        <f t="shared" si="147"/>
        <v>0.42683070819656643</v>
      </c>
      <c r="Q2335" s="5">
        <f>YEAR(SalesDataTable[[#This Row],[Order Date]])</f>
        <v>2026</v>
      </c>
      <c r="R2335" s="8" t="str">
        <f>"Q"&amp;ROUNDUP(MONTH(SalesDataTable[[#This Row],[Order Date]])/3,0)</f>
        <v>Q4</v>
      </c>
      <c r="S2335" s="9">
        <f>MONTH(SalesDataTable[[#This Row],[Order Date]])</f>
        <v>11</v>
      </c>
      <c r="T2335" s="8" t="str">
        <f>TEXT(SalesDataTable[[#This Row],[Order Date]],"mmm")</f>
        <v>Nov</v>
      </c>
    </row>
    <row r="2336" spans="1:20" ht="15.6">
      <c r="A2336" s="2">
        <v>2485</v>
      </c>
      <c r="B2336" s="3">
        <v>46337</v>
      </c>
      <c r="C2336" s="4" t="s">
        <v>11</v>
      </c>
      <c r="D2336" s="4" t="s">
        <v>39</v>
      </c>
      <c r="E2336" s="4" t="s">
        <v>19</v>
      </c>
      <c r="F2336" s="4" t="s">
        <v>3</v>
      </c>
      <c r="G2336" s="4" t="s">
        <v>9</v>
      </c>
      <c r="H2336" s="4" t="s">
        <v>17</v>
      </c>
      <c r="I2336" s="9">
        <v>1</v>
      </c>
      <c r="J2336" s="6">
        <v>143.77000000000001</v>
      </c>
      <c r="K2336" s="7">
        <v>0.1</v>
      </c>
      <c r="L2336" s="6">
        <v>81.02</v>
      </c>
      <c r="M2336" s="6">
        <f t="shared" si="144"/>
        <v>129.393</v>
      </c>
      <c r="N2336" s="6">
        <f t="shared" si="145"/>
        <v>81.02</v>
      </c>
      <c r="O2336" s="6">
        <f t="shared" si="146"/>
        <v>48.373000000000005</v>
      </c>
      <c r="P2336" s="8">
        <f t="shared" si="147"/>
        <v>0.3738455712441941</v>
      </c>
      <c r="Q2336" s="5">
        <f>YEAR(SalesDataTable[[#This Row],[Order Date]])</f>
        <v>2026</v>
      </c>
      <c r="R2336" s="8" t="str">
        <f>"Q"&amp;ROUNDUP(MONTH(SalesDataTable[[#This Row],[Order Date]])/3,0)</f>
        <v>Q4</v>
      </c>
      <c r="S2336" s="9">
        <f>MONTH(SalesDataTable[[#This Row],[Order Date]])</f>
        <v>11</v>
      </c>
      <c r="T2336" s="8" t="str">
        <f>TEXT(SalesDataTable[[#This Row],[Order Date]],"mmm")</f>
        <v>Nov</v>
      </c>
    </row>
    <row r="2337" spans="1:20" ht="15.6">
      <c r="A2337" s="2">
        <v>3101</v>
      </c>
      <c r="B2337" s="3">
        <v>46337</v>
      </c>
      <c r="C2337" s="4" t="s">
        <v>20</v>
      </c>
      <c r="D2337" s="4" t="s">
        <v>33</v>
      </c>
      <c r="E2337" s="4" t="s">
        <v>2</v>
      </c>
      <c r="F2337" s="4" t="s">
        <v>13</v>
      </c>
      <c r="G2337" s="4" t="s">
        <v>23</v>
      </c>
      <c r="H2337" s="4" t="s">
        <v>51</v>
      </c>
      <c r="I2337" s="9">
        <v>3</v>
      </c>
      <c r="J2337" s="6">
        <v>124.72</v>
      </c>
      <c r="K2337" s="7">
        <v>0.15</v>
      </c>
      <c r="L2337" s="6">
        <v>60.35</v>
      </c>
      <c r="M2337" s="6">
        <f t="shared" si="144"/>
        <v>318.03599999999994</v>
      </c>
      <c r="N2337" s="6">
        <f t="shared" si="145"/>
        <v>181.05</v>
      </c>
      <c r="O2337" s="6">
        <f t="shared" si="146"/>
        <v>136.98599999999993</v>
      </c>
      <c r="P2337" s="8">
        <f t="shared" si="147"/>
        <v>0.4307248236048748</v>
      </c>
      <c r="Q2337" s="5">
        <f>YEAR(SalesDataTable[[#This Row],[Order Date]])</f>
        <v>2026</v>
      </c>
      <c r="R2337" s="8" t="str">
        <f>"Q"&amp;ROUNDUP(MONTH(SalesDataTable[[#This Row],[Order Date]])/3,0)</f>
        <v>Q4</v>
      </c>
      <c r="S2337" s="9">
        <f>MONTH(SalesDataTable[[#This Row],[Order Date]])</f>
        <v>11</v>
      </c>
      <c r="T2337" s="8" t="str">
        <f>TEXT(SalesDataTable[[#This Row],[Order Date]],"mmm")</f>
        <v>Nov</v>
      </c>
    </row>
    <row r="2338" spans="1:20" ht="15.6">
      <c r="A2338" s="2">
        <v>3165</v>
      </c>
      <c r="B2338" s="3">
        <v>46337</v>
      </c>
      <c r="C2338" s="4" t="s">
        <v>11</v>
      </c>
      <c r="D2338" s="4" t="s">
        <v>12</v>
      </c>
      <c r="E2338" s="4" t="s">
        <v>19</v>
      </c>
      <c r="F2338" s="4" t="s">
        <v>3</v>
      </c>
      <c r="G2338" s="4" t="s">
        <v>34</v>
      </c>
      <c r="H2338" s="4" t="s">
        <v>42</v>
      </c>
      <c r="I2338" s="9">
        <v>1</v>
      </c>
      <c r="J2338" s="6">
        <v>35.729999999999997</v>
      </c>
      <c r="K2338" s="7">
        <v>0.1</v>
      </c>
      <c r="L2338" s="6">
        <v>14.15</v>
      </c>
      <c r="M2338" s="6">
        <f t="shared" si="144"/>
        <v>32.156999999999996</v>
      </c>
      <c r="N2338" s="6">
        <f t="shared" si="145"/>
        <v>14.15</v>
      </c>
      <c r="O2338" s="6">
        <f t="shared" si="146"/>
        <v>18.006999999999998</v>
      </c>
      <c r="P2338" s="8">
        <f t="shared" si="147"/>
        <v>0.55997139036601673</v>
      </c>
      <c r="Q2338" s="5">
        <f>YEAR(SalesDataTable[[#This Row],[Order Date]])</f>
        <v>2026</v>
      </c>
      <c r="R2338" s="8" t="str">
        <f>"Q"&amp;ROUNDUP(MONTH(SalesDataTable[[#This Row],[Order Date]])/3,0)</f>
        <v>Q4</v>
      </c>
      <c r="S2338" s="9">
        <f>MONTH(SalesDataTable[[#This Row],[Order Date]])</f>
        <v>11</v>
      </c>
      <c r="T2338" s="8" t="str">
        <f>TEXT(SalesDataTable[[#This Row],[Order Date]],"mmm")</f>
        <v>Nov</v>
      </c>
    </row>
    <row r="2339" spans="1:20" ht="15.6">
      <c r="A2339" s="2">
        <v>4179</v>
      </c>
      <c r="B2339" s="3">
        <v>46337</v>
      </c>
      <c r="C2339" s="4" t="s">
        <v>11</v>
      </c>
      <c r="D2339" s="4" t="s">
        <v>18</v>
      </c>
      <c r="E2339" s="4" t="s">
        <v>19</v>
      </c>
      <c r="F2339" s="4" t="s">
        <v>16</v>
      </c>
      <c r="G2339" s="4" t="s">
        <v>14</v>
      </c>
      <c r="H2339" s="4" t="s">
        <v>48</v>
      </c>
      <c r="I2339" s="9">
        <v>2</v>
      </c>
      <c r="J2339" s="6">
        <v>166.1</v>
      </c>
      <c r="K2339" s="7">
        <v>0.05</v>
      </c>
      <c r="L2339" s="6">
        <v>88.2</v>
      </c>
      <c r="M2339" s="6">
        <f t="shared" si="144"/>
        <v>315.58999999999997</v>
      </c>
      <c r="N2339" s="6">
        <f t="shared" si="145"/>
        <v>176.4</v>
      </c>
      <c r="O2339" s="6">
        <f t="shared" si="146"/>
        <v>139.18999999999997</v>
      </c>
      <c r="P2339" s="8">
        <f t="shared" si="147"/>
        <v>0.44104692797617157</v>
      </c>
      <c r="Q2339" s="5">
        <f>YEAR(SalesDataTable[[#This Row],[Order Date]])</f>
        <v>2026</v>
      </c>
      <c r="R2339" s="8" t="str">
        <f>"Q"&amp;ROUNDUP(MONTH(SalesDataTable[[#This Row],[Order Date]])/3,0)</f>
        <v>Q4</v>
      </c>
      <c r="S2339" s="9">
        <f>MONTH(SalesDataTable[[#This Row],[Order Date]])</f>
        <v>11</v>
      </c>
      <c r="T2339" s="8" t="str">
        <f>TEXT(SalesDataTable[[#This Row],[Order Date]],"mmm")</f>
        <v>Nov</v>
      </c>
    </row>
    <row r="2340" spans="1:20" ht="15.6">
      <c r="A2340" s="2">
        <v>4829</v>
      </c>
      <c r="B2340" s="3">
        <v>46337</v>
      </c>
      <c r="C2340" s="4" t="s">
        <v>11</v>
      </c>
      <c r="D2340" s="4" t="s">
        <v>52</v>
      </c>
      <c r="E2340" s="4" t="s">
        <v>28</v>
      </c>
      <c r="F2340" s="4" t="s">
        <v>13</v>
      </c>
      <c r="G2340" s="4" t="s">
        <v>4</v>
      </c>
      <c r="H2340" s="4" t="s">
        <v>5</v>
      </c>
      <c r="I2340" s="9">
        <v>2</v>
      </c>
      <c r="J2340" s="6">
        <v>81.27</v>
      </c>
      <c r="K2340" s="7">
        <v>0.05</v>
      </c>
      <c r="L2340" s="6">
        <v>43.04</v>
      </c>
      <c r="M2340" s="6">
        <f t="shared" si="144"/>
        <v>154.41299999999998</v>
      </c>
      <c r="N2340" s="6">
        <f t="shared" si="145"/>
        <v>86.08</v>
      </c>
      <c r="O2340" s="6">
        <f t="shared" si="146"/>
        <v>68.332999999999984</v>
      </c>
      <c r="P2340" s="8">
        <f t="shared" si="147"/>
        <v>0.44253398353765544</v>
      </c>
      <c r="Q2340" s="5">
        <f>YEAR(SalesDataTable[[#This Row],[Order Date]])</f>
        <v>2026</v>
      </c>
      <c r="R2340" s="8" t="str">
        <f>"Q"&amp;ROUNDUP(MONTH(SalesDataTable[[#This Row],[Order Date]])/3,0)</f>
        <v>Q4</v>
      </c>
      <c r="S2340" s="9">
        <f>MONTH(SalesDataTable[[#This Row],[Order Date]])</f>
        <v>11</v>
      </c>
      <c r="T2340" s="8" t="str">
        <f>TEXT(SalesDataTable[[#This Row],[Order Date]],"mmm")</f>
        <v>Nov</v>
      </c>
    </row>
    <row r="2341" spans="1:20" ht="15.6">
      <c r="A2341" s="2">
        <v>4943</v>
      </c>
      <c r="B2341" s="3">
        <v>46337</v>
      </c>
      <c r="C2341" s="4" t="s">
        <v>0</v>
      </c>
      <c r="D2341" s="4" t="s">
        <v>36</v>
      </c>
      <c r="E2341" s="4" t="s">
        <v>8</v>
      </c>
      <c r="F2341" s="4" t="s">
        <v>3</v>
      </c>
      <c r="G2341" s="4" t="s">
        <v>23</v>
      </c>
      <c r="H2341" s="4" t="s">
        <v>29</v>
      </c>
      <c r="I2341" s="9">
        <v>10</v>
      </c>
      <c r="J2341" s="6">
        <v>191.98</v>
      </c>
      <c r="K2341" s="7">
        <v>0.1</v>
      </c>
      <c r="L2341" s="6">
        <v>102.73</v>
      </c>
      <c r="M2341" s="6">
        <f t="shared" si="144"/>
        <v>1727.82</v>
      </c>
      <c r="N2341" s="6">
        <f t="shared" si="145"/>
        <v>1027.3</v>
      </c>
      <c r="O2341" s="6">
        <f t="shared" si="146"/>
        <v>700.52</v>
      </c>
      <c r="P2341" s="8">
        <f t="shared" si="147"/>
        <v>0.40543575140929033</v>
      </c>
      <c r="Q2341" s="5">
        <f>YEAR(SalesDataTable[[#This Row],[Order Date]])</f>
        <v>2026</v>
      </c>
      <c r="R2341" s="8" t="str">
        <f>"Q"&amp;ROUNDUP(MONTH(SalesDataTable[[#This Row],[Order Date]])/3,0)</f>
        <v>Q4</v>
      </c>
      <c r="S2341" s="9">
        <f>MONTH(SalesDataTable[[#This Row],[Order Date]])</f>
        <v>11</v>
      </c>
      <c r="T2341" s="8" t="str">
        <f>TEXT(SalesDataTable[[#This Row],[Order Date]],"mmm")</f>
        <v>Nov</v>
      </c>
    </row>
    <row r="2342" spans="1:20" ht="15.6">
      <c r="A2342" s="2">
        <v>887</v>
      </c>
      <c r="B2342" s="3">
        <v>46338</v>
      </c>
      <c r="C2342" s="4" t="s">
        <v>20</v>
      </c>
      <c r="D2342" s="4" t="s">
        <v>33</v>
      </c>
      <c r="E2342" s="4" t="s">
        <v>19</v>
      </c>
      <c r="F2342" s="4" t="s">
        <v>3</v>
      </c>
      <c r="G2342" s="4" t="s">
        <v>9</v>
      </c>
      <c r="H2342" s="4" t="s">
        <v>10</v>
      </c>
      <c r="I2342" s="9">
        <v>6</v>
      </c>
      <c r="J2342" s="6">
        <v>89.87</v>
      </c>
      <c r="K2342" s="7">
        <v>0.2</v>
      </c>
      <c r="L2342" s="6">
        <v>44.47</v>
      </c>
      <c r="M2342" s="6">
        <f t="shared" si="144"/>
        <v>431.37600000000003</v>
      </c>
      <c r="N2342" s="6">
        <f t="shared" si="145"/>
        <v>266.82</v>
      </c>
      <c r="O2342" s="6">
        <f t="shared" si="146"/>
        <v>164.55600000000004</v>
      </c>
      <c r="P2342" s="8">
        <f t="shared" si="147"/>
        <v>0.3814676755313231</v>
      </c>
      <c r="Q2342" s="5">
        <f>YEAR(SalesDataTable[[#This Row],[Order Date]])</f>
        <v>2026</v>
      </c>
      <c r="R2342" s="8" t="str">
        <f>"Q"&amp;ROUNDUP(MONTH(SalesDataTable[[#This Row],[Order Date]])/3,0)</f>
        <v>Q4</v>
      </c>
      <c r="S2342" s="9">
        <f>MONTH(SalesDataTable[[#This Row],[Order Date]])</f>
        <v>11</v>
      </c>
      <c r="T2342" s="8" t="str">
        <f>TEXT(SalesDataTable[[#This Row],[Order Date]],"mmm")</f>
        <v>Nov</v>
      </c>
    </row>
    <row r="2343" spans="1:20" ht="15.6">
      <c r="A2343" s="2">
        <v>1090</v>
      </c>
      <c r="B2343" s="3">
        <v>46338</v>
      </c>
      <c r="C2343" s="4" t="s">
        <v>6</v>
      </c>
      <c r="D2343" s="4" t="s">
        <v>49</v>
      </c>
      <c r="E2343" s="4" t="s">
        <v>28</v>
      </c>
      <c r="F2343" s="4" t="s">
        <v>13</v>
      </c>
      <c r="G2343" s="4" t="s">
        <v>4</v>
      </c>
      <c r="H2343" s="4" t="s">
        <v>22</v>
      </c>
      <c r="I2343" s="9">
        <v>3</v>
      </c>
      <c r="J2343" s="6">
        <v>51.44</v>
      </c>
      <c r="K2343" s="7">
        <v>0.1</v>
      </c>
      <c r="L2343" s="6">
        <v>23.11</v>
      </c>
      <c r="M2343" s="6">
        <f t="shared" si="144"/>
        <v>138.88800000000001</v>
      </c>
      <c r="N2343" s="6">
        <f t="shared" si="145"/>
        <v>69.33</v>
      </c>
      <c r="O2343" s="6">
        <f t="shared" si="146"/>
        <v>69.558000000000007</v>
      </c>
      <c r="P2343" s="8">
        <f t="shared" si="147"/>
        <v>0.50082080525315364</v>
      </c>
      <c r="Q2343" s="5">
        <f>YEAR(SalesDataTable[[#This Row],[Order Date]])</f>
        <v>2026</v>
      </c>
      <c r="R2343" s="8" t="str">
        <f>"Q"&amp;ROUNDUP(MONTH(SalesDataTable[[#This Row],[Order Date]])/3,0)</f>
        <v>Q4</v>
      </c>
      <c r="S2343" s="9">
        <f>MONTH(SalesDataTable[[#This Row],[Order Date]])</f>
        <v>11</v>
      </c>
      <c r="T2343" s="8" t="str">
        <f>TEXT(SalesDataTable[[#This Row],[Order Date]],"mmm")</f>
        <v>Nov</v>
      </c>
    </row>
    <row r="2344" spans="1:20" ht="15.6">
      <c r="A2344" s="2">
        <v>2090</v>
      </c>
      <c r="B2344" s="3">
        <v>46338</v>
      </c>
      <c r="C2344" s="4" t="s">
        <v>20</v>
      </c>
      <c r="D2344" s="4" t="s">
        <v>21</v>
      </c>
      <c r="E2344" s="4" t="s">
        <v>28</v>
      </c>
      <c r="F2344" s="4" t="s">
        <v>13</v>
      </c>
      <c r="G2344" s="4" t="s">
        <v>14</v>
      </c>
      <c r="H2344" s="4" t="s">
        <v>32</v>
      </c>
      <c r="I2344" s="9">
        <v>4</v>
      </c>
      <c r="J2344" s="6">
        <v>46.68</v>
      </c>
      <c r="K2344" s="7">
        <v>0.05</v>
      </c>
      <c r="L2344" s="6">
        <v>17.96</v>
      </c>
      <c r="M2344" s="6">
        <f t="shared" si="144"/>
        <v>177.38399999999999</v>
      </c>
      <c r="N2344" s="6">
        <f t="shared" si="145"/>
        <v>71.84</v>
      </c>
      <c r="O2344" s="6">
        <f t="shared" si="146"/>
        <v>105.54399999999998</v>
      </c>
      <c r="P2344" s="8">
        <f t="shared" si="147"/>
        <v>0.59500293149325756</v>
      </c>
      <c r="Q2344" s="5">
        <f>YEAR(SalesDataTable[[#This Row],[Order Date]])</f>
        <v>2026</v>
      </c>
      <c r="R2344" s="8" t="str">
        <f>"Q"&amp;ROUNDUP(MONTH(SalesDataTable[[#This Row],[Order Date]])/3,0)</f>
        <v>Q4</v>
      </c>
      <c r="S2344" s="9">
        <f>MONTH(SalesDataTable[[#This Row],[Order Date]])</f>
        <v>11</v>
      </c>
      <c r="T2344" s="8" t="str">
        <f>TEXT(SalesDataTable[[#This Row],[Order Date]],"mmm")</f>
        <v>Nov</v>
      </c>
    </row>
    <row r="2345" spans="1:20" ht="15.6">
      <c r="A2345" s="2">
        <v>2561</v>
      </c>
      <c r="B2345" s="3">
        <v>46338</v>
      </c>
      <c r="C2345" s="4" t="s">
        <v>6</v>
      </c>
      <c r="D2345" s="4" t="s">
        <v>43</v>
      </c>
      <c r="E2345" s="4" t="s">
        <v>19</v>
      </c>
      <c r="F2345" s="4" t="s">
        <v>13</v>
      </c>
      <c r="G2345" s="4" t="s">
        <v>9</v>
      </c>
      <c r="H2345" s="4" t="s">
        <v>46</v>
      </c>
      <c r="I2345" s="9">
        <v>4</v>
      </c>
      <c r="J2345" s="6">
        <v>73.05</v>
      </c>
      <c r="K2345" s="7">
        <v>0.2</v>
      </c>
      <c r="L2345" s="6">
        <v>32.82</v>
      </c>
      <c r="M2345" s="6">
        <f t="shared" si="144"/>
        <v>233.76</v>
      </c>
      <c r="N2345" s="6">
        <f t="shared" si="145"/>
        <v>131.28</v>
      </c>
      <c r="O2345" s="6">
        <f t="shared" si="146"/>
        <v>102.47999999999999</v>
      </c>
      <c r="P2345" s="8">
        <f t="shared" si="147"/>
        <v>0.4383983572895277</v>
      </c>
      <c r="Q2345" s="5">
        <f>YEAR(SalesDataTable[[#This Row],[Order Date]])</f>
        <v>2026</v>
      </c>
      <c r="R2345" s="8" t="str">
        <f>"Q"&amp;ROUNDUP(MONTH(SalesDataTable[[#This Row],[Order Date]])/3,0)</f>
        <v>Q4</v>
      </c>
      <c r="S2345" s="9">
        <f>MONTH(SalesDataTable[[#This Row],[Order Date]])</f>
        <v>11</v>
      </c>
      <c r="T2345" s="8" t="str">
        <f>TEXT(SalesDataTable[[#This Row],[Order Date]],"mmm")</f>
        <v>Nov</v>
      </c>
    </row>
    <row r="2346" spans="1:20" ht="15.6">
      <c r="A2346" s="2">
        <v>2855</v>
      </c>
      <c r="B2346" s="3">
        <v>46338</v>
      </c>
      <c r="C2346" s="4" t="s">
        <v>11</v>
      </c>
      <c r="D2346" s="4" t="s">
        <v>39</v>
      </c>
      <c r="E2346" s="4" t="s">
        <v>28</v>
      </c>
      <c r="F2346" s="4" t="s">
        <v>13</v>
      </c>
      <c r="G2346" s="4" t="s">
        <v>23</v>
      </c>
      <c r="H2346" s="4" t="s">
        <v>51</v>
      </c>
      <c r="I2346" s="9">
        <v>1</v>
      </c>
      <c r="J2346" s="6">
        <v>125.32</v>
      </c>
      <c r="K2346" s="7">
        <v>0.15</v>
      </c>
      <c r="L2346" s="6">
        <v>59.49</v>
      </c>
      <c r="M2346" s="6">
        <f t="shared" si="144"/>
        <v>106.52199999999999</v>
      </c>
      <c r="N2346" s="6">
        <f t="shared" si="145"/>
        <v>59.49</v>
      </c>
      <c r="O2346" s="6">
        <f t="shared" si="146"/>
        <v>47.031999999999989</v>
      </c>
      <c r="P2346" s="8">
        <f t="shared" si="147"/>
        <v>0.44152381667636725</v>
      </c>
      <c r="Q2346" s="5">
        <f>YEAR(SalesDataTable[[#This Row],[Order Date]])</f>
        <v>2026</v>
      </c>
      <c r="R2346" s="8" t="str">
        <f>"Q"&amp;ROUNDUP(MONTH(SalesDataTable[[#This Row],[Order Date]])/3,0)</f>
        <v>Q4</v>
      </c>
      <c r="S2346" s="9">
        <f>MONTH(SalesDataTable[[#This Row],[Order Date]])</f>
        <v>11</v>
      </c>
      <c r="T2346" s="8" t="str">
        <f>TEXT(SalesDataTable[[#This Row],[Order Date]],"mmm")</f>
        <v>Nov</v>
      </c>
    </row>
    <row r="2347" spans="1:20" ht="15.6">
      <c r="A2347" s="2">
        <v>4421</v>
      </c>
      <c r="B2347" s="3">
        <v>46338</v>
      </c>
      <c r="C2347" s="4" t="s">
        <v>6</v>
      </c>
      <c r="D2347" s="4" t="s">
        <v>41</v>
      </c>
      <c r="E2347" s="4" t="s">
        <v>28</v>
      </c>
      <c r="F2347" s="4" t="s">
        <v>16</v>
      </c>
      <c r="G2347" s="4" t="s">
        <v>34</v>
      </c>
      <c r="H2347" s="4" t="s">
        <v>38</v>
      </c>
      <c r="I2347" s="9">
        <v>2</v>
      </c>
      <c r="J2347" s="6">
        <v>123.49</v>
      </c>
      <c r="K2347" s="7">
        <v>0.15</v>
      </c>
      <c r="L2347" s="6">
        <v>68.08</v>
      </c>
      <c r="M2347" s="6">
        <f t="shared" si="144"/>
        <v>209.93299999999999</v>
      </c>
      <c r="N2347" s="6">
        <f t="shared" si="145"/>
        <v>136.16</v>
      </c>
      <c r="O2347" s="6">
        <f t="shared" si="146"/>
        <v>73.772999999999996</v>
      </c>
      <c r="P2347" s="8">
        <f t="shared" si="147"/>
        <v>0.35141211719929694</v>
      </c>
      <c r="Q2347" s="5">
        <f>YEAR(SalesDataTable[[#This Row],[Order Date]])</f>
        <v>2026</v>
      </c>
      <c r="R2347" s="8" t="str">
        <f>"Q"&amp;ROUNDUP(MONTH(SalesDataTable[[#This Row],[Order Date]])/3,0)</f>
        <v>Q4</v>
      </c>
      <c r="S2347" s="9">
        <f>MONTH(SalesDataTable[[#This Row],[Order Date]])</f>
        <v>11</v>
      </c>
      <c r="T2347" s="8" t="str">
        <f>TEXT(SalesDataTable[[#This Row],[Order Date]],"mmm")</f>
        <v>Nov</v>
      </c>
    </row>
    <row r="2348" spans="1:20" ht="15.6">
      <c r="A2348" s="2">
        <v>195</v>
      </c>
      <c r="B2348" s="3">
        <v>46339</v>
      </c>
      <c r="C2348" s="4" t="s">
        <v>6</v>
      </c>
      <c r="D2348" s="4" t="s">
        <v>43</v>
      </c>
      <c r="E2348" s="4" t="s">
        <v>19</v>
      </c>
      <c r="F2348" s="4" t="s">
        <v>3</v>
      </c>
      <c r="G2348" s="4" t="s">
        <v>14</v>
      </c>
      <c r="H2348" s="4" t="s">
        <v>32</v>
      </c>
      <c r="I2348" s="9">
        <v>1</v>
      </c>
      <c r="J2348" s="6">
        <v>47.37</v>
      </c>
      <c r="K2348" s="7">
        <v>0.2</v>
      </c>
      <c r="L2348" s="6">
        <v>18.739999999999998</v>
      </c>
      <c r="M2348" s="6">
        <f t="shared" si="144"/>
        <v>37.896000000000001</v>
      </c>
      <c r="N2348" s="6">
        <f t="shared" si="145"/>
        <v>18.739999999999998</v>
      </c>
      <c r="O2348" s="6">
        <f t="shared" si="146"/>
        <v>19.156000000000002</v>
      </c>
      <c r="P2348" s="8">
        <f t="shared" si="147"/>
        <v>0.50548870593202455</v>
      </c>
      <c r="Q2348" s="5">
        <f>YEAR(SalesDataTable[[#This Row],[Order Date]])</f>
        <v>2026</v>
      </c>
      <c r="R2348" s="8" t="str">
        <f>"Q"&amp;ROUNDUP(MONTH(SalesDataTable[[#This Row],[Order Date]])/3,0)</f>
        <v>Q4</v>
      </c>
      <c r="S2348" s="9">
        <f>MONTH(SalesDataTable[[#This Row],[Order Date]])</f>
        <v>11</v>
      </c>
      <c r="T2348" s="8" t="str">
        <f>TEXT(SalesDataTable[[#This Row],[Order Date]],"mmm")</f>
        <v>Nov</v>
      </c>
    </row>
    <row r="2349" spans="1:20" ht="15.6">
      <c r="A2349" s="2">
        <v>520</v>
      </c>
      <c r="B2349" s="3">
        <v>46339</v>
      </c>
      <c r="C2349" s="4" t="s">
        <v>6</v>
      </c>
      <c r="D2349" s="4" t="s">
        <v>43</v>
      </c>
      <c r="E2349" s="4" t="s">
        <v>8</v>
      </c>
      <c r="F2349" s="4" t="s">
        <v>16</v>
      </c>
      <c r="G2349" s="4" t="s">
        <v>9</v>
      </c>
      <c r="H2349" s="4" t="s">
        <v>10</v>
      </c>
      <c r="I2349" s="9">
        <v>6</v>
      </c>
      <c r="J2349" s="6">
        <v>92.31</v>
      </c>
      <c r="K2349" s="7">
        <v>0.05</v>
      </c>
      <c r="L2349" s="6">
        <v>46.12</v>
      </c>
      <c r="M2349" s="6">
        <f t="shared" si="144"/>
        <v>526.16700000000003</v>
      </c>
      <c r="N2349" s="6">
        <f t="shared" si="145"/>
        <v>276.71999999999997</v>
      </c>
      <c r="O2349" s="6">
        <f t="shared" si="146"/>
        <v>249.44700000000006</v>
      </c>
      <c r="P2349" s="8">
        <f t="shared" si="147"/>
        <v>0.47408332335551268</v>
      </c>
      <c r="Q2349" s="5">
        <f>YEAR(SalesDataTable[[#This Row],[Order Date]])</f>
        <v>2026</v>
      </c>
      <c r="R2349" s="8" t="str">
        <f>"Q"&amp;ROUNDUP(MONTH(SalesDataTable[[#This Row],[Order Date]])/3,0)</f>
        <v>Q4</v>
      </c>
      <c r="S2349" s="9">
        <f>MONTH(SalesDataTable[[#This Row],[Order Date]])</f>
        <v>11</v>
      </c>
      <c r="T2349" s="8" t="str">
        <f>TEXT(SalesDataTable[[#This Row],[Order Date]],"mmm")</f>
        <v>Nov</v>
      </c>
    </row>
    <row r="2350" spans="1:20" ht="15.6">
      <c r="A2350" s="2">
        <v>646</v>
      </c>
      <c r="B2350" s="3">
        <v>46339</v>
      </c>
      <c r="C2350" s="4" t="s">
        <v>11</v>
      </c>
      <c r="D2350" s="4" t="s">
        <v>52</v>
      </c>
      <c r="E2350" s="4" t="s">
        <v>19</v>
      </c>
      <c r="F2350" s="4" t="s">
        <v>3</v>
      </c>
      <c r="G2350" s="4" t="s">
        <v>4</v>
      </c>
      <c r="H2350" s="4" t="s">
        <v>22</v>
      </c>
      <c r="I2350" s="9">
        <v>1</v>
      </c>
      <c r="J2350" s="6">
        <v>49.53</v>
      </c>
      <c r="K2350" s="7">
        <v>0.1</v>
      </c>
      <c r="L2350" s="6">
        <v>22.18</v>
      </c>
      <c r="M2350" s="6">
        <f t="shared" si="144"/>
        <v>44.577000000000005</v>
      </c>
      <c r="N2350" s="6">
        <f t="shared" si="145"/>
        <v>22.18</v>
      </c>
      <c r="O2350" s="6">
        <f t="shared" si="146"/>
        <v>22.397000000000006</v>
      </c>
      <c r="P2350" s="8">
        <f t="shared" si="147"/>
        <v>0.50243399062296712</v>
      </c>
      <c r="Q2350" s="5">
        <f>YEAR(SalesDataTable[[#This Row],[Order Date]])</f>
        <v>2026</v>
      </c>
      <c r="R2350" s="8" t="str">
        <f>"Q"&amp;ROUNDUP(MONTH(SalesDataTable[[#This Row],[Order Date]])/3,0)</f>
        <v>Q4</v>
      </c>
      <c r="S2350" s="9">
        <f>MONTH(SalesDataTable[[#This Row],[Order Date]])</f>
        <v>11</v>
      </c>
      <c r="T2350" s="8" t="str">
        <f>TEXT(SalesDataTable[[#This Row],[Order Date]],"mmm")</f>
        <v>Nov</v>
      </c>
    </row>
    <row r="2351" spans="1:20" ht="15.6">
      <c r="A2351" s="2">
        <v>893</v>
      </c>
      <c r="B2351" s="3">
        <v>46339</v>
      </c>
      <c r="C2351" s="4" t="s">
        <v>20</v>
      </c>
      <c r="D2351" s="4" t="s">
        <v>33</v>
      </c>
      <c r="E2351" s="4" t="s">
        <v>2</v>
      </c>
      <c r="F2351" s="4" t="s">
        <v>13</v>
      </c>
      <c r="G2351" s="4" t="s">
        <v>14</v>
      </c>
      <c r="H2351" s="4" t="s">
        <v>32</v>
      </c>
      <c r="I2351" s="9">
        <v>4</v>
      </c>
      <c r="J2351" s="6">
        <v>47.62</v>
      </c>
      <c r="K2351" s="7">
        <v>0.2</v>
      </c>
      <c r="L2351" s="6">
        <v>18.100000000000001</v>
      </c>
      <c r="M2351" s="6">
        <f t="shared" si="144"/>
        <v>152.38399999999999</v>
      </c>
      <c r="N2351" s="6">
        <f t="shared" si="145"/>
        <v>72.400000000000006</v>
      </c>
      <c r="O2351" s="6">
        <f t="shared" si="146"/>
        <v>79.98399999999998</v>
      </c>
      <c r="P2351" s="8">
        <f t="shared" si="147"/>
        <v>0.52488450230995376</v>
      </c>
      <c r="Q2351" s="5">
        <f>YEAR(SalesDataTable[[#This Row],[Order Date]])</f>
        <v>2026</v>
      </c>
      <c r="R2351" s="8" t="str">
        <f>"Q"&amp;ROUNDUP(MONTH(SalesDataTable[[#This Row],[Order Date]])/3,0)</f>
        <v>Q4</v>
      </c>
      <c r="S2351" s="9">
        <f>MONTH(SalesDataTable[[#This Row],[Order Date]])</f>
        <v>11</v>
      </c>
      <c r="T2351" s="8" t="str">
        <f>TEXT(SalesDataTable[[#This Row],[Order Date]],"mmm")</f>
        <v>Nov</v>
      </c>
    </row>
    <row r="2352" spans="1:20" ht="15.6">
      <c r="A2352" s="2">
        <v>916</v>
      </c>
      <c r="B2352" s="3">
        <v>46339</v>
      </c>
      <c r="C2352" s="4" t="s">
        <v>6</v>
      </c>
      <c r="D2352" s="4" t="s">
        <v>27</v>
      </c>
      <c r="E2352" s="4" t="s">
        <v>2</v>
      </c>
      <c r="F2352" s="4" t="s">
        <v>13</v>
      </c>
      <c r="G2352" s="4" t="s">
        <v>4</v>
      </c>
      <c r="H2352" s="4" t="s">
        <v>22</v>
      </c>
      <c r="I2352" s="9">
        <v>4</v>
      </c>
      <c r="J2352" s="6">
        <v>51.93</v>
      </c>
      <c r="K2352" s="7">
        <v>0.05</v>
      </c>
      <c r="L2352" s="6">
        <v>22.62</v>
      </c>
      <c r="M2352" s="6">
        <f t="shared" si="144"/>
        <v>197.334</v>
      </c>
      <c r="N2352" s="6">
        <f t="shared" si="145"/>
        <v>90.48</v>
      </c>
      <c r="O2352" s="6">
        <f t="shared" si="146"/>
        <v>106.854</v>
      </c>
      <c r="P2352" s="8">
        <f t="shared" si="147"/>
        <v>0.54148803551339353</v>
      </c>
      <c r="Q2352" s="5">
        <f>YEAR(SalesDataTable[[#This Row],[Order Date]])</f>
        <v>2026</v>
      </c>
      <c r="R2352" s="8" t="str">
        <f>"Q"&amp;ROUNDUP(MONTH(SalesDataTable[[#This Row],[Order Date]])/3,0)</f>
        <v>Q4</v>
      </c>
      <c r="S2352" s="9">
        <f>MONTH(SalesDataTable[[#This Row],[Order Date]])</f>
        <v>11</v>
      </c>
      <c r="T2352" s="8" t="str">
        <f>TEXT(SalesDataTable[[#This Row],[Order Date]],"mmm")</f>
        <v>Nov</v>
      </c>
    </row>
    <row r="2353" spans="1:20" ht="15.6">
      <c r="A2353" s="2">
        <v>1295</v>
      </c>
      <c r="B2353" s="3">
        <v>46339</v>
      </c>
      <c r="C2353" s="4" t="s">
        <v>6</v>
      </c>
      <c r="D2353" s="4" t="s">
        <v>41</v>
      </c>
      <c r="E2353" s="4" t="s">
        <v>28</v>
      </c>
      <c r="F2353" s="4" t="s">
        <v>13</v>
      </c>
      <c r="G2353" s="4" t="s">
        <v>9</v>
      </c>
      <c r="H2353" s="4" t="s">
        <v>37</v>
      </c>
      <c r="I2353" s="9">
        <v>1</v>
      </c>
      <c r="J2353" s="6">
        <v>155.44999999999999</v>
      </c>
      <c r="K2353" s="7">
        <v>0.05</v>
      </c>
      <c r="L2353" s="6">
        <v>77.25</v>
      </c>
      <c r="M2353" s="6">
        <f t="shared" si="144"/>
        <v>147.67749999999998</v>
      </c>
      <c r="N2353" s="6">
        <f t="shared" si="145"/>
        <v>77.25</v>
      </c>
      <c r="O2353" s="6">
        <f t="shared" si="146"/>
        <v>70.427499999999981</v>
      </c>
      <c r="P2353" s="8">
        <f t="shared" si="147"/>
        <v>0.47690067884410281</v>
      </c>
      <c r="Q2353" s="5">
        <f>YEAR(SalesDataTable[[#This Row],[Order Date]])</f>
        <v>2026</v>
      </c>
      <c r="R2353" s="8" t="str">
        <f>"Q"&amp;ROUNDUP(MONTH(SalesDataTable[[#This Row],[Order Date]])/3,0)</f>
        <v>Q4</v>
      </c>
      <c r="S2353" s="9">
        <f>MONTH(SalesDataTable[[#This Row],[Order Date]])</f>
        <v>11</v>
      </c>
      <c r="T2353" s="8" t="str">
        <f>TEXT(SalesDataTable[[#This Row],[Order Date]],"mmm")</f>
        <v>Nov</v>
      </c>
    </row>
    <row r="2354" spans="1:20" ht="15.6">
      <c r="A2354" s="2">
        <v>3438</v>
      </c>
      <c r="B2354" s="3">
        <v>46339</v>
      </c>
      <c r="C2354" s="4" t="s">
        <v>0</v>
      </c>
      <c r="D2354" s="4" t="s">
        <v>1</v>
      </c>
      <c r="E2354" s="4" t="s">
        <v>2</v>
      </c>
      <c r="F2354" s="4" t="s">
        <v>3</v>
      </c>
      <c r="G2354" s="4" t="s">
        <v>4</v>
      </c>
      <c r="H2354" s="4" t="s">
        <v>26</v>
      </c>
      <c r="I2354" s="9">
        <v>4</v>
      </c>
      <c r="J2354" s="6">
        <v>40.03</v>
      </c>
      <c r="K2354" s="7">
        <v>0.05</v>
      </c>
      <c r="L2354" s="6">
        <v>16.78</v>
      </c>
      <c r="M2354" s="6">
        <f t="shared" si="144"/>
        <v>152.114</v>
      </c>
      <c r="N2354" s="6">
        <f t="shared" si="145"/>
        <v>67.12</v>
      </c>
      <c r="O2354" s="6">
        <f t="shared" si="146"/>
        <v>84.994</v>
      </c>
      <c r="P2354" s="8">
        <f t="shared" si="147"/>
        <v>0.5587519886400989</v>
      </c>
      <c r="Q2354" s="5">
        <f>YEAR(SalesDataTable[[#This Row],[Order Date]])</f>
        <v>2026</v>
      </c>
      <c r="R2354" s="8" t="str">
        <f>"Q"&amp;ROUNDUP(MONTH(SalesDataTable[[#This Row],[Order Date]])/3,0)</f>
        <v>Q4</v>
      </c>
      <c r="S2354" s="9">
        <f>MONTH(SalesDataTable[[#This Row],[Order Date]])</f>
        <v>11</v>
      </c>
      <c r="T2354" s="8" t="str">
        <f>TEXT(SalesDataTable[[#This Row],[Order Date]],"mmm")</f>
        <v>Nov</v>
      </c>
    </row>
    <row r="2355" spans="1:20" ht="15.6">
      <c r="A2355" s="2">
        <v>3573</v>
      </c>
      <c r="B2355" s="3">
        <v>46339</v>
      </c>
      <c r="C2355" s="4" t="s">
        <v>0</v>
      </c>
      <c r="D2355" s="4" t="s">
        <v>36</v>
      </c>
      <c r="E2355" s="4" t="s">
        <v>2</v>
      </c>
      <c r="F2355" s="4" t="s">
        <v>3</v>
      </c>
      <c r="G2355" s="4" t="s">
        <v>9</v>
      </c>
      <c r="H2355" s="4" t="s">
        <v>37</v>
      </c>
      <c r="I2355" s="9">
        <v>2</v>
      </c>
      <c r="J2355" s="6">
        <v>152.96</v>
      </c>
      <c r="K2355" s="7">
        <v>0.1</v>
      </c>
      <c r="L2355" s="6">
        <v>79.12</v>
      </c>
      <c r="M2355" s="6">
        <f t="shared" si="144"/>
        <v>275.32800000000003</v>
      </c>
      <c r="N2355" s="6">
        <f t="shared" si="145"/>
        <v>158.24</v>
      </c>
      <c r="O2355" s="6">
        <f t="shared" si="146"/>
        <v>117.08800000000002</v>
      </c>
      <c r="P2355" s="8">
        <f t="shared" si="147"/>
        <v>0.4252673175267318</v>
      </c>
      <c r="Q2355" s="5">
        <f>YEAR(SalesDataTable[[#This Row],[Order Date]])</f>
        <v>2026</v>
      </c>
      <c r="R2355" s="8" t="str">
        <f>"Q"&amp;ROUNDUP(MONTH(SalesDataTable[[#This Row],[Order Date]])/3,0)</f>
        <v>Q4</v>
      </c>
      <c r="S2355" s="9">
        <f>MONTH(SalesDataTable[[#This Row],[Order Date]])</f>
        <v>11</v>
      </c>
      <c r="T2355" s="8" t="str">
        <f>TEXT(SalesDataTable[[#This Row],[Order Date]],"mmm")</f>
        <v>Nov</v>
      </c>
    </row>
    <row r="2356" spans="1:20" ht="15.6">
      <c r="A2356" s="2">
        <v>4257</v>
      </c>
      <c r="B2356" s="3">
        <v>46339</v>
      </c>
      <c r="C2356" s="4" t="s">
        <v>20</v>
      </c>
      <c r="D2356" s="4" t="s">
        <v>47</v>
      </c>
      <c r="E2356" s="4" t="s">
        <v>19</v>
      </c>
      <c r="F2356" s="4" t="s">
        <v>13</v>
      </c>
      <c r="G2356" s="4" t="s">
        <v>34</v>
      </c>
      <c r="H2356" s="4" t="s">
        <v>38</v>
      </c>
      <c r="I2356" s="9">
        <v>2</v>
      </c>
      <c r="J2356" s="6">
        <v>124.06</v>
      </c>
      <c r="K2356" s="7">
        <v>0.05</v>
      </c>
      <c r="L2356" s="6">
        <v>69.98</v>
      </c>
      <c r="M2356" s="6">
        <f t="shared" si="144"/>
        <v>235.714</v>
      </c>
      <c r="N2356" s="6">
        <f t="shared" si="145"/>
        <v>139.96</v>
      </c>
      <c r="O2356" s="6">
        <f t="shared" si="146"/>
        <v>95.753999999999991</v>
      </c>
      <c r="P2356" s="8">
        <f t="shared" si="147"/>
        <v>0.40622958330858577</v>
      </c>
      <c r="Q2356" s="5">
        <f>YEAR(SalesDataTable[[#This Row],[Order Date]])</f>
        <v>2026</v>
      </c>
      <c r="R2356" s="8" t="str">
        <f>"Q"&amp;ROUNDUP(MONTH(SalesDataTable[[#This Row],[Order Date]])/3,0)</f>
        <v>Q4</v>
      </c>
      <c r="S2356" s="9">
        <f>MONTH(SalesDataTable[[#This Row],[Order Date]])</f>
        <v>11</v>
      </c>
      <c r="T2356" s="8" t="str">
        <f>TEXT(SalesDataTable[[#This Row],[Order Date]],"mmm")</f>
        <v>Nov</v>
      </c>
    </row>
    <row r="2357" spans="1:20" ht="15.6">
      <c r="A2357" s="2">
        <v>4389</v>
      </c>
      <c r="B2357" s="3">
        <v>46339</v>
      </c>
      <c r="C2357" s="4" t="s">
        <v>11</v>
      </c>
      <c r="D2357" s="4" t="s">
        <v>39</v>
      </c>
      <c r="E2357" s="4" t="s">
        <v>28</v>
      </c>
      <c r="F2357" s="4" t="s">
        <v>13</v>
      </c>
      <c r="G2357" s="4" t="s">
        <v>9</v>
      </c>
      <c r="H2357" s="4" t="s">
        <v>37</v>
      </c>
      <c r="I2357" s="9">
        <v>1</v>
      </c>
      <c r="J2357" s="6">
        <v>151.66</v>
      </c>
      <c r="K2357" s="7">
        <v>0.1</v>
      </c>
      <c r="L2357" s="6">
        <v>80.209999999999994</v>
      </c>
      <c r="M2357" s="6">
        <f t="shared" si="144"/>
        <v>136.494</v>
      </c>
      <c r="N2357" s="6">
        <f t="shared" si="145"/>
        <v>80.209999999999994</v>
      </c>
      <c r="O2357" s="6">
        <f t="shared" si="146"/>
        <v>56.284000000000006</v>
      </c>
      <c r="P2357" s="8">
        <f t="shared" si="147"/>
        <v>0.41235512183685735</v>
      </c>
      <c r="Q2357" s="5">
        <f>YEAR(SalesDataTable[[#This Row],[Order Date]])</f>
        <v>2026</v>
      </c>
      <c r="R2357" s="8" t="str">
        <f>"Q"&amp;ROUNDUP(MONTH(SalesDataTable[[#This Row],[Order Date]])/3,0)</f>
        <v>Q4</v>
      </c>
      <c r="S2357" s="9">
        <f>MONTH(SalesDataTable[[#This Row],[Order Date]])</f>
        <v>11</v>
      </c>
      <c r="T2357" s="8" t="str">
        <f>TEXT(SalesDataTable[[#This Row],[Order Date]],"mmm")</f>
        <v>Nov</v>
      </c>
    </row>
    <row r="2358" spans="1:20" ht="15.6">
      <c r="A2358" s="2">
        <v>4887</v>
      </c>
      <c r="B2358" s="3">
        <v>46339</v>
      </c>
      <c r="C2358" s="4" t="s">
        <v>20</v>
      </c>
      <c r="D2358" s="4" t="s">
        <v>33</v>
      </c>
      <c r="E2358" s="4" t="s">
        <v>2</v>
      </c>
      <c r="F2358" s="4" t="s">
        <v>13</v>
      </c>
      <c r="G2358" s="4" t="s">
        <v>9</v>
      </c>
      <c r="H2358" s="4" t="s">
        <v>17</v>
      </c>
      <c r="I2358" s="9">
        <v>2</v>
      </c>
      <c r="J2358" s="6">
        <v>142.30000000000001</v>
      </c>
      <c r="K2358" s="7">
        <v>0.15</v>
      </c>
      <c r="L2358" s="6">
        <v>77.760000000000005</v>
      </c>
      <c r="M2358" s="6">
        <f t="shared" si="144"/>
        <v>241.91000000000003</v>
      </c>
      <c r="N2358" s="6">
        <f t="shared" si="145"/>
        <v>155.52000000000001</v>
      </c>
      <c r="O2358" s="6">
        <f t="shared" si="146"/>
        <v>86.390000000000015</v>
      </c>
      <c r="P2358" s="8">
        <f t="shared" si="147"/>
        <v>0.35711628291513375</v>
      </c>
      <c r="Q2358" s="5">
        <f>YEAR(SalesDataTable[[#This Row],[Order Date]])</f>
        <v>2026</v>
      </c>
      <c r="R2358" s="8" t="str">
        <f>"Q"&amp;ROUNDUP(MONTH(SalesDataTable[[#This Row],[Order Date]])/3,0)</f>
        <v>Q4</v>
      </c>
      <c r="S2358" s="9">
        <f>MONTH(SalesDataTable[[#This Row],[Order Date]])</f>
        <v>11</v>
      </c>
      <c r="T2358" s="8" t="str">
        <f>TEXT(SalesDataTable[[#This Row],[Order Date]],"mmm")</f>
        <v>Nov</v>
      </c>
    </row>
    <row r="2359" spans="1:20" ht="15.6">
      <c r="A2359" s="2">
        <v>5007</v>
      </c>
      <c r="B2359" s="3">
        <v>46339</v>
      </c>
      <c r="C2359" s="4" t="s">
        <v>6</v>
      </c>
      <c r="D2359" s="4" t="s">
        <v>49</v>
      </c>
      <c r="E2359" s="4" t="s">
        <v>2</v>
      </c>
      <c r="F2359" s="4" t="s">
        <v>16</v>
      </c>
      <c r="G2359" s="4" t="s">
        <v>14</v>
      </c>
      <c r="H2359" s="4" t="s">
        <v>48</v>
      </c>
      <c r="I2359" s="9">
        <v>4</v>
      </c>
      <c r="J2359" s="6">
        <v>161.97</v>
      </c>
      <c r="K2359" s="7">
        <v>0.05</v>
      </c>
      <c r="L2359" s="6">
        <v>87.2</v>
      </c>
      <c r="M2359" s="6">
        <f t="shared" si="144"/>
        <v>615.48599999999999</v>
      </c>
      <c r="N2359" s="6">
        <f t="shared" si="145"/>
        <v>348.8</v>
      </c>
      <c r="O2359" s="6">
        <f t="shared" si="146"/>
        <v>266.68599999999998</v>
      </c>
      <c r="P2359" s="8">
        <f t="shared" si="147"/>
        <v>0.4332933649181297</v>
      </c>
      <c r="Q2359" s="5">
        <f>YEAR(SalesDataTable[[#This Row],[Order Date]])</f>
        <v>2026</v>
      </c>
      <c r="R2359" s="8" t="str">
        <f>"Q"&amp;ROUNDUP(MONTH(SalesDataTable[[#This Row],[Order Date]])/3,0)</f>
        <v>Q4</v>
      </c>
      <c r="S2359" s="9">
        <f>MONTH(SalesDataTable[[#This Row],[Order Date]])</f>
        <v>11</v>
      </c>
      <c r="T2359" s="8" t="str">
        <f>TEXT(SalesDataTable[[#This Row],[Order Date]],"mmm")</f>
        <v>Nov</v>
      </c>
    </row>
    <row r="2360" spans="1:20" ht="15.6">
      <c r="A2360" s="2">
        <v>5111</v>
      </c>
      <c r="B2360" s="3">
        <v>46339</v>
      </c>
      <c r="C2360" s="4" t="s">
        <v>6</v>
      </c>
      <c r="D2360" s="4" t="s">
        <v>49</v>
      </c>
      <c r="E2360" s="4" t="s">
        <v>8</v>
      </c>
      <c r="F2360" s="4" t="s">
        <v>16</v>
      </c>
      <c r="G2360" s="4" t="s">
        <v>14</v>
      </c>
      <c r="H2360" s="4" t="s">
        <v>44</v>
      </c>
      <c r="I2360" s="9">
        <v>5</v>
      </c>
      <c r="J2360" s="6">
        <v>133.99</v>
      </c>
      <c r="K2360" s="7">
        <v>0.15</v>
      </c>
      <c r="L2360" s="6">
        <v>65.55</v>
      </c>
      <c r="M2360" s="6">
        <f t="shared" si="144"/>
        <v>569.45749999999998</v>
      </c>
      <c r="N2360" s="6">
        <f t="shared" si="145"/>
        <v>327.75</v>
      </c>
      <c r="O2360" s="6">
        <f t="shared" si="146"/>
        <v>241.70749999999998</v>
      </c>
      <c r="P2360" s="8">
        <f t="shared" si="147"/>
        <v>0.42445221987593451</v>
      </c>
      <c r="Q2360" s="5">
        <f>YEAR(SalesDataTable[[#This Row],[Order Date]])</f>
        <v>2026</v>
      </c>
      <c r="R2360" s="8" t="str">
        <f>"Q"&amp;ROUNDUP(MONTH(SalesDataTable[[#This Row],[Order Date]])/3,0)</f>
        <v>Q4</v>
      </c>
      <c r="S2360" s="9">
        <f>MONTH(SalesDataTable[[#This Row],[Order Date]])</f>
        <v>11</v>
      </c>
      <c r="T2360" s="8" t="str">
        <f>TEXT(SalesDataTable[[#This Row],[Order Date]],"mmm")</f>
        <v>Nov</v>
      </c>
    </row>
    <row r="2361" spans="1:20" ht="15.6">
      <c r="A2361" s="2">
        <v>5177</v>
      </c>
      <c r="B2361" s="3">
        <v>46339</v>
      </c>
      <c r="C2361" s="4" t="s">
        <v>6</v>
      </c>
      <c r="D2361" s="4" t="s">
        <v>27</v>
      </c>
      <c r="E2361" s="4" t="s">
        <v>19</v>
      </c>
      <c r="F2361" s="4" t="s">
        <v>3</v>
      </c>
      <c r="G2361" s="4" t="s">
        <v>23</v>
      </c>
      <c r="H2361" s="4" t="s">
        <v>40</v>
      </c>
      <c r="I2361" s="9">
        <v>2</v>
      </c>
      <c r="J2361" s="6">
        <v>83.18</v>
      </c>
      <c r="K2361" s="7">
        <v>0.1</v>
      </c>
      <c r="L2361" s="6">
        <v>40.479999999999997</v>
      </c>
      <c r="M2361" s="6">
        <f t="shared" si="144"/>
        <v>149.72400000000002</v>
      </c>
      <c r="N2361" s="6">
        <f t="shared" si="145"/>
        <v>80.959999999999994</v>
      </c>
      <c r="O2361" s="6">
        <f t="shared" si="146"/>
        <v>68.764000000000024</v>
      </c>
      <c r="P2361" s="8">
        <f t="shared" si="147"/>
        <v>0.45927172664369115</v>
      </c>
      <c r="Q2361" s="5">
        <f>YEAR(SalesDataTable[[#This Row],[Order Date]])</f>
        <v>2026</v>
      </c>
      <c r="R2361" s="8" t="str">
        <f>"Q"&amp;ROUNDUP(MONTH(SalesDataTable[[#This Row],[Order Date]])/3,0)</f>
        <v>Q4</v>
      </c>
      <c r="S2361" s="9">
        <f>MONTH(SalesDataTable[[#This Row],[Order Date]])</f>
        <v>11</v>
      </c>
      <c r="T2361" s="8" t="str">
        <f>TEXT(SalesDataTable[[#This Row],[Order Date]],"mmm")</f>
        <v>Nov</v>
      </c>
    </row>
    <row r="2362" spans="1:20" ht="15.6">
      <c r="A2362" s="2">
        <v>584</v>
      </c>
      <c r="B2362" s="3">
        <v>46340</v>
      </c>
      <c r="C2362" s="4" t="s">
        <v>6</v>
      </c>
      <c r="D2362" s="4" t="s">
        <v>43</v>
      </c>
      <c r="E2362" s="4" t="s">
        <v>2</v>
      </c>
      <c r="F2362" s="4" t="s">
        <v>13</v>
      </c>
      <c r="G2362" s="4" t="s">
        <v>9</v>
      </c>
      <c r="H2362" s="4" t="s">
        <v>10</v>
      </c>
      <c r="I2362" s="9">
        <v>1</v>
      </c>
      <c r="J2362" s="6">
        <v>91.95</v>
      </c>
      <c r="K2362" s="7">
        <v>0</v>
      </c>
      <c r="L2362" s="6">
        <v>46.64</v>
      </c>
      <c r="M2362" s="6">
        <f t="shared" si="144"/>
        <v>91.95</v>
      </c>
      <c r="N2362" s="6">
        <f t="shared" si="145"/>
        <v>46.64</v>
      </c>
      <c r="O2362" s="6">
        <f t="shared" si="146"/>
        <v>45.31</v>
      </c>
      <c r="P2362" s="8">
        <f t="shared" si="147"/>
        <v>0.49276780859162589</v>
      </c>
      <c r="Q2362" s="5">
        <f>YEAR(SalesDataTable[[#This Row],[Order Date]])</f>
        <v>2026</v>
      </c>
      <c r="R2362" s="8" t="str">
        <f>"Q"&amp;ROUNDUP(MONTH(SalesDataTable[[#This Row],[Order Date]])/3,0)</f>
        <v>Q4</v>
      </c>
      <c r="S2362" s="9">
        <f>MONTH(SalesDataTable[[#This Row],[Order Date]])</f>
        <v>11</v>
      </c>
      <c r="T2362" s="8" t="str">
        <f>TEXT(SalesDataTable[[#This Row],[Order Date]],"mmm")</f>
        <v>Nov</v>
      </c>
    </row>
    <row r="2363" spans="1:20" ht="15.6">
      <c r="A2363" s="2">
        <v>621</v>
      </c>
      <c r="B2363" s="3">
        <v>46340</v>
      </c>
      <c r="C2363" s="4" t="s">
        <v>20</v>
      </c>
      <c r="D2363" s="4" t="s">
        <v>47</v>
      </c>
      <c r="E2363" s="4" t="s">
        <v>8</v>
      </c>
      <c r="F2363" s="4" t="s">
        <v>16</v>
      </c>
      <c r="G2363" s="4" t="s">
        <v>14</v>
      </c>
      <c r="H2363" s="4" t="s">
        <v>15</v>
      </c>
      <c r="I2363" s="9">
        <v>5</v>
      </c>
      <c r="J2363" s="6">
        <v>35.68</v>
      </c>
      <c r="K2363" s="7">
        <v>0.15</v>
      </c>
      <c r="L2363" s="6">
        <v>13.48</v>
      </c>
      <c r="M2363" s="6">
        <f t="shared" si="144"/>
        <v>151.64000000000001</v>
      </c>
      <c r="N2363" s="6">
        <f t="shared" si="145"/>
        <v>67.400000000000006</v>
      </c>
      <c r="O2363" s="6">
        <f t="shared" si="146"/>
        <v>84.240000000000009</v>
      </c>
      <c r="P2363" s="8">
        <f t="shared" si="147"/>
        <v>0.55552624637298864</v>
      </c>
      <c r="Q2363" s="5">
        <f>YEAR(SalesDataTable[[#This Row],[Order Date]])</f>
        <v>2026</v>
      </c>
      <c r="R2363" s="8" t="str">
        <f>"Q"&amp;ROUNDUP(MONTH(SalesDataTable[[#This Row],[Order Date]])/3,0)</f>
        <v>Q4</v>
      </c>
      <c r="S2363" s="9">
        <f>MONTH(SalesDataTable[[#This Row],[Order Date]])</f>
        <v>11</v>
      </c>
      <c r="T2363" s="8" t="str">
        <f>TEXT(SalesDataTable[[#This Row],[Order Date]],"mmm")</f>
        <v>Nov</v>
      </c>
    </row>
    <row r="2364" spans="1:20" ht="15.6">
      <c r="A2364" s="2">
        <v>623</v>
      </c>
      <c r="B2364" s="3">
        <v>46340</v>
      </c>
      <c r="C2364" s="4" t="s">
        <v>11</v>
      </c>
      <c r="D2364" s="4" t="s">
        <v>52</v>
      </c>
      <c r="E2364" s="4" t="s">
        <v>2</v>
      </c>
      <c r="F2364" s="4" t="s">
        <v>3</v>
      </c>
      <c r="G2364" s="4" t="s">
        <v>23</v>
      </c>
      <c r="H2364" s="4" t="s">
        <v>24</v>
      </c>
      <c r="I2364" s="9">
        <v>3</v>
      </c>
      <c r="J2364" s="6">
        <v>336.58</v>
      </c>
      <c r="K2364" s="7">
        <v>0.15</v>
      </c>
      <c r="L2364" s="6">
        <v>198.99</v>
      </c>
      <c r="M2364" s="6">
        <f t="shared" si="144"/>
        <v>858.279</v>
      </c>
      <c r="N2364" s="6">
        <f t="shared" si="145"/>
        <v>596.97</v>
      </c>
      <c r="O2364" s="6">
        <f t="shared" si="146"/>
        <v>261.30899999999997</v>
      </c>
      <c r="P2364" s="8">
        <f t="shared" si="147"/>
        <v>0.3044569423229509</v>
      </c>
      <c r="Q2364" s="5">
        <f>YEAR(SalesDataTable[[#This Row],[Order Date]])</f>
        <v>2026</v>
      </c>
      <c r="R2364" s="8" t="str">
        <f>"Q"&amp;ROUNDUP(MONTH(SalesDataTable[[#This Row],[Order Date]])/3,0)</f>
        <v>Q4</v>
      </c>
      <c r="S2364" s="9">
        <f>MONTH(SalesDataTable[[#This Row],[Order Date]])</f>
        <v>11</v>
      </c>
      <c r="T2364" s="8" t="str">
        <f>TEXT(SalesDataTable[[#This Row],[Order Date]],"mmm")</f>
        <v>Nov</v>
      </c>
    </row>
    <row r="2365" spans="1:20" ht="15.6">
      <c r="A2365" s="2">
        <v>1431</v>
      </c>
      <c r="B2365" s="3">
        <v>46340</v>
      </c>
      <c r="C2365" s="4" t="s">
        <v>11</v>
      </c>
      <c r="D2365" s="4" t="s">
        <v>12</v>
      </c>
      <c r="E2365" s="4" t="s">
        <v>2</v>
      </c>
      <c r="F2365" s="4" t="s">
        <v>13</v>
      </c>
      <c r="G2365" s="4" t="s">
        <v>34</v>
      </c>
      <c r="H2365" s="4" t="s">
        <v>42</v>
      </c>
      <c r="I2365" s="9">
        <v>2</v>
      </c>
      <c r="J2365" s="6">
        <v>36.979999999999997</v>
      </c>
      <c r="K2365" s="7">
        <v>0.15</v>
      </c>
      <c r="L2365" s="6">
        <v>14.13</v>
      </c>
      <c r="M2365" s="6">
        <f t="shared" si="144"/>
        <v>62.865999999999993</v>
      </c>
      <c r="N2365" s="6">
        <f t="shared" si="145"/>
        <v>28.26</v>
      </c>
      <c r="O2365" s="6">
        <f t="shared" si="146"/>
        <v>34.605999999999995</v>
      </c>
      <c r="P2365" s="8">
        <f t="shared" si="147"/>
        <v>0.55047243342983487</v>
      </c>
      <c r="Q2365" s="5">
        <f>YEAR(SalesDataTable[[#This Row],[Order Date]])</f>
        <v>2026</v>
      </c>
      <c r="R2365" s="8" t="str">
        <f>"Q"&amp;ROUNDUP(MONTH(SalesDataTable[[#This Row],[Order Date]])/3,0)</f>
        <v>Q4</v>
      </c>
      <c r="S2365" s="9">
        <f>MONTH(SalesDataTable[[#This Row],[Order Date]])</f>
        <v>11</v>
      </c>
      <c r="T2365" s="8" t="str">
        <f>TEXT(SalesDataTable[[#This Row],[Order Date]],"mmm")</f>
        <v>Nov</v>
      </c>
    </row>
    <row r="2366" spans="1:20" ht="15.6">
      <c r="A2366" s="2">
        <v>1520</v>
      </c>
      <c r="B2366" s="3">
        <v>46340</v>
      </c>
      <c r="C2366" s="4" t="s">
        <v>20</v>
      </c>
      <c r="D2366" s="4" t="s">
        <v>47</v>
      </c>
      <c r="E2366" s="4" t="s">
        <v>28</v>
      </c>
      <c r="F2366" s="4" t="s">
        <v>13</v>
      </c>
      <c r="G2366" s="4" t="s">
        <v>34</v>
      </c>
      <c r="H2366" s="4" t="s">
        <v>42</v>
      </c>
      <c r="I2366" s="9">
        <v>2</v>
      </c>
      <c r="J2366" s="6">
        <v>36.15</v>
      </c>
      <c r="K2366" s="7">
        <v>0</v>
      </c>
      <c r="L2366" s="6">
        <v>13.51</v>
      </c>
      <c r="M2366" s="6">
        <f t="shared" si="144"/>
        <v>72.3</v>
      </c>
      <c r="N2366" s="6">
        <f t="shared" si="145"/>
        <v>27.02</v>
      </c>
      <c r="O2366" s="6">
        <f t="shared" si="146"/>
        <v>45.28</v>
      </c>
      <c r="P2366" s="8">
        <f t="shared" si="147"/>
        <v>0.62627939142461964</v>
      </c>
      <c r="Q2366" s="5">
        <f>YEAR(SalesDataTable[[#This Row],[Order Date]])</f>
        <v>2026</v>
      </c>
      <c r="R2366" s="8" t="str">
        <f>"Q"&amp;ROUNDUP(MONTH(SalesDataTable[[#This Row],[Order Date]])/3,0)</f>
        <v>Q4</v>
      </c>
      <c r="S2366" s="9">
        <f>MONTH(SalesDataTable[[#This Row],[Order Date]])</f>
        <v>11</v>
      </c>
      <c r="T2366" s="8" t="str">
        <f>TEXT(SalesDataTable[[#This Row],[Order Date]],"mmm")</f>
        <v>Nov</v>
      </c>
    </row>
    <row r="2367" spans="1:20" ht="15.6">
      <c r="A2367" s="2">
        <v>1791</v>
      </c>
      <c r="B2367" s="3">
        <v>46340</v>
      </c>
      <c r="C2367" s="4" t="s">
        <v>11</v>
      </c>
      <c r="D2367" s="4" t="s">
        <v>12</v>
      </c>
      <c r="E2367" s="4" t="s">
        <v>2</v>
      </c>
      <c r="F2367" s="4" t="s">
        <v>16</v>
      </c>
      <c r="G2367" s="4" t="s">
        <v>34</v>
      </c>
      <c r="H2367" s="4" t="s">
        <v>38</v>
      </c>
      <c r="I2367" s="9">
        <v>1</v>
      </c>
      <c r="J2367" s="6">
        <v>121.86</v>
      </c>
      <c r="K2367" s="7">
        <v>0.05</v>
      </c>
      <c r="L2367" s="6">
        <v>69.900000000000006</v>
      </c>
      <c r="M2367" s="6">
        <f t="shared" si="144"/>
        <v>115.767</v>
      </c>
      <c r="N2367" s="6">
        <f t="shared" si="145"/>
        <v>69.900000000000006</v>
      </c>
      <c r="O2367" s="6">
        <f t="shared" si="146"/>
        <v>45.86699999999999</v>
      </c>
      <c r="P2367" s="8">
        <f t="shared" si="147"/>
        <v>0.396200989919407</v>
      </c>
      <c r="Q2367" s="5">
        <f>YEAR(SalesDataTable[[#This Row],[Order Date]])</f>
        <v>2026</v>
      </c>
      <c r="R2367" s="8" t="str">
        <f>"Q"&amp;ROUNDUP(MONTH(SalesDataTable[[#This Row],[Order Date]])/3,0)</f>
        <v>Q4</v>
      </c>
      <c r="S2367" s="9">
        <f>MONTH(SalesDataTable[[#This Row],[Order Date]])</f>
        <v>11</v>
      </c>
      <c r="T2367" s="8" t="str">
        <f>TEXT(SalesDataTable[[#This Row],[Order Date]],"mmm")</f>
        <v>Nov</v>
      </c>
    </row>
    <row r="2368" spans="1:20" ht="15.6">
      <c r="A2368" s="2">
        <v>2191</v>
      </c>
      <c r="B2368" s="3">
        <v>46340</v>
      </c>
      <c r="C2368" s="4" t="s">
        <v>11</v>
      </c>
      <c r="D2368" s="4" t="s">
        <v>25</v>
      </c>
      <c r="E2368" s="4" t="s">
        <v>19</v>
      </c>
      <c r="F2368" s="4" t="s">
        <v>3</v>
      </c>
      <c r="G2368" s="4" t="s">
        <v>4</v>
      </c>
      <c r="H2368" s="4" t="s">
        <v>22</v>
      </c>
      <c r="I2368" s="9">
        <v>6</v>
      </c>
      <c r="J2368" s="6">
        <v>49.85</v>
      </c>
      <c r="K2368" s="7">
        <v>0.05</v>
      </c>
      <c r="L2368" s="6">
        <v>22.68</v>
      </c>
      <c r="M2368" s="6">
        <f t="shared" si="144"/>
        <v>284.14499999999998</v>
      </c>
      <c r="N2368" s="6">
        <f t="shared" si="145"/>
        <v>136.07999999999998</v>
      </c>
      <c r="O2368" s="6">
        <f t="shared" si="146"/>
        <v>148.065</v>
      </c>
      <c r="P2368" s="8">
        <f t="shared" si="147"/>
        <v>0.52108958454310306</v>
      </c>
      <c r="Q2368" s="5">
        <f>YEAR(SalesDataTable[[#This Row],[Order Date]])</f>
        <v>2026</v>
      </c>
      <c r="R2368" s="8" t="str">
        <f>"Q"&amp;ROUNDUP(MONTH(SalesDataTable[[#This Row],[Order Date]])/3,0)</f>
        <v>Q4</v>
      </c>
      <c r="S2368" s="9">
        <f>MONTH(SalesDataTable[[#This Row],[Order Date]])</f>
        <v>11</v>
      </c>
      <c r="T2368" s="8" t="str">
        <f>TEXT(SalesDataTable[[#This Row],[Order Date]],"mmm")</f>
        <v>Nov</v>
      </c>
    </row>
    <row r="2369" spans="1:20" ht="15.6">
      <c r="A2369" s="2">
        <v>2365</v>
      </c>
      <c r="B2369" s="3">
        <v>46340</v>
      </c>
      <c r="C2369" s="4" t="s">
        <v>11</v>
      </c>
      <c r="D2369" s="4" t="s">
        <v>25</v>
      </c>
      <c r="E2369" s="4" t="s">
        <v>19</v>
      </c>
      <c r="F2369" s="4" t="s">
        <v>16</v>
      </c>
      <c r="G2369" s="4" t="s">
        <v>9</v>
      </c>
      <c r="H2369" s="4" t="s">
        <v>10</v>
      </c>
      <c r="I2369" s="9">
        <v>2</v>
      </c>
      <c r="J2369" s="6">
        <v>91.95</v>
      </c>
      <c r="K2369" s="7">
        <v>0.05</v>
      </c>
      <c r="L2369" s="6">
        <v>46.45</v>
      </c>
      <c r="M2369" s="6">
        <f t="shared" si="144"/>
        <v>174.70499999999998</v>
      </c>
      <c r="N2369" s="6">
        <f t="shared" si="145"/>
        <v>92.9</v>
      </c>
      <c r="O2369" s="6">
        <f t="shared" si="146"/>
        <v>81.804999999999978</v>
      </c>
      <c r="P2369" s="8">
        <f t="shared" si="147"/>
        <v>0.46824647262528252</v>
      </c>
      <c r="Q2369" s="5">
        <f>YEAR(SalesDataTable[[#This Row],[Order Date]])</f>
        <v>2026</v>
      </c>
      <c r="R2369" s="8" t="str">
        <f>"Q"&amp;ROUNDUP(MONTH(SalesDataTable[[#This Row],[Order Date]])/3,0)</f>
        <v>Q4</v>
      </c>
      <c r="S2369" s="9">
        <f>MONTH(SalesDataTable[[#This Row],[Order Date]])</f>
        <v>11</v>
      </c>
      <c r="T2369" s="8" t="str">
        <f>TEXT(SalesDataTable[[#This Row],[Order Date]],"mmm")</f>
        <v>Nov</v>
      </c>
    </row>
    <row r="2370" spans="1:20" ht="15.6">
      <c r="A2370" s="2">
        <v>2603</v>
      </c>
      <c r="B2370" s="3">
        <v>46340</v>
      </c>
      <c r="C2370" s="4" t="s">
        <v>20</v>
      </c>
      <c r="D2370" s="4" t="s">
        <v>33</v>
      </c>
      <c r="E2370" s="4" t="s">
        <v>28</v>
      </c>
      <c r="F2370" s="4" t="s">
        <v>3</v>
      </c>
      <c r="G2370" s="4" t="s">
        <v>4</v>
      </c>
      <c r="H2370" s="4" t="s">
        <v>22</v>
      </c>
      <c r="I2370" s="9">
        <v>2</v>
      </c>
      <c r="J2370" s="6">
        <v>51.71</v>
      </c>
      <c r="K2370" s="7">
        <v>0.15</v>
      </c>
      <c r="L2370" s="6">
        <v>22.93</v>
      </c>
      <c r="M2370" s="6">
        <f t="shared" ref="M2370:M2433" si="148">I2370*J2370*(1-K2370)</f>
        <v>87.906999999999996</v>
      </c>
      <c r="N2370" s="6">
        <f t="shared" ref="N2370:N2433" si="149">I2370*L2370</f>
        <v>45.86</v>
      </c>
      <c r="O2370" s="6">
        <f t="shared" ref="O2370:O2433" si="150">M2370-N2370</f>
        <v>42.046999999999997</v>
      </c>
      <c r="P2370" s="8">
        <f t="shared" ref="P2370:P2433" si="151">IFERROR(O2370/M2370,0)</f>
        <v>0.47831230732478641</v>
      </c>
      <c r="Q2370" s="5">
        <f>YEAR(SalesDataTable[[#This Row],[Order Date]])</f>
        <v>2026</v>
      </c>
      <c r="R2370" s="8" t="str">
        <f>"Q"&amp;ROUNDUP(MONTH(SalesDataTable[[#This Row],[Order Date]])/3,0)</f>
        <v>Q4</v>
      </c>
      <c r="S2370" s="9">
        <f>MONTH(SalesDataTable[[#This Row],[Order Date]])</f>
        <v>11</v>
      </c>
      <c r="T2370" s="8" t="str">
        <f>TEXT(SalesDataTable[[#This Row],[Order Date]],"mmm")</f>
        <v>Nov</v>
      </c>
    </row>
    <row r="2371" spans="1:20" ht="15.6">
      <c r="A2371" s="2">
        <v>4098</v>
      </c>
      <c r="B2371" s="3">
        <v>46340</v>
      </c>
      <c r="C2371" s="4" t="s">
        <v>6</v>
      </c>
      <c r="D2371" s="4" t="s">
        <v>7</v>
      </c>
      <c r="E2371" s="4" t="s">
        <v>19</v>
      </c>
      <c r="F2371" s="4" t="s">
        <v>3</v>
      </c>
      <c r="G2371" s="4" t="s">
        <v>34</v>
      </c>
      <c r="H2371" s="4" t="s">
        <v>35</v>
      </c>
      <c r="I2371" s="9">
        <v>1</v>
      </c>
      <c r="J2371" s="6">
        <v>41.05</v>
      </c>
      <c r="K2371" s="7">
        <v>0.05</v>
      </c>
      <c r="L2371" s="6">
        <v>14.6</v>
      </c>
      <c r="M2371" s="6">
        <f t="shared" si="148"/>
        <v>38.997499999999995</v>
      </c>
      <c r="N2371" s="6">
        <f t="shared" si="149"/>
        <v>14.6</v>
      </c>
      <c r="O2371" s="6">
        <f t="shared" si="150"/>
        <v>24.397499999999994</v>
      </c>
      <c r="P2371" s="8">
        <f t="shared" si="151"/>
        <v>0.62561702673248276</v>
      </c>
      <c r="Q2371" s="5">
        <f>YEAR(SalesDataTable[[#This Row],[Order Date]])</f>
        <v>2026</v>
      </c>
      <c r="R2371" s="8" t="str">
        <f>"Q"&amp;ROUNDUP(MONTH(SalesDataTable[[#This Row],[Order Date]])/3,0)</f>
        <v>Q4</v>
      </c>
      <c r="S2371" s="9">
        <f>MONTH(SalesDataTable[[#This Row],[Order Date]])</f>
        <v>11</v>
      </c>
      <c r="T2371" s="8" t="str">
        <f>TEXT(SalesDataTable[[#This Row],[Order Date]],"mmm")</f>
        <v>Nov</v>
      </c>
    </row>
    <row r="2372" spans="1:20" ht="15.6">
      <c r="A2372" s="2">
        <v>1176</v>
      </c>
      <c r="B2372" s="3">
        <v>46341</v>
      </c>
      <c r="C2372" s="4" t="s">
        <v>6</v>
      </c>
      <c r="D2372" s="4" t="s">
        <v>27</v>
      </c>
      <c r="E2372" s="4" t="s">
        <v>8</v>
      </c>
      <c r="F2372" s="4" t="s">
        <v>16</v>
      </c>
      <c r="G2372" s="4" t="s">
        <v>23</v>
      </c>
      <c r="H2372" s="4" t="s">
        <v>24</v>
      </c>
      <c r="I2372" s="9">
        <v>10</v>
      </c>
      <c r="J2372" s="6">
        <v>333.09</v>
      </c>
      <c r="K2372" s="7">
        <v>0.15</v>
      </c>
      <c r="L2372" s="6">
        <v>197.95</v>
      </c>
      <c r="M2372" s="6">
        <f t="shared" si="148"/>
        <v>2831.2649999999994</v>
      </c>
      <c r="N2372" s="6">
        <f t="shared" si="149"/>
        <v>1979.5</v>
      </c>
      <c r="O2372" s="6">
        <f t="shared" si="150"/>
        <v>851.76499999999942</v>
      </c>
      <c r="P2372" s="8">
        <f t="shared" si="151"/>
        <v>0.30084255624252748</v>
      </c>
      <c r="Q2372" s="5">
        <f>YEAR(SalesDataTable[[#This Row],[Order Date]])</f>
        <v>2026</v>
      </c>
      <c r="R2372" s="8" t="str">
        <f>"Q"&amp;ROUNDUP(MONTH(SalesDataTable[[#This Row],[Order Date]])/3,0)</f>
        <v>Q4</v>
      </c>
      <c r="S2372" s="9">
        <f>MONTH(SalesDataTable[[#This Row],[Order Date]])</f>
        <v>11</v>
      </c>
      <c r="T2372" s="8" t="str">
        <f>TEXT(SalesDataTable[[#This Row],[Order Date]],"mmm")</f>
        <v>Nov</v>
      </c>
    </row>
    <row r="2373" spans="1:20" ht="15.6">
      <c r="A2373" s="2">
        <v>1895</v>
      </c>
      <c r="B2373" s="3">
        <v>46341</v>
      </c>
      <c r="C2373" s="4" t="s">
        <v>20</v>
      </c>
      <c r="D2373" s="4" t="s">
        <v>21</v>
      </c>
      <c r="E2373" s="4" t="s">
        <v>2</v>
      </c>
      <c r="F2373" s="4" t="s">
        <v>16</v>
      </c>
      <c r="G2373" s="4" t="s">
        <v>4</v>
      </c>
      <c r="H2373" s="4" t="s">
        <v>22</v>
      </c>
      <c r="I2373" s="9">
        <v>3</v>
      </c>
      <c r="J2373" s="6">
        <v>51.79</v>
      </c>
      <c r="K2373" s="7">
        <v>0.2</v>
      </c>
      <c r="L2373" s="6">
        <v>22.23</v>
      </c>
      <c r="M2373" s="6">
        <f t="shared" si="148"/>
        <v>124.29600000000001</v>
      </c>
      <c r="N2373" s="6">
        <f t="shared" si="149"/>
        <v>66.69</v>
      </c>
      <c r="O2373" s="6">
        <f t="shared" si="150"/>
        <v>57.606000000000009</v>
      </c>
      <c r="P2373" s="8">
        <f t="shared" si="151"/>
        <v>0.4634581965630431</v>
      </c>
      <c r="Q2373" s="5">
        <f>YEAR(SalesDataTable[[#This Row],[Order Date]])</f>
        <v>2026</v>
      </c>
      <c r="R2373" s="8" t="str">
        <f>"Q"&amp;ROUNDUP(MONTH(SalesDataTable[[#This Row],[Order Date]])/3,0)</f>
        <v>Q4</v>
      </c>
      <c r="S2373" s="9">
        <f>MONTH(SalesDataTable[[#This Row],[Order Date]])</f>
        <v>11</v>
      </c>
      <c r="T2373" s="8" t="str">
        <f>TEXT(SalesDataTable[[#This Row],[Order Date]],"mmm")</f>
        <v>Nov</v>
      </c>
    </row>
    <row r="2374" spans="1:20" ht="15.6">
      <c r="A2374" s="2">
        <v>3385</v>
      </c>
      <c r="B2374" s="3">
        <v>46341</v>
      </c>
      <c r="C2374" s="4" t="s">
        <v>6</v>
      </c>
      <c r="D2374" s="4" t="s">
        <v>41</v>
      </c>
      <c r="E2374" s="4" t="s">
        <v>28</v>
      </c>
      <c r="F2374" s="4" t="s">
        <v>13</v>
      </c>
      <c r="G2374" s="4" t="s">
        <v>9</v>
      </c>
      <c r="H2374" s="4" t="s">
        <v>46</v>
      </c>
      <c r="I2374" s="9">
        <v>1</v>
      </c>
      <c r="J2374" s="6">
        <v>71.040000000000006</v>
      </c>
      <c r="K2374" s="7">
        <v>0.1</v>
      </c>
      <c r="L2374" s="6">
        <v>31.59</v>
      </c>
      <c r="M2374" s="6">
        <f t="shared" si="148"/>
        <v>63.936000000000007</v>
      </c>
      <c r="N2374" s="6">
        <f t="shared" si="149"/>
        <v>31.59</v>
      </c>
      <c r="O2374" s="6">
        <f t="shared" si="150"/>
        <v>32.346000000000004</v>
      </c>
      <c r="P2374" s="8">
        <f t="shared" si="151"/>
        <v>0.50591216216216217</v>
      </c>
      <c r="Q2374" s="5">
        <f>YEAR(SalesDataTable[[#This Row],[Order Date]])</f>
        <v>2026</v>
      </c>
      <c r="R2374" s="8" t="str">
        <f>"Q"&amp;ROUNDUP(MONTH(SalesDataTable[[#This Row],[Order Date]])/3,0)</f>
        <v>Q4</v>
      </c>
      <c r="S2374" s="9">
        <f>MONTH(SalesDataTable[[#This Row],[Order Date]])</f>
        <v>11</v>
      </c>
      <c r="T2374" s="8" t="str">
        <f>TEXT(SalesDataTable[[#This Row],[Order Date]],"mmm")</f>
        <v>Nov</v>
      </c>
    </row>
    <row r="2375" spans="1:20" ht="15.6">
      <c r="A2375" s="2">
        <v>3581</v>
      </c>
      <c r="B2375" s="3">
        <v>46341</v>
      </c>
      <c r="C2375" s="4" t="s">
        <v>20</v>
      </c>
      <c r="D2375" s="4" t="s">
        <v>21</v>
      </c>
      <c r="E2375" s="4" t="s">
        <v>28</v>
      </c>
      <c r="F2375" s="4" t="s">
        <v>16</v>
      </c>
      <c r="G2375" s="4" t="s">
        <v>9</v>
      </c>
      <c r="H2375" s="4" t="s">
        <v>17</v>
      </c>
      <c r="I2375" s="9">
        <v>2</v>
      </c>
      <c r="J2375" s="6">
        <v>141.21</v>
      </c>
      <c r="K2375" s="7">
        <v>0.1</v>
      </c>
      <c r="L2375" s="6">
        <v>78.31</v>
      </c>
      <c r="M2375" s="6">
        <f t="shared" si="148"/>
        <v>254.17800000000003</v>
      </c>
      <c r="N2375" s="6">
        <f t="shared" si="149"/>
        <v>156.62</v>
      </c>
      <c r="O2375" s="6">
        <f t="shared" si="150"/>
        <v>97.558000000000021</v>
      </c>
      <c r="P2375" s="8">
        <f t="shared" si="151"/>
        <v>0.38381763960688969</v>
      </c>
      <c r="Q2375" s="5">
        <f>YEAR(SalesDataTable[[#This Row],[Order Date]])</f>
        <v>2026</v>
      </c>
      <c r="R2375" s="8" t="str">
        <f>"Q"&amp;ROUNDUP(MONTH(SalesDataTable[[#This Row],[Order Date]])/3,0)</f>
        <v>Q4</v>
      </c>
      <c r="S2375" s="9">
        <f>MONTH(SalesDataTable[[#This Row],[Order Date]])</f>
        <v>11</v>
      </c>
      <c r="T2375" s="8" t="str">
        <f>TEXT(SalesDataTable[[#This Row],[Order Date]],"mmm")</f>
        <v>Nov</v>
      </c>
    </row>
    <row r="2376" spans="1:20" ht="15.6">
      <c r="A2376" s="2">
        <v>4528</v>
      </c>
      <c r="B2376" s="3">
        <v>46341</v>
      </c>
      <c r="C2376" s="4" t="s">
        <v>0</v>
      </c>
      <c r="D2376" s="4" t="s">
        <v>50</v>
      </c>
      <c r="E2376" s="4" t="s">
        <v>28</v>
      </c>
      <c r="F2376" s="4" t="s">
        <v>13</v>
      </c>
      <c r="G2376" s="4" t="s">
        <v>9</v>
      </c>
      <c r="H2376" s="4" t="s">
        <v>17</v>
      </c>
      <c r="I2376" s="9">
        <v>2</v>
      </c>
      <c r="J2376" s="6">
        <v>141.63999999999999</v>
      </c>
      <c r="K2376" s="7">
        <v>0.15</v>
      </c>
      <c r="L2376" s="6">
        <v>80.349999999999994</v>
      </c>
      <c r="M2376" s="6">
        <f t="shared" si="148"/>
        <v>240.78799999999998</v>
      </c>
      <c r="N2376" s="6">
        <f t="shared" si="149"/>
        <v>160.69999999999999</v>
      </c>
      <c r="O2376" s="6">
        <f t="shared" si="150"/>
        <v>80.087999999999994</v>
      </c>
      <c r="P2376" s="8">
        <f t="shared" si="151"/>
        <v>0.33260793727262156</v>
      </c>
      <c r="Q2376" s="5">
        <f>YEAR(SalesDataTable[[#This Row],[Order Date]])</f>
        <v>2026</v>
      </c>
      <c r="R2376" s="8" t="str">
        <f>"Q"&amp;ROUNDUP(MONTH(SalesDataTable[[#This Row],[Order Date]])/3,0)</f>
        <v>Q4</v>
      </c>
      <c r="S2376" s="9">
        <f>MONTH(SalesDataTable[[#This Row],[Order Date]])</f>
        <v>11</v>
      </c>
      <c r="T2376" s="8" t="str">
        <f>TEXT(SalesDataTable[[#This Row],[Order Date]],"mmm")</f>
        <v>Nov</v>
      </c>
    </row>
    <row r="2377" spans="1:20" ht="15.6">
      <c r="A2377" s="2">
        <v>4633</v>
      </c>
      <c r="B2377" s="3">
        <v>46341</v>
      </c>
      <c r="C2377" s="4" t="s">
        <v>11</v>
      </c>
      <c r="D2377" s="4" t="s">
        <v>39</v>
      </c>
      <c r="E2377" s="4" t="s">
        <v>2</v>
      </c>
      <c r="F2377" s="4" t="s">
        <v>3</v>
      </c>
      <c r="G2377" s="4" t="s">
        <v>9</v>
      </c>
      <c r="H2377" s="4" t="s">
        <v>46</v>
      </c>
      <c r="I2377" s="9">
        <v>1</v>
      </c>
      <c r="J2377" s="6">
        <v>71.78</v>
      </c>
      <c r="K2377" s="7">
        <v>0.15</v>
      </c>
      <c r="L2377" s="6">
        <v>32.869999999999997</v>
      </c>
      <c r="M2377" s="6">
        <f t="shared" si="148"/>
        <v>61.012999999999998</v>
      </c>
      <c r="N2377" s="6">
        <f t="shared" si="149"/>
        <v>32.869999999999997</v>
      </c>
      <c r="O2377" s="6">
        <f t="shared" si="150"/>
        <v>28.143000000000001</v>
      </c>
      <c r="P2377" s="8">
        <f t="shared" si="151"/>
        <v>0.46126235392457349</v>
      </c>
      <c r="Q2377" s="5">
        <f>YEAR(SalesDataTable[[#This Row],[Order Date]])</f>
        <v>2026</v>
      </c>
      <c r="R2377" s="8" t="str">
        <f>"Q"&amp;ROUNDUP(MONTH(SalesDataTable[[#This Row],[Order Date]])/3,0)</f>
        <v>Q4</v>
      </c>
      <c r="S2377" s="9">
        <f>MONTH(SalesDataTable[[#This Row],[Order Date]])</f>
        <v>11</v>
      </c>
      <c r="T2377" s="8" t="str">
        <f>TEXT(SalesDataTable[[#This Row],[Order Date]],"mmm")</f>
        <v>Nov</v>
      </c>
    </row>
    <row r="2378" spans="1:20" ht="15.6">
      <c r="A2378" s="2">
        <v>5195</v>
      </c>
      <c r="B2378" s="3">
        <v>46341</v>
      </c>
      <c r="C2378" s="4" t="s">
        <v>11</v>
      </c>
      <c r="D2378" s="4" t="s">
        <v>52</v>
      </c>
      <c r="E2378" s="4" t="s">
        <v>2</v>
      </c>
      <c r="F2378" s="4" t="s">
        <v>16</v>
      </c>
      <c r="G2378" s="4" t="s">
        <v>9</v>
      </c>
      <c r="H2378" s="4" t="s">
        <v>37</v>
      </c>
      <c r="I2378" s="9">
        <v>3</v>
      </c>
      <c r="J2378" s="6">
        <v>153.88999999999999</v>
      </c>
      <c r="K2378" s="7">
        <v>0.1</v>
      </c>
      <c r="L2378" s="6">
        <v>80.36</v>
      </c>
      <c r="M2378" s="6">
        <f t="shared" si="148"/>
        <v>415.50299999999999</v>
      </c>
      <c r="N2378" s="6">
        <f t="shared" si="149"/>
        <v>241.07999999999998</v>
      </c>
      <c r="O2378" s="6">
        <f t="shared" si="150"/>
        <v>174.423</v>
      </c>
      <c r="P2378" s="8">
        <f t="shared" si="151"/>
        <v>0.41978758276113531</v>
      </c>
      <c r="Q2378" s="5">
        <f>YEAR(SalesDataTable[[#This Row],[Order Date]])</f>
        <v>2026</v>
      </c>
      <c r="R2378" s="8" t="str">
        <f>"Q"&amp;ROUNDUP(MONTH(SalesDataTable[[#This Row],[Order Date]])/3,0)</f>
        <v>Q4</v>
      </c>
      <c r="S2378" s="9">
        <f>MONTH(SalesDataTable[[#This Row],[Order Date]])</f>
        <v>11</v>
      </c>
      <c r="T2378" s="8" t="str">
        <f>TEXT(SalesDataTable[[#This Row],[Order Date]],"mmm")</f>
        <v>Nov</v>
      </c>
    </row>
    <row r="2379" spans="1:20" ht="15.6">
      <c r="A2379" s="2">
        <v>2778</v>
      </c>
      <c r="B2379" s="3">
        <v>46342</v>
      </c>
      <c r="C2379" s="4" t="s">
        <v>20</v>
      </c>
      <c r="D2379" s="4" t="s">
        <v>21</v>
      </c>
      <c r="E2379" s="4" t="s">
        <v>28</v>
      </c>
      <c r="F2379" s="4" t="s">
        <v>3</v>
      </c>
      <c r="G2379" s="4" t="s">
        <v>9</v>
      </c>
      <c r="H2379" s="4" t="s">
        <v>17</v>
      </c>
      <c r="I2379" s="9">
        <v>1</v>
      </c>
      <c r="J2379" s="6">
        <v>145.4</v>
      </c>
      <c r="K2379" s="7">
        <v>0.1</v>
      </c>
      <c r="L2379" s="6">
        <v>77.66</v>
      </c>
      <c r="M2379" s="6">
        <f t="shared" si="148"/>
        <v>130.86000000000001</v>
      </c>
      <c r="N2379" s="6">
        <f t="shared" si="149"/>
        <v>77.66</v>
      </c>
      <c r="O2379" s="6">
        <f t="shared" si="150"/>
        <v>53.200000000000017</v>
      </c>
      <c r="P2379" s="8">
        <f t="shared" si="151"/>
        <v>0.40654134189209851</v>
      </c>
      <c r="Q2379" s="5">
        <f>YEAR(SalesDataTable[[#This Row],[Order Date]])</f>
        <v>2026</v>
      </c>
      <c r="R2379" s="8" t="str">
        <f>"Q"&amp;ROUNDUP(MONTH(SalesDataTable[[#This Row],[Order Date]])/3,0)</f>
        <v>Q4</v>
      </c>
      <c r="S2379" s="9">
        <f>MONTH(SalesDataTable[[#This Row],[Order Date]])</f>
        <v>11</v>
      </c>
      <c r="T2379" s="8" t="str">
        <f>TEXT(SalesDataTable[[#This Row],[Order Date]],"mmm")</f>
        <v>Nov</v>
      </c>
    </row>
    <row r="2380" spans="1:20" ht="15.6">
      <c r="A2380" s="2">
        <v>341</v>
      </c>
      <c r="B2380" s="3">
        <v>46343</v>
      </c>
      <c r="C2380" s="4" t="s">
        <v>20</v>
      </c>
      <c r="D2380" s="4" t="s">
        <v>33</v>
      </c>
      <c r="E2380" s="4" t="s">
        <v>2</v>
      </c>
      <c r="F2380" s="4" t="s">
        <v>3</v>
      </c>
      <c r="G2380" s="4" t="s">
        <v>14</v>
      </c>
      <c r="H2380" s="4" t="s">
        <v>44</v>
      </c>
      <c r="I2380" s="9">
        <v>1</v>
      </c>
      <c r="J2380" s="6">
        <v>132.94999999999999</v>
      </c>
      <c r="K2380" s="7">
        <v>0.05</v>
      </c>
      <c r="L2380" s="6">
        <v>65.36</v>
      </c>
      <c r="M2380" s="6">
        <f t="shared" si="148"/>
        <v>126.30249999999998</v>
      </c>
      <c r="N2380" s="6">
        <f t="shared" si="149"/>
        <v>65.36</v>
      </c>
      <c r="O2380" s="6">
        <f t="shared" si="150"/>
        <v>60.942499999999981</v>
      </c>
      <c r="P2380" s="8">
        <f t="shared" si="151"/>
        <v>0.48251222264009019</v>
      </c>
      <c r="Q2380" s="5">
        <f>YEAR(SalesDataTable[[#This Row],[Order Date]])</f>
        <v>2026</v>
      </c>
      <c r="R2380" s="8" t="str">
        <f>"Q"&amp;ROUNDUP(MONTH(SalesDataTable[[#This Row],[Order Date]])/3,0)</f>
        <v>Q4</v>
      </c>
      <c r="S2380" s="9">
        <f>MONTH(SalesDataTable[[#This Row],[Order Date]])</f>
        <v>11</v>
      </c>
      <c r="T2380" s="8" t="str">
        <f>TEXT(SalesDataTable[[#This Row],[Order Date]],"mmm")</f>
        <v>Nov</v>
      </c>
    </row>
    <row r="2381" spans="1:20" ht="15.6">
      <c r="A2381" s="2">
        <v>374</v>
      </c>
      <c r="B2381" s="3">
        <v>46343</v>
      </c>
      <c r="C2381" s="4" t="s">
        <v>20</v>
      </c>
      <c r="D2381" s="4" t="s">
        <v>31</v>
      </c>
      <c r="E2381" s="4" t="s">
        <v>19</v>
      </c>
      <c r="F2381" s="4" t="s">
        <v>3</v>
      </c>
      <c r="G2381" s="4" t="s">
        <v>34</v>
      </c>
      <c r="H2381" s="4" t="s">
        <v>45</v>
      </c>
      <c r="I2381" s="9">
        <v>1</v>
      </c>
      <c r="J2381" s="6">
        <v>51.34</v>
      </c>
      <c r="K2381" s="7">
        <v>0.15</v>
      </c>
      <c r="L2381" s="6">
        <v>21.37</v>
      </c>
      <c r="M2381" s="6">
        <f t="shared" si="148"/>
        <v>43.639000000000003</v>
      </c>
      <c r="N2381" s="6">
        <f t="shared" si="149"/>
        <v>21.37</v>
      </c>
      <c r="O2381" s="6">
        <f t="shared" si="150"/>
        <v>22.269000000000002</v>
      </c>
      <c r="P2381" s="8">
        <f t="shared" si="151"/>
        <v>0.5103004193496643</v>
      </c>
      <c r="Q2381" s="5">
        <f>YEAR(SalesDataTable[[#This Row],[Order Date]])</f>
        <v>2026</v>
      </c>
      <c r="R2381" s="8" t="str">
        <f>"Q"&amp;ROUNDUP(MONTH(SalesDataTable[[#This Row],[Order Date]])/3,0)</f>
        <v>Q4</v>
      </c>
      <c r="S2381" s="9">
        <f>MONTH(SalesDataTable[[#This Row],[Order Date]])</f>
        <v>11</v>
      </c>
      <c r="T2381" s="8" t="str">
        <f>TEXT(SalesDataTable[[#This Row],[Order Date]],"mmm")</f>
        <v>Nov</v>
      </c>
    </row>
    <row r="2382" spans="1:20" ht="15.6">
      <c r="A2382" s="2">
        <v>598</v>
      </c>
      <c r="B2382" s="3">
        <v>46343</v>
      </c>
      <c r="C2382" s="4" t="s">
        <v>0</v>
      </c>
      <c r="D2382" s="4" t="s">
        <v>1</v>
      </c>
      <c r="E2382" s="4" t="s">
        <v>2</v>
      </c>
      <c r="F2382" s="4" t="s">
        <v>13</v>
      </c>
      <c r="G2382" s="4" t="s">
        <v>4</v>
      </c>
      <c r="H2382" s="4" t="s">
        <v>22</v>
      </c>
      <c r="I2382" s="9">
        <v>1</v>
      </c>
      <c r="J2382" s="6">
        <v>49.98</v>
      </c>
      <c r="K2382" s="7">
        <v>0.1</v>
      </c>
      <c r="L2382" s="6">
        <v>22.25</v>
      </c>
      <c r="M2382" s="6">
        <f t="shared" si="148"/>
        <v>44.981999999999999</v>
      </c>
      <c r="N2382" s="6">
        <f t="shared" si="149"/>
        <v>22.25</v>
      </c>
      <c r="O2382" s="6">
        <f t="shared" si="150"/>
        <v>22.731999999999999</v>
      </c>
      <c r="P2382" s="8">
        <f t="shared" si="151"/>
        <v>0.50535769863500957</v>
      </c>
      <c r="Q2382" s="5">
        <f>YEAR(SalesDataTable[[#This Row],[Order Date]])</f>
        <v>2026</v>
      </c>
      <c r="R2382" s="8" t="str">
        <f>"Q"&amp;ROUNDUP(MONTH(SalesDataTable[[#This Row],[Order Date]])/3,0)</f>
        <v>Q4</v>
      </c>
      <c r="S2382" s="9">
        <f>MONTH(SalesDataTable[[#This Row],[Order Date]])</f>
        <v>11</v>
      </c>
      <c r="T2382" s="8" t="str">
        <f>TEXT(SalesDataTable[[#This Row],[Order Date]],"mmm")</f>
        <v>Nov</v>
      </c>
    </row>
    <row r="2383" spans="1:20" ht="15.6">
      <c r="A2383" s="2">
        <v>690</v>
      </c>
      <c r="B2383" s="3">
        <v>46343</v>
      </c>
      <c r="C2383" s="4" t="s">
        <v>20</v>
      </c>
      <c r="D2383" s="4" t="s">
        <v>33</v>
      </c>
      <c r="E2383" s="4" t="s">
        <v>2</v>
      </c>
      <c r="F2383" s="4" t="s">
        <v>3</v>
      </c>
      <c r="G2383" s="4" t="s">
        <v>14</v>
      </c>
      <c r="H2383" s="4" t="s">
        <v>48</v>
      </c>
      <c r="I2383" s="9">
        <v>2</v>
      </c>
      <c r="J2383" s="6">
        <v>168.08</v>
      </c>
      <c r="K2383" s="7">
        <v>0.1</v>
      </c>
      <c r="L2383" s="6">
        <v>87.63</v>
      </c>
      <c r="M2383" s="6">
        <f t="shared" si="148"/>
        <v>302.54400000000004</v>
      </c>
      <c r="N2383" s="6">
        <f t="shared" si="149"/>
        <v>175.26</v>
      </c>
      <c r="O2383" s="6">
        <f t="shared" si="150"/>
        <v>127.28400000000005</v>
      </c>
      <c r="P2383" s="8">
        <f t="shared" si="151"/>
        <v>0.42071235919403471</v>
      </c>
      <c r="Q2383" s="5">
        <f>YEAR(SalesDataTable[[#This Row],[Order Date]])</f>
        <v>2026</v>
      </c>
      <c r="R2383" s="8" t="str">
        <f>"Q"&amp;ROUNDUP(MONTH(SalesDataTable[[#This Row],[Order Date]])/3,0)</f>
        <v>Q4</v>
      </c>
      <c r="S2383" s="9">
        <f>MONTH(SalesDataTable[[#This Row],[Order Date]])</f>
        <v>11</v>
      </c>
      <c r="T2383" s="8" t="str">
        <f>TEXT(SalesDataTable[[#This Row],[Order Date]],"mmm")</f>
        <v>Nov</v>
      </c>
    </row>
    <row r="2384" spans="1:20" ht="15.6">
      <c r="A2384" s="2">
        <v>1296</v>
      </c>
      <c r="B2384" s="3">
        <v>46343</v>
      </c>
      <c r="C2384" s="4" t="s">
        <v>20</v>
      </c>
      <c r="D2384" s="4" t="s">
        <v>47</v>
      </c>
      <c r="E2384" s="4" t="s">
        <v>2</v>
      </c>
      <c r="F2384" s="4" t="s">
        <v>13</v>
      </c>
      <c r="G2384" s="4" t="s">
        <v>23</v>
      </c>
      <c r="H2384" s="4" t="s">
        <v>29</v>
      </c>
      <c r="I2384" s="9">
        <v>1</v>
      </c>
      <c r="J2384" s="6">
        <v>191.85</v>
      </c>
      <c r="K2384" s="7">
        <v>0.15</v>
      </c>
      <c r="L2384" s="6">
        <v>104.41</v>
      </c>
      <c r="M2384" s="6">
        <f t="shared" si="148"/>
        <v>163.07249999999999</v>
      </c>
      <c r="N2384" s="6">
        <f t="shared" si="149"/>
        <v>104.41</v>
      </c>
      <c r="O2384" s="6">
        <f t="shared" si="150"/>
        <v>58.662499999999994</v>
      </c>
      <c r="P2384" s="8">
        <f t="shared" si="151"/>
        <v>0.35973263425776875</v>
      </c>
      <c r="Q2384" s="5">
        <f>YEAR(SalesDataTable[[#This Row],[Order Date]])</f>
        <v>2026</v>
      </c>
      <c r="R2384" s="8" t="str">
        <f>"Q"&amp;ROUNDUP(MONTH(SalesDataTable[[#This Row],[Order Date]])/3,0)</f>
        <v>Q4</v>
      </c>
      <c r="S2384" s="9">
        <f>MONTH(SalesDataTable[[#This Row],[Order Date]])</f>
        <v>11</v>
      </c>
      <c r="T2384" s="8" t="str">
        <f>TEXT(SalesDataTable[[#This Row],[Order Date]],"mmm")</f>
        <v>Nov</v>
      </c>
    </row>
    <row r="2385" spans="1:20" ht="15.6">
      <c r="A2385" s="2">
        <v>1585</v>
      </c>
      <c r="B2385" s="3">
        <v>46343</v>
      </c>
      <c r="C2385" s="4" t="s">
        <v>6</v>
      </c>
      <c r="D2385" s="4" t="s">
        <v>49</v>
      </c>
      <c r="E2385" s="4" t="s">
        <v>19</v>
      </c>
      <c r="F2385" s="4" t="s">
        <v>3</v>
      </c>
      <c r="G2385" s="4" t="s">
        <v>9</v>
      </c>
      <c r="H2385" s="4" t="s">
        <v>10</v>
      </c>
      <c r="I2385" s="9">
        <v>4</v>
      </c>
      <c r="J2385" s="6">
        <v>93.99</v>
      </c>
      <c r="K2385" s="7">
        <v>0.1</v>
      </c>
      <c r="L2385" s="6">
        <v>44.07</v>
      </c>
      <c r="M2385" s="6">
        <f t="shared" si="148"/>
        <v>338.36399999999998</v>
      </c>
      <c r="N2385" s="6">
        <f t="shared" si="149"/>
        <v>176.28</v>
      </c>
      <c r="O2385" s="6">
        <f t="shared" si="150"/>
        <v>162.08399999999997</v>
      </c>
      <c r="P2385" s="8">
        <f t="shared" si="151"/>
        <v>0.47902259105578604</v>
      </c>
      <c r="Q2385" s="5">
        <f>YEAR(SalesDataTable[[#This Row],[Order Date]])</f>
        <v>2026</v>
      </c>
      <c r="R2385" s="8" t="str">
        <f>"Q"&amp;ROUNDUP(MONTH(SalesDataTable[[#This Row],[Order Date]])/3,0)</f>
        <v>Q4</v>
      </c>
      <c r="S2385" s="9">
        <f>MONTH(SalesDataTable[[#This Row],[Order Date]])</f>
        <v>11</v>
      </c>
      <c r="T2385" s="8" t="str">
        <f>TEXT(SalesDataTable[[#This Row],[Order Date]],"mmm")</f>
        <v>Nov</v>
      </c>
    </row>
    <row r="2386" spans="1:20" ht="15.6">
      <c r="A2386" s="2">
        <v>2194</v>
      </c>
      <c r="B2386" s="3">
        <v>46343</v>
      </c>
      <c r="C2386" s="4" t="s">
        <v>20</v>
      </c>
      <c r="D2386" s="4" t="s">
        <v>47</v>
      </c>
      <c r="E2386" s="4" t="s">
        <v>2</v>
      </c>
      <c r="F2386" s="4" t="s">
        <v>3</v>
      </c>
      <c r="G2386" s="4" t="s">
        <v>14</v>
      </c>
      <c r="H2386" s="4" t="s">
        <v>15</v>
      </c>
      <c r="I2386" s="9">
        <v>4</v>
      </c>
      <c r="J2386" s="6">
        <v>36.57</v>
      </c>
      <c r="K2386" s="7">
        <v>0.05</v>
      </c>
      <c r="L2386" s="6">
        <v>13.35</v>
      </c>
      <c r="M2386" s="6">
        <f t="shared" si="148"/>
        <v>138.96600000000001</v>
      </c>
      <c r="N2386" s="6">
        <f t="shared" si="149"/>
        <v>53.4</v>
      </c>
      <c r="O2386" s="6">
        <f t="shared" si="150"/>
        <v>85.566000000000003</v>
      </c>
      <c r="P2386" s="8">
        <f t="shared" si="151"/>
        <v>0.61573334484694098</v>
      </c>
      <c r="Q2386" s="5">
        <f>YEAR(SalesDataTable[[#This Row],[Order Date]])</f>
        <v>2026</v>
      </c>
      <c r="R2386" s="8" t="str">
        <f>"Q"&amp;ROUNDUP(MONTH(SalesDataTable[[#This Row],[Order Date]])/3,0)</f>
        <v>Q4</v>
      </c>
      <c r="S2386" s="9">
        <f>MONTH(SalesDataTable[[#This Row],[Order Date]])</f>
        <v>11</v>
      </c>
      <c r="T2386" s="8" t="str">
        <f>TEXT(SalesDataTable[[#This Row],[Order Date]],"mmm")</f>
        <v>Nov</v>
      </c>
    </row>
    <row r="2387" spans="1:20" ht="15.6">
      <c r="A2387" s="2">
        <v>2221</v>
      </c>
      <c r="B2387" s="3">
        <v>46343</v>
      </c>
      <c r="C2387" s="4" t="s">
        <v>6</v>
      </c>
      <c r="D2387" s="4" t="s">
        <v>43</v>
      </c>
      <c r="E2387" s="4" t="s">
        <v>28</v>
      </c>
      <c r="F2387" s="4" t="s">
        <v>3</v>
      </c>
      <c r="G2387" s="4" t="s">
        <v>4</v>
      </c>
      <c r="H2387" s="4" t="s">
        <v>26</v>
      </c>
      <c r="I2387" s="9">
        <v>1</v>
      </c>
      <c r="J2387" s="6">
        <v>39.81</v>
      </c>
      <c r="K2387" s="7">
        <v>0.05</v>
      </c>
      <c r="L2387" s="6">
        <v>16.25</v>
      </c>
      <c r="M2387" s="6">
        <f t="shared" si="148"/>
        <v>37.819499999999998</v>
      </c>
      <c r="N2387" s="6">
        <f t="shared" si="149"/>
        <v>16.25</v>
      </c>
      <c r="O2387" s="6">
        <f t="shared" si="150"/>
        <v>21.569499999999998</v>
      </c>
      <c r="P2387" s="8">
        <f t="shared" si="151"/>
        <v>0.57032747656632155</v>
      </c>
      <c r="Q2387" s="5">
        <f>YEAR(SalesDataTable[[#This Row],[Order Date]])</f>
        <v>2026</v>
      </c>
      <c r="R2387" s="8" t="str">
        <f>"Q"&amp;ROUNDUP(MONTH(SalesDataTable[[#This Row],[Order Date]])/3,0)</f>
        <v>Q4</v>
      </c>
      <c r="S2387" s="9">
        <f>MONTH(SalesDataTable[[#This Row],[Order Date]])</f>
        <v>11</v>
      </c>
      <c r="T2387" s="8" t="str">
        <f>TEXT(SalesDataTable[[#This Row],[Order Date]],"mmm")</f>
        <v>Nov</v>
      </c>
    </row>
    <row r="2388" spans="1:20" ht="15.6">
      <c r="A2388" s="2">
        <v>3836</v>
      </c>
      <c r="B2388" s="3">
        <v>46343</v>
      </c>
      <c r="C2388" s="4" t="s">
        <v>20</v>
      </c>
      <c r="D2388" s="4" t="s">
        <v>21</v>
      </c>
      <c r="E2388" s="4" t="s">
        <v>19</v>
      </c>
      <c r="F2388" s="4" t="s">
        <v>3</v>
      </c>
      <c r="G2388" s="4" t="s">
        <v>9</v>
      </c>
      <c r="H2388" s="4" t="s">
        <v>10</v>
      </c>
      <c r="I2388" s="9">
        <v>1</v>
      </c>
      <c r="J2388" s="6">
        <v>91.43</v>
      </c>
      <c r="K2388" s="7">
        <v>0.1</v>
      </c>
      <c r="L2388" s="6">
        <v>45.06</v>
      </c>
      <c r="M2388" s="6">
        <f t="shared" si="148"/>
        <v>82.287000000000006</v>
      </c>
      <c r="N2388" s="6">
        <f t="shared" si="149"/>
        <v>45.06</v>
      </c>
      <c r="O2388" s="6">
        <f t="shared" si="150"/>
        <v>37.227000000000004</v>
      </c>
      <c r="P2388" s="8">
        <f t="shared" si="151"/>
        <v>0.45240438951474715</v>
      </c>
      <c r="Q2388" s="5">
        <f>YEAR(SalesDataTable[[#This Row],[Order Date]])</f>
        <v>2026</v>
      </c>
      <c r="R2388" s="8" t="str">
        <f>"Q"&amp;ROUNDUP(MONTH(SalesDataTable[[#This Row],[Order Date]])/3,0)</f>
        <v>Q4</v>
      </c>
      <c r="S2388" s="9">
        <f>MONTH(SalesDataTable[[#This Row],[Order Date]])</f>
        <v>11</v>
      </c>
      <c r="T2388" s="8" t="str">
        <f>TEXT(SalesDataTable[[#This Row],[Order Date]],"mmm")</f>
        <v>Nov</v>
      </c>
    </row>
    <row r="2389" spans="1:20" ht="15.6">
      <c r="A2389" s="2">
        <v>4437</v>
      </c>
      <c r="B2389" s="3">
        <v>46343</v>
      </c>
      <c r="C2389" s="4" t="s">
        <v>11</v>
      </c>
      <c r="D2389" s="4" t="s">
        <v>12</v>
      </c>
      <c r="E2389" s="4" t="s">
        <v>2</v>
      </c>
      <c r="F2389" s="4" t="s">
        <v>3</v>
      </c>
      <c r="G2389" s="4" t="s">
        <v>34</v>
      </c>
      <c r="H2389" s="4" t="s">
        <v>38</v>
      </c>
      <c r="I2389" s="9">
        <v>1</v>
      </c>
      <c r="J2389" s="6">
        <v>122.64</v>
      </c>
      <c r="K2389" s="7">
        <v>0</v>
      </c>
      <c r="L2389" s="6">
        <v>68.58</v>
      </c>
      <c r="M2389" s="6">
        <f t="shared" si="148"/>
        <v>122.64</v>
      </c>
      <c r="N2389" s="6">
        <f t="shared" si="149"/>
        <v>68.58</v>
      </c>
      <c r="O2389" s="6">
        <f t="shared" si="150"/>
        <v>54.06</v>
      </c>
      <c r="P2389" s="8">
        <f t="shared" si="151"/>
        <v>0.44080234833659493</v>
      </c>
      <c r="Q2389" s="5">
        <f>YEAR(SalesDataTable[[#This Row],[Order Date]])</f>
        <v>2026</v>
      </c>
      <c r="R2389" s="8" t="str">
        <f>"Q"&amp;ROUNDUP(MONTH(SalesDataTable[[#This Row],[Order Date]])/3,0)</f>
        <v>Q4</v>
      </c>
      <c r="S2389" s="9">
        <f>MONTH(SalesDataTable[[#This Row],[Order Date]])</f>
        <v>11</v>
      </c>
      <c r="T2389" s="8" t="str">
        <f>TEXT(SalesDataTable[[#This Row],[Order Date]],"mmm")</f>
        <v>Nov</v>
      </c>
    </row>
    <row r="2390" spans="1:20" ht="15.6">
      <c r="A2390" s="2">
        <v>4735</v>
      </c>
      <c r="B2390" s="3">
        <v>46343</v>
      </c>
      <c r="C2390" s="4" t="s">
        <v>6</v>
      </c>
      <c r="D2390" s="4" t="s">
        <v>43</v>
      </c>
      <c r="E2390" s="4" t="s">
        <v>2</v>
      </c>
      <c r="F2390" s="4" t="s">
        <v>16</v>
      </c>
      <c r="G2390" s="4" t="s">
        <v>4</v>
      </c>
      <c r="H2390" s="4" t="s">
        <v>5</v>
      </c>
      <c r="I2390" s="9">
        <v>1</v>
      </c>
      <c r="J2390" s="6">
        <v>80.959999999999994</v>
      </c>
      <c r="K2390" s="7">
        <v>0.1</v>
      </c>
      <c r="L2390" s="6">
        <v>43.86</v>
      </c>
      <c r="M2390" s="6">
        <f t="shared" si="148"/>
        <v>72.86399999999999</v>
      </c>
      <c r="N2390" s="6">
        <f t="shared" si="149"/>
        <v>43.86</v>
      </c>
      <c r="O2390" s="6">
        <f t="shared" si="150"/>
        <v>29.003999999999991</v>
      </c>
      <c r="P2390" s="8">
        <f t="shared" si="151"/>
        <v>0.39805665349143604</v>
      </c>
      <c r="Q2390" s="5">
        <f>YEAR(SalesDataTable[[#This Row],[Order Date]])</f>
        <v>2026</v>
      </c>
      <c r="R2390" s="8" t="str">
        <f>"Q"&amp;ROUNDUP(MONTH(SalesDataTable[[#This Row],[Order Date]])/3,0)</f>
        <v>Q4</v>
      </c>
      <c r="S2390" s="9">
        <f>MONTH(SalesDataTable[[#This Row],[Order Date]])</f>
        <v>11</v>
      </c>
      <c r="T2390" s="8" t="str">
        <f>TEXT(SalesDataTable[[#This Row],[Order Date]],"mmm")</f>
        <v>Nov</v>
      </c>
    </row>
    <row r="2391" spans="1:20" ht="15.6">
      <c r="A2391" s="2">
        <v>554</v>
      </c>
      <c r="B2391" s="3">
        <v>46344</v>
      </c>
      <c r="C2391" s="4" t="s">
        <v>11</v>
      </c>
      <c r="D2391" s="4" t="s">
        <v>25</v>
      </c>
      <c r="E2391" s="4" t="s">
        <v>28</v>
      </c>
      <c r="F2391" s="4" t="s">
        <v>16</v>
      </c>
      <c r="G2391" s="4" t="s">
        <v>34</v>
      </c>
      <c r="H2391" s="4" t="s">
        <v>42</v>
      </c>
      <c r="I2391" s="9">
        <v>1</v>
      </c>
      <c r="J2391" s="6">
        <v>36.380000000000003</v>
      </c>
      <c r="K2391" s="7">
        <v>0.05</v>
      </c>
      <c r="L2391" s="6">
        <v>14.06</v>
      </c>
      <c r="M2391" s="6">
        <f t="shared" si="148"/>
        <v>34.561</v>
      </c>
      <c r="N2391" s="6">
        <f t="shared" si="149"/>
        <v>14.06</v>
      </c>
      <c r="O2391" s="6">
        <f t="shared" si="150"/>
        <v>20.500999999999998</v>
      </c>
      <c r="P2391" s="8">
        <f t="shared" si="151"/>
        <v>0.59318306761957118</v>
      </c>
      <c r="Q2391" s="5">
        <f>YEAR(SalesDataTable[[#This Row],[Order Date]])</f>
        <v>2026</v>
      </c>
      <c r="R2391" s="8" t="str">
        <f>"Q"&amp;ROUNDUP(MONTH(SalesDataTable[[#This Row],[Order Date]])/3,0)</f>
        <v>Q4</v>
      </c>
      <c r="S2391" s="9">
        <f>MONTH(SalesDataTable[[#This Row],[Order Date]])</f>
        <v>11</v>
      </c>
      <c r="T2391" s="8" t="str">
        <f>TEXT(SalesDataTable[[#This Row],[Order Date]],"mmm")</f>
        <v>Nov</v>
      </c>
    </row>
    <row r="2392" spans="1:20" ht="15.6">
      <c r="A2392" s="2">
        <v>1205</v>
      </c>
      <c r="B2392" s="3">
        <v>46344</v>
      </c>
      <c r="C2392" s="4" t="s">
        <v>20</v>
      </c>
      <c r="D2392" s="4" t="s">
        <v>47</v>
      </c>
      <c r="E2392" s="4" t="s">
        <v>2</v>
      </c>
      <c r="F2392" s="4" t="s">
        <v>3</v>
      </c>
      <c r="G2392" s="4" t="s">
        <v>4</v>
      </c>
      <c r="H2392" s="4" t="s">
        <v>30</v>
      </c>
      <c r="I2392" s="9">
        <v>2</v>
      </c>
      <c r="J2392" s="6">
        <v>100.72</v>
      </c>
      <c r="K2392" s="7">
        <v>0.1</v>
      </c>
      <c r="L2392" s="6">
        <v>51.68</v>
      </c>
      <c r="M2392" s="6">
        <f t="shared" si="148"/>
        <v>181.29599999999999</v>
      </c>
      <c r="N2392" s="6">
        <f t="shared" si="149"/>
        <v>103.36</v>
      </c>
      <c r="O2392" s="6">
        <f t="shared" si="150"/>
        <v>77.935999999999993</v>
      </c>
      <c r="P2392" s="8">
        <f t="shared" si="151"/>
        <v>0.42988262289294854</v>
      </c>
      <c r="Q2392" s="5">
        <f>YEAR(SalesDataTable[[#This Row],[Order Date]])</f>
        <v>2026</v>
      </c>
      <c r="R2392" s="8" t="str">
        <f>"Q"&amp;ROUNDUP(MONTH(SalesDataTable[[#This Row],[Order Date]])/3,0)</f>
        <v>Q4</v>
      </c>
      <c r="S2392" s="9">
        <f>MONTH(SalesDataTable[[#This Row],[Order Date]])</f>
        <v>11</v>
      </c>
      <c r="T2392" s="8" t="str">
        <f>TEXT(SalesDataTable[[#This Row],[Order Date]],"mmm")</f>
        <v>Nov</v>
      </c>
    </row>
    <row r="2393" spans="1:20" ht="15.6">
      <c r="A2393" s="2">
        <v>1979</v>
      </c>
      <c r="B2393" s="3">
        <v>46344</v>
      </c>
      <c r="C2393" s="4" t="s">
        <v>6</v>
      </c>
      <c r="D2393" s="4" t="s">
        <v>41</v>
      </c>
      <c r="E2393" s="4" t="s">
        <v>19</v>
      </c>
      <c r="F2393" s="4" t="s">
        <v>3</v>
      </c>
      <c r="G2393" s="4" t="s">
        <v>23</v>
      </c>
      <c r="H2393" s="4" t="s">
        <v>51</v>
      </c>
      <c r="I2393" s="9">
        <v>3</v>
      </c>
      <c r="J2393" s="6">
        <v>120.29</v>
      </c>
      <c r="K2393" s="7">
        <v>0</v>
      </c>
      <c r="L2393" s="6">
        <v>62.04</v>
      </c>
      <c r="M2393" s="6">
        <f t="shared" si="148"/>
        <v>360.87</v>
      </c>
      <c r="N2393" s="6">
        <f t="shared" si="149"/>
        <v>186.12</v>
      </c>
      <c r="O2393" s="6">
        <f t="shared" si="150"/>
        <v>174.75</v>
      </c>
      <c r="P2393" s="8">
        <f t="shared" si="151"/>
        <v>0.48424640452240419</v>
      </c>
      <c r="Q2393" s="5">
        <f>YEAR(SalesDataTable[[#This Row],[Order Date]])</f>
        <v>2026</v>
      </c>
      <c r="R2393" s="8" t="str">
        <f>"Q"&amp;ROUNDUP(MONTH(SalesDataTable[[#This Row],[Order Date]])/3,0)</f>
        <v>Q4</v>
      </c>
      <c r="S2393" s="9">
        <f>MONTH(SalesDataTable[[#This Row],[Order Date]])</f>
        <v>11</v>
      </c>
      <c r="T2393" s="8" t="str">
        <f>TEXT(SalesDataTable[[#This Row],[Order Date]],"mmm")</f>
        <v>Nov</v>
      </c>
    </row>
    <row r="2394" spans="1:20" ht="15.6">
      <c r="A2394" s="2">
        <v>2151</v>
      </c>
      <c r="B2394" s="3">
        <v>46344</v>
      </c>
      <c r="C2394" s="4" t="s">
        <v>6</v>
      </c>
      <c r="D2394" s="4" t="s">
        <v>7</v>
      </c>
      <c r="E2394" s="4" t="s">
        <v>2</v>
      </c>
      <c r="F2394" s="4" t="s">
        <v>13</v>
      </c>
      <c r="G2394" s="4" t="s">
        <v>23</v>
      </c>
      <c r="H2394" s="4" t="s">
        <v>51</v>
      </c>
      <c r="I2394" s="9">
        <v>2</v>
      </c>
      <c r="J2394" s="6">
        <v>124.18</v>
      </c>
      <c r="K2394" s="7">
        <v>0.15</v>
      </c>
      <c r="L2394" s="6">
        <v>60.72</v>
      </c>
      <c r="M2394" s="6">
        <f t="shared" si="148"/>
        <v>211.10599999999999</v>
      </c>
      <c r="N2394" s="6">
        <f t="shared" si="149"/>
        <v>121.44</v>
      </c>
      <c r="O2394" s="6">
        <f t="shared" si="150"/>
        <v>89.665999999999997</v>
      </c>
      <c r="P2394" s="8">
        <f t="shared" si="151"/>
        <v>0.42474396748552862</v>
      </c>
      <c r="Q2394" s="5">
        <f>YEAR(SalesDataTable[[#This Row],[Order Date]])</f>
        <v>2026</v>
      </c>
      <c r="R2394" s="8" t="str">
        <f>"Q"&amp;ROUNDUP(MONTH(SalesDataTable[[#This Row],[Order Date]])/3,0)</f>
        <v>Q4</v>
      </c>
      <c r="S2394" s="9">
        <f>MONTH(SalesDataTable[[#This Row],[Order Date]])</f>
        <v>11</v>
      </c>
      <c r="T2394" s="8" t="str">
        <f>TEXT(SalesDataTable[[#This Row],[Order Date]],"mmm")</f>
        <v>Nov</v>
      </c>
    </row>
    <row r="2395" spans="1:20" ht="15.6">
      <c r="A2395" s="2">
        <v>2730</v>
      </c>
      <c r="B2395" s="3">
        <v>46344</v>
      </c>
      <c r="C2395" s="4" t="s">
        <v>0</v>
      </c>
      <c r="D2395" s="4" t="s">
        <v>1</v>
      </c>
      <c r="E2395" s="4" t="s">
        <v>2</v>
      </c>
      <c r="F2395" s="4" t="s">
        <v>3</v>
      </c>
      <c r="G2395" s="4" t="s">
        <v>9</v>
      </c>
      <c r="H2395" s="4" t="s">
        <v>37</v>
      </c>
      <c r="I2395" s="9">
        <v>3</v>
      </c>
      <c r="J2395" s="6">
        <v>154.07</v>
      </c>
      <c r="K2395" s="7">
        <v>0.05</v>
      </c>
      <c r="L2395" s="6">
        <v>77.73</v>
      </c>
      <c r="M2395" s="6">
        <f t="shared" si="148"/>
        <v>439.09949999999998</v>
      </c>
      <c r="N2395" s="6">
        <f t="shared" si="149"/>
        <v>233.19</v>
      </c>
      <c r="O2395" s="6">
        <f t="shared" si="150"/>
        <v>205.90949999999998</v>
      </c>
      <c r="P2395" s="8">
        <f t="shared" si="151"/>
        <v>0.46893585622393102</v>
      </c>
      <c r="Q2395" s="5">
        <f>YEAR(SalesDataTable[[#This Row],[Order Date]])</f>
        <v>2026</v>
      </c>
      <c r="R2395" s="8" t="str">
        <f>"Q"&amp;ROUNDUP(MONTH(SalesDataTable[[#This Row],[Order Date]])/3,0)</f>
        <v>Q4</v>
      </c>
      <c r="S2395" s="9">
        <f>MONTH(SalesDataTable[[#This Row],[Order Date]])</f>
        <v>11</v>
      </c>
      <c r="T2395" s="8" t="str">
        <f>TEXT(SalesDataTable[[#This Row],[Order Date]],"mmm")</f>
        <v>Nov</v>
      </c>
    </row>
    <row r="2396" spans="1:20" ht="15.6">
      <c r="A2396" s="2">
        <v>2779</v>
      </c>
      <c r="B2396" s="3">
        <v>46344</v>
      </c>
      <c r="C2396" s="4" t="s">
        <v>0</v>
      </c>
      <c r="D2396" s="4" t="s">
        <v>50</v>
      </c>
      <c r="E2396" s="4" t="s">
        <v>8</v>
      </c>
      <c r="F2396" s="4" t="s">
        <v>16</v>
      </c>
      <c r="G2396" s="4" t="s">
        <v>34</v>
      </c>
      <c r="H2396" s="4" t="s">
        <v>38</v>
      </c>
      <c r="I2396" s="9">
        <v>4</v>
      </c>
      <c r="J2396" s="6">
        <v>123.4</v>
      </c>
      <c r="K2396" s="7">
        <v>0.05</v>
      </c>
      <c r="L2396" s="6">
        <v>70.930000000000007</v>
      </c>
      <c r="M2396" s="6">
        <f t="shared" si="148"/>
        <v>468.92</v>
      </c>
      <c r="N2396" s="6">
        <f t="shared" si="149"/>
        <v>283.72000000000003</v>
      </c>
      <c r="O2396" s="6">
        <f t="shared" si="150"/>
        <v>185.2</v>
      </c>
      <c r="P2396" s="8">
        <f t="shared" si="151"/>
        <v>0.3949500980977565</v>
      </c>
      <c r="Q2396" s="5">
        <f>YEAR(SalesDataTable[[#This Row],[Order Date]])</f>
        <v>2026</v>
      </c>
      <c r="R2396" s="8" t="str">
        <f>"Q"&amp;ROUNDUP(MONTH(SalesDataTable[[#This Row],[Order Date]])/3,0)</f>
        <v>Q4</v>
      </c>
      <c r="S2396" s="9">
        <f>MONTH(SalesDataTable[[#This Row],[Order Date]])</f>
        <v>11</v>
      </c>
      <c r="T2396" s="8" t="str">
        <f>TEXT(SalesDataTable[[#This Row],[Order Date]],"mmm")</f>
        <v>Nov</v>
      </c>
    </row>
    <row r="2397" spans="1:20" ht="15.6">
      <c r="A2397" s="2">
        <v>2853</v>
      </c>
      <c r="B2397" s="3">
        <v>46344</v>
      </c>
      <c r="C2397" s="4" t="s">
        <v>11</v>
      </c>
      <c r="D2397" s="4" t="s">
        <v>18</v>
      </c>
      <c r="E2397" s="4" t="s">
        <v>2</v>
      </c>
      <c r="F2397" s="4" t="s">
        <v>13</v>
      </c>
      <c r="G2397" s="4" t="s">
        <v>4</v>
      </c>
      <c r="H2397" s="4" t="s">
        <v>30</v>
      </c>
      <c r="I2397" s="9">
        <v>1</v>
      </c>
      <c r="J2397" s="6">
        <v>104.64</v>
      </c>
      <c r="K2397" s="7">
        <v>0</v>
      </c>
      <c r="L2397" s="6">
        <v>50.79</v>
      </c>
      <c r="M2397" s="6">
        <f t="shared" si="148"/>
        <v>104.64</v>
      </c>
      <c r="N2397" s="6">
        <f t="shared" si="149"/>
        <v>50.79</v>
      </c>
      <c r="O2397" s="6">
        <f t="shared" si="150"/>
        <v>53.85</v>
      </c>
      <c r="P2397" s="8">
        <f t="shared" si="151"/>
        <v>0.51462155963302758</v>
      </c>
      <c r="Q2397" s="5">
        <f>YEAR(SalesDataTable[[#This Row],[Order Date]])</f>
        <v>2026</v>
      </c>
      <c r="R2397" s="8" t="str">
        <f>"Q"&amp;ROUNDUP(MONTH(SalesDataTable[[#This Row],[Order Date]])/3,0)</f>
        <v>Q4</v>
      </c>
      <c r="S2397" s="9">
        <f>MONTH(SalesDataTable[[#This Row],[Order Date]])</f>
        <v>11</v>
      </c>
      <c r="T2397" s="8" t="str">
        <f>TEXT(SalesDataTable[[#This Row],[Order Date]],"mmm")</f>
        <v>Nov</v>
      </c>
    </row>
    <row r="2398" spans="1:20" ht="15.6">
      <c r="A2398" s="2">
        <v>3825</v>
      </c>
      <c r="B2398" s="3">
        <v>46344</v>
      </c>
      <c r="C2398" s="4" t="s">
        <v>20</v>
      </c>
      <c r="D2398" s="4" t="s">
        <v>33</v>
      </c>
      <c r="E2398" s="4" t="s">
        <v>2</v>
      </c>
      <c r="F2398" s="4" t="s">
        <v>13</v>
      </c>
      <c r="G2398" s="4" t="s">
        <v>14</v>
      </c>
      <c r="H2398" s="4" t="s">
        <v>32</v>
      </c>
      <c r="I2398" s="9">
        <v>2</v>
      </c>
      <c r="J2398" s="6">
        <v>46.44</v>
      </c>
      <c r="K2398" s="7">
        <v>0.1</v>
      </c>
      <c r="L2398" s="6">
        <v>18.190000000000001</v>
      </c>
      <c r="M2398" s="6">
        <f t="shared" si="148"/>
        <v>83.591999999999999</v>
      </c>
      <c r="N2398" s="6">
        <f t="shared" si="149"/>
        <v>36.380000000000003</v>
      </c>
      <c r="O2398" s="6">
        <f t="shared" si="150"/>
        <v>47.211999999999996</v>
      </c>
      <c r="P2398" s="8">
        <f t="shared" si="151"/>
        <v>0.56479088908029473</v>
      </c>
      <c r="Q2398" s="5">
        <f>YEAR(SalesDataTable[[#This Row],[Order Date]])</f>
        <v>2026</v>
      </c>
      <c r="R2398" s="8" t="str">
        <f>"Q"&amp;ROUNDUP(MONTH(SalesDataTable[[#This Row],[Order Date]])/3,0)</f>
        <v>Q4</v>
      </c>
      <c r="S2398" s="9">
        <f>MONTH(SalesDataTable[[#This Row],[Order Date]])</f>
        <v>11</v>
      </c>
      <c r="T2398" s="8" t="str">
        <f>TEXT(SalesDataTable[[#This Row],[Order Date]],"mmm")</f>
        <v>Nov</v>
      </c>
    </row>
    <row r="2399" spans="1:20" ht="15.6">
      <c r="A2399" s="2">
        <v>4808</v>
      </c>
      <c r="B2399" s="3">
        <v>46344</v>
      </c>
      <c r="C2399" s="4" t="s">
        <v>11</v>
      </c>
      <c r="D2399" s="4" t="s">
        <v>52</v>
      </c>
      <c r="E2399" s="4" t="s">
        <v>2</v>
      </c>
      <c r="F2399" s="4" t="s">
        <v>13</v>
      </c>
      <c r="G2399" s="4" t="s">
        <v>23</v>
      </c>
      <c r="H2399" s="4" t="s">
        <v>40</v>
      </c>
      <c r="I2399" s="9">
        <v>2</v>
      </c>
      <c r="J2399" s="6">
        <v>81.67</v>
      </c>
      <c r="K2399" s="7">
        <v>0.05</v>
      </c>
      <c r="L2399" s="6">
        <v>40.43</v>
      </c>
      <c r="M2399" s="6">
        <f t="shared" si="148"/>
        <v>155.173</v>
      </c>
      <c r="N2399" s="6">
        <f t="shared" si="149"/>
        <v>80.86</v>
      </c>
      <c r="O2399" s="6">
        <f t="shared" si="150"/>
        <v>74.313000000000002</v>
      </c>
      <c r="P2399" s="8">
        <f t="shared" si="151"/>
        <v>0.4789041908063903</v>
      </c>
      <c r="Q2399" s="5">
        <f>YEAR(SalesDataTable[[#This Row],[Order Date]])</f>
        <v>2026</v>
      </c>
      <c r="R2399" s="8" t="str">
        <f>"Q"&amp;ROUNDUP(MONTH(SalesDataTable[[#This Row],[Order Date]])/3,0)</f>
        <v>Q4</v>
      </c>
      <c r="S2399" s="9">
        <f>MONTH(SalesDataTable[[#This Row],[Order Date]])</f>
        <v>11</v>
      </c>
      <c r="T2399" s="8" t="str">
        <f>TEXT(SalesDataTable[[#This Row],[Order Date]],"mmm")</f>
        <v>Nov</v>
      </c>
    </row>
    <row r="2400" spans="1:20" ht="15.6">
      <c r="A2400" s="2">
        <v>5131</v>
      </c>
      <c r="B2400" s="3">
        <v>46344</v>
      </c>
      <c r="C2400" s="4" t="s">
        <v>20</v>
      </c>
      <c r="D2400" s="4" t="s">
        <v>33</v>
      </c>
      <c r="E2400" s="4" t="s">
        <v>19</v>
      </c>
      <c r="F2400" s="4" t="s">
        <v>13</v>
      </c>
      <c r="G2400" s="4" t="s">
        <v>9</v>
      </c>
      <c r="H2400" s="4" t="s">
        <v>46</v>
      </c>
      <c r="I2400" s="9">
        <v>3</v>
      </c>
      <c r="J2400" s="6">
        <v>70.599999999999994</v>
      </c>
      <c r="K2400" s="7">
        <v>0.05</v>
      </c>
      <c r="L2400" s="6">
        <v>32.68</v>
      </c>
      <c r="M2400" s="6">
        <f t="shared" si="148"/>
        <v>201.20999999999998</v>
      </c>
      <c r="N2400" s="6">
        <f t="shared" si="149"/>
        <v>98.039999999999992</v>
      </c>
      <c r="O2400" s="6">
        <f t="shared" si="150"/>
        <v>103.16999999999999</v>
      </c>
      <c r="P2400" s="8">
        <f t="shared" si="151"/>
        <v>0.5127478753541076</v>
      </c>
      <c r="Q2400" s="5">
        <f>YEAR(SalesDataTable[[#This Row],[Order Date]])</f>
        <v>2026</v>
      </c>
      <c r="R2400" s="8" t="str">
        <f>"Q"&amp;ROUNDUP(MONTH(SalesDataTable[[#This Row],[Order Date]])/3,0)</f>
        <v>Q4</v>
      </c>
      <c r="S2400" s="9">
        <f>MONTH(SalesDataTable[[#This Row],[Order Date]])</f>
        <v>11</v>
      </c>
      <c r="T2400" s="8" t="str">
        <f>TEXT(SalesDataTable[[#This Row],[Order Date]],"mmm")</f>
        <v>Nov</v>
      </c>
    </row>
    <row r="2401" spans="1:20" ht="15.6">
      <c r="A2401" s="2">
        <v>1502</v>
      </c>
      <c r="B2401" s="3">
        <v>46345</v>
      </c>
      <c r="C2401" s="4" t="s">
        <v>20</v>
      </c>
      <c r="D2401" s="4" t="s">
        <v>31</v>
      </c>
      <c r="E2401" s="4" t="s">
        <v>28</v>
      </c>
      <c r="F2401" s="4" t="s">
        <v>13</v>
      </c>
      <c r="G2401" s="4" t="s">
        <v>34</v>
      </c>
      <c r="H2401" s="4" t="s">
        <v>42</v>
      </c>
      <c r="I2401" s="9">
        <v>1</v>
      </c>
      <c r="J2401" s="6">
        <v>35.770000000000003</v>
      </c>
      <c r="K2401" s="7">
        <v>0.15</v>
      </c>
      <c r="L2401" s="6">
        <v>13.69</v>
      </c>
      <c r="M2401" s="6">
        <f t="shared" si="148"/>
        <v>30.404500000000002</v>
      </c>
      <c r="N2401" s="6">
        <f t="shared" si="149"/>
        <v>13.69</v>
      </c>
      <c r="O2401" s="6">
        <f t="shared" si="150"/>
        <v>16.714500000000001</v>
      </c>
      <c r="P2401" s="8">
        <f t="shared" si="151"/>
        <v>0.54973770330049831</v>
      </c>
      <c r="Q2401" s="5">
        <f>YEAR(SalesDataTable[[#This Row],[Order Date]])</f>
        <v>2026</v>
      </c>
      <c r="R2401" s="8" t="str">
        <f>"Q"&amp;ROUNDUP(MONTH(SalesDataTable[[#This Row],[Order Date]])/3,0)</f>
        <v>Q4</v>
      </c>
      <c r="S2401" s="9">
        <f>MONTH(SalesDataTable[[#This Row],[Order Date]])</f>
        <v>11</v>
      </c>
      <c r="T2401" s="8" t="str">
        <f>TEXT(SalesDataTable[[#This Row],[Order Date]],"mmm")</f>
        <v>Nov</v>
      </c>
    </row>
    <row r="2402" spans="1:20" ht="15.6">
      <c r="A2402" s="2">
        <v>2470</v>
      </c>
      <c r="B2402" s="3">
        <v>46345</v>
      </c>
      <c r="C2402" s="4" t="s">
        <v>6</v>
      </c>
      <c r="D2402" s="4" t="s">
        <v>27</v>
      </c>
      <c r="E2402" s="4" t="s">
        <v>19</v>
      </c>
      <c r="F2402" s="4" t="s">
        <v>16</v>
      </c>
      <c r="G2402" s="4" t="s">
        <v>9</v>
      </c>
      <c r="H2402" s="4" t="s">
        <v>10</v>
      </c>
      <c r="I2402" s="9">
        <v>1</v>
      </c>
      <c r="J2402" s="6">
        <v>92.13</v>
      </c>
      <c r="K2402" s="7">
        <v>0.15</v>
      </c>
      <c r="L2402" s="6">
        <v>45.85</v>
      </c>
      <c r="M2402" s="6">
        <f t="shared" si="148"/>
        <v>78.31049999999999</v>
      </c>
      <c r="N2402" s="6">
        <f t="shared" si="149"/>
        <v>45.85</v>
      </c>
      <c r="O2402" s="6">
        <f t="shared" si="150"/>
        <v>32.460499999999989</v>
      </c>
      <c r="P2402" s="8">
        <f t="shared" si="151"/>
        <v>0.41451018701195874</v>
      </c>
      <c r="Q2402" s="5">
        <f>YEAR(SalesDataTable[[#This Row],[Order Date]])</f>
        <v>2026</v>
      </c>
      <c r="R2402" s="8" t="str">
        <f>"Q"&amp;ROUNDUP(MONTH(SalesDataTable[[#This Row],[Order Date]])/3,0)</f>
        <v>Q4</v>
      </c>
      <c r="S2402" s="9">
        <f>MONTH(SalesDataTable[[#This Row],[Order Date]])</f>
        <v>11</v>
      </c>
      <c r="T2402" s="8" t="str">
        <f>TEXT(SalesDataTable[[#This Row],[Order Date]],"mmm")</f>
        <v>Nov</v>
      </c>
    </row>
    <row r="2403" spans="1:20" ht="15.6">
      <c r="A2403" s="2">
        <v>3452</v>
      </c>
      <c r="B2403" s="3">
        <v>46345</v>
      </c>
      <c r="C2403" s="4" t="s">
        <v>6</v>
      </c>
      <c r="D2403" s="4" t="s">
        <v>43</v>
      </c>
      <c r="E2403" s="4" t="s">
        <v>2</v>
      </c>
      <c r="F2403" s="4" t="s">
        <v>3</v>
      </c>
      <c r="G2403" s="4" t="s">
        <v>9</v>
      </c>
      <c r="H2403" s="4" t="s">
        <v>37</v>
      </c>
      <c r="I2403" s="9">
        <v>5</v>
      </c>
      <c r="J2403" s="6">
        <v>151.09</v>
      </c>
      <c r="K2403" s="7">
        <v>0.05</v>
      </c>
      <c r="L2403" s="6">
        <v>79.33</v>
      </c>
      <c r="M2403" s="6">
        <f t="shared" si="148"/>
        <v>717.67750000000001</v>
      </c>
      <c r="N2403" s="6">
        <f t="shared" si="149"/>
        <v>396.65</v>
      </c>
      <c r="O2403" s="6">
        <f t="shared" si="150"/>
        <v>321.02750000000003</v>
      </c>
      <c r="P2403" s="8">
        <f t="shared" si="151"/>
        <v>0.44731442744129507</v>
      </c>
      <c r="Q2403" s="5">
        <f>YEAR(SalesDataTable[[#This Row],[Order Date]])</f>
        <v>2026</v>
      </c>
      <c r="R2403" s="8" t="str">
        <f>"Q"&amp;ROUNDUP(MONTH(SalesDataTable[[#This Row],[Order Date]])/3,0)</f>
        <v>Q4</v>
      </c>
      <c r="S2403" s="9">
        <f>MONTH(SalesDataTable[[#This Row],[Order Date]])</f>
        <v>11</v>
      </c>
      <c r="T2403" s="8" t="str">
        <f>TEXT(SalesDataTable[[#This Row],[Order Date]],"mmm")</f>
        <v>Nov</v>
      </c>
    </row>
    <row r="2404" spans="1:20" ht="15.6">
      <c r="A2404" s="2">
        <v>4207</v>
      </c>
      <c r="B2404" s="3">
        <v>46345</v>
      </c>
      <c r="C2404" s="4" t="s">
        <v>6</v>
      </c>
      <c r="D2404" s="4" t="s">
        <v>43</v>
      </c>
      <c r="E2404" s="4" t="s">
        <v>2</v>
      </c>
      <c r="F2404" s="4" t="s">
        <v>13</v>
      </c>
      <c r="G2404" s="4" t="s">
        <v>4</v>
      </c>
      <c r="H2404" s="4" t="s">
        <v>30</v>
      </c>
      <c r="I2404" s="9">
        <v>2</v>
      </c>
      <c r="J2404" s="6">
        <v>103.99</v>
      </c>
      <c r="K2404" s="7">
        <v>0</v>
      </c>
      <c r="L2404" s="6">
        <v>50.36</v>
      </c>
      <c r="M2404" s="6">
        <f t="shared" si="148"/>
        <v>207.98</v>
      </c>
      <c r="N2404" s="6">
        <f t="shared" si="149"/>
        <v>100.72</v>
      </c>
      <c r="O2404" s="6">
        <f t="shared" si="150"/>
        <v>107.25999999999999</v>
      </c>
      <c r="P2404" s="8">
        <f t="shared" si="151"/>
        <v>0.51572266564092695</v>
      </c>
      <c r="Q2404" s="5">
        <f>YEAR(SalesDataTable[[#This Row],[Order Date]])</f>
        <v>2026</v>
      </c>
      <c r="R2404" s="8" t="str">
        <f>"Q"&amp;ROUNDUP(MONTH(SalesDataTable[[#This Row],[Order Date]])/3,0)</f>
        <v>Q4</v>
      </c>
      <c r="S2404" s="9">
        <f>MONTH(SalesDataTable[[#This Row],[Order Date]])</f>
        <v>11</v>
      </c>
      <c r="T2404" s="8" t="str">
        <f>TEXT(SalesDataTable[[#This Row],[Order Date]],"mmm")</f>
        <v>Nov</v>
      </c>
    </row>
    <row r="2405" spans="1:20" ht="15.6">
      <c r="A2405" s="2">
        <v>695</v>
      </c>
      <c r="B2405" s="3">
        <v>46346</v>
      </c>
      <c r="C2405" s="4" t="s">
        <v>11</v>
      </c>
      <c r="D2405" s="4" t="s">
        <v>18</v>
      </c>
      <c r="E2405" s="4" t="s">
        <v>2</v>
      </c>
      <c r="F2405" s="4" t="s">
        <v>3</v>
      </c>
      <c r="G2405" s="4" t="s">
        <v>14</v>
      </c>
      <c r="H2405" s="4" t="s">
        <v>15</v>
      </c>
      <c r="I2405" s="9">
        <v>1</v>
      </c>
      <c r="J2405" s="6">
        <v>36.909999999999997</v>
      </c>
      <c r="K2405" s="7">
        <v>0.1</v>
      </c>
      <c r="L2405" s="6">
        <v>13.43</v>
      </c>
      <c r="M2405" s="6">
        <f t="shared" si="148"/>
        <v>33.219000000000001</v>
      </c>
      <c r="N2405" s="6">
        <f t="shared" si="149"/>
        <v>13.43</v>
      </c>
      <c r="O2405" s="6">
        <f t="shared" si="150"/>
        <v>19.789000000000001</v>
      </c>
      <c r="P2405" s="8">
        <f t="shared" si="151"/>
        <v>0.59571329660736327</v>
      </c>
      <c r="Q2405" s="5">
        <f>YEAR(SalesDataTable[[#This Row],[Order Date]])</f>
        <v>2026</v>
      </c>
      <c r="R2405" s="8" t="str">
        <f>"Q"&amp;ROUNDUP(MONTH(SalesDataTable[[#This Row],[Order Date]])/3,0)</f>
        <v>Q4</v>
      </c>
      <c r="S2405" s="9">
        <f>MONTH(SalesDataTable[[#This Row],[Order Date]])</f>
        <v>11</v>
      </c>
      <c r="T2405" s="8" t="str">
        <f>TEXT(SalesDataTable[[#This Row],[Order Date]],"mmm")</f>
        <v>Nov</v>
      </c>
    </row>
    <row r="2406" spans="1:20" ht="15.6">
      <c r="A2406" s="2">
        <v>1127</v>
      </c>
      <c r="B2406" s="3">
        <v>46346</v>
      </c>
      <c r="C2406" s="4" t="s">
        <v>0</v>
      </c>
      <c r="D2406" s="4" t="s">
        <v>1</v>
      </c>
      <c r="E2406" s="4" t="s">
        <v>28</v>
      </c>
      <c r="F2406" s="4" t="s">
        <v>13</v>
      </c>
      <c r="G2406" s="4" t="s">
        <v>4</v>
      </c>
      <c r="H2406" s="4" t="s">
        <v>5</v>
      </c>
      <c r="I2406" s="9">
        <v>2</v>
      </c>
      <c r="J2406" s="6">
        <v>81.02</v>
      </c>
      <c r="K2406" s="7">
        <v>0</v>
      </c>
      <c r="L2406" s="6">
        <v>43.22</v>
      </c>
      <c r="M2406" s="6">
        <f t="shared" si="148"/>
        <v>162.04</v>
      </c>
      <c r="N2406" s="6">
        <f t="shared" si="149"/>
        <v>86.44</v>
      </c>
      <c r="O2406" s="6">
        <f t="shared" si="150"/>
        <v>75.599999999999994</v>
      </c>
      <c r="P2406" s="8">
        <f t="shared" si="151"/>
        <v>0.46655146877314241</v>
      </c>
      <c r="Q2406" s="5">
        <f>YEAR(SalesDataTable[[#This Row],[Order Date]])</f>
        <v>2026</v>
      </c>
      <c r="R2406" s="8" t="str">
        <f>"Q"&amp;ROUNDUP(MONTH(SalesDataTable[[#This Row],[Order Date]])/3,0)</f>
        <v>Q4</v>
      </c>
      <c r="S2406" s="9">
        <f>MONTH(SalesDataTable[[#This Row],[Order Date]])</f>
        <v>11</v>
      </c>
      <c r="T2406" s="8" t="str">
        <f>TEXT(SalesDataTable[[#This Row],[Order Date]],"mmm")</f>
        <v>Nov</v>
      </c>
    </row>
    <row r="2407" spans="1:20" ht="15.6">
      <c r="A2407" s="2">
        <v>1174</v>
      </c>
      <c r="B2407" s="3">
        <v>46346</v>
      </c>
      <c r="C2407" s="4" t="s">
        <v>0</v>
      </c>
      <c r="D2407" s="4" t="s">
        <v>1</v>
      </c>
      <c r="E2407" s="4" t="s">
        <v>28</v>
      </c>
      <c r="F2407" s="4" t="s">
        <v>13</v>
      </c>
      <c r="G2407" s="4" t="s">
        <v>14</v>
      </c>
      <c r="H2407" s="4" t="s">
        <v>48</v>
      </c>
      <c r="I2407" s="9">
        <v>3</v>
      </c>
      <c r="J2407" s="6">
        <v>164.36</v>
      </c>
      <c r="K2407" s="7">
        <v>0.05</v>
      </c>
      <c r="L2407" s="6">
        <v>88.7</v>
      </c>
      <c r="M2407" s="6">
        <f t="shared" si="148"/>
        <v>468.42600000000004</v>
      </c>
      <c r="N2407" s="6">
        <f t="shared" si="149"/>
        <v>266.10000000000002</v>
      </c>
      <c r="O2407" s="6">
        <f t="shared" si="150"/>
        <v>202.32600000000002</v>
      </c>
      <c r="P2407" s="8">
        <f t="shared" si="151"/>
        <v>0.43192734818306416</v>
      </c>
      <c r="Q2407" s="5">
        <f>YEAR(SalesDataTable[[#This Row],[Order Date]])</f>
        <v>2026</v>
      </c>
      <c r="R2407" s="8" t="str">
        <f>"Q"&amp;ROUNDUP(MONTH(SalesDataTable[[#This Row],[Order Date]])/3,0)</f>
        <v>Q4</v>
      </c>
      <c r="S2407" s="9">
        <f>MONTH(SalesDataTable[[#This Row],[Order Date]])</f>
        <v>11</v>
      </c>
      <c r="T2407" s="8" t="str">
        <f>TEXT(SalesDataTable[[#This Row],[Order Date]],"mmm")</f>
        <v>Nov</v>
      </c>
    </row>
    <row r="2408" spans="1:20" ht="15.6">
      <c r="A2408" s="2">
        <v>3968</v>
      </c>
      <c r="B2408" s="3">
        <v>46346</v>
      </c>
      <c r="C2408" s="4" t="s">
        <v>6</v>
      </c>
      <c r="D2408" s="4" t="s">
        <v>41</v>
      </c>
      <c r="E2408" s="4" t="s">
        <v>8</v>
      </c>
      <c r="F2408" s="4" t="s">
        <v>16</v>
      </c>
      <c r="G2408" s="4" t="s">
        <v>34</v>
      </c>
      <c r="H2408" s="4" t="s">
        <v>45</v>
      </c>
      <c r="I2408" s="9">
        <v>5</v>
      </c>
      <c r="J2408" s="6">
        <v>51.36</v>
      </c>
      <c r="K2408" s="7">
        <v>0.1</v>
      </c>
      <c r="L2408" s="6">
        <v>22.45</v>
      </c>
      <c r="M2408" s="6">
        <f t="shared" si="148"/>
        <v>231.12</v>
      </c>
      <c r="N2408" s="6">
        <f t="shared" si="149"/>
        <v>112.25</v>
      </c>
      <c r="O2408" s="6">
        <f t="shared" si="150"/>
        <v>118.87</v>
      </c>
      <c r="P2408" s="8">
        <f t="shared" si="151"/>
        <v>0.51432156455520939</v>
      </c>
      <c r="Q2408" s="5">
        <f>YEAR(SalesDataTable[[#This Row],[Order Date]])</f>
        <v>2026</v>
      </c>
      <c r="R2408" s="8" t="str">
        <f>"Q"&amp;ROUNDUP(MONTH(SalesDataTable[[#This Row],[Order Date]])/3,0)</f>
        <v>Q4</v>
      </c>
      <c r="S2408" s="9">
        <f>MONTH(SalesDataTable[[#This Row],[Order Date]])</f>
        <v>11</v>
      </c>
      <c r="T2408" s="8" t="str">
        <f>TEXT(SalesDataTable[[#This Row],[Order Date]],"mmm")</f>
        <v>Nov</v>
      </c>
    </row>
    <row r="2409" spans="1:20" ht="15.6">
      <c r="A2409" s="2">
        <v>4049</v>
      </c>
      <c r="B2409" s="3">
        <v>46346</v>
      </c>
      <c r="C2409" s="4" t="s">
        <v>11</v>
      </c>
      <c r="D2409" s="4" t="s">
        <v>52</v>
      </c>
      <c r="E2409" s="4" t="s">
        <v>28</v>
      </c>
      <c r="F2409" s="4" t="s">
        <v>3</v>
      </c>
      <c r="G2409" s="4" t="s">
        <v>14</v>
      </c>
      <c r="H2409" s="4" t="s">
        <v>15</v>
      </c>
      <c r="I2409" s="9">
        <v>1</v>
      </c>
      <c r="J2409" s="6">
        <v>36.590000000000003</v>
      </c>
      <c r="K2409" s="7">
        <v>0</v>
      </c>
      <c r="L2409" s="6">
        <v>13.73</v>
      </c>
      <c r="M2409" s="6">
        <f t="shared" si="148"/>
        <v>36.590000000000003</v>
      </c>
      <c r="N2409" s="6">
        <f t="shared" si="149"/>
        <v>13.73</v>
      </c>
      <c r="O2409" s="6">
        <f t="shared" si="150"/>
        <v>22.860000000000003</v>
      </c>
      <c r="P2409" s="8">
        <f t="shared" si="151"/>
        <v>0.62476086362394101</v>
      </c>
      <c r="Q2409" s="5">
        <f>YEAR(SalesDataTable[[#This Row],[Order Date]])</f>
        <v>2026</v>
      </c>
      <c r="R2409" s="8" t="str">
        <f>"Q"&amp;ROUNDUP(MONTH(SalesDataTable[[#This Row],[Order Date]])/3,0)</f>
        <v>Q4</v>
      </c>
      <c r="S2409" s="9">
        <f>MONTH(SalesDataTable[[#This Row],[Order Date]])</f>
        <v>11</v>
      </c>
      <c r="T2409" s="8" t="str">
        <f>TEXT(SalesDataTable[[#This Row],[Order Date]],"mmm")</f>
        <v>Nov</v>
      </c>
    </row>
    <row r="2410" spans="1:20" ht="15.6">
      <c r="A2410" s="2">
        <v>3</v>
      </c>
      <c r="B2410" s="3">
        <v>46347</v>
      </c>
      <c r="C2410" s="4" t="s">
        <v>20</v>
      </c>
      <c r="D2410" s="4" t="s">
        <v>31</v>
      </c>
      <c r="E2410" s="4" t="s">
        <v>19</v>
      </c>
      <c r="F2410" s="4" t="s">
        <v>3</v>
      </c>
      <c r="G2410" s="4" t="s">
        <v>23</v>
      </c>
      <c r="H2410" s="4" t="s">
        <v>51</v>
      </c>
      <c r="I2410" s="9">
        <v>5</v>
      </c>
      <c r="J2410" s="6">
        <v>122.33</v>
      </c>
      <c r="K2410" s="7">
        <v>0.15</v>
      </c>
      <c r="L2410" s="6">
        <v>58.98</v>
      </c>
      <c r="M2410" s="6">
        <f t="shared" si="148"/>
        <v>519.90249999999992</v>
      </c>
      <c r="N2410" s="6">
        <f t="shared" si="149"/>
        <v>294.89999999999998</v>
      </c>
      <c r="O2410" s="6">
        <f t="shared" si="150"/>
        <v>225.00249999999994</v>
      </c>
      <c r="P2410" s="8">
        <f t="shared" si="151"/>
        <v>0.43277826130861069</v>
      </c>
      <c r="Q2410" s="5">
        <f>YEAR(SalesDataTable[[#This Row],[Order Date]])</f>
        <v>2026</v>
      </c>
      <c r="R2410" s="8" t="str">
        <f>"Q"&amp;ROUNDUP(MONTH(SalesDataTable[[#This Row],[Order Date]])/3,0)</f>
        <v>Q4</v>
      </c>
      <c r="S2410" s="9">
        <f>MONTH(SalesDataTable[[#This Row],[Order Date]])</f>
        <v>11</v>
      </c>
      <c r="T2410" s="8" t="str">
        <f>TEXT(SalesDataTable[[#This Row],[Order Date]],"mmm")</f>
        <v>Nov</v>
      </c>
    </row>
    <row r="2411" spans="1:20" ht="15.6">
      <c r="A2411" s="2">
        <v>1603</v>
      </c>
      <c r="B2411" s="3">
        <v>46347</v>
      </c>
      <c r="C2411" s="4" t="s">
        <v>20</v>
      </c>
      <c r="D2411" s="4" t="s">
        <v>33</v>
      </c>
      <c r="E2411" s="4" t="s">
        <v>2</v>
      </c>
      <c r="F2411" s="4" t="s">
        <v>3</v>
      </c>
      <c r="G2411" s="4" t="s">
        <v>23</v>
      </c>
      <c r="H2411" s="4" t="s">
        <v>40</v>
      </c>
      <c r="I2411" s="9">
        <v>1</v>
      </c>
      <c r="J2411" s="6">
        <v>83.49</v>
      </c>
      <c r="K2411" s="7">
        <v>0.05</v>
      </c>
      <c r="L2411" s="6">
        <v>39.659999999999997</v>
      </c>
      <c r="M2411" s="6">
        <f t="shared" si="148"/>
        <v>79.315499999999986</v>
      </c>
      <c r="N2411" s="6">
        <f t="shared" si="149"/>
        <v>39.659999999999997</v>
      </c>
      <c r="O2411" s="6">
        <f t="shared" si="150"/>
        <v>39.655499999999989</v>
      </c>
      <c r="P2411" s="8">
        <f t="shared" si="151"/>
        <v>0.49997163227868446</v>
      </c>
      <c r="Q2411" s="5">
        <f>YEAR(SalesDataTable[[#This Row],[Order Date]])</f>
        <v>2026</v>
      </c>
      <c r="R2411" s="8" t="str">
        <f>"Q"&amp;ROUNDUP(MONTH(SalesDataTable[[#This Row],[Order Date]])/3,0)</f>
        <v>Q4</v>
      </c>
      <c r="S2411" s="9">
        <f>MONTH(SalesDataTable[[#This Row],[Order Date]])</f>
        <v>11</v>
      </c>
      <c r="T2411" s="8" t="str">
        <f>TEXT(SalesDataTable[[#This Row],[Order Date]],"mmm")</f>
        <v>Nov</v>
      </c>
    </row>
    <row r="2412" spans="1:20" ht="15.6">
      <c r="A2412" s="2">
        <v>2073</v>
      </c>
      <c r="B2412" s="3">
        <v>46347</v>
      </c>
      <c r="C2412" s="4" t="s">
        <v>6</v>
      </c>
      <c r="D2412" s="4" t="s">
        <v>43</v>
      </c>
      <c r="E2412" s="4" t="s">
        <v>2</v>
      </c>
      <c r="F2412" s="4" t="s">
        <v>13</v>
      </c>
      <c r="G2412" s="4" t="s">
        <v>4</v>
      </c>
      <c r="H2412" s="4" t="s">
        <v>22</v>
      </c>
      <c r="I2412" s="9">
        <v>2</v>
      </c>
      <c r="J2412" s="6">
        <v>51.48</v>
      </c>
      <c r="K2412" s="7">
        <v>0.1</v>
      </c>
      <c r="L2412" s="6">
        <v>22.51</v>
      </c>
      <c r="M2412" s="6">
        <f t="shared" si="148"/>
        <v>92.664000000000001</v>
      </c>
      <c r="N2412" s="6">
        <f t="shared" si="149"/>
        <v>45.02</v>
      </c>
      <c r="O2412" s="6">
        <f t="shared" si="150"/>
        <v>47.643999999999998</v>
      </c>
      <c r="P2412" s="8">
        <f t="shared" si="151"/>
        <v>0.51415868082534744</v>
      </c>
      <c r="Q2412" s="5">
        <f>YEAR(SalesDataTable[[#This Row],[Order Date]])</f>
        <v>2026</v>
      </c>
      <c r="R2412" s="8" t="str">
        <f>"Q"&amp;ROUNDUP(MONTH(SalesDataTable[[#This Row],[Order Date]])/3,0)</f>
        <v>Q4</v>
      </c>
      <c r="S2412" s="9">
        <f>MONTH(SalesDataTable[[#This Row],[Order Date]])</f>
        <v>11</v>
      </c>
      <c r="T2412" s="8" t="str">
        <f>TEXT(SalesDataTable[[#This Row],[Order Date]],"mmm")</f>
        <v>Nov</v>
      </c>
    </row>
    <row r="2413" spans="1:20" ht="15.6">
      <c r="A2413" s="2">
        <v>2487</v>
      </c>
      <c r="B2413" s="3">
        <v>46347</v>
      </c>
      <c r="C2413" s="4" t="s">
        <v>11</v>
      </c>
      <c r="D2413" s="4" t="s">
        <v>12</v>
      </c>
      <c r="E2413" s="4" t="s">
        <v>28</v>
      </c>
      <c r="F2413" s="4" t="s">
        <v>13</v>
      </c>
      <c r="G2413" s="4" t="s">
        <v>23</v>
      </c>
      <c r="H2413" s="4" t="s">
        <v>51</v>
      </c>
      <c r="I2413" s="9">
        <v>1</v>
      </c>
      <c r="J2413" s="6">
        <v>123.43</v>
      </c>
      <c r="K2413" s="7">
        <v>0.15</v>
      </c>
      <c r="L2413" s="6">
        <v>60.8</v>
      </c>
      <c r="M2413" s="6">
        <f t="shared" si="148"/>
        <v>104.91550000000001</v>
      </c>
      <c r="N2413" s="6">
        <f t="shared" si="149"/>
        <v>60.8</v>
      </c>
      <c r="O2413" s="6">
        <f t="shared" si="150"/>
        <v>44.115500000000011</v>
      </c>
      <c r="P2413" s="8">
        <f t="shared" si="151"/>
        <v>0.42048601017008935</v>
      </c>
      <c r="Q2413" s="5">
        <f>YEAR(SalesDataTable[[#This Row],[Order Date]])</f>
        <v>2026</v>
      </c>
      <c r="R2413" s="8" t="str">
        <f>"Q"&amp;ROUNDUP(MONTH(SalesDataTable[[#This Row],[Order Date]])/3,0)</f>
        <v>Q4</v>
      </c>
      <c r="S2413" s="9">
        <f>MONTH(SalesDataTable[[#This Row],[Order Date]])</f>
        <v>11</v>
      </c>
      <c r="T2413" s="8" t="str">
        <f>TEXT(SalesDataTable[[#This Row],[Order Date]],"mmm")</f>
        <v>Nov</v>
      </c>
    </row>
    <row r="2414" spans="1:20" ht="15.6">
      <c r="A2414" s="2">
        <v>3407</v>
      </c>
      <c r="B2414" s="3">
        <v>46347</v>
      </c>
      <c r="C2414" s="4" t="s">
        <v>20</v>
      </c>
      <c r="D2414" s="4" t="s">
        <v>31</v>
      </c>
      <c r="E2414" s="4" t="s">
        <v>2</v>
      </c>
      <c r="F2414" s="4" t="s">
        <v>13</v>
      </c>
      <c r="G2414" s="4" t="s">
        <v>14</v>
      </c>
      <c r="H2414" s="4" t="s">
        <v>48</v>
      </c>
      <c r="I2414" s="9">
        <v>1</v>
      </c>
      <c r="J2414" s="6">
        <v>164.85</v>
      </c>
      <c r="K2414" s="7">
        <v>0.1</v>
      </c>
      <c r="L2414" s="6">
        <v>89.4</v>
      </c>
      <c r="M2414" s="6">
        <f t="shared" si="148"/>
        <v>148.36500000000001</v>
      </c>
      <c r="N2414" s="6">
        <f t="shared" si="149"/>
        <v>89.4</v>
      </c>
      <c r="O2414" s="6">
        <f t="shared" si="150"/>
        <v>58.965000000000003</v>
      </c>
      <c r="P2414" s="8">
        <f t="shared" si="151"/>
        <v>0.39743200889697705</v>
      </c>
      <c r="Q2414" s="5">
        <f>YEAR(SalesDataTable[[#This Row],[Order Date]])</f>
        <v>2026</v>
      </c>
      <c r="R2414" s="8" t="str">
        <f>"Q"&amp;ROUNDUP(MONTH(SalesDataTable[[#This Row],[Order Date]])/3,0)</f>
        <v>Q4</v>
      </c>
      <c r="S2414" s="9">
        <f>MONTH(SalesDataTable[[#This Row],[Order Date]])</f>
        <v>11</v>
      </c>
      <c r="T2414" s="8" t="str">
        <f>TEXT(SalesDataTable[[#This Row],[Order Date]],"mmm")</f>
        <v>Nov</v>
      </c>
    </row>
    <row r="2415" spans="1:20" ht="15.6">
      <c r="A2415" s="2">
        <v>4052</v>
      </c>
      <c r="B2415" s="3">
        <v>46347</v>
      </c>
      <c r="C2415" s="4" t="s">
        <v>0</v>
      </c>
      <c r="D2415" s="4" t="s">
        <v>1</v>
      </c>
      <c r="E2415" s="4" t="s">
        <v>2</v>
      </c>
      <c r="F2415" s="4" t="s">
        <v>13</v>
      </c>
      <c r="G2415" s="4" t="s">
        <v>14</v>
      </c>
      <c r="H2415" s="4" t="s">
        <v>32</v>
      </c>
      <c r="I2415" s="9">
        <v>1</v>
      </c>
      <c r="J2415" s="6">
        <v>46.82</v>
      </c>
      <c r="K2415" s="7">
        <v>0.2</v>
      </c>
      <c r="L2415" s="6">
        <v>18.27</v>
      </c>
      <c r="M2415" s="6">
        <f t="shared" si="148"/>
        <v>37.456000000000003</v>
      </c>
      <c r="N2415" s="6">
        <f t="shared" si="149"/>
        <v>18.27</v>
      </c>
      <c r="O2415" s="6">
        <f t="shared" si="150"/>
        <v>19.186000000000003</v>
      </c>
      <c r="P2415" s="8">
        <f t="shared" si="151"/>
        <v>0.51222768047842804</v>
      </c>
      <c r="Q2415" s="5">
        <f>YEAR(SalesDataTable[[#This Row],[Order Date]])</f>
        <v>2026</v>
      </c>
      <c r="R2415" s="8" t="str">
        <f>"Q"&amp;ROUNDUP(MONTH(SalesDataTable[[#This Row],[Order Date]])/3,0)</f>
        <v>Q4</v>
      </c>
      <c r="S2415" s="9">
        <f>MONTH(SalesDataTable[[#This Row],[Order Date]])</f>
        <v>11</v>
      </c>
      <c r="T2415" s="8" t="str">
        <f>TEXT(SalesDataTable[[#This Row],[Order Date]],"mmm")</f>
        <v>Nov</v>
      </c>
    </row>
    <row r="2416" spans="1:20" ht="15.6">
      <c r="A2416" s="2">
        <v>119</v>
      </c>
      <c r="B2416" s="3">
        <v>46348</v>
      </c>
      <c r="C2416" s="4" t="s">
        <v>0</v>
      </c>
      <c r="D2416" s="4" t="s">
        <v>36</v>
      </c>
      <c r="E2416" s="4" t="s">
        <v>2</v>
      </c>
      <c r="F2416" s="4" t="s">
        <v>13</v>
      </c>
      <c r="G2416" s="4" t="s">
        <v>34</v>
      </c>
      <c r="H2416" s="4" t="s">
        <v>35</v>
      </c>
      <c r="I2416" s="9">
        <v>1</v>
      </c>
      <c r="J2416" s="6">
        <v>41.16</v>
      </c>
      <c r="K2416" s="7">
        <v>0.1</v>
      </c>
      <c r="L2416" s="6">
        <v>14.82</v>
      </c>
      <c r="M2416" s="6">
        <f t="shared" si="148"/>
        <v>37.043999999999997</v>
      </c>
      <c r="N2416" s="6">
        <f t="shared" si="149"/>
        <v>14.82</v>
      </c>
      <c r="O2416" s="6">
        <f t="shared" si="150"/>
        <v>22.223999999999997</v>
      </c>
      <c r="P2416" s="8">
        <f t="shared" si="151"/>
        <v>0.59993521218011014</v>
      </c>
      <c r="Q2416" s="5">
        <f>YEAR(SalesDataTable[[#This Row],[Order Date]])</f>
        <v>2026</v>
      </c>
      <c r="R2416" s="8" t="str">
        <f>"Q"&amp;ROUNDUP(MONTH(SalesDataTable[[#This Row],[Order Date]])/3,0)</f>
        <v>Q4</v>
      </c>
      <c r="S2416" s="9">
        <f>MONTH(SalesDataTable[[#This Row],[Order Date]])</f>
        <v>11</v>
      </c>
      <c r="T2416" s="8" t="str">
        <f>TEXT(SalesDataTable[[#This Row],[Order Date]],"mmm")</f>
        <v>Nov</v>
      </c>
    </row>
    <row r="2417" spans="1:20" ht="15.6">
      <c r="A2417" s="2">
        <v>298</v>
      </c>
      <c r="B2417" s="3">
        <v>46348</v>
      </c>
      <c r="C2417" s="4" t="s">
        <v>6</v>
      </c>
      <c r="D2417" s="4" t="s">
        <v>43</v>
      </c>
      <c r="E2417" s="4" t="s">
        <v>28</v>
      </c>
      <c r="F2417" s="4" t="s">
        <v>13</v>
      </c>
      <c r="G2417" s="4" t="s">
        <v>23</v>
      </c>
      <c r="H2417" s="4" t="s">
        <v>29</v>
      </c>
      <c r="I2417" s="9">
        <v>1</v>
      </c>
      <c r="J2417" s="6">
        <v>196.08</v>
      </c>
      <c r="K2417" s="7">
        <v>0.1</v>
      </c>
      <c r="L2417" s="6">
        <v>104.19</v>
      </c>
      <c r="M2417" s="6">
        <f t="shared" si="148"/>
        <v>176.47200000000001</v>
      </c>
      <c r="N2417" s="6">
        <f t="shared" si="149"/>
        <v>104.19</v>
      </c>
      <c r="O2417" s="6">
        <f t="shared" si="150"/>
        <v>72.282000000000011</v>
      </c>
      <c r="P2417" s="8">
        <f t="shared" si="151"/>
        <v>0.40959472324221408</v>
      </c>
      <c r="Q2417" s="5">
        <f>YEAR(SalesDataTable[[#This Row],[Order Date]])</f>
        <v>2026</v>
      </c>
      <c r="R2417" s="8" t="str">
        <f>"Q"&amp;ROUNDUP(MONTH(SalesDataTable[[#This Row],[Order Date]])/3,0)</f>
        <v>Q4</v>
      </c>
      <c r="S2417" s="9">
        <f>MONTH(SalesDataTable[[#This Row],[Order Date]])</f>
        <v>11</v>
      </c>
      <c r="T2417" s="8" t="str">
        <f>TEXT(SalesDataTable[[#This Row],[Order Date]],"mmm")</f>
        <v>Nov</v>
      </c>
    </row>
    <row r="2418" spans="1:20" ht="15.6">
      <c r="A2418" s="2">
        <v>419</v>
      </c>
      <c r="B2418" s="3">
        <v>46348</v>
      </c>
      <c r="C2418" s="4" t="s">
        <v>20</v>
      </c>
      <c r="D2418" s="4" t="s">
        <v>33</v>
      </c>
      <c r="E2418" s="4" t="s">
        <v>19</v>
      </c>
      <c r="F2418" s="4" t="s">
        <v>13</v>
      </c>
      <c r="G2418" s="4" t="s">
        <v>23</v>
      </c>
      <c r="H2418" s="4" t="s">
        <v>29</v>
      </c>
      <c r="I2418" s="9">
        <v>1</v>
      </c>
      <c r="J2418" s="6">
        <v>192.62</v>
      </c>
      <c r="K2418" s="7">
        <v>0.1</v>
      </c>
      <c r="L2418" s="6">
        <v>105.97</v>
      </c>
      <c r="M2418" s="6">
        <f t="shared" si="148"/>
        <v>173.358</v>
      </c>
      <c r="N2418" s="6">
        <f t="shared" si="149"/>
        <v>105.97</v>
      </c>
      <c r="O2418" s="6">
        <f t="shared" si="150"/>
        <v>67.388000000000005</v>
      </c>
      <c r="P2418" s="8">
        <f t="shared" si="151"/>
        <v>0.38872160500236508</v>
      </c>
      <c r="Q2418" s="5">
        <f>YEAR(SalesDataTable[[#This Row],[Order Date]])</f>
        <v>2026</v>
      </c>
      <c r="R2418" s="8" t="str">
        <f>"Q"&amp;ROUNDUP(MONTH(SalesDataTable[[#This Row],[Order Date]])/3,0)</f>
        <v>Q4</v>
      </c>
      <c r="S2418" s="9">
        <f>MONTH(SalesDataTable[[#This Row],[Order Date]])</f>
        <v>11</v>
      </c>
      <c r="T2418" s="8" t="str">
        <f>TEXT(SalesDataTable[[#This Row],[Order Date]],"mmm")</f>
        <v>Nov</v>
      </c>
    </row>
    <row r="2419" spans="1:20" ht="15.6">
      <c r="A2419" s="2">
        <v>1181</v>
      </c>
      <c r="B2419" s="3">
        <v>46348</v>
      </c>
      <c r="C2419" s="4" t="s">
        <v>6</v>
      </c>
      <c r="D2419" s="4" t="s">
        <v>43</v>
      </c>
      <c r="E2419" s="4" t="s">
        <v>28</v>
      </c>
      <c r="F2419" s="4" t="s">
        <v>13</v>
      </c>
      <c r="G2419" s="4" t="s">
        <v>4</v>
      </c>
      <c r="H2419" s="4" t="s">
        <v>30</v>
      </c>
      <c r="I2419" s="9">
        <v>2</v>
      </c>
      <c r="J2419" s="6">
        <v>102.87</v>
      </c>
      <c r="K2419" s="7">
        <v>0.05</v>
      </c>
      <c r="L2419" s="6">
        <v>51.69</v>
      </c>
      <c r="M2419" s="6">
        <f t="shared" si="148"/>
        <v>195.453</v>
      </c>
      <c r="N2419" s="6">
        <f t="shared" si="149"/>
        <v>103.38</v>
      </c>
      <c r="O2419" s="6">
        <f t="shared" si="150"/>
        <v>92.073000000000008</v>
      </c>
      <c r="P2419" s="8">
        <f t="shared" si="151"/>
        <v>0.4710748875688785</v>
      </c>
      <c r="Q2419" s="5">
        <f>YEAR(SalesDataTable[[#This Row],[Order Date]])</f>
        <v>2026</v>
      </c>
      <c r="R2419" s="8" t="str">
        <f>"Q"&amp;ROUNDUP(MONTH(SalesDataTable[[#This Row],[Order Date]])/3,0)</f>
        <v>Q4</v>
      </c>
      <c r="S2419" s="9">
        <f>MONTH(SalesDataTable[[#This Row],[Order Date]])</f>
        <v>11</v>
      </c>
      <c r="T2419" s="8" t="str">
        <f>TEXT(SalesDataTable[[#This Row],[Order Date]],"mmm")</f>
        <v>Nov</v>
      </c>
    </row>
    <row r="2420" spans="1:20" ht="15.6">
      <c r="A2420" s="2">
        <v>1924</v>
      </c>
      <c r="B2420" s="3">
        <v>46348</v>
      </c>
      <c r="C2420" s="4" t="s">
        <v>0</v>
      </c>
      <c r="D2420" s="4" t="s">
        <v>50</v>
      </c>
      <c r="E2420" s="4" t="s">
        <v>2</v>
      </c>
      <c r="F2420" s="4" t="s">
        <v>13</v>
      </c>
      <c r="G2420" s="4" t="s">
        <v>4</v>
      </c>
      <c r="H2420" s="4" t="s">
        <v>22</v>
      </c>
      <c r="I2420" s="9">
        <v>3</v>
      </c>
      <c r="J2420" s="6">
        <v>50.99</v>
      </c>
      <c r="K2420" s="7">
        <v>0.2</v>
      </c>
      <c r="L2420" s="6">
        <v>22.53</v>
      </c>
      <c r="M2420" s="6">
        <f t="shared" si="148"/>
        <v>122.376</v>
      </c>
      <c r="N2420" s="6">
        <f t="shared" si="149"/>
        <v>67.59</v>
      </c>
      <c r="O2420" s="6">
        <f t="shared" si="150"/>
        <v>54.786000000000001</v>
      </c>
      <c r="P2420" s="8">
        <f t="shared" si="151"/>
        <v>0.44768582074916652</v>
      </c>
      <c r="Q2420" s="5">
        <f>YEAR(SalesDataTable[[#This Row],[Order Date]])</f>
        <v>2026</v>
      </c>
      <c r="R2420" s="8" t="str">
        <f>"Q"&amp;ROUNDUP(MONTH(SalesDataTable[[#This Row],[Order Date]])/3,0)</f>
        <v>Q4</v>
      </c>
      <c r="S2420" s="9">
        <f>MONTH(SalesDataTable[[#This Row],[Order Date]])</f>
        <v>11</v>
      </c>
      <c r="T2420" s="8" t="str">
        <f>TEXT(SalesDataTable[[#This Row],[Order Date]],"mmm")</f>
        <v>Nov</v>
      </c>
    </row>
    <row r="2421" spans="1:20" ht="15.6">
      <c r="A2421" s="2">
        <v>3829</v>
      </c>
      <c r="B2421" s="3">
        <v>46348</v>
      </c>
      <c r="C2421" s="4" t="s">
        <v>6</v>
      </c>
      <c r="D2421" s="4" t="s">
        <v>43</v>
      </c>
      <c r="E2421" s="4" t="s">
        <v>19</v>
      </c>
      <c r="F2421" s="4" t="s">
        <v>13</v>
      </c>
      <c r="G2421" s="4" t="s">
        <v>4</v>
      </c>
      <c r="H2421" s="4" t="s">
        <v>26</v>
      </c>
      <c r="I2421" s="9">
        <v>1</v>
      </c>
      <c r="J2421" s="6">
        <v>39.94</v>
      </c>
      <c r="K2421" s="7">
        <v>0.1</v>
      </c>
      <c r="L2421" s="6">
        <v>16.89</v>
      </c>
      <c r="M2421" s="6">
        <f t="shared" si="148"/>
        <v>35.945999999999998</v>
      </c>
      <c r="N2421" s="6">
        <f t="shared" si="149"/>
        <v>16.89</v>
      </c>
      <c r="O2421" s="6">
        <f t="shared" si="150"/>
        <v>19.055999999999997</v>
      </c>
      <c r="P2421" s="8">
        <f t="shared" si="151"/>
        <v>0.53012852612251704</v>
      </c>
      <c r="Q2421" s="5">
        <f>YEAR(SalesDataTable[[#This Row],[Order Date]])</f>
        <v>2026</v>
      </c>
      <c r="R2421" s="8" t="str">
        <f>"Q"&amp;ROUNDUP(MONTH(SalesDataTable[[#This Row],[Order Date]])/3,0)</f>
        <v>Q4</v>
      </c>
      <c r="S2421" s="9">
        <f>MONTH(SalesDataTable[[#This Row],[Order Date]])</f>
        <v>11</v>
      </c>
      <c r="T2421" s="8" t="str">
        <f>TEXT(SalesDataTable[[#This Row],[Order Date]],"mmm")</f>
        <v>Nov</v>
      </c>
    </row>
    <row r="2422" spans="1:20" ht="15.6">
      <c r="A2422" s="2">
        <v>5065</v>
      </c>
      <c r="B2422" s="3">
        <v>46348</v>
      </c>
      <c r="C2422" s="4" t="s">
        <v>20</v>
      </c>
      <c r="D2422" s="4" t="s">
        <v>33</v>
      </c>
      <c r="E2422" s="4" t="s">
        <v>2</v>
      </c>
      <c r="F2422" s="4" t="s">
        <v>13</v>
      </c>
      <c r="G2422" s="4" t="s">
        <v>14</v>
      </c>
      <c r="H2422" s="4" t="s">
        <v>48</v>
      </c>
      <c r="I2422" s="9">
        <v>2</v>
      </c>
      <c r="J2422" s="6">
        <v>166.15</v>
      </c>
      <c r="K2422" s="7">
        <v>0</v>
      </c>
      <c r="L2422" s="6">
        <v>86.42</v>
      </c>
      <c r="M2422" s="6">
        <f t="shared" si="148"/>
        <v>332.3</v>
      </c>
      <c r="N2422" s="6">
        <f t="shared" si="149"/>
        <v>172.84</v>
      </c>
      <c r="O2422" s="6">
        <f t="shared" si="150"/>
        <v>159.46</v>
      </c>
      <c r="P2422" s="8">
        <f t="shared" si="151"/>
        <v>0.47986758952753539</v>
      </c>
      <c r="Q2422" s="5">
        <f>YEAR(SalesDataTable[[#This Row],[Order Date]])</f>
        <v>2026</v>
      </c>
      <c r="R2422" s="8" t="str">
        <f>"Q"&amp;ROUNDUP(MONTH(SalesDataTable[[#This Row],[Order Date]])/3,0)</f>
        <v>Q4</v>
      </c>
      <c r="S2422" s="9">
        <f>MONTH(SalesDataTable[[#This Row],[Order Date]])</f>
        <v>11</v>
      </c>
      <c r="T2422" s="8" t="str">
        <f>TEXT(SalesDataTable[[#This Row],[Order Date]],"mmm")</f>
        <v>Nov</v>
      </c>
    </row>
    <row r="2423" spans="1:20" ht="15.6">
      <c r="A2423" s="2">
        <v>5146</v>
      </c>
      <c r="B2423" s="3">
        <v>46348</v>
      </c>
      <c r="C2423" s="4" t="s">
        <v>6</v>
      </c>
      <c r="D2423" s="4" t="s">
        <v>27</v>
      </c>
      <c r="E2423" s="4" t="s">
        <v>2</v>
      </c>
      <c r="F2423" s="4" t="s">
        <v>13</v>
      </c>
      <c r="G2423" s="4" t="s">
        <v>34</v>
      </c>
      <c r="H2423" s="4" t="s">
        <v>42</v>
      </c>
      <c r="I2423" s="9">
        <v>1</v>
      </c>
      <c r="J2423" s="6">
        <v>35.79</v>
      </c>
      <c r="K2423" s="7">
        <v>0.1</v>
      </c>
      <c r="L2423" s="6">
        <v>14.17</v>
      </c>
      <c r="M2423" s="6">
        <f t="shared" si="148"/>
        <v>32.210999999999999</v>
      </c>
      <c r="N2423" s="6">
        <f t="shared" si="149"/>
        <v>14.17</v>
      </c>
      <c r="O2423" s="6">
        <f t="shared" si="150"/>
        <v>18.040999999999997</v>
      </c>
      <c r="P2423" s="8">
        <f t="shared" si="151"/>
        <v>0.56008816863804278</v>
      </c>
      <c r="Q2423" s="5">
        <f>YEAR(SalesDataTable[[#This Row],[Order Date]])</f>
        <v>2026</v>
      </c>
      <c r="R2423" s="8" t="str">
        <f>"Q"&amp;ROUNDUP(MONTH(SalesDataTable[[#This Row],[Order Date]])/3,0)</f>
        <v>Q4</v>
      </c>
      <c r="S2423" s="9">
        <f>MONTH(SalesDataTable[[#This Row],[Order Date]])</f>
        <v>11</v>
      </c>
      <c r="T2423" s="8" t="str">
        <f>TEXT(SalesDataTable[[#This Row],[Order Date]],"mmm")</f>
        <v>Nov</v>
      </c>
    </row>
    <row r="2424" spans="1:20" ht="15.6">
      <c r="A2424" s="2">
        <v>320</v>
      </c>
      <c r="B2424" s="3">
        <v>46349</v>
      </c>
      <c r="C2424" s="4" t="s">
        <v>11</v>
      </c>
      <c r="D2424" s="4" t="s">
        <v>12</v>
      </c>
      <c r="E2424" s="4" t="s">
        <v>2</v>
      </c>
      <c r="F2424" s="4" t="s">
        <v>13</v>
      </c>
      <c r="G2424" s="4" t="s">
        <v>23</v>
      </c>
      <c r="H2424" s="4" t="s">
        <v>29</v>
      </c>
      <c r="I2424" s="9">
        <v>5</v>
      </c>
      <c r="J2424" s="6">
        <v>196.53</v>
      </c>
      <c r="K2424" s="7">
        <v>0.15</v>
      </c>
      <c r="L2424" s="6">
        <v>105.01</v>
      </c>
      <c r="M2424" s="6">
        <f t="shared" si="148"/>
        <v>835.25249999999994</v>
      </c>
      <c r="N2424" s="6">
        <f t="shared" si="149"/>
        <v>525.05000000000007</v>
      </c>
      <c r="O2424" s="6">
        <f t="shared" si="150"/>
        <v>310.20249999999987</v>
      </c>
      <c r="P2424" s="8">
        <f t="shared" si="151"/>
        <v>0.37138769414039452</v>
      </c>
      <c r="Q2424" s="5">
        <f>YEAR(SalesDataTable[[#This Row],[Order Date]])</f>
        <v>2026</v>
      </c>
      <c r="R2424" s="8" t="str">
        <f>"Q"&amp;ROUNDUP(MONTH(SalesDataTable[[#This Row],[Order Date]])/3,0)</f>
        <v>Q4</v>
      </c>
      <c r="S2424" s="9">
        <f>MONTH(SalesDataTable[[#This Row],[Order Date]])</f>
        <v>11</v>
      </c>
      <c r="T2424" s="8" t="str">
        <f>TEXT(SalesDataTable[[#This Row],[Order Date]],"mmm")</f>
        <v>Nov</v>
      </c>
    </row>
    <row r="2425" spans="1:20" ht="15.6">
      <c r="A2425" s="2">
        <v>1250</v>
      </c>
      <c r="B2425" s="3">
        <v>46349</v>
      </c>
      <c r="C2425" s="4" t="s">
        <v>6</v>
      </c>
      <c r="D2425" s="4" t="s">
        <v>43</v>
      </c>
      <c r="E2425" s="4" t="s">
        <v>2</v>
      </c>
      <c r="F2425" s="4" t="s">
        <v>13</v>
      </c>
      <c r="G2425" s="4" t="s">
        <v>14</v>
      </c>
      <c r="H2425" s="4" t="s">
        <v>15</v>
      </c>
      <c r="I2425" s="9">
        <v>6</v>
      </c>
      <c r="J2425" s="6">
        <v>36.35</v>
      </c>
      <c r="K2425" s="7">
        <v>0</v>
      </c>
      <c r="L2425" s="6">
        <v>13.24</v>
      </c>
      <c r="M2425" s="6">
        <f t="shared" si="148"/>
        <v>218.10000000000002</v>
      </c>
      <c r="N2425" s="6">
        <f t="shared" si="149"/>
        <v>79.44</v>
      </c>
      <c r="O2425" s="6">
        <f t="shared" si="150"/>
        <v>138.66000000000003</v>
      </c>
      <c r="P2425" s="8">
        <f t="shared" si="151"/>
        <v>0.63576341127922975</v>
      </c>
      <c r="Q2425" s="5">
        <f>YEAR(SalesDataTable[[#This Row],[Order Date]])</f>
        <v>2026</v>
      </c>
      <c r="R2425" s="8" t="str">
        <f>"Q"&amp;ROUNDUP(MONTH(SalesDataTable[[#This Row],[Order Date]])/3,0)</f>
        <v>Q4</v>
      </c>
      <c r="S2425" s="9">
        <f>MONTH(SalesDataTable[[#This Row],[Order Date]])</f>
        <v>11</v>
      </c>
      <c r="T2425" s="8" t="str">
        <f>TEXT(SalesDataTable[[#This Row],[Order Date]],"mmm")</f>
        <v>Nov</v>
      </c>
    </row>
    <row r="2426" spans="1:20" ht="15.6">
      <c r="A2426" s="2">
        <v>2584</v>
      </c>
      <c r="B2426" s="3">
        <v>46349</v>
      </c>
      <c r="C2426" s="4" t="s">
        <v>6</v>
      </c>
      <c r="D2426" s="4" t="s">
        <v>27</v>
      </c>
      <c r="E2426" s="4" t="s">
        <v>8</v>
      </c>
      <c r="F2426" s="4" t="s">
        <v>3</v>
      </c>
      <c r="G2426" s="4" t="s">
        <v>23</v>
      </c>
      <c r="H2426" s="4" t="s">
        <v>29</v>
      </c>
      <c r="I2426" s="9">
        <v>15</v>
      </c>
      <c r="J2426" s="6">
        <v>192.23</v>
      </c>
      <c r="K2426" s="7">
        <v>0.15</v>
      </c>
      <c r="L2426" s="6">
        <v>106.34</v>
      </c>
      <c r="M2426" s="6">
        <f t="shared" si="148"/>
        <v>2450.9324999999999</v>
      </c>
      <c r="N2426" s="6">
        <f t="shared" si="149"/>
        <v>1595.1000000000001</v>
      </c>
      <c r="O2426" s="6">
        <f t="shared" si="150"/>
        <v>855.83249999999975</v>
      </c>
      <c r="P2426" s="8">
        <f t="shared" si="151"/>
        <v>0.34918648310387979</v>
      </c>
      <c r="Q2426" s="5">
        <f>YEAR(SalesDataTable[[#This Row],[Order Date]])</f>
        <v>2026</v>
      </c>
      <c r="R2426" s="8" t="str">
        <f>"Q"&amp;ROUNDUP(MONTH(SalesDataTable[[#This Row],[Order Date]])/3,0)</f>
        <v>Q4</v>
      </c>
      <c r="S2426" s="9">
        <f>MONTH(SalesDataTable[[#This Row],[Order Date]])</f>
        <v>11</v>
      </c>
      <c r="T2426" s="8" t="str">
        <f>TEXT(SalesDataTable[[#This Row],[Order Date]],"mmm")</f>
        <v>Nov</v>
      </c>
    </row>
    <row r="2427" spans="1:20" ht="15.6">
      <c r="A2427" s="2">
        <v>2717</v>
      </c>
      <c r="B2427" s="3">
        <v>46349</v>
      </c>
      <c r="C2427" s="4" t="s">
        <v>6</v>
      </c>
      <c r="D2427" s="4" t="s">
        <v>43</v>
      </c>
      <c r="E2427" s="4" t="s">
        <v>2</v>
      </c>
      <c r="F2427" s="4" t="s">
        <v>13</v>
      </c>
      <c r="G2427" s="4" t="s">
        <v>14</v>
      </c>
      <c r="H2427" s="4" t="s">
        <v>48</v>
      </c>
      <c r="I2427" s="9">
        <v>2</v>
      </c>
      <c r="J2427" s="6">
        <v>167.9</v>
      </c>
      <c r="K2427" s="7">
        <v>0.15</v>
      </c>
      <c r="L2427" s="6">
        <v>89.55</v>
      </c>
      <c r="M2427" s="6">
        <f t="shared" si="148"/>
        <v>285.43</v>
      </c>
      <c r="N2427" s="6">
        <f t="shared" si="149"/>
        <v>179.1</v>
      </c>
      <c r="O2427" s="6">
        <f t="shared" si="150"/>
        <v>106.33000000000001</v>
      </c>
      <c r="P2427" s="8">
        <f t="shared" si="151"/>
        <v>0.37252566303471957</v>
      </c>
      <c r="Q2427" s="5">
        <f>YEAR(SalesDataTable[[#This Row],[Order Date]])</f>
        <v>2026</v>
      </c>
      <c r="R2427" s="8" t="str">
        <f>"Q"&amp;ROUNDUP(MONTH(SalesDataTable[[#This Row],[Order Date]])/3,0)</f>
        <v>Q4</v>
      </c>
      <c r="S2427" s="9">
        <f>MONTH(SalesDataTable[[#This Row],[Order Date]])</f>
        <v>11</v>
      </c>
      <c r="T2427" s="8" t="str">
        <f>TEXT(SalesDataTable[[#This Row],[Order Date]],"mmm")</f>
        <v>Nov</v>
      </c>
    </row>
    <row r="2428" spans="1:20" ht="15.6">
      <c r="A2428" s="2">
        <v>2737</v>
      </c>
      <c r="B2428" s="3">
        <v>46349</v>
      </c>
      <c r="C2428" s="4" t="s">
        <v>6</v>
      </c>
      <c r="D2428" s="4" t="s">
        <v>27</v>
      </c>
      <c r="E2428" s="4" t="s">
        <v>2</v>
      </c>
      <c r="F2428" s="4" t="s">
        <v>16</v>
      </c>
      <c r="G2428" s="4" t="s">
        <v>23</v>
      </c>
      <c r="H2428" s="4" t="s">
        <v>40</v>
      </c>
      <c r="I2428" s="9">
        <v>2</v>
      </c>
      <c r="J2428" s="6">
        <v>80.709999999999994</v>
      </c>
      <c r="K2428" s="7">
        <v>0.1</v>
      </c>
      <c r="L2428" s="6">
        <v>39.33</v>
      </c>
      <c r="M2428" s="6">
        <f t="shared" si="148"/>
        <v>145.27799999999999</v>
      </c>
      <c r="N2428" s="6">
        <f t="shared" si="149"/>
        <v>78.66</v>
      </c>
      <c r="O2428" s="6">
        <f t="shared" si="150"/>
        <v>66.617999999999995</v>
      </c>
      <c r="P2428" s="8">
        <f t="shared" si="151"/>
        <v>0.45855532152149669</v>
      </c>
      <c r="Q2428" s="5">
        <f>YEAR(SalesDataTable[[#This Row],[Order Date]])</f>
        <v>2026</v>
      </c>
      <c r="R2428" s="8" t="str">
        <f>"Q"&amp;ROUNDUP(MONTH(SalesDataTable[[#This Row],[Order Date]])/3,0)</f>
        <v>Q4</v>
      </c>
      <c r="S2428" s="9">
        <f>MONTH(SalesDataTable[[#This Row],[Order Date]])</f>
        <v>11</v>
      </c>
      <c r="T2428" s="8" t="str">
        <f>TEXT(SalesDataTable[[#This Row],[Order Date]],"mmm")</f>
        <v>Nov</v>
      </c>
    </row>
    <row r="2429" spans="1:20" ht="15.6">
      <c r="A2429" s="2">
        <v>3021</v>
      </c>
      <c r="B2429" s="3">
        <v>46349</v>
      </c>
      <c r="C2429" s="4" t="s">
        <v>0</v>
      </c>
      <c r="D2429" s="4" t="s">
        <v>50</v>
      </c>
      <c r="E2429" s="4" t="s">
        <v>2</v>
      </c>
      <c r="F2429" s="4" t="s">
        <v>16</v>
      </c>
      <c r="G2429" s="4" t="s">
        <v>9</v>
      </c>
      <c r="H2429" s="4" t="s">
        <v>46</v>
      </c>
      <c r="I2429" s="9">
        <v>1</v>
      </c>
      <c r="J2429" s="6">
        <v>71.66</v>
      </c>
      <c r="K2429" s="7">
        <v>0.2</v>
      </c>
      <c r="L2429" s="6">
        <v>31.83</v>
      </c>
      <c r="M2429" s="6">
        <f t="shared" si="148"/>
        <v>57.328000000000003</v>
      </c>
      <c r="N2429" s="6">
        <f t="shared" si="149"/>
        <v>31.83</v>
      </c>
      <c r="O2429" s="6">
        <f t="shared" si="150"/>
        <v>25.498000000000005</v>
      </c>
      <c r="P2429" s="8">
        <f t="shared" si="151"/>
        <v>0.44477393245883345</v>
      </c>
      <c r="Q2429" s="5">
        <f>YEAR(SalesDataTable[[#This Row],[Order Date]])</f>
        <v>2026</v>
      </c>
      <c r="R2429" s="8" t="str">
        <f>"Q"&amp;ROUNDUP(MONTH(SalesDataTable[[#This Row],[Order Date]])/3,0)</f>
        <v>Q4</v>
      </c>
      <c r="S2429" s="9">
        <f>MONTH(SalesDataTable[[#This Row],[Order Date]])</f>
        <v>11</v>
      </c>
      <c r="T2429" s="8" t="str">
        <f>TEXT(SalesDataTable[[#This Row],[Order Date]],"mmm")</f>
        <v>Nov</v>
      </c>
    </row>
    <row r="2430" spans="1:20" ht="15.6">
      <c r="A2430" s="2">
        <v>5199</v>
      </c>
      <c r="B2430" s="3">
        <v>46349</v>
      </c>
      <c r="C2430" s="4" t="s">
        <v>11</v>
      </c>
      <c r="D2430" s="4" t="s">
        <v>18</v>
      </c>
      <c r="E2430" s="4" t="s">
        <v>2</v>
      </c>
      <c r="F2430" s="4" t="s">
        <v>3</v>
      </c>
      <c r="G2430" s="4" t="s">
        <v>23</v>
      </c>
      <c r="H2430" s="4" t="s">
        <v>51</v>
      </c>
      <c r="I2430" s="9">
        <v>5</v>
      </c>
      <c r="J2430" s="6">
        <v>125.23</v>
      </c>
      <c r="K2430" s="7">
        <v>0.05</v>
      </c>
      <c r="L2430" s="6">
        <v>59.84</v>
      </c>
      <c r="M2430" s="6">
        <f t="shared" si="148"/>
        <v>594.84249999999997</v>
      </c>
      <c r="N2430" s="6">
        <f t="shared" si="149"/>
        <v>299.20000000000005</v>
      </c>
      <c r="O2430" s="6">
        <f t="shared" si="150"/>
        <v>295.64249999999993</v>
      </c>
      <c r="P2430" s="8">
        <f t="shared" si="151"/>
        <v>0.49700971265503041</v>
      </c>
      <c r="Q2430" s="5">
        <f>YEAR(SalesDataTable[[#This Row],[Order Date]])</f>
        <v>2026</v>
      </c>
      <c r="R2430" s="8" t="str">
        <f>"Q"&amp;ROUNDUP(MONTH(SalesDataTable[[#This Row],[Order Date]])/3,0)</f>
        <v>Q4</v>
      </c>
      <c r="S2430" s="9">
        <f>MONTH(SalesDataTable[[#This Row],[Order Date]])</f>
        <v>11</v>
      </c>
      <c r="T2430" s="8" t="str">
        <f>TEXT(SalesDataTable[[#This Row],[Order Date]],"mmm")</f>
        <v>Nov</v>
      </c>
    </row>
    <row r="2431" spans="1:20" ht="15.6">
      <c r="A2431" s="2">
        <v>1202</v>
      </c>
      <c r="B2431" s="3">
        <v>46350</v>
      </c>
      <c r="C2431" s="4" t="s">
        <v>0</v>
      </c>
      <c r="D2431" s="4" t="s">
        <v>50</v>
      </c>
      <c r="E2431" s="4" t="s">
        <v>28</v>
      </c>
      <c r="F2431" s="4" t="s">
        <v>3</v>
      </c>
      <c r="G2431" s="4" t="s">
        <v>9</v>
      </c>
      <c r="H2431" s="4" t="s">
        <v>10</v>
      </c>
      <c r="I2431" s="9">
        <v>2</v>
      </c>
      <c r="J2431" s="6">
        <v>91.33</v>
      </c>
      <c r="K2431" s="7">
        <v>0.15</v>
      </c>
      <c r="L2431" s="6">
        <v>45.45</v>
      </c>
      <c r="M2431" s="6">
        <f t="shared" si="148"/>
        <v>155.261</v>
      </c>
      <c r="N2431" s="6">
        <f t="shared" si="149"/>
        <v>90.9</v>
      </c>
      <c r="O2431" s="6">
        <f t="shared" si="150"/>
        <v>64.36099999999999</v>
      </c>
      <c r="P2431" s="8">
        <f t="shared" si="151"/>
        <v>0.41453423589954974</v>
      </c>
      <c r="Q2431" s="5">
        <f>YEAR(SalesDataTable[[#This Row],[Order Date]])</f>
        <v>2026</v>
      </c>
      <c r="R2431" s="8" t="str">
        <f>"Q"&amp;ROUNDUP(MONTH(SalesDataTable[[#This Row],[Order Date]])/3,0)</f>
        <v>Q4</v>
      </c>
      <c r="S2431" s="9">
        <f>MONTH(SalesDataTable[[#This Row],[Order Date]])</f>
        <v>11</v>
      </c>
      <c r="T2431" s="8" t="str">
        <f>TEXT(SalesDataTable[[#This Row],[Order Date]],"mmm")</f>
        <v>Nov</v>
      </c>
    </row>
    <row r="2432" spans="1:20" ht="15.6">
      <c r="A2432" s="2">
        <v>1365</v>
      </c>
      <c r="B2432" s="3">
        <v>46350</v>
      </c>
      <c r="C2432" s="4" t="s">
        <v>0</v>
      </c>
      <c r="D2432" s="4" t="s">
        <v>1</v>
      </c>
      <c r="E2432" s="4" t="s">
        <v>28</v>
      </c>
      <c r="F2432" s="4" t="s">
        <v>13</v>
      </c>
      <c r="G2432" s="4" t="s">
        <v>9</v>
      </c>
      <c r="H2432" s="4" t="s">
        <v>37</v>
      </c>
      <c r="I2432" s="9">
        <v>4</v>
      </c>
      <c r="J2432" s="6">
        <v>155.91</v>
      </c>
      <c r="K2432" s="7">
        <v>0</v>
      </c>
      <c r="L2432" s="6">
        <v>79.91</v>
      </c>
      <c r="M2432" s="6">
        <f t="shared" si="148"/>
        <v>623.64</v>
      </c>
      <c r="N2432" s="6">
        <f t="shared" si="149"/>
        <v>319.64</v>
      </c>
      <c r="O2432" s="6">
        <f t="shared" si="150"/>
        <v>304</v>
      </c>
      <c r="P2432" s="8">
        <f t="shared" si="151"/>
        <v>0.48746071451478418</v>
      </c>
      <c r="Q2432" s="5">
        <f>YEAR(SalesDataTable[[#This Row],[Order Date]])</f>
        <v>2026</v>
      </c>
      <c r="R2432" s="8" t="str">
        <f>"Q"&amp;ROUNDUP(MONTH(SalesDataTable[[#This Row],[Order Date]])/3,0)</f>
        <v>Q4</v>
      </c>
      <c r="S2432" s="9">
        <f>MONTH(SalesDataTable[[#This Row],[Order Date]])</f>
        <v>11</v>
      </c>
      <c r="T2432" s="8" t="str">
        <f>TEXT(SalesDataTable[[#This Row],[Order Date]],"mmm")</f>
        <v>Nov</v>
      </c>
    </row>
    <row r="2433" spans="1:20" ht="15.6">
      <c r="A2433" s="2">
        <v>2575</v>
      </c>
      <c r="B2433" s="3">
        <v>46350</v>
      </c>
      <c r="C2433" s="4" t="s">
        <v>11</v>
      </c>
      <c r="D2433" s="4" t="s">
        <v>39</v>
      </c>
      <c r="E2433" s="4" t="s">
        <v>19</v>
      </c>
      <c r="F2433" s="4" t="s">
        <v>3</v>
      </c>
      <c r="G2433" s="4" t="s">
        <v>34</v>
      </c>
      <c r="H2433" s="4" t="s">
        <v>35</v>
      </c>
      <c r="I2433" s="9">
        <v>1</v>
      </c>
      <c r="J2433" s="6">
        <v>39.42</v>
      </c>
      <c r="K2433" s="7">
        <v>0</v>
      </c>
      <c r="L2433" s="6">
        <v>14.63</v>
      </c>
      <c r="M2433" s="6">
        <f t="shared" si="148"/>
        <v>39.42</v>
      </c>
      <c r="N2433" s="6">
        <f t="shared" si="149"/>
        <v>14.63</v>
      </c>
      <c r="O2433" s="6">
        <f t="shared" si="150"/>
        <v>24.79</v>
      </c>
      <c r="P2433" s="8">
        <f t="shared" si="151"/>
        <v>0.62886859462201927</v>
      </c>
      <c r="Q2433" s="5">
        <f>YEAR(SalesDataTable[[#This Row],[Order Date]])</f>
        <v>2026</v>
      </c>
      <c r="R2433" s="8" t="str">
        <f>"Q"&amp;ROUNDUP(MONTH(SalesDataTable[[#This Row],[Order Date]])/3,0)</f>
        <v>Q4</v>
      </c>
      <c r="S2433" s="9">
        <f>MONTH(SalesDataTable[[#This Row],[Order Date]])</f>
        <v>11</v>
      </c>
      <c r="T2433" s="8" t="str">
        <f>TEXT(SalesDataTable[[#This Row],[Order Date]],"mmm")</f>
        <v>Nov</v>
      </c>
    </row>
    <row r="2434" spans="1:20" ht="15.6">
      <c r="A2434" s="2">
        <v>2673</v>
      </c>
      <c r="B2434" s="3">
        <v>46350</v>
      </c>
      <c r="C2434" s="4" t="s">
        <v>11</v>
      </c>
      <c r="D2434" s="4" t="s">
        <v>12</v>
      </c>
      <c r="E2434" s="4" t="s">
        <v>2</v>
      </c>
      <c r="F2434" s="4" t="s">
        <v>3</v>
      </c>
      <c r="G2434" s="4" t="s">
        <v>4</v>
      </c>
      <c r="H2434" s="4" t="s">
        <v>22</v>
      </c>
      <c r="I2434" s="9">
        <v>2</v>
      </c>
      <c r="J2434" s="6">
        <v>51.56</v>
      </c>
      <c r="K2434" s="7">
        <v>0.05</v>
      </c>
      <c r="L2434" s="6">
        <v>22.7</v>
      </c>
      <c r="M2434" s="6">
        <f t="shared" ref="M2434:M2497" si="152">I2434*J2434*(1-K2434)</f>
        <v>97.963999999999999</v>
      </c>
      <c r="N2434" s="6">
        <f t="shared" ref="N2434:N2497" si="153">I2434*L2434</f>
        <v>45.4</v>
      </c>
      <c r="O2434" s="6">
        <f t="shared" ref="O2434:O2497" si="154">M2434-N2434</f>
        <v>52.564</v>
      </c>
      <c r="P2434" s="8">
        <f t="shared" ref="P2434:P2497" si="155">IFERROR(O2434/M2434,0)</f>
        <v>0.5365644522477645</v>
      </c>
      <c r="Q2434" s="5">
        <f>YEAR(SalesDataTable[[#This Row],[Order Date]])</f>
        <v>2026</v>
      </c>
      <c r="R2434" s="8" t="str">
        <f>"Q"&amp;ROUNDUP(MONTH(SalesDataTable[[#This Row],[Order Date]])/3,0)</f>
        <v>Q4</v>
      </c>
      <c r="S2434" s="9">
        <f>MONTH(SalesDataTable[[#This Row],[Order Date]])</f>
        <v>11</v>
      </c>
      <c r="T2434" s="8" t="str">
        <f>TEXT(SalesDataTable[[#This Row],[Order Date]],"mmm")</f>
        <v>Nov</v>
      </c>
    </row>
    <row r="2435" spans="1:20" ht="15.6">
      <c r="A2435" s="2">
        <v>4145</v>
      </c>
      <c r="B2435" s="3">
        <v>46350</v>
      </c>
      <c r="C2435" s="4" t="s">
        <v>0</v>
      </c>
      <c r="D2435" s="4" t="s">
        <v>1</v>
      </c>
      <c r="E2435" s="4" t="s">
        <v>2</v>
      </c>
      <c r="F2435" s="4" t="s">
        <v>3</v>
      </c>
      <c r="G2435" s="4" t="s">
        <v>23</v>
      </c>
      <c r="H2435" s="4" t="s">
        <v>51</v>
      </c>
      <c r="I2435" s="9">
        <v>1</v>
      </c>
      <c r="J2435" s="6">
        <v>120.49</v>
      </c>
      <c r="K2435" s="7">
        <v>0.15</v>
      </c>
      <c r="L2435" s="6">
        <v>61.22</v>
      </c>
      <c r="M2435" s="6">
        <f t="shared" si="152"/>
        <v>102.4165</v>
      </c>
      <c r="N2435" s="6">
        <f t="shared" si="153"/>
        <v>61.22</v>
      </c>
      <c r="O2435" s="6">
        <f t="shared" si="154"/>
        <v>41.1965</v>
      </c>
      <c r="P2435" s="8">
        <f t="shared" si="155"/>
        <v>0.40224475548373556</v>
      </c>
      <c r="Q2435" s="5">
        <f>YEAR(SalesDataTable[[#This Row],[Order Date]])</f>
        <v>2026</v>
      </c>
      <c r="R2435" s="8" t="str">
        <f>"Q"&amp;ROUNDUP(MONTH(SalesDataTable[[#This Row],[Order Date]])/3,0)</f>
        <v>Q4</v>
      </c>
      <c r="S2435" s="9">
        <f>MONTH(SalesDataTable[[#This Row],[Order Date]])</f>
        <v>11</v>
      </c>
      <c r="T2435" s="8" t="str">
        <f>TEXT(SalesDataTable[[#This Row],[Order Date]],"mmm")</f>
        <v>Nov</v>
      </c>
    </row>
    <row r="2436" spans="1:20" ht="15.6">
      <c r="A2436" s="2">
        <v>4610</v>
      </c>
      <c r="B2436" s="3">
        <v>46350</v>
      </c>
      <c r="C2436" s="4" t="s">
        <v>11</v>
      </c>
      <c r="D2436" s="4" t="s">
        <v>52</v>
      </c>
      <c r="E2436" s="4" t="s">
        <v>19</v>
      </c>
      <c r="F2436" s="4" t="s">
        <v>3</v>
      </c>
      <c r="G2436" s="4" t="s">
        <v>9</v>
      </c>
      <c r="H2436" s="4" t="s">
        <v>37</v>
      </c>
      <c r="I2436" s="9">
        <v>2</v>
      </c>
      <c r="J2436" s="6">
        <v>153.96</v>
      </c>
      <c r="K2436" s="7">
        <v>0</v>
      </c>
      <c r="L2436" s="6">
        <v>79.33</v>
      </c>
      <c r="M2436" s="6">
        <f t="shared" si="152"/>
        <v>307.92</v>
      </c>
      <c r="N2436" s="6">
        <f t="shared" si="153"/>
        <v>158.66</v>
      </c>
      <c r="O2436" s="6">
        <f t="shared" si="154"/>
        <v>149.26000000000002</v>
      </c>
      <c r="P2436" s="8">
        <f t="shared" si="155"/>
        <v>0.48473629514159527</v>
      </c>
      <c r="Q2436" s="5">
        <f>YEAR(SalesDataTable[[#This Row],[Order Date]])</f>
        <v>2026</v>
      </c>
      <c r="R2436" s="8" t="str">
        <f>"Q"&amp;ROUNDUP(MONTH(SalesDataTable[[#This Row],[Order Date]])/3,0)</f>
        <v>Q4</v>
      </c>
      <c r="S2436" s="9">
        <f>MONTH(SalesDataTable[[#This Row],[Order Date]])</f>
        <v>11</v>
      </c>
      <c r="T2436" s="8" t="str">
        <f>TEXT(SalesDataTable[[#This Row],[Order Date]],"mmm")</f>
        <v>Nov</v>
      </c>
    </row>
    <row r="2437" spans="1:20" ht="15.6">
      <c r="A2437" s="2">
        <v>4721</v>
      </c>
      <c r="B2437" s="3">
        <v>46350</v>
      </c>
      <c r="C2437" s="4" t="s">
        <v>11</v>
      </c>
      <c r="D2437" s="4" t="s">
        <v>52</v>
      </c>
      <c r="E2437" s="4" t="s">
        <v>19</v>
      </c>
      <c r="F2437" s="4" t="s">
        <v>13</v>
      </c>
      <c r="G2437" s="4" t="s">
        <v>4</v>
      </c>
      <c r="H2437" s="4" t="s">
        <v>26</v>
      </c>
      <c r="I2437" s="9">
        <v>1</v>
      </c>
      <c r="J2437" s="6">
        <v>39.85</v>
      </c>
      <c r="K2437" s="7">
        <v>0</v>
      </c>
      <c r="L2437" s="6">
        <v>16.3</v>
      </c>
      <c r="M2437" s="6">
        <f t="shared" si="152"/>
        <v>39.85</v>
      </c>
      <c r="N2437" s="6">
        <f t="shared" si="153"/>
        <v>16.3</v>
      </c>
      <c r="O2437" s="6">
        <f t="shared" si="154"/>
        <v>23.55</v>
      </c>
      <c r="P2437" s="8">
        <f t="shared" si="155"/>
        <v>0.59096612296110418</v>
      </c>
      <c r="Q2437" s="5">
        <f>YEAR(SalesDataTable[[#This Row],[Order Date]])</f>
        <v>2026</v>
      </c>
      <c r="R2437" s="8" t="str">
        <f>"Q"&amp;ROUNDUP(MONTH(SalesDataTable[[#This Row],[Order Date]])/3,0)</f>
        <v>Q4</v>
      </c>
      <c r="S2437" s="9">
        <f>MONTH(SalesDataTable[[#This Row],[Order Date]])</f>
        <v>11</v>
      </c>
      <c r="T2437" s="8" t="str">
        <f>TEXT(SalesDataTable[[#This Row],[Order Date]],"mmm")</f>
        <v>Nov</v>
      </c>
    </row>
    <row r="2438" spans="1:20" ht="15.6">
      <c r="A2438" s="2">
        <v>324</v>
      </c>
      <c r="B2438" s="3">
        <v>46351</v>
      </c>
      <c r="C2438" s="4" t="s">
        <v>20</v>
      </c>
      <c r="D2438" s="4" t="s">
        <v>47</v>
      </c>
      <c r="E2438" s="4" t="s">
        <v>28</v>
      </c>
      <c r="F2438" s="4" t="s">
        <v>3</v>
      </c>
      <c r="G2438" s="4" t="s">
        <v>4</v>
      </c>
      <c r="H2438" s="4" t="s">
        <v>30</v>
      </c>
      <c r="I2438" s="9">
        <v>2</v>
      </c>
      <c r="J2438" s="6">
        <v>103.88</v>
      </c>
      <c r="K2438" s="7">
        <v>0.15</v>
      </c>
      <c r="L2438" s="6">
        <v>49.26</v>
      </c>
      <c r="M2438" s="6">
        <f t="shared" si="152"/>
        <v>176.59599999999998</v>
      </c>
      <c r="N2438" s="6">
        <f t="shared" si="153"/>
        <v>98.52</v>
      </c>
      <c r="O2438" s="6">
        <f t="shared" si="154"/>
        <v>78.075999999999979</v>
      </c>
      <c r="P2438" s="8">
        <f t="shared" si="155"/>
        <v>0.44211646922920106</v>
      </c>
      <c r="Q2438" s="5">
        <f>YEAR(SalesDataTable[[#This Row],[Order Date]])</f>
        <v>2026</v>
      </c>
      <c r="R2438" s="8" t="str">
        <f>"Q"&amp;ROUNDUP(MONTH(SalesDataTable[[#This Row],[Order Date]])/3,0)</f>
        <v>Q4</v>
      </c>
      <c r="S2438" s="9">
        <f>MONTH(SalesDataTable[[#This Row],[Order Date]])</f>
        <v>11</v>
      </c>
      <c r="T2438" s="8" t="str">
        <f>TEXT(SalesDataTable[[#This Row],[Order Date]],"mmm")</f>
        <v>Nov</v>
      </c>
    </row>
    <row r="2439" spans="1:20" ht="15.6">
      <c r="A2439" s="2">
        <v>559</v>
      </c>
      <c r="B2439" s="3">
        <v>46351</v>
      </c>
      <c r="C2439" s="4" t="s">
        <v>20</v>
      </c>
      <c r="D2439" s="4" t="s">
        <v>31</v>
      </c>
      <c r="E2439" s="4" t="s">
        <v>2</v>
      </c>
      <c r="F2439" s="4" t="s">
        <v>3</v>
      </c>
      <c r="G2439" s="4" t="s">
        <v>14</v>
      </c>
      <c r="H2439" s="4" t="s">
        <v>44</v>
      </c>
      <c r="I2439" s="9">
        <v>2</v>
      </c>
      <c r="J2439" s="6">
        <v>134.19</v>
      </c>
      <c r="K2439" s="7">
        <v>0.1</v>
      </c>
      <c r="L2439" s="6">
        <v>65.39</v>
      </c>
      <c r="M2439" s="6">
        <f t="shared" si="152"/>
        <v>241.542</v>
      </c>
      <c r="N2439" s="6">
        <f t="shared" si="153"/>
        <v>130.78</v>
      </c>
      <c r="O2439" s="6">
        <f t="shared" si="154"/>
        <v>110.762</v>
      </c>
      <c r="P2439" s="8">
        <f t="shared" si="155"/>
        <v>0.45856207202060095</v>
      </c>
      <c r="Q2439" s="5">
        <f>YEAR(SalesDataTable[[#This Row],[Order Date]])</f>
        <v>2026</v>
      </c>
      <c r="R2439" s="8" t="str">
        <f>"Q"&amp;ROUNDUP(MONTH(SalesDataTable[[#This Row],[Order Date]])/3,0)</f>
        <v>Q4</v>
      </c>
      <c r="S2439" s="9">
        <f>MONTH(SalesDataTable[[#This Row],[Order Date]])</f>
        <v>11</v>
      </c>
      <c r="T2439" s="8" t="str">
        <f>TEXT(SalesDataTable[[#This Row],[Order Date]],"mmm")</f>
        <v>Nov</v>
      </c>
    </row>
    <row r="2440" spans="1:20" ht="15.6">
      <c r="A2440" s="2">
        <v>1108</v>
      </c>
      <c r="B2440" s="3">
        <v>46351</v>
      </c>
      <c r="C2440" s="4" t="s">
        <v>6</v>
      </c>
      <c r="D2440" s="4" t="s">
        <v>7</v>
      </c>
      <c r="E2440" s="4" t="s">
        <v>28</v>
      </c>
      <c r="F2440" s="4" t="s">
        <v>13</v>
      </c>
      <c r="G2440" s="4" t="s">
        <v>14</v>
      </c>
      <c r="H2440" s="4" t="s">
        <v>15</v>
      </c>
      <c r="I2440" s="9">
        <v>1</v>
      </c>
      <c r="J2440" s="6">
        <v>37.06</v>
      </c>
      <c r="K2440" s="7">
        <v>0.1</v>
      </c>
      <c r="L2440" s="6">
        <v>13.18</v>
      </c>
      <c r="M2440" s="6">
        <f t="shared" si="152"/>
        <v>33.354000000000006</v>
      </c>
      <c r="N2440" s="6">
        <f t="shared" si="153"/>
        <v>13.18</v>
      </c>
      <c r="O2440" s="6">
        <f t="shared" si="154"/>
        <v>20.174000000000007</v>
      </c>
      <c r="P2440" s="8">
        <f t="shared" si="155"/>
        <v>0.6048449961024166</v>
      </c>
      <c r="Q2440" s="5">
        <f>YEAR(SalesDataTable[[#This Row],[Order Date]])</f>
        <v>2026</v>
      </c>
      <c r="R2440" s="8" t="str">
        <f>"Q"&amp;ROUNDUP(MONTH(SalesDataTable[[#This Row],[Order Date]])/3,0)</f>
        <v>Q4</v>
      </c>
      <c r="S2440" s="9">
        <f>MONTH(SalesDataTable[[#This Row],[Order Date]])</f>
        <v>11</v>
      </c>
      <c r="T2440" s="8" t="str">
        <f>TEXT(SalesDataTable[[#This Row],[Order Date]],"mmm")</f>
        <v>Nov</v>
      </c>
    </row>
    <row r="2441" spans="1:20" ht="15.6">
      <c r="A2441" s="2">
        <v>1344</v>
      </c>
      <c r="B2441" s="3">
        <v>46351</v>
      </c>
      <c r="C2441" s="4" t="s">
        <v>11</v>
      </c>
      <c r="D2441" s="4" t="s">
        <v>39</v>
      </c>
      <c r="E2441" s="4" t="s">
        <v>2</v>
      </c>
      <c r="F2441" s="4" t="s">
        <v>13</v>
      </c>
      <c r="G2441" s="4" t="s">
        <v>14</v>
      </c>
      <c r="H2441" s="4" t="s">
        <v>44</v>
      </c>
      <c r="I2441" s="9">
        <v>4</v>
      </c>
      <c r="J2441" s="6">
        <v>135.21</v>
      </c>
      <c r="K2441" s="7">
        <v>0.05</v>
      </c>
      <c r="L2441" s="6">
        <v>68.64</v>
      </c>
      <c r="M2441" s="6">
        <f t="shared" si="152"/>
        <v>513.798</v>
      </c>
      <c r="N2441" s="6">
        <f t="shared" si="153"/>
        <v>274.56</v>
      </c>
      <c r="O2441" s="6">
        <f t="shared" si="154"/>
        <v>239.238</v>
      </c>
      <c r="P2441" s="8">
        <f t="shared" si="155"/>
        <v>0.46562656919645462</v>
      </c>
      <c r="Q2441" s="5">
        <f>YEAR(SalesDataTable[[#This Row],[Order Date]])</f>
        <v>2026</v>
      </c>
      <c r="R2441" s="8" t="str">
        <f>"Q"&amp;ROUNDUP(MONTH(SalesDataTable[[#This Row],[Order Date]])/3,0)</f>
        <v>Q4</v>
      </c>
      <c r="S2441" s="9">
        <f>MONTH(SalesDataTable[[#This Row],[Order Date]])</f>
        <v>11</v>
      </c>
      <c r="T2441" s="8" t="str">
        <f>TEXT(SalesDataTable[[#This Row],[Order Date]],"mmm")</f>
        <v>Nov</v>
      </c>
    </row>
    <row r="2442" spans="1:20" ht="15.6">
      <c r="A2442" s="2">
        <v>1922</v>
      </c>
      <c r="B2442" s="3">
        <v>46351</v>
      </c>
      <c r="C2442" s="4" t="s">
        <v>0</v>
      </c>
      <c r="D2442" s="4" t="s">
        <v>36</v>
      </c>
      <c r="E2442" s="4" t="s">
        <v>28</v>
      </c>
      <c r="F2442" s="4" t="s">
        <v>3</v>
      </c>
      <c r="G2442" s="4" t="s">
        <v>9</v>
      </c>
      <c r="H2442" s="4" t="s">
        <v>17</v>
      </c>
      <c r="I2442" s="9">
        <v>2</v>
      </c>
      <c r="J2442" s="6">
        <v>145.77000000000001</v>
      </c>
      <c r="K2442" s="7">
        <v>0.1</v>
      </c>
      <c r="L2442" s="6">
        <v>78.14</v>
      </c>
      <c r="M2442" s="6">
        <f t="shared" si="152"/>
        <v>262.38600000000002</v>
      </c>
      <c r="N2442" s="6">
        <f t="shared" si="153"/>
        <v>156.28</v>
      </c>
      <c r="O2442" s="6">
        <f t="shared" si="154"/>
        <v>106.10600000000002</v>
      </c>
      <c r="P2442" s="8">
        <f t="shared" si="155"/>
        <v>0.40438895367893107</v>
      </c>
      <c r="Q2442" s="5">
        <f>YEAR(SalesDataTable[[#This Row],[Order Date]])</f>
        <v>2026</v>
      </c>
      <c r="R2442" s="8" t="str">
        <f>"Q"&amp;ROUNDUP(MONTH(SalesDataTable[[#This Row],[Order Date]])/3,0)</f>
        <v>Q4</v>
      </c>
      <c r="S2442" s="9">
        <f>MONTH(SalesDataTable[[#This Row],[Order Date]])</f>
        <v>11</v>
      </c>
      <c r="T2442" s="8" t="str">
        <f>TEXT(SalesDataTable[[#This Row],[Order Date]],"mmm")</f>
        <v>Nov</v>
      </c>
    </row>
    <row r="2443" spans="1:20" ht="15.6">
      <c r="A2443" s="2">
        <v>2343</v>
      </c>
      <c r="B2443" s="3">
        <v>46351</v>
      </c>
      <c r="C2443" s="4" t="s">
        <v>0</v>
      </c>
      <c r="D2443" s="4" t="s">
        <v>50</v>
      </c>
      <c r="E2443" s="4" t="s">
        <v>19</v>
      </c>
      <c r="F2443" s="4" t="s">
        <v>13</v>
      </c>
      <c r="G2443" s="4" t="s">
        <v>23</v>
      </c>
      <c r="H2443" s="4" t="s">
        <v>51</v>
      </c>
      <c r="I2443" s="9">
        <v>1</v>
      </c>
      <c r="J2443" s="6">
        <v>121.53</v>
      </c>
      <c r="K2443" s="7">
        <v>0.15</v>
      </c>
      <c r="L2443" s="6">
        <v>62.14</v>
      </c>
      <c r="M2443" s="6">
        <f t="shared" si="152"/>
        <v>103.3005</v>
      </c>
      <c r="N2443" s="6">
        <f t="shared" si="153"/>
        <v>62.14</v>
      </c>
      <c r="O2443" s="6">
        <f t="shared" si="154"/>
        <v>41.160499999999999</v>
      </c>
      <c r="P2443" s="8">
        <f t="shared" si="155"/>
        <v>0.39845402490791426</v>
      </c>
      <c r="Q2443" s="5">
        <f>YEAR(SalesDataTable[[#This Row],[Order Date]])</f>
        <v>2026</v>
      </c>
      <c r="R2443" s="8" t="str">
        <f>"Q"&amp;ROUNDUP(MONTH(SalesDataTable[[#This Row],[Order Date]])/3,0)</f>
        <v>Q4</v>
      </c>
      <c r="S2443" s="9">
        <f>MONTH(SalesDataTable[[#This Row],[Order Date]])</f>
        <v>11</v>
      </c>
      <c r="T2443" s="8" t="str">
        <f>TEXT(SalesDataTable[[#This Row],[Order Date]],"mmm")</f>
        <v>Nov</v>
      </c>
    </row>
    <row r="2444" spans="1:20" ht="15.6">
      <c r="A2444" s="2">
        <v>2466</v>
      </c>
      <c r="B2444" s="3">
        <v>46351</v>
      </c>
      <c r="C2444" s="4" t="s">
        <v>11</v>
      </c>
      <c r="D2444" s="4" t="s">
        <v>12</v>
      </c>
      <c r="E2444" s="4" t="s">
        <v>2</v>
      </c>
      <c r="F2444" s="4" t="s">
        <v>16</v>
      </c>
      <c r="G2444" s="4" t="s">
        <v>4</v>
      </c>
      <c r="H2444" s="4" t="s">
        <v>26</v>
      </c>
      <c r="I2444" s="9">
        <v>2</v>
      </c>
      <c r="J2444" s="6">
        <v>40.51</v>
      </c>
      <c r="K2444" s="7">
        <v>0.05</v>
      </c>
      <c r="L2444" s="6">
        <v>16.45</v>
      </c>
      <c r="M2444" s="6">
        <f t="shared" si="152"/>
        <v>76.968999999999994</v>
      </c>
      <c r="N2444" s="6">
        <f t="shared" si="153"/>
        <v>32.9</v>
      </c>
      <c r="O2444" s="6">
        <f t="shared" si="154"/>
        <v>44.068999999999996</v>
      </c>
      <c r="P2444" s="8">
        <f t="shared" si="155"/>
        <v>0.5725551845548208</v>
      </c>
      <c r="Q2444" s="5">
        <f>YEAR(SalesDataTable[[#This Row],[Order Date]])</f>
        <v>2026</v>
      </c>
      <c r="R2444" s="8" t="str">
        <f>"Q"&amp;ROUNDUP(MONTH(SalesDataTable[[#This Row],[Order Date]])/3,0)</f>
        <v>Q4</v>
      </c>
      <c r="S2444" s="9">
        <f>MONTH(SalesDataTable[[#This Row],[Order Date]])</f>
        <v>11</v>
      </c>
      <c r="T2444" s="8" t="str">
        <f>TEXT(SalesDataTable[[#This Row],[Order Date]],"mmm")</f>
        <v>Nov</v>
      </c>
    </row>
    <row r="2445" spans="1:20" ht="15.6">
      <c r="A2445" s="2">
        <v>2647</v>
      </c>
      <c r="B2445" s="3">
        <v>46351</v>
      </c>
      <c r="C2445" s="4" t="s">
        <v>11</v>
      </c>
      <c r="D2445" s="4" t="s">
        <v>25</v>
      </c>
      <c r="E2445" s="4" t="s">
        <v>2</v>
      </c>
      <c r="F2445" s="4" t="s">
        <v>13</v>
      </c>
      <c r="G2445" s="4" t="s">
        <v>9</v>
      </c>
      <c r="H2445" s="4" t="s">
        <v>46</v>
      </c>
      <c r="I2445" s="9">
        <v>1</v>
      </c>
      <c r="J2445" s="6">
        <v>70.099999999999994</v>
      </c>
      <c r="K2445" s="7">
        <v>0.15</v>
      </c>
      <c r="L2445" s="6">
        <v>32.28</v>
      </c>
      <c r="M2445" s="6">
        <f t="shared" si="152"/>
        <v>59.584999999999994</v>
      </c>
      <c r="N2445" s="6">
        <f t="shared" si="153"/>
        <v>32.28</v>
      </c>
      <c r="O2445" s="6">
        <f t="shared" si="154"/>
        <v>27.304999999999993</v>
      </c>
      <c r="P2445" s="8">
        <f t="shared" si="155"/>
        <v>0.45825291600234952</v>
      </c>
      <c r="Q2445" s="5">
        <f>YEAR(SalesDataTable[[#This Row],[Order Date]])</f>
        <v>2026</v>
      </c>
      <c r="R2445" s="8" t="str">
        <f>"Q"&amp;ROUNDUP(MONTH(SalesDataTable[[#This Row],[Order Date]])/3,0)</f>
        <v>Q4</v>
      </c>
      <c r="S2445" s="9">
        <f>MONTH(SalesDataTable[[#This Row],[Order Date]])</f>
        <v>11</v>
      </c>
      <c r="T2445" s="8" t="str">
        <f>TEXT(SalesDataTable[[#This Row],[Order Date]],"mmm")</f>
        <v>Nov</v>
      </c>
    </row>
    <row r="2446" spans="1:20" ht="15.6">
      <c r="A2446" s="2">
        <v>2958</v>
      </c>
      <c r="B2446" s="3">
        <v>46351</v>
      </c>
      <c r="C2446" s="4" t="s">
        <v>6</v>
      </c>
      <c r="D2446" s="4" t="s">
        <v>43</v>
      </c>
      <c r="E2446" s="4" t="s">
        <v>28</v>
      </c>
      <c r="F2446" s="4" t="s">
        <v>13</v>
      </c>
      <c r="G2446" s="4" t="s">
        <v>9</v>
      </c>
      <c r="H2446" s="4" t="s">
        <v>17</v>
      </c>
      <c r="I2446" s="9">
        <v>1</v>
      </c>
      <c r="J2446" s="6">
        <v>144.25</v>
      </c>
      <c r="K2446" s="7">
        <v>0.1</v>
      </c>
      <c r="L2446" s="6">
        <v>79.55</v>
      </c>
      <c r="M2446" s="6">
        <f t="shared" si="152"/>
        <v>129.82500000000002</v>
      </c>
      <c r="N2446" s="6">
        <f t="shared" si="153"/>
        <v>79.55</v>
      </c>
      <c r="O2446" s="6">
        <f t="shared" si="154"/>
        <v>50.27500000000002</v>
      </c>
      <c r="P2446" s="8">
        <f t="shared" si="155"/>
        <v>0.38725207009435791</v>
      </c>
      <c r="Q2446" s="5">
        <f>YEAR(SalesDataTable[[#This Row],[Order Date]])</f>
        <v>2026</v>
      </c>
      <c r="R2446" s="8" t="str">
        <f>"Q"&amp;ROUNDUP(MONTH(SalesDataTable[[#This Row],[Order Date]])/3,0)</f>
        <v>Q4</v>
      </c>
      <c r="S2446" s="9">
        <f>MONTH(SalesDataTable[[#This Row],[Order Date]])</f>
        <v>11</v>
      </c>
      <c r="T2446" s="8" t="str">
        <f>TEXT(SalesDataTable[[#This Row],[Order Date]],"mmm")</f>
        <v>Nov</v>
      </c>
    </row>
    <row r="2447" spans="1:20" ht="15.6">
      <c r="A2447" s="2">
        <v>3527</v>
      </c>
      <c r="B2447" s="3">
        <v>46351</v>
      </c>
      <c r="C2447" s="4" t="s">
        <v>6</v>
      </c>
      <c r="D2447" s="4" t="s">
        <v>27</v>
      </c>
      <c r="E2447" s="4" t="s">
        <v>28</v>
      </c>
      <c r="F2447" s="4" t="s">
        <v>3</v>
      </c>
      <c r="G2447" s="4" t="s">
        <v>9</v>
      </c>
      <c r="H2447" s="4" t="s">
        <v>17</v>
      </c>
      <c r="I2447" s="9">
        <v>4</v>
      </c>
      <c r="J2447" s="6">
        <v>146.19</v>
      </c>
      <c r="K2447" s="7">
        <v>0.1</v>
      </c>
      <c r="L2447" s="6">
        <v>79.569999999999993</v>
      </c>
      <c r="M2447" s="6">
        <f t="shared" si="152"/>
        <v>526.28399999999999</v>
      </c>
      <c r="N2447" s="6">
        <f t="shared" si="153"/>
        <v>318.27999999999997</v>
      </c>
      <c r="O2447" s="6">
        <f t="shared" si="154"/>
        <v>208.00400000000002</v>
      </c>
      <c r="P2447" s="8">
        <f t="shared" si="155"/>
        <v>0.39523147198090769</v>
      </c>
      <c r="Q2447" s="5">
        <f>YEAR(SalesDataTable[[#This Row],[Order Date]])</f>
        <v>2026</v>
      </c>
      <c r="R2447" s="8" t="str">
        <f>"Q"&amp;ROUNDUP(MONTH(SalesDataTable[[#This Row],[Order Date]])/3,0)</f>
        <v>Q4</v>
      </c>
      <c r="S2447" s="9">
        <f>MONTH(SalesDataTable[[#This Row],[Order Date]])</f>
        <v>11</v>
      </c>
      <c r="T2447" s="8" t="str">
        <f>TEXT(SalesDataTable[[#This Row],[Order Date]],"mmm")</f>
        <v>Nov</v>
      </c>
    </row>
    <row r="2448" spans="1:20" ht="15.6">
      <c r="A2448" s="2">
        <v>3729</v>
      </c>
      <c r="B2448" s="3">
        <v>46351</v>
      </c>
      <c r="C2448" s="4" t="s">
        <v>0</v>
      </c>
      <c r="D2448" s="4" t="s">
        <v>36</v>
      </c>
      <c r="E2448" s="4" t="s">
        <v>2</v>
      </c>
      <c r="F2448" s="4" t="s">
        <v>13</v>
      </c>
      <c r="G2448" s="4" t="s">
        <v>23</v>
      </c>
      <c r="H2448" s="4" t="s">
        <v>40</v>
      </c>
      <c r="I2448" s="9">
        <v>1</v>
      </c>
      <c r="J2448" s="6">
        <v>81.89</v>
      </c>
      <c r="K2448" s="7">
        <v>0.05</v>
      </c>
      <c r="L2448" s="6">
        <v>38.33</v>
      </c>
      <c r="M2448" s="6">
        <f t="shared" si="152"/>
        <v>77.79549999999999</v>
      </c>
      <c r="N2448" s="6">
        <f t="shared" si="153"/>
        <v>38.33</v>
      </c>
      <c r="O2448" s="6">
        <f t="shared" si="154"/>
        <v>39.465499999999992</v>
      </c>
      <c r="P2448" s="8">
        <f t="shared" si="155"/>
        <v>0.50729797996028048</v>
      </c>
      <c r="Q2448" s="5">
        <f>YEAR(SalesDataTable[[#This Row],[Order Date]])</f>
        <v>2026</v>
      </c>
      <c r="R2448" s="8" t="str">
        <f>"Q"&amp;ROUNDUP(MONTH(SalesDataTable[[#This Row],[Order Date]])/3,0)</f>
        <v>Q4</v>
      </c>
      <c r="S2448" s="9">
        <f>MONTH(SalesDataTable[[#This Row],[Order Date]])</f>
        <v>11</v>
      </c>
      <c r="T2448" s="8" t="str">
        <f>TEXT(SalesDataTable[[#This Row],[Order Date]],"mmm")</f>
        <v>Nov</v>
      </c>
    </row>
    <row r="2449" spans="1:20" ht="15.6">
      <c r="A2449" s="2">
        <v>4961</v>
      </c>
      <c r="B2449" s="3">
        <v>46351</v>
      </c>
      <c r="C2449" s="4" t="s">
        <v>11</v>
      </c>
      <c r="D2449" s="4" t="s">
        <v>12</v>
      </c>
      <c r="E2449" s="4" t="s">
        <v>19</v>
      </c>
      <c r="F2449" s="4" t="s">
        <v>13</v>
      </c>
      <c r="G2449" s="4" t="s">
        <v>23</v>
      </c>
      <c r="H2449" s="4" t="s">
        <v>29</v>
      </c>
      <c r="I2449" s="9">
        <v>2</v>
      </c>
      <c r="J2449" s="6">
        <v>194.78</v>
      </c>
      <c r="K2449" s="7">
        <v>0.15</v>
      </c>
      <c r="L2449" s="6">
        <v>102.51</v>
      </c>
      <c r="M2449" s="6">
        <f t="shared" si="152"/>
        <v>331.12599999999998</v>
      </c>
      <c r="N2449" s="6">
        <f t="shared" si="153"/>
        <v>205.02</v>
      </c>
      <c r="O2449" s="6">
        <f t="shared" si="154"/>
        <v>126.10599999999997</v>
      </c>
      <c r="P2449" s="8">
        <f t="shared" si="155"/>
        <v>0.38083992196324051</v>
      </c>
      <c r="Q2449" s="5">
        <f>YEAR(SalesDataTable[[#This Row],[Order Date]])</f>
        <v>2026</v>
      </c>
      <c r="R2449" s="8" t="str">
        <f>"Q"&amp;ROUNDUP(MONTH(SalesDataTable[[#This Row],[Order Date]])/3,0)</f>
        <v>Q4</v>
      </c>
      <c r="S2449" s="9">
        <f>MONTH(SalesDataTable[[#This Row],[Order Date]])</f>
        <v>11</v>
      </c>
      <c r="T2449" s="8" t="str">
        <f>TEXT(SalesDataTable[[#This Row],[Order Date]],"mmm")</f>
        <v>Nov</v>
      </c>
    </row>
    <row r="2450" spans="1:20" ht="15.6">
      <c r="A2450" s="2">
        <v>5034</v>
      </c>
      <c r="B2450" s="3">
        <v>46351</v>
      </c>
      <c r="C2450" s="4" t="s">
        <v>6</v>
      </c>
      <c r="D2450" s="4" t="s">
        <v>49</v>
      </c>
      <c r="E2450" s="4" t="s">
        <v>2</v>
      </c>
      <c r="F2450" s="4" t="s">
        <v>3</v>
      </c>
      <c r="G2450" s="4" t="s">
        <v>9</v>
      </c>
      <c r="H2450" s="4" t="s">
        <v>17</v>
      </c>
      <c r="I2450" s="9">
        <v>1</v>
      </c>
      <c r="J2450" s="6">
        <v>141.63</v>
      </c>
      <c r="K2450" s="7">
        <v>0.05</v>
      </c>
      <c r="L2450" s="6">
        <v>77.17</v>
      </c>
      <c r="M2450" s="6">
        <f t="shared" si="152"/>
        <v>134.54849999999999</v>
      </c>
      <c r="N2450" s="6">
        <f t="shared" si="153"/>
        <v>77.17</v>
      </c>
      <c r="O2450" s="6">
        <f t="shared" si="154"/>
        <v>57.378499999999988</v>
      </c>
      <c r="P2450" s="8">
        <f t="shared" si="155"/>
        <v>0.42645217152179321</v>
      </c>
      <c r="Q2450" s="5">
        <f>YEAR(SalesDataTable[[#This Row],[Order Date]])</f>
        <v>2026</v>
      </c>
      <c r="R2450" s="8" t="str">
        <f>"Q"&amp;ROUNDUP(MONTH(SalesDataTable[[#This Row],[Order Date]])/3,0)</f>
        <v>Q4</v>
      </c>
      <c r="S2450" s="9">
        <f>MONTH(SalesDataTable[[#This Row],[Order Date]])</f>
        <v>11</v>
      </c>
      <c r="T2450" s="8" t="str">
        <f>TEXT(SalesDataTable[[#This Row],[Order Date]],"mmm")</f>
        <v>Nov</v>
      </c>
    </row>
    <row r="2451" spans="1:20" ht="15.6">
      <c r="A2451" s="2">
        <v>343</v>
      </c>
      <c r="B2451" s="3">
        <v>46352</v>
      </c>
      <c r="C2451" s="4" t="s">
        <v>11</v>
      </c>
      <c r="D2451" s="4" t="s">
        <v>52</v>
      </c>
      <c r="E2451" s="4" t="s">
        <v>2</v>
      </c>
      <c r="F2451" s="4" t="s">
        <v>3</v>
      </c>
      <c r="G2451" s="4" t="s">
        <v>4</v>
      </c>
      <c r="H2451" s="4" t="s">
        <v>26</v>
      </c>
      <c r="I2451" s="9">
        <v>1</v>
      </c>
      <c r="J2451" s="6">
        <v>40.86</v>
      </c>
      <c r="K2451" s="7">
        <v>0.05</v>
      </c>
      <c r="L2451" s="6">
        <v>17.14</v>
      </c>
      <c r="M2451" s="6">
        <f t="shared" si="152"/>
        <v>38.817</v>
      </c>
      <c r="N2451" s="6">
        <f t="shared" si="153"/>
        <v>17.14</v>
      </c>
      <c r="O2451" s="6">
        <f t="shared" si="154"/>
        <v>21.677</v>
      </c>
      <c r="P2451" s="8">
        <f t="shared" si="155"/>
        <v>0.55844088930107938</v>
      </c>
      <c r="Q2451" s="5">
        <f>YEAR(SalesDataTable[[#This Row],[Order Date]])</f>
        <v>2026</v>
      </c>
      <c r="R2451" s="8" t="str">
        <f>"Q"&amp;ROUNDUP(MONTH(SalesDataTable[[#This Row],[Order Date]])/3,0)</f>
        <v>Q4</v>
      </c>
      <c r="S2451" s="9">
        <f>MONTH(SalesDataTable[[#This Row],[Order Date]])</f>
        <v>11</v>
      </c>
      <c r="T2451" s="8" t="str">
        <f>TEXT(SalesDataTable[[#This Row],[Order Date]],"mmm")</f>
        <v>Nov</v>
      </c>
    </row>
    <row r="2452" spans="1:20" ht="15.6">
      <c r="A2452" s="2">
        <v>405</v>
      </c>
      <c r="B2452" s="3">
        <v>46352</v>
      </c>
      <c r="C2452" s="4" t="s">
        <v>20</v>
      </c>
      <c r="D2452" s="4" t="s">
        <v>33</v>
      </c>
      <c r="E2452" s="4" t="s">
        <v>2</v>
      </c>
      <c r="F2452" s="4" t="s">
        <v>13</v>
      </c>
      <c r="G2452" s="4" t="s">
        <v>9</v>
      </c>
      <c r="H2452" s="4" t="s">
        <v>17</v>
      </c>
      <c r="I2452" s="9">
        <v>1</v>
      </c>
      <c r="J2452" s="6">
        <v>141.61000000000001</v>
      </c>
      <c r="K2452" s="7">
        <v>0.05</v>
      </c>
      <c r="L2452" s="6">
        <v>77.7</v>
      </c>
      <c r="M2452" s="6">
        <f t="shared" si="152"/>
        <v>134.52950000000001</v>
      </c>
      <c r="N2452" s="6">
        <f t="shared" si="153"/>
        <v>77.7</v>
      </c>
      <c r="O2452" s="6">
        <f t="shared" si="154"/>
        <v>56.82950000000001</v>
      </c>
      <c r="P2452" s="8">
        <f t="shared" si="155"/>
        <v>0.42243151130421214</v>
      </c>
      <c r="Q2452" s="5">
        <f>YEAR(SalesDataTable[[#This Row],[Order Date]])</f>
        <v>2026</v>
      </c>
      <c r="R2452" s="8" t="str">
        <f>"Q"&amp;ROUNDUP(MONTH(SalesDataTable[[#This Row],[Order Date]])/3,0)</f>
        <v>Q4</v>
      </c>
      <c r="S2452" s="9">
        <f>MONTH(SalesDataTable[[#This Row],[Order Date]])</f>
        <v>11</v>
      </c>
      <c r="T2452" s="8" t="str">
        <f>TEXT(SalesDataTable[[#This Row],[Order Date]],"mmm")</f>
        <v>Nov</v>
      </c>
    </row>
    <row r="2453" spans="1:20" ht="15.6">
      <c r="A2453" s="2">
        <v>485</v>
      </c>
      <c r="B2453" s="3">
        <v>46352</v>
      </c>
      <c r="C2453" s="4" t="s">
        <v>20</v>
      </c>
      <c r="D2453" s="4" t="s">
        <v>31</v>
      </c>
      <c r="E2453" s="4" t="s">
        <v>2</v>
      </c>
      <c r="F2453" s="4" t="s">
        <v>13</v>
      </c>
      <c r="G2453" s="4" t="s">
        <v>23</v>
      </c>
      <c r="H2453" s="4" t="s">
        <v>51</v>
      </c>
      <c r="I2453" s="9">
        <v>2</v>
      </c>
      <c r="J2453" s="6">
        <v>122.15</v>
      </c>
      <c r="K2453" s="7">
        <v>0.1</v>
      </c>
      <c r="L2453" s="6">
        <v>61.15</v>
      </c>
      <c r="M2453" s="6">
        <f t="shared" si="152"/>
        <v>219.87</v>
      </c>
      <c r="N2453" s="6">
        <f t="shared" si="153"/>
        <v>122.3</v>
      </c>
      <c r="O2453" s="6">
        <f t="shared" si="154"/>
        <v>97.570000000000007</v>
      </c>
      <c r="P2453" s="8">
        <f t="shared" si="155"/>
        <v>0.44376222313185065</v>
      </c>
      <c r="Q2453" s="5">
        <f>YEAR(SalesDataTable[[#This Row],[Order Date]])</f>
        <v>2026</v>
      </c>
      <c r="R2453" s="8" t="str">
        <f>"Q"&amp;ROUNDUP(MONTH(SalesDataTable[[#This Row],[Order Date]])/3,0)</f>
        <v>Q4</v>
      </c>
      <c r="S2453" s="9">
        <f>MONTH(SalesDataTable[[#This Row],[Order Date]])</f>
        <v>11</v>
      </c>
      <c r="T2453" s="8" t="str">
        <f>TEXT(SalesDataTable[[#This Row],[Order Date]],"mmm")</f>
        <v>Nov</v>
      </c>
    </row>
    <row r="2454" spans="1:20" ht="15.6">
      <c r="A2454" s="2">
        <v>807</v>
      </c>
      <c r="B2454" s="3">
        <v>46352</v>
      </c>
      <c r="C2454" s="4" t="s">
        <v>11</v>
      </c>
      <c r="D2454" s="4" t="s">
        <v>25</v>
      </c>
      <c r="E2454" s="4" t="s">
        <v>19</v>
      </c>
      <c r="F2454" s="4" t="s">
        <v>3</v>
      </c>
      <c r="G2454" s="4" t="s">
        <v>14</v>
      </c>
      <c r="H2454" s="4" t="s">
        <v>44</v>
      </c>
      <c r="I2454" s="9">
        <v>5</v>
      </c>
      <c r="J2454" s="6">
        <v>130.24</v>
      </c>
      <c r="K2454" s="7">
        <v>0.1</v>
      </c>
      <c r="L2454" s="6">
        <v>66.75</v>
      </c>
      <c r="M2454" s="6">
        <f t="shared" si="152"/>
        <v>586.08000000000004</v>
      </c>
      <c r="N2454" s="6">
        <f t="shared" si="153"/>
        <v>333.75</v>
      </c>
      <c r="O2454" s="6">
        <f t="shared" si="154"/>
        <v>252.33000000000004</v>
      </c>
      <c r="P2454" s="8">
        <f t="shared" si="155"/>
        <v>0.43053849303849306</v>
      </c>
      <c r="Q2454" s="5">
        <f>YEAR(SalesDataTable[[#This Row],[Order Date]])</f>
        <v>2026</v>
      </c>
      <c r="R2454" s="8" t="str">
        <f>"Q"&amp;ROUNDUP(MONTH(SalesDataTable[[#This Row],[Order Date]])/3,0)</f>
        <v>Q4</v>
      </c>
      <c r="S2454" s="9">
        <f>MONTH(SalesDataTable[[#This Row],[Order Date]])</f>
        <v>11</v>
      </c>
      <c r="T2454" s="8" t="str">
        <f>TEXT(SalesDataTable[[#This Row],[Order Date]],"mmm")</f>
        <v>Nov</v>
      </c>
    </row>
    <row r="2455" spans="1:20" ht="15.6">
      <c r="A2455" s="2">
        <v>1666</v>
      </c>
      <c r="B2455" s="3">
        <v>46352</v>
      </c>
      <c r="C2455" s="4" t="s">
        <v>0</v>
      </c>
      <c r="D2455" s="4" t="s">
        <v>50</v>
      </c>
      <c r="E2455" s="4" t="s">
        <v>8</v>
      </c>
      <c r="F2455" s="4" t="s">
        <v>3</v>
      </c>
      <c r="G2455" s="4" t="s">
        <v>4</v>
      </c>
      <c r="H2455" s="4" t="s">
        <v>22</v>
      </c>
      <c r="I2455" s="9">
        <v>3</v>
      </c>
      <c r="J2455" s="6">
        <v>50.18</v>
      </c>
      <c r="K2455" s="7">
        <v>0.1</v>
      </c>
      <c r="L2455" s="6">
        <v>23.12</v>
      </c>
      <c r="M2455" s="6">
        <f t="shared" si="152"/>
        <v>135.48599999999999</v>
      </c>
      <c r="N2455" s="6">
        <f t="shared" si="153"/>
        <v>69.36</v>
      </c>
      <c r="O2455" s="6">
        <f t="shared" si="154"/>
        <v>66.125999999999991</v>
      </c>
      <c r="P2455" s="8">
        <f t="shared" si="155"/>
        <v>0.4880651875470528</v>
      </c>
      <c r="Q2455" s="5">
        <f>YEAR(SalesDataTable[[#This Row],[Order Date]])</f>
        <v>2026</v>
      </c>
      <c r="R2455" s="8" t="str">
        <f>"Q"&amp;ROUNDUP(MONTH(SalesDataTable[[#This Row],[Order Date]])/3,0)</f>
        <v>Q4</v>
      </c>
      <c r="S2455" s="9">
        <f>MONTH(SalesDataTable[[#This Row],[Order Date]])</f>
        <v>11</v>
      </c>
      <c r="T2455" s="8" t="str">
        <f>TEXT(SalesDataTable[[#This Row],[Order Date]],"mmm")</f>
        <v>Nov</v>
      </c>
    </row>
    <row r="2456" spans="1:20" ht="15.6">
      <c r="A2456" s="2">
        <v>3442</v>
      </c>
      <c r="B2456" s="3">
        <v>46352</v>
      </c>
      <c r="C2456" s="4" t="s">
        <v>0</v>
      </c>
      <c r="D2456" s="4" t="s">
        <v>36</v>
      </c>
      <c r="E2456" s="4" t="s">
        <v>19</v>
      </c>
      <c r="F2456" s="4" t="s">
        <v>13</v>
      </c>
      <c r="G2456" s="4" t="s">
        <v>34</v>
      </c>
      <c r="H2456" s="4" t="s">
        <v>45</v>
      </c>
      <c r="I2456" s="9">
        <v>2</v>
      </c>
      <c r="J2456" s="6">
        <v>50.93</v>
      </c>
      <c r="K2456" s="7">
        <v>0.15</v>
      </c>
      <c r="L2456" s="6">
        <v>22.35</v>
      </c>
      <c r="M2456" s="6">
        <f t="shared" si="152"/>
        <v>86.581000000000003</v>
      </c>
      <c r="N2456" s="6">
        <f t="shared" si="153"/>
        <v>44.7</v>
      </c>
      <c r="O2456" s="6">
        <f t="shared" si="154"/>
        <v>41.881</v>
      </c>
      <c r="P2456" s="8">
        <f t="shared" si="155"/>
        <v>0.48372044674928677</v>
      </c>
      <c r="Q2456" s="5">
        <f>YEAR(SalesDataTable[[#This Row],[Order Date]])</f>
        <v>2026</v>
      </c>
      <c r="R2456" s="8" t="str">
        <f>"Q"&amp;ROUNDUP(MONTH(SalesDataTable[[#This Row],[Order Date]])/3,0)</f>
        <v>Q4</v>
      </c>
      <c r="S2456" s="9">
        <f>MONTH(SalesDataTable[[#This Row],[Order Date]])</f>
        <v>11</v>
      </c>
      <c r="T2456" s="8" t="str">
        <f>TEXT(SalesDataTable[[#This Row],[Order Date]],"mmm")</f>
        <v>Nov</v>
      </c>
    </row>
    <row r="2457" spans="1:20" ht="15.6">
      <c r="A2457" s="2">
        <v>4177</v>
      </c>
      <c r="B2457" s="3">
        <v>46352</v>
      </c>
      <c r="C2457" s="4" t="s">
        <v>11</v>
      </c>
      <c r="D2457" s="4" t="s">
        <v>39</v>
      </c>
      <c r="E2457" s="4" t="s">
        <v>2</v>
      </c>
      <c r="F2457" s="4" t="s">
        <v>16</v>
      </c>
      <c r="G2457" s="4" t="s">
        <v>4</v>
      </c>
      <c r="H2457" s="4" t="s">
        <v>22</v>
      </c>
      <c r="I2457" s="9">
        <v>1</v>
      </c>
      <c r="J2457" s="6">
        <v>49.6</v>
      </c>
      <c r="K2457" s="7">
        <v>0</v>
      </c>
      <c r="L2457" s="6">
        <v>22.62</v>
      </c>
      <c r="M2457" s="6">
        <f t="shared" si="152"/>
        <v>49.6</v>
      </c>
      <c r="N2457" s="6">
        <f t="shared" si="153"/>
        <v>22.62</v>
      </c>
      <c r="O2457" s="6">
        <f t="shared" si="154"/>
        <v>26.98</v>
      </c>
      <c r="P2457" s="8">
        <f t="shared" si="155"/>
        <v>0.5439516129032258</v>
      </c>
      <c r="Q2457" s="5">
        <f>YEAR(SalesDataTable[[#This Row],[Order Date]])</f>
        <v>2026</v>
      </c>
      <c r="R2457" s="8" t="str">
        <f>"Q"&amp;ROUNDUP(MONTH(SalesDataTable[[#This Row],[Order Date]])/3,0)</f>
        <v>Q4</v>
      </c>
      <c r="S2457" s="9">
        <f>MONTH(SalesDataTable[[#This Row],[Order Date]])</f>
        <v>11</v>
      </c>
      <c r="T2457" s="8" t="str">
        <f>TEXT(SalesDataTable[[#This Row],[Order Date]],"mmm")</f>
        <v>Nov</v>
      </c>
    </row>
    <row r="2458" spans="1:20" ht="15.6">
      <c r="A2458" s="2">
        <v>4659</v>
      </c>
      <c r="B2458" s="3">
        <v>46352</v>
      </c>
      <c r="C2458" s="4" t="s">
        <v>6</v>
      </c>
      <c r="D2458" s="4" t="s">
        <v>41</v>
      </c>
      <c r="E2458" s="4" t="s">
        <v>8</v>
      </c>
      <c r="F2458" s="4" t="s">
        <v>16</v>
      </c>
      <c r="G2458" s="4" t="s">
        <v>23</v>
      </c>
      <c r="H2458" s="4" t="s">
        <v>40</v>
      </c>
      <c r="I2458" s="9">
        <v>3</v>
      </c>
      <c r="J2458" s="6">
        <v>83.3</v>
      </c>
      <c r="K2458" s="7">
        <v>0.15</v>
      </c>
      <c r="L2458" s="6">
        <v>38.74</v>
      </c>
      <c r="M2458" s="6">
        <f t="shared" si="152"/>
        <v>212.41499999999996</v>
      </c>
      <c r="N2458" s="6">
        <f t="shared" si="153"/>
        <v>116.22</v>
      </c>
      <c r="O2458" s="6">
        <f t="shared" si="154"/>
        <v>96.194999999999965</v>
      </c>
      <c r="P2458" s="8">
        <f t="shared" si="155"/>
        <v>0.45286349834051259</v>
      </c>
      <c r="Q2458" s="5">
        <f>YEAR(SalesDataTable[[#This Row],[Order Date]])</f>
        <v>2026</v>
      </c>
      <c r="R2458" s="8" t="str">
        <f>"Q"&amp;ROUNDUP(MONTH(SalesDataTable[[#This Row],[Order Date]])/3,0)</f>
        <v>Q4</v>
      </c>
      <c r="S2458" s="9">
        <f>MONTH(SalesDataTable[[#This Row],[Order Date]])</f>
        <v>11</v>
      </c>
      <c r="T2458" s="8" t="str">
        <f>TEXT(SalesDataTable[[#This Row],[Order Date]],"mmm")</f>
        <v>Nov</v>
      </c>
    </row>
    <row r="2459" spans="1:20" ht="15.6">
      <c r="A2459" s="2">
        <v>4667</v>
      </c>
      <c r="B2459" s="3">
        <v>46352</v>
      </c>
      <c r="C2459" s="4" t="s">
        <v>6</v>
      </c>
      <c r="D2459" s="4" t="s">
        <v>49</v>
      </c>
      <c r="E2459" s="4" t="s">
        <v>28</v>
      </c>
      <c r="F2459" s="4" t="s">
        <v>16</v>
      </c>
      <c r="G2459" s="4" t="s">
        <v>14</v>
      </c>
      <c r="H2459" s="4" t="s">
        <v>15</v>
      </c>
      <c r="I2459" s="9">
        <v>1</v>
      </c>
      <c r="J2459" s="6">
        <v>35.89</v>
      </c>
      <c r="K2459" s="7">
        <v>0.05</v>
      </c>
      <c r="L2459" s="6">
        <v>13.53</v>
      </c>
      <c r="M2459" s="6">
        <f t="shared" si="152"/>
        <v>34.095500000000001</v>
      </c>
      <c r="N2459" s="6">
        <f t="shared" si="153"/>
        <v>13.53</v>
      </c>
      <c r="O2459" s="6">
        <f t="shared" si="154"/>
        <v>20.5655</v>
      </c>
      <c r="P2459" s="8">
        <f t="shared" si="155"/>
        <v>0.60317343931017287</v>
      </c>
      <c r="Q2459" s="5">
        <f>YEAR(SalesDataTable[[#This Row],[Order Date]])</f>
        <v>2026</v>
      </c>
      <c r="R2459" s="8" t="str">
        <f>"Q"&amp;ROUNDUP(MONTH(SalesDataTable[[#This Row],[Order Date]])/3,0)</f>
        <v>Q4</v>
      </c>
      <c r="S2459" s="9">
        <f>MONTH(SalesDataTable[[#This Row],[Order Date]])</f>
        <v>11</v>
      </c>
      <c r="T2459" s="8" t="str">
        <f>TEXT(SalesDataTable[[#This Row],[Order Date]],"mmm")</f>
        <v>Nov</v>
      </c>
    </row>
    <row r="2460" spans="1:20" ht="15.6">
      <c r="A2460" s="2">
        <v>197</v>
      </c>
      <c r="B2460" s="3">
        <v>46353</v>
      </c>
      <c r="C2460" s="4" t="s">
        <v>20</v>
      </c>
      <c r="D2460" s="4" t="s">
        <v>21</v>
      </c>
      <c r="E2460" s="4" t="s">
        <v>19</v>
      </c>
      <c r="F2460" s="4" t="s">
        <v>13</v>
      </c>
      <c r="G2460" s="4" t="s">
        <v>23</v>
      </c>
      <c r="H2460" s="4" t="s">
        <v>29</v>
      </c>
      <c r="I2460" s="9">
        <v>1</v>
      </c>
      <c r="J2460" s="6">
        <v>195.32</v>
      </c>
      <c r="K2460" s="7">
        <v>0</v>
      </c>
      <c r="L2460" s="6">
        <v>103.21</v>
      </c>
      <c r="M2460" s="6">
        <f t="shared" si="152"/>
        <v>195.32</v>
      </c>
      <c r="N2460" s="6">
        <f t="shared" si="153"/>
        <v>103.21</v>
      </c>
      <c r="O2460" s="6">
        <f t="shared" si="154"/>
        <v>92.11</v>
      </c>
      <c r="P2460" s="8">
        <f t="shared" si="155"/>
        <v>0.47158509113250052</v>
      </c>
      <c r="Q2460" s="5">
        <f>YEAR(SalesDataTable[[#This Row],[Order Date]])</f>
        <v>2026</v>
      </c>
      <c r="R2460" s="8" t="str">
        <f>"Q"&amp;ROUNDUP(MONTH(SalesDataTable[[#This Row],[Order Date]])/3,0)</f>
        <v>Q4</v>
      </c>
      <c r="S2460" s="9">
        <f>MONTH(SalesDataTable[[#This Row],[Order Date]])</f>
        <v>11</v>
      </c>
      <c r="T2460" s="8" t="str">
        <f>TEXT(SalesDataTable[[#This Row],[Order Date]],"mmm")</f>
        <v>Nov</v>
      </c>
    </row>
    <row r="2461" spans="1:20" ht="15.6">
      <c r="A2461" s="2">
        <v>361</v>
      </c>
      <c r="B2461" s="3">
        <v>46353</v>
      </c>
      <c r="C2461" s="4" t="s">
        <v>6</v>
      </c>
      <c r="D2461" s="4" t="s">
        <v>27</v>
      </c>
      <c r="E2461" s="4" t="s">
        <v>2</v>
      </c>
      <c r="F2461" s="4" t="s">
        <v>3</v>
      </c>
      <c r="G2461" s="4" t="s">
        <v>14</v>
      </c>
      <c r="H2461" s="4" t="s">
        <v>15</v>
      </c>
      <c r="I2461" s="9">
        <v>1</v>
      </c>
      <c r="J2461" s="6">
        <v>36.36</v>
      </c>
      <c r="K2461" s="7">
        <v>0.05</v>
      </c>
      <c r="L2461" s="6">
        <v>13.33</v>
      </c>
      <c r="M2461" s="6">
        <f t="shared" si="152"/>
        <v>34.541999999999994</v>
      </c>
      <c r="N2461" s="6">
        <f t="shared" si="153"/>
        <v>13.33</v>
      </c>
      <c r="O2461" s="6">
        <f t="shared" si="154"/>
        <v>21.211999999999996</v>
      </c>
      <c r="P2461" s="8">
        <f t="shared" si="155"/>
        <v>0.61409298824619307</v>
      </c>
      <c r="Q2461" s="5">
        <f>YEAR(SalesDataTable[[#This Row],[Order Date]])</f>
        <v>2026</v>
      </c>
      <c r="R2461" s="8" t="str">
        <f>"Q"&amp;ROUNDUP(MONTH(SalesDataTable[[#This Row],[Order Date]])/3,0)</f>
        <v>Q4</v>
      </c>
      <c r="S2461" s="9">
        <f>MONTH(SalesDataTable[[#This Row],[Order Date]])</f>
        <v>11</v>
      </c>
      <c r="T2461" s="8" t="str">
        <f>TEXT(SalesDataTable[[#This Row],[Order Date]],"mmm")</f>
        <v>Nov</v>
      </c>
    </row>
    <row r="2462" spans="1:20" ht="15.6">
      <c r="A2462" s="2">
        <v>841</v>
      </c>
      <c r="B2462" s="3">
        <v>46353</v>
      </c>
      <c r="C2462" s="4" t="s">
        <v>6</v>
      </c>
      <c r="D2462" s="4" t="s">
        <v>43</v>
      </c>
      <c r="E2462" s="4" t="s">
        <v>2</v>
      </c>
      <c r="F2462" s="4" t="s">
        <v>3</v>
      </c>
      <c r="G2462" s="4" t="s">
        <v>14</v>
      </c>
      <c r="H2462" s="4" t="s">
        <v>15</v>
      </c>
      <c r="I2462" s="9">
        <v>2</v>
      </c>
      <c r="J2462" s="6">
        <v>35.85</v>
      </c>
      <c r="K2462" s="7">
        <v>0.05</v>
      </c>
      <c r="L2462" s="6">
        <v>13.69</v>
      </c>
      <c r="M2462" s="6">
        <f t="shared" si="152"/>
        <v>68.114999999999995</v>
      </c>
      <c r="N2462" s="6">
        <f t="shared" si="153"/>
        <v>27.38</v>
      </c>
      <c r="O2462" s="6">
        <f t="shared" si="154"/>
        <v>40.734999999999999</v>
      </c>
      <c r="P2462" s="8">
        <f t="shared" si="155"/>
        <v>0.59803273875064233</v>
      </c>
      <c r="Q2462" s="5">
        <f>YEAR(SalesDataTable[[#This Row],[Order Date]])</f>
        <v>2026</v>
      </c>
      <c r="R2462" s="8" t="str">
        <f>"Q"&amp;ROUNDUP(MONTH(SalesDataTable[[#This Row],[Order Date]])/3,0)</f>
        <v>Q4</v>
      </c>
      <c r="S2462" s="9">
        <f>MONTH(SalesDataTable[[#This Row],[Order Date]])</f>
        <v>11</v>
      </c>
      <c r="T2462" s="8" t="str">
        <f>TEXT(SalesDataTable[[#This Row],[Order Date]],"mmm")</f>
        <v>Nov</v>
      </c>
    </row>
    <row r="2463" spans="1:20" ht="15.6">
      <c r="A2463" s="2">
        <v>903</v>
      </c>
      <c r="B2463" s="3">
        <v>46353</v>
      </c>
      <c r="C2463" s="4" t="s">
        <v>20</v>
      </c>
      <c r="D2463" s="4" t="s">
        <v>33</v>
      </c>
      <c r="E2463" s="4" t="s">
        <v>2</v>
      </c>
      <c r="F2463" s="4" t="s">
        <v>13</v>
      </c>
      <c r="G2463" s="4" t="s">
        <v>14</v>
      </c>
      <c r="H2463" s="4" t="s">
        <v>32</v>
      </c>
      <c r="I2463" s="9">
        <v>4</v>
      </c>
      <c r="J2463" s="6">
        <v>46.73</v>
      </c>
      <c r="K2463" s="7">
        <v>0</v>
      </c>
      <c r="L2463" s="6">
        <v>17.989999999999998</v>
      </c>
      <c r="M2463" s="6">
        <f t="shared" si="152"/>
        <v>186.92</v>
      </c>
      <c r="N2463" s="6">
        <f t="shared" si="153"/>
        <v>71.959999999999994</v>
      </c>
      <c r="O2463" s="6">
        <f t="shared" si="154"/>
        <v>114.96</v>
      </c>
      <c r="P2463" s="8">
        <f t="shared" si="155"/>
        <v>0.61502246950567085</v>
      </c>
      <c r="Q2463" s="5">
        <f>YEAR(SalesDataTable[[#This Row],[Order Date]])</f>
        <v>2026</v>
      </c>
      <c r="R2463" s="8" t="str">
        <f>"Q"&amp;ROUNDUP(MONTH(SalesDataTable[[#This Row],[Order Date]])/3,0)</f>
        <v>Q4</v>
      </c>
      <c r="S2463" s="9">
        <f>MONTH(SalesDataTable[[#This Row],[Order Date]])</f>
        <v>11</v>
      </c>
      <c r="T2463" s="8" t="str">
        <f>TEXT(SalesDataTable[[#This Row],[Order Date]],"mmm")</f>
        <v>Nov</v>
      </c>
    </row>
    <row r="2464" spans="1:20" ht="15.6">
      <c r="A2464" s="2">
        <v>1278</v>
      </c>
      <c r="B2464" s="3">
        <v>46353</v>
      </c>
      <c r="C2464" s="4" t="s">
        <v>20</v>
      </c>
      <c r="D2464" s="4" t="s">
        <v>47</v>
      </c>
      <c r="E2464" s="4" t="s">
        <v>19</v>
      </c>
      <c r="F2464" s="4" t="s">
        <v>3</v>
      </c>
      <c r="G2464" s="4" t="s">
        <v>9</v>
      </c>
      <c r="H2464" s="4" t="s">
        <v>17</v>
      </c>
      <c r="I2464" s="9">
        <v>3</v>
      </c>
      <c r="J2464" s="6">
        <v>143.72</v>
      </c>
      <c r="K2464" s="7">
        <v>0.15</v>
      </c>
      <c r="L2464" s="6">
        <v>78.56</v>
      </c>
      <c r="M2464" s="6">
        <f t="shared" si="152"/>
        <v>366.48599999999999</v>
      </c>
      <c r="N2464" s="6">
        <f t="shared" si="153"/>
        <v>235.68</v>
      </c>
      <c r="O2464" s="6">
        <f t="shared" si="154"/>
        <v>130.80599999999998</v>
      </c>
      <c r="P2464" s="8">
        <f t="shared" si="155"/>
        <v>0.35691950033561987</v>
      </c>
      <c r="Q2464" s="5">
        <f>YEAR(SalesDataTable[[#This Row],[Order Date]])</f>
        <v>2026</v>
      </c>
      <c r="R2464" s="8" t="str">
        <f>"Q"&amp;ROUNDUP(MONTH(SalesDataTable[[#This Row],[Order Date]])/3,0)</f>
        <v>Q4</v>
      </c>
      <c r="S2464" s="9">
        <f>MONTH(SalesDataTable[[#This Row],[Order Date]])</f>
        <v>11</v>
      </c>
      <c r="T2464" s="8" t="str">
        <f>TEXT(SalesDataTable[[#This Row],[Order Date]],"mmm")</f>
        <v>Nov</v>
      </c>
    </row>
    <row r="2465" spans="1:20" ht="15.6">
      <c r="A2465" s="2">
        <v>2091</v>
      </c>
      <c r="B2465" s="3">
        <v>46353</v>
      </c>
      <c r="C2465" s="4" t="s">
        <v>6</v>
      </c>
      <c r="D2465" s="4" t="s">
        <v>43</v>
      </c>
      <c r="E2465" s="4" t="s">
        <v>28</v>
      </c>
      <c r="F2465" s="4" t="s">
        <v>13</v>
      </c>
      <c r="G2465" s="4" t="s">
        <v>34</v>
      </c>
      <c r="H2465" s="4" t="s">
        <v>42</v>
      </c>
      <c r="I2465" s="9">
        <v>1</v>
      </c>
      <c r="J2465" s="6">
        <v>35.590000000000003</v>
      </c>
      <c r="K2465" s="7">
        <v>0</v>
      </c>
      <c r="L2465" s="6">
        <v>13.57</v>
      </c>
      <c r="M2465" s="6">
        <f t="shared" si="152"/>
        <v>35.590000000000003</v>
      </c>
      <c r="N2465" s="6">
        <f t="shared" si="153"/>
        <v>13.57</v>
      </c>
      <c r="O2465" s="6">
        <f t="shared" si="154"/>
        <v>22.020000000000003</v>
      </c>
      <c r="P2465" s="8">
        <f t="shared" si="155"/>
        <v>0.61871312166338865</v>
      </c>
      <c r="Q2465" s="5">
        <f>YEAR(SalesDataTable[[#This Row],[Order Date]])</f>
        <v>2026</v>
      </c>
      <c r="R2465" s="8" t="str">
        <f>"Q"&amp;ROUNDUP(MONTH(SalesDataTable[[#This Row],[Order Date]])/3,0)</f>
        <v>Q4</v>
      </c>
      <c r="S2465" s="9">
        <f>MONTH(SalesDataTable[[#This Row],[Order Date]])</f>
        <v>11</v>
      </c>
      <c r="T2465" s="8" t="str">
        <f>TEXT(SalesDataTable[[#This Row],[Order Date]],"mmm")</f>
        <v>Nov</v>
      </c>
    </row>
    <row r="2466" spans="1:20" ht="15.6">
      <c r="A2466" s="2">
        <v>3070</v>
      </c>
      <c r="B2466" s="3">
        <v>46353</v>
      </c>
      <c r="C2466" s="4" t="s">
        <v>20</v>
      </c>
      <c r="D2466" s="4" t="s">
        <v>47</v>
      </c>
      <c r="E2466" s="4" t="s">
        <v>28</v>
      </c>
      <c r="F2466" s="4" t="s">
        <v>3</v>
      </c>
      <c r="G2466" s="4" t="s">
        <v>9</v>
      </c>
      <c r="H2466" s="4" t="s">
        <v>46</v>
      </c>
      <c r="I2466" s="9">
        <v>4</v>
      </c>
      <c r="J2466" s="6">
        <v>71.11</v>
      </c>
      <c r="K2466" s="7">
        <v>0.05</v>
      </c>
      <c r="L2466" s="6">
        <v>32.25</v>
      </c>
      <c r="M2466" s="6">
        <f t="shared" si="152"/>
        <v>270.21799999999996</v>
      </c>
      <c r="N2466" s="6">
        <f t="shared" si="153"/>
        <v>129</v>
      </c>
      <c r="O2466" s="6">
        <f t="shared" si="154"/>
        <v>141.21799999999996</v>
      </c>
      <c r="P2466" s="8">
        <f t="shared" si="155"/>
        <v>0.52260767232382732</v>
      </c>
      <c r="Q2466" s="5">
        <f>YEAR(SalesDataTable[[#This Row],[Order Date]])</f>
        <v>2026</v>
      </c>
      <c r="R2466" s="8" t="str">
        <f>"Q"&amp;ROUNDUP(MONTH(SalesDataTable[[#This Row],[Order Date]])/3,0)</f>
        <v>Q4</v>
      </c>
      <c r="S2466" s="9">
        <f>MONTH(SalesDataTable[[#This Row],[Order Date]])</f>
        <v>11</v>
      </c>
      <c r="T2466" s="8" t="str">
        <f>TEXT(SalesDataTable[[#This Row],[Order Date]],"mmm")</f>
        <v>Nov</v>
      </c>
    </row>
    <row r="2467" spans="1:20" ht="15.6">
      <c r="A2467" s="2">
        <v>4007</v>
      </c>
      <c r="B2467" s="3">
        <v>46353</v>
      </c>
      <c r="C2467" s="4" t="s">
        <v>0</v>
      </c>
      <c r="D2467" s="4" t="s">
        <v>36</v>
      </c>
      <c r="E2467" s="4" t="s">
        <v>28</v>
      </c>
      <c r="F2467" s="4" t="s">
        <v>16</v>
      </c>
      <c r="G2467" s="4" t="s">
        <v>4</v>
      </c>
      <c r="H2467" s="4" t="s">
        <v>22</v>
      </c>
      <c r="I2467" s="9">
        <v>5</v>
      </c>
      <c r="J2467" s="6">
        <v>51.04</v>
      </c>
      <c r="K2467" s="7">
        <v>0</v>
      </c>
      <c r="L2467" s="6">
        <v>22.69</v>
      </c>
      <c r="M2467" s="6">
        <f t="shared" si="152"/>
        <v>255.2</v>
      </c>
      <c r="N2467" s="6">
        <f t="shared" si="153"/>
        <v>113.45</v>
      </c>
      <c r="O2467" s="6">
        <f t="shared" si="154"/>
        <v>141.75</v>
      </c>
      <c r="P2467" s="8">
        <f t="shared" si="155"/>
        <v>0.55544670846394983</v>
      </c>
      <c r="Q2467" s="5">
        <f>YEAR(SalesDataTable[[#This Row],[Order Date]])</f>
        <v>2026</v>
      </c>
      <c r="R2467" s="8" t="str">
        <f>"Q"&amp;ROUNDUP(MONTH(SalesDataTable[[#This Row],[Order Date]])/3,0)</f>
        <v>Q4</v>
      </c>
      <c r="S2467" s="9">
        <f>MONTH(SalesDataTable[[#This Row],[Order Date]])</f>
        <v>11</v>
      </c>
      <c r="T2467" s="8" t="str">
        <f>TEXT(SalesDataTable[[#This Row],[Order Date]],"mmm")</f>
        <v>Nov</v>
      </c>
    </row>
    <row r="2468" spans="1:20" ht="15.6">
      <c r="A2468" s="2">
        <v>4488</v>
      </c>
      <c r="B2468" s="3">
        <v>46353</v>
      </c>
      <c r="C2468" s="4" t="s">
        <v>6</v>
      </c>
      <c r="D2468" s="4" t="s">
        <v>49</v>
      </c>
      <c r="E2468" s="4" t="s">
        <v>19</v>
      </c>
      <c r="F2468" s="4" t="s">
        <v>3</v>
      </c>
      <c r="G2468" s="4" t="s">
        <v>14</v>
      </c>
      <c r="H2468" s="4" t="s">
        <v>48</v>
      </c>
      <c r="I2468" s="9">
        <v>3</v>
      </c>
      <c r="J2468" s="6">
        <v>161.66</v>
      </c>
      <c r="K2468" s="7">
        <v>0.05</v>
      </c>
      <c r="L2468" s="6">
        <v>88.3</v>
      </c>
      <c r="M2468" s="6">
        <f t="shared" si="152"/>
        <v>460.73099999999999</v>
      </c>
      <c r="N2468" s="6">
        <f t="shared" si="153"/>
        <v>264.89999999999998</v>
      </c>
      <c r="O2468" s="6">
        <f t="shared" si="154"/>
        <v>195.83100000000002</v>
      </c>
      <c r="P2468" s="8">
        <f t="shared" si="155"/>
        <v>0.42504411467863029</v>
      </c>
      <c r="Q2468" s="5">
        <f>YEAR(SalesDataTable[[#This Row],[Order Date]])</f>
        <v>2026</v>
      </c>
      <c r="R2468" s="8" t="str">
        <f>"Q"&amp;ROUNDUP(MONTH(SalesDataTable[[#This Row],[Order Date]])/3,0)</f>
        <v>Q4</v>
      </c>
      <c r="S2468" s="9">
        <f>MONTH(SalesDataTable[[#This Row],[Order Date]])</f>
        <v>11</v>
      </c>
      <c r="T2468" s="8" t="str">
        <f>TEXT(SalesDataTable[[#This Row],[Order Date]],"mmm")</f>
        <v>Nov</v>
      </c>
    </row>
    <row r="2469" spans="1:20" ht="15.6">
      <c r="A2469" s="2">
        <v>5159</v>
      </c>
      <c r="B2469" s="3">
        <v>46353</v>
      </c>
      <c r="C2469" s="4" t="s">
        <v>20</v>
      </c>
      <c r="D2469" s="4" t="s">
        <v>47</v>
      </c>
      <c r="E2469" s="4" t="s">
        <v>2</v>
      </c>
      <c r="F2469" s="4" t="s">
        <v>16</v>
      </c>
      <c r="G2469" s="4" t="s">
        <v>23</v>
      </c>
      <c r="H2469" s="4" t="s">
        <v>40</v>
      </c>
      <c r="I2469" s="9">
        <v>2</v>
      </c>
      <c r="J2469" s="6">
        <v>80.400000000000006</v>
      </c>
      <c r="K2469" s="7">
        <v>0.15</v>
      </c>
      <c r="L2469" s="6">
        <v>38.869999999999997</v>
      </c>
      <c r="M2469" s="6">
        <f t="shared" si="152"/>
        <v>136.68</v>
      </c>
      <c r="N2469" s="6">
        <f t="shared" si="153"/>
        <v>77.739999999999995</v>
      </c>
      <c r="O2469" s="6">
        <f t="shared" si="154"/>
        <v>58.940000000000012</v>
      </c>
      <c r="P2469" s="8">
        <f t="shared" si="155"/>
        <v>0.43122622183201648</v>
      </c>
      <c r="Q2469" s="5">
        <f>YEAR(SalesDataTable[[#This Row],[Order Date]])</f>
        <v>2026</v>
      </c>
      <c r="R2469" s="8" t="str">
        <f>"Q"&amp;ROUNDUP(MONTH(SalesDataTable[[#This Row],[Order Date]])/3,0)</f>
        <v>Q4</v>
      </c>
      <c r="S2469" s="9">
        <f>MONTH(SalesDataTable[[#This Row],[Order Date]])</f>
        <v>11</v>
      </c>
      <c r="T2469" s="8" t="str">
        <f>TEXT(SalesDataTable[[#This Row],[Order Date]],"mmm")</f>
        <v>Nov</v>
      </c>
    </row>
    <row r="2470" spans="1:20" ht="15.6">
      <c r="A2470" s="2">
        <v>669</v>
      </c>
      <c r="B2470" s="3">
        <v>46354</v>
      </c>
      <c r="C2470" s="4" t="s">
        <v>11</v>
      </c>
      <c r="D2470" s="4" t="s">
        <v>18</v>
      </c>
      <c r="E2470" s="4" t="s">
        <v>2</v>
      </c>
      <c r="F2470" s="4" t="s">
        <v>3</v>
      </c>
      <c r="G2470" s="4" t="s">
        <v>34</v>
      </c>
      <c r="H2470" s="4" t="s">
        <v>42</v>
      </c>
      <c r="I2470" s="9">
        <v>3</v>
      </c>
      <c r="J2470" s="6">
        <v>36.81</v>
      </c>
      <c r="K2470" s="7">
        <v>0.05</v>
      </c>
      <c r="L2470" s="6">
        <v>13.82</v>
      </c>
      <c r="M2470" s="6">
        <f t="shared" si="152"/>
        <v>104.9085</v>
      </c>
      <c r="N2470" s="6">
        <f t="shared" si="153"/>
        <v>41.46</v>
      </c>
      <c r="O2470" s="6">
        <f t="shared" si="154"/>
        <v>63.448500000000003</v>
      </c>
      <c r="P2470" s="8">
        <f t="shared" si="155"/>
        <v>0.60479846723573405</v>
      </c>
      <c r="Q2470" s="5">
        <f>YEAR(SalesDataTable[[#This Row],[Order Date]])</f>
        <v>2026</v>
      </c>
      <c r="R2470" s="8" t="str">
        <f>"Q"&amp;ROUNDUP(MONTH(SalesDataTable[[#This Row],[Order Date]])/3,0)</f>
        <v>Q4</v>
      </c>
      <c r="S2470" s="9">
        <f>MONTH(SalesDataTable[[#This Row],[Order Date]])</f>
        <v>11</v>
      </c>
      <c r="T2470" s="8" t="str">
        <f>TEXT(SalesDataTable[[#This Row],[Order Date]],"mmm")</f>
        <v>Nov</v>
      </c>
    </row>
    <row r="2471" spans="1:20" ht="15.6">
      <c r="A2471" s="2">
        <v>686</v>
      </c>
      <c r="B2471" s="3">
        <v>46354</v>
      </c>
      <c r="C2471" s="4" t="s">
        <v>6</v>
      </c>
      <c r="D2471" s="4" t="s">
        <v>43</v>
      </c>
      <c r="E2471" s="4" t="s">
        <v>28</v>
      </c>
      <c r="F2471" s="4" t="s">
        <v>3</v>
      </c>
      <c r="G2471" s="4" t="s">
        <v>14</v>
      </c>
      <c r="H2471" s="4" t="s">
        <v>44</v>
      </c>
      <c r="I2471" s="9">
        <v>2</v>
      </c>
      <c r="J2471" s="6">
        <v>132.61000000000001</v>
      </c>
      <c r="K2471" s="7">
        <v>0.1</v>
      </c>
      <c r="L2471" s="6">
        <v>67.3</v>
      </c>
      <c r="M2471" s="6">
        <f t="shared" si="152"/>
        <v>238.69800000000004</v>
      </c>
      <c r="N2471" s="6">
        <f t="shared" si="153"/>
        <v>134.6</v>
      </c>
      <c r="O2471" s="6">
        <f t="shared" si="154"/>
        <v>104.09800000000004</v>
      </c>
      <c r="P2471" s="8">
        <f t="shared" si="155"/>
        <v>0.43610755012610086</v>
      </c>
      <c r="Q2471" s="5">
        <f>YEAR(SalesDataTable[[#This Row],[Order Date]])</f>
        <v>2026</v>
      </c>
      <c r="R2471" s="8" t="str">
        <f>"Q"&amp;ROUNDUP(MONTH(SalesDataTable[[#This Row],[Order Date]])/3,0)</f>
        <v>Q4</v>
      </c>
      <c r="S2471" s="9">
        <f>MONTH(SalesDataTable[[#This Row],[Order Date]])</f>
        <v>11</v>
      </c>
      <c r="T2471" s="8" t="str">
        <f>TEXT(SalesDataTable[[#This Row],[Order Date]],"mmm")</f>
        <v>Nov</v>
      </c>
    </row>
    <row r="2472" spans="1:20" ht="15.6">
      <c r="A2472" s="2">
        <v>990</v>
      </c>
      <c r="B2472" s="3">
        <v>46354</v>
      </c>
      <c r="C2472" s="4" t="s">
        <v>0</v>
      </c>
      <c r="D2472" s="4" t="s">
        <v>50</v>
      </c>
      <c r="E2472" s="4" t="s">
        <v>2</v>
      </c>
      <c r="F2472" s="4" t="s">
        <v>3</v>
      </c>
      <c r="G2472" s="4" t="s">
        <v>4</v>
      </c>
      <c r="H2472" s="4" t="s">
        <v>26</v>
      </c>
      <c r="I2472" s="9">
        <v>5</v>
      </c>
      <c r="J2472" s="6">
        <v>39.79</v>
      </c>
      <c r="K2472" s="7">
        <v>0.1</v>
      </c>
      <c r="L2472" s="6">
        <v>17.09</v>
      </c>
      <c r="M2472" s="6">
        <f t="shared" si="152"/>
        <v>179.05500000000001</v>
      </c>
      <c r="N2472" s="6">
        <f t="shared" si="153"/>
        <v>85.45</v>
      </c>
      <c r="O2472" s="6">
        <f t="shared" si="154"/>
        <v>93.605000000000004</v>
      </c>
      <c r="P2472" s="8">
        <f t="shared" si="155"/>
        <v>0.52277233252352628</v>
      </c>
      <c r="Q2472" s="5">
        <f>YEAR(SalesDataTable[[#This Row],[Order Date]])</f>
        <v>2026</v>
      </c>
      <c r="R2472" s="8" t="str">
        <f>"Q"&amp;ROUNDUP(MONTH(SalesDataTable[[#This Row],[Order Date]])/3,0)</f>
        <v>Q4</v>
      </c>
      <c r="S2472" s="9">
        <f>MONTH(SalesDataTable[[#This Row],[Order Date]])</f>
        <v>11</v>
      </c>
      <c r="T2472" s="8" t="str">
        <f>TEXT(SalesDataTable[[#This Row],[Order Date]],"mmm")</f>
        <v>Nov</v>
      </c>
    </row>
    <row r="2473" spans="1:20" ht="15.6">
      <c r="A2473" s="2">
        <v>1134</v>
      </c>
      <c r="B2473" s="3">
        <v>46354</v>
      </c>
      <c r="C2473" s="4" t="s">
        <v>20</v>
      </c>
      <c r="D2473" s="4" t="s">
        <v>21</v>
      </c>
      <c r="E2473" s="4" t="s">
        <v>2</v>
      </c>
      <c r="F2473" s="4" t="s">
        <v>3</v>
      </c>
      <c r="G2473" s="4" t="s">
        <v>14</v>
      </c>
      <c r="H2473" s="4" t="s">
        <v>15</v>
      </c>
      <c r="I2473" s="9">
        <v>2</v>
      </c>
      <c r="J2473" s="6">
        <v>36.119999999999997</v>
      </c>
      <c r="K2473" s="7">
        <v>0.1</v>
      </c>
      <c r="L2473" s="6">
        <v>13.61</v>
      </c>
      <c r="M2473" s="6">
        <f t="shared" si="152"/>
        <v>65.015999999999991</v>
      </c>
      <c r="N2473" s="6">
        <f t="shared" si="153"/>
        <v>27.22</v>
      </c>
      <c r="O2473" s="6">
        <f t="shared" si="154"/>
        <v>37.795999999999992</v>
      </c>
      <c r="P2473" s="8">
        <f t="shared" si="155"/>
        <v>0.58133382551987201</v>
      </c>
      <c r="Q2473" s="5">
        <f>YEAR(SalesDataTable[[#This Row],[Order Date]])</f>
        <v>2026</v>
      </c>
      <c r="R2473" s="8" t="str">
        <f>"Q"&amp;ROUNDUP(MONTH(SalesDataTable[[#This Row],[Order Date]])/3,0)</f>
        <v>Q4</v>
      </c>
      <c r="S2473" s="9">
        <f>MONTH(SalesDataTable[[#This Row],[Order Date]])</f>
        <v>11</v>
      </c>
      <c r="T2473" s="8" t="str">
        <f>TEXT(SalesDataTable[[#This Row],[Order Date]],"mmm")</f>
        <v>Nov</v>
      </c>
    </row>
    <row r="2474" spans="1:20" ht="15.6">
      <c r="A2474" s="2">
        <v>1770</v>
      </c>
      <c r="B2474" s="3">
        <v>46354</v>
      </c>
      <c r="C2474" s="4" t="s">
        <v>20</v>
      </c>
      <c r="D2474" s="4" t="s">
        <v>31</v>
      </c>
      <c r="E2474" s="4" t="s">
        <v>19</v>
      </c>
      <c r="F2474" s="4" t="s">
        <v>3</v>
      </c>
      <c r="G2474" s="4" t="s">
        <v>9</v>
      </c>
      <c r="H2474" s="4" t="s">
        <v>37</v>
      </c>
      <c r="I2474" s="9">
        <v>5</v>
      </c>
      <c r="J2474" s="6">
        <v>153.93</v>
      </c>
      <c r="K2474" s="7">
        <v>0.05</v>
      </c>
      <c r="L2474" s="6">
        <v>77.27</v>
      </c>
      <c r="M2474" s="6">
        <f t="shared" si="152"/>
        <v>731.16750000000002</v>
      </c>
      <c r="N2474" s="6">
        <f t="shared" si="153"/>
        <v>386.34999999999997</v>
      </c>
      <c r="O2474" s="6">
        <f t="shared" si="154"/>
        <v>344.81750000000005</v>
      </c>
      <c r="P2474" s="8">
        <f t="shared" si="155"/>
        <v>0.4715985051304934</v>
      </c>
      <c r="Q2474" s="5">
        <f>YEAR(SalesDataTable[[#This Row],[Order Date]])</f>
        <v>2026</v>
      </c>
      <c r="R2474" s="8" t="str">
        <f>"Q"&amp;ROUNDUP(MONTH(SalesDataTable[[#This Row],[Order Date]])/3,0)</f>
        <v>Q4</v>
      </c>
      <c r="S2474" s="9">
        <f>MONTH(SalesDataTable[[#This Row],[Order Date]])</f>
        <v>11</v>
      </c>
      <c r="T2474" s="8" t="str">
        <f>TEXT(SalesDataTable[[#This Row],[Order Date]],"mmm")</f>
        <v>Nov</v>
      </c>
    </row>
    <row r="2475" spans="1:20" ht="15.6">
      <c r="A2475" s="2">
        <v>3396</v>
      </c>
      <c r="B2475" s="3">
        <v>46354</v>
      </c>
      <c r="C2475" s="4" t="s">
        <v>11</v>
      </c>
      <c r="D2475" s="4" t="s">
        <v>18</v>
      </c>
      <c r="E2475" s="4" t="s">
        <v>19</v>
      </c>
      <c r="F2475" s="4" t="s">
        <v>13</v>
      </c>
      <c r="G2475" s="4" t="s">
        <v>34</v>
      </c>
      <c r="H2475" s="4" t="s">
        <v>45</v>
      </c>
      <c r="I2475" s="9">
        <v>3</v>
      </c>
      <c r="J2475" s="6">
        <v>50.67</v>
      </c>
      <c r="K2475" s="7">
        <v>0.05</v>
      </c>
      <c r="L2475" s="6">
        <v>22.25</v>
      </c>
      <c r="M2475" s="6">
        <f t="shared" si="152"/>
        <v>144.40949999999998</v>
      </c>
      <c r="N2475" s="6">
        <f t="shared" si="153"/>
        <v>66.75</v>
      </c>
      <c r="O2475" s="6">
        <f t="shared" si="154"/>
        <v>77.65949999999998</v>
      </c>
      <c r="P2475" s="8">
        <f t="shared" si="155"/>
        <v>0.53777279195620775</v>
      </c>
      <c r="Q2475" s="5">
        <f>YEAR(SalesDataTable[[#This Row],[Order Date]])</f>
        <v>2026</v>
      </c>
      <c r="R2475" s="8" t="str">
        <f>"Q"&amp;ROUNDUP(MONTH(SalesDataTable[[#This Row],[Order Date]])/3,0)</f>
        <v>Q4</v>
      </c>
      <c r="S2475" s="9">
        <f>MONTH(SalesDataTable[[#This Row],[Order Date]])</f>
        <v>11</v>
      </c>
      <c r="T2475" s="8" t="str">
        <f>TEXT(SalesDataTable[[#This Row],[Order Date]],"mmm")</f>
        <v>Nov</v>
      </c>
    </row>
    <row r="2476" spans="1:20" ht="15.6">
      <c r="A2476" s="2">
        <v>4259</v>
      </c>
      <c r="B2476" s="3">
        <v>46354</v>
      </c>
      <c r="C2476" s="4" t="s">
        <v>11</v>
      </c>
      <c r="D2476" s="4" t="s">
        <v>18</v>
      </c>
      <c r="E2476" s="4" t="s">
        <v>2</v>
      </c>
      <c r="F2476" s="4" t="s">
        <v>3</v>
      </c>
      <c r="G2476" s="4" t="s">
        <v>9</v>
      </c>
      <c r="H2476" s="4" t="s">
        <v>46</v>
      </c>
      <c r="I2476" s="9">
        <v>4</v>
      </c>
      <c r="J2476" s="6">
        <v>72.77</v>
      </c>
      <c r="K2476" s="7">
        <v>0</v>
      </c>
      <c r="L2476" s="6">
        <v>32.090000000000003</v>
      </c>
      <c r="M2476" s="6">
        <f t="shared" si="152"/>
        <v>291.08</v>
      </c>
      <c r="N2476" s="6">
        <f t="shared" si="153"/>
        <v>128.36000000000001</v>
      </c>
      <c r="O2476" s="6">
        <f t="shared" si="154"/>
        <v>162.71999999999997</v>
      </c>
      <c r="P2476" s="8">
        <f t="shared" si="155"/>
        <v>0.55902157482479031</v>
      </c>
      <c r="Q2476" s="5">
        <f>YEAR(SalesDataTable[[#This Row],[Order Date]])</f>
        <v>2026</v>
      </c>
      <c r="R2476" s="8" t="str">
        <f>"Q"&amp;ROUNDUP(MONTH(SalesDataTable[[#This Row],[Order Date]])/3,0)</f>
        <v>Q4</v>
      </c>
      <c r="S2476" s="9">
        <f>MONTH(SalesDataTable[[#This Row],[Order Date]])</f>
        <v>11</v>
      </c>
      <c r="T2476" s="8" t="str">
        <f>TEXT(SalesDataTable[[#This Row],[Order Date]],"mmm")</f>
        <v>Nov</v>
      </c>
    </row>
    <row r="2477" spans="1:20" ht="15.6">
      <c r="A2477" s="2">
        <v>4440</v>
      </c>
      <c r="B2477" s="3">
        <v>46354</v>
      </c>
      <c r="C2477" s="4" t="s">
        <v>11</v>
      </c>
      <c r="D2477" s="4" t="s">
        <v>39</v>
      </c>
      <c r="E2477" s="4" t="s">
        <v>28</v>
      </c>
      <c r="F2477" s="4" t="s">
        <v>13</v>
      </c>
      <c r="G2477" s="4" t="s">
        <v>14</v>
      </c>
      <c r="H2477" s="4" t="s">
        <v>32</v>
      </c>
      <c r="I2477" s="9">
        <v>1</v>
      </c>
      <c r="J2477" s="6">
        <v>46.45</v>
      </c>
      <c r="K2477" s="7">
        <v>0.1</v>
      </c>
      <c r="L2477" s="6">
        <v>17.96</v>
      </c>
      <c r="M2477" s="6">
        <f t="shared" si="152"/>
        <v>41.805000000000007</v>
      </c>
      <c r="N2477" s="6">
        <f t="shared" si="153"/>
        <v>17.96</v>
      </c>
      <c r="O2477" s="6">
        <f t="shared" si="154"/>
        <v>23.845000000000006</v>
      </c>
      <c r="P2477" s="8">
        <f t="shared" si="155"/>
        <v>0.57038631742614521</v>
      </c>
      <c r="Q2477" s="5">
        <f>YEAR(SalesDataTable[[#This Row],[Order Date]])</f>
        <v>2026</v>
      </c>
      <c r="R2477" s="8" t="str">
        <f>"Q"&amp;ROUNDUP(MONTH(SalesDataTable[[#This Row],[Order Date]])/3,0)</f>
        <v>Q4</v>
      </c>
      <c r="S2477" s="9">
        <f>MONTH(SalesDataTable[[#This Row],[Order Date]])</f>
        <v>11</v>
      </c>
      <c r="T2477" s="8" t="str">
        <f>TEXT(SalesDataTable[[#This Row],[Order Date]],"mmm")</f>
        <v>Nov</v>
      </c>
    </row>
    <row r="2478" spans="1:20" ht="15.6">
      <c r="A2478" s="2">
        <v>5115</v>
      </c>
      <c r="B2478" s="3">
        <v>46354</v>
      </c>
      <c r="C2478" s="4" t="s">
        <v>0</v>
      </c>
      <c r="D2478" s="4" t="s">
        <v>50</v>
      </c>
      <c r="E2478" s="4" t="s">
        <v>2</v>
      </c>
      <c r="F2478" s="4" t="s">
        <v>13</v>
      </c>
      <c r="G2478" s="4" t="s">
        <v>14</v>
      </c>
      <c r="H2478" s="4" t="s">
        <v>48</v>
      </c>
      <c r="I2478" s="9">
        <v>1</v>
      </c>
      <c r="J2478" s="6">
        <v>165.75</v>
      </c>
      <c r="K2478" s="7">
        <v>0.2</v>
      </c>
      <c r="L2478" s="6">
        <v>89.16</v>
      </c>
      <c r="M2478" s="6">
        <f t="shared" si="152"/>
        <v>132.6</v>
      </c>
      <c r="N2478" s="6">
        <f t="shared" si="153"/>
        <v>89.16</v>
      </c>
      <c r="O2478" s="6">
        <f t="shared" si="154"/>
        <v>43.44</v>
      </c>
      <c r="P2478" s="8">
        <f t="shared" si="155"/>
        <v>0.32760180995475113</v>
      </c>
      <c r="Q2478" s="5">
        <f>YEAR(SalesDataTable[[#This Row],[Order Date]])</f>
        <v>2026</v>
      </c>
      <c r="R2478" s="8" t="str">
        <f>"Q"&amp;ROUNDUP(MONTH(SalesDataTable[[#This Row],[Order Date]])/3,0)</f>
        <v>Q4</v>
      </c>
      <c r="S2478" s="9">
        <f>MONTH(SalesDataTable[[#This Row],[Order Date]])</f>
        <v>11</v>
      </c>
      <c r="T2478" s="8" t="str">
        <f>TEXT(SalesDataTable[[#This Row],[Order Date]],"mmm")</f>
        <v>Nov</v>
      </c>
    </row>
    <row r="2479" spans="1:20" ht="15.6">
      <c r="A2479" s="2">
        <v>5136</v>
      </c>
      <c r="B2479" s="3">
        <v>46354</v>
      </c>
      <c r="C2479" s="4" t="s">
        <v>11</v>
      </c>
      <c r="D2479" s="4" t="s">
        <v>12</v>
      </c>
      <c r="E2479" s="4" t="s">
        <v>28</v>
      </c>
      <c r="F2479" s="4" t="s">
        <v>13</v>
      </c>
      <c r="G2479" s="4" t="s">
        <v>23</v>
      </c>
      <c r="H2479" s="4" t="s">
        <v>29</v>
      </c>
      <c r="I2479" s="9">
        <v>4</v>
      </c>
      <c r="J2479" s="6">
        <v>198.02</v>
      </c>
      <c r="K2479" s="7">
        <v>0.05</v>
      </c>
      <c r="L2479" s="6">
        <v>103.82</v>
      </c>
      <c r="M2479" s="6">
        <f t="shared" si="152"/>
        <v>752.476</v>
      </c>
      <c r="N2479" s="6">
        <f t="shared" si="153"/>
        <v>415.28</v>
      </c>
      <c r="O2479" s="6">
        <f t="shared" si="154"/>
        <v>337.19600000000003</v>
      </c>
      <c r="P2479" s="8">
        <f t="shared" si="155"/>
        <v>0.44811528872681655</v>
      </c>
      <c r="Q2479" s="5">
        <f>YEAR(SalesDataTable[[#This Row],[Order Date]])</f>
        <v>2026</v>
      </c>
      <c r="R2479" s="8" t="str">
        <f>"Q"&amp;ROUNDUP(MONTH(SalesDataTable[[#This Row],[Order Date]])/3,0)</f>
        <v>Q4</v>
      </c>
      <c r="S2479" s="9">
        <f>MONTH(SalesDataTable[[#This Row],[Order Date]])</f>
        <v>11</v>
      </c>
      <c r="T2479" s="8" t="str">
        <f>TEXT(SalesDataTable[[#This Row],[Order Date]],"mmm")</f>
        <v>Nov</v>
      </c>
    </row>
    <row r="2480" spans="1:20" ht="15.6">
      <c r="A2480" s="2">
        <v>562</v>
      </c>
      <c r="B2480" s="3">
        <v>46355</v>
      </c>
      <c r="C2480" s="4" t="s">
        <v>6</v>
      </c>
      <c r="D2480" s="4" t="s">
        <v>43</v>
      </c>
      <c r="E2480" s="4" t="s">
        <v>2</v>
      </c>
      <c r="F2480" s="4" t="s">
        <v>13</v>
      </c>
      <c r="G2480" s="4" t="s">
        <v>14</v>
      </c>
      <c r="H2480" s="4" t="s">
        <v>32</v>
      </c>
      <c r="I2480" s="9">
        <v>1</v>
      </c>
      <c r="J2480" s="6">
        <v>46.3</v>
      </c>
      <c r="K2480" s="7">
        <v>0.2</v>
      </c>
      <c r="L2480" s="6">
        <v>18.78</v>
      </c>
      <c r="M2480" s="6">
        <f t="shared" si="152"/>
        <v>37.04</v>
      </c>
      <c r="N2480" s="6">
        <f t="shared" si="153"/>
        <v>18.78</v>
      </c>
      <c r="O2480" s="6">
        <f t="shared" si="154"/>
        <v>18.259999999999998</v>
      </c>
      <c r="P2480" s="8">
        <f t="shared" si="155"/>
        <v>0.49298056155507552</v>
      </c>
      <c r="Q2480" s="5">
        <f>YEAR(SalesDataTable[[#This Row],[Order Date]])</f>
        <v>2026</v>
      </c>
      <c r="R2480" s="8" t="str">
        <f>"Q"&amp;ROUNDUP(MONTH(SalesDataTable[[#This Row],[Order Date]])/3,0)</f>
        <v>Q4</v>
      </c>
      <c r="S2480" s="9">
        <f>MONTH(SalesDataTable[[#This Row],[Order Date]])</f>
        <v>11</v>
      </c>
      <c r="T2480" s="8" t="str">
        <f>TEXT(SalesDataTable[[#This Row],[Order Date]],"mmm")</f>
        <v>Nov</v>
      </c>
    </row>
    <row r="2481" spans="1:20" ht="15.6">
      <c r="A2481" s="2">
        <v>806</v>
      </c>
      <c r="B2481" s="3">
        <v>46355</v>
      </c>
      <c r="C2481" s="4" t="s">
        <v>0</v>
      </c>
      <c r="D2481" s="4" t="s">
        <v>50</v>
      </c>
      <c r="E2481" s="4" t="s">
        <v>28</v>
      </c>
      <c r="F2481" s="4" t="s">
        <v>3</v>
      </c>
      <c r="G2481" s="4" t="s">
        <v>34</v>
      </c>
      <c r="H2481" s="4" t="s">
        <v>35</v>
      </c>
      <c r="I2481" s="9">
        <v>1</v>
      </c>
      <c r="J2481" s="6">
        <v>39.659999999999997</v>
      </c>
      <c r="K2481" s="7">
        <v>0</v>
      </c>
      <c r="L2481" s="6">
        <v>14.76</v>
      </c>
      <c r="M2481" s="6">
        <f t="shared" si="152"/>
        <v>39.659999999999997</v>
      </c>
      <c r="N2481" s="6">
        <f t="shared" si="153"/>
        <v>14.76</v>
      </c>
      <c r="O2481" s="6">
        <f t="shared" si="154"/>
        <v>24.9</v>
      </c>
      <c r="P2481" s="8">
        <f t="shared" si="155"/>
        <v>0.62783661119515888</v>
      </c>
      <c r="Q2481" s="5">
        <f>YEAR(SalesDataTable[[#This Row],[Order Date]])</f>
        <v>2026</v>
      </c>
      <c r="R2481" s="8" t="str">
        <f>"Q"&amp;ROUNDUP(MONTH(SalesDataTable[[#This Row],[Order Date]])/3,0)</f>
        <v>Q4</v>
      </c>
      <c r="S2481" s="9">
        <f>MONTH(SalesDataTable[[#This Row],[Order Date]])</f>
        <v>11</v>
      </c>
      <c r="T2481" s="8" t="str">
        <f>TEXT(SalesDataTable[[#This Row],[Order Date]],"mmm")</f>
        <v>Nov</v>
      </c>
    </row>
    <row r="2482" spans="1:20" ht="15.6">
      <c r="A2482" s="2">
        <v>3150</v>
      </c>
      <c r="B2482" s="3">
        <v>46355</v>
      </c>
      <c r="C2482" s="4" t="s">
        <v>6</v>
      </c>
      <c r="D2482" s="4" t="s">
        <v>27</v>
      </c>
      <c r="E2482" s="4" t="s">
        <v>2</v>
      </c>
      <c r="F2482" s="4" t="s">
        <v>13</v>
      </c>
      <c r="G2482" s="4" t="s">
        <v>23</v>
      </c>
      <c r="H2482" s="4" t="s">
        <v>40</v>
      </c>
      <c r="I2482" s="9">
        <v>3</v>
      </c>
      <c r="J2482" s="6">
        <v>80.72</v>
      </c>
      <c r="K2482" s="7">
        <v>0.05</v>
      </c>
      <c r="L2482" s="6">
        <v>39.130000000000003</v>
      </c>
      <c r="M2482" s="6">
        <f t="shared" si="152"/>
        <v>230.05199999999999</v>
      </c>
      <c r="N2482" s="6">
        <f t="shared" si="153"/>
        <v>117.39000000000001</v>
      </c>
      <c r="O2482" s="6">
        <f t="shared" si="154"/>
        <v>112.66199999999998</v>
      </c>
      <c r="P2482" s="8">
        <f t="shared" si="155"/>
        <v>0.48972406238589528</v>
      </c>
      <c r="Q2482" s="5">
        <f>YEAR(SalesDataTable[[#This Row],[Order Date]])</f>
        <v>2026</v>
      </c>
      <c r="R2482" s="8" t="str">
        <f>"Q"&amp;ROUNDUP(MONTH(SalesDataTable[[#This Row],[Order Date]])/3,0)</f>
        <v>Q4</v>
      </c>
      <c r="S2482" s="9">
        <f>MONTH(SalesDataTable[[#This Row],[Order Date]])</f>
        <v>11</v>
      </c>
      <c r="T2482" s="8" t="str">
        <f>TEXT(SalesDataTable[[#This Row],[Order Date]],"mmm")</f>
        <v>Nov</v>
      </c>
    </row>
    <row r="2483" spans="1:20" ht="15.6">
      <c r="A2483" s="2">
        <v>4847</v>
      </c>
      <c r="B2483" s="3">
        <v>46355</v>
      </c>
      <c r="C2483" s="4" t="s">
        <v>6</v>
      </c>
      <c r="D2483" s="4" t="s">
        <v>49</v>
      </c>
      <c r="E2483" s="4" t="s">
        <v>28</v>
      </c>
      <c r="F2483" s="4" t="s">
        <v>13</v>
      </c>
      <c r="G2483" s="4" t="s">
        <v>14</v>
      </c>
      <c r="H2483" s="4" t="s">
        <v>15</v>
      </c>
      <c r="I2483" s="9">
        <v>2</v>
      </c>
      <c r="J2483" s="6">
        <v>35.51</v>
      </c>
      <c r="K2483" s="7">
        <v>0.05</v>
      </c>
      <c r="L2483" s="6">
        <v>13.24</v>
      </c>
      <c r="M2483" s="6">
        <f t="shared" si="152"/>
        <v>67.468999999999994</v>
      </c>
      <c r="N2483" s="6">
        <f t="shared" si="153"/>
        <v>26.48</v>
      </c>
      <c r="O2483" s="6">
        <f t="shared" si="154"/>
        <v>40.98899999999999</v>
      </c>
      <c r="P2483" s="8">
        <f t="shared" si="155"/>
        <v>0.60752345521646967</v>
      </c>
      <c r="Q2483" s="5">
        <f>YEAR(SalesDataTable[[#This Row],[Order Date]])</f>
        <v>2026</v>
      </c>
      <c r="R2483" s="8" t="str">
        <f>"Q"&amp;ROUNDUP(MONTH(SalesDataTable[[#This Row],[Order Date]])/3,0)</f>
        <v>Q4</v>
      </c>
      <c r="S2483" s="9">
        <f>MONTH(SalesDataTable[[#This Row],[Order Date]])</f>
        <v>11</v>
      </c>
      <c r="T2483" s="8" t="str">
        <f>TEXT(SalesDataTable[[#This Row],[Order Date]],"mmm")</f>
        <v>Nov</v>
      </c>
    </row>
    <row r="2484" spans="1:20" ht="15.6">
      <c r="A2484" s="2">
        <v>221</v>
      </c>
      <c r="B2484" s="3">
        <v>46356</v>
      </c>
      <c r="C2484" s="4" t="s">
        <v>20</v>
      </c>
      <c r="D2484" s="4" t="s">
        <v>33</v>
      </c>
      <c r="E2484" s="4" t="s">
        <v>19</v>
      </c>
      <c r="F2484" s="4" t="s">
        <v>16</v>
      </c>
      <c r="G2484" s="4" t="s">
        <v>14</v>
      </c>
      <c r="H2484" s="4" t="s">
        <v>44</v>
      </c>
      <c r="I2484" s="9">
        <v>1</v>
      </c>
      <c r="J2484" s="6">
        <v>132.06</v>
      </c>
      <c r="K2484" s="7">
        <v>0.15</v>
      </c>
      <c r="L2484" s="6">
        <v>67.53</v>
      </c>
      <c r="M2484" s="6">
        <f t="shared" si="152"/>
        <v>112.251</v>
      </c>
      <c r="N2484" s="6">
        <f t="shared" si="153"/>
        <v>67.53</v>
      </c>
      <c r="O2484" s="6">
        <f t="shared" si="154"/>
        <v>44.721000000000004</v>
      </c>
      <c r="P2484" s="8">
        <f t="shared" si="155"/>
        <v>0.39840179597509157</v>
      </c>
      <c r="Q2484" s="5">
        <f>YEAR(SalesDataTable[[#This Row],[Order Date]])</f>
        <v>2026</v>
      </c>
      <c r="R2484" s="8" t="str">
        <f>"Q"&amp;ROUNDUP(MONTH(SalesDataTable[[#This Row],[Order Date]])/3,0)</f>
        <v>Q4</v>
      </c>
      <c r="S2484" s="9">
        <f>MONTH(SalesDataTable[[#This Row],[Order Date]])</f>
        <v>11</v>
      </c>
      <c r="T2484" s="8" t="str">
        <f>TEXT(SalesDataTable[[#This Row],[Order Date]],"mmm")</f>
        <v>Nov</v>
      </c>
    </row>
    <row r="2485" spans="1:20" ht="15.6">
      <c r="A2485" s="2">
        <v>630</v>
      </c>
      <c r="B2485" s="3">
        <v>46356</v>
      </c>
      <c r="C2485" s="4" t="s">
        <v>20</v>
      </c>
      <c r="D2485" s="4" t="s">
        <v>33</v>
      </c>
      <c r="E2485" s="4" t="s">
        <v>2</v>
      </c>
      <c r="F2485" s="4" t="s">
        <v>16</v>
      </c>
      <c r="G2485" s="4" t="s">
        <v>4</v>
      </c>
      <c r="H2485" s="4" t="s">
        <v>26</v>
      </c>
      <c r="I2485" s="9">
        <v>3</v>
      </c>
      <c r="J2485" s="6">
        <v>41.07</v>
      </c>
      <c r="K2485" s="7">
        <v>0.1</v>
      </c>
      <c r="L2485" s="6">
        <v>16.86</v>
      </c>
      <c r="M2485" s="6">
        <f t="shared" si="152"/>
        <v>110.88900000000001</v>
      </c>
      <c r="N2485" s="6">
        <f t="shared" si="153"/>
        <v>50.58</v>
      </c>
      <c r="O2485" s="6">
        <f t="shared" si="154"/>
        <v>60.309000000000012</v>
      </c>
      <c r="P2485" s="8">
        <f t="shared" si="155"/>
        <v>0.54386819251684126</v>
      </c>
      <c r="Q2485" s="5">
        <f>YEAR(SalesDataTable[[#This Row],[Order Date]])</f>
        <v>2026</v>
      </c>
      <c r="R2485" s="8" t="str">
        <f>"Q"&amp;ROUNDUP(MONTH(SalesDataTable[[#This Row],[Order Date]])/3,0)</f>
        <v>Q4</v>
      </c>
      <c r="S2485" s="9">
        <f>MONTH(SalesDataTable[[#This Row],[Order Date]])</f>
        <v>11</v>
      </c>
      <c r="T2485" s="8" t="str">
        <f>TEXT(SalesDataTable[[#This Row],[Order Date]],"mmm")</f>
        <v>Nov</v>
      </c>
    </row>
    <row r="2486" spans="1:20" ht="15.6">
      <c r="A2486" s="2">
        <v>1789</v>
      </c>
      <c r="B2486" s="3">
        <v>46356</v>
      </c>
      <c r="C2486" s="4" t="s">
        <v>6</v>
      </c>
      <c r="D2486" s="4" t="s">
        <v>43</v>
      </c>
      <c r="E2486" s="4" t="s">
        <v>2</v>
      </c>
      <c r="F2486" s="4" t="s">
        <v>13</v>
      </c>
      <c r="G2486" s="4" t="s">
        <v>9</v>
      </c>
      <c r="H2486" s="4" t="s">
        <v>37</v>
      </c>
      <c r="I2486" s="9">
        <v>2</v>
      </c>
      <c r="J2486" s="6">
        <v>151.49</v>
      </c>
      <c r="K2486" s="7">
        <v>0.1</v>
      </c>
      <c r="L2486" s="6">
        <v>81.39</v>
      </c>
      <c r="M2486" s="6">
        <f t="shared" si="152"/>
        <v>272.68200000000002</v>
      </c>
      <c r="N2486" s="6">
        <f t="shared" si="153"/>
        <v>162.78</v>
      </c>
      <c r="O2486" s="6">
        <f t="shared" si="154"/>
        <v>109.90200000000002</v>
      </c>
      <c r="P2486" s="8">
        <f t="shared" si="155"/>
        <v>0.40304090479019522</v>
      </c>
      <c r="Q2486" s="5">
        <f>YEAR(SalesDataTable[[#This Row],[Order Date]])</f>
        <v>2026</v>
      </c>
      <c r="R2486" s="8" t="str">
        <f>"Q"&amp;ROUNDUP(MONTH(SalesDataTable[[#This Row],[Order Date]])/3,0)</f>
        <v>Q4</v>
      </c>
      <c r="S2486" s="9">
        <f>MONTH(SalesDataTable[[#This Row],[Order Date]])</f>
        <v>11</v>
      </c>
      <c r="T2486" s="8" t="str">
        <f>TEXT(SalesDataTable[[#This Row],[Order Date]],"mmm")</f>
        <v>Nov</v>
      </c>
    </row>
    <row r="2487" spans="1:20" ht="15.6">
      <c r="A2487" s="2">
        <v>1947</v>
      </c>
      <c r="B2487" s="3">
        <v>46356</v>
      </c>
      <c r="C2487" s="4" t="s">
        <v>0</v>
      </c>
      <c r="D2487" s="4" t="s">
        <v>1</v>
      </c>
      <c r="E2487" s="4" t="s">
        <v>19</v>
      </c>
      <c r="F2487" s="4" t="s">
        <v>16</v>
      </c>
      <c r="G2487" s="4" t="s">
        <v>34</v>
      </c>
      <c r="H2487" s="4" t="s">
        <v>42</v>
      </c>
      <c r="I2487" s="9">
        <v>1</v>
      </c>
      <c r="J2487" s="6">
        <v>35.729999999999997</v>
      </c>
      <c r="K2487" s="7">
        <v>0.2</v>
      </c>
      <c r="L2487" s="6">
        <v>14.33</v>
      </c>
      <c r="M2487" s="6">
        <f t="shared" si="152"/>
        <v>28.584</v>
      </c>
      <c r="N2487" s="6">
        <f t="shared" si="153"/>
        <v>14.33</v>
      </c>
      <c r="O2487" s="6">
        <f t="shared" si="154"/>
        <v>14.254</v>
      </c>
      <c r="P2487" s="8">
        <f t="shared" si="155"/>
        <v>0.49867058494262523</v>
      </c>
      <c r="Q2487" s="5">
        <f>YEAR(SalesDataTable[[#This Row],[Order Date]])</f>
        <v>2026</v>
      </c>
      <c r="R2487" s="8" t="str">
        <f>"Q"&amp;ROUNDUP(MONTH(SalesDataTable[[#This Row],[Order Date]])/3,0)</f>
        <v>Q4</v>
      </c>
      <c r="S2487" s="9">
        <f>MONTH(SalesDataTable[[#This Row],[Order Date]])</f>
        <v>11</v>
      </c>
      <c r="T2487" s="8" t="str">
        <f>TEXT(SalesDataTable[[#This Row],[Order Date]],"mmm")</f>
        <v>Nov</v>
      </c>
    </row>
    <row r="2488" spans="1:20" ht="15.6">
      <c r="A2488" s="2">
        <v>2279</v>
      </c>
      <c r="B2488" s="3">
        <v>46356</v>
      </c>
      <c r="C2488" s="4" t="s">
        <v>0</v>
      </c>
      <c r="D2488" s="4" t="s">
        <v>1</v>
      </c>
      <c r="E2488" s="4" t="s">
        <v>19</v>
      </c>
      <c r="F2488" s="4" t="s">
        <v>3</v>
      </c>
      <c r="G2488" s="4" t="s">
        <v>4</v>
      </c>
      <c r="H2488" s="4" t="s">
        <v>22</v>
      </c>
      <c r="I2488" s="9">
        <v>2</v>
      </c>
      <c r="J2488" s="6">
        <v>50.38</v>
      </c>
      <c r="K2488" s="7">
        <v>0.1</v>
      </c>
      <c r="L2488" s="6">
        <v>22.41</v>
      </c>
      <c r="M2488" s="6">
        <f t="shared" si="152"/>
        <v>90.684000000000012</v>
      </c>
      <c r="N2488" s="6">
        <f t="shared" si="153"/>
        <v>44.82</v>
      </c>
      <c r="O2488" s="6">
        <f t="shared" si="154"/>
        <v>45.864000000000011</v>
      </c>
      <c r="P2488" s="8">
        <f t="shared" si="155"/>
        <v>0.50575625248114342</v>
      </c>
      <c r="Q2488" s="5">
        <f>YEAR(SalesDataTable[[#This Row],[Order Date]])</f>
        <v>2026</v>
      </c>
      <c r="R2488" s="8" t="str">
        <f>"Q"&amp;ROUNDUP(MONTH(SalesDataTable[[#This Row],[Order Date]])/3,0)</f>
        <v>Q4</v>
      </c>
      <c r="S2488" s="9">
        <f>MONTH(SalesDataTable[[#This Row],[Order Date]])</f>
        <v>11</v>
      </c>
      <c r="T2488" s="8" t="str">
        <f>TEXT(SalesDataTable[[#This Row],[Order Date]],"mmm")</f>
        <v>Nov</v>
      </c>
    </row>
    <row r="2489" spans="1:20" ht="15.6">
      <c r="A2489" s="2">
        <v>2439</v>
      </c>
      <c r="B2489" s="3">
        <v>46356</v>
      </c>
      <c r="C2489" s="4" t="s">
        <v>0</v>
      </c>
      <c r="D2489" s="4" t="s">
        <v>36</v>
      </c>
      <c r="E2489" s="4" t="s">
        <v>2</v>
      </c>
      <c r="F2489" s="4" t="s">
        <v>16</v>
      </c>
      <c r="G2489" s="4" t="s">
        <v>34</v>
      </c>
      <c r="H2489" s="4" t="s">
        <v>42</v>
      </c>
      <c r="I2489" s="9">
        <v>1</v>
      </c>
      <c r="J2489" s="6">
        <v>35.67</v>
      </c>
      <c r="K2489" s="7">
        <v>0.1</v>
      </c>
      <c r="L2489" s="6">
        <v>13.81</v>
      </c>
      <c r="M2489" s="6">
        <f t="shared" si="152"/>
        <v>32.103000000000002</v>
      </c>
      <c r="N2489" s="6">
        <f t="shared" si="153"/>
        <v>13.81</v>
      </c>
      <c r="O2489" s="6">
        <f t="shared" si="154"/>
        <v>18.292999999999999</v>
      </c>
      <c r="P2489" s="8">
        <f t="shared" si="155"/>
        <v>0.5698221350029592</v>
      </c>
      <c r="Q2489" s="5">
        <f>YEAR(SalesDataTable[[#This Row],[Order Date]])</f>
        <v>2026</v>
      </c>
      <c r="R2489" s="8" t="str">
        <f>"Q"&amp;ROUNDUP(MONTH(SalesDataTable[[#This Row],[Order Date]])/3,0)</f>
        <v>Q4</v>
      </c>
      <c r="S2489" s="9">
        <f>MONTH(SalesDataTable[[#This Row],[Order Date]])</f>
        <v>11</v>
      </c>
      <c r="T2489" s="8" t="str">
        <f>TEXT(SalesDataTable[[#This Row],[Order Date]],"mmm")</f>
        <v>Nov</v>
      </c>
    </row>
    <row r="2490" spans="1:20" ht="15.6">
      <c r="A2490" s="2">
        <v>2540</v>
      </c>
      <c r="B2490" s="3">
        <v>46356</v>
      </c>
      <c r="C2490" s="4" t="s">
        <v>6</v>
      </c>
      <c r="D2490" s="4" t="s">
        <v>49</v>
      </c>
      <c r="E2490" s="4" t="s">
        <v>8</v>
      </c>
      <c r="F2490" s="4" t="s">
        <v>16</v>
      </c>
      <c r="G2490" s="4" t="s">
        <v>23</v>
      </c>
      <c r="H2490" s="4" t="s">
        <v>40</v>
      </c>
      <c r="I2490" s="9">
        <v>12</v>
      </c>
      <c r="J2490" s="6">
        <v>81.150000000000006</v>
      </c>
      <c r="K2490" s="7">
        <v>0.15</v>
      </c>
      <c r="L2490" s="6">
        <v>39.590000000000003</v>
      </c>
      <c r="M2490" s="6">
        <f t="shared" si="152"/>
        <v>827.73</v>
      </c>
      <c r="N2490" s="6">
        <f t="shared" si="153"/>
        <v>475.08000000000004</v>
      </c>
      <c r="O2490" s="6">
        <f t="shared" si="154"/>
        <v>352.65</v>
      </c>
      <c r="P2490" s="8">
        <f t="shared" si="155"/>
        <v>0.42604472472907828</v>
      </c>
      <c r="Q2490" s="5">
        <f>YEAR(SalesDataTable[[#This Row],[Order Date]])</f>
        <v>2026</v>
      </c>
      <c r="R2490" s="8" t="str">
        <f>"Q"&amp;ROUNDUP(MONTH(SalesDataTable[[#This Row],[Order Date]])/3,0)</f>
        <v>Q4</v>
      </c>
      <c r="S2490" s="9">
        <f>MONTH(SalesDataTable[[#This Row],[Order Date]])</f>
        <v>11</v>
      </c>
      <c r="T2490" s="8" t="str">
        <f>TEXT(SalesDataTable[[#This Row],[Order Date]],"mmm")</f>
        <v>Nov</v>
      </c>
    </row>
    <row r="2491" spans="1:20" ht="15.6">
      <c r="A2491" s="2">
        <v>2747</v>
      </c>
      <c r="B2491" s="3">
        <v>46356</v>
      </c>
      <c r="C2491" s="4" t="s">
        <v>0</v>
      </c>
      <c r="D2491" s="4" t="s">
        <v>50</v>
      </c>
      <c r="E2491" s="4" t="s">
        <v>19</v>
      </c>
      <c r="F2491" s="4" t="s">
        <v>3</v>
      </c>
      <c r="G2491" s="4" t="s">
        <v>23</v>
      </c>
      <c r="H2491" s="4" t="s">
        <v>29</v>
      </c>
      <c r="I2491" s="9">
        <v>1</v>
      </c>
      <c r="J2491" s="6">
        <v>194.73</v>
      </c>
      <c r="K2491" s="7">
        <v>0</v>
      </c>
      <c r="L2491" s="6">
        <v>104.48</v>
      </c>
      <c r="M2491" s="6">
        <f t="shared" si="152"/>
        <v>194.73</v>
      </c>
      <c r="N2491" s="6">
        <f t="shared" si="153"/>
        <v>104.48</v>
      </c>
      <c r="O2491" s="6">
        <f t="shared" si="154"/>
        <v>90.249999999999986</v>
      </c>
      <c r="P2491" s="8">
        <f t="shared" si="155"/>
        <v>0.46346222975401835</v>
      </c>
      <c r="Q2491" s="5">
        <f>YEAR(SalesDataTable[[#This Row],[Order Date]])</f>
        <v>2026</v>
      </c>
      <c r="R2491" s="8" t="str">
        <f>"Q"&amp;ROUNDUP(MONTH(SalesDataTable[[#This Row],[Order Date]])/3,0)</f>
        <v>Q4</v>
      </c>
      <c r="S2491" s="9">
        <f>MONTH(SalesDataTable[[#This Row],[Order Date]])</f>
        <v>11</v>
      </c>
      <c r="T2491" s="8" t="str">
        <f>TEXT(SalesDataTable[[#This Row],[Order Date]],"mmm")</f>
        <v>Nov</v>
      </c>
    </row>
    <row r="2492" spans="1:20" ht="15.6">
      <c r="A2492" s="2">
        <v>3094</v>
      </c>
      <c r="B2492" s="3">
        <v>46356</v>
      </c>
      <c r="C2492" s="4" t="s">
        <v>6</v>
      </c>
      <c r="D2492" s="4" t="s">
        <v>7</v>
      </c>
      <c r="E2492" s="4" t="s">
        <v>28</v>
      </c>
      <c r="F2492" s="4" t="s">
        <v>16</v>
      </c>
      <c r="G2492" s="4" t="s">
        <v>23</v>
      </c>
      <c r="H2492" s="4" t="s">
        <v>51</v>
      </c>
      <c r="I2492" s="9">
        <v>2</v>
      </c>
      <c r="J2492" s="6">
        <v>122.18</v>
      </c>
      <c r="K2492" s="7">
        <v>0.15</v>
      </c>
      <c r="L2492" s="6">
        <v>61.3</v>
      </c>
      <c r="M2492" s="6">
        <f t="shared" si="152"/>
        <v>207.70600000000002</v>
      </c>
      <c r="N2492" s="6">
        <f t="shared" si="153"/>
        <v>122.6</v>
      </c>
      <c r="O2492" s="6">
        <f t="shared" si="154"/>
        <v>85.106000000000023</v>
      </c>
      <c r="P2492" s="8">
        <f t="shared" si="155"/>
        <v>0.40974261696821479</v>
      </c>
      <c r="Q2492" s="5">
        <f>YEAR(SalesDataTable[[#This Row],[Order Date]])</f>
        <v>2026</v>
      </c>
      <c r="R2492" s="8" t="str">
        <f>"Q"&amp;ROUNDUP(MONTH(SalesDataTable[[#This Row],[Order Date]])/3,0)</f>
        <v>Q4</v>
      </c>
      <c r="S2492" s="9">
        <f>MONTH(SalesDataTable[[#This Row],[Order Date]])</f>
        <v>11</v>
      </c>
      <c r="T2492" s="8" t="str">
        <f>TEXT(SalesDataTable[[#This Row],[Order Date]],"mmm")</f>
        <v>Nov</v>
      </c>
    </row>
    <row r="2493" spans="1:20" ht="15.6">
      <c r="A2493" s="2">
        <v>3359</v>
      </c>
      <c r="B2493" s="3">
        <v>46356</v>
      </c>
      <c r="C2493" s="4" t="s">
        <v>20</v>
      </c>
      <c r="D2493" s="4" t="s">
        <v>47</v>
      </c>
      <c r="E2493" s="4" t="s">
        <v>2</v>
      </c>
      <c r="F2493" s="4" t="s">
        <v>3</v>
      </c>
      <c r="G2493" s="4" t="s">
        <v>23</v>
      </c>
      <c r="H2493" s="4" t="s">
        <v>40</v>
      </c>
      <c r="I2493" s="9">
        <v>1</v>
      </c>
      <c r="J2493" s="6">
        <v>83.14</v>
      </c>
      <c r="K2493" s="7">
        <v>0</v>
      </c>
      <c r="L2493" s="6">
        <v>39.369999999999997</v>
      </c>
      <c r="M2493" s="6">
        <f t="shared" si="152"/>
        <v>83.14</v>
      </c>
      <c r="N2493" s="6">
        <f t="shared" si="153"/>
        <v>39.369999999999997</v>
      </c>
      <c r="O2493" s="6">
        <f t="shared" si="154"/>
        <v>43.77</v>
      </c>
      <c r="P2493" s="8">
        <f t="shared" si="155"/>
        <v>0.52646139042578788</v>
      </c>
      <c r="Q2493" s="5">
        <f>YEAR(SalesDataTable[[#This Row],[Order Date]])</f>
        <v>2026</v>
      </c>
      <c r="R2493" s="8" t="str">
        <f>"Q"&amp;ROUNDUP(MONTH(SalesDataTable[[#This Row],[Order Date]])/3,0)</f>
        <v>Q4</v>
      </c>
      <c r="S2493" s="9">
        <f>MONTH(SalesDataTable[[#This Row],[Order Date]])</f>
        <v>11</v>
      </c>
      <c r="T2493" s="8" t="str">
        <f>TEXT(SalesDataTable[[#This Row],[Order Date]],"mmm")</f>
        <v>Nov</v>
      </c>
    </row>
    <row r="2494" spans="1:20" ht="15.6">
      <c r="A2494" s="2">
        <v>3473</v>
      </c>
      <c r="B2494" s="3">
        <v>46356</v>
      </c>
      <c r="C2494" s="4" t="s">
        <v>11</v>
      </c>
      <c r="D2494" s="4" t="s">
        <v>25</v>
      </c>
      <c r="E2494" s="4" t="s">
        <v>2</v>
      </c>
      <c r="F2494" s="4" t="s">
        <v>3</v>
      </c>
      <c r="G2494" s="4" t="s">
        <v>4</v>
      </c>
      <c r="H2494" s="4" t="s">
        <v>5</v>
      </c>
      <c r="I2494" s="9">
        <v>1</v>
      </c>
      <c r="J2494" s="6">
        <v>80.97</v>
      </c>
      <c r="K2494" s="7">
        <v>0</v>
      </c>
      <c r="L2494" s="6">
        <v>43.64</v>
      </c>
      <c r="M2494" s="6">
        <f t="shared" si="152"/>
        <v>80.97</v>
      </c>
      <c r="N2494" s="6">
        <f t="shared" si="153"/>
        <v>43.64</v>
      </c>
      <c r="O2494" s="6">
        <f t="shared" si="154"/>
        <v>37.33</v>
      </c>
      <c r="P2494" s="8">
        <f t="shared" si="155"/>
        <v>0.4610349512164999</v>
      </c>
      <c r="Q2494" s="5">
        <f>YEAR(SalesDataTable[[#This Row],[Order Date]])</f>
        <v>2026</v>
      </c>
      <c r="R2494" s="8" t="str">
        <f>"Q"&amp;ROUNDUP(MONTH(SalesDataTable[[#This Row],[Order Date]])/3,0)</f>
        <v>Q4</v>
      </c>
      <c r="S2494" s="9">
        <f>MONTH(SalesDataTable[[#This Row],[Order Date]])</f>
        <v>11</v>
      </c>
      <c r="T2494" s="8" t="str">
        <f>TEXT(SalesDataTable[[#This Row],[Order Date]],"mmm")</f>
        <v>Nov</v>
      </c>
    </row>
    <row r="2495" spans="1:20" ht="15.6">
      <c r="A2495" s="2">
        <v>3589</v>
      </c>
      <c r="B2495" s="3">
        <v>46356</v>
      </c>
      <c r="C2495" s="4" t="s">
        <v>0</v>
      </c>
      <c r="D2495" s="4" t="s">
        <v>36</v>
      </c>
      <c r="E2495" s="4" t="s">
        <v>2</v>
      </c>
      <c r="F2495" s="4" t="s">
        <v>13</v>
      </c>
      <c r="G2495" s="4" t="s">
        <v>9</v>
      </c>
      <c r="H2495" s="4" t="s">
        <v>46</v>
      </c>
      <c r="I2495" s="9">
        <v>1</v>
      </c>
      <c r="J2495" s="6">
        <v>73.03</v>
      </c>
      <c r="K2495" s="7">
        <v>0</v>
      </c>
      <c r="L2495" s="6">
        <v>32.71</v>
      </c>
      <c r="M2495" s="6">
        <f t="shared" si="152"/>
        <v>73.03</v>
      </c>
      <c r="N2495" s="6">
        <f t="shared" si="153"/>
        <v>32.71</v>
      </c>
      <c r="O2495" s="6">
        <f t="shared" si="154"/>
        <v>40.32</v>
      </c>
      <c r="P2495" s="8">
        <f t="shared" si="155"/>
        <v>0.55210187594139393</v>
      </c>
      <c r="Q2495" s="5">
        <f>YEAR(SalesDataTable[[#This Row],[Order Date]])</f>
        <v>2026</v>
      </c>
      <c r="R2495" s="8" t="str">
        <f>"Q"&amp;ROUNDUP(MONTH(SalesDataTable[[#This Row],[Order Date]])/3,0)</f>
        <v>Q4</v>
      </c>
      <c r="S2495" s="9">
        <f>MONTH(SalesDataTable[[#This Row],[Order Date]])</f>
        <v>11</v>
      </c>
      <c r="T2495" s="8" t="str">
        <f>TEXT(SalesDataTable[[#This Row],[Order Date]],"mmm")</f>
        <v>Nov</v>
      </c>
    </row>
    <row r="2496" spans="1:20" ht="15.6">
      <c r="A2496" s="2">
        <v>4689</v>
      </c>
      <c r="B2496" s="3">
        <v>46356</v>
      </c>
      <c r="C2496" s="4" t="s">
        <v>11</v>
      </c>
      <c r="D2496" s="4" t="s">
        <v>18</v>
      </c>
      <c r="E2496" s="4" t="s">
        <v>2</v>
      </c>
      <c r="F2496" s="4" t="s">
        <v>3</v>
      </c>
      <c r="G2496" s="4" t="s">
        <v>14</v>
      </c>
      <c r="H2496" s="4" t="s">
        <v>32</v>
      </c>
      <c r="I2496" s="9">
        <v>1</v>
      </c>
      <c r="J2496" s="6">
        <v>46.81</v>
      </c>
      <c r="K2496" s="7">
        <v>0.05</v>
      </c>
      <c r="L2496" s="6">
        <v>17.87</v>
      </c>
      <c r="M2496" s="6">
        <f t="shared" si="152"/>
        <v>44.469500000000004</v>
      </c>
      <c r="N2496" s="6">
        <f t="shared" si="153"/>
        <v>17.87</v>
      </c>
      <c r="O2496" s="6">
        <f t="shared" si="154"/>
        <v>26.599500000000003</v>
      </c>
      <c r="P2496" s="8">
        <f t="shared" si="155"/>
        <v>0.59815154206815913</v>
      </c>
      <c r="Q2496" s="5">
        <f>YEAR(SalesDataTable[[#This Row],[Order Date]])</f>
        <v>2026</v>
      </c>
      <c r="R2496" s="8" t="str">
        <f>"Q"&amp;ROUNDUP(MONTH(SalesDataTable[[#This Row],[Order Date]])/3,0)</f>
        <v>Q4</v>
      </c>
      <c r="S2496" s="9">
        <f>MONTH(SalesDataTable[[#This Row],[Order Date]])</f>
        <v>11</v>
      </c>
      <c r="T2496" s="8" t="str">
        <f>TEXT(SalesDataTable[[#This Row],[Order Date]],"mmm")</f>
        <v>Nov</v>
      </c>
    </row>
    <row r="2497" spans="1:20" ht="15.6">
      <c r="A2497" s="2">
        <v>4819</v>
      </c>
      <c r="B2497" s="3">
        <v>46356</v>
      </c>
      <c r="C2497" s="4" t="s">
        <v>20</v>
      </c>
      <c r="D2497" s="4" t="s">
        <v>31</v>
      </c>
      <c r="E2497" s="4" t="s">
        <v>28</v>
      </c>
      <c r="F2497" s="4" t="s">
        <v>13</v>
      </c>
      <c r="G2497" s="4" t="s">
        <v>9</v>
      </c>
      <c r="H2497" s="4" t="s">
        <v>37</v>
      </c>
      <c r="I2497" s="9">
        <v>2</v>
      </c>
      <c r="J2497" s="6">
        <v>153.51</v>
      </c>
      <c r="K2497" s="7">
        <v>0.15</v>
      </c>
      <c r="L2497" s="6">
        <v>81.290000000000006</v>
      </c>
      <c r="M2497" s="6">
        <f t="shared" si="152"/>
        <v>260.96699999999998</v>
      </c>
      <c r="N2497" s="6">
        <f t="shared" si="153"/>
        <v>162.58000000000001</v>
      </c>
      <c r="O2497" s="6">
        <f t="shared" si="154"/>
        <v>98.386999999999972</v>
      </c>
      <c r="P2497" s="8">
        <f t="shared" si="155"/>
        <v>0.3770093536730697</v>
      </c>
      <c r="Q2497" s="5">
        <f>YEAR(SalesDataTable[[#This Row],[Order Date]])</f>
        <v>2026</v>
      </c>
      <c r="R2497" s="8" t="str">
        <f>"Q"&amp;ROUNDUP(MONTH(SalesDataTable[[#This Row],[Order Date]])/3,0)</f>
        <v>Q4</v>
      </c>
      <c r="S2497" s="9">
        <f>MONTH(SalesDataTable[[#This Row],[Order Date]])</f>
        <v>11</v>
      </c>
      <c r="T2497" s="8" t="str">
        <f>TEXT(SalesDataTable[[#This Row],[Order Date]],"mmm")</f>
        <v>Nov</v>
      </c>
    </row>
    <row r="2498" spans="1:20" ht="15.6">
      <c r="A2498" s="2">
        <v>5167</v>
      </c>
      <c r="B2498" s="3">
        <v>46356</v>
      </c>
      <c r="C2498" s="4" t="s">
        <v>11</v>
      </c>
      <c r="D2498" s="4" t="s">
        <v>25</v>
      </c>
      <c r="E2498" s="4" t="s">
        <v>28</v>
      </c>
      <c r="F2498" s="4" t="s">
        <v>13</v>
      </c>
      <c r="G2498" s="4" t="s">
        <v>23</v>
      </c>
      <c r="H2498" s="4" t="s">
        <v>29</v>
      </c>
      <c r="I2498" s="9">
        <v>2</v>
      </c>
      <c r="J2498" s="6">
        <v>197.5</v>
      </c>
      <c r="K2498" s="7">
        <v>0</v>
      </c>
      <c r="L2498" s="6">
        <v>104.47</v>
      </c>
      <c r="M2498" s="6">
        <f t="shared" ref="M2498:M2561" si="156">I2498*J2498*(1-K2498)</f>
        <v>395</v>
      </c>
      <c r="N2498" s="6">
        <f t="shared" ref="N2498:N2561" si="157">I2498*L2498</f>
        <v>208.94</v>
      </c>
      <c r="O2498" s="6">
        <f t="shared" ref="O2498:O2561" si="158">M2498-N2498</f>
        <v>186.06</v>
      </c>
      <c r="P2498" s="8">
        <f t="shared" ref="P2498:P2561" si="159">IFERROR(O2498/M2498,0)</f>
        <v>0.4710379746835443</v>
      </c>
      <c r="Q2498" s="5">
        <f>YEAR(SalesDataTable[[#This Row],[Order Date]])</f>
        <v>2026</v>
      </c>
      <c r="R2498" s="8" t="str">
        <f>"Q"&amp;ROUNDUP(MONTH(SalesDataTable[[#This Row],[Order Date]])/3,0)</f>
        <v>Q4</v>
      </c>
      <c r="S2498" s="9">
        <f>MONTH(SalesDataTable[[#This Row],[Order Date]])</f>
        <v>11</v>
      </c>
      <c r="T2498" s="8" t="str">
        <f>TEXT(SalesDataTable[[#This Row],[Order Date]],"mmm")</f>
        <v>Nov</v>
      </c>
    </row>
    <row r="2499" spans="1:20" ht="15.6">
      <c r="A2499" s="2">
        <v>38</v>
      </c>
      <c r="B2499" s="3">
        <v>46357</v>
      </c>
      <c r="C2499" s="4" t="s">
        <v>20</v>
      </c>
      <c r="D2499" s="4" t="s">
        <v>33</v>
      </c>
      <c r="E2499" s="4" t="s">
        <v>8</v>
      </c>
      <c r="F2499" s="4" t="s">
        <v>16</v>
      </c>
      <c r="G2499" s="4" t="s">
        <v>9</v>
      </c>
      <c r="H2499" s="4" t="s">
        <v>17</v>
      </c>
      <c r="I2499" s="9">
        <v>8</v>
      </c>
      <c r="J2499" s="6">
        <v>146.55000000000001</v>
      </c>
      <c r="K2499" s="7">
        <v>0.1</v>
      </c>
      <c r="L2499" s="6">
        <v>78.03</v>
      </c>
      <c r="M2499" s="6">
        <f t="shared" si="156"/>
        <v>1055.1600000000001</v>
      </c>
      <c r="N2499" s="6">
        <f t="shared" si="157"/>
        <v>624.24</v>
      </c>
      <c r="O2499" s="6">
        <f t="shared" si="158"/>
        <v>430.92000000000007</v>
      </c>
      <c r="P2499" s="8">
        <f t="shared" si="159"/>
        <v>0.40839303991811671</v>
      </c>
      <c r="Q2499" s="5">
        <f>YEAR(SalesDataTable[[#This Row],[Order Date]])</f>
        <v>2026</v>
      </c>
      <c r="R2499" s="8" t="str">
        <f>"Q"&amp;ROUNDUP(MONTH(SalesDataTable[[#This Row],[Order Date]])/3,0)</f>
        <v>Q4</v>
      </c>
      <c r="S2499" s="9">
        <f>MONTH(SalesDataTable[[#This Row],[Order Date]])</f>
        <v>12</v>
      </c>
      <c r="T2499" s="8" t="str">
        <f>TEXT(SalesDataTable[[#This Row],[Order Date]],"mmm")</f>
        <v>Dec</v>
      </c>
    </row>
    <row r="2500" spans="1:20" ht="15.6">
      <c r="A2500" s="2">
        <v>364</v>
      </c>
      <c r="B2500" s="3">
        <v>46357</v>
      </c>
      <c r="C2500" s="4" t="s">
        <v>20</v>
      </c>
      <c r="D2500" s="4" t="s">
        <v>47</v>
      </c>
      <c r="E2500" s="4" t="s">
        <v>2</v>
      </c>
      <c r="F2500" s="4" t="s">
        <v>16</v>
      </c>
      <c r="G2500" s="4" t="s">
        <v>4</v>
      </c>
      <c r="H2500" s="4" t="s">
        <v>22</v>
      </c>
      <c r="I2500" s="9">
        <v>2</v>
      </c>
      <c r="J2500" s="6">
        <v>51.83</v>
      </c>
      <c r="K2500" s="7">
        <v>0.15</v>
      </c>
      <c r="L2500" s="6">
        <v>22.02</v>
      </c>
      <c r="M2500" s="6">
        <f t="shared" si="156"/>
        <v>88.11099999999999</v>
      </c>
      <c r="N2500" s="6">
        <f t="shared" si="157"/>
        <v>44.04</v>
      </c>
      <c r="O2500" s="6">
        <f t="shared" si="158"/>
        <v>44.070999999999991</v>
      </c>
      <c r="P2500" s="8">
        <f t="shared" si="159"/>
        <v>0.50017591447151888</v>
      </c>
      <c r="Q2500" s="5">
        <f>YEAR(SalesDataTable[[#This Row],[Order Date]])</f>
        <v>2026</v>
      </c>
      <c r="R2500" s="8" t="str">
        <f>"Q"&amp;ROUNDUP(MONTH(SalesDataTable[[#This Row],[Order Date]])/3,0)</f>
        <v>Q4</v>
      </c>
      <c r="S2500" s="9">
        <f>MONTH(SalesDataTable[[#This Row],[Order Date]])</f>
        <v>12</v>
      </c>
      <c r="T2500" s="8" t="str">
        <f>TEXT(SalesDataTable[[#This Row],[Order Date]],"mmm")</f>
        <v>Dec</v>
      </c>
    </row>
    <row r="2501" spans="1:20" ht="15.6">
      <c r="A2501" s="2">
        <v>2040</v>
      </c>
      <c r="B2501" s="3">
        <v>46357</v>
      </c>
      <c r="C2501" s="4" t="s">
        <v>6</v>
      </c>
      <c r="D2501" s="4" t="s">
        <v>43</v>
      </c>
      <c r="E2501" s="4" t="s">
        <v>2</v>
      </c>
      <c r="F2501" s="4" t="s">
        <v>13</v>
      </c>
      <c r="G2501" s="4" t="s">
        <v>9</v>
      </c>
      <c r="H2501" s="4" t="s">
        <v>17</v>
      </c>
      <c r="I2501" s="9">
        <v>1</v>
      </c>
      <c r="J2501" s="6">
        <v>140.34</v>
      </c>
      <c r="K2501" s="7">
        <v>0.15</v>
      </c>
      <c r="L2501" s="6">
        <v>79.92</v>
      </c>
      <c r="M2501" s="6">
        <f t="shared" si="156"/>
        <v>119.289</v>
      </c>
      <c r="N2501" s="6">
        <f t="shared" si="157"/>
        <v>79.92</v>
      </c>
      <c r="O2501" s="6">
        <f t="shared" si="158"/>
        <v>39.369</v>
      </c>
      <c r="P2501" s="8">
        <f t="shared" si="159"/>
        <v>0.33003043029952467</v>
      </c>
      <c r="Q2501" s="5">
        <f>YEAR(SalesDataTable[[#This Row],[Order Date]])</f>
        <v>2026</v>
      </c>
      <c r="R2501" s="8" t="str">
        <f>"Q"&amp;ROUNDUP(MONTH(SalesDataTable[[#This Row],[Order Date]])/3,0)</f>
        <v>Q4</v>
      </c>
      <c r="S2501" s="9">
        <f>MONTH(SalesDataTable[[#This Row],[Order Date]])</f>
        <v>12</v>
      </c>
      <c r="T2501" s="8" t="str">
        <f>TEXT(SalesDataTable[[#This Row],[Order Date]],"mmm")</f>
        <v>Dec</v>
      </c>
    </row>
    <row r="2502" spans="1:20" ht="15.6">
      <c r="A2502" s="2">
        <v>2899</v>
      </c>
      <c r="B2502" s="3">
        <v>46357</v>
      </c>
      <c r="C2502" s="4" t="s">
        <v>0</v>
      </c>
      <c r="D2502" s="4" t="s">
        <v>1</v>
      </c>
      <c r="E2502" s="4" t="s">
        <v>2</v>
      </c>
      <c r="F2502" s="4" t="s">
        <v>13</v>
      </c>
      <c r="G2502" s="4" t="s">
        <v>9</v>
      </c>
      <c r="H2502" s="4" t="s">
        <v>37</v>
      </c>
      <c r="I2502" s="9">
        <v>1</v>
      </c>
      <c r="J2502" s="6">
        <v>156.44999999999999</v>
      </c>
      <c r="K2502" s="7">
        <v>0</v>
      </c>
      <c r="L2502" s="6">
        <v>80.56</v>
      </c>
      <c r="M2502" s="6">
        <f t="shared" si="156"/>
        <v>156.44999999999999</v>
      </c>
      <c r="N2502" s="6">
        <f t="shared" si="157"/>
        <v>80.56</v>
      </c>
      <c r="O2502" s="6">
        <f t="shared" si="158"/>
        <v>75.889999999999986</v>
      </c>
      <c r="P2502" s="8">
        <f t="shared" si="159"/>
        <v>0.48507510386705011</v>
      </c>
      <c r="Q2502" s="5">
        <f>YEAR(SalesDataTable[[#This Row],[Order Date]])</f>
        <v>2026</v>
      </c>
      <c r="R2502" s="8" t="str">
        <f>"Q"&amp;ROUNDUP(MONTH(SalesDataTable[[#This Row],[Order Date]])/3,0)</f>
        <v>Q4</v>
      </c>
      <c r="S2502" s="9">
        <f>MONTH(SalesDataTable[[#This Row],[Order Date]])</f>
        <v>12</v>
      </c>
      <c r="T2502" s="8" t="str">
        <f>TEXT(SalesDataTable[[#This Row],[Order Date]],"mmm")</f>
        <v>Dec</v>
      </c>
    </row>
    <row r="2503" spans="1:20" ht="15.6">
      <c r="A2503" s="2">
        <v>3199</v>
      </c>
      <c r="B2503" s="3">
        <v>46357</v>
      </c>
      <c r="C2503" s="4" t="s">
        <v>11</v>
      </c>
      <c r="D2503" s="4" t="s">
        <v>52</v>
      </c>
      <c r="E2503" s="4" t="s">
        <v>28</v>
      </c>
      <c r="F2503" s="4" t="s">
        <v>3</v>
      </c>
      <c r="G2503" s="4" t="s">
        <v>34</v>
      </c>
      <c r="H2503" s="4" t="s">
        <v>35</v>
      </c>
      <c r="I2503" s="9">
        <v>1</v>
      </c>
      <c r="J2503" s="6">
        <v>41.33</v>
      </c>
      <c r="K2503" s="7">
        <v>0</v>
      </c>
      <c r="L2503" s="6">
        <v>15.03</v>
      </c>
      <c r="M2503" s="6">
        <f t="shared" si="156"/>
        <v>41.33</v>
      </c>
      <c r="N2503" s="6">
        <f t="shared" si="157"/>
        <v>15.03</v>
      </c>
      <c r="O2503" s="6">
        <f t="shared" si="158"/>
        <v>26.299999999999997</v>
      </c>
      <c r="P2503" s="8">
        <f t="shared" si="159"/>
        <v>0.6363416404548754</v>
      </c>
      <c r="Q2503" s="5">
        <f>YEAR(SalesDataTable[[#This Row],[Order Date]])</f>
        <v>2026</v>
      </c>
      <c r="R2503" s="8" t="str">
        <f>"Q"&amp;ROUNDUP(MONTH(SalesDataTable[[#This Row],[Order Date]])/3,0)</f>
        <v>Q4</v>
      </c>
      <c r="S2503" s="9">
        <f>MONTH(SalesDataTable[[#This Row],[Order Date]])</f>
        <v>12</v>
      </c>
      <c r="T2503" s="8" t="str">
        <f>TEXT(SalesDataTable[[#This Row],[Order Date]],"mmm")</f>
        <v>Dec</v>
      </c>
    </row>
    <row r="2504" spans="1:20" ht="15.6">
      <c r="A2504" s="2">
        <v>4722</v>
      </c>
      <c r="B2504" s="3">
        <v>46357</v>
      </c>
      <c r="C2504" s="4" t="s">
        <v>6</v>
      </c>
      <c r="D2504" s="4" t="s">
        <v>41</v>
      </c>
      <c r="E2504" s="4" t="s">
        <v>19</v>
      </c>
      <c r="F2504" s="4" t="s">
        <v>13</v>
      </c>
      <c r="G2504" s="4" t="s">
        <v>4</v>
      </c>
      <c r="H2504" s="4" t="s">
        <v>26</v>
      </c>
      <c r="I2504" s="9">
        <v>1</v>
      </c>
      <c r="J2504" s="6">
        <v>39.479999999999997</v>
      </c>
      <c r="K2504" s="7">
        <v>0.05</v>
      </c>
      <c r="L2504" s="6">
        <v>16.78</v>
      </c>
      <c r="M2504" s="6">
        <f t="shared" si="156"/>
        <v>37.505999999999993</v>
      </c>
      <c r="N2504" s="6">
        <f t="shared" si="157"/>
        <v>16.78</v>
      </c>
      <c r="O2504" s="6">
        <f t="shared" si="158"/>
        <v>20.725999999999992</v>
      </c>
      <c r="P2504" s="8">
        <f t="shared" si="159"/>
        <v>0.55260491654668575</v>
      </c>
      <c r="Q2504" s="5">
        <f>YEAR(SalesDataTable[[#This Row],[Order Date]])</f>
        <v>2026</v>
      </c>
      <c r="R2504" s="8" t="str">
        <f>"Q"&amp;ROUNDUP(MONTH(SalesDataTable[[#This Row],[Order Date]])/3,0)</f>
        <v>Q4</v>
      </c>
      <c r="S2504" s="9">
        <f>MONTH(SalesDataTable[[#This Row],[Order Date]])</f>
        <v>12</v>
      </c>
      <c r="T2504" s="8" t="str">
        <f>TEXT(SalesDataTable[[#This Row],[Order Date]],"mmm")</f>
        <v>Dec</v>
      </c>
    </row>
    <row r="2505" spans="1:20" ht="15.6">
      <c r="A2505" s="2">
        <v>1423</v>
      </c>
      <c r="B2505" s="3">
        <v>46358</v>
      </c>
      <c r="C2505" s="4" t="s">
        <v>11</v>
      </c>
      <c r="D2505" s="4" t="s">
        <v>18</v>
      </c>
      <c r="E2505" s="4" t="s">
        <v>2</v>
      </c>
      <c r="F2505" s="4" t="s">
        <v>16</v>
      </c>
      <c r="G2505" s="4" t="s">
        <v>9</v>
      </c>
      <c r="H2505" s="4" t="s">
        <v>46</v>
      </c>
      <c r="I2505" s="9">
        <v>1</v>
      </c>
      <c r="J2505" s="6">
        <v>73.010000000000005</v>
      </c>
      <c r="K2505" s="7">
        <v>0.1</v>
      </c>
      <c r="L2505" s="6">
        <v>31.51</v>
      </c>
      <c r="M2505" s="6">
        <f t="shared" si="156"/>
        <v>65.709000000000003</v>
      </c>
      <c r="N2505" s="6">
        <f t="shared" si="157"/>
        <v>31.51</v>
      </c>
      <c r="O2505" s="6">
        <f t="shared" si="158"/>
        <v>34.198999999999998</v>
      </c>
      <c r="P2505" s="8">
        <f t="shared" si="159"/>
        <v>0.52046142841924237</v>
      </c>
      <c r="Q2505" s="5">
        <f>YEAR(SalesDataTable[[#This Row],[Order Date]])</f>
        <v>2026</v>
      </c>
      <c r="R2505" s="8" t="str">
        <f>"Q"&amp;ROUNDUP(MONTH(SalesDataTable[[#This Row],[Order Date]])/3,0)</f>
        <v>Q4</v>
      </c>
      <c r="S2505" s="9">
        <f>MONTH(SalesDataTable[[#This Row],[Order Date]])</f>
        <v>12</v>
      </c>
      <c r="T2505" s="8" t="str">
        <f>TEXT(SalesDataTable[[#This Row],[Order Date]],"mmm")</f>
        <v>Dec</v>
      </c>
    </row>
    <row r="2506" spans="1:20" ht="15.6">
      <c r="A2506" s="2">
        <v>1505</v>
      </c>
      <c r="B2506" s="3">
        <v>46358</v>
      </c>
      <c r="C2506" s="4" t="s">
        <v>0</v>
      </c>
      <c r="D2506" s="4" t="s">
        <v>50</v>
      </c>
      <c r="E2506" s="4" t="s">
        <v>2</v>
      </c>
      <c r="F2506" s="4" t="s">
        <v>16</v>
      </c>
      <c r="G2506" s="4" t="s">
        <v>34</v>
      </c>
      <c r="H2506" s="4" t="s">
        <v>35</v>
      </c>
      <c r="I2506" s="9">
        <v>2</v>
      </c>
      <c r="J2506" s="6">
        <v>40.86</v>
      </c>
      <c r="K2506" s="7">
        <v>0.05</v>
      </c>
      <c r="L2506" s="6">
        <v>15.06</v>
      </c>
      <c r="M2506" s="6">
        <f t="shared" si="156"/>
        <v>77.634</v>
      </c>
      <c r="N2506" s="6">
        <f t="shared" si="157"/>
        <v>30.12</v>
      </c>
      <c r="O2506" s="6">
        <f t="shared" si="158"/>
        <v>47.513999999999996</v>
      </c>
      <c r="P2506" s="8">
        <f t="shared" si="159"/>
        <v>0.6120256588608084</v>
      </c>
      <c r="Q2506" s="5">
        <f>YEAR(SalesDataTable[[#This Row],[Order Date]])</f>
        <v>2026</v>
      </c>
      <c r="R2506" s="8" t="str">
        <f>"Q"&amp;ROUNDUP(MONTH(SalesDataTable[[#This Row],[Order Date]])/3,0)</f>
        <v>Q4</v>
      </c>
      <c r="S2506" s="9">
        <f>MONTH(SalesDataTable[[#This Row],[Order Date]])</f>
        <v>12</v>
      </c>
      <c r="T2506" s="8" t="str">
        <f>TEXT(SalesDataTable[[#This Row],[Order Date]],"mmm")</f>
        <v>Dec</v>
      </c>
    </row>
    <row r="2507" spans="1:20" ht="15.6">
      <c r="A2507" s="2">
        <v>1664</v>
      </c>
      <c r="B2507" s="3">
        <v>46358</v>
      </c>
      <c r="C2507" s="4" t="s">
        <v>11</v>
      </c>
      <c r="D2507" s="4" t="s">
        <v>25</v>
      </c>
      <c r="E2507" s="4" t="s">
        <v>28</v>
      </c>
      <c r="F2507" s="4" t="s">
        <v>3</v>
      </c>
      <c r="G2507" s="4" t="s">
        <v>23</v>
      </c>
      <c r="H2507" s="4" t="s">
        <v>29</v>
      </c>
      <c r="I2507" s="9">
        <v>6</v>
      </c>
      <c r="J2507" s="6">
        <v>194.79</v>
      </c>
      <c r="K2507" s="7">
        <v>0</v>
      </c>
      <c r="L2507" s="6">
        <v>105.73</v>
      </c>
      <c r="M2507" s="6">
        <f t="shared" si="156"/>
        <v>1168.74</v>
      </c>
      <c r="N2507" s="6">
        <f t="shared" si="157"/>
        <v>634.38</v>
      </c>
      <c r="O2507" s="6">
        <f t="shared" si="158"/>
        <v>534.36</v>
      </c>
      <c r="P2507" s="8">
        <f t="shared" si="159"/>
        <v>0.45721032907233433</v>
      </c>
      <c r="Q2507" s="5">
        <f>YEAR(SalesDataTable[[#This Row],[Order Date]])</f>
        <v>2026</v>
      </c>
      <c r="R2507" s="8" t="str">
        <f>"Q"&amp;ROUNDUP(MONTH(SalesDataTable[[#This Row],[Order Date]])/3,0)</f>
        <v>Q4</v>
      </c>
      <c r="S2507" s="9">
        <f>MONTH(SalesDataTable[[#This Row],[Order Date]])</f>
        <v>12</v>
      </c>
      <c r="T2507" s="8" t="str">
        <f>TEXT(SalesDataTable[[#This Row],[Order Date]],"mmm")</f>
        <v>Dec</v>
      </c>
    </row>
    <row r="2508" spans="1:20" ht="15.6">
      <c r="A2508" s="2">
        <v>2035</v>
      </c>
      <c r="B2508" s="3">
        <v>46358</v>
      </c>
      <c r="C2508" s="4" t="s">
        <v>20</v>
      </c>
      <c r="D2508" s="4" t="s">
        <v>47</v>
      </c>
      <c r="E2508" s="4" t="s">
        <v>2</v>
      </c>
      <c r="F2508" s="4" t="s">
        <v>13</v>
      </c>
      <c r="G2508" s="4" t="s">
        <v>23</v>
      </c>
      <c r="H2508" s="4" t="s">
        <v>40</v>
      </c>
      <c r="I2508" s="9">
        <v>4</v>
      </c>
      <c r="J2508" s="6">
        <v>80.98</v>
      </c>
      <c r="K2508" s="7">
        <v>0.2</v>
      </c>
      <c r="L2508" s="6">
        <v>38.6</v>
      </c>
      <c r="M2508" s="6">
        <f t="shared" si="156"/>
        <v>259.13600000000002</v>
      </c>
      <c r="N2508" s="6">
        <f t="shared" si="157"/>
        <v>154.4</v>
      </c>
      <c r="O2508" s="6">
        <f t="shared" si="158"/>
        <v>104.73600000000002</v>
      </c>
      <c r="P2508" s="8">
        <f t="shared" si="159"/>
        <v>0.40417387009138062</v>
      </c>
      <c r="Q2508" s="5">
        <f>YEAR(SalesDataTable[[#This Row],[Order Date]])</f>
        <v>2026</v>
      </c>
      <c r="R2508" s="8" t="str">
        <f>"Q"&amp;ROUNDUP(MONTH(SalesDataTable[[#This Row],[Order Date]])/3,0)</f>
        <v>Q4</v>
      </c>
      <c r="S2508" s="9">
        <f>MONTH(SalesDataTable[[#This Row],[Order Date]])</f>
        <v>12</v>
      </c>
      <c r="T2508" s="8" t="str">
        <f>TEXT(SalesDataTable[[#This Row],[Order Date]],"mmm")</f>
        <v>Dec</v>
      </c>
    </row>
    <row r="2509" spans="1:20" ht="15.6">
      <c r="A2509" s="2">
        <v>2094</v>
      </c>
      <c r="B2509" s="3">
        <v>46358</v>
      </c>
      <c r="C2509" s="4" t="s">
        <v>0</v>
      </c>
      <c r="D2509" s="4" t="s">
        <v>50</v>
      </c>
      <c r="E2509" s="4" t="s">
        <v>2</v>
      </c>
      <c r="F2509" s="4" t="s">
        <v>13</v>
      </c>
      <c r="G2509" s="4" t="s">
        <v>23</v>
      </c>
      <c r="H2509" s="4" t="s">
        <v>29</v>
      </c>
      <c r="I2509" s="9">
        <v>3</v>
      </c>
      <c r="J2509" s="6">
        <v>196.48</v>
      </c>
      <c r="K2509" s="7">
        <v>0.05</v>
      </c>
      <c r="L2509" s="6">
        <v>107.2</v>
      </c>
      <c r="M2509" s="6">
        <f t="shared" si="156"/>
        <v>559.96799999999996</v>
      </c>
      <c r="N2509" s="6">
        <f t="shared" si="157"/>
        <v>321.60000000000002</v>
      </c>
      <c r="O2509" s="6">
        <f t="shared" si="158"/>
        <v>238.36799999999994</v>
      </c>
      <c r="P2509" s="8">
        <f t="shared" si="159"/>
        <v>0.42568146751242919</v>
      </c>
      <c r="Q2509" s="5">
        <f>YEAR(SalesDataTable[[#This Row],[Order Date]])</f>
        <v>2026</v>
      </c>
      <c r="R2509" s="8" t="str">
        <f>"Q"&amp;ROUNDUP(MONTH(SalesDataTable[[#This Row],[Order Date]])/3,0)</f>
        <v>Q4</v>
      </c>
      <c r="S2509" s="9">
        <f>MONTH(SalesDataTable[[#This Row],[Order Date]])</f>
        <v>12</v>
      </c>
      <c r="T2509" s="8" t="str">
        <f>TEXT(SalesDataTable[[#This Row],[Order Date]],"mmm")</f>
        <v>Dec</v>
      </c>
    </row>
    <row r="2510" spans="1:20" ht="15.6">
      <c r="A2510" s="2">
        <v>2204</v>
      </c>
      <c r="B2510" s="3">
        <v>46358</v>
      </c>
      <c r="C2510" s="4" t="s">
        <v>0</v>
      </c>
      <c r="D2510" s="4" t="s">
        <v>36</v>
      </c>
      <c r="E2510" s="4" t="s">
        <v>19</v>
      </c>
      <c r="F2510" s="4" t="s">
        <v>13</v>
      </c>
      <c r="G2510" s="4" t="s">
        <v>14</v>
      </c>
      <c r="H2510" s="4" t="s">
        <v>32</v>
      </c>
      <c r="I2510" s="9">
        <v>2</v>
      </c>
      <c r="J2510" s="6">
        <v>46.63</v>
      </c>
      <c r="K2510" s="7">
        <v>0</v>
      </c>
      <c r="L2510" s="6">
        <v>18.68</v>
      </c>
      <c r="M2510" s="6">
        <f t="shared" si="156"/>
        <v>93.26</v>
      </c>
      <c r="N2510" s="6">
        <f t="shared" si="157"/>
        <v>37.36</v>
      </c>
      <c r="O2510" s="6">
        <f t="shared" si="158"/>
        <v>55.900000000000006</v>
      </c>
      <c r="P2510" s="8">
        <f t="shared" si="159"/>
        <v>0.59939952820072917</v>
      </c>
      <c r="Q2510" s="5">
        <f>YEAR(SalesDataTable[[#This Row],[Order Date]])</f>
        <v>2026</v>
      </c>
      <c r="R2510" s="8" t="str">
        <f>"Q"&amp;ROUNDUP(MONTH(SalesDataTable[[#This Row],[Order Date]])/3,0)</f>
        <v>Q4</v>
      </c>
      <c r="S2510" s="9">
        <f>MONTH(SalesDataTable[[#This Row],[Order Date]])</f>
        <v>12</v>
      </c>
      <c r="T2510" s="8" t="str">
        <f>TEXT(SalesDataTable[[#This Row],[Order Date]],"mmm")</f>
        <v>Dec</v>
      </c>
    </row>
    <row r="2511" spans="1:20" ht="15.6">
      <c r="A2511" s="2">
        <v>3921</v>
      </c>
      <c r="B2511" s="3">
        <v>46358</v>
      </c>
      <c r="C2511" s="4" t="s">
        <v>11</v>
      </c>
      <c r="D2511" s="4" t="s">
        <v>25</v>
      </c>
      <c r="E2511" s="4" t="s">
        <v>8</v>
      </c>
      <c r="F2511" s="4" t="s">
        <v>16</v>
      </c>
      <c r="G2511" s="4" t="s">
        <v>9</v>
      </c>
      <c r="H2511" s="4" t="s">
        <v>17</v>
      </c>
      <c r="I2511" s="9">
        <v>12</v>
      </c>
      <c r="J2511" s="6">
        <v>142.93</v>
      </c>
      <c r="K2511" s="7">
        <v>0.1</v>
      </c>
      <c r="L2511" s="6">
        <v>79.81</v>
      </c>
      <c r="M2511" s="6">
        <f t="shared" si="156"/>
        <v>1543.644</v>
      </c>
      <c r="N2511" s="6">
        <f t="shared" si="157"/>
        <v>957.72</v>
      </c>
      <c r="O2511" s="6">
        <f t="shared" si="158"/>
        <v>585.92399999999998</v>
      </c>
      <c r="P2511" s="8">
        <f t="shared" si="159"/>
        <v>0.37957197384889263</v>
      </c>
      <c r="Q2511" s="5">
        <f>YEAR(SalesDataTable[[#This Row],[Order Date]])</f>
        <v>2026</v>
      </c>
      <c r="R2511" s="8" t="str">
        <f>"Q"&amp;ROUNDUP(MONTH(SalesDataTable[[#This Row],[Order Date]])/3,0)</f>
        <v>Q4</v>
      </c>
      <c r="S2511" s="9">
        <f>MONTH(SalesDataTable[[#This Row],[Order Date]])</f>
        <v>12</v>
      </c>
      <c r="T2511" s="8" t="str">
        <f>TEXT(SalesDataTable[[#This Row],[Order Date]],"mmm")</f>
        <v>Dec</v>
      </c>
    </row>
    <row r="2512" spans="1:20" ht="15.6">
      <c r="A2512" s="2">
        <v>3999</v>
      </c>
      <c r="B2512" s="3">
        <v>46358</v>
      </c>
      <c r="C2512" s="4" t="s">
        <v>6</v>
      </c>
      <c r="D2512" s="4" t="s">
        <v>43</v>
      </c>
      <c r="E2512" s="4" t="s">
        <v>19</v>
      </c>
      <c r="F2512" s="4" t="s">
        <v>3</v>
      </c>
      <c r="G2512" s="4" t="s">
        <v>9</v>
      </c>
      <c r="H2512" s="4" t="s">
        <v>37</v>
      </c>
      <c r="I2512" s="9">
        <v>2</v>
      </c>
      <c r="J2512" s="6">
        <v>153.97</v>
      </c>
      <c r="K2512" s="7">
        <v>0</v>
      </c>
      <c r="L2512" s="6">
        <v>79.45</v>
      </c>
      <c r="M2512" s="6">
        <f t="shared" si="156"/>
        <v>307.94</v>
      </c>
      <c r="N2512" s="6">
        <f t="shared" si="157"/>
        <v>158.9</v>
      </c>
      <c r="O2512" s="6">
        <f t="shared" si="158"/>
        <v>149.04</v>
      </c>
      <c r="P2512" s="8">
        <f t="shared" si="159"/>
        <v>0.48399038773787101</v>
      </c>
      <c r="Q2512" s="5">
        <f>YEAR(SalesDataTable[[#This Row],[Order Date]])</f>
        <v>2026</v>
      </c>
      <c r="R2512" s="8" t="str">
        <f>"Q"&amp;ROUNDUP(MONTH(SalesDataTable[[#This Row],[Order Date]])/3,0)</f>
        <v>Q4</v>
      </c>
      <c r="S2512" s="9">
        <f>MONTH(SalesDataTable[[#This Row],[Order Date]])</f>
        <v>12</v>
      </c>
      <c r="T2512" s="8" t="str">
        <f>TEXT(SalesDataTable[[#This Row],[Order Date]],"mmm")</f>
        <v>Dec</v>
      </c>
    </row>
    <row r="2513" spans="1:20" ht="15.6">
      <c r="A2513" s="2">
        <v>4546</v>
      </c>
      <c r="B2513" s="3">
        <v>46358</v>
      </c>
      <c r="C2513" s="4" t="s">
        <v>20</v>
      </c>
      <c r="D2513" s="4" t="s">
        <v>47</v>
      </c>
      <c r="E2513" s="4" t="s">
        <v>2</v>
      </c>
      <c r="F2513" s="4" t="s">
        <v>3</v>
      </c>
      <c r="G2513" s="4" t="s">
        <v>23</v>
      </c>
      <c r="H2513" s="4" t="s">
        <v>24</v>
      </c>
      <c r="I2513" s="9">
        <v>1</v>
      </c>
      <c r="J2513" s="6">
        <v>344.63</v>
      </c>
      <c r="K2513" s="7">
        <v>0.05</v>
      </c>
      <c r="L2513" s="6">
        <v>189.22</v>
      </c>
      <c r="M2513" s="6">
        <f t="shared" si="156"/>
        <v>327.39849999999996</v>
      </c>
      <c r="N2513" s="6">
        <f t="shared" si="157"/>
        <v>189.22</v>
      </c>
      <c r="O2513" s="6">
        <f t="shared" si="158"/>
        <v>138.17849999999996</v>
      </c>
      <c r="P2513" s="8">
        <f t="shared" si="159"/>
        <v>0.42204988721695419</v>
      </c>
      <c r="Q2513" s="5">
        <f>YEAR(SalesDataTable[[#This Row],[Order Date]])</f>
        <v>2026</v>
      </c>
      <c r="R2513" s="8" t="str">
        <f>"Q"&amp;ROUNDUP(MONTH(SalesDataTable[[#This Row],[Order Date]])/3,0)</f>
        <v>Q4</v>
      </c>
      <c r="S2513" s="9">
        <f>MONTH(SalesDataTable[[#This Row],[Order Date]])</f>
        <v>12</v>
      </c>
      <c r="T2513" s="8" t="str">
        <f>TEXT(SalesDataTable[[#This Row],[Order Date]],"mmm")</f>
        <v>Dec</v>
      </c>
    </row>
    <row r="2514" spans="1:20" ht="15.6">
      <c r="A2514" s="2">
        <v>158</v>
      </c>
      <c r="B2514" s="3">
        <v>46359</v>
      </c>
      <c r="C2514" s="4" t="s">
        <v>20</v>
      </c>
      <c r="D2514" s="4" t="s">
        <v>47</v>
      </c>
      <c r="E2514" s="4" t="s">
        <v>2</v>
      </c>
      <c r="F2514" s="4" t="s">
        <v>13</v>
      </c>
      <c r="G2514" s="4" t="s">
        <v>14</v>
      </c>
      <c r="H2514" s="4" t="s">
        <v>32</v>
      </c>
      <c r="I2514" s="9">
        <v>2</v>
      </c>
      <c r="J2514" s="6">
        <v>46.51</v>
      </c>
      <c r="K2514" s="7">
        <v>0.05</v>
      </c>
      <c r="L2514" s="6">
        <v>18.73</v>
      </c>
      <c r="M2514" s="6">
        <f t="shared" si="156"/>
        <v>88.368999999999986</v>
      </c>
      <c r="N2514" s="6">
        <f t="shared" si="157"/>
        <v>37.46</v>
      </c>
      <c r="O2514" s="6">
        <f t="shared" si="158"/>
        <v>50.908999999999985</v>
      </c>
      <c r="P2514" s="8">
        <f t="shared" si="159"/>
        <v>0.57609568966492763</v>
      </c>
      <c r="Q2514" s="5">
        <f>YEAR(SalesDataTable[[#This Row],[Order Date]])</f>
        <v>2026</v>
      </c>
      <c r="R2514" s="8" t="str">
        <f>"Q"&amp;ROUNDUP(MONTH(SalesDataTable[[#This Row],[Order Date]])/3,0)</f>
        <v>Q4</v>
      </c>
      <c r="S2514" s="9">
        <f>MONTH(SalesDataTable[[#This Row],[Order Date]])</f>
        <v>12</v>
      </c>
      <c r="T2514" s="8" t="str">
        <f>TEXT(SalesDataTable[[#This Row],[Order Date]],"mmm")</f>
        <v>Dec</v>
      </c>
    </row>
    <row r="2515" spans="1:20" ht="15.6">
      <c r="A2515" s="2">
        <v>1972</v>
      </c>
      <c r="B2515" s="3">
        <v>46359</v>
      </c>
      <c r="C2515" s="4" t="s">
        <v>0</v>
      </c>
      <c r="D2515" s="4" t="s">
        <v>36</v>
      </c>
      <c r="E2515" s="4" t="s">
        <v>8</v>
      </c>
      <c r="F2515" s="4" t="s">
        <v>16</v>
      </c>
      <c r="G2515" s="4" t="s">
        <v>4</v>
      </c>
      <c r="H2515" s="4" t="s">
        <v>5</v>
      </c>
      <c r="I2515" s="9">
        <v>6</v>
      </c>
      <c r="J2515" s="6">
        <v>80.17</v>
      </c>
      <c r="K2515" s="7">
        <v>0.1</v>
      </c>
      <c r="L2515" s="6">
        <v>42.67</v>
      </c>
      <c r="M2515" s="6">
        <f t="shared" si="156"/>
        <v>432.91800000000001</v>
      </c>
      <c r="N2515" s="6">
        <f t="shared" si="157"/>
        <v>256.02</v>
      </c>
      <c r="O2515" s="6">
        <f t="shared" si="158"/>
        <v>176.89800000000002</v>
      </c>
      <c r="P2515" s="8">
        <f t="shared" si="159"/>
        <v>0.40861779828974543</v>
      </c>
      <c r="Q2515" s="5">
        <f>YEAR(SalesDataTable[[#This Row],[Order Date]])</f>
        <v>2026</v>
      </c>
      <c r="R2515" s="8" t="str">
        <f>"Q"&amp;ROUNDUP(MONTH(SalesDataTable[[#This Row],[Order Date]])/3,0)</f>
        <v>Q4</v>
      </c>
      <c r="S2515" s="9">
        <f>MONTH(SalesDataTable[[#This Row],[Order Date]])</f>
        <v>12</v>
      </c>
      <c r="T2515" s="8" t="str">
        <f>TEXT(SalesDataTable[[#This Row],[Order Date]],"mmm")</f>
        <v>Dec</v>
      </c>
    </row>
    <row r="2516" spans="1:20" ht="15.6">
      <c r="A2516" s="2">
        <v>3196</v>
      </c>
      <c r="B2516" s="3">
        <v>46359</v>
      </c>
      <c r="C2516" s="4" t="s">
        <v>20</v>
      </c>
      <c r="D2516" s="4" t="s">
        <v>47</v>
      </c>
      <c r="E2516" s="4" t="s">
        <v>2</v>
      </c>
      <c r="F2516" s="4" t="s">
        <v>13</v>
      </c>
      <c r="G2516" s="4" t="s">
        <v>23</v>
      </c>
      <c r="H2516" s="4" t="s">
        <v>51</v>
      </c>
      <c r="I2516" s="9">
        <v>2</v>
      </c>
      <c r="J2516" s="6">
        <v>124.62</v>
      </c>
      <c r="K2516" s="7">
        <v>0.1</v>
      </c>
      <c r="L2516" s="6">
        <v>58.91</v>
      </c>
      <c r="M2516" s="6">
        <f t="shared" si="156"/>
        <v>224.316</v>
      </c>
      <c r="N2516" s="6">
        <f t="shared" si="157"/>
        <v>117.82</v>
      </c>
      <c r="O2516" s="6">
        <f t="shared" si="158"/>
        <v>106.49600000000001</v>
      </c>
      <c r="P2516" s="8">
        <f t="shared" si="159"/>
        <v>0.47475882237557737</v>
      </c>
      <c r="Q2516" s="5">
        <f>YEAR(SalesDataTable[[#This Row],[Order Date]])</f>
        <v>2026</v>
      </c>
      <c r="R2516" s="8" t="str">
        <f>"Q"&amp;ROUNDUP(MONTH(SalesDataTable[[#This Row],[Order Date]])/3,0)</f>
        <v>Q4</v>
      </c>
      <c r="S2516" s="9">
        <f>MONTH(SalesDataTable[[#This Row],[Order Date]])</f>
        <v>12</v>
      </c>
      <c r="T2516" s="8" t="str">
        <f>TEXT(SalesDataTable[[#This Row],[Order Date]],"mmm")</f>
        <v>Dec</v>
      </c>
    </row>
    <row r="2517" spans="1:20" ht="15.6">
      <c r="A2517" s="2">
        <v>3722</v>
      </c>
      <c r="B2517" s="3">
        <v>46359</v>
      </c>
      <c r="C2517" s="4" t="s">
        <v>11</v>
      </c>
      <c r="D2517" s="4" t="s">
        <v>18</v>
      </c>
      <c r="E2517" s="4" t="s">
        <v>2</v>
      </c>
      <c r="F2517" s="4" t="s">
        <v>3</v>
      </c>
      <c r="G2517" s="4" t="s">
        <v>9</v>
      </c>
      <c r="H2517" s="4" t="s">
        <v>17</v>
      </c>
      <c r="I2517" s="9">
        <v>1</v>
      </c>
      <c r="J2517" s="6">
        <v>144.78</v>
      </c>
      <c r="K2517" s="7">
        <v>0.15</v>
      </c>
      <c r="L2517" s="6">
        <v>81.53</v>
      </c>
      <c r="M2517" s="6">
        <f t="shared" si="156"/>
        <v>123.063</v>
      </c>
      <c r="N2517" s="6">
        <f t="shared" si="157"/>
        <v>81.53</v>
      </c>
      <c r="O2517" s="6">
        <f t="shared" si="158"/>
        <v>41.533000000000001</v>
      </c>
      <c r="P2517" s="8">
        <f t="shared" si="159"/>
        <v>0.33749380398657597</v>
      </c>
      <c r="Q2517" s="5">
        <f>YEAR(SalesDataTable[[#This Row],[Order Date]])</f>
        <v>2026</v>
      </c>
      <c r="R2517" s="8" t="str">
        <f>"Q"&amp;ROUNDUP(MONTH(SalesDataTable[[#This Row],[Order Date]])/3,0)</f>
        <v>Q4</v>
      </c>
      <c r="S2517" s="9">
        <f>MONTH(SalesDataTable[[#This Row],[Order Date]])</f>
        <v>12</v>
      </c>
      <c r="T2517" s="8" t="str">
        <f>TEXT(SalesDataTable[[#This Row],[Order Date]],"mmm")</f>
        <v>Dec</v>
      </c>
    </row>
    <row r="2518" spans="1:20" ht="15.6">
      <c r="A2518" s="2">
        <v>4201</v>
      </c>
      <c r="B2518" s="3">
        <v>46359</v>
      </c>
      <c r="C2518" s="4" t="s">
        <v>20</v>
      </c>
      <c r="D2518" s="4" t="s">
        <v>31</v>
      </c>
      <c r="E2518" s="4" t="s">
        <v>2</v>
      </c>
      <c r="F2518" s="4" t="s">
        <v>16</v>
      </c>
      <c r="G2518" s="4" t="s">
        <v>14</v>
      </c>
      <c r="H2518" s="4" t="s">
        <v>44</v>
      </c>
      <c r="I2518" s="9">
        <v>1</v>
      </c>
      <c r="J2518" s="6">
        <v>133.80000000000001</v>
      </c>
      <c r="K2518" s="7">
        <v>0</v>
      </c>
      <c r="L2518" s="6">
        <v>66.349999999999994</v>
      </c>
      <c r="M2518" s="6">
        <f t="shared" si="156"/>
        <v>133.80000000000001</v>
      </c>
      <c r="N2518" s="6">
        <f t="shared" si="157"/>
        <v>66.349999999999994</v>
      </c>
      <c r="O2518" s="6">
        <f t="shared" si="158"/>
        <v>67.450000000000017</v>
      </c>
      <c r="P2518" s="8">
        <f t="shared" si="159"/>
        <v>0.50411061285500758</v>
      </c>
      <c r="Q2518" s="5">
        <f>YEAR(SalesDataTable[[#This Row],[Order Date]])</f>
        <v>2026</v>
      </c>
      <c r="R2518" s="8" t="str">
        <f>"Q"&amp;ROUNDUP(MONTH(SalesDataTable[[#This Row],[Order Date]])/3,0)</f>
        <v>Q4</v>
      </c>
      <c r="S2518" s="9">
        <f>MONTH(SalesDataTable[[#This Row],[Order Date]])</f>
        <v>12</v>
      </c>
      <c r="T2518" s="8" t="str">
        <f>TEXT(SalesDataTable[[#This Row],[Order Date]],"mmm")</f>
        <v>Dec</v>
      </c>
    </row>
    <row r="2519" spans="1:20" ht="15.6">
      <c r="A2519" s="2">
        <v>4498</v>
      </c>
      <c r="B2519" s="3">
        <v>46359</v>
      </c>
      <c r="C2519" s="4" t="s">
        <v>20</v>
      </c>
      <c r="D2519" s="4" t="s">
        <v>31</v>
      </c>
      <c r="E2519" s="4" t="s">
        <v>19</v>
      </c>
      <c r="F2519" s="4" t="s">
        <v>13</v>
      </c>
      <c r="G2519" s="4" t="s">
        <v>23</v>
      </c>
      <c r="H2519" s="4" t="s">
        <v>51</v>
      </c>
      <c r="I2519" s="9">
        <v>1</v>
      </c>
      <c r="J2519" s="6">
        <v>124.93</v>
      </c>
      <c r="K2519" s="7">
        <v>0</v>
      </c>
      <c r="L2519" s="6">
        <v>59.41</v>
      </c>
      <c r="M2519" s="6">
        <f t="shared" si="156"/>
        <v>124.93</v>
      </c>
      <c r="N2519" s="6">
        <f t="shared" si="157"/>
        <v>59.41</v>
      </c>
      <c r="O2519" s="6">
        <f t="shared" si="158"/>
        <v>65.52000000000001</v>
      </c>
      <c r="P2519" s="8">
        <f t="shared" si="159"/>
        <v>0.52445369406867848</v>
      </c>
      <c r="Q2519" s="5">
        <f>YEAR(SalesDataTable[[#This Row],[Order Date]])</f>
        <v>2026</v>
      </c>
      <c r="R2519" s="8" t="str">
        <f>"Q"&amp;ROUNDUP(MONTH(SalesDataTable[[#This Row],[Order Date]])/3,0)</f>
        <v>Q4</v>
      </c>
      <c r="S2519" s="9">
        <f>MONTH(SalesDataTable[[#This Row],[Order Date]])</f>
        <v>12</v>
      </c>
      <c r="T2519" s="8" t="str">
        <f>TEXT(SalesDataTable[[#This Row],[Order Date]],"mmm")</f>
        <v>Dec</v>
      </c>
    </row>
    <row r="2520" spans="1:20" ht="15.6">
      <c r="A2520" s="2">
        <v>4791</v>
      </c>
      <c r="B2520" s="3">
        <v>46359</v>
      </c>
      <c r="C2520" s="4" t="s">
        <v>6</v>
      </c>
      <c r="D2520" s="4" t="s">
        <v>43</v>
      </c>
      <c r="E2520" s="4" t="s">
        <v>2</v>
      </c>
      <c r="F2520" s="4" t="s">
        <v>13</v>
      </c>
      <c r="G2520" s="4" t="s">
        <v>9</v>
      </c>
      <c r="H2520" s="4" t="s">
        <v>46</v>
      </c>
      <c r="I2520" s="9">
        <v>2</v>
      </c>
      <c r="J2520" s="6">
        <v>70.59</v>
      </c>
      <c r="K2520" s="7">
        <v>0.1</v>
      </c>
      <c r="L2520" s="6">
        <v>32.68</v>
      </c>
      <c r="M2520" s="6">
        <f t="shared" si="156"/>
        <v>127.06200000000001</v>
      </c>
      <c r="N2520" s="6">
        <f t="shared" si="157"/>
        <v>65.36</v>
      </c>
      <c r="O2520" s="6">
        <f t="shared" si="158"/>
        <v>61.702000000000012</v>
      </c>
      <c r="P2520" s="8">
        <f t="shared" si="159"/>
        <v>0.48560545245628123</v>
      </c>
      <c r="Q2520" s="5">
        <f>YEAR(SalesDataTable[[#This Row],[Order Date]])</f>
        <v>2026</v>
      </c>
      <c r="R2520" s="8" t="str">
        <f>"Q"&amp;ROUNDUP(MONTH(SalesDataTable[[#This Row],[Order Date]])/3,0)</f>
        <v>Q4</v>
      </c>
      <c r="S2520" s="9">
        <f>MONTH(SalesDataTable[[#This Row],[Order Date]])</f>
        <v>12</v>
      </c>
      <c r="T2520" s="8" t="str">
        <f>TEXT(SalesDataTable[[#This Row],[Order Date]],"mmm")</f>
        <v>Dec</v>
      </c>
    </row>
    <row r="2521" spans="1:20" ht="15.6">
      <c r="A2521" s="2">
        <v>614</v>
      </c>
      <c r="B2521" s="3">
        <v>46360</v>
      </c>
      <c r="C2521" s="4" t="s">
        <v>20</v>
      </c>
      <c r="D2521" s="4" t="s">
        <v>31</v>
      </c>
      <c r="E2521" s="4" t="s">
        <v>2</v>
      </c>
      <c r="F2521" s="4" t="s">
        <v>3</v>
      </c>
      <c r="G2521" s="4" t="s">
        <v>9</v>
      </c>
      <c r="H2521" s="4" t="s">
        <v>37</v>
      </c>
      <c r="I2521" s="9">
        <v>2</v>
      </c>
      <c r="J2521" s="6">
        <v>151.05000000000001</v>
      </c>
      <c r="K2521" s="7">
        <v>0.15</v>
      </c>
      <c r="L2521" s="6">
        <v>80.36</v>
      </c>
      <c r="M2521" s="6">
        <f t="shared" si="156"/>
        <v>256.78500000000003</v>
      </c>
      <c r="N2521" s="6">
        <f t="shared" si="157"/>
        <v>160.72</v>
      </c>
      <c r="O2521" s="6">
        <f t="shared" si="158"/>
        <v>96.065000000000026</v>
      </c>
      <c r="P2521" s="8">
        <f t="shared" si="159"/>
        <v>0.37410674299511271</v>
      </c>
      <c r="Q2521" s="5">
        <f>YEAR(SalesDataTable[[#This Row],[Order Date]])</f>
        <v>2026</v>
      </c>
      <c r="R2521" s="8" t="str">
        <f>"Q"&amp;ROUNDUP(MONTH(SalesDataTable[[#This Row],[Order Date]])/3,0)</f>
        <v>Q4</v>
      </c>
      <c r="S2521" s="9">
        <f>MONTH(SalesDataTable[[#This Row],[Order Date]])</f>
        <v>12</v>
      </c>
      <c r="T2521" s="8" t="str">
        <f>TEXT(SalesDataTable[[#This Row],[Order Date]],"mmm")</f>
        <v>Dec</v>
      </c>
    </row>
    <row r="2522" spans="1:20" ht="15.6">
      <c r="A2522" s="2">
        <v>2301</v>
      </c>
      <c r="B2522" s="3">
        <v>46360</v>
      </c>
      <c r="C2522" s="4" t="s">
        <v>20</v>
      </c>
      <c r="D2522" s="4" t="s">
        <v>31</v>
      </c>
      <c r="E2522" s="4" t="s">
        <v>2</v>
      </c>
      <c r="F2522" s="4" t="s">
        <v>3</v>
      </c>
      <c r="G2522" s="4" t="s">
        <v>23</v>
      </c>
      <c r="H2522" s="4" t="s">
        <v>51</v>
      </c>
      <c r="I2522" s="9">
        <v>2</v>
      </c>
      <c r="J2522" s="6">
        <v>120.37</v>
      </c>
      <c r="K2522" s="7">
        <v>0.2</v>
      </c>
      <c r="L2522" s="6">
        <v>59.39</v>
      </c>
      <c r="M2522" s="6">
        <f t="shared" si="156"/>
        <v>192.59200000000001</v>
      </c>
      <c r="N2522" s="6">
        <f t="shared" si="157"/>
        <v>118.78</v>
      </c>
      <c r="O2522" s="6">
        <f t="shared" si="158"/>
        <v>73.812000000000012</v>
      </c>
      <c r="P2522" s="8">
        <f t="shared" si="159"/>
        <v>0.3832557946332143</v>
      </c>
      <c r="Q2522" s="5">
        <f>YEAR(SalesDataTable[[#This Row],[Order Date]])</f>
        <v>2026</v>
      </c>
      <c r="R2522" s="8" t="str">
        <f>"Q"&amp;ROUNDUP(MONTH(SalesDataTable[[#This Row],[Order Date]])/3,0)</f>
        <v>Q4</v>
      </c>
      <c r="S2522" s="9">
        <f>MONTH(SalesDataTable[[#This Row],[Order Date]])</f>
        <v>12</v>
      </c>
      <c r="T2522" s="8" t="str">
        <f>TEXT(SalesDataTable[[#This Row],[Order Date]],"mmm")</f>
        <v>Dec</v>
      </c>
    </row>
    <row r="2523" spans="1:20" ht="15.6">
      <c r="A2523" s="2">
        <v>4430</v>
      </c>
      <c r="B2523" s="3">
        <v>46360</v>
      </c>
      <c r="C2523" s="4" t="s">
        <v>6</v>
      </c>
      <c r="D2523" s="4" t="s">
        <v>7</v>
      </c>
      <c r="E2523" s="4" t="s">
        <v>2</v>
      </c>
      <c r="F2523" s="4" t="s">
        <v>3</v>
      </c>
      <c r="G2523" s="4" t="s">
        <v>23</v>
      </c>
      <c r="H2523" s="4" t="s">
        <v>29</v>
      </c>
      <c r="I2523" s="9">
        <v>3</v>
      </c>
      <c r="J2523" s="6">
        <v>193.8</v>
      </c>
      <c r="K2523" s="7">
        <v>0</v>
      </c>
      <c r="L2523" s="6">
        <v>104.55</v>
      </c>
      <c r="M2523" s="6">
        <f t="shared" si="156"/>
        <v>581.40000000000009</v>
      </c>
      <c r="N2523" s="6">
        <f t="shared" si="157"/>
        <v>313.64999999999998</v>
      </c>
      <c r="O2523" s="6">
        <f t="shared" si="158"/>
        <v>267.75000000000011</v>
      </c>
      <c r="P2523" s="8">
        <f t="shared" si="159"/>
        <v>0.46052631578947378</v>
      </c>
      <c r="Q2523" s="5">
        <f>YEAR(SalesDataTable[[#This Row],[Order Date]])</f>
        <v>2026</v>
      </c>
      <c r="R2523" s="8" t="str">
        <f>"Q"&amp;ROUNDUP(MONTH(SalesDataTable[[#This Row],[Order Date]])/3,0)</f>
        <v>Q4</v>
      </c>
      <c r="S2523" s="9">
        <f>MONTH(SalesDataTable[[#This Row],[Order Date]])</f>
        <v>12</v>
      </c>
      <c r="T2523" s="8" t="str">
        <f>TEXT(SalesDataTable[[#This Row],[Order Date]],"mmm")</f>
        <v>Dec</v>
      </c>
    </row>
    <row r="2524" spans="1:20" ht="15.6">
      <c r="A2524" s="2">
        <v>318</v>
      </c>
      <c r="B2524" s="3">
        <v>46361</v>
      </c>
      <c r="C2524" s="4" t="s">
        <v>20</v>
      </c>
      <c r="D2524" s="4" t="s">
        <v>47</v>
      </c>
      <c r="E2524" s="4" t="s">
        <v>2</v>
      </c>
      <c r="F2524" s="4" t="s">
        <v>16</v>
      </c>
      <c r="G2524" s="4" t="s">
        <v>9</v>
      </c>
      <c r="H2524" s="4" t="s">
        <v>17</v>
      </c>
      <c r="I2524" s="9">
        <v>1</v>
      </c>
      <c r="J2524" s="6">
        <v>146.08000000000001</v>
      </c>
      <c r="K2524" s="7">
        <v>0.1</v>
      </c>
      <c r="L2524" s="6">
        <v>81.540000000000006</v>
      </c>
      <c r="M2524" s="6">
        <f t="shared" si="156"/>
        <v>131.47200000000001</v>
      </c>
      <c r="N2524" s="6">
        <f t="shared" si="157"/>
        <v>81.540000000000006</v>
      </c>
      <c r="O2524" s="6">
        <f t="shared" si="158"/>
        <v>49.932000000000002</v>
      </c>
      <c r="P2524" s="8">
        <f t="shared" si="159"/>
        <v>0.37979189485213583</v>
      </c>
      <c r="Q2524" s="5">
        <f>YEAR(SalesDataTable[[#This Row],[Order Date]])</f>
        <v>2026</v>
      </c>
      <c r="R2524" s="8" t="str">
        <f>"Q"&amp;ROUNDUP(MONTH(SalesDataTable[[#This Row],[Order Date]])/3,0)</f>
        <v>Q4</v>
      </c>
      <c r="S2524" s="9">
        <f>MONTH(SalesDataTable[[#This Row],[Order Date]])</f>
        <v>12</v>
      </c>
      <c r="T2524" s="8" t="str">
        <f>TEXT(SalesDataTable[[#This Row],[Order Date]],"mmm")</f>
        <v>Dec</v>
      </c>
    </row>
    <row r="2525" spans="1:20" ht="15.6">
      <c r="A2525" s="2">
        <v>782</v>
      </c>
      <c r="B2525" s="3">
        <v>46361</v>
      </c>
      <c r="C2525" s="4" t="s">
        <v>20</v>
      </c>
      <c r="D2525" s="4" t="s">
        <v>31</v>
      </c>
      <c r="E2525" s="4" t="s">
        <v>8</v>
      </c>
      <c r="F2525" s="4" t="s">
        <v>16</v>
      </c>
      <c r="G2525" s="4" t="s">
        <v>4</v>
      </c>
      <c r="H2525" s="4" t="s">
        <v>30</v>
      </c>
      <c r="I2525" s="9">
        <v>4</v>
      </c>
      <c r="J2525" s="6">
        <v>101.17</v>
      </c>
      <c r="K2525" s="7">
        <v>0.15</v>
      </c>
      <c r="L2525" s="6">
        <v>50.48</v>
      </c>
      <c r="M2525" s="6">
        <f t="shared" si="156"/>
        <v>343.97800000000001</v>
      </c>
      <c r="N2525" s="6">
        <f t="shared" si="157"/>
        <v>201.92</v>
      </c>
      <c r="O2525" s="6">
        <f t="shared" si="158"/>
        <v>142.05800000000002</v>
      </c>
      <c r="P2525" s="8">
        <f t="shared" si="159"/>
        <v>0.41298571420265257</v>
      </c>
      <c r="Q2525" s="5">
        <f>YEAR(SalesDataTable[[#This Row],[Order Date]])</f>
        <v>2026</v>
      </c>
      <c r="R2525" s="8" t="str">
        <f>"Q"&amp;ROUNDUP(MONTH(SalesDataTable[[#This Row],[Order Date]])/3,0)</f>
        <v>Q4</v>
      </c>
      <c r="S2525" s="9">
        <f>MONTH(SalesDataTable[[#This Row],[Order Date]])</f>
        <v>12</v>
      </c>
      <c r="T2525" s="8" t="str">
        <f>TEXT(SalesDataTable[[#This Row],[Order Date]],"mmm")</f>
        <v>Dec</v>
      </c>
    </row>
    <row r="2526" spans="1:20" ht="15.6">
      <c r="A2526" s="2">
        <v>1402</v>
      </c>
      <c r="B2526" s="3">
        <v>46361</v>
      </c>
      <c r="C2526" s="4" t="s">
        <v>6</v>
      </c>
      <c r="D2526" s="4" t="s">
        <v>27</v>
      </c>
      <c r="E2526" s="4" t="s">
        <v>19</v>
      </c>
      <c r="F2526" s="4" t="s">
        <v>13</v>
      </c>
      <c r="G2526" s="4" t="s">
        <v>23</v>
      </c>
      <c r="H2526" s="4" t="s">
        <v>51</v>
      </c>
      <c r="I2526" s="9">
        <v>2</v>
      </c>
      <c r="J2526" s="6">
        <v>121.64</v>
      </c>
      <c r="K2526" s="7">
        <v>0</v>
      </c>
      <c r="L2526" s="6">
        <v>61.94</v>
      </c>
      <c r="M2526" s="6">
        <f t="shared" si="156"/>
        <v>243.28</v>
      </c>
      <c r="N2526" s="6">
        <f t="shared" si="157"/>
        <v>123.88</v>
      </c>
      <c r="O2526" s="6">
        <f t="shared" si="158"/>
        <v>119.4</v>
      </c>
      <c r="P2526" s="8">
        <f t="shared" si="159"/>
        <v>0.49079250246629402</v>
      </c>
      <c r="Q2526" s="5">
        <f>YEAR(SalesDataTable[[#This Row],[Order Date]])</f>
        <v>2026</v>
      </c>
      <c r="R2526" s="8" t="str">
        <f>"Q"&amp;ROUNDUP(MONTH(SalesDataTable[[#This Row],[Order Date]])/3,0)</f>
        <v>Q4</v>
      </c>
      <c r="S2526" s="9">
        <f>MONTH(SalesDataTable[[#This Row],[Order Date]])</f>
        <v>12</v>
      </c>
      <c r="T2526" s="8" t="str">
        <f>TEXT(SalesDataTable[[#This Row],[Order Date]],"mmm")</f>
        <v>Dec</v>
      </c>
    </row>
    <row r="2527" spans="1:20" ht="15.6">
      <c r="A2527" s="2">
        <v>1824</v>
      </c>
      <c r="B2527" s="3">
        <v>46361</v>
      </c>
      <c r="C2527" s="4" t="s">
        <v>6</v>
      </c>
      <c r="D2527" s="4" t="s">
        <v>7</v>
      </c>
      <c r="E2527" s="4" t="s">
        <v>2</v>
      </c>
      <c r="F2527" s="4" t="s">
        <v>3</v>
      </c>
      <c r="G2527" s="4" t="s">
        <v>14</v>
      </c>
      <c r="H2527" s="4" t="s">
        <v>48</v>
      </c>
      <c r="I2527" s="9">
        <v>1</v>
      </c>
      <c r="J2527" s="6">
        <v>165.1</v>
      </c>
      <c r="K2527" s="7">
        <v>0.05</v>
      </c>
      <c r="L2527" s="6">
        <v>85.23</v>
      </c>
      <c r="M2527" s="6">
        <f t="shared" si="156"/>
        <v>156.845</v>
      </c>
      <c r="N2527" s="6">
        <f t="shared" si="157"/>
        <v>85.23</v>
      </c>
      <c r="O2527" s="6">
        <f t="shared" si="158"/>
        <v>71.614999999999995</v>
      </c>
      <c r="P2527" s="8">
        <f t="shared" si="159"/>
        <v>0.45659727756702473</v>
      </c>
      <c r="Q2527" s="5">
        <f>YEAR(SalesDataTable[[#This Row],[Order Date]])</f>
        <v>2026</v>
      </c>
      <c r="R2527" s="8" t="str">
        <f>"Q"&amp;ROUNDUP(MONTH(SalesDataTable[[#This Row],[Order Date]])/3,0)</f>
        <v>Q4</v>
      </c>
      <c r="S2527" s="9">
        <f>MONTH(SalesDataTable[[#This Row],[Order Date]])</f>
        <v>12</v>
      </c>
      <c r="T2527" s="8" t="str">
        <f>TEXT(SalesDataTable[[#This Row],[Order Date]],"mmm")</f>
        <v>Dec</v>
      </c>
    </row>
    <row r="2528" spans="1:20" ht="15.6">
      <c r="A2528" s="2">
        <v>2141</v>
      </c>
      <c r="B2528" s="3">
        <v>46361</v>
      </c>
      <c r="C2528" s="4" t="s">
        <v>20</v>
      </c>
      <c r="D2528" s="4" t="s">
        <v>47</v>
      </c>
      <c r="E2528" s="4" t="s">
        <v>2</v>
      </c>
      <c r="F2528" s="4" t="s">
        <v>13</v>
      </c>
      <c r="G2528" s="4" t="s">
        <v>23</v>
      </c>
      <c r="H2528" s="4" t="s">
        <v>29</v>
      </c>
      <c r="I2528" s="9">
        <v>3</v>
      </c>
      <c r="J2528" s="6">
        <v>194.07</v>
      </c>
      <c r="K2528" s="7">
        <v>0.1</v>
      </c>
      <c r="L2528" s="6">
        <v>102.37</v>
      </c>
      <c r="M2528" s="6">
        <f t="shared" si="156"/>
        <v>523.98900000000003</v>
      </c>
      <c r="N2528" s="6">
        <f t="shared" si="157"/>
        <v>307.11</v>
      </c>
      <c r="O2528" s="6">
        <f t="shared" si="158"/>
        <v>216.87900000000002</v>
      </c>
      <c r="P2528" s="8">
        <f t="shared" si="159"/>
        <v>0.4138999101126169</v>
      </c>
      <c r="Q2528" s="5">
        <f>YEAR(SalesDataTable[[#This Row],[Order Date]])</f>
        <v>2026</v>
      </c>
      <c r="R2528" s="8" t="str">
        <f>"Q"&amp;ROUNDUP(MONTH(SalesDataTable[[#This Row],[Order Date]])/3,0)</f>
        <v>Q4</v>
      </c>
      <c r="S2528" s="9">
        <f>MONTH(SalesDataTable[[#This Row],[Order Date]])</f>
        <v>12</v>
      </c>
      <c r="T2528" s="8" t="str">
        <f>TEXT(SalesDataTable[[#This Row],[Order Date]],"mmm")</f>
        <v>Dec</v>
      </c>
    </row>
    <row r="2529" spans="1:20" ht="15.6">
      <c r="A2529" s="2">
        <v>3517</v>
      </c>
      <c r="B2529" s="3">
        <v>46361</v>
      </c>
      <c r="C2529" s="4" t="s">
        <v>20</v>
      </c>
      <c r="D2529" s="4" t="s">
        <v>47</v>
      </c>
      <c r="E2529" s="4" t="s">
        <v>28</v>
      </c>
      <c r="F2529" s="4" t="s">
        <v>13</v>
      </c>
      <c r="G2529" s="4" t="s">
        <v>9</v>
      </c>
      <c r="H2529" s="4" t="s">
        <v>37</v>
      </c>
      <c r="I2529" s="9">
        <v>1</v>
      </c>
      <c r="J2529" s="6">
        <v>152.44</v>
      </c>
      <c r="K2529" s="7">
        <v>0.1</v>
      </c>
      <c r="L2529" s="6">
        <v>76.91</v>
      </c>
      <c r="M2529" s="6">
        <f t="shared" si="156"/>
        <v>137.196</v>
      </c>
      <c r="N2529" s="6">
        <f t="shared" si="157"/>
        <v>76.91</v>
      </c>
      <c r="O2529" s="6">
        <f t="shared" si="158"/>
        <v>60.286000000000001</v>
      </c>
      <c r="P2529" s="8">
        <f t="shared" si="159"/>
        <v>0.43941514329863846</v>
      </c>
      <c r="Q2529" s="5">
        <f>YEAR(SalesDataTable[[#This Row],[Order Date]])</f>
        <v>2026</v>
      </c>
      <c r="R2529" s="8" t="str">
        <f>"Q"&amp;ROUNDUP(MONTH(SalesDataTable[[#This Row],[Order Date]])/3,0)</f>
        <v>Q4</v>
      </c>
      <c r="S2529" s="9">
        <f>MONTH(SalesDataTable[[#This Row],[Order Date]])</f>
        <v>12</v>
      </c>
      <c r="T2529" s="8" t="str">
        <f>TEXT(SalesDataTable[[#This Row],[Order Date]],"mmm")</f>
        <v>Dec</v>
      </c>
    </row>
    <row r="2530" spans="1:20" ht="15.6">
      <c r="A2530" s="2">
        <v>4055</v>
      </c>
      <c r="B2530" s="3">
        <v>46361</v>
      </c>
      <c r="C2530" s="4" t="s">
        <v>6</v>
      </c>
      <c r="D2530" s="4" t="s">
        <v>43</v>
      </c>
      <c r="E2530" s="4" t="s">
        <v>2</v>
      </c>
      <c r="F2530" s="4" t="s">
        <v>3</v>
      </c>
      <c r="G2530" s="4" t="s">
        <v>23</v>
      </c>
      <c r="H2530" s="4" t="s">
        <v>51</v>
      </c>
      <c r="I2530" s="9">
        <v>1</v>
      </c>
      <c r="J2530" s="6">
        <v>123.82</v>
      </c>
      <c r="K2530" s="7">
        <v>0.05</v>
      </c>
      <c r="L2530" s="6">
        <v>59.19</v>
      </c>
      <c r="M2530" s="6">
        <f t="shared" si="156"/>
        <v>117.62899999999999</v>
      </c>
      <c r="N2530" s="6">
        <f t="shared" si="157"/>
        <v>59.19</v>
      </c>
      <c r="O2530" s="6">
        <f t="shared" si="158"/>
        <v>58.438999999999993</v>
      </c>
      <c r="P2530" s="8">
        <f t="shared" si="159"/>
        <v>0.49680775999115862</v>
      </c>
      <c r="Q2530" s="5">
        <f>YEAR(SalesDataTable[[#This Row],[Order Date]])</f>
        <v>2026</v>
      </c>
      <c r="R2530" s="8" t="str">
        <f>"Q"&amp;ROUNDUP(MONTH(SalesDataTable[[#This Row],[Order Date]])/3,0)</f>
        <v>Q4</v>
      </c>
      <c r="S2530" s="9">
        <f>MONTH(SalesDataTable[[#This Row],[Order Date]])</f>
        <v>12</v>
      </c>
      <c r="T2530" s="8" t="str">
        <f>TEXT(SalesDataTable[[#This Row],[Order Date]],"mmm")</f>
        <v>Dec</v>
      </c>
    </row>
    <row r="2531" spans="1:20" ht="15.6">
      <c r="A2531" s="2">
        <v>4168</v>
      </c>
      <c r="B2531" s="3">
        <v>46361</v>
      </c>
      <c r="C2531" s="4" t="s">
        <v>0</v>
      </c>
      <c r="D2531" s="4" t="s">
        <v>1</v>
      </c>
      <c r="E2531" s="4" t="s">
        <v>2</v>
      </c>
      <c r="F2531" s="4" t="s">
        <v>13</v>
      </c>
      <c r="G2531" s="4" t="s">
        <v>9</v>
      </c>
      <c r="H2531" s="4" t="s">
        <v>46</v>
      </c>
      <c r="I2531" s="9">
        <v>4</v>
      </c>
      <c r="J2531" s="6">
        <v>71.12</v>
      </c>
      <c r="K2531" s="7">
        <v>0.05</v>
      </c>
      <c r="L2531" s="6">
        <v>31.93</v>
      </c>
      <c r="M2531" s="6">
        <f t="shared" si="156"/>
        <v>270.25600000000003</v>
      </c>
      <c r="N2531" s="6">
        <f t="shared" si="157"/>
        <v>127.72</v>
      </c>
      <c r="O2531" s="6">
        <f t="shared" si="158"/>
        <v>142.53600000000003</v>
      </c>
      <c r="P2531" s="8">
        <f t="shared" si="159"/>
        <v>0.52741104730329769</v>
      </c>
      <c r="Q2531" s="5">
        <f>YEAR(SalesDataTable[[#This Row],[Order Date]])</f>
        <v>2026</v>
      </c>
      <c r="R2531" s="8" t="str">
        <f>"Q"&amp;ROUNDUP(MONTH(SalesDataTable[[#This Row],[Order Date]])/3,0)</f>
        <v>Q4</v>
      </c>
      <c r="S2531" s="9">
        <f>MONTH(SalesDataTable[[#This Row],[Order Date]])</f>
        <v>12</v>
      </c>
      <c r="T2531" s="8" t="str">
        <f>TEXT(SalesDataTable[[#This Row],[Order Date]],"mmm")</f>
        <v>Dec</v>
      </c>
    </row>
    <row r="2532" spans="1:20" ht="15.6">
      <c r="A2532" s="2">
        <v>4317</v>
      </c>
      <c r="B2532" s="3">
        <v>46361</v>
      </c>
      <c r="C2532" s="4" t="s">
        <v>11</v>
      </c>
      <c r="D2532" s="4" t="s">
        <v>52</v>
      </c>
      <c r="E2532" s="4" t="s">
        <v>28</v>
      </c>
      <c r="F2532" s="4" t="s">
        <v>3</v>
      </c>
      <c r="G2532" s="4" t="s">
        <v>9</v>
      </c>
      <c r="H2532" s="4" t="s">
        <v>46</v>
      </c>
      <c r="I2532" s="9">
        <v>1</v>
      </c>
      <c r="J2532" s="6">
        <v>71.55</v>
      </c>
      <c r="K2532" s="7">
        <v>0.1</v>
      </c>
      <c r="L2532" s="6">
        <v>32.07</v>
      </c>
      <c r="M2532" s="6">
        <f t="shared" si="156"/>
        <v>64.394999999999996</v>
      </c>
      <c r="N2532" s="6">
        <f t="shared" si="157"/>
        <v>32.07</v>
      </c>
      <c r="O2532" s="6">
        <f t="shared" si="158"/>
        <v>32.324999999999996</v>
      </c>
      <c r="P2532" s="8">
        <f t="shared" si="159"/>
        <v>0.50197996738877237</v>
      </c>
      <c r="Q2532" s="5">
        <f>YEAR(SalesDataTable[[#This Row],[Order Date]])</f>
        <v>2026</v>
      </c>
      <c r="R2532" s="8" t="str">
        <f>"Q"&amp;ROUNDUP(MONTH(SalesDataTable[[#This Row],[Order Date]])/3,0)</f>
        <v>Q4</v>
      </c>
      <c r="S2532" s="9">
        <f>MONTH(SalesDataTable[[#This Row],[Order Date]])</f>
        <v>12</v>
      </c>
      <c r="T2532" s="8" t="str">
        <f>TEXT(SalesDataTable[[#This Row],[Order Date]],"mmm")</f>
        <v>Dec</v>
      </c>
    </row>
    <row r="2533" spans="1:20" ht="15.6">
      <c r="A2533" s="2">
        <v>4879</v>
      </c>
      <c r="B2533" s="3">
        <v>46361</v>
      </c>
      <c r="C2533" s="4" t="s">
        <v>11</v>
      </c>
      <c r="D2533" s="4" t="s">
        <v>12</v>
      </c>
      <c r="E2533" s="4" t="s">
        <v>28</v>
      </c>
      <c r="F2533" s="4" t="s">
        <v>3</v>
      </c>
      <c r="G2533" s="4" t="s">
        <v>9</v>
      </c>
      <c r="H2533" s="4" t="s">
        <v>46</v>
      </c>
      <c r="I2533" s="9">
        <v>2</v>
      </c>
      <c r="J2533" s="6">
        <v>70.239999999999995</v>
      </c>
      <c r="K2533" s="7">
        <v>0.1</v>
      </c>
      <c r="L2533" s="6">
        <v>33.29</v>
      </c>
      <c r="M2533" s="6">
        <f t="shared" si="156"/>
        <v>126.43199999999999</v>
      </c>
      <c r="N2533" s="6">
        <f t="shared" si="157"/>
        <v>66.58</v>
      </c>
      <c r="O2533" s="6">
        <f t="shared" si="158"/>
        <v>59.85199999999999</v>
      </c>
      <c r="P2533" s="8">
        <f t="shared" si="159"/>
        <v>0.47339281194634264</v>
      </c>
      <c r="Q2533" s="5">
        <f>YEAR(SalesDataTable[[#This Row],[Order Date]])</f>
        <v>2026</v>
      </c>
      <c r="R2533" s="8" t="str">
        <f>"Q"&amp;ROUNDUP(MONTH(SalesDataTable[[#This Row],[Order Date]])/3,0)</f>
        <v>Q4</v>
      </c>
      <c r="S2533" s="9">
        <f>MONTH(SalesDataTable[[#This Row],[Order Date]])</f>
        <v>12</v>
      </c>
      <c r="T2533" s="8" t="str">
        <f>TEXT(SalesDataTable[[#This Row],[Order Date]],"mmm")</f>
        <v>Dec</v>
      </c>
    </row>
    <row r="2534" spans="1:20" ht="15.6">
      <c r="A2534" s="2">
        <v>467</v>
      </c>
      <c r="B2534" s="3">
        <v>46362</v>
      </c>
      <c r="C2534" s="4" t="s">
        <v>0</v>
      </c>
      <c r="D2534" s="4" t="s">
        <v>1</v>
      </c>
      <c r="E2534" s="4" t="s">
        <v>28</v>
      </c>
      <c r="F2534" s="4" t="s">
        <v>3</v>
      </c>
      <c r="G2534" s="4" t="s">
        <v>4</v>
      </c>
      <c r="H2534" s="4" t="s">
        <v>22</v>
      </c>
      <c r="I2534" s="9">
        <v>2</v>
      </c>
      <c r="J2534" s="6">
        <v>50.68</v>
      </c>
      <c r="K2534" s="7">
        <v>0.15</v>
      </c>
      <c r="L2534" s="6">
        <v>22.41</v>
      </c>
      <c r="M2534" s="6">
        <f t="shared" si="156"/>
        <v>86.155999999999992</v>
      </c>
      <c r="N2534" s="6">
        <f t="shared" si="157"/>
        <v>44.82</v>
      </c>
      <c r="O2534" s="6">
        <f t="shared" si="158"/>
        <v>41.335999999999991</v>
      </c>
      <c r="P2534" s="8">
        <f t="shared" si="159"/>
        <v>0.47978086262129155</v>
      </c>
      <c r="Q2534" s="5">
        <f>YEAR(SalesDataTable[[#This Row],[Order Date]])</f>
        <v>2026</v>
      </c>
      <c r="R2534" s="8" t="str">
        <f>"Q"&amp;ROUNDUP(MONTH(SalesDataTable[[#This Row],[Order Date]])/3,0)</f>
        <v>Q4</v>
      </c>
      <c r="S2534" s="9">
        <f>MONTH(SalesDataTable[[#This Row],[Order Date]])</f>
        <v>12</v>
      </c>
      <c r="T2534" s="8" t="str">
        <f>TEXT(SalesDataTable[[#This Row],[Order Date]],"mmm")</f>
        <v>Dec</v>
      </c>
    </row>
    <row r="2535" spans="1:20" ht="15.6">
      <c r="A2535" s="2">
        <v>825</v>
      </c>
      <c r="B2535" s="3">
        <v>46362</v>
      </c>
      <c r="C2535" s="4" t="s">
        <v>20</v>
      </c>
      <c r="D2535" s="4" t="s">
        <v>31</v>
      </c>
      <c r="E2535" s="4" t="s">
        <v>2</v>
      </c>
      <c r="F2535" s="4" t="s">
        <v>13</v>
      </c>
      <c r="G2535" s="4" t="s">
        <v>4</v>
      </c>
      <c r="H2535" s="4" t="s">
        <v>30</v>
      </c>
      <c r="I2535" s="9">
        <v>1</v>
      </c>
      <c r="J2535" s="6">
        <v>101.26</v>
      </c>
      <c r="K2535" s="7">
        <v>0</v>
      </c>
      <c r="L2535" s="6">
        <v>51.7</v>
      </c>
      <c r="M2535" s="6">
        <f t="shared" si="156"/>
        <v>101.26</v>
      </c>
      <c r="N2535" s="6">
        <f t="shared" si="157"/>
        <v>51.7</v>
      </c>
      <c r="O2535" s="6">
        <f t="shared" si="158"/>
        <v>49.56</v>
      </c>
      <c r="P2535" s="8">
        <f t="shared" si="159"/>
        <v>0.4894331424056883</v>
      </c>
      <c r="Q2535" s="5">
        <f>YEAR(SalesDataTable[[#This Row],[Order Date]])</f>
        <v>2026</v>
      </c>
      <c r="R2535" s="8" t="str">
        <f>"Q"&amp;ROUNDUP(MONTH(SalesDataTable[[#This Row],[Order Date]])/3,0)</f>
        <v>Q4</v>
      </c>
      <c r="S2535" s="9">
        <f>MONTH(SalesDataTable[[#This Row],[Order Date]])</f>
        <v>12</v>
      </c>
      <c r="T2535" s="8" t="str">
        <f>TEXT(SalesDataTable[[#This Row],[Order Date]],"mmm")</f>
        <v>Dec</v>
      </c>
    </row>
    <row r="2536" spans="1:20" ht="15.6">
      <c r="A2536" s="2">
        <v>2346</v>
      </c>
      <c r="B2536" s="3">
        <v>46362</v>
      </c>
      <c r="C2536" s="4" t="s">
        <v>0</v>
      </c>
      <c r="D2536" s="4" t="s">
        <v>1</v>
      </c>
      <c r="E2536" s="4" t="s">
        <v>28</v>
      </c>
      <c r="F2536" s="4" t="s">
        <v>16</v>
      </c>
      <c r="G2536" s="4" t="s">
        <v>14</v>
      </c>
      <c r="H2536" s="4" t="s">
        <v>32</v>
      </c>
      <c r="I2536" s="9">
        <v>2</v>
      </c>
      <c r="J2536" s="6">
        <v>46.01</v>
      </c>
      <c r="K2536" s="7">
        <v>0.05</v>
      </c>
      <c r="L2536" s="6">
        <v>18.399999999999999</v>
      </c>
      <c r="M2536" s="6">
        <f t="shared" si="156"/>
        <v>87.418999999999997</v>
      </c>
      <c r="N2536" s="6">
        <f t="shared" si="157"/>
        <v>36.799999999999997</v>
      </c>
      <c r="O2536" s="6">
        <f t="shared" si="158"/>
        <v>50.619</v>
      </c>
      <c r="P2536" s="8">
        <f t="shared" si="159"/>
        <v>0.57903888170763795</v>
      </c>
      <c r="Q2536" s="5">
        <f>YEAR(SalesDataTable[[#This Row],[Order Date]])</f>
        <v>2026</v>
      </c>
      <c r="R2536" s="8" t="str">
        <f>"Q"&amp;ROUNDUP(MONTH(SalesDataTable[[#This Row],[Order Date]])/3,0)</f>
        <v>Q4</v>
      </c>
      <c r="S2536" s="9">
        <f>MONTH(SalesDataTable[[#This Row],[Order Date]])</f>
        <v>12</v>
      </c>
      <c r="T2536" s="8" t="str">
        <f>TEXT(SalesDataTable[[#This Row],[Order Date]],"mmm")</f>
        <v>Dec</v>
      </c>
    </row>
    <row r="2537" spans="1:20" ht="15.6">
      <c r="A2537" s="2">
        <v>3095</v>
      </c>
      <c r="B2537" s="3">
        <v>46362</v>
      </c>
      <c r="C2537" s="4" t="s">
        <v>6</v>
      </c>
      <c r="D2537" s="4" t="s">
        <v>43</v>
      </c>
      <c r="E2537" s="4" t="s">
        <v>2</v>
      </c>
      <c r="F2537" s="4" t="s">
        <v>13</v>
      </c>
      <c r="G2537" s="4" t="s">
        <v>14</v>
      </c>
      <c r="H2537" s="4" t="s">
        <v>44</v>
      </c>
      <c r="I2537" s="9">
        <v>2</v>
      </c>
      <c r="J2537" s="6">
        <v>131.97999999999999</v>
      </c>
      <c r="K2537" s="7">
        <v>0.1</v>
      </c>
      <c r="L2537" s="6">
        <v>68.02</v>
      </c>
      <c r="M2537" s="6">
        <f t="shared" si="156"/>
        <v>237.56399999999999</v>
      </c>
      <c r="N2537" s="6">
        <f t="shared" si="157"/>
        <v>136.04</v>
      </c>
      <c r="O2537" s="6">
        <f t="shared" si="158"/>
        <v>101.524</v>
      </c>
      <c r="P2537" s="8">
        <f t="shared" si="159"/>
        <v>0.42735431294303855</v>
      </c>
      <c r="Q2537" s="5">
        <f>YEAR(SalesDataTable[[#This Row],[Order Date]])</f>
        <v>2026</v>
      </c>
      <c r="R2537" s="8" t="str">
        <f>"Q"&amp;ROUNDUP(MONTH(SalesDataTable[[#This Row],[Order Date]])/3,0)</f>
        <v>Q4</v>
      </c>
      <c r="S2537" s="9">
        <f>MONTH(SalesDataTable[[#This Row],[Order Date]])</f>
        <v>12</v>
      </c>
      <c r="T2537" s="8" t="str">
        <f>TEXT(SalesDataTable[[#This Row],[Order Date]],"mmm")</f>
        <v>Dec</v>
      </c>
    </row>
    <row r="2538" spans="1:20" ht="15.6">
      <c r="A2538" s="2">
        <v>3580</v>
      </c>
      <c r="B2538" s="3">
        <v>46362</v>
      </c>
      <c r="C2538" s="4" t="s">
        <v>20</v>
      </c>
      <c r="D2538" s="4" t="s">
        <v>31</v>
      </c>
      <c r="E2538" s="4" t="s">
        <v>19</v>
      </c>
      <c r="F2538" s="4" t="s">
        <v>13</v>
      </c>
      <c r="G2538" s="4" t="s">
        <v>9</v>
      </c>
      <c r="H2538" s="4" t="s">
        <v>46</v>
      </c>
      <c r="I2538" s="9">
        <v>2</v>
      </c>
      <c r="J2538" s="6">
        <v>73.16</v>
      </c>
      <c r="K2538" s="7">
        <v>0.15</v>
      </c>
      <c r="L2538" s="6">
        <v>32.64</v>
      </c>
      <c r="M2538" s="6">
        <f t="shared" si="156"/>
        <v>124.37199999999999</v>
      </c>
      <c r="N2538" s="6">
        <f t="shared" si="157"/>
        <v>65.28</v>
      </c>
      <c r="O2538" s="6">
        <f t="shared" si="158"/>
        <v>59.091999999999985</v>
      </c>
      <c r="P2538" s="8">
        <f t="shared" si="159"/>
        <v>0.47512301804264617</v>
      </c>
      <c r="Q2538" s="5">
        <f>YEAR(SalesDataTable[[#This Row],[Order Date]])</f>
        <v>2026</v>
      </c>
      <c r="R2538" s="8" t="str">
        <f>"Q"&amp;ROUNDUP(MONTH(SalesDataTable[[#This Row],[Order Date]])/3,0)</f>
        <v>Q4</v>
      </c>
      <c r="S2538" s="9">
        <f>MONTH(SalesDataTable[[#This Row],[Order Date]])</f>
        <v>12</v>
      </c>
      <c r="T2538" s="8" t="str">
        <f>TEXT(SalesDataTable[[#This Row],[Order Date]],"mmm")</f>
        <v>Dec</v>
      </c>
    </row>
    <row r="2539" spans="1:20" ht="15.6">
      <c r="A2539" s="2">
        <v>4672</v>
      </c>
      <c r="B2539" s="3">
        <v>46362</v>
      </c>
      <c r="C2539" s="4" t="s">
        <v>6</v>
      </c>
      <c r="D2539" s="4" t="s">
        <v>27</v>
      </c>
      <c r="E2539" s="4" t="s">
        <v>2</v>
      </c>
      <c r="F2539" s="4" t="s">
        <v>16</v>
      </c>
      <c r="G2539" s="4" t="s">
        <v>14</v>
      </c>
      <c r="H2539" s="4" t="s">
        <v>32</v>
      </c>
      <c r="I2539" s="9">
        <v>2</v>
      </c>
      <c r="J2539" s="6">
        <v>47.43</v>
      </c>
      <c r="K2539" s="7">
        <v>0.05</v>
      </c>
      <c r="L2539" s="6">
        <v>18.63</v>
      </c>
      <c r="M2539" s="6">
        <f t="shared" si="156"/>
        <v>90.11699999999999</v>
      </c>
      <c r="N2539" s="6">
        <f t="shared" si="157"/>
        <v>37.26</v>
      </c>
      <c r="O2539" s="6">
        <f t="shared" si="158"/>
        <v>52.856999999999992</v>
      </c>
      <c r="P2539" s="8">
        <f t="shared" si="159"/>
        <v>0.58653750124837711</v>
      </c>
      <c r="Q2539" s="5">
        <f>YEAR(SalesDataTable[[#This Row],[Order Date]])</f>
        <v>2026</v>
      </c>
      <c r="R2539" s="8" t="str">
        <f>"Q"&amp;ROUNDUP(MONTH(SalesDataTable[[#This Row],[Order Date]])/3,0)</f>
        <v>Q4</v>
      </c>
      <c r="S2539" s="9">
        <f>MONTH(SalesDataTable[[#This Row],[Order Date]])</f>
        <v>12</v>
      </c>
      <c r="T2539" s="8" t="str">
        <f>TEXT(SalesDataTable[[#This Row],[Order Date]],"mmm")</f>
        <v>Dec</v>
      </c>
    </row>
    <row r="2540" spans="1:20" ht="15.6">
      <c r="A2540" s="2">
        <v>533</v>
      </c>
      <c r="B2540" s="3">
        <v>46363</v>
      </c>
      <c r="C2540" s="4" t="s">
        <v>0</v>
      </c>
      <c r="D2540" s="4" t="s">
        <v>36</v>
      </c>
      <c r="E2540" s="4" t="s">
        <v>2</v>
      </c>
      <c r="F2540" s="4" t="s">
        <v>13</v>
      </c>
      <c r="G2540" s="4" t="s">
        <v>14</v>
      </c>
      <c r="H2540" s="4" t="s">
        <v>15</v>
      </c>
      <c r="I2540" s="9">
        <v>1</v>
      </c>
      <c r="J2540" s="6">
        <v>35.93</v>
      </c>
      <c r="K2540" s="7">
        <v>0.05</v>
      </c>
      <c r="L2540" s="6">
        <v>13.23</v>
      </c>
      <c r="M2540" s="6">
        <f t="shared" si="156"/>
        <v>34.133499999999998</v>
      </c>
      <c r="N2540" s="6">
        <f t="shared" si="157"/>
        <v>13.23</v>
      </c>
      <c r="O2540" s="6">
        <f t="shared" si="158"/>
        <v>20.903499999999998</v>
      </c>
      <c r="P2540" s="8">
        <f t="shared" si="159"/>
        <v>0.6124042363074399</v>
      </c>
      <c r="Q2540" s="5">
        <f>YEAR(SalesDataTable[[#This Row],[Order Date]])</f>
        <v>2026</v>
      </c>
      <c r="R2540" s="8" t="str">
        <f>"Q"&amp;ROUNDUP(MONTH(SalesDataTable[[#This Row],[Order Date]])/3,0)</f>
        <v>Q4</v>
      </c>
      <c r="S2540" s="9">
        <f>MONTH(SalesDataTable[[#This Row],[Order Date]])</f>
        <v>12</v>
      </c>
      <c r="T2540" s="8" t="str">
        <f>TEXT(SalesDataTable[[#This Row],[Order Date]],"mmm")</f>
        <v>Dec</v>
      </c>
    </row>
    <row r="2541" spans="1:20" ht="15.6">
      <c r="A2541" s="2">
        <v>2160</v>
      </c>
      <c r="B2541" s="3">
        <v>46363</v>
      </c>
      <c r="C2541" s="4" t="s">
        <v>0</v>
      </c>
      <c r="D2541" s="4" t="s">
        <v>50</v>
      </c>
      <c r="E2541" s="4" t="s">
        <v>28</v>
      </c>
      <c r="F2541" s="4" t="s">
        <v>3</v>
      </c>
      <c r="G2541" s="4" t="s">
        <v>14</v>
      </c>
      <c r="H2541" s="4" t="s">
        <v>15</v>
      </c>
      <c r="I2541" s="9">
        <v>1</v>
      </c>
      <c r="J2541" s="6">
        <v>35.53</v>
      </c>
      <c r="K2541" s="7">
        <v>0.05</v>
      </c>
      <c r="L2541" s="6">
        <v>13.28</v>
      </c>
      <c r="M2541" s="6">
        <f t="shared" si="156"/>
        <v>33.753500000000003</v>
      </c>
      <c r="N2541" s="6">
        <f t="shared" si="157"/>
        <v>13.28</v>
      </c>
      <c r="O2541" s="6">
        <f t="shared" si="158"/>
        <v>20.473500000000001</v>
      </c>
      <c r="P2541" s="8">
        <f t="shared" si="159"/>
        <v>0.6065593197742456</v>
      </c>
      <c r="Q2541" s="5">
        <f>YEAR(SalesDataTable[[#This Row],[Order Date]])</f>
        <v>2026</v>
      </c>
      <c r="R2541" s="8" t="str">
        <f>"Q"&amp;ROUNDUP(MONTH(SalesDataTable[[#This Row],[Order Date]])/3,0)</f>
        <v>Q4</v>
      </c>
      <c r="S2541" s="9">
        <f>MONTH(SalesDataTable[[#This Row],[Order Date]])</f>
        <v>12</v>
      </c>
      <c r="T2541" s="8" t="str">
        <f>TEXT(SalesDataTable[[#This Row],[Order Date]],"mmm")</f>
        <v>Dec</v>
      </c>
    </row>
    <row r="2542" spans="1:20" ht="15.6">
      <c r="A2542" s="2">
        <v>2841</v>
      </c>
      <c r="B2542" s="3">
        <v>46363</v>
      </c>
      <c r="C2542" s="4" t="s">
        <v>6</v>
      </c>
      <c r="D2542" s="4" t="s">
        <v>49</v>
      </c>
      <c r="E2542" s="4" t="s">
        <v>2</v>
      </c>
      <c r="F2542" s="4" t="s">
        <v>13</v>
      </c>
      <c r="G2542" s="4" t="s">
        <v>23</v>
      </c>
      <c r="H2542" s="4" t="s">
        <v>29</v>
      </c>
      <c r="I2542" s="9">
        <v>3</v>
      </c>
      <c r="J2542" s="6">
        <v>196.97</v>
      </c>
      <c r="K2542" s="7">
        <v>0.15</v>
      </c>
      <c r="L2542" s="6">
        <v>101.88</v>
      </c>
      <c r="M2542" s="6">
        <f t="shared" si="156"/>
        <v>502.27349999999996</v>
      </c>
      <c r="N2542" s="6">
        <f t="shared" si="157"/>
        <v>305.64</v>
      </c>
      <c r="O2542" s="6">
        <f t="shared" si="158"/>
        <v>196.63349999999997</v>
      </c>
      <c r="P2542" s="8">
        <f t="shared" si="159"/>
        <v>0.39148690902466482</v>
      </c>
      <c r="Q2542" s="5">
        <f>YEAR(SalesDataTable[[#This Row],[Order Date]])</f>
        <v>2026</v>
      </c>
      <c r="R2542" s="8" t="str">
        <f>"Q"&amp;ROUNDUP(MONTH(SalesDataTable[[#This Row],[Order Date]])/3,0)</f>
        <v>Q4</v>
      </c>
      <c r="S2542" s="9">
        <f>MONTH(SalesDataTable[[#This Row],[Order Date]])</f>
        <v>12</v>
      </c>
      <c r="T2542" s="8" t="str">
        <f>TEXT(SalesDataTable[[#This Row],[Order Date]],"mmm")</f>
        <v>Dec</v>
      </c>
    </row>
    <row r="2543" spans="1:20" ht="15.6">
      <c r="A2543" s="2">
        <v>3433</v>
      </c>
      <c r="B2543" s="3">
        <v>46363</v>
      </c>
      <c r="C2543" s="4" t="s">
        <v>0</v>
      </c>
      <c r="D2543" s="4" t="s">
        <v>1</v>
      </c>
      <c r="E2543" s="4" t="s">
        <v>2</v>
      </c>
      <c r="F2543" s="4" t="s">
        <v>13</v>
      </c>
      <c r="G2543" s="4" t="s">
        <v>14</v>
      </c>
      <c r="H2543" s="4" t="s">
        <v>15</v>
      </c>
      <c r="I2543" s="9">
        <v>2</v>
      </c>
      <c r="J2543" s="6">
        <v>37.020000000000003</v>
      </c>
      <c r="K2543" s="7">
        <v>0.2</v>
      </c>
      <c r="L2543" s="6">
        <v>13.39</v>
      </c>
      <c r="M2543" s="6">
        <f t="shared" si="156"/>
        <v>59.232000000000006</v>
      </c>
      <c r="N2543" s="6">
        <f t="shared" si="157"/>
        <v>26.78</v>
      </c>
      <c r="O2543" s="6">
        <f t="shared" si="158"/>
        <v>32.452000000000005</v>
      </c>
      <c r="P2543" s="8">
        <f t="shared" si="159"/>
        <v>0.5478795245813074</v>
      </c>
      <c r="Q2543" s="5">
        <f>YEAR(SalesDataTable[[#This Row],[Order Date]])</f>
        <v>2026</v>
      </c>
      <c r="R2543" s="8" t="str">
        <f>"Q"&amp;ROUNDUP(MONTH(SalesDataTable[[#This Row],[Order Date]])/3,0)</f>
        <v>Q4</v>
      </c>
      <c r="S2543" s="9">
        <f>MONTH(SalesDataTable[[#This Row],[Order Date]])</f>
        <v>12</v>
      </c>
      <c r="T2543" s="8" t="str">
        <f>TEXT(SalesDataTable[[#This Row],[Order Date]],"mmm")</f>
        <v>Dec</v>
      </c>
    </row>
    <row r="2544" spans="1:20" ht="15.6">
      <c r="A2544" s="2">
        <v>3763</v>
      </c>
      <c r="B2544" s="3">
        <v>46363</v>
      </c>
      <c r="C2544" s="4" t="s">
        <v>6</v>
      </c>
      <c r="D2544" s="4" t="s">
        <v>49</v>
      </c>
      <c r="E2544" s="4" t="s">
        <v>2</v>
      </c>
      <c r="F2544" s="4" t="s">
        <v>13</v>
      </c>
      <c r="G2544" s="4" t="s">
        <v>14</v>
      </c>
      <c r="H2544" s="4" t="s">
        <v>32</v>
      </c>
      <c r="I2544" s="9">
        <v>4</v>
      </c>
      <c r="J2544" s="6">
        <v>47.22</v>
      </c>
      <c r="K2544" s="7">
        <v>0</v>
      </c>
      <c r="L2544" s="6">
        <v>18.420000000000002</v>
      </c>
      <c r="M2544" s="6">
        <f t="shared" si="156"/>
        <v>188.88</v>
      </c>
      <c r="N2544" s="6">
        <f t="shared" si="157"/>
        <v>73.680000000000007</v>
      </c>
      <c r="O2544" s="6">
        <f t="shared" si="158"/>
        <v>115.19999999999999</v>
      </c>
      <c r="P2544" s="8">
        <f t="shared" si="159"/>
        <v>0.60991105463786521</v>
      </c>
      <c r="Q2544" s="5">
        <f>YEAR(SalesDataTable[[#This Row],[Order Date]])</f>
        <v>2026</v>
      </c>
      <c r="R2544" s="8" t="str">
        <f>"Q"&amp;ROUNDUP(MONTH(SalesDataTable[[#This Row],[Order Date]])/3,0)</f>
        <v>Q4</v>
      </c>
      <c r="S2544" s="9">
        <f>MONTH(SalesDataTable[[#This Row],[Order Date]])</f>
        <v>12</v>
      </c>
      <c r="T2544" s="8" t="str">
        <f>TEXT(SalesDataTable[[#This Row],[Order Date]],"mmm")</f>
        <v>Dec</v>
      </c>
    </row>
    <row r="2545" spans="1:20" ht="15.6">
      <c r="A2545" s="2">
        <v>706</v>
      </c>
      <c r="B2545" s="3">
        <v>46364</v>
      </c>
      <c r="C2545" s="4" t="s">
        <v>6</v>
      </c>
      <c r="D2545" s="4" t="s">
        <v>43</v>
      </c>
      <c r="E2545" s="4" t="s">
        <v>19</v>
      </c>
      <c r="F2545" s="4" t="s">
        <v>3</v>
      </c>
      <c r="G2545" s="4" t="s">
        <v>14</v>
      </c>
      <c r="H2545" s="4" t="s">
        <v>32</v>
      </c>
      <c r="I2545" s="9">
        <v>4</v>
      </c>
      <c r="J2545" s="6">
        <v>46.48</v>
      </c>
      <c r="K2545" s="7">
        <v>0.1</v>
      </c>
      <c r="L2545" s="6">
        <v>18.66</v>
      </c>
      <c r="M2545" s="6">
        <f t="shared" si="156"/>
        <v>167.328</v>
      </c>
      <c r="N2545" s="6">
        <f t="shared" si="157"/>
        <v>74.64</v>
      </c>
      <c r="O2545" s="6">
        <f t="shared" si="158"/>
        <v>92.688000000000002</v>
      </c>
      <c r="P2545" s="8">
        <f t="shared" si="159"/>
        <v>0.55393000573723461</v>
      </c>
      <c r="Q2545" s="5">
        <f>YEAR(SalesDataTable[[#This Row],[Order Date]])</f>
        <v>2026</v>
      </c>
      <c r="R2545" s="8" t="str">
        <f>"Q"&amp;ROUNDUP(MONTH(SalesDataTable[[#This Row],[Order Date]])/3,0)</f>
        <v>Q4</v>
      </c>
      <c r="S2545" s="9">
        <f>MONTH(SalesDataTable[[#This Row],[Order Date]])</f>
        <v>12</v>
      </c>
      <c r="T2545" s="8" t="str">
        <f>TEXT(SalesDataTable[[#This Row],[Order Date]],"mmm")</f>
        <v>Dec</v>
      </c>
    </row>
    <row r="2546" spans="1:20" ht="15.6">
      <c r="A2546" s="2">
        <v>1086</v>
      </c>
      <c r="B2546" s="3">
        <v>46364</v>
      </c>
      <c r="C2546" s="4" t="s">
        <v>20</v>
      </c>
      <c r="D2546" s="4" t="s">
        <v>47</v>
      </c>
      <c r="E2546" s="4" t="s">
        <v>8</v>
      </c>
      <c r="F2546" s="4" t="s">
        <v>16</v>
      </c>
      <c r="G2546" s="4" t="s">
        <v>9</v>
      </c>
      <c r="H2546" s="4" t="s">
        <v>17</v>
      </c>
      <c r="I2546" s="9">
        <v>12</v>
      </c>
      <c r="J2546" s="6">
        <v>146.99</v>
      </c>
      <c r="K2546" s="7">
        <v>0.15</v>
      </c>
      <c r="L2546" s="6">
        <v>79.239999999999995</v>
      </c>
      <c r="M2546" s="6">
        <f t="shared" si="156"/>
        <v>1499.298</v>
      </c>
      <c r="N2546" s="6">
        <f t="shared" si="157"/>
        <v>950.87999999999988</v>
      </c>
      <c r="O2546" s="6">
        <f t="shared" si="158"/>
        <v>548.41800000000012</v>
      </c>
      <c r="P2546" s="8">
        <f t="shared" si="159"/>
        <v>0.36578318653129671</v>
      </c>
      <c r="Q2546" s="5">
        <f>YEAR(SalesDataTable[[#This Row],[Order Date]])</f>
        <v>2026</v>
      </c>
      <c r="R2546" s="8" t="str">
        <f>"Q"&amp;ROUNDUP(MONTH(SalesDataTable[[#This Row],[Order Date]])/3,0)</f>
        <v>Q4</v>
      </c>
      <c r="S2546" s="9">
        <f>MONTH(SalesDataTable[[#This Row],[Order Date]])</f>
        <v>12</v>
      </c>
      <c r="T2546" s="8" t="str">
        <f>TEXT(SalesDataTable[[#This Row],[Order Date]],"mmm")</f>
        <v>Dec</v>
      </c>
    </row>
    <row r="2547" spans="1:20" ht="15.6">
      <c r="A2547" s="2">
        <v>1204</v>
      </c>
      <c r="B2547" s="3">
        <v>46364</v>
      </c>
      <c r="C2547" s="4" t="s">
        <v>11</v>
      </c>
      <c r="D2547" s="4" t="s">
        <v>39</v>
      </c>
      <c r="E2547" s="4" t="s">
        <v>2</v>
      </c>
      <c r="F2547" s="4" t="s">
        <v>13</v>
      </c>
      <c r="G2547" s="4" t="s">
        <v>34</v>
      </c>
      <c r="H2547" s="4" t="s">
        <v>35</v>
      </c>
      <c r="I2547" s="9">
        <v>1</v>
      </c>
      <c r="J2547" s="6">
        <v>40.29</v>
      </c>
      <c r="K2547" s="7">
        <v>0</v>
      </c>
      <c r="L2547" s="6">
        <v>15.07</v>
      </c>
      <c r="M2547" s="6">
        <f t="shared" si="156"/>
        <v>40.29</v>
      </c>
      <c r="N2547" s="6">
        <f t="shared" si="157"/>
        <v>15.07</v>
      </c>
      <c r="O2547" s="6">
        <f t="shared" si="158"/>
        <v>25.22</v>
      </c>
      <c r="P2547" s="8">
        <f t="shared" si="159"/>
        <v>0.62596177711590961</v>
      </c>
      <c r="Q2547" s="5">
        <f>YEAR(SalesDataTable[[#This Row],[Order Date]])</f>
        <v>2026</v>
      </c>
      <c r="R2547" s="8" t="str">
        <f>"Q"&amp;ROUNDUP(MONTH(SalesDataTable[[#This Row],[Order Date]])/3,0)</f>
        <v>Q4</v>
      </c>
      <c r="S2547" s="9">
        <f>MONTH(SalesDataTable[[#This Row],[Order Date]])</f>
        <v>12</v>
      </c>
      <c r="T2547" s="8" t="str">
        <f>TEXT(SalesDataTable[[#This Row],[Order Date]],"mmm")</f>
        <v>Dec</v>
      </c>
    </row>
    <row r="2548" spans="1:20" ht="15.6">
      <c r="A2548" s="2">
        <v>1451</v>
      </c>
      <c r="B2548" s="3">
        <v>46364</v>
      </c>
      <c r="C2548" s="4" t="s">
        <v>0</v>
      </c>
      <c r="D2548" s="4" t="s">
        <v>1</v>
      </c>
      <c r="E2548" s="4" t="s">
        <v>8</v>
      </c>
      <c r="F2548" s="4" t="s">
        <v>16</v>
      </c>
      <c r="G2548" s="4" t="s">
        <v>23</v>
      </c>
      <c r="H2548" s="4" t="s">
        <v>51</v>
      </c>
      <c r="I2548" s="9">
        <v>4</v>
      </c>
      <c r="J2548" s="6">
        <v>125.82</v>
      </c>
      <c r="K2548" s="7">
        <v>0.15</v>
      </c>
      <c r="L2548" s="6">
        <v>61.39</v>
      </c>
      <c r="M2548" s="6">
        <f t="shared" si="156"/>
        <v>427.78799999999995</v>
      </c>
      <c r="N2548" s="6">
        <f t="shared" si="157"/>
        <v>245.56</v>
      </c>
      <c r="O2548" s="6">
        <f t="shared" si="158"/>
        <v>182.22799999999995</v>
      </c>
      <c r="P2548" s="8">
        <f t="shared" si="159"/>
        <v>0.42597735326844133</v>
      </c>
      <c r="Q2548" s="5">
        <f>YEAR(SalesDataTable[[#This Row],[Order Date]])</f>
        <v>2026</v>
      </c>
      <c r="R2548" s="8" t="str">
        <f>"Q"&amp;ROUNDUP(MONTH(SalesDataTable[[#This Row],[Order Date]])/3,0)</f>
        <v>Q4</v>
      </c>
      <c r="S2548" s="9">
        <f>MONTH(SalesDataTable[[#This Row],[Order Date]])</f>
        <v>12</v>
      </c>
      <c r="T2548" s="8" t="str">
        <f>TEXT(SalesDataTable[[#This Row],[Order Date]],"mmm")</f>
        <v>Dec</v>
      </c>
    </row>
    <row r="2549" spans="1:20" ht="15.6">
      <c r="A2549" s="2">
        <v>1650</v>
      </c>
      <c r="B2549" s="3">
        <v>46364</v>
      </c>
      <c r="C2549" s="4" t="s">
        <v>6</v>
      </c>
      <c r="D2549" s="4" t="s">
        <v>7</v>
      </c>
      <c r="E2549" s="4" t="s">
        <v>2</v>
      </c>
      <c r="F2549" s="4" t="s">
        <v>13</v>
      </c>
      <c r="G2549" s="4" t="s">
        <v>14</v>
      </c>
      <c r="H2549" s="4" t="s">
        <v>15</v>
      </c>
      <c r="I2549" s="9">
        <v>3</v>
      </c>
      <c r="J2549" s="6">
        <v>36.25</v>
      </c>
      <c r="K2549" s="7">
        <v>0</v>
      </c>
      <c r="L2549" s="6">
        <v>13.67</v>
      </c>
      <c r="M2549" s="6">
        <f t="shared" si="156"/>
        <v>108.75</v>
      </c>
      <c r="N2549" s="6">
        <f t="shared" si="157"/>
        <v>41.01</v>
      </c>
      <c r="O2549" s="6">
        <f t="shared" si="158"/>
        <v>67.740000000000009</v>
      </c>
      <c r="P2549" s="8">
        <f t="shared" si="159"/>
        <v>0.62289655172413805</v>
      </c>
      <c r="Q2549" s="5">
        <f>YEAR(SalesDataTable[[#This Row],[Order Date]])</f>
        <v>2026</v>
      </c>
      <c r="R2549" s="8" t="str">
        <f>"Q"&amp;ROUNDUP(MONTH(SalesDataTable[[#This Row],[Order Date]])/3,0)</f>
        <v>Q4</v>
      </c>
      <c r="S2549" s="9">
        <f>MONTH(SalesDataTable[[#This Row],[Order Date]])</f>
        <v>12</v>
      </c>
      <c r="T2549" s="8" t="str">
        <f>TEXT(SalesDataTable[[#This Row],[Order Date]],"mmm")</f>
        <v>Dec</v>
      </c>
    </row>
    <row r="2550" spans="1:20" ht="15.6">
      <c r="A2550" s="2">
        <v>1740</v>
      </c>
      <c r="B2550" s="3">
        <v>46364</v>
      </c>
      <c r="C2550" s="4" t="s">
        <v>11</v>
      </c>
      <c r="D2550" s="4" t="s">
        <v>39</v>
      </c>
      <c r="E2550" s="4" t="s">
        <v>28</v>
      </c>
      <c r="F2550" s="4" t="s">
        <v>3</v>
      </c>
      <c r="G2550" s="4" t="s">
        <v>14</v>
      </c>
      <c r="H2550" s="4" t="s">
        <v>48</v>
      </c>
      <c r="I2550" s="9">
        <v>1</v>
      </c>
      <c r="J2550" s="6">
        <v>165.29</v>
      </c>
      <c r="K2550" s="7">
        <v>0.05</v>
      </c>
      <c r="L2550" s="6">
        <v>89.92</v>
      </c>
      <c r="M2550" s="6">
        <f t="shared" si="156"/>
        <v>157.02549999999999</v>
      </c>
      <c r="N2550" s="6">
        <f t="shared" si="157"/>
        <v>89.92</v>
      </c>
      <c r="O2550" s="6">
        <f t="shared" si="158"/>
        <v>67.105499999999992</v>
      </c>
      <c r="P2550" s="8">
        <f t="shared" si="159"/>
        <v>0.42735415585366704</v>
      </c>
      <c r="Q2550" s="5">
        <f>YEAR(SalesDataTable[[#This Row],[Order Date]])</f>
        <v>2026</v>
      </c>
      <c r="R2550" s="8" t="str">
        <f>"Q"&amp;ROUNDUP(MONTH(SalesDataTable[[#This Row],[Order Date]])/3,0)</f>
        <v>Q4</v>
      </c>
      <c r="S2550" s="9">
        <f>MONTH(SalesDataTable[[#This Row],[Order Date]])</f>
        <v>12</v>
      </c>
      <c r="T2550" s="8" t="str">
        <f>TEXT(SalesDataTable[[#This Row],[Order Date]],"mmm")</f>
        <v>Dec</v>
      </c>
    </row>
    <row r="2551" spans="1:20" ht="15.6">
      <c r="A2551" s="2">
        <v>3191</v>
      </c>
      <c r="B2551" s="3">
        <v>46364</v>
      </c>
      <c r="C2551" s="4" t="s">
        <v>20</v>
      </c>
      <c r="D2551" s="4" t="s">
        <v>33</v>
      </c>
      <c r="E2551" s="4" t="s">
        <v>2</v>
      </c>
      <c r="F2551" s="4" t="s">
        <v>13</v>
      </c>
      <c r="G2551" s="4" t="s">
        <v>23</v>
      </c>
      <c r="H2551" s="4" t="s">
        <v>40</v>
      </c>
      <c r="I2551" s="9">
        <v>1</v>
      </c>
      <c r="J2551" s="6">
        <v>82.89</v>
      </c>
      <c r="K2551" s="7">
        <v>0.15</v>
      </c>
      <c r="L2551" s="6">
        <v>38.51</v>
      </c>
      <c r="M2551" s="6">
        <f t="shared" si="156"/>
        <v>70.456500000000005</v>
      </c>
      <c r="N2551" s="6">
        <f t="shared" si="157"/>
        <v>38.51</v>
      </c>
      <c r="O2551" s="6">
        <f t="shared" si="158"/>
        <v>31.946500000000007</v>
      </c>
      <c r="P2551" s="8">
        <f t="shared" si="159"/>
        <v>0.45342161475520365</v>
      </c>
      <c r="Q2551" s="5">
        <f>YEAR(SalesDataTable[[#This Row],[Order Date]])</f>
        <v>2026</v>
      </c>
      <c r="R2551" s="8" t="str">
        <f>"Q"&amp;ROUNDUP(MONTH(SalesDataTable[[#This Row],[Order Date]])/3,0)</f>
        <v>Q4</v>
      </c>
      <c r="S2551" s="9">
        <f>MONTH(SalesDataTable[[#This Row],[Order Date]])</f>
        <v>12</v>
      </c>
      <c r="T2551" s="8" t="str">
        <f>TEXT(SalesDataTable[[#This Row],[Order Date]],"mmm")</f>
        <v>Dec</v>
      </c>
    </row>
    <row r="2552" spans="1:20" ht="15.6">
      <c r="A2552" s="2">
        <v>3662</v>
      </c>
      <c r="B2552" s="3">
        <v>46364</v>
      </c>
      <c r="C2552" s="4" t="s">
        <v>6</v>
      </c>
      <c r="D2552" s="4" t="s">
        <v>27</v>
      </c>
      <c r="E2552" s="4" t="s">
        <v>2</v>
      </c>
      <c r="F2552" s="4" t="s">
        <v>16</v>
      </c>
      <c r="G2552" s="4" t="s">
        <v>23</v>
      </c>
      <c r="H2552" s="4" t="s">
        <v>29</v>
      </c>
      <c r="I2552" s="9">
        <v>1</v>
      </c>
      <c r="J2552" s="6">
        <v>199.66</v>
      </c>
      <c r="K2552" s="7">
        <v>0</v>
      </c>
      <c r="L2552" s="6">
        <v>103.15</v>
      </c>
      <c r="M2552" s="6">
        <f t="shared" si="156"/>
        <v>199.66</v>
      </c>
      <c r="N2552" s="6">
        <f t="shared" si="157"/>
        <v>103.15</v>
      </c>
      <c r="O2552" s="6">
        <f t="shared" si="158"/>
        <v>96.509999999999991</v>
      </c>
      <c r="P2552" s="8">
        <f t="shared" si="159"/>
        <v>0.48337173194430527</v>
      </c>
      <c r="Q2552" s="5">
        <f>YEAR(SalesDataTable[[#This Row],[Order Date]])</f>
        <v>2026</v>
      </c>
      <c r="R2552" s="8" t="str">
        <f>"Q"&amp;ROUNDUP(MONTH(SalesDataTable[[#This Row],[Order Date]])/3,0)</f>
        <v>Q4</v>
      </c>
      <c r="S2552" s="9">
        <f>MONTH(SalesDataTable[[#This Row],[Order Date]])</f>
        <v>12</v>
      </c>
      <c r="T2552" s="8" t="str">
        <f>TEXT(SalesDataTable[[#This Row],[Order Date]],"mmm")</f>
        <v>Dec</v>
      </c>
    </row>
    <row r="2553" spans="1:20" ht="15.6">
      <c r="A2553" s="2">
        <v>3922</v>
      </c>
      <c r="B2553" s="3">
        <v>46364</v>
      </c>
      <c r="C2553" s="4" t="s">
        <v>20</v>
      </c>
      <c r="D2553" s="4" t="s">
        <v>33</v>
      </c>
      <c r="E2553" s="4" t="s">
        <v>19</v>
      </c>
      <c r="F2553" s="4" t="s">
        <v>13</v>
      </c>
      <c r="G2553" s="4" t="s">
        <v>9</v>
      </c>
      <c r="H2553" s="4" t="s">
        <v>17</v>
      </c>
      <c r="I2553" s="9">
        <v>2</v>
      </c>
      <c r="J2553" s="6">
        <v>146.25</v>
      </c>
      <c r="K2553" s="7">
        <v>0.05</v>
      </c>
      <c r="L2553" s="6">
        <v>77.3</v>
      </c>
      <c r="M2553" s="6">
        <f t="shared" si="156"/>
        <v>277.875</v>
      </c>
      <c r="N2553" s="6">
        <f t="shared" si="157"/>
        <v>154.6</v>
      </c>
      <c r="O2553" s="6">
        <f t="shared" si="158"/>
        <v>123.27500000000001</v>
      </c>
      <c r="P2553" s="8">
        <f t="shared" si="159"/>
        <v>0.44363472784525421</v>
      </c>
      <c r="Q2553" s="5">
        <f>YEAR(SalesDataTable[[#This Row],[Order Date]])</f>
        <v>2026</v>
      </c>
      <c r="R2553" s="8" t="str">
        <f>"Q"&amp;ROUNDUP(MONTH(SalesDataTable[[#This Row],[Order Date]])/3,0)</f>
        <v>Q4</v>
      </c>
      <c r="S2553" s="9">
        <f>MONTH(SalesDataTable[[#This Row],[Order Date]])</f>
        <v>12</v>
      </c>
      <c r="T2553" s="8" t="str">
        <f>TEXT(SalesDataTable[[#This Row],[Order Date]],"mmm")</f>
        <v>Dec</v>
      </c>
    </row>
    <row r="2554" spans="1:20" ht="15.6">
      <c r="A2554" s="2">
        <v>4022</v>
      </c>
      <c r="B2554" s="3">
        <v>46364</v>
      </c>
      <c r="C2554" s="4" t="s">
        <v>0</v>
      </c>
      <c r="D2554" s="4" t="s">
        <v>36</v>
      </c>
      <c r="E2554" s="4" t="s">
        <v>28</v>
      </c>
      <c r="F2554" s="4" t="s">
        <v>3</v>
      </c>
      <c r="G2554" s="4" t="s">
        <v>23</v>
      </c>
      <c r="H2554" s="4" t="s">
        <v>24</v>
      </c>
      <c r="I2554" s="9">
        <v>1</v>
      </c>
      <c r="J2554" s="6">
        <v>333.51</v>
      </c>
      <c r="K2554" s="7">
        <v>0.2</v>
      </c>
      <c r="L2554" s="6">
        <v>199.91</v>
      </c>
      <c r="M2554" s="6">
        <f t="shared" si="156"/>
        <v>266.80799999999999</v>
      </c>
      <c r="N2554" s="6">
        <f t="shared" si="157"/>
        <v>199.91</v>
      </c>
      <c r="O2554" s="6">
        <f t="shared" si="158"/>
        <v>66.897999999999996</v>
      </c>
      <c r="P2554" s="8">
        <f t="shared" si="159"/>
        <v>0.25073461065635211</v>
      </c>
      <c r="Q2554" s="5">
        <f>YEAR(SalesDataTable[[#This Row],[Order Date]])</f>
        <v>2026</v>
      </c>
      <c r="R2554" s="8" t="str">
        <f>"Q"&amp;ROUNDUP(MONTH(SalesDataTable[[#This Row],[Order Date]])/3,0)</f>
        <v>Q4</v>
      </c>
      <c r="S2554" s="9">
        <f>MONTH(SalesDataTable[[#This Row],[Order Date]])</f>
        <v>12</v>
      </c>
      <c r="T2554" s="8" t="str">
        <f>TEXT(SalesDataTable[[#This Row],[Order Date]],"mmm")</f>
        <v>Dec</v>
      </c>
    </row>
    <row r="2555" spans="1:20" ht="15.6">
      <c r="A2555" s="2">
        <v>4366</v>
      </c>
      <c r="B2555" s="3">
        <v>46364</v>
      </c>
      <c r="C2555" s="4" t="s">
        <v>6</v>
      </c>
      <c r="D2555" s="4" t="s">
        <v>43</v>
      </c>
      <c r="E2555" s="4" t="s">
        <v>19</v>
      </c>
      <c r="F2555" s="4" t="s">
        <v>13</v>
      </c>
      <c r="G2555" s="4" t="s">
        <v>9</v>
      </c>
      <c r="H2555" s="4" t="s">
        <v>37</v>
      </c>
      <c r="I2555" s="9">
        <v>1</v>
      </c>
      <c r="J2555" s="6">
        <v>151.97</v>
      </c>
      <c r="K2555" s="7">
        <v>0.05</v>
      </c>
      <c r="L2555" s="6">
        <v>80.239999999999995</v>
      </c>
      <c r="M2555" s="6">
        <f t="shared" si="156"/>
        <v>144.3715</v>
      </c>
      <c r="N2555" s="6">
        <f t="shared" si="157"/>
        <v>80.239999999999995</v>
      </c>
      <c r="O2555" s="6">
        <f t="shared" si="158"/>
        <v>64.131500000000003</v>
      </c>
      <c r="P2555" s="8">
        <f t="shared" si="159"/>
        <v>0.44421163456776441</v>
      </c>
      <c r="Q2555" s="5">
        <f>YEAR(SalesDataTable[[#This Row],[Order Date]])</f>
        <v>2026</v>
      </c>
      <c r="R2555" s="8" t="str">
        <f>"Q"&amp;ROUNDUP(MONTH(SalesDataTable[[#This Row],[Order Date]])/3,0)</f>
        <v>Q4</v>
      </c>
      <c r="S2555" s="9">
        <f>MONTH(SalesDataTable[[#This Row],[Order Date]])</f>
        <v>12</v>
      </c>
      <c r="T2555" s="8" t="str">
        <f>TEXT(SalesDataTable[[#This Row],[Order Date]],"mmm")</f>
        <v>Dec</v>
      </c>
    </row>
    <row r="2556" spans="1:20" ht="15.6">
      <c r="A2556" s="2">
        <v>4880</v>
      </c>
      <c r="B2556" s="3">
        <v>46364</v>
      </c>
      <c r="C2556" s="4" t="s">
        <v>20</v>
      </c>
      <c r="D2556" s="4" t="s">
        <v>47</v>
      </c>
      <c r="E2556" s="4" t="s">
        <v>19</v>
      </c>
      <c r="F2556" s="4" t="s">
        <v>13</v>
      </c>
      <c r="G2556" s="4" t="s">
        <v>4</v>
      </c>
      <c r="H2556" s="4" t="s">
        <v>26</v>
      </c>
      <c r="I2556" s="9">
        <v>1</v>
      </c>
      <c r="J2556" s="6">
        <v>41.07</v>
      </c>
      <c r="K2556" s="7">
        <v>0</v>
      </c>
      <c r="L2556" s="6">
        <v>16.600000000000001</v>
      </c>
      <c r="M2556" s="6">
        <f t="shared" si="156"/>
        <v>41.07</v>
      </c>
      <c r="N2556" s="6">
        <f t="shared" si="157"/>
        <v>16.600000000000001</v>
      </c>
      <c r="O2556" s="6">
        <f t="shared" si="158"/>
        <v>24.47</v>
      </c>
      <c r="P2556" s="8">
        <f t="shared" si="159"/>
        <v>0.59581202824446067</v>
      </c>
      <c r="Q2556" s="5">
        <f>YEAR(SalesDataTable[[#This Row],[Order Date]])</f>
        <v>2026</v>
      </c>
      <c r="R2556" s="8" t="str">
        <f>"Q"&amp;ROUNDUP(MONTH(SalesDataTable[[#This Row],[Order Date]])/3,0)</f>
        <v>Q4</v>
      </c>
      <c r="S2556" s="9">
        <f>MONTH(SalesDataTable[[#This Row],[Order Date]])</f>
        <v>12</v>
      </c>
      <c r="T2556" s="8" t="str">
        <f>TEXT(SalesDataTable[[#This Row],[Order Date]],"mmm")</f>
        <v>Dec</v>
      </c>
    </row>
    <row r="2557" spans="1:20" ht="15.6">
      <c r="A2557" s="2">
        <v>5127</v>
      </c>
      <c r="B2557" s="3">
        <v>46364</v>
      </c>
      <c r="C2557" s="4" t="s">
        <v>6</v>
      </c>
      <c r="D2557" s="4" t="s">
        <v>41</v>
      </c>
      <c r="E2557" s="4" t="s">
        <v>28</v>
      </c>
      <c r="F2557" s="4" t="s">
        <v>3</v>
      </c>
      <c r="G2557" s="4" t="s">
        <v>23</v>
      </c>
      <c r="H2557" s="4" t="s">
        <v>51</v>
      </c>
      <c r="I2557" s="9">
        <v>1</v>
      </c>
      <c r="J2557" s="6">
        <v>122.65</v>
      </c>
      <c r="K2557" s="7">
        <v>0</v>
      </c>
      <c r="L2557" s="6">
        <v>58.9</v>
      </c>
      <c r="M2557" s="6">
        <f t="shared" si="156"/>
        <v>122.65</v>
      </c>
      <c r="N2557" s="6">
        <f t="shared" si="157"/>
        <v>58.9</v>
      </c>
      <c r="O2557" s="6">
        <f t="shared" si="158"/>
        <v>63.750000000000007</v>
      </c>
      <c r="P2557" s="8">
        <f t="shared" si="159"/>
        <v>0.51977170811251527</v>
      </c>
      <c r="Q2557" s="5">
        <f>YEAR(SalesDataTable[[#This Row],[Order Date]])</f>
        <v>2026</v>
      </c>
      <c r="R2557" s="8" t="str">
        <f>"Q"&amp;ROUNDUP(MONTH(SalesDataTable[[#This Row],[Order Date]])/3,0)</f>
        <v>Q4</v>
      </c>
      <c r="S2557" s="9">
        <f>MONTH(SalesDataTable[[#This Row],[Order Date]])</f>
        <v>12</v>
      </c>
      <c r="T2557" s="8" t="str">
        <f>TEXT(SalesDataTable[[#This Row],[Order Date]],"mmm")</f>
        <v>Dec</v>
      </c>
    </row>
    <row r="2558" spans="1:20" ht="15.6">
      <c r="A2558" s="2">
        <v>13</v>
      </c>
      <c r="B2558" s="3">
        <v>46365</v>
      </c>
      <c r="C2558" s="4" t="s">
        <v>6</v>
      </c>
      <c r="D2558" s="4" t="s">
        <v>27</v>
      </c>
      <c r="E2558" s="4" t="s">
        <v>2</v>
      </c>
      <c r="F2558" s="4" t="s">
        <v>3</v>
      </c>
      <c r="G2558" s="4" t="s">
        <v>9</v>
      </c>
      <c r="H2558" s="4" t="s">
        <v>17</v>
      </c>
      <c r="I2558" s="9">
        <v>6</v>
      </c>
      <c r="J2558" s="6">
        <v>143.16</v>
      </c>
      <c r="K2558" s="7">
        <v>0.15</v>
      </c>
      <c r="L2558" s="6">
        <v>80.349999999999994</v>
      </c>
      <c r="M2558" s="6">
        <f t="shared" si="156"/>
        <v>730.11599999999999</v>
      </c>
      <c r="N2558" s="6">
        <f t="shared" si="157"/>
        <v>482.09999999999997</v>
      </c>
      <c r="O2558" s="6">
        <f t="shared" si="158"/>
        <v>248.01600000000002</v>
      </c>
      <c r="P2558" s="8">
        <f t="shared" si="159"/>
        <v>0.33969396643820987</v>
      </c>
      <c r="Q2558" s="5">
        <f>YEAR(SalesDataTable[[#This Row],[Order Date]])</f>
        <v>2026</v>
      </c>
      <c r="R2558" s="8" t="str">
        <f>"Q"&amp;ROUNDUP(MONTH(SalesDataTable[[#This Row],[Order Date]])/3,0)</f>
        <v>Q4</v>
      </c>
      <c r="S2558" s="9">
        <f>MONTH(SalesDataTable[[#This Row],[Order Date]])</f>
        <v>12</v>
      </c>
      <c r="T2558" s="8" t="str">
        <f>TEXT(SalesDataTable[[#This Row],[Order Date]],"mmm")</f>
        <v>Dec</v>
      </c>
    </row>
    <row r="2559" spans="1:20" ht="15.6">
      <c r="A2559" s="2">
        <v>102</v>
      </c>
      <c r="B2559" s="3">
        <v>46365</v>
      </c>
      <c r="C2559" s="4" t="s">
        <v>11</v>
      </c>
      <c r="D2559" s="4" t="s">
        <v>25</v>
      </c>
      <c r="E2559" s="4" t="s">
        <v>19</v>
      </c>
      <c r="F2559" s="4" t="s">
        <v>13</v>
      </c>
      <c r="G2559" s="4" t="s">
        <v>9</v>
      </c>
      <c r="H2559" s="4" t="s">
        <v>17</v>
      </c>
      <c r="I2559" s="9">
        <v>3</v>
      </c>
      <c r="J2559" s="6">
        <v>142.75</v>
      </c>
      <c r="K2559" s="7">
        <v>0.1</v>
      </c>
      <c r="L2559" s="6">
        <v>81.739999999999995</v>
      </c>
      <c r="M2559" s="6">
        <f t="shared" si="156"/>
        <v>385.42500000000001</v>
      </c>
      <c r="N2559" s="6">
        <f t="shared" si="157"/>
        <v>245.21999999999997</v>
      </c>
      <c r="O2559" s="6">
        <f t="shared" si="158"/>
        <v>140.20500000000004</v>
      </c>
      <c r="P2559" s="8">
        <f t="shared" si="159"/>
        <v>0.3637672698968672</v>
      </c>
      <c r="Q2559" s="5">
        <f>YEAR(SalesDataTable[[#This Row],[Order Date]])</f>
        <v>2026</v>
      </c>
      <c r="R2559" s="8" t="str">
        <f>"Q"&amp;ROUNDUP(MONTH(SalesDataTable[[#This Row],[Order Date]])/3,0)</f>
        <v>Q4</v>
      </c>
      <c r="S2559" s="9">
        <f>MONTH(SalesDataTable[[#This Row],[Order Date]])</f>
        <v>12</v>
      </c>
      <c r="T2559" s="8" t="str">
        <f>TEXT(SalesDataTable[[#This Row],[Order Date]],"mmm")</f>
        <v>Dec</v>
      </c>
    </row>
    <row r="2560" spans="1:20" ht="15.6">
      <c r="A2560" s="2">
        <v>519</v>
      </c>
      <c r="B2560" s="3">
        <v>46365</v>
      </c>
      <c r="C2560" s="4" t="s">
        <v>6</v>
      </c>
      <c r="D2560" s="4" t="s">
        <v>43</v>
      </c>
      <c r="E2560" s="4" t="s">
        <v>19</v>
      </c>
      <c r="F2560" s="4" t="s">
        <v>3</v>
      </c>
      <c r="G2560" s="4" t="s">
        <v>34</v>
      </c>
      <c r="H2560" s="4" t="s">
        <v>42</v>
      </c>
      <c r="I2560" s="9">
        <v>2</v>
      </c>
      <c r="J2560" s="6">
        <v>36.03</v>
      </c>
      <c r="K2560" s="7">
        <v>0.1</v>
      </c>
      <c r="L2560" s="6">
        <v>13.54</v>
      </c>
      <c r="M2560" s="6">
        <f t="shared" si="156"/>
        <v>64.853999999999999</v>
      </c>
      <c r="N2560" s="6">
        <f t="shared" si="157"/>
        <v>27.08</v>
      </c>
      <c r="O2560" s="6">
        <f t="shared" si="158"/>
        <v>37.774000000000001</v>
      </c>
      <c r="P2560" s="8">
        <f t="shared" si="159"/>
        <v>0.58244672649335427</v>
      </c>
      <c r="Q2560" s="5">
        <f>YEAR(SalesDataTable[[#This Row],[Order Date]])</f>
        <v>2026</v>
      </c>
      <c r="R2560" s="8" t="str">
        <f>"Q"&amp;ROUNDUP(MONTH(SalesDataTable[[#This Row],[Order Date]])/3,0)</f>
        <v>Q4</v>
      </c>
      <c r="S2560" s="9">
        <f>MONTH(SalesDataTable[[#This Row],[Order Date]])</f>
        <v>12</v>
      </c>
      <c r="T2560" s="8" t="str">
        <f>TEXT(SalesDataTable[[#This Row],[Order Date]],"mmm")</f>
        <v>Dec</v>
      </c>
    </row>
    <row r="2561" spans="1:20" ht="15.6">
      <c r="A2561" s="2">
        <v>522</v>
      </c>
      <c r="B2561" s="3">
        <v>46365</v>
      </c>
      <c r="C2561" s="4" t="s">
        <v>0</v>
      </c>
      <c r="D2561" s="4" t="s">
        <v>50</v>
      </c>
      <c r="E2561" s="4" t="s">
        <v>19</v>
      </c>
      <c r="F2561" s="4" t="s">
        <v>3</v>
      </c>
      <c r="G2561" s="4" t="s">
        <v>14</v>
      </c>
      <c r="H2561" s="4" t="s">
        <v>44</v>
      </c>
      <c r="I2561" s="9">
        <v>2</v>
      </c>
      <c r="J2561" s="6">
        <v>133.4</v>
      </c>
      <c r="K2561" s="7">
        <v>0</v>
      </c>
      <c r="L2561" s="6">
        <v>67.69</v>
      </c>
      <c r="M2561" s="6">
        <f t="shared" si="156"/>
        <v>266.8</v>
      </c>
      <c r="N2561" s="6">
        <f t="shared" si="157"/>
        <v>135.38</v>
      </c>
      <c r="O2561" s="6">
        <f t="shared" si="158"/>
        <v>131.42000000000002</v>
      </c>
      <c r="P2561" s="8">
        <f t="shared" si="159"/>
        <v>0.49257871064467768</v>
      </c>
      <c r="Q2561" s="5">
        <f>YEAR(SalesDataTable[[#This Row],[Order Date]])</f>
        <v>2026</v>
      </c>
      <c r="R2561" s="8" t="str">
        <f>"Q"&amp;ROUNDUP(MONTH(SalesDataTable[[#This Row],[Order Date]])/3,0)</f>
        <v>Q4</v>
      </c>
      <c r="S2561" s="9">
        <f>MONTH(SalesDataTable[[#This Row],[Order Date]])</f>
        <v>12</v>
      </c>
      <c r="T2561" s="8" t="str">
        <f>TEXT(SalesDataTable[[#This Row],[Order Date]],"mmm")</f>
        <v>Dec</v>
      </c>
    </row>
    <row r="2562" spans="1:20" ht="15.6">
      <c r="A2562" s="2">
        <v>798</v>
      </c>
      <c r="B2562" s="3">
        <v>46365</v>
      </c>
      <c r="C2562" s="4" t="s">
        <v>11</v>
      </c>
      <c r="D2562" s="4" t="s">
        <v>12</v>
      </c>
      <c r="E2562" s="4" t="s">
        <v>19</v>
      </c>
      <c r="F2562" s="4" t="s">
        <v>3</v>
      </c>
      <c r="G2562" s="4" t="s">
        <v>23</v>
      </c>
      <c r="H2562" s="4" t="s">
        <v>29</v>
      </c>
      <c r="I2562" s="9">
        <v>3</v>
      </c>
      <c r="J2562" s="6">
        <v>199.31</v>
      </c>
      <c r="K2562" s="7">
        <v>0.05</v>
      </c>
      <c r="L2562" s="6">
        <v>101.19</v>
      </c>
      <c r="M2562" s="6">
        <f t="shared" ref="M2562:M2625" si="160">I2562*J2562*(1-K2562)</f>
        <v>568.0335</v>
      </c>
      <c r="N2562" s="6">
        <f t="shared" ref="N2562:N2625" si="161">I2562*L2562</f>
        <v>303.57</v>
      </c>
      <c r="O2562" s="6">
        <f t="shared" ref="O2562:O2625" si="162">M2562-N2562</f>
        <v>264.46350000000001</v>
      </c>
      <c r="P2562" s="8">
        <f t="shared" ref="P2562:P2625" si="163">IFERROR(O2562/M2562,0)</f>
        <v>0.46557729429690325</v>
      </c>
      <c r="Q2562" s="5">
        <f>YEAR(SalesDataTable[[#This Row],[Order Date]])</f>
        <v>2026</v>
      </c>
      <c r="R2562" s="8" t="str">
        <f>"Q"&amp;ROUNDUP(MONTH(SalesDataTable[[#This Row],[Order Date]])/3,0)</f>
        <v>Q4</v>
      </c>
      <c r="S2562" s="9">
        <f>MONTH(SalesDataTable[[#This Row],[Order Date]])</f>
        <v>12</v>
      </c>
      <c r="T2562" s="8" t="str">
        <f>TEXT(SalesDataTable[[#This Row],[Order Date]],"mmm")</f>
        <v>Dec</v>
      </c>
    </row>
    <row r="2563" spans="1:20" ht="15.6">
      <c r="A2563" s="2">
        <v>1746</v>
      </c>
      <c r="B2563" s="3">
        <v>46365</v>
      </c>
      <c r="C2563" s="4" t="s">
        <v>6</v>
      </c>
      <c r="D2563" s="4" t="s">
        <v>41</v>
      </c>
      <c r="E2563" s="4" t="s">
        <v>2</v>
      </c>
      <c r="F2563" s="4" t="s">
        <v>16</v>
      </c>
      <c r="G2563" s="4" t="s">
        <v>14</v>
      </c>
      <c r="H2563" s="4" t="s">
        <v>32</v>
      </c>
      <c r="I2563" s="9">
        <v>1</v>
      </c>
      <c r="J2563" s="6">
        <v>47.44</v>
      </c>
      <c r="K2563" s="7">
        <v>0.15</v>
      </c>
      <c r="L2563" s="6">
        <v>17.899999999999999</v>
      </c>
      <c r="M2563" s="6">
        <f t="shared" si="160"/>
        <v>40.323999999999998</v>
      </c>
      <c r="N2563" s="6">
        <f t="shared" si="161"/>
        <v>17.899999999999999</v>
      </c>
      <c r="O2563" s="6">
        <f t="shared" si="162"/>
        <v>22.423999999999999</v>
      </c>
      <c r="P2563" s="8">
        <f t="shared" si="163"/>
        <v>0.55609562543398472</v>
      </c>
      <c r="Q2563" s="5">
        <f>YEAR(SalesDataTable[[#This Row],[Order Date]])</f>
        <v>2026</v>
      </c>
      <c r="R2563" s="8" t="str">
        <f>"Q"&amp;ROUNDUP(MONTH(SalesDataTable[[#This Row],[Order Date]])/3,0)</f>
        <v>Q4</v>
      </c>
      <c r="S2563" s="9">
        <f>MONTH(SalesDataTable[[#This Row],[Order Date]])</f>
        <v>12</v>
      </c>
      <c r="T2563" s="8" t="str">
        <f>TEXT(SalesDataTable[[#This Row],[Order Date]],"mmm")</f>
        <v>Dec</v>
      </c>
    </row>
    <row r="2564" spans="1:20" ht="15.6">
      <c r="A2564" s="2">
        <v>3412</v>
      </c>
      <c r="B2564" s="3">
        <v>46365</v>
      </c>
      <c r="C2564" s="4" t="s">
        <v>0</v>
      </c>
      <c r="D2564" s="4" t="s">
        <v>1</v>
      </c>
      <c r="E2564" s="4" t="s">
        <v>8</v>
      </c>
      <c r="F2564" s="4" t="s">
        <v>16</v>
      </c>
      <c r="G2564" s="4" t="s">
        <v>9</v>
      </c>
      <c r="H2564" s="4" t="s">
        <v>17</v>
      </c>
      <c r="I2564" s="9">
        <v>10</v>
      </c>
      <c r="J2564" s="6">
        <v>145.30000000000001</v>
      </c>
      <c r="K2564" s="7">
        <v>0.1</v>
      </c>
      <c r="L2564" s="6">
        <v>79.7</v>
      </c>
      <c r="M2564" s="6">
        <f t="shared" si="160"/>
        <v>1307.7</v>
      </c>
      <c r="N2564" s="6">
        <f t="shared" si="161"/>
        <v>797</v>
      </c>
      <c r="O2564" s="6">
        <f t="shared" si="162"/>
        <v>510.70000000000005</v>
      </c>
      <c r="P2564" s="8">
        <f t="shared" si="163"/>
        <v>0.39053299686472437</v>
      </c>
      <c r="Q2564" s="5">
        <f>YEAR(SalesDataTable[[#This Row],[Order Date]])</f>
        <v>2026</v>
      </c>
      <c r="R2564" s="8" t="str">
        <f>"Q"&amp;ROUNDUP(MONTH(SalesDataTable[[#This Row],[Order Date]])/3,0)</f>
        <v>Q4</v>
      </c>
      <c r="S2564" s="9">
        <f>MONTH(SalesDataTable[[#This Row],[Order Date]])</f>
        <v>12</v>
      </c>
      <c r="T2564" s="8" t="str">
        <f>TEXT(SalesDataTable[[#This Row],[Order Date]],"mmm")</f>
        <v>Dec</v>
      </c>
    </row>
    <row r="2565" spans="1:20" ht="15.6">
      <c r="A2565" s="2">
        <v>175</v>
      </c>
      <c r="B2565" s="3">
        <v>46366</v>
      </c>
      <c r="C2565" s="4" t="s">
        <v>0</v>
      </c>
      <c r="D2565" s="4" t="s">
        <v>1</v>
      </c>
      <c r="E2565" s="4" t="s">
        <v>28</v>
      </c>
      <c r="F2565" s="4" t="s">
        <v>13</v>
      </c>
      <c r="G2565" s="4" t="s">
        <v>4</v>
      </c>
      <c r="H2565" s="4" t="s">
        <v>5</v>
      </c>
      <c r="I2565" s="9">
        <v>1</v>
      </c>
      <c r="J2565" s="6">
        <v>81.010000000000005</v>
      </c>
      <c r="K2565" s="7">
        <v>0.2</v>
      </c>
      <c r="L2565" s="6">
        <v>41.51</v>
      </c>
      <c r="M2565" s="6">
        <f t="shared" si="160"/>
        <v>64.808000000000007</v>
      </c>
      <c r="N2565" s="6">
        <f t="shared" si="161"/>
        <v>41.51</v>
      </c>
      <c r="O2565" s="6">
        <f t="shared" si="162"/>
        <v>23.298000000000009</v>
      </c>
      <c r="P2565" s="8">
        <f t="shared" si="163"/>
        <v>0.35949265522774976</v>
      </c>
      <c r="Q2565" s="5">
        <f>YEAR(SalesDataTable[[#This Row],[Order Date]])</f>
        <v>2026</v>
      </c>
      <c r="R2565" s="8" t="str">
        <f>"Q"&amp;ROUNDUP(MONTH(SalesDataTable[[#This Row],[Order Date]])/3,0)</f>
        <v>Q4</v>
      </c>
      <c r="S2565" s="9">
        <f>MONTH(SalesDataTable[[#This Row],[Order Date]])</f>
        <v>12</v>
      </c>
      <c r="T2565" s="8" t="str">
        <f>TEXT(SalesDataTable[[#This Row],[Order Date]],"mmm")</f>
        <v>Dec</v>
      </c>
    </row>
    <row r="2566" spans="1:20" ht="15.6">
      <c r="A2566" s="2">
        <v>1014</v>
      </c>
      <c r="B2566" s="3">
        <v>46366</v>
      </c>
      <c r="C2566" s="4" t="s">
        <v>20</v>
      </c>
      <c r="D2566" s="4" t="s">
        <v>31</v>
      </c>
      <c r="E2566" s="4" t="s">
        <v>28</v>
      </c>
      <c r="F2566" s="4" t="s">
        <v>13</v>
      </c>
      <c r="G2566" s="4" t="s">
        <v>14</v>
      </c>
      <c r="H2566" s="4" t="s">
        <v>15</v>
      </c>
      <c r="I2566" s="9">
        <v>2</v>
      </c>
      <c r="J2566" s="6">
        <v>35.619999999999997</v>
      </c>
      <c r="K2566" s="7">
        <v>0</v>
      </c>
      <c r="L2566" s="6">
        <v>13.62</v>
      </c>
      <c r="M2566" s="6">
        <f t="shared" si="160"/>
        <v>71.239999999999995</v>
      </c>
      <c r="N2566" s="6">
        <f t="shared" si="161"/>
        <v>27.24</v>
      </c>
      <c r="O2566" s="6">
        <f t="shared" si="162"/>
        <v>44</v>
      </c>
      <c r="P2566" s="8">
        <f t="shared" si="163"/>
        <v>0.61763054463784395</v>
      </c>
      <c r="Q2566" s="5">
        <f>YEAR(SalesDataTable[[#This Row],[Order Date]])</f>
        <v>2026</v>
      </c>
      <c r="R2566" s="8" t="str">
        <f>"Q"&amp;ROUNDUP(MONTH(SalesDataTable[[#This Row],[Order Date]])/3,0)</f>
        <v>Q4</v>
      </c>
      <c r="S2566" s="9">
        <f>MONTH(SalesDataTable[[#This Row],[Order Date]])</f>
        <v>12</v>
      </c>
      <c r="T2566" s="8" t="str">
        <f>TEXT(SalesDataTable[[#This Row],[Order Date]],"mmm")</f>
        <v>Dec</v>
      </c>
    </row>
    <row r="2567" spans="1:20" ht="15.6">
      <c r="A2567" s="2">
        <v>1763</v>
      </c>
      <c r="B2567" s="3">
        <v>46366</v>
      </c>
      <c r="C2567" s="4" t="s">
        <v>0</v>
      </c>
      <c r="D2567" s="4" t="s">
        <v>1</v>
      </c>
      <c r="E2567" s="4" t="s">
        <v>2</v>
      </c>
      <c r="F2567" s="4" t="s">
        <v>13</v>
      </c>
      <c r="G2567" s="4" t="s">
        <v>4</v>
      </c>
      <c r="H2567" s="4" t="s">
        <v>22</v>
      </c>
      <c r="I2567" s="9">
        <v>2</v>
      </c>
      <c r="J2567" s="6">
        <v>49.88</v>
      </c>
      <c r="K2567" s="7">
        <v>0.05</v>
      </c>
      <c r="L2567" s="6">
        <v>22.31</v>
      </c>
      <c r="M2567" s="6">
        <f t="shared" si="160"/>
        <v>94.772000000000006</v>
      </c>
      <c r="N2567" s="6">
        <f t="shared" si="161"/>
        <v>44.62</v>
      </c>
      <c r="O2567" s="6">
        <f t="shared" si="162"/>
        <v>50.152000000000008</v>
      </c>
      <c r="P2567" s="8">
        <f t="shared" si="163"/>
        <v>0.52918583547883347</v>
      </c>
      <c r="Q2567" s="5">
        <f>YEAR(SalesDataTable[[#This Row],[Order Date]])</f>
        <v>2026</v>
      </c>
      <c r="R2567" s="8" t="str">
        <f>"Q"&amp;ROUNDUP(MONTH(SalesDataTable[[#This Row],[Order Date]])/3,0)</f>
        <v>Q4</v>
      </c>
      <c r="S2567" s="9">
        <f>MONTH(SalesDataTable[[#This Row],[Order Date]])</f>
        <v>12</v>
      </c>
      <c r="T2567" s="8" t="str">
        <f>TEXT(SalesDataTable[[#This Row],[Order Date]],"mmm")</f>
        <v>Dec</v>
      </c>
    </row>
    <row r="2568" spans="1:20" ht="15.6">
      <c r="A2568" s="2">
        <v>1863</v>
      </c>
      <c r="B2568" s="3">
        <v>46366</v>
      </c>
      <c r="C2568" s="4" t="s">
        <v>20</v>
      </c>
      <c r="D2568" s="4" t="s">
        <v>31</v>
      </c>
      <c r="E2568" s="4" t="s">
        <v>28</v>
      </c>
      <c r="F2568" s="4" t="s">
        <v>3</v>
      </c>
      <c r="G2568" s="4" t="s">
        <v>4</v>
      </c>
      <c r="H2568" s="4" t="s">
        <v>30</v>
      </c>
      <c r="I2568" s="9">
        <v>1</v>
      </c>
      <c r="J2568" s="6">
        <v>101.18</v>
      </c>
      <c r="K2568" s="7">
        <v>0.05</v>
      </c>
      <c r="L2568" s="6">
        <v>49.12</v>
      </c>
      <c r="M2568" s="6">
        <f t="shared" si="160"/>
        <v>96.120999999999995</v>
      </c>
      <c r="N2568" s="6">
        <f t="shared" si="161"/>
        <v>49.12</v>
      </c>
      <c r="O2568" s="6">
        <f t="shared" si="162"/>
        <v>47.000999999999998</v>
      </c>
      <c r="P2568" s="8">
        <f t="shared" si="163"/>
        <v>0.48897743469169069</v>
      </c>
      <c r="Q2568" s="5">
        <f>YEAR(SalesDataTable[[#This Row],[Order Date]])</f>
        <v>2026</v>
      </c>
      <c r="R2568" s="8" t="str">
        <f>"Q"&amp;ROUNDUP(MONTH(SalesDataTable[[#This Row],[Order Date]])/3,0)</f>
        <v>Q4</v>
      </c>
      <c r="S2568" s="9">
        <f>MONTH(SalesDataTable[[#This Row],[Order Date]])</f>
        <v>12</v>
      </c>
      <c r="T2568" s="8" t="str">
        <f>TEXT(SalesDataTable[[#This Row],[Order Date]],"mmm")</f>
        <v>Dec</v>
      </c>
    </row>
    <row r="2569" spans="1:20" ht="15.6">
      <c r="A2569" s="2">
        <v>3466</v>
      </c>
      <c r="B2569" s="3">
        <v>46366</v>
      </c>
      <c r="C2569" s="4" t="s">
        <v>6</v>
      </c>
      <c r="D2569" s="4" t="s">
        <v>43</v>
      </c>
      <c r="E2569" s="4" t="s">
        <v>19</v>
      </c>
      <c r="F2569" s="4" t="s">
        <v>16</v>
      </c>
      <c r="G2569" s="4" t="s">
        <v>34</v>
      </c>
      <c r="H2569" s="4" t="s">
        <v>42</v>
      </c>
      <c r="I2569" s="9">
        <v>2</v>
      </c>
      <c r="J2569" s="6">
        <v>36.64</v>
      </c>
      <c r="K2569" s="7">
        <v>0</v>
      </c>
      <c r="L2569" s="6">
        <v>13.7</v>
      </c>
      <c r="M2569" s="6">
        <f t="shared" si="160"/>
        <v>73.28</v>
      </c>
      <c r="N2569" s="6">
        <f t="shared" si="161"/>
        <v>27.4</v>
      </c>
      <c r="O2569" s="6">
        <f t="shared" si="162"/>
        <v>45.88</v>
      </c>
      <c r="P2569" s="8">
        <f t="shared" si="163"/>
        <v>0.62609170305676853</v>
      </c>
      <c r="Q2569" s="5">
        <f>YEAR(SalesDataTable[[#This Row],[Order Date]])</f>
        <v>2026</v>
      </c>
      <c r="R2569" s="8" t="str">
        <f>"Q"&amp;ROUNDUP(MONTH(SalesDataTable[[#This Row],[Order Date]])/3,0)</f>
        <v>Q4</v>
      </c>
      <c r="S2569" s="9">
        <f>MONTH(SalesDataTable[[#This Row],[Order Date]])</f>
        <v>12</v>
      </c>
      <c r="T2569" s="8" t="str">
        <f>TEXT(SalesDataTable[[#This Row],[Order Date]],"mmm")</f>
        <v>Dec</v>
      </c>
    </row>
    <row r="2570" spans="1:20" ht="15.6">
      <c r="A2570" s="2">
        <v>3630</v>
      </c>
      <c r="B2570" s="3">
        <v>46366</v>
      </c>
      <c r="C2570" s="4" t="s">
        <v>6</v>
      </c>
      <c r="D2570" s="4" t="s">
        <v>43</v>
      </c>
      <c r="E2570" s="4" t="s">
        <v>19</v>
      </c>
      <c r="F2570" s="4" t="s">
        <v>3</v>
      </c>
      <c r="G2570" s="4" t="s">
        <v>4</v>
      </c>
      <c r="H2570" s="4" t="s">
        <v>26</v>
      </c>
      <c r="I2570" s="9">
        <v>3</v>
      </c>
      <c r="J2570" s="6">
        <v>39.979999999999997</v>
      </c>
      <c r="K2570" s="7">
        <v>0.1</v>
      </c>
      <c r="L2570" s="6">
        <v>16.989999999999998</v>
      </c>
      <c r="M2570" s="6">
        <f t="shared" si="160"/>
        <v>107.946</v>
      </c>
      <c r="N2570" s="6">
        <f t="shared" si="161"/>
        <v>50.97</v>
      </c>
      <c r="O2570" s="6">
        <f t="shared" si="162"/>
        <v>56.975999999999999</v>
      </c>
      <c r="P2570" s="8">
        <f t="shared" si="163"/>
        <v>0.52781946528819967</v>
      </c>
      <c r="Q2570" s="5">
        <f>YEAR(SalesDataTable[[#This Row],[Order Date]])</f>
        <v>2026</v>
      </c>
      <c r="R2570" s="8" t="str">
        <f>"Q"&amp;ROUNDUP(MONTH(SalesDataTable[[#This Row],[Order Date]])/3,0)</f>
        <v>Q4</v>
      </c>
      <c r="S2570" s="9">
        <f>MONTH(SalesDataTable[[#This Row],[Order Date]])</f>
        <v>12</v>
      </c>
      <c r="T2570" s="8" t="str">
        <f>TEXT(SalesDataTable[[#This Row],[Order Date]],"mmm")</f>
        <v>Dec</v>
      </c>
    </row>
    <row r="2571" spans="1:20" ht="15.6">
      <c r="A2571" s="2">
        <v>3633</v>
      </c>
      <c r="B2571" s="3">
        <v>46366</v>
      </c>
      <c r="C2571" s="4" t="s">
        <v>20</v>
      </c>
      <c r="D2571" s="4" t="s">
        <v>21</v>
      </c>
      <c r="E2571" s="4" t="s">
        <v>28</v>
      </c>
      <c r="F2571" s="4" t="s">
        <v>16</v>
      </c>
      <c r="G2571" s="4" t="s">
        <v>9</v>
      </c>
      <c r="H2571" s="4" t="s">
        <v>17</v>
      </c>
      <c r="I2571" s="9">
        <v>3</v>
      </c>
      <c r="J2571" s="6">
        <v>144.16</v>
      </c>
      <c r="K2571" s="7">
        <v>0</v>
      </c>
      <c r="L2571" s="6">
        <v>77.36</v>
      </c>
      <c r="M2571" s="6">
        <f t="shared" si="160"/>
        <v>432.48</v>
      </c>
      <c r="N2571" s="6">
        <f t="shared" si="161"/>
        <v>232.07999999999998</v>
      </c>
      <c r="O2571" s="6">
        <f t="shared" si="162"/>
        <v>200.40000000000003</v>
      </c>
      <c r="P2571" s="8">
        <f t="shared" si="163"/>
        <v>0.46337402885682583</v>
      </c>
      <c r="Q2571" s="5">
        <f>YEAR(SalesDataTable[[#This Row],[Order Date]])</f>
        <v>2026</v>
      </c>
      <c r="R2571" s="8" t="str">
        <f>"Q"&amp;ROUNDUP(MONTH(SalesDataTable[[#This Row],[Order Date]])/3,0)</f>
        <v>Q4</v>
      </c>
      <c r="S2571" s="9">
        <f>MONTH(SalesDataTable[[#This Row],[Order Date]])</f>
        <v>12</v>
      </c>
      <c r="T2571" s="8" t="str">
        <f>TEXT(SalesDataTable[[#This Row],[Order Date]],"mmm")</f>
        <v>Dec</v>
      </c>
    </row>
    <row r="2572" spans="1:20" ht="15.6">
      <c r="A2572" s="2">
        <v>4</v>
      </c>
      <c r="B2572" s="3">
        <v>46367</v>
      </c>
      <c r="C2572" s="4" t="s">
        <v>20</v>
      </c>
      <c r="D2572" s="4" t="s">
        <v>21</v>
      </c>
      <c r="E2572" s="4" t="s">
        <v>2</v>
      </c>
      <c r="F2572" s="4" t="s">
        <v>13</v>
      </c>
      <c r="G2572" s="4" t="s">
        <v>4</v>
      </c>
      <c r="H2572" s="4" t="s">
        <v>30</v>
      </c>
      <c r="I2572" s="9">
        <v>1</v>
      </c>
      <c r="J2572" s="6">
        <v>102.98</v>
      </c>
      <c r="K2572" s="7">
        <v>0.1</v>
      </c>
      <c r="L2572" s="6">
        <v>51.45</v>
      </c>
      <c r="M2572" s="6">
        <f t="shared" si="160"/>
        <v>92.682000000000002</v>
      </c>
      <c r="N2572" s="6">
        <f t="shared" si="161"/>
        <v>51.45</v>
      </c>
      <c r="O2572" s="6">
        <f t="shared" si="162"/>
        <v>41.231999999999999</v>
      </c>
      <c r="P2572" s="8">
        <f t="shared" si="163"/>
        <v>0.4448760277076455</v>
      </c>
      <c r="Q2572" s="5">
        <f>YEAR(SalesDataTable[[#This Row],[Order Date]])</f>
        <v>2026</v>
      </c>
      <c r="R2572" s="8" t="str">
        <f>"Q"&amp;ROUNDUP(MONTH(SalesDataTable[[#This Row],[Order Date]])/3,0)</f>
        <v>Q4</v>
      </c>
      <c r="S2572" s="9">
        <f>MONTH(SalesDataTable[[#This Row],[Order Date]])</f>
        <v>12</v>
      </c>
      <c r="T2572" s="8" t="str">
        <f>TEXT(SalesDataTable[[#This Row],[Order Date]],"mmm")</f>
        <v>Dec</v>
      </c>
    </row>
    <row r="2573" spans="1:20" ht="15.6">
      <c r="A2573" s="2">
        <v>70</v>
      </c>
      <c r="B2573" s="3">
        <v>46367</v>
      </c>
      <c r="C2573" s="4" t="s">
        <v>20</v>
      </c>
      <c r="D2573" s="4" t="s">
        <v>47</v>
      </c>
      <c r="E2573" s="4" t="s">
        <v>2</v>
      </c>
      <c r="F2573" s="4" t="s">
        <v>13</v>
      </c>
      <c r="G2573" s="4" t="s">
        <v>34</v>
      </c>
      <c r="H2573" s="4" t="s">
        <v>38</v>
      </c>
      <c r="I2573" s="9">
        <v>2</v>
      </c>
      <c r="J2573" s="6">
        <v>122.49</v>
      </c>
      <c r="K2573" s="7">
        <v>0.15</v>
      </c>
      <c r="L2573" s="6">
        <v>70.930000000000007</v>
      </c>
      <c r="M2573" s="6">
        <f t="shared" si="160"/>
        <v>208.23299999999998</v>
      </c>
      <c r="N2573" s="6">
        <f t="shared" si="161"/>
        <v>141.86000000000001</v>
      </c>
      <c r="O2573" s="6">
        <f t="shared" si="162"/>
        <v>66.372999999999962</v>
      </c>
      <c r="P2573" s="8">
        <f t="shared" si="163"/>
        <v>0.31874390706564265</v>
      </c>
      <c r="Q2573" s="5">
        <f>YEAR(SalesDataTable[[#This Row],[Order Date]])</f>
        <v>2026</v>
      </c>
      <c r="R2573" s="8" t="str">
        <f>"Q"&amp;ROUNDUP(MONTH(SalesDataTable[[#This Row],[Order Date]])/3,0)</f>
        <v>Q4</v>
      </c>
      <c r="S2573" s="9">
        <f>MONTH(SalesDataTable[[#This Row],[Order Date]])</f>
        <v>12</v>
      </c>
      <c r="T2573" s="8" t="str">
        <f>TEXT(SalesDataTable[[#This Row],[Order Date]],"mmm")</f>
        <v>Dec</v>
      </c>
    </row>
    <row r="2574" spans="1:20" ht="15.6">
      <c r="A2574" s="2">
        <v>948</v>
      </c>
      <c r="B2574" s="3">
        <v>46367</v>
      </c>
      <c r="C2574" s="4" t="s">
        <v>6</v>
      </c>
      <c r="D2574" s="4" t="s">
        <v>41</v>
      </c>
      <c r="E2574" s="4" t="s">
        <v>28</v>
      </c>
      <c r="F2574" s="4" t="s">
        <v>13</v>
      </c>
      <c r="G2574" s="4" t="s">
        <v>9</v>
      </c>
      <c r="H2574" s="4" t="s">
        <v>17</v>
      </c>
      <c r="I2574" s="9">
        <v>1</v>
      </c>
      <c r="J2574" s="6">
        <v>141.74</v>
      </c>
      <c r="K2574" s="7">
        <v>0.15</v>
      </c>
      <c r="L2574" s="6">
        <v>78.97</v>
      </c>
      <c r="M2574" s="6">
        <f t="shared" si="160"/>
        <v>120.479</v>
      </c>
      <c r="N2574" s="6">
        <f t="shared" si="161"/>
        <v>78.97</v>
      </c>
      <c r="O2574" s="6">
        <f t="shared" si="162"/>
        <v>41.509</v>
      </c>
      <c r="P2574" s="8">
        <f t="shared" si="163"/>
        <v>0.34453307215365336</v>
      </c>
      <c r="Q2574" s="5">
        <f>YEAR(SalesDataTable[[#This Row],[Order Date]])</f>
        <v>2026</v>
      </c>
      <c r="R2574" s="8" t="str">
        <f>"Q"&amp;ROUNDUP(MONTH(SalesDataTable[[#This Row],[Order Date]])/3,0)</f>
        <v>Q4</v>
      </c>
      <c r="S2574" s="9">
        <f>MONTH(SalesDataTable[[#This Row],[Order Date]])</f>
        <v>12</v>
      </c>
      <c r="T2574" s="8" t="str">
        <f>TEXT(SalesDataTable[[#This Row],[Order Date]],"mmm")</f>
        <v>Dec</v>
      </c>
    </row>
    <row r="2575" spans="1:20" ht="15.6">
      <c r="A2575" s="2">
        <v>1957</v>
      </c>
      <c r="B2575" s="3">
        <v>46367</v>
      </c>
      <c r="C2575" s="4" t="s">
        <v>20</v>
      </c>
      <c r="D2575" s="4" t="s">
        <v>31</v>
      </c>
      <c r="E2575" s="4" t="s">
        <v>2</v>
      </c>
      <c r="F2575" s="4" t="s">
        <v>3</v>
      </c>
      <c r="G2575" s="4" t="s">
        <v>4</v>
      </c>
      <c r="H2575" s="4" t="s">
        <v>26</v>
      </c>
      <c r="I2575" s="9">
        <v>6</v>
      </c>
      <c r="J2575" s="6">
        <v>39.44</v>
      </c>
      <c r="K2575" s="7">
        <v>0.1</v>
      </c>
      <c r="L2575" s="6">
        <v>16.89</v>
      </c>
      <c r="M2575" s="6">
        <f t="shared" si="160"/>
        <v>212.976</v>
      </c>
      <c r="N2575" s="6">
        <f t="shared" si="161"/>
        <v>101.34</v>
      </c>
      <c r="O2575" s="6">
        <f t="shared" si="162"/>
        <v>111.636</v>
      </c>
      <c r="P2575" s="8">
        <f t="shared" si="163"/>
        <v>0.52417173766058145</v>
      </c>
      <c r="Q2575" s="5">
        <f>YEAR(SalesDataTable[[#This Row],[Order Date]])</f>
        <v>2026</v>
      </c>
      <c r="R2575" s="8" t="str">
        <f>"Q"&amp;ROUNDUP(MONTH(SalesDataTable[[#This Row],[Order Date]])/3,0)</f>
        <v>Q4</v>
      </c>
      <c r="S2575" s="9">
        <f>MONTH(SalesDataTable[[#This Row],[Order Date]])</f>
        <v>12</v>
      </c>
      <c r="T2575" s="8" t="str">
        <f>TEXT(SalesDataTable[[#This Row],[Order Date]],"mmm")</f>
        <v>Dec</v>
      </c>
    </row>
    <row r="2576" spans="1:20" ht="15.6">
      <c r="A2576" s="2">
        <v>3097</v>
      </c>
      <c r="B2576" s="3">
        <v>46367</v>
      </c>
      <c r="C2576" s="4" t="s">
        <v>11</v>
      </c>
      <c r="D2576" s="4" t="s">
        <v>18</v>
      </c>
      <c r="E2576" s="4" t="s">
        <v>19</v>
      </c>
      <c r="F2576" s="4" t="s">
        <v>3</v>
      </c>
      <c r="G2576" s="4" t="s">
        <v>4</v>
      </c>
      <c r="H2576" s="4" t="s">
        <v>22</v>
      </c>
      <c r="I2576" s="9">
        <v>1</v>
      </c>
      <c r="J2576" s="6">
        <v>49.64</v>
      </c>
      <c r="K2576" s="7">
        <v>0.1</v>
      </c>
      <c r="L2576" s="6">
        <v>22</v>
      </c>
      <c r="M2576" s="6">
        <f t="shared" si="160"/>
        <v>44.676000000000002</v>
      </c>
      <c r="N2576" s="6">
        <f t="shared" si="161"/>
        <v>22</v>
      </c>
      <c r="O2576" s="6">
        <f t="shared" si="162"/>
        <v>22.676000000000002</v>
      </c>
      <c r="P2576" s="8">
        <f t="shared" si="163"/>
        <v>0.50756558331094992</v>
      </c>
      <c r="Q2576" s="5">
        <f>YEAR(SalesDataTable[[#This Row],[Order Date]])</f>
        <v>2026</v>
      </c>
      <c r="R2576" s="8" t="str">
        <f>"Q"&amp;ROUNDUP(MONTH(SalesDataTable[[#This Row],[Order Date]])/3,0)</f>
        <v>Q4</v>
      </c>
      <c r="S2576" s="9">
        <f>MONTH(SalesDataTable[[#This Row],[Order Date]])</f>
        <v>12</v>
      </c>
      <c r="T2576" s="8" t="str">
        <f>TEXT(SalesDataTable[[#This Row],[Order Date]],"mmm")</f>
        <v>Dec</v>
      </c>
    </row>
    <row r="2577" spans="1:20" ht="15.6">
      <c r="A2577" s="2">
        <v>3649</v>
      </c>
      <c r="B2577" s="3">
        <v>46367</v>
      </c>
      <c r="C2577" s="4" t="s">
        <v>11</v>
      </c>
      <c r="D2577" s="4" t="s">
        <v>12</v>
      </c>
      <c r="E2577" s="4" t="s">
        <v>2</v>
      </c>
      <c r="F2577" s="4" t="s">
        <v>13</v>
      </c>
      <c r="G2577" s="4" t="s">
        <v>14</v>
      </c>
      <c r="H2577" s="4" t="s">
        <v>48</v>
      </c>
      <c r="I2577" s="9">
        <v>1</v>
      </c>
      <c r="J2577" s="6">
        <v>164.29</v>
      </c>
      <c r="K2577" s="7">
        <v>0.05</v>
      </c>
      <c r="L2577" s="6">
        <v>88.66</v>
      </c>
      <c r="M2577" s="6">
        <f t="shared" si="160"/>
        <v>156.07549999999998</v>
      </c>
      <c r="N2577" s="6">
        <f t="shared" si="161"/>
        <v>88.66</v>
      </c>
      <c r="O2577" s="6">
        <f t="shared" si="162"/>
        <v>67.41549999999998</v>
      </c>
      <c r="P2577" s="8">
        <f t="shared" si="163"/>
        <v>0.43194159237035917</v>
      </c>
      <c r="Q2577" s="5">
        <f>YEAR(SalesDataTable[[#This Row],[Order Date]])</f>
        <v>2026</v>
      </c>
      <c r="R2577" s="8" t="str">
        <f>"Q"&amp;ROUNDUP(MONTH(SalesDataTable[[#This Row],[Order Date]])/3,0)</f>
        <v>Q4</v>
      </c>
      <c r="S2577" s="9">
        <f>MONTH(SalesDataTable[[#This Row],[Order Date]])</f>
        <v>12</v>
      </c>
      <c r="T2577" s="8" t="str">
        <f>TEXT(SalesDataTable[[#This Row],[Order Date]],"mmm")</f>
        <v>Dec</v>
      </c>
    </row>
    <row r="2578" spans="1:20" ht="15.6">
      <c r="A2578" s="2">
        <v>3963</v>
      </c>
      <c r="B2578" s="3">
        <v>46367</v>
      </c>
      <c r="C2578" s="4" t="s">
        <v>20</v>
      </c>
      <c r="D2578" s="4" t="s">
        <v>33</v>
      </c>
      <c r="E2578" s="4" t="s">
        <v>2</v>
      </c>
      <c r="F2578" s="4" t="s">
        <v>3</v>
      </c>
      <c r="G2578" s="4" t="s">
        <v>14</v>
      </c>
      <c r="H2578" s="4" t="s">
        <v>15</v>
      </c>
      <c r="I2578" s="9">
        <v>1</v>
      </c>
      <c r="J2578" s="6">
        <v>35.81</v>
      </c>
      <c r="K2578" s="7">
        <v>0</v>
      </c>
      <c r="L2578" s="6">
        <v>13.28</v>
      </c>
      <c r="M2578" s="6">
        <f t="shared" si="160"/>
        <v>35.81</v>
      </c>
      <c r="N2578" s="6">
        <f t="shared" si="161"/>
        <v>13.28</v>
      </c>
      <c r="O2578" s="6">
        <f t="shared" si="162"/>
        <v>22.53</v>
      </c>
      <c r="P2578" s="8">
        <f t="shared" si="163"/>
        <v>0.62915386763473891</v>
      </c>
      <c r="Q2578" s="5">
        <f>YEAR(SalesDataTable[[#This Row],[Order Date]])</f>
        <v>2026</v>
      </c>
      <c r="R2578" s="8" t="str">
        <f>"Q"&amp;ROUNDUP(MONTH(SalesDataTable[[#This Row],[Order Date]])/3,0)</f>
        <v>Q4</v>
      </c>
      <c r="S2578" s="9">
        <f>MONTH(SalesDataTable[[#This Row],[Order Date]])</f>
        <v>12</v>
      </c>
      <c r="T2578" s="8" t="str">
        <f>TEXT(SalesDataTable[[#This Row],[Order Date]],"mmm")</f>
        <v>Dec</v>
      </c>
    </row>
    <row r="2579" spans="1:20" ht="15.6">
      <c r="A2579" s="2">
        <v>4305</v>
      </c>
      <c r="B2579" s="3">
        <v>46367</v>
      </c>
      <c r="C2579" s="4" t="s">
        <v>0</v>
      </c>
      <c r="D2579" s="4" t="s">
        <v>36</v>
      </c>
      <c r="E2579" s="4" t="s">
        <v>19</v>
      </c>
      <c r="F2579" s="4" t="s">
        <v>13</v>
      </c>
      <c r="G2579" s="4" t="s">
        <v>34</v>
      </c>
      <c r="H2579" s="4" t="s">
        <v>35</v>
      </c>
      <c r="I2579" s="9">
        <v>1</v>
      </c>
      <c r="J2579" s="6">
        <v>41.31</v>
      </c>
      <c r="K2579" s="7">
        <v>0.05</v>
      </c>
      <c r="L2579" s="6">
        <v>14.56</v>
      </c>
      <c r="M2579" s="6">
        <f t="shared" si="160"/>
        <v>39.244500000000002</v>
      </c>
      <c r="N2579" s="6">
        <f t="shared" si="161"/>
        <v>14.56</v>
      </c>
      <c r="O2579" s="6">
        <f t="shared" si="162"/>
        <v>24.6845</v>
      </c>
      <c r="P2579" s="8">
        <f t="shared" si="163"/>
        <v>0.62899259768884808</v>
      </c>
      <c r="Q2579" s="5">
        <f>YEAR(SalesDataTable[[#This Row],[Order Date]])</f>
        <v>2026</v>
      </c>
      <c r="R2579" s="8" t="str">
        <f>"Q"&amp;ROUNDUP(MONTH(SalesDataTable[[#This Row],[Order Date]])/3,0)</f>
        <v>Q4</v>
      </c>
      <c r="S2579" s="9">
        <f>MONTH(SalesDataTable[[#This Row],[Order Date]])</f>
        <v>12</v>
      </c>
      <c r="T2579" s="8" t="str">
        <f>TEXT(SalesDataTable[[#This Row],[Order Date]],"mmm")</f>
        <v>Dec</v>
      </c>
    </row>
    <row r="2580" spans="1:20" ht="15.6">
      <c r="A2580" s="2">
        <v>4942</v>
      </c>
      <c r="B2580" s="3">
        <v>46367</v>
      </c>
      <c r="C2580" s="4" t="s">
        <v>20</v>
      </c>
      <c r="D2580" s="4" t="s">
        <v>47</v>
      </c>
      <c r="E2580" s="4" t="s">
        <v>28</v>
      </c>
      <c r="F2580" s="4" t="s">
        <v>13</v>
      </c>
      <c r="G2580" s="4" t="s">
        <v>14</v>
      </c>
      <c r="H2580" s="4" t="s">
        <v>15</v>
      </c>
      <c r="I2580" s="9">
        <v>3</v>
      </c>
      <c r="J2580" s="6">
        <v>36.6</v>
      </c>
      <c r="K2580" s="7">
        <v>0.15</v>
      </c>
      <c r="L2580" s="6">
        <v>13.95</v>
      </c>
      <c r="M2580" s="6">
        <f t="shared" si="160"/>
        <v>93.330000000000013</v>
      </c>
      <c r="N2580" s="6">
        <f t="shared" si="161"/>
        <v>41.849999999999994</v>
      </c>
      <c r="O2580" s="6">
        <f t="shared" si="162"/>
        <v>51.480000000000018</v>
      </c>
      <c r="P2580" s="8">
        <f t="shared" si="163"/>
        <v>0.55159112825458068</v>
      </c>
      <c r="Q2580" s="5">
        <f>YEAR(SalesDataTable[[#This Row],[Order Date]])</f>
        <v>2026</v>
      </c>
      <c r="R2580" s="8" t="str">
        <f>"Q"&amp;ROUNDUP(MONTH(SalesDataTable[[#This Row],[Order Date]])/3,0)</f>
        <v>Q4</v>
      </c>
      <c r="S2580" s="9">
        <f>MONTH(SalesDataTable[[#This Row],[Order Date]])</f>
        <v>12</v>
      </c>
      <c r="T2580" s="8" t="str">
        <f>TEXT(SalesDataTable[[#This Row],[Order Date]],"mmm")</f>
        <v>Dec</v>
      </c>
    </row>
    <row r="2581" spans="1:20" ht="15.6">
      <c r="A2581" s="2">
        <v>19</v>
      </c>
      <c r="B2581" s="3">
        <v>46368</v>
      </c>
      <c r="C2581" s="4" t="s">
        <v>6</v>
      </c>
      <c r="D2581" s="4" t="s">
        <v>7</v>
      </c>
      <c r="E2581" s="4" t="s">
        <v>2</v>
      </c>
      <c r="F2581" s="4" t="s">
        <v>13</v>
      </c>
      <c r="G2581" s="4" t="s">
        <v>4</v>
      </c>
      <c r="H2581" s="4" t="s">
        <v>22</v>
      </c>
      <c r="I2581" s="9">
        <v>5</v>
      </c>
      <c r="J2581" s="6">
        <v>49.59</v>
      </c>
      <c r="K2581" s="7">
        <v>0</v>
      </c>
      <c r="L2581" s="6">
        <v>22.63</v>
      </c>
      <c r="M2581" s="6">
        <f t="shared" si="160"/>
        <v>247.95000000000002</v>
      </c>
      <c r="N2581" s="6">
        <f t="shared" si="161"/>
        <v>113.14999999999999</v>
      </c>
      <c r="O2581" s="6">
        <f t="shared" si="162"/>
        <v>134.80000000000001</v>
      </c>
      <c r="P2581" s="8">
        <f t="shared" si="163"/>
        <v>0.54365799556362171</v>
      </c>
      <c r="Q2581" s="5">
        <f>YEAR(SalesDataTable[[#This Row],[Order Date]])</f>
        <v>2026</v>
      </c>
      <c r="R2581" s="8" t="str">
        <f>"Q"&amp;ROUNDUP(MONTH(SalesDataTable[[#This Row],[Order Date]])/3,0)</f>
        <v>Q4</v>
      </c>
      <c r="S2581" s="9">
        <f>MONTH(SalesDataTable[[#This Row],[Order Date]])</f>
        <v>12</v>
      </c>
      <c r="T2581" s="8" t="str">
        <f>TEXT(SalesDataTable[[#This Row],[Order Date]],"mmm")</f>
        <v>Dec</v>
      </c>
    </row>
    <row r="2582" spans="1:20" ht="15.6">
      <c r="A2582" s="2">
        <v>4963</v>
      </c>
      <c r="B2582" s="3">
        <v>46368</v>
      </c>
      <c r="C2582" s="4" t="s">
        <v>0</v>
      </c>
      <c r="D2582" s="4" t="s">
        <v>1</v>
      </c>
      <c r="E2582" s="4" t="s">
        <v>2</v>
      </c>
      <c r="F2582" s="4" t="s">
        <v>13</v>
      </c>
      <c r="G2582" s="4" t="s">
        <v>9</v>
      </c>
      <c r="H2582" s="4" t="s">
        <v>46</v>
      </c>
      <c r="I2582" s="9">
        <v>5</v>
      </c>
      <c r="J2582" s="6">
        <v>72.3</v>
      </c>
      <c r="K2582" s="7">
        <v>0.05</v>
      </c>
      <c r="L2582" s="6">
        <v>31.73</v>
      </c>
      <c r="M2582" s="6">
        <f t="shared" si="160"/>
        <v>343.42500000000001</v>
      </c>
      <c r="N2582" s="6">
        <f t="shared" si="161"/>
        <v>158.65</v>
      </c>
      <c r="O2582" s="6">
        <f t="shared" si="162"/>
        <v>184.77500000000001</v>
      </c>
      <c r="P2582" s="8">
        <f t="shared" si="163"/>
        <v>0.53803596127247577</v>
      </c>
      <c r="Q2582" s="5">
        <f>YEAR(SalesDataTable[[#This Row],[Order Date]])</f>
        <v>2026</v>
      </c>
      <c r="R2582" s="8" t="str">
        <f>"Q"&amp;ROUNDUP(MONTH(SalesDataTable[[#This Row],[Order Date]])/3,0)</f>
        <v>Q4</v>
      </c>
      <c r="S2582" s="9">
        <f>MONTH(SalesDataTable[[#This Row],[Order Date]])</f>
        <v>12</v>
      </c>
      <c r="T2582" s="8" t="str">
        <f>TEXT(SalesDataTable[[#This Row],[Order Date]],"mmm")</f>
        <v>Dec</v>
      </c>
    </row>
    <row r="2583" spans="1:20" ht="15.6">
      <c r="A2583" s="2">
        <v>5110</v>
      </c>
      <c r="B2583" s="3">
        <v>46368</v>
      </c>
      <c r="C2583" s="4" t="s">
        <v>20</v>
      </c>
      <c r="D2583" s="4" t="s">
        <v>21</v>
      </c>
      <c r="E2583" s="4" t="s">
        <v>2</v>
      </c>
      <c r="F2583" s="4" t="s">
        <v>13</v>
      </c>
      <c r="G2583" s="4" t="s">
        <v>4</v>
      </c>
      <c r="H2583" s="4" t="s">
        <v>22</v>
      </c>
      <c r="I2583" s="9">
        <v>1</v>
      </c>
      <c r="J2583" s="6">
        <v>51.57</v>
      </c>
      <c r="K2583" s="7">
        <v>0.1</v>
      </c>
      <c r="L2583" s="6">
        <v>23.11</v>
      </c>
      <c r="M2583" s="6">
        <f t="shared" si="160"/>
        <v>46.413000000000004</v>
      </c>
      <c r="N2583" s="6">
        <f t="shared" si="161"/>
        <v>23.11</v>
      </c>
      <c r="O2583" s="6">
        <f t="shared" si="162"/>
        <v>23.303000000000004</v>
      </c>
      <c r="P2583" s="8">
        <f t="shared" si="163"/>
        <v>0.5020791588563549</v>
      </c>
      <c r="Q2583" s="5">
        <f>YEAR(SalesDataTable[[#This Row],[Order Date]])</f>
        <v>2026</v>
      </c>
      <c r="R2583" s="8" t="str">
        <f>"Q"&amp;ROUNDUP(MONTH(SalesDataTable[[#This Row],[Order Date]])/3,0)</f>
        <v>Q4</v>
      </c>
      <c r="S2583" s="9">
        <f>MONTH(SalesDataTable[[#This Row],[Order Date]])</f>
        <v>12</v>
      </c>
      <c r="T2583" s="8" t="str">
        <f>TEXT(SalesDataTable[[#This Row],[Order Date]],"mmm")</f>
        <v>Dec</v>
      </c>
    </row>
    <row r="2584" spans="1:20" ht="15.6">
      <c r="A2584" s="2">
        <v>10</v>
      </c>
      <c r="B2584" s="3">
        <v>46369</v>
      </c>
      <c r="C2584" s="4" t="s">
        <v>0</v>
      </c>
      <c r="D2584" s="4" t="s">
        <v>1</v>
      </c>
      <c r="E2584" s="4" t="s">
        <v>2</v>
      </c>
      <c r="F2584" s="4" t="s">
        <v>3</v>
      </c>
      <c r="G2584" s="4" t="s">
        <v>14</v>
      </c>
      <c r="H2584" s="4" t="s">
        <v>15</v>
      </c>
      <c r="I2584" s="9">
        <v>3</v>
      </c>
      <c r="J2584" s="6">
        <v>35.380000000000003</v>
      </c>
      <c r="K2584" s="7">
        <v>0</v>
      </c>
      <c r="L2584" s="6">
        <v>13.51</v>
      </c>
      <c r="M2584" s="6">
        <f t="shared" si="160"/>
        <v>106.14000000000001</v>
      </c>
      <c r="N2584" s="6">
        <f t="shared" si="161"/>
        <v>40.53</v>
      </c>
      <c r="O2584" s="6">
        <f t="shared" si="162"/>
        <v>65.610000000000014</v>
      </c>
      <c r="P2584" s="8">
        <f t="shared" si="163"/>
        <v>0.61814584511023185</v>
      </c>
      <c r="Q2584" s="5">
        <f>YEAR(SalesDataTable[[#This Row],[Order Date]])</f>
        <v>2026</v>
      </c>
      <c r="R2584" s="8" t="str">
        <f>"Q"&amp;ROUNDUP(MONTH(SalesDataTable[[#This Row],[Order Date]])/3,0)</f>
        <v>Q4</v>
      </c>
      <c r="S2584" s="9">
        <f>MONTH(SalesDataTable[[#This Row],[Order Date]])</f>
        <v>12</v>
      </c>
      <c r="T2584" s="8" t="str">
        <f>TEXT(SalesDataTable[[#This Row],[Order Date]],"mmm")</f>
        <v>Dec</v>
      </c>
    </row>
    <row r="2585" spans="1:20" ht="15.6">
      <c r="A2585" s="2">
        <v>216</v>
      </c>
      <c r="B2585" s="3">
        <v>46369</v>
      </c>
      <c r="C2585" s="4" t="s">
        <v>11</v>
      </c>
      <c r="D2585" s="4" t="s">
        <v>12</v>
      </c>
      <c r="E2585" s="4" t="s">
        <v>2</v>
      </c>
      <c r="F2585" s="4" t="s">
        <v>16</v>
      </c>
      <c r="G2585" s="4" t="s">
        <v>4</v>
      </c>
      <c r="H2585" s="4" t="s">
        <v>5</v>
      </c>
      <c r="I2585" s="9">
        <v>1</v>
      </c>
      <c r="J2585" s="6">
        <v>83.08</v>
      </c>
      <c r="K2585" s="7">
        <v>0.15</v>
      </c>
      <c r="L2585" s="6">
        <v>42.91</v>
      </c>
      <c r="M2585" s="6">
        <f t="shared" si="160"/>
        <v>70.617999999999995</v>
      </c>
      <c r="N2585" s="6">
        <f t="shared" si="161"/>
        <v>42.91</v>
      </c>
      <c r="O2585" s="6">
        <f t="shared" si="162"/>
        <v>27.707999999999998</v>
      </c>
      <c r="P2585" s="8">
        <f t="shared" si="163"/>
        <v>0.39236455294684075</v>
      </c>
      <c r="Q2585" s="5">
        <f>YEAR(SalesDataTable[[#This Row],[Order Date]])</f>
        <v>2026</v>
      </c>
      <c r="R2585" s="8" t="str">
        <f>"Q"&amp;ROUNDUP(MONTH(SalesDataTable[[#This Row],[Order Date]])/3,0)</f>
        <v>Q4</v>
      </c>
      <c r="S2585" s="9">
        <f>MONTH(SalesDataTable[[#This Row],[Order Date]])</f>
        <v>12</v>
      </c>
      <c r="T2585" s="8" t="str">
        <f>TEXT(SalesDataTable[[#This Row],[Order Date]],"mmm")</f>
        <v>Dec</v>
      </c>
    </row>
    <row r="2586" spans="1:20" ht="15.6">
      <c r="A2586" s="2">
        <v>1937</v>
      </c>
      <c r="B2586" s="3">
        <v>46369</v>
      </c>
      <c r="C2586" s="4" t="s">
        <v>6</v>
      </c>
      <c r="D2586" s="4" t="s">
        <v>43</v>
      </c>
      <c r="E2586" s="4" t="s">
        <v>8</v>
      </c>
      <c r="F2586" s="4" t="s">
        <v>16</v>
      </c>
      <c r="G2586" s="4" t="s">
        <v>23</v>
      </c>
      <c r="H2586" s="4" t="s">
        <v>51</v>
      </c>
      <c r="I2586" s="9">
        <v>3</v>
      </c>
      <c r="J2586" s="6">
        <v>120.5</v>
      </c>
      <c r="K2586" s="7">
        <v>0.15</v>
      </c>
      <c r="L2586" s="6">
        <v>61.44</v>
      </c>
      <c r="M2586" s="6">
        <f t="shared" si="160"/>
        <v>307.27499999999998</v>
      </c>
      <c r="N2586" s="6">
        <f t="shared" si="161"/>
        <v>184.32</v>
      </c>
      <c r="O2586" s="6">
        <f t="shared" si="162"/>
        <v>122.95499999999998</v>
      </c>
      <c r="P2586" s="8">
        <f t="shared" si="163"/>
        <v>0.40014644862094212</v>
      </c>
      <c r="Q2586" s="5">
        <f>YEAR(SalesDataTable[[#This Row],[Order Date]])</f>
        <v>2026</v>
      </c>
      <c r="R2586" s="8" t="str">
        <f>"Q"&amp;ROUNDUP(MONTH(SalesDataTable[[#This Row],[Order Date]])/3,0)</f>
        <v>Q4</v>
      </c>
      <c r="S2586" s="9">
        <f>MONTH(SalesDataTable[[#This Row],[Order Date]])</f>
        <v>12</v>
      </c>
      <c r="T2586" s="8" t="str">
        <f>TEXT(SalesDataTable[[#This Row],[Order Date]],"mmm")</f>
        <v>Dec</v>
      </c>
    </row>
    <row r="2587" spans="1:20" ht="15.6">
      <c r="A2587" s="2">
        <v>4720</v>
      </c>
      <c r="B2587" s="3">
        <v>46369</v>
      </c>
      <c r="C2587" s="4" t="s">
        <v>0</v>
      </c>
      <c r="D2587" s="4" t="s">
        <v>1</v>
      </c>
      <c r="E2587" s="4" t="s">
        <v>2</v>
      </c>
      <c r="F2587" s="4" t="s">
        <v>13</v>
      </c>
      <c r="G2587" s="4" t="s">
        <v>9</v>
      </c>
      <c r="H2587" s="4" t="s">
        <v>46</v>
      </c>
      <c r="I2587" s="9">
        <v>3</v>
      </c>
      <c r="J2587" s="6">
        <v>73.040000000000006</v>
      </c>
      <c r="K2587" s="7">
        <v>0.1</v>
      </c>
      <c r="L2587" s="6">
        <v>31.78</v>
      </c>
      <c r="M2587" s="6">
        <f t="shared" si="160"/>
        <v>197.208</v>
      </c>
      <c r="N2587" s="6">
        <f t="shared" si="161"/>
        <v>95.34</v>
      </c>
      <c r="O2587" s="6">
        <f t="shared" si="162"/>
        <v>101.86799999999999</v>
      </c>
      <c r="P2587" s="8">
        <f t="shared" si="163"/>
        <v>0.51655105269563095</v>
      </c>
      <c r="Q2587" s="5">
        <f>YEAR(SalesDataTable[[#This Row],[Order Date]])</f>
        <v>2026</v>
      </c>
      <c r="R2587" s="8" t="str">
        <f>"Q"&amp;ROUNDUP(MONTH(SalesDataTable[[#This Row],[Order Date]])/3,0)</f>
        <v>Q4</v>
      </c>
      <c r="S2587" s="9">
        <f>MONTH(SalesDataTable[[#This Row],[Order Date]])</f>
        <v>12</v>
      </c>
      <c r="T2587" s="8" t="str">
        <f>TEXT(SalesDataTable[[#This Row],[Order Date]],"mmm")</f>
        <v>Dec</v>
      </c>
    </row>
    <row r="2588" spans="1:20" ht="15.6">
      <c r="A2588" s="2">
        <v>91</v>
      </c>
      <c r="B2588" s="3">
        <v>46370</v>
      </c>
      <c r="C2588" s="4" t="s">
        <v>6</v>
      </c>
      <c r="D2588" s="4" t="s">
        <v>7</v>
      </c>
      <c r="E2588" s="4" t="s">
        <v>2</v>
      </c>
      <c r="F2588" s="4" t="s">
        <v>3</v>
      </c>
      <c r="G2588" s="4" t="s">
        <v>23</v>
      </c>
      <c r="H2588" s="4" t="s">
        <v>24</v>
      </c>
      <c r="I2588" s="9">
        <v>2</v>
      </c>
      <c r="J2588" s="6">
        <v>339.95</v>
      </c>
      <c r="K2588" s="7">
        <v>0</v>
      </c>
      <c r="L2588" s="6">
        <v>195.78</v>
      </c>
      <c r="M2588" s="6">
        <f t="shared" si="160"/>
        <v>679.9</v>
      </c>
      <c r="N2588" s="6">
        <f t="shared" si="161"/>
        <v>391.56</v>
      </c>
      <c r="O2588" s="6">
        <f t="shared" si="162"/>
        <v>288.33999999999997</v>
      </c>
      <c r="P2588" s="8">
        <f t="shared" si="163"/>
        <v>0.42409177820267685</v>
      </c>
      <c r="Q2588" s="5">
        <f>YEAR(SalesDataTable[[#This Row],[Order Date]])</f>
        <v>2026</v>
      </c>
      <c r="R2588" s="8" t="str">
        <f>"Q"&amp;ROUNDUP(MONTH(SalesDataTable[[#This Row],[Order Date]])/3,0)</f>
        <v>Q4</v>
      </c>
      <c r="S2588" s="9">
        <f>MONTH(SalesDataTable[[#This Row],[Order Date]])</f>
        <v>12</v>
      </c>
      <c r="T2588" s="8" t="str">
        <f>TEXT(SalesDataTable[[#This Row],[Order Date]],"mmm")</f>
        <v>Dec</v>
      </c>
    </row>
    <row r="2589" spans="1:20" ht="15.6">
      <c r="A2589" s="2">
        <v>505</v>
      </c>
      <c r="B2589" s="3">
        <v>46370</v>
      </c>
      <c r="C2589" s="4" t="s">
        <v>0</v>
      </c>
      <c r="D2589" s="4" t="s">
        <v>50</v>
      </c>
      <c r="E2589" s="4" t="s">
        <v>28</v>
      </c>
      <c r="F2589" s="4" t="s">
        <v>3</v>
      </c>
      <c r="G2589" s="4" t="s">
        <v>23</v>
      </c>
      <c r="H2589" s="4" t="s">
        <v>29</v>
      </c>
      <c r="I2589" s="9">
        <v>2</v>
      </c>
      <c r="J2589" s="6">
        <v>199.43</v>
      </c>
      <c r="K2589" s="7">
        <v>0.05</v>
      </c>
      <c r="L2589" s="6">
        <v>106.58</v>
      </c>
      <c r="M2589" s="6">
        <f t="shared" si="160"/>
        <v>378.91699999999997</v>
      </c>
      <c r="N2589" s="6">
        <f t="shared" si="161"/>
        <v>213.16</v>
      </c>
      <c r="O2589" s="6">
        <f t="shared" si="162"/>
        <v>165.75699999999998</v>
      </c>
      <c r="P2589" s="8">
        <f t="shared" si="163"/>
        <v>0.4374493622613923</v>
      </c>
      <c r="Q2589" s="5">
        <f>YEAR(SalesDataTable[[#This Row],[Order Date]])</f>
        <v>2026</v>
      </c>
      <c r="R2589" s="8" t="str">
        <f>"Q"&amp;ROUNDUP(MONTH(SalesDataTable[[#This Row],[Order Date]])/3,0)</f>
        <v>Q4</v>
      </c>
      <c r="S2589" s="9">
        <f>MONTH(SalesDataTable[[#This Row],[Order Date]])</f>
        <v>12</v>
      </c>
      <c r="T2589" s="8" t="str">
        <f>TEXT(SalesDataTable[[#This Row],[Order Date]],"mmm")</f>
        <v>Dec</v>
      </c>
    </row>
    <row r="2590" spans="1:20" ht="15.6">
      <c r="A2590" s="2">
        <v>640</v>
      </c>
      <c r="B2590" s="3">
        <v>46370</v>
      </c>
      <c r="C2590" s="4" t="s">
        <v>0</v>
      </c>
      <c r="D2590" s="4" t="s">
        <v>50</v>
      </c>
      <c r="E2590" s="4" t="s">
        <v>2</v>
      </c>
      <c r="F2590" s="4" t="s">
        <v>3</v>
      </c>
      <c r="G2590" s="4" t="s">
        <v>34</v>
      </c>
      <c r="H2590" s="4" t="s">
        <v>45</v>
      </c>
      <c r="I2590" s="9">
        <v>2</v>
      </c>
      <c r="J2590" s="6">
        <v>51.77</v>
      </c>
      <c r="K2590" s="7">
        <v>0.05</v>
      </c>
      <c r="L2590" s="6">
        <v>21.76</v>
      </c>
      <c r="M2590" s="6">
        <f t="shared" si="160"/>
        <v>98.363</v>
      </c>
      <c r="N2590" s="6">
        <f t="shared" si="161"/>
        <v>43.52</v>
      </c>
      <c r="O2590" s="6">
        <f t="shared" si="162"/>
        <v>54.842999999999996</v>
      </c>
      <c r="P2590" s="8">
        <f t="shared" si="163"/>
        <v>0.55755721155312465</v>
      </c>
      <c r="Q2590" s="5">
        <f>YEAR(SalesDataTable[[#This Row],[Order Date]])</f>
        <v>2026</v>
      </c>
      <c r="R2590" s="8" t="str">
        <f>"Q"&amp;ROUNDUP(MONTH(SalesDataTable[[#This Row],[Order Date]])/3,0)</f>
        <v>Q4</v>
      </c>
      <c r="S2590" s="9">
        <f>MONTH(SalesDataTable[[#This Row],[Order Date]])</f>
        <v>12</v>
      </c>
      <c r="T2590" s="8" t="str">
        <f>TEXT(SalesDataTable[[#This Row],[Order Date]],"mmm")</f>
        <v>Dec</v>
      </c>
    </row>
    <row r="2591" spans="1:20" ht="15.6">
      <c r="A2591" s="2">
        <v>1408</v>
      </c>
      <c r="B2591" s="3">
        <v>46370</v>
      </c>
      <c r="C2591" s="4" t="s">
        <v>6</v>
      </c>
      <c r="D2591" s="4" t="s">
        <v>7</v>
      </c>
      <c r="E2591" s="4" t="s">
        <v>2</v>
      </c>
      <c r="F2591" s="4" t="s">
        <v>13</v>
      </c>
      <c r="G2591" s="4" t="s">
        <v>14</v>
      </c>
      <c r="H2591" s="4" t="s">
        <v>48</v>
      </c>
      <c r="I2591" s="9">
        <v>1</v>
      </c>
      <c r="J2591" s="6">
        <v>161.53</v>
      </c>
      <c r="K2591" s="7">
        <v>0</v>
      </c>
      <c r="L2591" s="6">
        <v>87.43</v>
      </c>
      <c r="M2591" s="6">
        <f t="shared" si="160"/>
        <v>161.53</v>
      </c>
      <c r="N2591" s="6">
        <f t="shared" si="161"/>
        <v>87.43</v>
      </c>
      <c r="O2591" s="6">
        <f t="shared" si="162"/>
        <v>74.099999999999994</v>
      </c>
      <c r="P2591" s="8">
        <f t="shared" si="163"/>
        <v>0.45873831486411187</v>
      </c>
      <c r="Q2591" s="5">
        <f>YEAR(SalesDataTable[[#This Row],[Order Date]])</f>
        <v>2026</v>
      </c>
      <c r="R2591" s="8" t="str">
        <f>"Q"&amp;ROUNDUP(MONTH(SalesDataTable[[#This Row],[Order Date]])/3,0)</f>
        <v>Q4</v>
      </c>
      <c r="S2591" s="9">
        <f>MONTH(SalesDataTable[[#This Row],[Order Date]])</f>
        <v>12</v>
      </c>
      <c r="T2591" s="8" t="str">
        <f>TEXT(SalesDataTable[[#This Row],[Order Date]],"mmm")</f>
        <v>Dec</v>
      </c>
    </row>
    <row r="2592" spans="1:20" ht="15.6">
      <c r="A2592" s="2">
        <v>2074</v>
      </c>
      <c r="B2592" s="3">
        <v>46370</v>
      </c>
      <c r="C2592" s="4" t="s">
        <v>6</v>
      </c>
      <c r="D2592" s="4" t="s">
        <v>43</v>
      </c>
      <c r="E2592" s="4" t="s">
        <v>8</v>
      </c>
      <c r="F2592" s="4" t="s">
        <v>16</v>
      </c>
      <c r="G2592" s="4" t="s">
        <v>9</v>
      </c>
      <c r="H2592" s="4" t="s">
        <v>17</v>
      </c>
      <c r="I2592" s="9">
        <v>4</v>
      </c>
      <c r="J2592" s="6">
        <v>145.85</v>
      </c>
      <c r="K2592" s="7">
        <v>0.1</v>
      </c>
      <c r="L2592" s="6">
        <v>79.47</v>
      </c>
      <c r="M2592" s="6">
        <f t="shared" si="160"/>
        <v>525.05999999999995</v>
      </c>
      <c r="N2592" s="6">
        <f t="shared" si="161"/>
        <v>317.88</v>
      </c>
      <c r="O2592" s="6">
        <f t="shared" si="162"/>
        <v>207.17999999999995</v>
      </c>
      <c r="P2592" s="8">
        <f t="shared" si="163"/>
        <v>0.39458347617415146</v>
      </c>
      <c r="Q2592" s="5">
        <f>YEAR(SalesDataTable[[#This Row],[Order Date]])</f>
        <v>2026</v>
      </c>
      <c r="R2592" s="8" t="str">
        <f>"Q"&amp;ROUNDUP(MONTH(SalesDataTable[[#This Row],[Order Date]])/3,0)</f>
        <v>Q4</v>
      </c>
      <c r="S2592" s="9">
        <f>MONTH(SalesDataTable[[#This Row],[Order Date]])</f>
        <v>12</v>
      </c>
      <c r="T2592" s="8" t="str">
        <f>TEXT(SalesDataTable[[#This Row],[Order Date]],"mmm")</f>
        <v>Dec</v>
      </c>
    </row>
    <row r="2593" spans="1:20" ht="15.6">
      <c r="A2593" s="2">
        <v>2639</v>
      </c>
      <c r="B2593" s="3">
        <v>46370</v>
      </c>
      <c r="C2593" s="4" t="s">
        <v>20</v>
      </c>
      <c r="D2593" s="4" t="s">
        <v>47</v>
      </c>
      <c r="E2593" s="4" t="s">
        <v>2</v>
      </c>
      <c r="F2593" s="4" t="s">
        <v>3</v>
      </c>
      <c r="G2593" s="4" t="s">
        <v>23</v>
      </c>
      <c r="H2593" s="4" t="s">
        <v>29</v>
      </c>
      <c r="I2593" s="9">
        <v>1</v>
      </c>
      <c r="J2593" s="6">
        <v>197.18</v>
      </c>
      <c r="K2593" s="7">
        <v>0</v>
      </c>
      <c r="L2593" s="6">
        <v>105.28</v>
      </c>
      <c r="M2593" s="6">
        <f t="shared" si="160"/>
        <v>197.18</v>
      </c>
      <c r="N2593" s="6">
        <f t="shared" si="161"/>
        <v>105.28</v>
      </c>
      <c r="O2593" s="6">
        <f t="shared" si="162"/>
        <v>91.9</v>
      </c>
      <c r="P2593" s="8">
        <f t="shared" si="163"/>
        <v>0.46607160969672384</v>
      </c>
      <c r="Q2593" s="5">
        <f>YEAR(SalesDataTable[[#This Row],[Order Date]])</f>
        <v>2026</v>
      </c>
      <c r="R2593" s="8" t="str">
        <f>"Q"&amp;ROUNDUP(MONTH(SalesDataTable[[#This Row],[Order Date]])/3,0)</f>
        <v>Q4</v>
      </c>
      <c r="S2593" s="9">
        <f>MONTH(SalesDataTable[[#This Row],[Order Date]])</f>
        <v>12</v>
      </c>
      <c r="T2593" s="8" t="str">
        <f>TEXT(SalesDataTable[[#This Row],[Order Date]],"mmm")</f>
        <v>Dec</v>
      </c>
    </row>
    <row r="2594" spans="1:20" ht="15.6">
      <c r="A2594" s="2">
        <v>2694</v>
      </c>
      <c r="B2594" s="3">
        <v>46370</v>
      </c>
      <c r="C2594" s="4" t="s">
        <v>20</v>
      </c>
      <c r="D2594" s="4" t="s">
        <v>31</v>
      </c>
      <c r="E2594" s="4" t="s">
        <v>2</v>
      </c>
      <c r="F2594" s="4" t="s">
        <v>13</v>
      </c>
      <c r="G2594" s="4" t="s">
        <v>23</v>
      </c>
      <c r="H2594" s="4" t="s">
        <v>51</v>
      </c>
      <c r="I2594" s="9">
        <v>1</v>
      </c>
      <c r="J2594" s="6">
        <v>124.9</v>
      </c>
      <c r="K2594" s="7">
        <v>0</v>
      </c>
      <c r="L2594" s="6">
        <v>62.16</v>
      </c>
      <c r="M2594" s="6">
        <f t="shared" si="160"/>
        <v>124.9</v>
      </c>
      <c r="N2594" s="6">
        <f t="shared" si="161"/>
        <v>62.16</v>
      </c>
      <c r="O2594" s="6">
        <f t="shared" si="162"/>
        <v>62.740000000000009</v>
      </c>
      <c r="P2594" s="8">
        <f t="shared" si="163"/>
        <v>0.50232185748598879</v>
      </c>
      <c r="Q2594" s="5">
        <f>YEAR(SalesDataTable[[#This Row],[Order Date]])</f>
        <v>2026</v>
      </c>
      <c r="R2594" s="8" t="str">
        <f>"Q"&amp;ROUNDUP(MONTH(SalesDataTable[[#This Row],[Order Date]])/3,0)</f>
        <v>Q4</v>
      </c>
      <c r="S2594" s="9">
        <f>MONTH(SalesDataTable[[#This Row],[Order Date]])</f>
        <v>12</v>
      </c>
      <c r="T2594" s="8" t="str">
        <f>TEXT(SalesDataTable[[#This Row],[Order Date]],"mmm")</f>
        <v>Dec</v>
      </c>
    </row>
    <row r="2595" spans="1:20" ht="15.6">
      <c r="A2595" s="2">
        <v>2797</v>
      </c>
      <c r="B2595" s="3">
        <v>46370</v>
      </c>
      <c r="C2595" s="4" t="s">
        <v>11</v>
      </c>
      <c r="D2595" s="4" t="s">
        <v>52</v>
      </c>
      <c r="E2595" s="4" t="s">
        <v>19</v>
      </c>
      <c r="F2595" s="4" t="s">
        <v>13</v>
      </c>
      <c r="G2595" s="4" t="s">
        <v>9</v>
      </c>
      <c r="H2595" s="4" t="s">
        <v>46</v>
      </c>
      <c r="I2595" s="9">
        <v>2</v>
      </c>
      <c r="J2595" s="6">
        <v>70.239999999999995</v>
      </c>
      <c r="K2595" s="7">
        <v>0.1</v>
      </c>
      <c r="L2595" s="6">
        <v>32.130000000000003</v>
      </c>
      <c r="M2595" s="6">
        <f t="shared" si="160"/>
        <v>126.43199999999999</v>
      </c>
      <c r="N2595" s="6">
        <f t="shared" si="161"/>
        <v>64.260000000000005</v>
      </c>
      <c r="O2595" s="6">
        <f t="shared" si="162"/>
        <v>62.171999999999983</v>
      </c>
      <c r="P2595" s="8">
        <f t="shared" si="163"/>
        <v>0.49174259681093385</v>
      </c>
      <c r="Q2595" s="5">
        <f>YEAR(SalesDataTable[[#This Row],[Order Date]])</f>
        <v>2026</v>
      </c>
      <c r="R2595" s="8" t="str">
        <f>"Q"&amp;ROUNDUP(MONTH(SalesDataTable[[#This Row],[Order Date]])/3,0)</f>
        <v>Q4</v>
      </c>
      <c r="S2595" s="9">
        <f>MONTH(SalesDataTable[[#This Row],[Order Date]])</f>
        <v>12</v>
      </c>
      <c r="T2595" s="8" t="str">
        <f>TEXT(SalesDataTable[[#This Row],[Order Date]],"mmm")</f>
        <v>Dec</v>
      </c>
    </row>
    <row r="2596" spans="1:20" ht="15.6">
      <c r="A2596" s="2">
        <v>2811</v>
      </c>
      <c r="B2596" s="3">
        <v>46370</v>
      </c>
      <c r="C2596" s="4" t="s">
        <v>6</v>
      </c>
      <c r="D2596" s="4" t="s">
        <v>41</v>
      </c>
      <c r="E2596" s="4" t="s">
        <v>19</v>
      </c>
      <c r="F2596" s="4" t="s">
        <v>16</v>
      </c>
      <c r="G2596" s="4" t="s">
        <v>9</v>
      </c>
      <c r="H2596" s="4" t="s">
        <v>17</v>
      </c>
      <c r="I2596" s="9">
        <v>5</v>
      </c>
      <c r="J2596" s="6">
        <v>145.6</v>
      </c>
      <c r="K2596" s="7">
        <v>0.15</v>
      </c>
      <c r="L2596" s="6">
        <v>81.180000000000007</v>
      </c>
      <c r="M2596" s="6">
        <f t="shared" si="160"/>
        <v>618.79999999999995</v>
      </c>
      <c r="N2596" s="6">
        <f t="shared" si="161"/>
        <v>405.90000000000003</v>
      </c>
      <c r="O2596" s="6">
        <f t="shared" si="162"/>
        <v>212.89999999999992</v>
      </c>
      <c r="P2596" s="8">
        <f t="shared" si="163"/>
        <v>0.34405300581771159</v>
      </c>
      <c r="Q2596" s="5">
        <f>YEAR(SalesDataTable[[#This Row],[Order Date]])</f>
        <v>2026</v>
      </c>
      <c r="R2596" s="8" t="str">
        <f>"Q"&amp;ROUNDUP(MONTH(SalesDataTable[[#This Row],[Order Date]])/3,0)</f>
        <v>Q4</v>
      </c>
      <c r="S2596" s="9">
        <f>MONTH(SalesDataTable[[#This Row],[Order Date]])</f>
        <v>12</v>
      </c>
      <c r="T2596" s="8" t="str">
        <f>TEXT(SalesDataTable[[#This Row],[Order Date]],"mmm")</f>
        <v>Dec</v>
      </c>
    </row>
    <row r="2597" spans="1:20" ht="15.6">
      <c r="A2597" s="2">
        <v>4037</v>
      </c>
      <c r="B2597" s="3">
        <v>46370</v>
      </c>
      <c r="C2597" s="4" t="s">
        <v>20</v>
      </c>
      <c r="D2597" s="4" t="s">
        <v>33</v>
      </c>
      <c r="E2597" s="4" t="s">
        <v>19</v>
      </c>
      <c r="F2597" s="4" t="s">
        <v>3</v>
      </c>
      <c r="G2597" s="4" t="s">
        <v>9</v>
      </c>
      <c r="H2597" s="4" t="s">
        <v>37</v>
      </c>
      <c r="I2597" s="9">
        <v>1</v>
      </c>
      <c r="J2597" s="6">
        <v>152.4</v>
      </c>
      <c r="K2597" s="7">
        <v>0.05</v>
      </c>
      <c r="L2597" s="6">
        <v>77.98</v>
      </c>
      <c r="M2597" s="6">
        <f t="shared" si="160"/>
        <v>144.78</v>
      </c>
      <c r="N2597" s="6">
        <f t="shared" si="161"/>
        <v>77.98</v>
      </c>
      <c r="O2597" s="6">
        <f t="shared" si="162"/>
        <v>66.8</v>
      </c>
      <c r="P2597" s="8">
        <f t="shared" si="163"/>
        <v>0.46138969470921398</v>
      </c>
      <c r="Q2597" s="5">
        <f>YEAR(SalesDataTable[[#This Row],[Order Date]])</f>
        <v>2026</v>
      </c>
      <c r="R2597" s="8" t="str">
        <f>"Q"&amp;ROUNDUP(MONTH(SalesDataTable[[#This Row],[Order Date]])/3,0)</f>
        <v>Q4</v>
      </c>
      <c r="S2597" s="9">
        <f>MONTH(SalesDataTable[[#This Row],[Order Date]])</f>
        <v>12</v>
      </c>
      <c r="T2597" s="8" t="str">
        <f>TEXT(SalesDataTable[[#This Row],[Order Date]],"mmm")</f>
        <v>Dec</v>
      </c>
    </row>
    <row r="2598" spans="1:20" ht="15.6">
      <c r="A2598" s="2">
        <v>4629</v>
      </c>
      <c r="B2598" s="3">
        <v>46370</v>
      </c>
      <c r="C2598" s="4" t="s">
        <v>11</v>
      </c>
      <c r="D2598" s="4" t="s">
        <v>12</v>
      </c>
      <c r="E2598" s="4" t="s">
        <v>2</v>
      </c>
      <c r="F2598" s="4" t="s">
        <v>13</v>
      </c>
      <c r="G2598" s="4" t="s">
        <v>14</v>
      </c>
      <c r="H2598" s="4" t="s">
        <v>15</v>
      </c>
      <c r="I2598" s="9">
        <v>1</v>
      </c>
      <c r="J2598" s="6">
        <v>36.17</v>
      </c>
      <c r="K2598" s="7">
        <v>0.05</v>
      </c>
      <c r="L2598" s="6">
        <v>13.87</v>
      </c>
      <c r="M2598" s="6">
        <f t="shared" si="160"/>
        <v>34.361499999999999</v>
      </c>
      <c r="N2598" s="6">
        <f t="shared" si="161"/>
        <v>13.87</v>
      </c>
      <c r="O2598" s="6">
        <f t="shared" si="162"/>
        <v>20.491500000000002</v>
      </c>
      <c r="P2598" s="8">
        <f t="shared" si="163"/>
        <v>0.59635056676803988</v>
      </c>
      <c r="Q2598" s="5">
        <f>YEAR(SalesDataTable[[#This Row],[Order Date]])</f>
        <v>2026</v>
      </c>
      <c r="R2598" s="8" t="str">
        <f>"Q"&amp;ROUNDUP(MONTH(SalesDataTable[[#This Row],[Order Date]])/3,0)</f>
        <v>Q4</v>
      </c>
      <c r="S2598" s="9">
        <f>MONTH(SalesDataTable[[#This Row],[Order Date]])</f>
        <v>12</v>
      </c>
      <c r="T2598" s="8" t="str">
        <f>TEXT(SalesDataTable[[#This Row],[Order Date]],"mmm")</f>
        <v>Dec</v>
      </c>
    </row>
    <row r="2599" spans="1:20" ht="15.6">
      <c r="A2599" s="2">
        <v>2455</v>
      </c>
      <c r="B2599" s="3">
        <v>46371</v>
      </c>
      <c r="C2599" s="4" t="s">
        <v>6</v>
      </c>
      <c r="D2599" s="4" t="s">
        <v>43</v>
      </c>
      <c r="E2599" s="4" t="s">
        <v>2</v>
      </c>
      <c r="F2599" s="4" t="s">
        <v>3</v>
      </c>
      <c r="G2599" s="4" t="s">
        <v>23</v>
      </c>
      <c r="H2599" s="4" t="s">
        <v>51</v>
      </c>
      <c r="I2599" s="9">
        <v>3</v>
      </c>
      <c r="J2599" s="6">
        <v>126.21</v>
      </c>
      <c r="K2599" s="7">
        <v>0.1</v>
      </c>
      <c r="L2599" s="6">
        <v>60.65</v>
      </c>
      <c r="M2599" s="6">
        <f t="shared" si="160"/>
        <v>340.767</v>
      </c>
      <c r="N2599" s="6">
        <f t="shared" si="161"/>
        <v>181.95</v>
      </c>
      <c r="O2599" s="6">
        <f t="shared" si="162"/>
        <v>158.81700000000001</v>
      </c>
      <c r="P2599" s="8">
        <f t="shared" si="163"/>
        <v>0.46605745274630467</v>
      </c>
      <c r="Q2599" s="5">
        <f>YEAR(SalesDataTable[[#This Row],[Order Date]])</f>
        <v>2026</v>
      </c>
      <c r="R2599" s="8" t="str">
        <f>"Q"&amp;ROUNDUP(MONTH(SalesDataTable[[#This Row],[Order Date]])/3,0)</f>
        <v>Q4</v>
      </c>
      <c r="S2599" s="9">
        <f>MONTH(SalesDataTable[[#This Row],[Order Date]])</f>
        <v>12</v>
      </c>
      <c r="T2599" s="8" t="str">
        <f>TEXT(SalesDataTable[[#This Row],[Order Date]],"mmm")</f>
        <v>Dec</v>
      </c>
    </row>
    <row r="2600" spans="1:20" ht="15.6">
      <c r="A2600" s="2">
        <v>3184</v>
      </c>
      <c r="B2600" s="3">
        <v>46371</v>
      </c>
      <c r="C2600" s="4" t="s">
        <v>20</v>
      </c>
      <c r="D2600" s="4" t="s">
        <v>47</v>
      </c>
      <c r="E2600" s="4" t="s">
        <v>8</v>
      </c>
      <c r="F2600" s="4" t="s">
        <v>3</v>
      </c>
      <c r="G2600" s="4" t="s">
        <v>9</v>
      </c>
      <c r="H2600" s="4" t="s">
        <v>17</v>
      </c>
      <c r="I2600" s="9">
        <v>6</v>
      </c>
      <c r="J2600" s="6">
        <v>143.72999999999999</v>
      </c>
      <c r="K2600" s="7">
        <v>0.15</v>
      </c>
      <c r="L2600" s="6">
        <v>77.27</v>
      </c>
      <c r="M2600" s="6">
        <f t="shared" si="160"/>
        <v>733.02299999999991</v>
      </c>
      <c r="N2600" s="6">
        <f t="shared" si="161"/>
        <v>463.62</v>
      </c>
      <c r="O2600" s="6">
        <f t="shared" si="162"/>
        <v>269.40299999999991</v>
      </c>
      <c r="P2600" s="8">
        <f t="shared" si="163"/>
        <v>0.36752325643260847</v>
      </c>
      <c r="Q2600" s="5">
        <f>YEAR(SalesDataTable[[#This Row],[Order Date]])</f>
        <v>2026</v>
      </c>
      <c r="R2600" s="8" t="str">
        <f>"Q"&amp;ROUNDUP(MONTH(SalesDataTable[[#This Row],[Order Date]])/3,0)</f>
        <v>Q4</v>
      </c>
      <c r="S2600" s="9">
        <f>MONTH(SalesDataTable[[#This Row],[Order Date]])</f>
        <v>12</v>
      </c>
      <c r="T2600" s="8" t="str">
        <f>TEXT(SalesDataTable[[#This Row],[Order Date]],"mmm")</f>
        <v>Dec</v>
      </c>
    </row>
    <row r="2601" spans="1:20" ht="15.6">
      <c r="A2601" s="2">
        <v>3363</v>
      </c>
      <c r="B2601" s="3">
        <v>46371</v>
      </c>
      <c r="C2601" s="4" t="s">
        <v>6</v>
      </c>
      <c r="D2601" s="4" t="s">
        <v>43</v>
      </c>
      <c r="E2601" s="4" t="s">
        <v>28</v>
      </c>
      <c r="F2601" s="4" t="s">
        <v>13</v>
      </c>
      <c r="G2601" s="4" t="s">
        <v>9</v>
      </c>
      <c r="H2601" s="4" t="s">
        <v>17</v>
      </c>
      <c r="I2601" s="9">
        <v>4</v>
      </c>
      <c r="J2601" s="6">
        <v>146.38999999999999</v>
      </c>
      <c r="K2601" s="7">
        <v>0</v>
      </c>
      <c r="L2601" s="6">
        <v>78.95</v>
      </c>
      <c r="M2601" s="6">
        <f t="shared" si="160"/>
        <v>585.55999999999995</v>
      </c>
      <c r="N2601" s="6">
        <f t="shared" si="161"/>
        <v>315.8</v>
      </c>
      <c r="O2601" s="6">
        <f t="shared" si="162"/>
        <v>269.75999999999993</v>
      </c>
      <c r="P2601" s="8">
        <f t="shared" si="163"/>
        <v>0.46068720541020552</v>
      </c>
      <c r="Q2601" s="5">
        <f>YEAR(SalesDataTable[[#This Row],[Order Date]])</f>
        <v>2026</v>
      </c>
      <c r="R2601" s="8" t="str">
        <f>"Q"&amp;ROUNDUP(MONTH(SalesDataTable[[#This Row],[Order Date]])/3,0)</f>
        <v>Q4</v>
      </c>
      <c r="S2601" s="9">
        <f>MONTH(SalesDataTable[[#This Row],[Order Date]])</f>
        <v>12</v>
      </c>
      <c r="T2601" s="8" t="str">
        <f>TEXT(SalesDataTable[[#This Row],[Order Date]],"mmm")</f>
        <v>Dec</v>
      </c>
    </row>
    <row r="2602" spans="1:20" ht="15.6">
      <c r="A2602" s="2">
        <v>3373</v>
      </c>
      <c r="B2602" s="3">
        <v>46371</v>
      </c>
      <c r="C2602" s="4" t="s">
        <v>6</v>
      </c>
      <c r="D2602" s="4" t="s">
        <v>43</v>
      </c>
      <c r="E2602" s="4" t="s">
        <v>28</v>
      </c>
      <c r="F2602" s="4" t="s">
        <v>3</v>
      </c>
      <c r="G2602" s="4" t="s">
        <v>9</v>
      </c>
      <c r="H2602" s="4" t="s">
        <v>10</v>
      </c>
      <c r="I2602" s="9">
        <v>2</v>
      </c>
      <c r="J2602" s="6">
        <v>89.84</v>
      </c>
      <c r="K2602" s="7">
        <v>0.05</v>
      </c>
      <c r="L2602" s="6">
        <v>45.17</v>
      </c>
      <c r="M2602" s="6">
        <f t="shared" si="160"/>
        <v>170.696</v>
      </c>
      <c r="N2602" s="6">
        <f t="shared" si="161"/>
        <v>90.34</v>
      </c>
      <c r="O2602" s="6">
        <f t="shared" si="162"/>
        <v>80.355999999999995</v>
      </c>
      <c r="P2602" s="8">
        <f t="shared" si="163"/>
        <v>0.47075502647982376</v>
      </c>
      <c r="Q2602" s="5">
        <f>YEAR(SalesDataTable[[#This Row],[Order Date]])</f>
        <v>2026</v>
      </c>
      <c r="R2602" s="8" t="str">
        <f>"Q"&amp;ROUNDUP(MONTH(SalesDataTable[[#This Row],[Order Date]])/3,0)</f>
        <v>Q4</v>
      </c>
      <c r="S2602" s="9">
        <f>MONTH(SalesDataTable[[#This Row],[Order Date]])</f>
        <v>12</v>
      </c>
      <c r="T2602" s="8" t="str">
        <f>TEXT(SalesDataTable[[#This Row],[Order Date]],"mmm")</f>
        <v>Dec</v>
      </c>
    </row>
    <row r="2603" spans="1:20" ht="15.6">
      <c r="A2603" s="2">
        <v>3799</v>
      </c>
      <c r="B2603" s="3">
        <v>46371</v>
      </c>
      <c r="C2603" s="4" t="s">
        <v>11</v>
      </c>
      <c r="D2603" s="4" t="s">
        <v>39</v>
      </c>
      <c r="E2603" s="4" t="s">
        <v>19</v>
      </c>
      <c r="F2603" s="4" t="s">
        <v>13</v>
      </c>
      <c r="G2603" s="4" t="s">
        <v>34</v>
      </c>
      <c r="H2603" s="4" t="s">
        <v>45</v>
      </c>
      <c r="I2603" s="9">
        <v>3</v>
      </c>
      <c r="J2603" s="6">
        <v>49.67</v>
      </c>
      <c r="K2603" s="7">
        <v>0.05</v>
      </c>
      <c r="L2603" s="6">
        <v>21.5</v>
      </c>
      <c r="M2603" s="6">
        <f t="shared" si="160"/>
        <v>141.55949999999999</v>
      </c>
      <c r="N2603" s="6">
        <f t="shared" si="161"/>
        <v>64.5</v>
      </c>
      <c r="O2603" s="6">
        <f t="shared" si="162"/>
        <v>77.059499999999986</v>
      </c>
      <c r="P2603" s="8">
        <f t="shared" si="163"/>
        <v>0.54436120500566898</v>
      </c>
      <c r="Q2603" s="5">
        <f>YEAR(SalesDataTable[[#This Row],[Order Date]])</f>
        <v>2026</v>
      </c>
      <c r="R2603" s="8" t="str">
        <f>"Q"&amp;ROUNDUP(MONTH(SalesDataTable[[#This Row],[Order Date]])/3,0)</f>
        <v>Q4</v>
      </c>
      <c r="S2603" s="9">
        <f>MONTH(SalesDataTable[[#This Row],[Order Date]])</f>
        <v>12</v>
      </c>
      <c r="T2603" s="8" t="str">
        <f>TEXT(SalesDataTable[[#This Row],[Order Date]],"mmm")</f>
        <v>Dec</v>
      </c>
    </row>
    <row r="2604" spans="1:20" ht="15.6">
      <c r="A2604" s="2">
        <v>5002</v>
      </c>
      <c r="B2604" s="3">
        <v>46371</v>
      </c>
      <c r="C2604" s="4" t="s">
        <v>6</v>
      </c>
      <c r="D2604" s="4" t="s">
        <v>49</v>
      </c>
      <c r="E2604" s="4" t="s">
        <v>8</v>
      </c>
      <c r="F2604" s="4" t="s">
        <v>16</v>
      </c>
      <c r="G2604" s="4" t="s">
        <v>9</v>
      </c>
      <c r="H2604" s="4" t="s">
        <v>10</v>
      </c>
      <c r="I2604" s="9">
        <v>4</v>
      </c>
      <c r="J2604" s="6">
        <v>94.3</v>
      </c>
      <c r="K2604" s="7">
        <v>0.1</v>
      </c>
      <c r="L2604" s="6">
        <v>44.36</v>
      </c>
      <c r="M2604" s="6">
        <f t="shared" si="160"/>
        <v>339.48</v>
      </c>
      <c r="N2604" s="6">
        <f t="shared" si="161"/>
        <v>177.44</v>
      </c>
      <c r="O2604" s="6">
        <f t="shared" si="162"/>
        <v>162.04000000000002</v>
      </c>
      <c r="P2604" s="8">
        <f t="shared" si="163"/>
        <v>0.47731825144338402</v>
      </c>
      <c r="Q2604" s="5">
        <f>YEAR(SalesDataTable[[#This Row],[Order Date]])</f>
        <v>2026</v>
      </c>
      <c r="R2604" s="8" t="str">
        <f>"Q"&amp;ROUNDUP(MONTH(SalesDataTable[[#This Row],[Order Date]])/3,0)</f>
        <v>Q4</v>
      </c>
      <c r="S2604" s="9">
        <f>MONTH(SalesDataTable[[#This Row],[Order Date]])</f>
        <v>12</v>
      </c>
      <c r="T2604" s="8" t="str">
        <f>TEXT(SalesDataTable[[#This Row],[Order Date]],"mmm")</f>
        <v>Dec</v>
      </c>
    </row>
    <row r="2605" spans="1:20" ht="15.6">
      <c r="A2605" s="2">
        <v>2896</v>
      </c>
      <c r="B2605" s="3">
        <v>46372</v>
      </c>
      <c r="C2605" s="4" t="s">
        <v>6</v>
      </c>
      <c r="D2605" s="4" t="s">
        <v>43</v>
      </c>
      <c r="E2605" s="4" t="s">
        <v>19</v>
      </c>
      <c r="F2605" s="4" t="s">
        <v>16</v>
      </c>
      <c r="G2605" s="4" t="s">
        <v>34</v>
      </c>
      <c r="H2605" s="4" t="s">
        <v>42</v>
      </c>
      <c r="I2605" s="9">
        <v>2</v>
      </c>
      <c r="J2605" s="6">
        <v>36.020000000000003</v>
      </c>
      <c r="K2605" s="7">
        <v>0.1</v>
      </c>
      <c r="L2605" s="6">
        <v>13.59</v>
      </c>
      <c r="M2605" s="6">
        <f t="shared" si="160"/>
        <v>64.836000000000013</v>
      </c>
      <c r="N2605" s="6">
        <f t="shared" si="161"/>
        <v>27.18</v>
      </c>
      <c r="O2605" s="6">
        <f t="shared" si="162"/>
        <v>37.656000000000013</v>
      </c>
      <c r="P2605" s="8">
        <f t="shared" si="163"/>
        <v>0.58078845086063302</v>
      </c>
      <c r="Q2605" s="5">
        <f>YEAR(SalesDataTable[[#This Row],[Order Date]])</f>
        <v>2026</v>
      </c>
      <c r="R2605" s="8" t="str">
        <f>"Q"&amp;ROUNDUP(MONTH(SalesDataTable[[#This Row],[Order Date]])/3,0)</f>
        <v>Q4</v>
      </c>
      <c r="S2605" s="9">
        <f>MONTH(SalesDataTable[[#This Row],[Order Date]])</f>
        <v>12</v>
      </c>
      <c r="T2605" s="8" t="str">
        <f>TEXT(SalesDataTable[[#This Row],[Order Date]],"mmm")</f>
        <v>Dec</v>
      </c>
    </row>
    <row r="2606" spans="1:20" ht="15.6">
      <c r="A2606" s="2">
        <v>3334</v>
      </c>
      <c r="B2606" s="3">
        <v>46372</v>
      </c>
      <c r="C2606" s="4" t="s">
        <v>6</v>
      </c>
      <c r="D2606" s="4" t="s">
        <v>49</v>
      </c>
      <c r="E2606" s="4" t="s">
        <v>2</v>
      </c>
      <c r="F2606" s="4" t="s">
        <v>3</v>
      </c>
      <c r="G2606" s="4" t="s">
        <v>9</v>
      </c>
      <c r="H2606" s="4" t="s">
        <v>37</v>
      </c>
      <c r="I2606" s="9">
        <v>1</v>
      </c>
      <c r="J2606" s="6">
        <v>154.12</v>
      </c>
      <c r="K2606" s="7">
        <v>0</v>
      </c>
      <c r="L2606" s="6">
        <v>77.45</v>
      </c>
      <c r="M2606" s="6">
        <f t="shared" si="160"/>
        <v>154.12</v>
      </c>
      <c r="N2606" s="6">
        <f t="shared" si="161"/>
        <v>77.45</v>
      </c>
      <c r="O2606" s="6">
        <f t="shared" si="162"/>
        <v>76.67</v>
      </c>
      <c r="P2606" s="8">
        <f t="shared" si="163"/>
        <v>0.49746950428237735</v>
      </c>
      <c r="Q2606" s="5">
        <f>YEAR(SalesDataTable[[#This Row],[Order Date]])</f>
        <v>2026</v>
      </c>
      <c r="R2606" s="8" t="str">
        <f>"Q"&amp;ROUNDUP(MONTH(SalesDataTable[[#This Row],[Order Date]])/3,0)</f>
        <v>Q4</v>
      </c>
      <c r="S2606" s="9">
        <f>MONTH(SalesDataTable[[#This Row],[Order Date]])</f>
        <v>12</v>
      </c>
      <c r="T2606" s="8" t="str">
        <f>TEXT(SalesDataTable[[#This Row],[Order Date]],"mmm")</f>
        <v>Dec</v>
      </c>
    </row>
    <row r="2607" spans="1:20" ht="15.6">
      <c r="A2607" s="2">
        <v>3469</v>
      </c>
      <c r="B2607" s="3">
        <v>46372</v>
      </c>
      <c r="C2607" s="4" t="s">
        <v>0</v>
      </c>
      <c r="D2607" s="4" t="s">
        <v>36</v>
      </c>
      <c r="E2607" s="4" t="s">
        <v>2</v>
      </c>
      <c r="F2607" s="4" t="s">
        <v>3</v>
      </c>
      <c r="G2607" s="4" t="s">
        <v>9</v>
      </c>
      <c r="H2607" s="4" t="s">
        <v>37</v>
      </c>
      <c r="I2607" s="9">
        <v>1</v>
      </c>
      <c r="J2607" s="6">
        <v>150.88</v>
      </c>
      <c r="K2607" s="7">
        <v>0.05</v>
      </c>
      <c r="L2607" s="6">
        <v>81.02</v>
      </c>
      <c r="M2607" s="6">
        <f t="shared" si="160"/>
        <v>143.33599999999998</v>
      </c>
      <c r="N2607" s="6">
        <f t="shared" si="161"/>
        <v>81.02</v>
      </c>
      <c r="O2607" s="6">
        <f t="shared" si="162"/>
        <v>62.315999999999988</v>
      </c>
      <c r="P2607" s="8">
        <f t="shared" si="163"/>
        <v>0.43475470223809787</v>
      </c>
      <c r="Q2607" s="5">
        <f>YEAR(SalesDataTable[[#This Row],[Order Date]])</f>
        <v>2026</v>
      </c>
      <c r="R2607" s="8" t="str">
        <f>"Q"&amp;ROUNDUP(MONTH(SalesDataTable[[#This Row],[Order Date]])/3,0)</f>
        <v>Q4</v>
      </c>
      <c r="S2607" s="9">
        <f>MONTH(SalesDataTable[[#This Row],[Order Date]])</f>
        <v>12</v>
      </c>
      <c r="T2607" s="8" t="str">
        <f>TEXT(SalesDataTable[[#This Row],[Order Date]],"mmm")</f>
        <v>Dec</v>
      </c>
    </row>
    <row r="2608" spans="1:20" ht="15.6">
      <c r="A2608" s="2">
        <v>569</v>
      </c>
      <c r="B2608" s="3">
        <v>46373</v>
      </c>
      <c r="C2608" s="4" t="s">
        <v>11</v>
      </c>
      <c r="D2608" s="4" t="s">
        <v>12</v>
      </c>
      <c r="E2608" s="4" t="s">
        <v>28</v>
      </c>
      <c r="F2608" s="4" t="s">
        <v>13</v>
      </c>
      <c r="G2608" s="4" t="s">
        <v>4</v>
      </c>
      <c r="H2608" s="4" t="s">
        <v>26</v>
      </c>
      <c r="I2608" s="9">
        <v>2</v>
      </c>
      <c r="J2608" s="6">
        <v>40.479999999999997</v>
      </c>
      <c r="K2608" s="7">
        <v>0</v>
      </c>
      <c r="L2608" s="6">
        <v>16.23</v>
      </c>
      <c r="M2608" s="6">
        <f t="shared" si="160"/>
        <v>80.959999999999994</v>
      </c>
      <c r="N2608" s="6">
        <f t="shared" si="161"/>
        <v>32.46</v>
      </c>
      <c r="O2608" s="6">
        <f t="shared" si="162"/>
        <v>48.499999999999993</v>
      </c>
      <c r="P2608" s="8">
        <f t="shared" si="163"/>
        <v>0.5990612648221344</v>
      </c>
      <c r="Q2608" s="5">
        <f>YEAR(SalesDataTable[[#This Row],[Order Date]])</f>
        <v>2026</v>
      </c>
      <c r="R2608" s="8" t="str">
        <f>"Q"&amp;ROUNDUP(MONTH(SalesDataTable[[#This Row],[Order Date]])/3,0)</f>
        <v>Q4</v>
      </c>
      <c r="S2608" s="9">
        <f>MONTH(SalesDataTable[[#This Row],[Order Date]])</f>
        <v>12</v>
      </c>
      <c r="T2608" s="8" t="str">
        <f>TEXT(SalesDataTable[[#This Row],[Order Date]],"mmm")</f>
        <v>Dec</v>
      </c>
    </row>
    <row r="2609" spans="1:20" ht="15.6">
      <c r="A2609" s="2">
        <v>2404</v>
      </c>
      <c r="B2609" s="3">
        <v>46373</v>
      </c>
      <c r="C2609" s="4" t="s">
        <v>11</v>
      </c>
      <c r="D2609" s="4" t="s">
        <v>39</v>
      </c>
      <c r="E2609" s="4" t="s">
        <v>28</v>
      </c>
      <c r="F2609" s="4" t="s">
        <v>16</v>
      </c>
      <c r="G2609" s="4" t="s">
        <v>14</v>
      </c>
      <c r="H2609" s="4" t="s">
        <v>48</v>
      </c>
      <c r="I2609" s="9">
        <v>3</v>
      </c>
      <c r="J2609" s="6">
        <v>163.34</v>
      </c>
      <c r="K2609" s="7">
        <v>0.1</v>
      </c>
      <c r="L2609" s="6">
        <v>88.53</v>
      </c>
      <c r="M2609" s="6">
        <f t="shared" si="160"/>
        <v>441.01799999999997</v>
      </c>
      <c r="N2609" s="6">
        <f t="shared" si="161"/>
        <v>265.59000000000003</v>
      </c>
      <c r="O2609" s="6">
        <f t="shared" si="162"/>
        <v>175.42799999999994</v>
      </c>
      <c r="P2609" s="8">
        <f t="shared" si="163"/>
        <v>0.39777968246194023</v>
      </c>
      <c r="Q2609" s="5">
        <f>YEAR(SalesDataTable[[#This Row],[Order Date]])</f>
        <v>2026</v>
      </c>
      <c r="R2609" s="8" t="str">
        <f>"Q"&amp;ROUNDUP(MONTH(SalesDataTable[[#This Row],[Order Date]])/3,0)</f>
        <v>Q4</v>
      </c>
      <c r="S2609" s="9">
        <f>MONTH(SalesDataTable[[#This Row],[Order Date]])</f>
        <v>12</v>
      </c>
      <c r="T2609" s="8" t="str">
        <f>TEXT(SalesDataTable[[#This Row],[Order Date]],"mmm")</f>
        <v>Dec</v>
      </c>
    </row>
    <row r="2610" spans="1:20" ht="15.6">
      <c r="A2610" s="2">
        <v>4682</v>
      </c>
      <c r="B2610" s="3">
        <v>46373</v>
      </c>
      <c r="C2610" s="4" t="s">
        <v>20</v>
      </c>
      <c r="D2610" s="4" t="s">
        <v>21</v>
      </c>
      <c r="E2610" s="4" t="s">
        <v>19</v>
      </c>
      <c r="F2610" s="4" t="s">
        <v>13</v>
      </c>
      <c r="G2610" s="4" t="s">
        <v>34</v>
      </c>
      <c r="H2610" s="4" t="s">
        <v>35</v>
      </c>
      <c r="I2610" s="9">
        <v>2</v>
      </c>
      <c r="J2610" s="6">
        <v>40.89</v>
      </c>
      <c r="K2610" s="7">
        <v>0</v>
      </c>
      <c r="L2610" s="6">
        <v>14.95</v>
      </c>
      <c r="M2610" s="6">
        <f t="shared" si="160"/>
        <v>81.78</v>
      </c>
      <c r="N2610" s="6">
        <f t="shared" si="161"/>
        <v>29.9</v>
      </c>
      <c r="O2610" s="6">
        <f t="shared" si="162"/>
        <v>51.88</v>
      </c>
      <c r="P2610" s="8">
        <f t="shared" si="163"/>
        <v>0.63438493519197847</v>
      </c>
      <c r="Q2610" s="5">
        <f>YEAR(SalesDataTable[[#This Row],[Order Date]])</f>
        <v>2026</v>
      </c>
      <c r="R2610" s="8" t="str">
        <f>"Q"&amp;ROUNDUP(MONTH(SalesDataTable[[#This Row],[Order Date]])/3,0)</f>
        <v>Q4</v>
      </c>
      <c r="S2610" s="9">
        <f>MONTH(SalesDataTable[[#This Row],[Order Date]])</f>
        <v>12</v>
      </c>
      <c r="T2610" s="8" t="str">
        <f>TEXT(SalesDataTable[[#This Row],[Order Date]],"mmm")</f>
        <v>Dec</v>
      </c>
    </row>
    <row r="2611" spans="1:20" ht="15.6">
      <c r="A2611" s="2">
        <v>4888</v>
      </c>
      <c r="B2611" s="3">
        <v>46373</v>
      </c>
      <c r="C2611" s="4" t="s">
        <v>11</v>
      </c>
      <c r="D2611" s="4" t="s">
        <v>12</v>
      </c>
      <c r="E2611" s="4" t="s">
        <v>28</v>
      </c>
      <c r="F2611" s="4" t="s">
        <v>13</v>
      </c>
      <c r="G2611" s="4" t="s">
        <v>34</v>
      </c>
      <c r="H2611" s="4" t="s">
        <v>35</v>
      </c>
      <c r="I2611" s="9">
        <v>1</v>
      </c>
      <c r="J2611" s="6">
        <v>40.159999999999997</v>
      </c>
      <c r="K2611" s="7">
        <v>0.15</v>
      </c>
      <c r="L2611" s="6">
        <v>14.46</v>
      </c>
      <c r="M2611" s="6">
        <f t="shared" si="160"/>
        <v>34.135999999999996</v>
      </c>
      <c r="N2611" s="6">
        <f t="shared" si="161"/>
        <v>14.46</v>
      </c>
      <c r="O2611" s="6">
        <f t="shared" si="162"/>
        <v>19.675999999999995</v>
      </c>
      <c r="P2611" s="8">
        <f t="shared" si="163"/>
        <v>0.576400281228029</v>
      </c>
      <c r="Q2611" s="5">
        <f>YEAR(SalesDataTable[[#This Row],[Order Date]])</f>
        <v>2026</v>
      </c>
      <c r="R2611" s="8" t="str">
        <f>"Q"&amp;ROUNDUP(MONTH(SalesDataTable[[#This Row],[Order Date]])/3,0)</f>
        <v>Q4</v>
      </c>
      <c r="S2611" s="9">
        <f>MONTH(SalesDataTable[[#This Row],[Order Date]])</f>
        <v>12</v>
      </c>
      <c r="T2611" s="8" t="str">
        <f>TEXT(SalesDataTable[[#This Row],[Order Date]],"mmm")</f>
        <v>Dec</v>
      </c>
    </row>
    <row r="2612" spans="1:20" ht="15.6">
      <c r="A2612" s="2">
        <v>4923</v>
      </c>
      <c r="B2612" s="3">
        <v>46373</v>
      </c>
      <c r="C2612" s="4" t="s">
        <v>20</v>
      </c>
      <c r="D2612" s="4" t="s">
        <v>47</v>
      </c>
      <c r="E2612" s="4" t="s">
        <v>2</v>
      </c>
      <c r="F2612" s="4" t="s">
        <v>13</v>
      </c>
      <c r="G2612" s="4" t="s">
        <v>23</v>
      </c>
      <c r="H2612" s="4" t="s">
        <v>40</v>
      </c>
      <c r="I2612" s="9">
        <v>2</v>
      </c>
      <c r="J2612" s="6">
        <v>79.86</v>
      </c>
      <c r="K2612" s="7">
        <v>0</v>
      </c>
      <c r="L2612" s="6">
        <v>39.049999999999997</v>
      </c>
      <c r="M2612" s="6">
        <f t="shared" si="160"/>
        <v>159.72</v>
      </c>
      <c r="N2612" s="6">
        <f t="shared" si="161"/>
        <v>78.099999999999994</v>
      </c>
      <c r="O2612" s="6">
        <f t="shared" si="162"/>
        <v>81.62</v>
      </c>
      <c r="P2612" s="8">
        <f t="shared" si="163"/>
        <v>0.51101928374655647</v>
      </c>
      <c r="Q2612" s="5">
        <f>YEAR(SalesDataTable[[#This Row],[Order Date]])</f>
        <v>2026</v>
      </c>
      <c r="R2612" s="8" t="str">
        <f>"Q"&amp;ROUNDUP(MONTH(SalesDataTable[[#This Row],[Order Date]])/3,0)</f>
        <v>Q4</v>
      </c>
      <c r="S2612" s="9">
        <f>MONTH(SalesDataTable[[#This Row],[Order Date]])</f>
        <v>12</v>
      </c>
      <c r="T2612" s="8" t="str">
        <f>TEXT(SalesDataTable[[#This Row],[Order Date]],"mmm")</f>
        <v>Dec</v>
      </c>
    </row>
    <row r="2613" spans="1:20" ht="15.6">
      <c r="A2613" s="2">
        <v>131</v>
      </c>
      <c r="B2613" s="3">
        <v>46374</v>
      </c>
      <c r="C2613" s="4" t="s">
        <v>6</v>
      </c>
      <c r="D2613" s="4" t="s">
        <v>41</v>
      </c>
      <c r="E2613" s="4" t="s">
        <v>28</v>
      </c>
      <c r="F2613" s="4" t="s">
        <v>3</v>
      </c>
      <c r="G2613" s="4" t="s">
        <v>23</v>
      </c>
      <c r="H2613" s="4" t="s">
        <v>51</v>
      </c>
      <c r="I2613" s="9">
        <v>2</v>
      </c>
      <c r="J2613" s="6">
        <v>123.42</v>
      </c>
      <c r="K2613" s="7">
        <v>0.1</v>
      </c>
      <c r="L2613" s="6">
        <v>60.03</v>
      </c>
      <c r="M2613" s="6">
        <f t="shared" si="160"/>
        <v>222.15600000000001</v>
      </c>
      <c r="N2613" s="6">
        <f t="shared" si="161"/>
        <v>120.06</v>
      </c>
      <c r="O2613" s="6">
        <f t="shared" si="162"/>
        <v>102.096</v>
      </c>
      <c r="P2613" s="8">
        <f t="shared" si="163"/>
        <v>0.45956895154756117</v>
      </c>
      <c r="Q2613" s="5">
        <f>YEAR(SalesDataTable[[#This Row],[Order Date]])</f>
        <v>2026</v>
      </c>
      <c r="R2613" s="8" t="str">
        <f>"Q"&amp;ROUNDUP(MONTH(SalesDataTable[[#This Row],[Order Date]])/3,0)</f>
        <v>Q4</v>
      </c>
      <c r="S2613" s="9">
        <f>MONTH(SalesDataTable[[#This Row],[Order Date]])</f>
        <v>12</v>
      </c>
      <c r="T2613" s="8" t="str">
        <f>TEXT(SalesDataTable[[#This Row],[Order Date]],"mmm")</f>
        <v>Dec</v>
      </c>
    </row>
    <row r="2614" spans="1:20" ht="15.6">
      <c r="A2614" s="2">
        <v>349</v>
      </c>
      <c r="B2614" s="3">
        <v>46374</v>
      </c>
      <c r="C2614" s="4" t="s">
        <v>11</v>
      </c>
      <c r="D2614" s="4" t="s">
        <v>12</v>
      </c>
      <c r="E2614" s="4" t="s">
        <v>2</v>
      </c>
      <c r="F2614" s="4" t="s">
        <v>3</v>
      </c>
      <c r="G2614" s="4" t="s">
        <v>14</v>
      </c>
      <c r="H2614" s="4" t="s">
        <v>32</v>
      </c>
      <c r="I2614" s="9">
        <v>1</v>
      </c>
      <c r="J2614" s="6">
        <v>47.61</v>
      </c>
      <c r="K2614" s="7">
        <v>0.05</v>
      </c>
      <c r="L2614" s="6">
        <v>18.18</v>
      </c>
      <c r="M2614" s="6">
        <f t="shared" si="160"/>
        <v>45.229499999999994</v>
      </c>
      <c r="N2614" s="6">
        <f t="shared" si="161"/>
        <v>18.18</v>
      </c>
      <c r="O2614" s="6">
        <f t="shared" si="162"/>
        <v>27.049499999999995</v>
      </c>
      <c r="P2614" s="8">
        <f t="shared" si="163"/>
        <v>0.59804994527907662</v>
      </c>
      <c r="Q2614" s="5">
        <f>YEAR(SalesDataTable[[#This Row],[Order Date]])</f>
        <v>2026</v>
      </c>
      <c r="R2614" s="8" t="str">
        <f>"Q"&amp;ROUNDUP(MONTH(SalesDataTable[[#This Row],[Order Date]])/3,0)</f>
        <v>Q4</v>
      </c>
      <c r="S2614" s="9">
        <f>MONTH(SalesDataTable[[#This Row],[Order Date]])</f>
        <v>12</v>
      </c>
      <c r="T2614" s="8" t="str">
        <f>TEXT(SalesDataTable[[#This Row],[Order Date]],"mmm")</f>
        <v>Dec</v>
      </c>
    </row>
    <row r="2615" spans="1:20" ht="15.6">
      <c r="A2615" s="2">
        <v>1131</v>
      </c>
      <c r="B2615" s="3">
        <v>46374</v>
      </c>
      <c r="C2615" s="4" t="s">
        <v>20</v>
      </c>
      <c r="D2615" s="4" t="s">
        <v>33</v>
      </c>
      <c r="E2615" s="4" t="s">
        <v>2</v>
      </c>
      <c r="F2615" s="4" t="s">
        <v>3</v>
      </c>
      <c r="G2615" s="4" t="s">
        <v>9</v>
      </c>
      <c r="H2615" s="4" t="s">
        <v>10</v>
      </c>
      <c r="I2615" s="9">
        <v>2</v>
      </c>
      <c r="J2615" s="6">
        <v>93.88</v>
      </c>
      <c r="K2615" s="7">
        <v>0.1</v>
      </c>
      <c r="L2615" s="6">
        <v>45.89</v>
      </c>
      <c r="M2615" s="6">
        <f t="shared" si="160"/>
        <v>168.98400000000001</v>
      </c>
      <c r="N2615" s="6">
        <f t="shared" si="161"/>
        <v>91.78</v>
      </c>
      <c r="O2615" s="6">
        <f t="shared" si="162"/>
        <v>77.204000000000008</v>
      </c>
      <c r="P2615" s="8">
        <f t="shared" si="163"/>
        <v>0.45687165648818823</v>
      </c>
      <c r="Q2615" s="5">
        <f>YEAR(SalesDataTable[[#This Row],[Order Date]])</f>
        <v>2026</v>
      </c>
      <c r="R2615" s="8" t="str">
        <f>"Q"&amp;ROUNDUP(MONTH(SalesDataTable[[#This Row],[Order Date]])/3,0)</f>
        <v>Q4</v>
      </c>
      <c r="S2615" s="9">
        <f>MONTH(SalesDataTable[[#This Row],[Order Date]])</f>
        <v>12</v>
      </c>
      <c r="T2615" s="8" t="str">
        <f>TEXT(SalesDataTable[[#This Row],[Order Date]],"mmm")</f>
        <v>Dec</v>
      </c>
    </row>
    <row r="2616" spans="1:20" ht="15.6">
      <c r="A2616" s="2">
        <v>2738</v>
      </c>
      <c r="B2616" s="3">
        <v>46374</v>
      </c>
      <c r="C2616" s="4" t="s">
        <v>6</v>
      </c>
      <c r="D2616" s="4" t="s">
        <v>41</v>
      </c>
      <c r="E2616" s="4" t="s">
        <v>2</v>
      </c>
      <c r="F2616" s="4" t="s">
        <v>13</v>
      </c>
      <c r="G2616" s="4" t="s">
        <v>9</v>
      </c>
      <c r="H2616" s="4" t="s">
        <v>17</v>
      </c>
      <c r="I2616" s="9">
        <v>3</v>
      </c>
      <c r="J2616" s="6">
        <v>145.43</v>
      </c>
      <c r="K2616" s="7">
        <v>0.05</v>
      </c>
      <c r="L2616" s="6">
        <v>81.72</v>
      </c>
      <c r="M2616" s="6">
        <f t="shared" si="160"/>
        <v>414.47550000000001</v>
      </c>
      <c r="N2616" s="6">
        <f t="shared" si="161"/>
        <v>245.16</v>
      </c>
      <c r="O2616" s="6">
        <f t="shared" si="162"/>
        <v>169.31550000000001</v>
      </c>
      <c r="P2616" s="8">
        <f t="shared" si="163"/>
        <v>0.40850544845232106</v>
      </c>
      <c r="Q2616" s="5">
        <f>YEAR(SalesDataTable[[#This Row],[Order Date]])</f>
        <v>2026</v>
      </c>
      <c r="R2616" s="8" t="str">
        <f>"Q"&amp;ROUNDUP(MONTH(SalesDataTable[[#This Row],[Order Date]])/3,0)</f>
        <v>Q4</v>
      </c>
      <c r="S2616" s="9">
        <f>MONTH(SalesDataTable[[#This Row],[Order Date]])</f>
        <v>12</v>
      </c>
      <c r="T2616" s="8" t="str">
        <f>TEXT(SalesDataTable[[#This Row],[Order Date]],"mmm")</f>
        <v>Dec</v>
      </c>
    </row>
    <row r="2617" spans="1:20" ht="15.6">
      <c r="A2617" s="2">
        <v>4400</v>
      </c>
      <c r="B2617" s="3">
        <v>46374</v>
      </c>
      <c r="C2617" s="4" t="s">
        <v>20</v>
      </c>
      <c r="D2617" s="4" t="s">
        <v>21</v>
      </c>
      <c r="E2617" s="4" t="s">
        <v>2</v>
      </c>
      <c r="F2617" s="4" t="s">
        <v>3</v>
      </c>
      <c r="G2617" s="4" t="s">
        <v>14</v>
      </c>
      <c r="H2617" s="4" t="s">
        <v>15</v>
      </c>
      <c r="I2617" s="9">
        <v>2</v>
      </c>
      <c r="J2617" s="6">
        <v>36.89</v>
      </c>
      <c r="K2617" s="7">
        <v>0.1</v>
      </c>
      <c r="L2617" s="6">
        <v>13.74</v>
      </c>
      <c r="M2617" s="6">
        <f t="shared" si="160"/>
        <v>66.402000000000001</v>
      </c>
      <c r="N2617" s="6">
        <f t="shared" si="161"/>
        <v>27.48</v>
      </c>
      <c r="O2617" s="6">
        <f t="shared" si="162"/>
        <v>38.921999999999997</v>
      </c>
      <c r="P2617" s="8">
        <f t="shared" si="163"/>
        <v>0.58615704346254627</v>
      </c>
      <c r="Q2617" s="5">
        <f>YEAR(SalesDataTable[[#This Row],[Order Date]])</f>
        <v>2026</v>
      </c>
      <c r="R2617" s="8" t="str">
        <f>"Q"&amp;ROUNDUP(MONTH(SalesDataTable[[#This Row],[Order Date]])/3,0)</f>
        <v>Q4</v>
      </c>
      <c r="S2617" s="9">
        <f>MONTH(SalesDataTable[[#This Row],[Order Date]])</f>
        <v>12</v>
      </c>
      <c r="T2617" s="8" t="str">
        <f>TEXT(SalesDataTable[[#This Row],[Order Date]],"mmm")</f>
        <v>Dec</v>
      </c>
    </row>
    <row r="2618" spans="1:20" ht="15.6">
      <c r="A2618" s="2">
        <v>3122</v>
      </c>
      <c r="B2618" s="3">
        <v>46375</v>
      </c>
      <c r="C2618" s="4" t="s">
        <v>0</v>
      </c>
      <c r="D2618" s="4" t="s">
        <v>1</v>
      </c>
      <c r="E2618" s="4" t="s">
        <v>28</v>
      </c>
      <c r="F2618" s="4" t="s">
        <v>3</v>
      </c>
      <c r="G2618" s="4" t="s">
        <v>9</v>
      </c>
      <c r="H2618" s="4" t="s">
        <v>17</v>
      </c>
      <c r="I2618" s="9">
        <v>1</v>
      </c>
      <c r="J2618" s="6">
        <v>145.44</v>
      </c>
      <c r="K2618" s="7">
        <v>0.1</v>
      </c>
      <c r="L2618" s="6">
        <v>80.42</v>
      </c>
      <c r="M2618" s="6">
        <f t="shared" si="160"/>
        <v>130.89600000000002</v>
      </c>
      <c r="N2618" s="6">
        <f t="shared" si="161"/>
        <v>80.42</v>
      </c>
      <c r="O2618" s="6">
        <f t="shared" si="162"/>
        <v>50.476000000000013</v>
      </c>
      <c r="P2618" s="8">
        <f t="shared" si="163"/>
        <v>0.38561911746730232</v>
      </c>
      <c r="Q2618" s="5">
        <f>YEAR(SalesDataTable[[#This Row],[Order Date]])</f>
        <v>2026</v>
      </c>
      <c r="R2618" s="8" t="str">
        <f>"Q"&amp;ROUNDUP(MONTH(SalesDataTable[[#This Row],[Order Date]])/3,0)</f>
        <v>Q4</v>
      </c>
      <c r="S2618" s="9">
        <f>MONTH(SalesDataTable[[#This Row],[Order Date]])</f>
        <v>12</v>
      </c>
      <c r="T2618" s="8" t="str">
        <f>TEXT(SalesDataTable[[#This Row],[Order Date]],"mmm")</f>
        <v>Dec</v>
      </c>
    </row>
    <row r="2619" spans="1:20" ht="15.6">
      <c r="A2619" s="2">
        <v>4572</v>
      </c>
      <c r="B2619" s="3">
        <v>46375</v>
      </c>
      <c r="C2619" s="4" t="s">
        <v>0</v>
      </c>
      <c r="D2619" s="4" t="s">
        <v>50</v>
      </c>
      <c r="E2619" s="4" t="s">
        <v>2</v>
      </c>
      <c r="F2619" s="4" t="s">
        <v>13</v>
      </c>
      <c r="G2619" s="4" t="s">
        <v>34</v>
      </c>
      <c r="H2619" s="4" t="s">
        <v>45</v>
      </c>
      <c r="I2619" s="9">
        <v>2</v>
      </c>
      <c r="J2619" s="6">
        <v>51.56</v>
      </c>
      <c r="K2619" s="7">
        <v>0</v>
      </c>
      <c r="L2619" s="6">
        <v>21.9</v>
      </c>
      <c r="M2619" s="6">
        <f t="shared" si="160"/>
        <v>103.12</v>
      </c>
      <c r="N2619" s="6">
        <f t="shared" si="161"/>
        <v>43.8</v>
      </c>
      <c r="O2619" s="6">
        <f t="shared" si="162"/>
        <v>59.320000000000007</v>
      </c>
      <c r="P2619" s="8">
        <f t="shared" si="163"/>
        <v>0.57525213343677273</v>
      </c>
      <c r="Q2619" s="5">
        <f>YEAR(SalesDataTable[[#This Row],[Order Date]])</f>
        <v>2026</v>
      </c>
      <c r="R2619" s="8" t="str">
        <f>"Q"&amp;ROUNDUP(MONTH(SalesDataTable[[#This Row],[Order Date]])/3,0)</f>
        <v>Q4</v>
      </c>
      <c r="S2619" s="9">
        <f>MONTH(SalesDataTable[[#This Row],[Order Date]])</f>
        <v>12</v>
      </c>
      <c r="T2619" s="8" t="str">
        <f>TEXT(SalesDataTable[[#This Row],[Order Date]],"mmm")</f>
        <v>Dec</v>
      </c>
    </row>
    <row r="2620" spans="1:20" ht="15.6">
      <c r="A2620" s="2">
        <v>4783</v>
      </c>
      <c r="B2620" s="3">
        <v>46375</v>
      </c>
      <c r="C2620" s="4" t="s">
        <v>20</v>
      </c>
      <c r="D2620" s="4" t="s">
        <v>31</v>
      </c>
      <c r="E2620" s="4" t="s">
        <v>2</v>
      </c>
      <c r="F2620" s="4" t="s">
        <v>13</v>
      </c>
      <c r="G2620" s="4" t="s">
        <v>23</v>
      </c>
      <c r="H2620" s="4" t="s">
        <v>51</v>
      </c>
      <c r="I2620" s="9">
        <v>2</v>
      </c>
      <c r="J2620" s="6">
        <v>122</v>
      </c>
      <c r="K2620" s="7">
        <v>0.15</v>
      </c>
      <c r="L2620" s="6">
        <v>60.01</v>
      </c>
      <c r="M2620" s="6">
        <f t="shared" si="160"/>
        <v>207.4</v>
      </c>
      <c r="N2620" s="6">
        <f t="shared" si="161"/>
        <v>120.02</v>
      </c>
      <c r="O2620" s="6">
        <f t="shared" si="162"/>
        <v>87.38000000000001</v>
      </c>
      <c r="P2620" s="8">
        <f t="shared" si="163"/>
        <v>0.4213114754098361</v>
      </c>
      <c r="Q2620" s="5">
        <f>YEAR(SalesDataTable[[#This Row],[Order Date]])</f>
        <v>2026</v>
      </c>
      <c r="R2620" s="8" t="str">
        <f>"Q"&amp;ROUNDUP(MONTH(SalesDataTable[[#This Row],[Order Date]])/3,0)</f>
        <v>Q4</v>
      </c>
      <c r="S2620" s="9">
        <f>MONTH(SalesDataTable[[#This Row],[Order Date]])</f>
        <v>12</v>
      </c>
      <c r="T2620" s="8" t="str">
        <f>TEXT(SalesDataTable[[#This Row],[Order Date]],"mmm")</f>
        <v>Dec</v>
      </c>
    </row>
    <row r="2621" spans="1:20" ht="15.6">
      <c r="A2621" s="2">
        <v>5055</v>
      </c>
      <c r="B2621" s="3">
        <v>46375</v>
      </c>
      <c r="C2621" s="4" t="s">
        <v>11</v>
      </c>
      <c r="D2621" s="4" t="s">
        <v>18</v>
      </c>
      <c r="E2621" s="4" t="s">
        <v>28</v>
      </c>
      <c r="F2621" s="4" t="s">
        <v>13</v>
      </c>
      <c r="G2621" s="4" t="s">
        <v>9</v>
      </c>
      <c r="H2621" s="4" t="s">
        <v>46</v>
      </c>
      <c r="I2621" s="9">
        <v>1</v>
      </c>
      <c r="J2621" s="6">
        <v>71.89</v>
      </c>
      <c r="K2621" s="7">
        <v>0.15</v>
      </c>
      <c r="L2621" s="6">
        <v>32.409999999999997</v>
      </c>
      <c r="M2621" s="6">
        <f t="shared" si="160"/>
        <v>61.106499999999997</v>
      </c>
      <c r="N2621" s="6">
        <f t="shared" si="161"/>
        <v>32.409999999999997</v>
      </c>
      <c r="O2621" s="6">
        <f t="shared" si="162"/>
        <v>28.6965</v>
      </c>
      <c r="P2621" s="8">
        <f t="shared" si="163"/>
        <v>0.46961452545964832</v>
      </c>
      <c r="Q2621" s="5">
        <f>YEAR(SalesDataTable[[#This Row],[Order Date]])</f>
        <v>2026</v>
      </c>
      <c r="R2621" s="8" t="str">
        <f>"Q"&amp;ROUNDUP(MONTH(SalesDataTable[[#This Row],[Order Date]])/3,0)</f>
        <v>Q4</v>
      </c>
      <c r="S2621" s="9">
        <f>MONTH(SalesDataTable[[#This Row],[Order Date]])</f>
        <v>12</v>
      </c>
      <c r="T2621" s="8" t="str">
        <f>TEXT(SalesDataTable[[#This Row],[Order Date]],"mmm")</f>
        <v>Dec</v>
      </c>
    </row>
    <row r="2622" spans="1:20" ht="15.6">
      <c r="A2622" s="2">
        <v>5100</v>
      </c>
      <c r="B2622" s="3">
        <v>46375</v>
      </c>
      <c r="C2622" s="4" t="s">
        <v>11</v>
      </c>
      <c r="D2622" s="4" t="s">
        <v>25</v>
      </c>
      <c r="E2622" s="4" t="s">
        <v>2</v>
      </c>
      <c r="F2622" s="4" t="s">
        <v>3</v>
      </c>
      <c r="G2622" s="4" t="s">
        <v>9</v>
      </c>
      <c r="H2622" s="4" t="s">
        <v>46</v>
      </c>
      <c r="I2622" s="9">
        <v>2</v>
      </c>
      <c r="J2622" s="6">
        <v>70.59</v>
      </c>
      <c r="K2622" s="7">
        <v>0.15</v>
      </c>
      <c r="L2622" s="6">
        <v>31.56</v>
      </c>
      <c r="M2622" s="6">
        <f t="shared" si="160"/>
        <v>120.003</v>
      </c>
      <c r="N2622" s="6">
        <f t="shared" si="161"/>
        <v>63.12</v>
      </c>
      <c r="O2622" s="6">
        <f t="shared" si="162"/>
        <v>56.883000000000003</v>
      </c>
      <c r="P2622" s="8">
        <f t="shared" si="163"/>
        <v>0.47401314967125824</v>
      </c>
      <c r="Q2622" s="5">
        <f>YEAR(SalesDataTable[[#This Row],[Order Date]])</f>
        <v>2026</v>
      </c>
      <c r="R2622" s="8" t="str">
        <f>"Q"&amp;ROUNDUP(MONTH(SalesDataTable[[#This Row],[Order Date]])/3,0)</f>
        <v>Q4</v>
      </c>
      <c r="S2622" s="9">
        <f>MONTH(SalesDataTable[[#This Row],[Order Date]])</f>
        <v>12</v>
      </c>
      <c r="T2622" s="8" t="str">
        <f>TEXT(SalesDataTable[[#This Row],[Order Date]],"mmm")</f>
        <v>Dec</v>
      </c>
    </row>
    <row r="2623" spans="1:20" ht="15.6">
      <c r="A2623" s="2">
        <v>488</v>
      </c>
      <c r="B2623" s="3">
        <v>46376</v>
      </c>
      <c r="C2623" s="4" t="s">
        <v>20</v>
      </c>
      <c r="D2623" s="4" t="s">
        <v>31</v>
      </c>
      <c r="E2623" s="4" t="s">
        <v>2</v>
      </c>
      <c r="F2623" s="4" t="s">
        <v>3</v>
      </c>
      <c r="G2623" s="4" t="s">
        <v>9</v>
      </c>
      <c r="H2623" s="4" t="s">
        <v>17</v>
      </c>
      <c r="I2623" s="9">
        <v>4</v>
      </c>
      <c r="J2623" s="6">
        <v>141.91</v>
      </c>
      <c r="K2623" s="7">
        <v>0.05</v>
      </c>
      <c r="L2623" s="6">
        <v>80.260000000000005</v>
      </c>
      <c r="M2623" s="6">
        <f t="shared" si="160"/>
        <v>539.25799999999992</v>
      </c>
      <c r="N2623" s="6">
        <f t="shared" si="161"/>
        <v>321.04000000000002</v>
      </c>
      <c r="O2623" s="6">
        <f t="shared" si="162"/>
        <v>218.2179999999999</v>
      </c>
      <c r="P2623" s="8">
        <f t="shared" si="163"/>
        <v>0.40466344495584661</v>
      </c>
      <c r="Q2623" s="5">
        <f>YEAR(SalesDataTable[[#This Row],[Order Date]])</f>
        <v>2026</v>
      </c>
      <c r="R2623" s="8" t="str">
        <f>"Q"&amp;ROUNDUP(MONTH(SalesDataTable[[#This Row],[Order Date]])/3,0)</f>
        <v>Q4</v>
      </c>
      <c r="S2623" s="9">
        <f>MONTH(SalesDataTable[[#This Row],[Order Date]])</f>
        <v>12</v>
      </c>
      <c r="T2623" s="8" t="str">
        <f>TEXT(SalesDataTable[[#This Row],[Order Date]],"mmm")</f>
        <v>Dec</v>
      </c>
    </row>
    <row r="2624" spans="1:20" ht="15.6">
      <c r="A2624" s="2">
        <v>710</v>
      </c>
      <c r="B2624" s="3">
        <v>46376</v>
      </c>
      <c r="C2624" s="4" t="s">
        <v>6</v>
      </c>
      <c r="D2624" s="4" t="s">
        <v>27</v>
      </c>
      <c r="E2624" s="4" t="s">
        <v>8</v>
      </c>
      <c r="F2624" s="4" t="s">
        <v>16</v>
      </c>
      <c r="G2624" s="4" t="s">
        <v>9</v>
      </c>
      <c r="H2624" s="4" t="s">
        <v>17</v>
      </c>
      <c r="I2624" s="9">
        <v>3</v>
      </c>
      <c r="J2624" s="6">
        <v>140.4</v>
      </c>
      <c r="K2624" s="7">
        <v>0.2</v>
      </c>
      <c r="L2624" s="6">
        <v>81.760000000000005</v>
      </c>
      <c r="M2624" s="6">
        <f t="shared" si="160"/>
        <v>336.96000000000004</v>
      </c>
      <c r="N2624" s="6">
        <f t="shared" si="161"/>
        <v>245.28000000000003</v>
      </c>
      <c r="O2624" s="6">
        <f t="shared" si="162"/>
        <v>91.68</v>
      </c>
      <c r="P2624" s="8">
        <f t="shared" si="163"/>
        <v>0.27207977207977208</v>
      </c>
      <c r="Q2624" s="5">
        <f>YEAR(SalesDataTable[[#This Row],[Order Date]])</f>
        <v>2026</v>
      </c>
      <c r="R2624" s="8" t="str">
        <f>"Q"&amp;ROUNDUP(MONTH(SalesDataTable[[#This Row],[Order Date]])/3,0)</f>
        <v>Q4</v>
      </c>
      <c r="S2624" s="9">
        <f>MONTH(SalesDataTable[[#This Row],[Order Date]])</f>
        <v>12</v>
      </c>
      <c r="T2624" s="8" t="str">
        <f>TEXT(SalesDataTable[[#This Row],[Order Date]],"mmm")</f>
        <v>Dec</v>
      </c>
    </row>
    <row r="2625" spans="1:20" ht="15.6">
      <c r="A2625" s="2">
        <v>1009</v>
      </c>
      <c r="B2625" s="3">
        <v>46376</v>
      </c>
      <c r="C2625" s="4" t="s">
        <v>20</v>
      </c>
      <c r="D2625" s="4" t="s">
        <v>47</v>
      </c>
      <c r="E2625" s="4" t="s">
        <v>28</v>
      </c>
      <c r="F2625" s="4" t="s">
        <v>3</v>
      </c>
      <c r="G2625" s="4" t="s">
        <v>9</v>
      </c>
      <c r="H2625" s="4" t="s">
        <v>46</v>
      </c>
      <c r="I2625" s="9">
        <v>2</v>
      </c>
      <c r="J2625" s="6">
        <v>72.349999999999994</v>
      </c>
      <c r="K2625" s="7">
        <v>0.15</v>
      </c>
      <c r="L2625" s="6">
        <v>32.44</v>
      </c>
      <c r="M2625" s="6">
        <f t="shared" si="160"/>
        <v>122.99499999999999</v>
      </c>
      <c r="N2625" s="6">
        <f t="shared" si="161"/>
        <v>64.88</v>
      </c>
      <c r="O2625" s="6">
        <f t="shared" si="162"/>
        <v>58.114999999999995</v>
      </c>
      <c r="P2625" s="8">
        <f t="shared" si="163"/>
        <v>0.47249888206837676</v>
      </c>
      <c r="Q2625" s="5">
        <f>YEAR(SalesDataTable[[#This Row],[Order Date]])</f>
        <v>2026</v>
      </c>
      <c r="R2625" s="8" t="str">
        <f>"Q"&amp;ROUNDUP(MONTH(SalesDataTable[[#This Row],[Order Date]])/3,0)</f>
        <v>Q4</v>
      </c>
      <c r="S2625" s="9">
        <f>MONTH(SalesDataTable[[#This Row],[Order Date]])</f>
        <v>12</v>
      </c>
      <c r="T2625" s="8" t="str">
        <f>TEXT(SalesDataTable[[#This Row],[Order Date]],"mmm")</f>
        <v>Dec</v>
      </c>
    </row>
    <row r="2626" spans="1:20" ht="15.6">
      <c r="A2626" s="2">
        <v>1231</v>
      </c>
      <c r="B2626" s="3">
        <v>46376</v>
      </c>
      <c r="C2626" s="4" t="s">
        <v>20</v>
      </c>
      <c r="D2626" s="4" t="s">
        <v>33</v>
      </c>
      <c r="E2626" s="4" t="s">
        <v>2</v>
      </c>
      <c r="F2626" s="4" t="s">
        <v>13</v>
      </c>
      <c r="G2626" s="4" t="s">
        <v>23</v>
      </c>
      <c r="H2626" s="4" t="s">
        <v>51</v>
      </c>
      <c r="I2626" s="9">
        <v>4</v>
      </c>
      <c r="J2626" s="6">
        <v>120.8</v>
      </c>
      <c r="K2626" s="7">
        <v>0.1</v>
      </c>
      <c r="L2626" s="6">
        <v>59.93</v>
      </c>
      <c r="M2626" s="6">
        <f t="shared" ref="M2626:M2689" si="164">I2626*J2626*(1-K2626)</f>
        <v>434.88</v>
      </c>
      <c r="N2626" s="6">
        <f t="shared" ref="N2626:N2689" si="165">I2626*L2626</f>
        <v>239.72</v>
      </c>
      <c r="O2626" s="6">
        <f t="shared" ref="O2626:O2689" si="166">M2626-N2626</f>
        <v>195.16</v>
      </c>
      <c r="P2626" s="8">
        <f t="shared" ref="P2626:P2689" si="167">IFERROR(O2626/M2626,0)</f>
        <v>0.44876747608535689</v>
      </c>
      <c r="Q2626" s="5">
        <f>YEAR(SalesDataTable[[#This Row],[Order Date]])</f>
        <v>2026</v>
      </c>
      <c r="R2626" s="8" t="str">
        <f>"Q"&amp;ROUNDUP(MONTH(SalesDataTable[[#This Row],[Order Date]])/3,0)</f>
        <v>Q4</v>
      </c>
      <c r="S2626" s="9">
        <f>MONTH(SalesDataTable[[#This Row],[Order Date]])</f>
        <v>12</v>
      </c>
      <c r="T2626" s="8" t="str">
        <f>TEXT(SalesDataTable[[#This Row],[Order Date]],"mmm")</f>
        <v>Dec</v>
      </c>
    </row>
    <row r="2627" spans="1:20" ht="15.6">
      <c r="A2627" s="2">
        <v>1445</v>
      </c>
      <c r="B2627" s="3">
        <v>46376</v>
      </c>
      <c r="C2627" s="4" t="s">
        <v>20</v>
      </c>
      <c r="D2627" s="4" t="s">
        <v>31</v>
      </c>
      <c r="E2627" s="4" t="s">
        <v>2</v>
      </c>
      <c r="F2627" s="4" t="s">
        <v>13</v>
      </c>
      <c r="G2627" s="4" t="s">
        <v>9</v>
      </c>
      <c r="H2627" s="4" t="s">
        <v>46</v>
      </c>
      <c r="I2627" s="9">
        <v>1</v>
      </c>
      <c r="J2627" s="6">
        <v>71.23</v>
      </c>
      <c r="K2627" s="7">
        <v>0</v>
      </c>
      <c r="L2627" s="6">
        <v>31.63</v>
      </c>
      <c r="M2627" s="6">
        <f t="shared" si="164"/>
        <v>71.23</v>
      </c>
      <c r="N2627" s="6">
        <f t="shared" si="165"/>
        <v>31.63</v>
      </c>
      <c r="O2627" s="6">
        <f t="shared" si="166"/>
        <v>39.600000000000009</v>
      </c>
      <c r="P2627" s="8">
        <f t="shared" si="167"/>
        <v>0.55594552856942303</v>
      </c>
      <c r="Q2627" s="5">
        <f>YEAR(SalesDataTable[[#This Row],[Order Date]])</f>
        <v>2026</v>
      </c>
      <c r="R2627" s="8" t="str">
        <f>"Q"&amp;ROUNDUP(MONTH(SalesDataTable[[#This Row],[Order Date]])/3,0)</f>
        <v>Q4</v>
      </c>
      <c r="S2627" s="9">
        <f>MONTH(SalesDataTable[[#This Row],[Order Date]])</f>
        <v>12</v>
      </c>
      <c r="T2627" s="8" t="str">
        <f>TEXT(SalesDataTable[[#This Row],[Order Date]],"mmm")</f>
        <v>Dec</v>
      </c>
    </row>
    <row r="2628" spans="1:20" ht="15.6">
      <c r="A2628" s="2">
        <v>2842</v>
      </c>
      <c r="B2628" s="3">
        <v>46376</v>
      </c>
      <c r="C2628" s="4" t="s">
        <v>11</v>
      </c>
      <c r="D2628" s="4" t="s">
        <v>39</v>
      </c>
      <c r="E2628" s="4" t="s">
        <v>8</v>
      </c>
      <c r="F2628" s="4" t="s">
        <v>16</v>
      </c>
      <c r="G2628" s="4" t="s">
        <v>4</v>
      </c>
      <c r="H2628" s="4" t="s">
        <v>22</v>
      </c>
      <c r="I2628" s="9">
        <v>5</v>
      </c>
      <c r="J2628" s="6">
        <v>51.02</v>
      </c>
      <c r="K2628" s="7">
        <v>0.05</v>
      </c>
      <c r="L2628" s="6">
        <v>22.56</v>
      </c>
      <c r="M2628" s="6">
        <f t="shared" si="164"/>
        <v>242.345</v>
      </c>
      <c r="N2628" s="6">
        <f t="shared" si="165"/>
        <v>112.8</v>
      </c>
      <c r="O2628" s="6">
        <f t="shared" si="166"/>
        <v>129.54500000000002</v>
      </c>
      <c r="P2628" s="8">
        <f t="shared" si="167"/>
        <v>0.5345478553302111</v>
      </c>
      <c r="Q2628" s="5">
        <f>YEAR(SalesDataTable[[#This Row],[Order Date]])</f>
        <v>2026</v>
      </c>
      <c r="R2628" s="8" t="str">
        <f>"Q"&amp;ROUNDUP(MONTH(SalesDataTable[[#This Row],[Order Date]])/3,0)</f>
        <v>Q4</v>
      </c>
      <c r="S2628" s="9">
        <f>MONTH(SalesDataTable[[#This Row],[Order Date]])</f>
        <v>12</v>
      </c>
      <c r="T2628" s="8" t="str">
        <f>TEXT(SalesDataTable[[#This Row],[Order Date]],"mmm")</f>
        <v>Dec</v>
      </c>
    </row>
    <row r="2629" spans="1:20" ht="15.6">
      <c r="A2629" s="2">
        <v>3783</v>
      </c>
      <c r="B2629" s="3">
        <v>46376</v>
      </c>
      <c r="C2629" s="4" t="s">
        <v>11</v>
      </c>
      <c r="D2629" s="4" t="s">
        <v>12</v>
      </c>
      <c r="E2629" s="4" t="s">
        <v>28</v>
      </c>
      <c r="F2629" s="4" t="s">
        <v>13</v>
      </c>
      <c r="G2629" s="4" t="s">
        <v>14</v>
      </c>
      <c r="H2629" s="4" t="s">
        <v>44</v>
      </c>
      <c r="I2629" s="9">
        <v>1</v>
      </c>
      <c r="J2629" s="6">
        <v>130.52000000000001</v>
      </c>
      <c r="K2629" s="7">
        <v>0.1</v>
      </c>
      <c r="L2629" s="6">
        <v>66.09</v>
      </c>
      <c r="M2629" s="6">
        <f t="shared" si="164"/>
        <v>117.46800000000002</v>
      </c>
      <c r="N2629" s="6">
        <f t="shared" si="165"/>
        <v>66.09</v>
      </c>
      <c r="O2629" s="6">
        <f t="shared" si="166"/>
        <v>51.378000000000014</v>
      </c>
      <c r="P2629" s="8">
        <f t="shared" si="167"/>
        <v>0.43737869036673821</v>
      </c>
      <c r="Q2629" s="5">
        <f>YEAR(SalesDataTable[[#This Row],[Order Date]])</f>
        <v>2026</v>
      </c>
      <c r="R2629" s="8" t="str">
        <f>"Q"&amp;ROUNDUP(MONTH(SalesDataTable[[#This Row],[Order Date]])/3,0)</f>
        <v>Q4</v>
      </c>
      <c r="S2629" s="9">
        <f>MONTH(SalesDataTable[[#This Row],[Order Date]])</f>
        <v>12</v>
      </c>
      <c r="T2629" s="8" t="str">
        <f>TEXT(SalesDataTable[[#This Row],[Order Date]],"mmm")</f>
        <v>Dec</v>
      </c>
    </row>
    <row r="2630" spans="1:20" ht="15.6">
      <c r="A2630" s="2">
        <v>4484</v>
      </c>
      <c r="B2630" s="3">
        <v>46376</v>
      </c>
      <c r="C2630" s="4" t="s">
        <v>6</v>
      </c>
      <c r="D2630" s="4" t="s">
        <v>49</v>
      </c>
      <c r="E2630" s="4" t="s">
        <v>2</v>
      </c>
      <c r="F2630" s="4" t="s">
        <v>3</v>
      </c>
      <c r="G2630" s="4" t="s">
        <v>4</v>
      </c>
      <c r="H2630" s="4" t="s">
        <v>5</v>
      </c>
      <c r="I2630" s="9">
        <v>2</v>
      </c>
      <c r="J2630" s="6">
        <v>79.87</v>
      </c>
      <c r="K2630" s="7">
        <v>0.15</v>
      </c>
      <c r="L2630" s="6">
        <v>41.9</v>
      </c>
      <c r="M2630" s="6">
        <f t="shared" si="164"/>
        <v>135.779</v>
      </c>
      <c r="N2630" s="6">
        <f t="shared" si="165"/>
        <v>83.8</v>
      </c>
      <c r="O2630" s="6">
        <f t="shared" si="166"/>
        <v>51.978999999999999</v>
      </c>
      <c r="P2630" s="8">
        <f t="shared" si="167"/>
        <v>0.38282061290773978</v>
      </c>
      <c r="Q2630" s="5">
        <f>YEAR(SalesDataTable[[#This Row],[Order Date]])</f>
        <v>2026</v>
      </c>
      <c r="R2630" s="8" t="str">
        <f>"Q"&amp;ROUNDUP(MONTH(SalesDataTable[[#This Row],[Order Date]])/3,0)</f>
        <v>Q4</v>
      </c>
      <c r="S2630" s="9">
        <f>MONTH(SalesDataTable[[#This Row],[Order Date]])</f>
        <v>12</v>
      </c>
      <c r="T2630" s="8" t="str">
        <f>TEXT(SalesDataTable[[#This Row],[Order Date]],"mmm")</f>
        <v>Dec</v>
      </c>
    </row>
    <row r="2631" spans="1:20" ht="15.6">
      <c r="A2631" s="2">
        <v>4597</v>
      </c>
      <c r="B2631" s="3">
        <v>46376</v>
      </c>
      <c r="C2631" s="4" t="s">
        <v>20</v>
      </c>
      <c r="D2631" s="4" t="s">
        <v>47</v>
      </c>
      <c r="E2631" s="4" t="s">
        <v>2</v>
      </c>
      <c r="F2631" s="4" t="s">
        <v>3</v>
      </c>
      <c r="G2631" s="4" t="s">
        <v>9</v>
      </c>
      <c r="H2631" s="4" t="s">
        <v>46</v>
      </c>
      <c r="I2631" s="9">
        <v>3</v>
      </c>
      <c r="J2631" s="6">
        <v>71.3</v>
      </c>
      <c r="K2631" s="7">
        <v>0.1</v>
      </c>
      <c r="L2631" s="6">
        <v>32.93</v>
      </c>
      <c r="M2631" s="6">
        <f t="shared" si="164"/>
        <v>192.51</v>
      </c>
      <c r="N2631" s="6">
        <f t="shared" si="165"/>
        <v>98.789999999999992</v>
      </c>
      <c r="O2631" s="6">
        <f t="shared" si="166"/>
        <v>93.72</v>
      </c>
      <c r="P2631" s="8">
        <f t="shared" si="167"/>
        <v>0.48683185289075892</v>
      </c>
      <c r="Q2631" s="5">
        <f>YEAR(SalesDataTable[[#This Row],[Order Date]])</f>
        <v>2026</v>
      </c>
      <c r="R2631" s="8" t="str">
        <f>"Q"&amp;ROUNDUP(MONTH(SalesDataTable[[#This Row],[Order Date]])/3,0)</f>
        <v>Q4</v>
      </c>
      <c r="S2631" s="9">
        <f>MONTH(SalesDataTable[[#This Row],[Order Date]])</f>
        <v>12</v>
      </c>
      <c r="T2631" s="8" t="str">
        <f>TEXT(SalesDataTable[[#This Row],[Order Date]],"mmm")</f>
        <v>Dec</v>
      </c>
    </row>
    <row r="2632" spans="1:20" ht="15.6">
      <c r="A2632" s="2">
        <v>4917</v>
      </c>
      <c r="B2632" s="3">
        <v>46376</v>
      </c>
      <c r="C2632" s="4" t="s">
        <v>0</v>
      </c>
      <c r="D2632" s="4" t="s">
        <v>36</v>
      </c>
      <c r="E2632" s="4" t="s">
        <v>2</v>
      </c>
      <c r="F2632" s="4" t="s">
        <v>3</v>
      </c>
      <c r="G2632" s="4" t="s">
        <v>23</v>
      </c>
      <c r="H2632" s="4" t="s">
        <v>51</v>
      </c>
      <c r="I2632" s="9">
        <v>2</v>
      </c>
      <c r="J2632" s="6">
        <v>122.95</v>
      </c>
      <c r="K2632" s="7">
        <v>0.1</v>
      </c>
      <c r="L2632" s="6">
        <v>59.79</v>
      </c>
      <c r="M2632" s="6">
        <f t="shared" si="164"/>
        <v>221.31</v>
      </c>
      <c r="N2632" s="6">
        <f t="shared" si="165"/>
        <v>119.58</v>
      </c>
      <c r="O2632" s="6">
        <f t="shared" si="166"/>
        <v>101.73</v>
      </c>
      <c r="P2632" s="8">
        <f t="shared" si="167"/>
        <v>0.45967195336857802</v>
      </c>
      <c r="Q2632" s="5">
        <f>YEAR(SalesDataTable[[#This Row],[Order Date]])</f>
        <v>2026</v>
      </c>
      <c r="R2632" s="8" t="str">
        <f>"Q"&amp;ROUNDUP(MONTH(SalesDataTable[[#This Row],[Order Date]])/3,0)</f>
        <v>Q4</v>
      </c>
      <c r="S2632" s="9">
        <f>MONTH(SalesDataTable[[#This Row],[Order Date]])</f>
        <v>12</v>
      </c>
      <c r="T2632" s="8" t="str">
        <f>TEXT(SalesDataTable[[#This Row],[Order Date]],"mmm")</f>
        <v>Dec</v>
      </c>
    </row>
    <row r="2633" spans="1:20" ht="15.6">
      <c r="A2633" s="2">
        <v>629</v>
      </c>
      <c r="B2633" s="3">
        <v>46377</v>
      </c>
      <c r="C2633" s="4" t="s">
        <v>20</v>
      </c>
      <c r="D2633" s="4" t="s">
        <v>47</v>
      </c>
      <c r="E2633" s="4" t="s">
        <v>2</v>
      </c>
      <c r="F2633" s="4" t="s">
        <v>16</v>
      </c>
      <c r="G2633" s="4" t="s">
        <v>34</v>
      </c>
      <c r="H2633" s="4" t="s">
        <v>45</v>
      </c>
      <c r="I2633" s="9">
        <v>2</v>
      </c>
      <c r="J2633" s="6">
        <v>50.04</v>
      </c>
      <c r="K2633" s="7">
        <v>0.05</v>
      </c>
      <c r="L2633" s="6">
        <v>22.43</v>
      </c>
      <c r="M2633" s="6">
        <f t="shared" si="164"/>
        <v>95.075999999999993</v>
      </c>
      <c r="N2633" s="6">
        <f t="shared" si="165"/>
        <v>44.86</v>
      </c>
      <c r="O2633" s="6">
        <f t="shared" si="166"/>
        <v>50.215999999999994</v>
      </c>
      <c r="P2633" s="8">
        <f t="shared" si="167"/>
        <v>0.52816694013210486</v>
      </c>
      <c r="Q2633" s="5">
        <f>YEAR(SalesDataTable[[#This Row],[Order Date]])</f>
        <v>2026</v>
      </c>
      <c r="R2633" s="8" t="str">
        <f>"Q"&amp;ROUNDUP(MONTH(SalesDataTable[[#This Row],[Order Date]])/3,0)</f>
        <v>Q4</v>
      </c>
      <c r="S2633" s="9">
        <f>MONTH(SalesDataTable[[#This Row],[Order Date]])</f>
        <v>12</v>
      </c>
      <c r="T2633" s="8" t="str">
        <f>TEXT(SalesDataTable[[#This Row],[Order Date]],"mmm")</f>
        <v>Dec</v>
      </c>
    </row>
    <row r="2634" spans="1:20" ht="15.6">
      <c r="A2634" s="2">
        <v>1373</v>
      </c>
      <c r="B2634" s="3">
        <v>46377</v>
      </c>
      <c r="C2634" s="4" t="s">
        <v>6</v>
      </c>
      <c r="D2634" s="4" t="s">
        <v>7</v>
      </c>
      <c r="E2634" s="4" t="s">
        <v>28</v>
      </c>
      <c r="F2634" s="4" t="s">
        <v>3</v>
      </c>
      <c r="G2634" s="4" t="s">
        <v>23</v>
      </c>
      <c r="H2634" s="4" t="s">
        <v>40</v>
      </c>
      <c r="I2634" s="9">
        <v>1</v>
      </c>
      <c r="J2634" s="6">
        <v>80.92</v>
      </c>
      <c r="K2634" s="7">
        <v>0.05</v>
      </c>
      <c r="L2634" s="6">
        <v>40.14</v>
      </c>
      <c r="M2634" s="6">
        <f t="shared" si="164"/>
        <v>76.873999999999995</v>
      </c>
      <c r="N2634" s="6">
        <f t="shared" si="165"/>
        <v>40.14</v>
      </c>
      <c r="O2634" s="6">
        <f t="shared" si="166"/>
        <v>36.733999999999995</v>
      </c>
      <c r="P2634" s="8">
        <f t="shared" si="167"/>
        <v>0.47784686630069978</v>
      </c>
      <c r="Q2634" s="5">
        <f>YEAR(SalesDataTable[[#This Row],[Order Date]])</f>
        <v>2026</v>
      </c>
      <c r="R2634" s="8" t="str">
        <f>"Q"&amp;ROUNDUP(MONTH(SalesDataTable[[#This Row],[Order Date]])/3,0)</f>
        <v>Q4</v>
      </c>
      <c r="S2634" s="9">
        <f>MONTH(SalesDataTable[[#This Row],[Order Date]])</f>
        <v>12</v>
      </c>
      <c r="T2634" s="8" t="str">
        <f>TEXT(SalesDataTable[[#This Row],[Order Date]],"mmm")</f>
        <v>Dec</v>
      </c>
    </row>
    <row r="2635" spans="1:20" ht="15.6">
      <c r="A2635" s="2">
        <v>1668</v>
      </c>
      <c r="B2635" s="3">
        <v>46377</v>
      </c>
      <c r="C2635" s="4" t="s">
        <v>11</v>
      </c>
      <c r="D2635" s="4" t="s">
        <v>25</v>
      </c>
      <c r="E2635" s="4" t="s">
        <v>2</v>
      </c>
      <c r="F2635" s="4" t="s">
        <v>16</v>
      </c>
      <c r="G2635" s="4" t="s">
        <v>4</v>
      </c>
      <c r="H2635" s="4" t="s">
        <v>22</v>
      </c>
      <c r="I2635" s="9">
        <v>6</v>
      </c>
      <c r="J2635" s="6">
        <v>50.35</v>
      </c>
      <c r="K2635" s="7">
        <v>0.15</v>
      </c>
      <c r="L2635" s="6">
        <v>22.91</v>
      </c>
      <c r="M2635" s="6">
        <f t="shared" si="164"/>
        <v>256.78500000000003</v>
      </c>
      <c r="N2635" s="6">
        <f t="shared" si="165"/>
        <v>137.46</v>
      </c>
      <c r="O2635" s="6">
        <f t="shared" si="166"/>
        <v>119.32500000000002</v>
      </c>
      <c r="P2635" s="8">
        <f t="shared" si="167"/>
        <v>0.46468835796483443</v>
      </c>
      <c r="Q2635" s="5">
        <f>YEAR(SalesDataTable[[#This Row],[Order Date]])</f>
        <v>2026</v>
      </c>
      <c r="R2635" s="8" t="str">
        <f>"Q"&amp;ROUNDUP(MONTH(SalesDataTable[[#This Row],[Order Date]])/3,0)</f>
        <v>Q4</v>
      </c>
      <c r="S2635" s="9">
        <f>MONTH(SalesDataTable[[#This Row],[Order Date]])</f>
        <v>12</v>
      </c>
      <c r="T2635" s="8" t="str">
        <f>TEXT(SalesDataTable[[#This Row],[Order Date]],"mmm")</f>
        <v>Dec</v>
      </c>
    </row>
    <row r="2636" spans="1:20" ht="15.6">
      <c r="A2636" s="2">
        <v>2646</v>
      </c>
      <c r="B2636" s="3">
        <v>46377</v>
      </c>
      <c r="C2636" s="4" t="s">
        <v>6</v>
      </c>
      <c r="D2636" s="4" t="s">
        <v>7</v>
      </c>
      <c r="E2636" s="4" t="s">
        <v>2</v>
      </c>
      <c r="F2636" s="4" t="s">
        <v>3</v>
      </c>
      <c r="G2636" s="4" t="s">
        <v>34</v>
      </c>
      <c r="H2636" s="4" t="s">
        <v>42</v>
      </c>
      <c r="I2636" s="9">
        <v>1</v>
      </c>
      <c r="J2636" s="6">
        <v>35.799999999999997</v>
      </c>
      <c r="K2636" s="7">
        <v>0.05</v>
      </c>
      <c r="L2636" s="6">
        <v>14.12</v>
      </c>
      <c r="M2636" s="6">
        <f t="shared" si="164"/>
        <v>34.01</v>
      </c>
      <c r="N2636" s="6">
        <f t="shared" si="165"/>
        <v>14.12</v>
      </c>
      <c r="O2636" s="6">
        <f t="shared" si="166"/>
        <v>19.89</v>
      </c>
      <c r="P2636" s="8">
        <f t="shared" si="167"/>
        <v>0.58482799176712741</v>
      </c>
      <c r="Q2636" s="5">
        <f>YEAR(SalesDataTable[[#This Row],[Order Date]])</f>
        <v>2026</v>
      </c>
      <c r="R2636" s="8" t="str">
        <f>"Q"&amp;ROUNDUP(MONTH(SalesDataTable[[#This Row],[Order Date]])/3,0)</f>
        <v>Q4</v>
      </c>
      <c r="S2636" s="9">
        <f>MONTH(SalesDataTable[[#This Row],[Order Date]])</f>
        <v>12</v>
      </c>
      <c r="T2636" s="8" t="str">
        <f>TEXT(SalesDataTable[[#This Row],[Order Date]],"mmm")</f>
        <v>Dec</v>
      </c>
    </row>
    <row r="2637" spans="1:20" ht="15.6">
      <c r="A2637" s="2">
        <v>3044</v>
      </c>
      <c r="B2637" s="3">
        <v>46377</v>
      </c>
      <c r="C2637" s="4" t="s">
        <v>6</v>
      </c>
      <c r="D2637" s="4" t="s">
        <v>27</v>
      </c>
      <c r="E2637" s="4" t="s">
        <v>8</v>
      </c>
      <c r="F2637" s="4" t="s">
        <v>16</v>
      </c>
      <c r="G2637" s="4" t="s">
        <v>4</v>
      </c>
      <c r="H2637" s="4" t="s">
        <v>26</v>
      </c>
      <c r="I2637" s="9">
        <v>4</v>
      </c>
      <c r="J2637" s="6">
        <v>40.64</v>
      </c>
      <c r="K2637" s="7">
        <v>0.1</v>
      </c>
      <c r="L2637" s="6">
        <v>16.260000000000002</v>
      </c>
      <c r="M2637" s="6">
        <f t="shared" si="164"/>
        <v>146.304</v>
      </c>
      <c r="N2637" s="6">
        <f t="shared" si="165"/>
        <v>65.040000000000006</v>
      </c>
      <c r="O2637" s="6">
        <f t="shared" si="166"/>
        <v>81.263999999999996</v>
      </c>
      <c r="P2637" s="8">
        <f t="shared" si="167"/>
        <v>0.55544619422572172</v>
      </c>
      <c r="Q2637" s="5">
        <f>YEAR(SalesDataTable[[#This Row],[Order Date]])</f>
        <v>2026</v>
      </c>
      <c r="R2637" s="8" t="str">
        <f>"Q"&amp;ROUNDUP(MONTH(SalesDataTable[[#This Row],[Order Date]])/3,0)</f>
        <v>Q4</v>
      </c>
      <c r="S2637" s="9">
        <f>MONTH(SalesDataTable[[#This Row],[Order Date]])</f>
        <v>12</v>
      </c>
      <c r="T2637" s="8" t="str">
        <f>TEXT(SalesDataTable[[#This Row],[Order Date]],"mmm")</f>
        <v>Dec</v>
      </c>
    </row>
    <row r="2638" spans="1:20" ht="15.6">
      <c r="A2638" s="2">
        <v>3065</v>
      </c>
      <c r="B2638" s="3">
        <v>46377</v>
      </c>
      <c r="C2638" s="4" t="s">
        <v>11</v>
      </c>
      <c r="D2638" s="4" t="s">
        <v>39</v>
      </c>
      <c r="E2638" s="4" t="s">
        <v>2</v>
      </c>
      <c r="F2638" s="4" t="s">
        <v>13</v>
      </c>
      <c r="G2638" s="4" t="s">
        <v>23</v>
      </c>
      <c r="H2638" s="4" t="s">
        <v>40</v>
      </c>
      <c r="I2638" s="9">
        <v>3</v>
      </c>
      <c r="J2638" s="6">
        <v>81.510000000000005</v>
      </c>
      <c r="K2638" s="7">
        <v>0.05</v>
      </c>
      <c r="L2638" s="6">
        <v>39.9</v>
      </c>
      <c r="M2638" s="6">
        <f t="shared" si="164"/>
        <v>232.30350000000001</v>
      </c>
      <c r="N2638" s="6">
        <f t="shared" si="165"/>
        <v>119.69999999999999</v>
      </c>
      <c r="O2638" s="6">
        <f t="shared" si="166"/>
        <v>112.60350000000003</v>
      </c>
      <c r="P2638" s="8">
        <f t="shared" si="167"/>
        <v>0.48472580051527425</v>
      </c>
      <c r="Q2638" s="5">
        <f>YEAR(SalesDataTable[[#This Row],[Order Date]])</f>
        <v>2026</v>
      </c>
      <c r="R2638" s="8" t="str">
        <f>"Q"&amp;ROUNDUP(MONTH(SalesDataTable[[#This Row],[Order Date]])/3,0)</f>
        <v>Q4</v>
      </c>
      <c r="S2638" s="9">
        <f>MONTH(SalesDataTable[[#This Row],[Order Date]])</f>
        <v>12</v>
      </c>
      <c r="T2638" s="8" t="str">
        <f>TEXT(SalesDataTable[[#This Row],[Order Date]],"mmm")</f>
        <v>Dec</v>
      </c>
    </row>
    <row r="2639" spans="1:20" ht="15.6">
      <c r="A2639" s="2">
        <v>3365</v>
      </c>
      <c r="B2639" s="3">
        <v>46377</v>
      </c>
      <c r="C2639" s="4" t="s">
        <v>20</v>
      </c>
      <c r="D2639" s="4" t="s">
        <v>31</v>
      </c>
      <c r="E2639" s="4" t="s">
        <v>19</v>
      </c>
      <c r="F2639" s="4" t="s">
        <v>13</v>
      </c>
      <c r="G2639" s="4" t="s">
        <v>34</v>
      </c>
      <c r="H2639" s="4" t="s">
        <v>38</v>
      </c>
      <c r="I2639" s="9">
        <v>2</v>
      </c>
      <c r="J2639" s="6">
        <v>122.4</v>
      </c>
      <c r="K2639" s="7">
        <v>0.1</v>
      </c>
      <c r="L2639" s="6">
        <v>71.09</v>
      </c>
      <c r="M2639" s="6">
        <f t="shared" si="164"/>
        <v>220.32000000000002</v>
      </c>
      <c r="N2639" s="6">
        <f t="shared" si="165"/>
        <v>142.18</v>
      </c>
      <c r="O2639" s="6">
        <f t="shared" si="166"/>
        <v>78.140000000000015</v>
      </c>
      <c r="P2639" s="8">
        <f t="shared" si="167"/>
        <v>0.35466594045025424</v>
      </c>
      <c r="Q2639" s="5">
        <f>YEAR(SalesDataTable[[#This Row],[Order Date]])</f>
        <v>2026</v>
      </c>
      <c r="R2639" s="8" t="str">
        <f>"Q"&amp;ROUNDUP(MONTH(SalesDataTable[[#This Row],[Order Date]])/3,0)</f>
        <v>Q4</v>
      </c>
      <c r="S2639" s="9">
        <f>MONTH(SalesDataTable[[#This Row],[Order Date]])</f>
        <v>12</v>
      </c>
      <c r="T2639" s="8" t="str">
        <f>TEXT(SalesDataTable[[#This Row],[Order Date]],"mmm")</f>
        <v>Dec</v>
      </c>
    </row>
    <row r="2640" spans="1:20" ht="15.6">
      <c r="A2640" s="2">
        <v>4042</v>
      </c>
      <c r="B2640" s="3">
        <v>46377</v>
      </c>
      <c r="C2640" s="4" t="s">
        <v>0</v>
      </c>
      <c r="D2640" s="4" t="s">
        <v>36</v>
      </c>
      <c r="E2640" s="4" t="s">
        <v>28</v>
      </c>
      <c r="F2640" s="4" t="s">
        <v>3</v>
      </c>
      <c r="G2640" s="4" t="s">
        <v>14</v>
      </c>
      <c r="H2640" s="4" t="s">
        <v>32</v>
      </c>
      <c r="I2640" s="9">
        <v>1</v>
      </c>
      <c r="J2640" s="6">
        <v>45.94</v>
      </c>
      <c r="K2640" s="7">
        <v>0.05</v>
      </c>
      <c r="L2640" s="6">
        <v>18.100000000000001</v>
      </c>
      <c r="M2640" s="6">
        <f t="shared" si="164"/>
        <v>43.642999999999994</v>
      </c>
      <c r="N2640" s="6">
        <f t="shared" si="165"/>
        <v>18.100000000000001</v>
      </c>
      <c r="O2640" s="6">
        <f t="shared" si="166"/>
        <v>25.542999999999992</v>
      </c>
      <c r="P2640" s="8">
        <f t="shared" si="167"/>
        <v>0.58527140664024002</v>
      </c>
      <c r="Q2640" s="5">
        <f>YEAR(SalesDataTable[[#This Row],[Order Date]])</f>
        <v>2026</v>
      </c>
      <c r="R2640" s="8" t="str">
        <f>"Q"&amp;ROUNDUP(MONTH(SalesDataTable[[#This Row],[Order Date]])/3,0)</f>
        <v>Q4</v>
      </c>
      <c r="S2640" s="9">
        <f>MONTH(SalesDataTable[[#This Row],[Order Date]])</f>
        <v>12</v>
      </c>
      <c r="T2640" s="8" t="str">
        <f>TEXT(SalesDataTable[[#This Row],[Order Date]],"mmm")</f>
        <v>Dec</v>
      </c>
    </row>
    <row r="2641" spans="1:20" ht="15.6">
      <c r="A2641" s="2">
        <v>4635</v>
      </c>
      <c r="B2641" s="3">
        <v>46377</v>
      </c>
      <c r="C2641" s="4" t="s">
        <v>20</v>
      </c>
      <c r="D2641" s="4" t="s">
        <v>47</v>
      </c>
      <c r="E2641" s="4" t="s">
        <v>8</v>
      </c>
      <c r="F2641" s="4" t="s">
        <v>3</v>
      </c>
      <c r="G2641" s="4" t="s">
        <v>23</v>
      </c>
      <c r="H2641" s="4" t="s">
        <v>29</v>
      </c>
      <c r="I2641" s="9">
        <v>15</v>
      </c>
      <c r="J2641" s="6">
        <v>196.89</v>
      </c>
      <c r="K2641" s="7">
        <v>0.15</v>
      </c>
      <c r="L2641" s="6">
        <v>105.09</v>
      </c>
      <c r="M2641" s="6">
        <f t="shared" si="164"/>
        <v>2510.3474999999999</v>
      </c>
      <c r="N2641" s="6">
        <f t="shared" si="165"/>
        <v>1576.3500000000001</v>
      </c>
      <c r="O2641" s="6">
        <f t="shared" si="166"/>
        <v>933.99749999999972</v>
      </c>
      <c r="P2641" s="8">
        <f t="shared" si="167"/>
        <v>0.37205904760197533</v>
      </c>
      <c r="Q2641" s="5">
        <f>YEAR(SalesDataTable[[#This Row],[Order Date]])</f>
        <v>2026</v>
      </c>
      <c r="R2641" s="8" t="str">
        <f>"Q"&amp;ROUNDUP(MONTH(SalesDataTable[[#This Row],[Order Date]])/3,0)</f>
        <v>Q4</v>
      </c>
      <c r="S2641" s="9">
        <f>MONTH(SalesDataTable[[#This Row],[Order Date]])</f>
        <v>12</v>
      </c>
      <c r="T2641" s="8" t="str">
        <f>TEXT(SalesDataTable[[#This Row],[Order Date]],"mmm")</f>
        <v>Dec</v>
      </c>
    </row>
    <row r="2642" spans="1:20" ht="15.6">
      <c r="A2642" s="2">
        <v>4748</v>
      </c>
      <c r="B2642" s="3">
        <v>46377</v>
      </c>
      <c r="C2642" s="4" t="s">
        <v>20</v>
      </c>
      <c r="D2642" s="4" t="s">
        <v>47</v>
      </c>
      <c r="E2642" s="4" t="s">
        <v>19</v>
      </c>
      <c r="F2642" s="4" t="s">
        <v>16</v>
      </c>
      <c r="G2642" s="4" t="s">
        <v>4</v>
      </c>
      <c r="H2642" s="4" t="s">
        <v>22</v>
      </c>
      <c r="I2642" s="9">
        <v>1</v>
      </c>
      <c r="J2642" s="6">
        <v>51.18</v>
      </c>
      <c r="K2642" s="7">
        <v>0.05</v>
      </c>
      <c r="L2642" s="6">
        <v>22.98</v>
      </c>
      <c r="M2642" s="6">
        <f t="shared" si="164"/>
        <v>48.620999999999995</v>
      </c>
      <c r="N2642" s="6">
        <f t="shared" si="165"/>
        <v>22.98</v>
      </c>
      <c r="O2642" s="6">
        <f t="shared" si="166"/>
        <v>25.640999999999995</v>
      </c>
      <c r="P2642" s="8">
        <f t="shared" si="167"/>
        <v>0.52736471894860237</v>
      </c>
      <c r="Q2642" s="5">
        <f>YEAR(SalesDataTable[[#This Row],[Order Date]])</f>
        <v>2026</v>
      </c>
      <c r="R2642" s="8" t="str">
        <f>"Q"&amp;ROUNDUP(MONTH(SalesDataTable[[#This Row],[Order Date]])/3,0)</f>
        <v>Q4</v>
      </c>
      <c r="S2642" s="9">
        <f>MONTH(SalesDataTable[[#This Row],[Order Date]])</f>
        <v>12</v>
      </c>
      <c r="T2642" s="8" t="str">
        <f>TEXT(SalesDataTable[[#This Row],[Order Date]],"mmm")</f>
        <v>Dec</v>
      </c>
    </row>
    <row r="2643" spans="1:20" ht="15.6">
      <c r="A2643" s="2">
        <v>342</v>
      </c>
      <c r="B2643" s="3">
        <v>46378</v>
      </c>
      <c r="C2643" s="4" t="s">
        <v>6</v>
      </c>
      <c r="D2643" s="4" t="s">
        <v>27</v>
      </c>
      <c r="E2643" s="4" t="s">
        <v>19</v>
      </c>
      <c r="F2643" s="4" t="s">
        <v>13</v>
      </c>
      <c r="G2643" s="4" t="s">
        <v>4</v>
      </c>
      <c r="H2643" s="4" t="s">
        <v>26</v>
      </c>
      <c r="I2643" s="9">
        <v>3</v>
      </c>
      <c r="J2643" s="6">
        <v>40.78</v>
      </c>
      <c r="K2643" s="7">
        <v>0.15</v>
      </c>
      <c r="L2643" s="6">
        <v>16.73</v>
      </c>
      <c r="M2643" s="6">
        <f t="shared" si="164"/>
        <v>103.989</v>
      </c>
      <c r="N2643" s="6">
        <f t="shared" si="165"/>
        <v>50.19</v>
      </c>
      <c r="O2643" s="6">
        <f t="shared" si="166"/>
        <v>53.799000000000007</v>
      </c>
      <c r="P2643" s="8">
        <f t="shared" si="167"/>
        <v>0.51735279693044456</v>
      </c>
      <c r="Q2643" s="5">
        <f>YEAR(SalesDataTable[[#This Row],[Order Date]])</f>
        <v>2026</v>
      </c>
      <c r="R2643" s="8" t="str">
        <f>"Q"&amp;ROUNDUP(MONTH(SalesDataTable[[#This Row],[Order Date]])/3,0)</f>
        <v>Q4</v>
      </c>
      <c r="S2643" s="9">
        <f>MONTH(SalesDataTable[[#This Row],[Order Date]])</f>
        <v>12</v>
      </c>
      <c r="T2643" s="8" t="str">
        <f>TEXT(SalesDataTable[[#This Row],[Order Date]],"mmm")</f>
        <v>Dec</v>
      </c>
    </row>
    <row r="2644" spans="1:20" ht="15.6">
      <c r="A2644" s="2">
        <v>676</v>
      </c>
      <c r="B2644" s="3">
        <v>46378</v>
      </c>
      <c r="C2644" s="4" t="s">
        <v>11</v>
      </c>
      <c r="D2644" s="4" t="s">
        <v>18</v>
      </c>
      <c r="E2644" s="4" t="s">
        <v>28</v>
      </c>
      <c r="F2644" s="4" t="s">
        <v>3</v>
      </c>
      <c r="G2644" s="4" t="s">
        <v>23</v>
      </c>
      <c r="H2644" s="4" t="s">
        <v>29</v>
      </c>
      <c r="I2644" s="9">
        <v>1</v>
      </c>
      <c r="J2644" s="6">
        <v>195.63</v>
      </c>
      <c r="K2644" s="7">
        <v>0.05</v>
      </c>
      <c r="L2644" s="6">
        <v>102.13</v>
      </c>
      <c r="M2644" s="6">
        <f t="shared" si="164"/>
        <v>185.84849999999997</v>
      </c>
      <c r="N2644" s="6">
        <f t="shared" si="165"/>
        <v>102.13</v>
      </c>
      <c r="O2644" s="6">
        <f t="shared" si="166"/>
        <v>83.718499999999977</v>
      </c>
      <c r="P2644" s="8">
        <f t="shared" si="167"/>
        <v>0.45046637449320276</v>
      </c>
      <c r="Q2644" s="5">
        <f>YEAR(SalesDataTable[[#This Row],[Order Date]])</f>
        <v>2026</v>
      </c>
      <c r="R2644" s="8" t="str">
        <f>"Q"&amp;ROUNDUP(MONTH(SalesDataTable[[#This Row],[Order Date]])/3,0)</f>
        <v>Q4</v>
      </c>
      <c r="S2644" s="9">
        <f>MONTH(SalesDataTable[[#This Row],[Order Date]])</f>
        <v>12</v>
      </c>
      <c r="T2644" s="8" t="str">
        <f>TEXT(SalesDataTable[[#This Row],[Order Date]],"mmm")</f>
        <v>Dec</v>
      </c>
    </row>
    <row r="2645" spans="1:20" ht="15.6">
      <c r="A2645" s="2">
        <v>1912</v>
      </c>
      <c r="B2645" s="3">
        <v>46378</v>
      </c>
      <c r="C2645" s="4" t="s">
        <v>11</v>
      </c>
      <c r="D2645" s="4" t="s">
        <v>25</v>
      </c>
      <c r="E2645" s="4" t="s">
        <v>8</v>
      </c>
      <c r="F2645" s="4" t="s">
        <v>3</v>
      </c>
      <c r="G2645" s="4" t="s">
        <v>14</v>
      </c>
      <c r="H2645" s="4" t="s">
        <v>44</v>
      </c>
      <c r="I2645" s="9">
        <v>10</v>
      </c>
      <c r="J2645" s="6">
        <v>134.86000000000001</v>
      </c>
      <c r="K2645" s="7">
        <v>0.1</v>
      </c>
      <c r="L2645" s="6">
        <v>65.3</v>
      </c>
      <c r="M2645" s="6">
        <f t="shared" si="164"/>
        <v>1213.7400000000002</v>
      </c>
      <c r="N2645" s="6">
        <f t="shared" si="165"/>
        <v>653</v>
      </c>
      <c r="O2645" s="6">
        <f t="shared" si="166"/>
        <v>560.74000000000024</v>
      </c>
      <c r="P2645" s="8">
        <f t="shared" si="167"/>
        <v>0.46199350767050612</v>
      </c>
      <c r="Q2645" s="5">
        <f>YEAR(SalesDataTable[[#This Row],[Order Date]])</f>
        <v>2026</v>
      </c>
      <c r="R2645" s="8" t="str">
        <f>"Q"&amp;ROUNDUP(MONTH(SalesDataTable[[#This Row],[Order Date]])/3,0)</f>
        <v>Q4</v>
      </c>
      <c r="S2645" s="9">
        <f>MONTH(SalesDataTable[[#This Row],[Order Date]])</f>
        <v>12</v>
      </c>
      <c r="T2645" s="8" t="str">
        <f>TEXT(SalesDataTable[[#This Row],[Order Date]],"mmm")</f>
        <v>Dec</v>
      </c>
    </row>
    <row r="2646" spans="1:20" ht="15.6">
      <c r="A2646" s="2">
        <v>2065</v>
      </c>
      <c r="B2646" s="3">
        <v>46378</v>
      </c>
      <c r="C2646" s="4" t="s">
        <v>20</v>
      </c>
      <c r="D2646" s="4" t="s">
        <v>21</v>
      </c>
      <c r="E2646" s="4" t="s">
        <v>2</v>
      </c>
      <c r="F2646" s="4" t="s">
        <v>13</v>
      </c>
      <c r="G2646" s="4" t="s">
        <v>4</v>
      </c>
      <c r="H2646" s="4" t="s">
        <v>5</v>
      </c>
      <c r="I2646" s="9">
        <v>1</v>
      </c>
      <c r="J2646" s="6">
        <v>83.15</v>
      </c>
      <c r="K2646" s="7">
        <v>0</v>
      </c>
      <c r="L2646" s="6">
        <v>42.3</v>
      </c>
      <c r="M2646" s="6">
        <f t="shared" si="164"/>
        <v>83.15</v>
      </c>
      <c r="N2646" s="6">
        <f t="shared" si="165"/>
        <v>42.3</v>
      </c>
      <c r="O2646" s="6">
        <f t="shared" si="166"/>
        <v>40.850000000000009</v>
      </c>
      <c r="P2646" s="8">
        <f t="shared" si="167"/>
        <v>0.49128081779915822</v>
      </c>
      <c r="Q2646" s="5">
        <f>YEAR(SalesDataTable[[#This Row],[Order Date]])</f>
        <v>2026</v>
      </c>
      <c r="R2646" s="8" t="str">
        <f>"Q"&amp;ROUNDUP(MONTH(SalesDataTable[[#This Row],[Order Date]])/3,0)</f>
        <v>Q4</v>
      </c>
      <c r="S2646" s="9">
        <f>MONTH(SalesDataTable[[#This Row],[Order Date]])</f>
        <v>12</v>
      </c>
      <c r="T2646" s="8" t="str">
        <f>TEXT(SalesDataTable[[#This Row],[Order Date]],"mmm")</f>
        <v>Dec</v>
      </c>
    </row>
    <row r="2647" spans="1:20" ht="15.6">
      <c r="A2647" s="2">
        <v>3136</v>
      </c>
      <c r="B2647" s="3">
        <v>46378</v>
      </c>
      <c r="C2647" s="4" t="s">
        <v>6</v>
      </c>
      <c r="D2647" s="4" t="s">
        <v>27</v>
      </c>
      <c r="E2647" s="4" t="s">
        <v>28</v>
      </c>
      <c r="F2647" s="4" t="s">
        <v>16</v>
      </c>
      <c r="G2647" s="4" t="s">
        <v>4</v>
      </c>
      <c r="H2647" s="4" t="s">
        <v>5</v>
      </c>
      <c r="I2647" s="9">
        <v>1</v>
      </c>
      <c r="J2647" s="6">
        <v>81.599999999999994</v>
      </c>
      <c r="K2647" s="7">
        <v>0.15</v>
      </c>
      <c r="L2647" s="6">
        <v>42</v>
      </c>
      <c r="M2647" s="6">
        <f t="shared" si="164"/>
        <v>69.36</v>
      </c>
      <c r="N2647" s="6">
        <f t="shared" si="165"/>
        <v>42</v>
      </c>
      <c r="O2647" s="6">
        <f t="shared" si="166"/>
        <v>27.36</v>
      </c>
      <c r="P2647" s="8">
        <f t="shared" si="167"/>
        <v>0.3944636678200692</v>
      </c>
      <c r="Q2647" s="5">
        <f>YEAR(SalesDataTable[[#This Row],[Order Date]])</f>
        <v>2026</v>
      </c>
      <c r="R2647" s="8" t="str">
        <f>"Q"&amp;ROUNDUP(MONTH(SalesDataTable[[#This Row],[Order Date]])/3,0)</f>
        <v>Q4</v>
      </c>
      <c r="S2647" s="9">
        <f>MONTH(SalesDataTable[[#This Row],[Order Date]])</f>
        <v>12</v>
      </c>
      <c r="T2647" s="8" t="str">
        <f>TEXT(SalesDataTable[[#This Row],[Order Date]],"mmm")</f>
        <v>Dec</v>
      </c>
    </row>
    <row r="2648" spans="1:20" ht="15.6">
      <c r="A2648" s="2">
        <v>3423</v>
      </c>
      <c r="B2648" s="3">
        <v>46378</v>
      </c>
      <c r="C2648" s="4" t="s">
        <v>20</v>
      </c>
      <c r="D2648" s="4" t="s">
        <v>31</v>
      </c>
      <c r="E2648" s="4" t="s">
        <v>19</v>
      </c>
      <c r="F2648" s="4" t="s">
        <v>16</v>
      </c>
      <c r="G2648" s="4" t="s">
        <v>14</v>
      </c>
      <c r="H2648" s="4" t="s">
        <v>32</v>
      </c>
      <c r="I2648" s="9">
        <v>5</v>
      </c>
      <c r="J2648" s="6">
        <v>47.67</v>
      </c>
      <c r="K2648" s="7">
        <v>0.1</v>
      </c>
      <c r="L2648" s="6">
        <v>17.84</v>
      </c>
      <c r="M2648" s="6">
        <f t="shared" si="164"/>
        <v>214.51500000000001</v>
      </c>
      <c r="N2648" s="6">
        <f t="shared" si="165"/>
        <v>89.2</v>
      </c>
      <c r="O2648" s="6">
        <f t="shared" si="166"/>
        <v>125.31500000000001</v>
      </c>
      <c r="P2648" s="8">
        <f t="shared" si="167"/>
        <v>0.5841782625923595</v>
      </c>
      <c r="Q2648" s="5">
        <f>YEAR(SalesDataTable[[#This Row],[Order Date]])</f>
        <v>2026</v>
      </c>
      <c r="R2648" s="8" t="str">
        <f>"Q"&amp;ROUNDUP(MONTH(SalesDataTable[[#This Row],[Order Date]])/3,0)</f>
        <v>Q4</v>
      </c>
      <c r="S2648" s="9">
        <f>MONTH(SalesDataTable[[#This Row],[Order Date]])</f>
        <v>12</v>
      </c>
      <c r="T2648" s="8" t="str">
        <f>TEXT(SalesDataTable[[#This Row],[Order Date]],"mmm")</f>
        <v>Dec</v>
      </c>
    </row>
    <row r="2649" spans="1:20" ht="15.6">
      <c r="A2649" s="2">
        <v>3746</v>
      </c>
      <c r="B2649" s="3">
        <v>46378</v>
      </c>
      <c r="C2649" s="4" t="s">
        <v>20</v>
      </c>
      <c r="D2649" s="4" t="s">
        <v>31</v>
      </c>
      <c r="E2649" s="4" t="s">
        <v>19</v>
      </c>
      <c r="F2649" s="4" t="s">
        <v>16</v>
      </c>
      <c r="G2649" s="4" t="s">
        <v>4</v>
      </c>
      <c r="H2649" s="4" t="s">
        <v>22</v>
      </c>
      <c r="I2649" s="9">
        <v>2</v>
      </c>
      <c r="J2649" s="6">
        <v>50.96</v>
      </c>
      <c r="K2649" s="7">
        <v>0.15</v>
      </c>
      <c r="L2649" s="6">
        <v>22.59</v>
      </c>
      <c r="M2649" s="6">
        <f t="shared" si="164"/>
        <v>86.632000000000005</v>
      </c>
      <c r="N2649" s="6">
        <f t="shared" si="165"/>
        <v>45.18</v>
      </c>
      <c r="O2649" s="6">
        <f t="shared" si="166"/>
        <v>41.452000000000005</v>
      </c>
      <c r="P2649" s="8">
        <f t="shared" si="167"/>
        <v>0.47848370117277683</v>
      </c>
      <c r="Q2649" s="5">
        <f>YEAR(SalesDataTable[[#This Row],[Order Date]])</f>
        <v>2026</v>
      </c>
      <c r="R2649" s="8" t="str">
        <f>"Q"&amp;ROUNDUP(MONTH(SalesDataTable[[#This Row],[Order Date]])/3,0)</f>
        <v>Q4</v>
      </c>
      <c r="S2649" s="9">
        <f>MONTH(SalesDataTable[[#This Row],[Order Date]])</f>
        <v>12</v>
      </c>
      <c r="T2649" s="8" t="str">
        <f>TEXT(SalesDataTable[[#This Row],[Order Date]],"mmm")</f>
        <v>Dec</v>
      </c>
    </row>
    <row r="2650" spans="1:20" ht="15.6">
      <c r="A2650" s="2">
        <v>1198</v>
      </c>
      <c r="B2650" s="3">
        <v>46379</v>
      </c>
      <c r="C2650" s="4" t="s">
        <v>20</v>
      </c>
      <c r="D2650" s="4" t="s">
        <v>31</v>
      </c>
      <c r="E2650" s="4" t="s">
        <v>19</v>
      </c>
      <c r="F2650" s="4" t="s">
        <v>13</v>
      </c>
      <c r="G2650" s="4" t="s">
        <v>14</v>
      </c>
      <c r="H2650" s="4" t="s">
        <v>32</v>
      </c>
      <c r="I2650" s="9">
        <v>5</v>
      </c>
      <c r="J2650" s="6">
        <v>47.69</v>
      </c>
      <c r="K2650" s="7">
        <v>0.05</v>
      </c>
      <c r="L2650" s="6">
        <v>18.23</v>
      </c>
      <c r="M2650" s="6">
        <f t="shared" si="164"/>
        <v>226.52749999999997</v>
      </c>
      <c r="N2650" s="6">
        <f t="shared" si="165"/>
        <v>91.15</v>
      </c>
      <c r="O2650" s="6">
        <f t="shared" si="166"/>
        <v>135.37749999999997</v>
      </c>
      <c r="P2650" s="8">
        <f t="shared" si="167"/>
        <v>0.59762059794064726</v>
      </c>
      <c r="Q2650" s="5">
        <f>YEAR(SalesDataTable[[#This Row],[Order Date]])</f>
        <v>2026</v>
      </c>
      <c r="R2650" s="8" t="str">
        <f>"Q"&amp;ROUNDUP(MONTH(SalesDataTable[[#This Row],[Order Date]])/3,0)</f>
        <v>Q4</v>
      </c>
      <c r="S2650" s="9">
        <f>MONTH(SalesDataTable[[#This Row],[Order Date]])</f>
        <v>12</v>
      </c>
      <c r="T2650" s="8" t="str">
        <f>TEXT(SalesDataTable[[#This Row],[Order Date]],"mmm")</f>
        <v>Dec</v>
      </c>
    </row>
    <row r="2651" spans="1:20" ht="15.6">
      <c r="A2651" s="2">
        <v>2123</v>
      </c>
      <c r="B2651" s="3">
        <v>46379</v>
      </c>
      <c r="C2651" s="4" t="s">
        <v>20</v>
      </c>
      <c r="D2651" s="4" t="s">
        <v>33</v>
      </c>
      <c r="E2651" s="4" t="s">
        <v>2</v>
      </c>
      <c r="F2651" s="4" t="s">
        <v>3</v>
      </c>
      <c r="G2651" s="4" t="s">
        <v>9</v>
      </c>
      <c r="H2651" s="4" t="s">
        <v>10</v>
      </c>
      <c r="I2651" s="9">
        <v>1</v>
      </c>
      <c r="J2651" s="6">
        <v>91.08</v>
      </c>
      <c r="K2651" s="7">
        <v>0.2</v>
      </c>
      <c r="L2651" s="6">
        <v>46.14</v>
      </c>
      <c r="M2651" s="6">
        <f t="shared" si="164"/>
        <v>72.864000000000004</v>
      </c>
      <c r="N2651" s="6">
        <f t="shared" si="165"/>
        <v>46.14</v>
      </c>
      <c r="O2651" s="6">
        <f t="shared" si="166"/>
        <v>26.724000000000004</v>
      </c>
      <c r="P2651" s="8">
        <f t="shared" si="167"/>
        <v>0.36676548089591571</v>
      </c>
      <c r="Q2651" s="5">
        <f>YEAR(SalesDataTable[[#This Row],[Order Date]])</f>
        <v>2026</v>
      </c>
      <c r="R2651" s="8" t="str">
        <f>"Q"&amp;ROUNDUP(MONTH(SalesDataTable[[#This Row],[Order Date]])/3,0)</f>
        <v>Q4</v>
      </c>
      <c r="S2651" s="9">
        <f>MONTH(SalesDataTable[[#This Row],[Order Date]])</f>
        <v>12</v>
      </c>
      <c r="T2651" s="8" t="str">
        <f>TEXT(SalesDataTable[[#This Row],[Order Date]],"mmm")</f>
        <v>Dec</v>
      </c>
    </row>
    <row r="2652" spans="1:20" ht="15.6">
      <c r="A2652" s="2">
        <v>2586</v>
      </c>
      <c r="B2652" s="3">
        <v>46379</v>
      </c>
      <c r="C2652" s="4" t="s">
        <v>6</v>
      </c>
      <c r="D2652" s="4" t="s">
        <v>49</v>
      </c>
      <c r="E2652" s="4" t="s">
        <v>19</v>
      </c>
      <c r="F2652" s="4" t="s">
        <v>13</v>
      </c>
      <c r="G2652" s="4" t="s">
        <v>9</v>
      </c>
      <c r="H2652" s="4" t="s">
        <v>17</v>
      </c>
      <c r="I2652" s="9">
        <v>1</v>
      </c>
      <c r="J2652" s="6">
        <v>143.84</v>
      </c>
      <c r="K2652" s="7">
        <v>0.15</v>
      </c>
      <c r="L2652" s="6">
        <v>78.17</v>
      </c>
      <c r="M2652" s="6">
        <f t="shared" si="164"/>
        <v>122.264</v>
      </c>
      <c r="N2652" s="6">
        <f t="shared" si="165"/>
        <v>78.17</v>
      </c>
      <c r="O2652" s="6">
        <f t="shared" si="166"/>
        <v>44.093999999999994</v>
      </c>
      <c r="P2652" s="8">
        <f t="shared" si="167"/>
        <v>0.360645815612118</v>
      </c>
      <c r="Q2652" s="5">
        <f>YEAR(SalesDataTable[[#This Row],[Order Date]])</f>
        <v>2026</v>
      </c>
      <c r="R2652" s="8" t="str">
        <f>"Q"&amp;ROUNDUP(MONTH(SalesDataTable[[#This Row],[Order Date]])/3,0)</f>
        <v>Q4</v>
      </c>
      <c r="S2652" s="9">
        <f>MONTH(SalesDataTable[[#This Row],[Order Date]])</f>
        <v>12</v>
      </c>
      <c r="T2652" s="8" t="str">
        <f>TEXT(SalesDataTable[[#This Row],[Order Date]],"mmm")</f>
        <v>Dec</v>
      </c>
    </row>
    <row r="2653" spans="1:20" ht="15.6">
      <c r="A2653" s="2">
        <v>3048</v>
      </c>
      <c r="B2653" s="3">
        <v>46379</v>
      </c>
      <c r="C2653" s="4" t="s">
        <v>6</v>
      </c>
      <c r="D2653" s="4" t="s">
        <v>27</v>
      </c>
      <c r="E2653" s="4" t="s">
        <v>2</v>
      </c>
      <c r="F2653" s="4" t="s">
        <v>13</v>
      </c>
      <c r="G2653" s="4" t="s">
        <v>4</v>
      </c>
      <c r="H2653" s="4" t="s">
        <v>30</v>
      </c>
      <c r="I2653" s="9">
        <v>1</v>
      </c>
      <c r="J2653" s="6">
        <v>102.66</v>
      </c>
      <c r="K2653" s="7">
        <v>0.05</v>
      </c>
      <c r="L2653" s="6">
        <v>49.2</v>
      </c>
      <c r="M2653" s="6">
        <f t="shared" si="164"/>
        <v>97.526999999999987</v>
      </c>
      <c r="N2653" s="6">
        <f t="shared" si="165"/>
        <v>49.2</v>
      </c>
      <c r="O2653" s="6">
        <f t="shared" si="166"/>
        <v>48.326999999999984</v>
      </c>
      <c r="P2653" s="8">
        <f t="shared" si="167"/>
        <v>0.4955243163431664</v>
      </c>
      <c r="Q2653" s="5">
        <f>YEAR(SalesDataTable[[#This Row],[Order Date]])</f>
        <v>2026</v>
      </c>
      <c r="R2653" s="8" t="str">
        <f>"Q"&amp;ROUNDUP(MONTH(SalesDataTable[[#This Row],[Order Date]])/3,0)</f>
        <v>Q4</v>
      </c>
      <c r="S2653" s="9">
        <f>MONTH(SalesDataTable[[#This Row],[Order Date]])</f>
        <v>12</v>
      </c>
      <c r="T2653" s="8" t="str">
        <f>TEXT(SalesDataTable[[#This Row],[Order Date]],"mmm")</f>
        <v>Dec</v>
      </c>
    </row>
    <row r="2654" spans="1:20" ht="15.6">
      <c r="A2654" s="2">
        <v>3838</v>
      </c>
      <c r="B2654" s="3">
        <v>46379</v>
      </c>
      <c r="C2654" s="4" t="s">
        <v>6</v>
      </c>
      <c r="D2654" s="4" t="s">
        <v>41</v>
      </c>
      <c r="E2654" s="4" t="s">
        <v>19</v>
      </c>
      <c r="F2654" s="4" t="s">
        <v>13</v>
      </c>
      <c r="G2654" s="4" t="s">
        <v>34</v>
      </c>
      <c r="H2654" s="4" t="s">
        <v>35</v>
      </c>
      <c r="I2654" s="9">
        <v>2</v>
      </c>
      <c r="J2654" s="6">
        <v>40.32</v>
      </c>
      <c r="K2654" s="7">
        <v>0</v>
      </c>
      <c r="L2654" s="6">
        <v>14.39</v>
      </c>
      <c r="M2654" s="6">
        <f t="shared" si="164"/>
        <v>80.64</v>
      </c>
      <c r="N2654" s="6">
        <f t="shared" si="165"/>
        <v>28.78</v>
      </c>
      <c r="O2654" s="6">
        <f t="shared" si="166"/>
        <v>51.86</v>
      </c>
      <c r="P2654" s="8">
        <f t="shared" si="167"/>
        <v>0.64310515873015872</v>
      </c>
      <c r="Q2654" s="5">
        <f>YEAR(SalesDataTable[[#This Row],[Order Date]])</f>
        <v>2026</v>
      </c>
      <c r="R2654" s="8" t="str">
        <f>"Q"&amp;ROUNDUP(MONTH(SalesDataTable[[#This Row],[Order Date]])/3,0)</f>
        <v>Q4</v>
      </c>
      <c r="S2654" s="9">
        <f>MONTH(SalesDataTable[[#This Row],[Order Date]])</f>
        <v>12</v>
      </c>
      <c r="T2654" s="8" t="str">
        <f>TEXT(SalesDataTable[[#This Row],[Order Date]],"mmm")</f>
        <v>Dec</v>
      </c>
    </row>
    <row r="2655" spans="1:20" ht="15.6">
      <c r="A2655" s="2">
        <v>4718</v>
      </c>
      <c r="B2655" s="3">
        <v>46379</v>
      </c>
      <c r="C2655" s="4" t="s">
        <v>0</v>
      </c>
      <c r="D2655" s="4" t="s">
        <v>1</v>
      </c>
      <c r="E2655" s="4" t="s">
        <v>19</v>
      </c>
      <c r="F2655" s="4" t="s">
        <v>3</v>
      </c>
      <c r="G2655" s="4" t="s">
        <v>9</v>
      </c>
      <c r="H2655" s="4" t="s">
        <v>37</v>
      </c>
      <c r="I2655" s="9">
        <v>1</v>
      </c>
      <c r="J2655" s="6">
        <v>157.58000000000001</v>
      </c>
      <c r="K2655" s="7">
        <v>0.1</v>
      </c>
      <c r="L2655" s="6">
        <v>80.37</v>
      </c>
      <c r="M2655" s="6">
        <f t="shared" si="164"/>
        <v>141.822</v>
      </c>
      <c r="N2655" s="6">
        <f t="shared" si="165"/>
        <v>80.37</v>
      </c>
      <c r="O2655" s="6">
        <f t="shared" si="166"/>
        <v>61.451999999999998</v>
      </c>
      <c r="P2655" s="8">
        <f t="shared" si="167"/>
        <v>0.43330371874603374</v>
      </c>
      <c r="Q2655" s="5">
        <f>YEAR(SalesDataTable[[#This Row],[Order Date]])</f>
        <v>2026</v>
      </c>
      <c r="R2655" s="8" t="str">
        <f>"Q"&amp;ROUNDUP(MONTH(SalesDataTable[[#This Row],[Order Date]])/3,0)</f>
        <v>Q4</v>
      </c>
      <c r="S2655" s="9">
        <f>MONTH(SalesDataTable[[#This Row],[Order Date]])</f>
        <v>12</v>
      </c>
      <c r="T2655" s="8" t="str">
        <f>TEXT(SalesDataTable[[#This Row],[Order Date]],"mmm")</f>
        <v>Dec</v>
      </c>
    </row>
    <row r="2656" spans="1:20" ht="15.6">
      <c r="A2656" s="2">
        <v>4844</v>
      </c>
      <c r="B2656" s="3">
        <v>46379</v>
      </c>
      <c r="C2656" s="4" t="s">
        <v>6</v>
      </c>
      <c r="D2656" s="4" t="s">
        <v>49</v>
      </c>
      <c r="E2656" s="4" t="s">
        <v>2</v>
      </c>
      <c r="F2656" s="4" t="s">
        <v>13</v>
      </c>
      <c r="G2656" s="4" t="s">
        <v>34</v>
      </c>
      <c r="H2656" s="4" t="s">
        <v>42</v>
      </c>
      <c r="I2656" s="9">
        <v>1</v>
      </c>
      <c r="J2656" s="6">
        <v>36.4</v>
      </c>
      <c r="K2656" s="7">
        <v>0</v>
      </c>
      <c r="L2656" s="6">
        <v>14.22</v>
      </c>
      <c r="M2656" s="6">
        <f t="shared" si="164"/>
        <v>36.4</v>
      </c>
      <c r="N2656" s="6">
        <f t="shared" si="165"/>
        <v>14.22</v>
      </c>
      <c r="O2656" s="6">
        <f t="shared" si="166"/>
        <v>22.18</v>
      </c>
      <c r="P2656" s="8">
        <f t="shared" si="167"/>
        <v>0.6093406593406594</v>
      </c>
      <c r="Q2656" s="5">
        <f>YEAR(SalesDataTable[[#This Row],[Order Date]])</f>
        <v>2026</v>
      </c>
      <c r="R2656" s="8" t="str">
        <f>"Q"&amp;ROUNDUP(MONTH(SalesDataTable[[#This Row],[Order Date]])/3,0)</f>
        <v>Q4</v>
      </c>
      <c r="S2656" s="9">
        <f>MONTH(SalesDataTable[[#This Row],[Order Date]])</f>
        <v>12</v>
      </c>
      <c r="T2656" s="8" t="str">
        <f>TEXT(SalesDataTable[[#This Row],[Order Date]],"mmm")</f>
        <v>Dec</v>
      </c>
    </row>
    <row r="2657" spans="1:20" ht="15.6">
      <c r="A2657" s="2">
        <v>678</v>
      </c>
      <c r="B2657" s="3">
        <v>46380</v>
      </c>
      <c r="C2657" s="4" t="s">
        <v>6</v>
      </c>
      <c r="D2657" s="4" t="s">
        <v>41</v>
      </c>
      <c r="E2657" s="4" t="s">
        <v>2</v>
      </c>
      <c r="F2657" s="4" t="s">
        <v>16</v>
      </c>
      <c r="G2657" s="4" t="s">
        <v>9</v>
      </c>
      <c r="H2657" s="4" t="s">
        <v>17</v>
      </c>
      <c r="I2657" s="9">
        <v>1</v>
      </c>
      <c r="J2657" s="6">
        <v>142.15</v>
      </c>
      <c r="K2657" s="7">
        <v>0.05</v>
      </c>
      <c r="L2657" s="6">
        <v>80.5</v>
      </c>
      <c r="M2657" s="6">
        <f t="shared" si="164"/>
        <v>135.04249999999999</v>
      </c>
      <c r="N2657" s="6">
        <f t="shared" si="165"/>
        <v>80.5</v>
      </c>
      <c r="O2657" s="6">
        <f t="shared" si="166"/>
        <v>54.54249999999999</v>
      </c>
      <c r="P2657" s="8">
        <f t="shared" si="167"/>
        <v>0.40389136753244342</v>
      </c>
      <c r="Q2657" s="5">
        <f>YEAR(SalesDataTable[[#This Row],[Order Date]])</f>
        <v>2026</v>
      </c>
      <c r="R2657" s="8" t="str">
        <f>"Q"&amp;ROUNDUP(MONTH(SalesDataTable[[#This Row],[Order Date]])/3,0)</f>
        <v>Q4</v>
      </c>
      <c r="S2657" s="9">
        <f>MONTH(SalesDataTable[[#This Row],[Order Date]])</f>
        <v>12</v>
      </c>
      <c r="T2657" s="8" t="str">
        <f>TEXT(SalesDataTable[[#This Row],[Order Date]],"mmm")</f>
        <v>Dec</v>
      </c>
    </row>
    <row r="2658" spans="1:20" ht="15.6">
      <c r="A2658" s="2">
        <v>1706</v>
      </c>
      <c r="B2658" s="3">
        <v>46380</v>
      </c>
      <c r="C2658" s="4" t="s">
        <v>0</v>
      </c>
      <c r="D2658" s="4" t="s">
        <v>1</v>
      </c>
      <c r="E2658" s="4" t="s">
        <v>2</v>
      </c>
      <c r="F2658" s="4" t="s">
        <v>3</v>
      </c>
      <c r="G2658" s="4" t="s">
        <v>23</v>
      </c>
      <c r="H2658" s="4" t="s">
        <v>24</v>
      </c>
      <c r="I2658" s="9">
        <v>2</v>
      </c>
      <c r="J2658" s="6">
        <v>332.38</v>
      </c>
      <c r="K2658" s="7">
        <v>0.05</v>
      </c>
      <c r="L2658" s="6">
        <v>192.16</v>
      </c>
      <c r="M2658" s="6">
        <f t="shared" si="164"/>
        <v>631.52199999999993</v>
      </c>
      <c r="N2658" s="6">
        <f t="shared" si="165"/>
        <v>384.32</v>
      </c>
      <c r="O2658" s="6">
        <f t="shared" si="166"/>
        <v>247.20199999999994</v>
      </c>
      <c r="P2658" s="8">
        <f t="shared" si="167"/>
        <v>0.39143846136793331</v>
      </c>
      <c r="Q2658" s="5">
        <f>YEAR(SalesDataTable[[#This Row],[Order Date]])</f>
        <v>2026</v>
      </c>
      <c r="R2658" s="8" t="str">
        <f>"Q"&amp;ROUNDUP(MONTH(SalesDataTable[[#This Row],[Order Date]])/3,0)</f>
        <v>Q4</v>
      </c>
      <c r="S2658" s="9">
        <f>MONTH(SalesDataTable[[#This Row],[Order Date]])</f>
        <v>12</v>
      </c>
      <c r="T2658" s="8" t="str">
        <f>TEXT(SalesDataTable[[#This Row],[Order Date]],"mmm")</f>
        <v>Dec</v>
      </c>
    </row>
    <row r="2659" spans="1:20" ht="15.6">
      <c r="A2659" s="2">
        <v>3034</v>
      </c>
      <c r="B2659" s="3">
        <v>46380</v>
      </c>
      <c r="C2659" s="4" t="s">
        <v>6</v>
      </c>
      <c r="D2659" s="4" t="s">
        <v>7</v>
      </c>
      <c r="E2659" s="4" t="s">
        <v>19</v>
      </c>
      <c r="F2659" s="4" t="s">
        <v>13</v>
      </c>
      <c r="G2659" s="4" t="s">
        <v>23</v>
      </c>
      <c r="H2659" s="4" t="s">
        <v>51</v>
      </c>
      <c r="I2659" s="9">
        <v>1</v>
      </c>
      <c r="J2659" s="6">
        <v>122.18</v>
      </c>
      <c r="K2659" s="7">
        <v>0.15</v>
      </c>
      <c r="L2659" s="6">
        <v>61.28</v>
      </c>
      <c r="M2659" s="6">
        <f t="shared" si="164"/>
        <v>103.85300000000001</v>
      </c>
      <c r="N2659" s="6">
        <f t="shared" si="165"/>
        <v>61.28</v>
      </c>
      <c r="O2659" s="6">
        <f t="shared" si="166"/>
        <v>42.573000000000008</v>
      </c>
      <c r="P2659" s="8">
        <f t="shared" si="167"/>
        <v>0.40993519686479934</v>
      </c>
      <c r="Q2659" s="5">
        <f>YEAR(SalesDataTable[[#This Row],[Order Date]])</f>
        <v>2026</v>
      </c>
      <c r="R2659" s="8" t="str">
        <f>"Q"&amp;ROUNDUP(MONTH(SalesDataTable[[#This Row],[Order Date]])/3,0)</f>
        <v>Q4</v>
      </c>
      <c r="S2659" s="9">
        <f>MONTH(SalesDataTable[[#This Row],[Order Date]])</f>
        <v>12</v>
      </c>
      <c r="T2659" s="8" t="str">
        <f>TEXT(SalesDataTable[[#This Row],[Order Date]],"mmm")</f>
        <v>Dec</v>
      </c>
    </row>
    <row r="2660" spans="1:20" ht="15.6">
      <c r="A2660" s="2">
        <v>3883</v>
      </c>
      <c r="B2660" s="3">
        <v>46380</v>
      </c>
      <c r="C2660" s="4" t="s">
        <v>0</v>
      </c>
      <c r="D2660" s="4" t="s">
        <v>1</v>
      </c>
      <c r="E2660" s="4" t="s">
        <v>2</v>
      </c>
      <c r="F2660" s="4" t="s">
        <v>13</v>
      </c>
      <c r="G2660" s="4" t="s">
        <v>23</v>
      </c>
      <c r="H2660" s="4" t="s">
        <v>51</v>
      </c>
      <c r="I2660" s="9">
        <v>1</v>
      </c>
      <c r="J2660" s="6">
        <v>125.66</v>
      </c>
      <c r="K2660" s="7">
        <v>0.15</v>
      </c>
      <c r="L2660" s="6">
        <v>60.6</v>
      </c>
      <c r="M2660" s="6">
        <f t="shared" si="164"/>
        <v>106.81099999999999</v>
      </c>
      <c r="N2660" s="6">
        <f t="shared" si="165"/>
        <v>60.6</v>
      </c>
      <c r="O2660" s="6">
        <f t="shared" si="166"/>
        <v>46.210999999999991</v>
      </c>
      <c r="P2660" s="8">
        <f t="shared" si="167"/>
        <v>0.43264270533933763</v>
      </c>
      <c r="Q2660" s="5">
        <f>YEAR(SalesDataTable[[#This Row],[Order Date]])</f>
        <v>2026</v>
      </c>
      <c r="R2660" s="8" t="str">
        <f>"Q"&amp;ROUNDUP(MONTH(SalesDataTable[[#This Row],[Order Date]])/3,0)</f>
        <v>Q4</v>
      </c>
      <c r="S2660" s="9">
        <f>MONTH(SalesDataTable[[#This Row],[Order Date]])</f>
        <v>12</v>
      </c>
      <c r="T2660" s="8" t="str">
        <f>TEXT(SalesDataTable[[#This Row],[Order Date]],"mmm")</f>
        <v>Dec</v>
      </c>
    </row>
    <row r="2661" spans="1:20" ht="15.6">
      <c r="A2661" s="2">
        <v>4342</v>
      </c>
      <c r="B2661" s="3">
        <v>46380</v>
      </c>
      <c r="C2661" s="4" t="s">
        <v>20</v>
      </c>
      <c r="D2661" s="4" t="s">
        <v>21</v>
      </c>
      <c r="E2661" s="4" t="s">
        <v>2</v>
      </c>
      <c r="F2661" s="4" t="s">
        <v>3</v>
      </c>
      <c r="G2661" s="4" t="s">
        <v>14</v>
      </c>
      <c r="H2661" s="4" t="s">
        <v>32</v>
      </c>
      <c r="I2661" s="9">
        <v>2</v>
      </c>
      <c r="J2661" s="6">
        <v>47.38</v>
      </c>
      <c r="K2661" s="7">
        <v>0.05</v>
      </c>
      <c r="L2661" s="6">
        <v>18.850000000000001</v>
      </c>
      <c r="M2661" s="6">
        <f t="shared" si="164"/>
        <v>90.022000000000006</v>
      </c>
      <c r="N2661" s="6">
        <f t="shared" si="165"/>
        <v>37.700000000000003</v>
      </c>
      <c r="O2661" s="6">
        <f t="shared" si="166"/>
        <v>52.322000000000003</v>
      </c>
      <c r="P2661" s="8">
        <f t="shared" si="167"/>
        <v>0.58121348114905247</v>
      </c>
      <c r="Q2661" s="5">
        <f>YEAR(SalesDataTable[[#This Row],[Order Date]])</f>
        <v>2026</v>
      </c>
      <c r="R2661" s="8" t="str">
        <f>"Q"&amp;ROUNDUP(MONTH(SalesDataTable[[#This Row],[Order Date]])/3,0)</f>
        <v>Q4</v>
      </c>
      <c r="S2661" s="9">
        <f>MONTH(SalesDataTable[[#This Row],[Order Date]])</f>
        <v>12</v>
      </c>
      <c r="T2661" s="8" t="str">
        <f>TEXT(SalesDataTable[[#This Row],[Order Date]],"mmm")</f>
        <v>Dec</v>
      </c>
    </row>
    <row r="2662" spans="1:20" ht="15.6">
      <c r="A2662" s="2">
        <v>4468</v>
      </c>
      <c r="B2662" s="3">
        <v>46380</v>
      </c>
      <c r="C2662" s="4" t="s">
        <v>0</v>
      </c>
      <c r="D2662" s="4" t="s">
        <v>1</v>
      </c>
      <c r="E2662" s="4" t="s">
        <v>2</v>
      </c>
      <c r="F2662" s="4" t="s">
        <v>16</v>
      </c>
      <c r="G2662" s="4" t="s">
        <v>23</v>
      </c>
      <c r="H2662" s="4" t="s">
        <v>40</v>
      </c>
      <c r="I2662" s="9">
        <v>1</v>
      </c>
      <c r="J2662" s="6">
        <v>80.8</v>
      </c>
      <c r="K2662" s="7">
        <v>0.05</v>
      </c>
      <c r="L2662" s="6">
        <v>38.33</v>
      </c>
      <c r="M2662" s="6">
        <f t="shared" si="164"/>
        <v>76.759999999999991</v>
      </c>
      <c r="N2662" s="6">
        <f t="shared" si="165"/>
        <v>38.33</v>
      </c>
      <c r="O2662" s="6">
        <f t="shared" si="166"/>
        <v>38.429999999999993</v>
      </c>
      <c r="P2662" s="8">
        <f t="shared" si="167"/>
        <v>0.50065138092756645</v>
      </c>
      <c r="Q2662" s="5">
        <f>YEAR(SalesDataTable[[#This Row],[Order Date]])</f>
        <v>2026</v>
      </c>
      <c r="R2662" s="8" t="str">
        <f>"Q"&amp;ROUNDUP(MONTH(SalesDataTable[[#This Row],[Order Date]])/3,0)</f>
        <v>Q4</v>
      </c>
      <c r="S2662" s="9">
        <f>MONTH(SalesDataTable[[#This Row],[Order Date]])</f>
        <v>12</v>
      </c>
      <c r="T2662" s="8" t="str">
        <f>TEXT(SalesDataTable[[#This Row],[Order Date]],"mmm")</f>
        <v>Dec</v>
      </c>
    </row>
    <row r="2663" spans="1:20" ht="15.6">
      <c r="A2663" s="2">
        <v>7</v>
      </c>
      <c r="B2663" s="3">
        <v>46381</v>
      </c>
      <c r="C2663" s="4" t="s">
        <v>20</v>
      </c>
      <c r="D2663" s="4" t="s">
        <v>33</v>
      </c>
      <c r="E2663" s="4" t="s">
        <v>2</v>
      </c>
      <c r="F2663" s="4" t="s">
        <v>3</v>
      </c>
      <c r="G2663" s="4" t="s">
        <v>4</v>
      </c>
      <c r="H2663" s="4" t="s">
        <v>30</v>
      </c>
      <c r="I2663" s="9">
        <v>5</v>
      </c>
      <c r="J2663" s="6">
        <v>103.52</v>
      </c>
      <c r="K2663" s="7">
        <v>0.1</v>
      </c>
      <c r="L2663" s="6">
        <v>49.1</v>
      </c>
      <c r="M2663" s="6">
        <f t="shared" si="164"/>
        <v>465.84000000000003</v>
      </c>
      <c r="N2663" s="6">
        <f t="shared" si="165"/>
        <v>245.5</v>
      </c>
      <c r="O2663" s="6">
        <f t="shared" si="166"/>
        <v>220.34000000000003</v>
      </c>
      <c r="P2663" s="8">
        <f t="shared" si="167"/>
        <v>0.47299501974927016</v>
      </c>
      <c r="Q2663" s="5">
        <f>YEAR(SalesDataTable[[#This Row],[Order Date]])</f>
        <v>2026</v>
      </c>
      <c r="R2663" s="8" t="str">
        <f>"Q"&amp;ROUNDUP(MONTH(SalesDataTable[[#This Row],[Order Date]])/3,0)</f>
        <v>Q4</v>
      </c>
      <c r="S2663" s="9">
        <f>MONTH(SalesDataTable[[#This Row],[Order Date]])</f>
        <v>12</v>
      </c>
      <c r="T2663" s="8" t="str">
        <f>TEXT(SalesDataTable[[#This Row],[Order Date]],"mmm")</f>
        <v>Dec</v>
      </c>
    </row>
    <row r="2664" spans="1:20" ht="15.6">
      <c r="A2664" s="2">
        <v>658</v>
      </c>
      <c r="B2664" s="3">
        <v>46381</v>
      </c>
      <c r="C2664" s="4" t="s">
        <v>6</v>
      </c>
      <c r="D2664" s="4" t="s">
        <v>27</v>
      </c>
      <c r="E2664" s="4" t="s">
        <v>19</v>
      </c>
      <c r="F2664" s="4" t="s">
        <v>16</v>
      </c>
      <c r="G2664" s="4" t="s">
        <v>9</v>
      </c>
      <c r="H2664" s="4" t="s">
        <v>37</v>
      </c>
      <c r="I2664" s="9">
        <v>2</v>
      </c>
      <c r="J2664" s="6">
        <v>153.38999999999999</v>
      </c>
      <c r="K2664" s="7">
        <v>0.05</v>
      </c>
      <c r="L2664" s="6">
        <v>78.06</v>
      </c>
      <c r="M2664" s="6">
        <f t="shared" si="164"/>
        <v>291.44099999999997</v>
      </c>
      <c r="N2664" s="6">
        <f t="shared" si="165"/>
        <v>156.12</v>
      </c>
      <c r="O2664" s="6">
        <f t="shared" si="166"/>
        <v>135.32099999999997</v>
      </c>
      <c r="P2664" s="8">
        <f t="shared" si="167"/>
        <v>0.46431696295305047</v>
      </c>
      <c r="Q2664" s="5">
        <f>YEAR(SalesDataTable[[#This Row],[Order Date]])</f>
        <v>2026</v>
      </c>
      <c r="R2664" s="8" t="str">
        <f>"Q"&amp;ROUNDUP(MONTH(SalesDataTable[[#This Row],[Order Date]])/3,0)</f>
        <v>Q4</v>
      </c>
      <c r="S2664" s="9">
        <f>MONTH(SalesDataTable[[#This Row],[Order Date]])</f>
        <v>12</v>
      </c>
      <c r="T2664" s="8" t="str">
        <f>TEXT(SalesDataTable[[#This Row],[Order Date]],"mmm")</f>
        <v>Dec</v>
      </c>
    </row>
    <row r="2665" spans="1:20" ht="15.6">
      <c r="A2665" s="2">
        <v>1192</v>
      </c>
      <c r="B2665" s="3">
        <v>46381</v>
      </c>
      <c r="C2665" s="4" t="s">
        <v>20</v>
      </c>
      <c r="D2665" s="4" t="s">
        <v>47</v>
      </c>
      <c r="E2665" s="4" t="s">
        <v>8</v>
      </c>
      <c r="F2665" s="4" t="s">
        <v>16</v>
      </c>
      <c r="G2665" s="4" t="s">
        <v>34</v>
      </c>
      <c r="H2665" s="4" t="s">
        <v>35</v>
      </c>
      <c r="I2665" s="9">
        <v>6</v>
      </c>
      <c r="J2665" s="6">
        <v>39.49</v>
      </c>
      <c r="K2665" s="7">
        <v>0.05</v>
      </c>
      <c r="L2665" s="6">
        <v>14.49</v>
      </c>
      <c r="M2665" s="6">
        <f t="shared" si="164"/>
        <v>225.09299999999999</v>
      </c>
      <c r="N2665" s="6">
        <f t="shared" si="165"/>
        <v>86.94</v>
      </c>
      <c r="O2665" s="6">
        <f t="shared" si="166"/>
        <v>138.15299999999999</v>
      </c>
      <c r="P2665" s="8">
        <f t="shared" si="167"/>
        <v>0.61375964601298127</v>
      </c>
      <c r="Q2665" s="5">
        <f>YEAR(SalesDataTable[[#This Row],[Order Date]])</f>
        <v>2026</v>
      </c>
      <c r="R2665" s="8" t="str">
        <f>"Q"&amp;ROUNDUP(MONTH(SalesDataTable[[#This Row],[Order Date]])/3,0)</f>
        <v>Q4</v>
      </c>
      <c r="S2665" s="9">
        <f>MONTH(SalesDataTable[[#This Row],[Order Date]])</f>
        <v>12</v>
      </c>
      <c r="T2665" s="8" t="str">
        <f>TEXT(SalesDataTable[[#This Row],[Order Date]],"mmm")</f>
        <v>Dec</v>
      </c>
    </row>
    <row r="2666" spans="1:20" ht="15.6">
      <c r="A2666" s="2">
        <v>3852</v>
      </c>
      <c r="B2666" s="3">
        <v>46381</v>
      </c>
      <c r="C2666" s="4" t="s">
        <v>11</v>
      </c>
      <c r="D2666" s="4" t="s">
        <v>12</v>
      </c>
      <c r="E2666" s="4" t="s">
        <v>19</v>
      </c>
      <c r="F2666" s="4" t="s">
        <v>16</v>
      </c>
      <c r="G2666" s="4" t="s">
        <v>34</v>
      </c>
      <c r="H2666" s="4" t="s">
        <v>42</v>
      </c>
      <c r="I2666" s="9">
        <v>1</v>
      </c>
      <c r="J2666" s="6">
        <v>35.54</v>
      </c>
      <c r="K2666" s="7">
        <v>0.1</v>
      </c>
      <c r="L2666" s="6">
        <v>13.63</v>
      </c>
      <c r="M2666" s="6">
        <f t="shared" si="164"/>
        <v>31.986000000000001</v>
      </c>
      <c r="N2666" s="6">
        <f t="shared" si="165"/>
        <v>13.63</v>
      </c>
      <c r="O2666" s="6">
        <f t="shared" si="166"/>
        <v>18.356000000000002</v>
      </c>
      <c r="P2666" s="8">
        <f t="shared" si="167"/>
        <v>0.5738760707809667</v>
      </c>
      <c r="Q2666" s="5">
        <f>YEAR(SalesDataTable[[#This Row],[Order Date]])</f>
        <v>2026</v>
      </c>
      <c r="R2666" s="8" t="str">
        <f>"Q"&amp;ROUNDUP(MONTH(SalesDataTable[[#This Row],[Order Date]])/3,0)</f>
        <v>Q4</v>
      </c>
      <c r="S2666" s="9">
        <f>MONTH(SalesDataTable[[#This Row],[Order Date]])</f>
        <v>12</v>
      </c>
      <c r="T2666" s="8" t="str">
        <f>TEXT(SalesDataTable[[#This Row],[Order Date]],"mmm")</f>
        <v>Dec</v>
      </c>
    </row>
    <row r="2667" spans="1:20" ht="15.6">
      <c r="A2667" s="2">
        <v>4507</v>
      </c>
      <c r="B2667" s="3">
        <v>46381</v>
      </c>
      <c r="C2667" s="4" t="s">
        <v>6</v>
      </c>
      <c r="D2667" s="4" t="s">
        <v>43</v>
      </c>
      <c r="E2667" s="4" t="s">
        <v>28</v>
      </c>
      <c r="F2667" s="4" t="s">
        <v>3</v>
      </c>
      <c r="G2667" s="4" t="s">
        <v>14</v>
      </c>
      <c r="H2667" s="4" t="s">
        <v>48</v>
      </c>
      <c r="I2667" s="9">
        <v>2</v>
      </c>
      <c r="J2667" s="6">
        <v>167.21</v>
      </c>
      <c r="K2667" s="7">
        <v>0.05</v>
      </c>
      <c r="L2667" s="6">
        <v>88.23</v>
      </c>
      <c r="M2667" s="6">
        <f t="shared" si="164"/>
        <v>317.69900000000001</v>
      </c>
      <c r="N2667" s="6">
        <f t="shared" si="165"/>
        <v>176.46</v>
      </c>
      <c r="O2667" s="6">
        <f t="shared" si="166"/>
        <v>141.239</v>
      </c>
      <c r="P2667" s="8">
        <f t="shared" si="167"/>
        <v>0.44456860109726504</v>
      </c>
      <c r="Q2667" s="5">
        <f>YEAR(SalesDataTable[[#This Row],[Order Date]])</f>
        <v>2026</v>
      </c>
      <c r="R2667" s="8" t="str">
        <f>"Q"&amp;ROUNDUP(MONTH(SalesDataTable[[#This Row],[Order Date]])/3,0)</f>
        <v>Q4</v>
      </c>
      <c r="S2667" s="9">
        <f>MONTH(SalesDataTable[[#This Row],[Order Date]])</f>
        <v>12</v>
      </c>
      <c r="T2667" s="8" t="str">
        <f>TEXT(SalesDataTable[[#This Row],[Order Date]],"mmm")</f>
        <v>Dec</v>
      </c>
    </row>
    <row r="2668" spans="1:20" ht="15.6">
      <c r="A2668" s="2">
        <v>260</v>
      </c>
      <c r="B2668" s="3">
        <v>46382</v>
      </c>
      <c r="C2668" s="4" t="s">
        <v>11</v>
      </c>
      <c r="D2668" s="4" t="s">
        <v>12</v>
      </c>
      <c r="E2668" s="4" t="s">
        <v>2</v>
      </c>
      <c r="F2668" s="4" t="s">
        <v>16</v>
      </c>
      <c r="G2668" s="4" t="s">
        <v>9</v>
      </c>
      <c r="H2668" s="4" t="s">
        <v>46</v>
      </c>
      <c r="I2668" s="9">
        <v>1</v>
      </c>
      <c r="J2668" s="6">
        <v>71.89</v>
      </c>
      <c r="K2668" s="7">
        <v>0.1</v>
      </c>
      <c r="L2668" s="6">
        <v>31.88</v>
      </c>
      <c r="M2668" s="6">
        <f t="shared" si="164"/>
        <v>64.701000000000008</v>
      </c>
      <c r="N2668" s="6">
        <f t="shared" si="165"/>
        <v>31.88</v>
      </c>
      <c r="O2668" s="6">
        <f t="shared" si="166"/>
        <v>32.821000000000012</v>
      </c>
      <c r="P2668" s="8">
        <f t="shared" si="167"/>
        <v>0.50727191233520363</v>
      </c>
      <c r="Q2668" s="5">
        <f>YEAR(SalesDataTable[[#This Row],[Order Date]])</f>
        <v>2026</v>
      </c>
      <c r="R2668" s="8" t="str">
        <f>"Q"&amp;ROUNDUP(MONTH(SalesDataTable[[#This Row],[Order Date]])/3,0)</f>
        <v>Q4</v>
      </c>
      <c r="S2668" s="9">
        <f>MONTH(SalesDataTable[[#This Row],[Order Date]])</f>
        <v>12</v>
      </c>
      <c r="T2668" s="8" t="str">
        <f>TEXT(SalesDataTable[[#This Row],[Order Date]],"mmm")</f>
        <v>Dec</v>
      </c>
    </row>
    <row r="2669" spans="1:20" ht="15.6">
      <c r="A2669" s="2">
        <v>1659</v>
      </c>
      <c r="B2669" s="3">
        <v>46382</v>
      </c>
      <c r="C2669" s="4" t="s">
        <v>0</v>
      </c>
      <c r="D2669" s="4" t="s">
        <v>50</v>
      </c>
      <c r="E2669" s="4" t="s">
        <v>19</v>
      </c>
      <c r="F2669" s="4" t="s">
        <v>13</v>
      </c>
      <c r="G2669" s="4" t="s">
        <v>14</v>
      </c>
      <c r="H2669" s="4" t="s">
        <v>44</v>
      </c>
      <c r="I2669" s="9">
        <v>1</v>
      </c>
      <c r="J2669" s="6">
        <v>133.56</v>
      </c>
      <c r="K2669" s="7">
        <v>0.05</v>
      </c>
      <c r="L2669" s="6">
        <v>68.739999999999995</v>
      </c>
      <c r="M2669" s="6">
        <f t="shared" si="164"/>
        <v>126.88199999999999</v>
      </c>
      <c r="N2669" s="6">
        <f t="shared" si="165"/>
        <v>68.739999999999995</v>
      </c>
      <c r="O2669" s="6">
        <f t="shared" si="166"/>
        <v>58.141999999999996</v>
      </c>
      <c r="P2669" s="8">
        <f t="shared" si="167"/>
        <v>0.4582367869358932</v>
      </c>
      <c r="Q2669" s="5">
        <f>YEAR(SalesDataTable[[#This Row],[Order Date]])</f>
        <v>2026</v>
      </c>
      <c r="R2669" s="8" t="str">
        <f>"Q"&amp;ROUNDUP(MONTH(SalesDataTable[[#This Row],[Order Date]])/3,0)</f>
        <v>Q4</v>
      </c>
      <c r="S2669" s="9">
        <f>MONTH(SalesDataTable[[#This Row],[Order Date]])</f>
        <v>12</v>
      </c>
      <c r="T2669" s="8" t="str">
        <f>TEXT(SalesDataTable[[#This Row],[Order Date]],"mmm")</f>
        <v>Dec</v>
      </c>
    </row>
    <row r="2670" spans="1:20" ht="15.6">
      <c r="A2670" s="2">
        <v>3188</v>
      </c>
      <c r="B2670" s="3">
        <v>46382</v>
      </c>
      <c r="C2670" s="4" t="s">
        <v>20</v>
      </c>
      <c r="D2670" s="4" t="s">
        <v>31</v>
      </c>
      <c r="E2670" s="4" t="s">
        <v>28</v>
      </c>
      <c r="F2670" s="4" t="s">
        <v>13</v>
      </c>
      <c r="G2670" s="4" t="s">
        <v>23</v>
      </c>
      <c r="H2670" s="4" t="s">
        <v>51</v>
      </c>
      <c r="I2670" s="9">
        <v>2</v>
      </c>
      <c r="J2670" s="6">
        <v>122.28</v>
      </c>
      <c r="K2670" s="7">
        <v>0.1</v>
      </c>
      <c r="L2670" s="6">
        <v>61.64</v>
      </c>
      <c r="M2670" s="6">
        <f t="shared" si="164"/>
        <v>220.10400000000001</v>
      </c>
      <c r="N2670" s="6">
        <f t="shared" si="165"/>
        <v>123.28</v>
      </c>
      <c r="O2670" s="6">
        <f t="shared" si="166"/>
        <v>96.824000000000012</v>
      </c>
      <c r="P2670" s="8">
        <f t="shared" si="167"/>
        <v>0.43990113764402283</v>
      </c>
      <c r="Q2670" s="5">
        <f>YEAR(SalesDataTable[[#This Row],[Order Date]])</f>
        <v>2026</v>
      </c>
      <c r="R2670" s="8" t="str">
        <f>"Q"&amp;ROUNDUP(MONTH(SalesDataTable[[#This Row],[Order Date]])/3,0)</f>
        <v>Q4</v>
      </c>
      <c r="S2670" s="9">
        <f>MONTH(SalesDataTable[[#This Row],[Order Date]])</f>
        <v>12</v>
      </c>
      <c r="T2670" s="8" t="str">
        <f>TEXT(SalesDataTable[[#This Row],[Order Date]],"mmm")</f>
        <v>Dec</v>
      </c>
    </row>
    <row r="2671" spans="1:20" ht="15.6">
      <c r="A2671" s="2">
        <v>3673</v>
      </c>
      <c r="B2671" s="3">
        <v>46382</v>
      </c>
      <c r="C2671" s="4" t="s">
        <v>0</v>
      </c>
      <c r="D2671" s="4" t="s">
        <v>50</v>
      </c>
      <c r="E2671" s="4" t="s">
        <v>2</v>
      </c>
      <c r="F2671" s="4" t="s">
        <v>16</v>
      </c>
      <c r="G2671" s="4" t="s">
        <v>34</v>
      </c>
      <c r="H2671" s="4" t="s">
        <v>35</v>
      </c>
      <c r="I2671" s="9">
        <v>1</v>
      </c>
      <c r="J2671" s="6">
        <v>40.619999999999997</v>
      </c>
      <c r="K2671" s="7">
        <v>0</v>
      </c>
      <c r="L2671" s="6">
        <v>14.62</v>
      </c>
      <c r="M2671" s="6">
        <f t="shared" si="164"/>
        <v>40.619999999999997</v>
      </c>
      <c r="N2671" s="6">
        <f t="shared" si="165"/>
        <v>14.62</v>
      </c>
      <c r="O2671" s="6">
        <f t="shared" si="166"/>
        <v>26</v>
      </c>
      <c r="P2671" s="8">
        <f t="shared" si="167"/>
        <v>0.64007877892663712</v>
      </c>
      <c r="Q2671" s="5">
        <f>YEAR(SalesDataTable[[#This Row],[Order Date]])</f>
        <v>2026</v>
      </c>
      <c r="R2671" s="8" t="str">
        <f>"Q"&amp;ROUNDUP(MONTH(SalesDataTable[[#This Row],[Order Date]])/3,0)</f>
        <v>Q4</v>
      </c>
      <c r="S2671" s="9">
        <f>MONTH(SalesDataTable[[#This Row],[Order Date]])</f>
        <v>12</v>
      </c>
      <c r="T2671" s="8" t="str">
        <f>TEXT(SalesDataTable[[#This Row],[Order Date]],"mmm")</f>
        <v>Dec</v>
      </c>
    </row>
    <row r="2672" spans="1:20" ht="15.6">
      <c r="A2672" s="2">
        <v>3805</v>
      </c>
      <c r="B2672" s="3">
        <v>46382</v>
      </c>
      <c r="C2672" s="4" t="s">
        <v>20</v>
      </c>
      <c r="D2672" s="4" t="s">
        <v>21</v>
      </c>
      <c r="E2672" s="4" t="s">
        <v>8</v>
      </c>
      <c r="F2672" s="4" t="s">
        <v>16</v>
      </c>
      <c r="G2672" s="4" t="s">
        <v>14</v>
      </c>
      <c r="H2672" s="4" t="s">
        <v>32</v>
      </c>
      <c r="I2672" s="9">
        <v>8</v>
      </c>
      <c r="J2672" s="6">
        <v>45.54</v>
      </c>
      <c r="K2672" s="7">
        <v>0.15</v>
      </c>
      <c r="L2672" s="6">
        <v>18.54</v>
      </c>
      <c r="M2672" s="6">
        <f t="shared" si="164"/>
        <v>309.67199999999997</v>
      </c>
      <c r="N2672" s="6">
        <f t="shared" si="165"/>
        <v>148.32</v>
      </c>
      <c r="O2672" s="6">
        <f t="shared" si="166"/>
        <v>161.35199999999998</v>
      </c>
      <c r="P2672" s="8">
        <f t="shared" si="167"/>
        <v>0.52104161822831896</v>
      </c>
      <c r="Q2672" s="5">
        <f>YEAR(SalesDataTable[[#This Row],[Order Date]])</f>
        <v>2026</v>
      </c>
      <c r="R2672" s="8" t="str">
        <f>"Q"&amp;ROUNDUP(MONTH(SalesDataTable[[#This Row],[Order Date]])/3,0)</f>
        <v>Q4</v>
      </c>
      <c r="S2672" s="9">
        <f>MONTH(SalesDataTable[[#This Row],[Order Date]])</f>
        <v>12</v>
      </c>
      <c r="T2672" s="8" t="str">
        <f>TEXT(SalesDataTable[[#This Row],[Order Date]],"mmm")</f>
        <v>Dec</v>
      </c>
    </row>
    <row r="2673" spans="1:20" ht="15.6">
      <c r="A2673" s="2">
        <v>3945</v>
      </c>
      <c r="B2673" s="3">
        <v>46382</v>
      </c>
      <c r="C2673" s="4" t="s">
        <v>20</v>
      </c>
      <c r="D2673" s="4" t="s">
        <v>47</v>
      </c>
      <c r="E2673" s="4" t="s">
        <v>8</v>
      </c>
      <c r="F2673" s="4" t="s">
        <v>16</v>
      </c>
      <c r="G2673" s="4" t="s">
        <v>4</v>
      </c>
      <c r="H2673" s="4" t="s">
        <v>22</v>
      </c>
      <c r="I2673" s="9">
        <v>4</v>
      </c>
      <c r="J2673" s="6">
        <v>50.96</v>
      </c>
      <c r="K2673" s="7">
        <v>0.1</v>
      </c>
      <c r="L2673" s="6">
        <v>22.14</v>
      </c>
      <c r="M2673" s="6">
        <f t="shared" si="164"/>
        <v>183.45600000000002</v>
      </c>
      <c r="N2673" s="6">
        <f t="shared" si="165"/>
        <v>88.56</v>
      </c>
      <c r="O2673" s="6">
        <f t="shared" si="166"/>
        <v>94.896000000000015</v>
      </c>
      <c r="P2673" s="8">
        <f t="shared" si="167"/>
        <v>0.51726844583987441</v>
      </c>
      <c r="Q2673" s="5">
        <f>YEAR(SalesDataTable[[#This Row],[Order Date]])</f>
        <v>2026</v>
      </c>
      <c r="R2673" s="8" t="str">
        <f>"Q"&amp;ROUNDUP(MONTH(SalesDataTable[[#This Row],[Order Date]])/3,0)</f>
        <v>Q4</v>
      </c>
      <c r="S2673" s="9">
        <f>MONTH(SalesDataTable[[#This Row],[Order Date]])</f>
        <v>12</v>
      </c>
      <c r="T2673" s="8" t="str">
        <f>TEXT(SalesDataTable[[#This Row],[Order Date]],"mmm")</f>
        <v>Dec</v>
      </c>
    </row>
    <row r="2674" spans="1:20" ht="15.6">
      <c r="A2674" s="2">
        <v>4266</v>
      </c>
      <c r="B2674" s="3">
        <v>46382</v>
      </c>
      <c r="C2674" s="4" t="s">
        <v>6</v>
      </c>
      <c r="D2674" s="4" t="s">
        <v>7</v>
      </c>
      <c r="E2674" s="4" t="s">
        <v>2</v>
      </c>
      <c r="F2674" s="4" t="s">
        <v>13</v>
      </c>
      <c r="G2674" s="4" t="s">
        <v>4</v>
      </c>
      <c r="H2674" s="4" t="s">
        <v>26</v>
      </c>
      <c r="I2674" s="9">
        <v>4</v>
      </c>
      <c r="J2674" s="6">
        <v>40.19</v>
      </c>
      <c r="K2674" s="7">
        <v>0.15</v>
      </c>
      <c r="L2674" s="6">
        <v>16.55</v>
      </c>
      <c r="M2674" s="6">
        <f t="shared" si="164"/>
        <v>136.64599999999999</v>
      </c>
      <c r="N2674" s="6">
        <f t="shared" si="165"/>
        <v>66.2</v>
      </c>
      <c r="O2674" s="6">
        <f t="shared" si="166"/>
        <v>70.445999999999984</v>
      </c>
      <c r="P2674" s="8">
        <f t="shared" si="167"/>
        <v>0.51553649576277383</v>
      </c>
      <c r="Q2674" s="5">
        <f>YEAR(SalesDataTable[[#This Row],[Order Date]])</f>
        <v>2026</v>
      </c>
      <c r="R2674" s="8" t="str">
        <f>"Q"&amp;ROUNDUP(MONTH(SalesDataTable[[#This Row],[Order Date]])/3,0)</f>
        <v>Q4</v>
      </c>
      <c r="S2674" s="9">
        <f>MONTH(SalesDataTable[[#This Row],[Order Date]])</f>
        <v>12</v>
      </c>
      <c r="T2674" s="8" t="str">
        <f>TEXT(SalesDataTable[[#This Row],[Order Date]],"mmm")</f>
        <v>Dec</v>
      </c>
    </row>
    <row r="2675" spans="1:20" ht="15.6">
      <c r="A2675" s="2">
        <v>606</v>
      </c>
      <c r="B2675" s="3">
        <v>46383</v>
      </c>
      <c r="C2675" s="4" t="s">
        <v>6</v>
      </c>
      <c r="D2675" s="4" t="s">
        <v>43</v>
      </c>
      <c r="E2675" s="4" t="s">
        <v>2</v>
      </c>
      <c r="F2675" s="4" t="s">
        <v>13</v>
      </c>
      <c r="G2675" s="4" t="s">
        <v>23</v>
      </c>
      <c r="H2675" s="4" t="s">
        <v>24</v>
      </c>
      <c r="I2675" s="9">
        <v>3</v>
      </c>
      <c r="J2675" s="6">
        <v>333.84</v>
      </c>
      <c r="K2675" s="7">
        <v>0</v>
      </c>
      <c r="L2675" s="6">
        <v>193.05</v>
      </c>
      <c r="M2675" s="6">
        <f t="shared" si="164"/>
        <v>1001.52</v>
      </c>
      <c r="N2675" s="6">
        <f t="shared" si="165"/>
        <v>579.15000000000009</v>
      </c>
      <c r="O2675" s="6">
        <f t="shared" si="166"/>
        <v>422.36999999999989</v>
      </c>
      <c r="P2675" s="8">
        <f t="shared" si="167"/>
        <v>0.42172897196261672</v>
      </c>
      <c r="Q2675" s="5">
        <f>YEAR(SalesDataTable[[#This Row],[Order Date]])</f>
        <v>2026</v>
      </c>
      <c r="R2675" s="8" t="str">
        <f>"Q"&amp;ROUNDUP(MONTH(SalesDataTable[[#This Row],[Order Date]])/3,0)</f>
        <v>Q4</v>
      </c>
      <c r="S2675" s="9">
        <f>MONTH(SalesDataTable[[#This Row],[Order Date]])</f>
        <v>12</v>
      </c>
      <c r="T2675" s="8" t="str">
        <f>TEXT(SalesDataTable[[#This Row],[Order Date]],"mmm")</f>
        <v>Dec</v>
      </c>
    </row>
    <row r="2676" spans="1:20" ht="15.6">
      <c r="A2676" s="2">
        <v>1166</v>
      </c>
      <c r="B2676" s="3">
        <v>46383</v>
      </c>
      <c r="C2676" s="4" t="s">
        <v>11</v>
      </c>
      <c r="D2676" s="4" t="s">
        <v>52</v>
      </c>
      <c r="E2676" s="4" t="s">
        <v>28</v>
      </c>
      <c r="F2676" s="4" t="s">
        <v>3</v>
      </c>
      <c r="G2676" s="4" t="s">
        <v>23</v>
      </c>
      <c r="H2676" s="4" t="s">
        <v>29</v>
      </c>
      <c r="I2676" s="9">
        <v>2</v>
      </c>
      <c r="J2676" s="6">
        <v>198.94</v>
      </c>
      <c r="K2676" s="7">
        <v>0.15</v>
      </c>
      <c r="L2676" s="6">
        <v>102.32</v>
      </c>
      <c r="M2676" s="6">
        <f t="shared" si="164"/>
        <v>338.19799999999998</v>
      </c>
      <c r="N2676" s="6">
        <f t="shared" si="165"/>
        <v>204.64</v>
      </c>
      <c r="O2676" s="6">
        <f t="shared" si="166"/>
        <v>133.55799999999999</v>
      </c>
      <c r="P2676" s="8">
        <f t="shared" si="167"/>
        <v>0.39491067362905752</v>
      </c>
      <c r="Q2676" s="5">
        <f>YEAR(SalesDataTable[[#This Row],[Order Date]])</f>
        <v>2026</v>
      </c>
      <c r="R2676" s="8" t="str">
        <f>"Q"&amp;ROUNDUP(MONTH(SalesDataTable[[#This Row],[Order Date]])/3,0)</f>
        <v>Q4</v>
      </c>
      <c r="S2676" s="9">
        <f>MONTH(SalesDataTable[[#This Row],[Order Date]])</f>
        <v>12</v>
      </c>
      <c r="T2676" s="8" t="str">
        <f>TEXT(SalesDataTable[[#This Row],[Order Date]],"mmm")</f>
        <v>Dec</v>
      </c>
    </row>
    <row r="2677" spans="1:20" ht="15.6">
      <c r="A2677" s="2">
        <v>1913</v>
      </c>
      <c r="B2677" s="3">
        <v>46383</v>
      </c>
      <c r="C2677" s="4" t="s">
        <v>11</v>
      </c>
      <c r="D2677" s="4" t="s">
        <v>25</v>
      </c>
      <c r="E2677" s="4" t="s">
        <v>28</v>
      </c>
      <c r="F2677" s="4" t="s">
        <v>13</v>
      </c>
      <c r="G2677" s="4" t="s">
        <v>34</v>
      </c>
      <c r="H2677" s="4" t="s">
        <v>42</v>
      </c>
      <c r="I2677" s="9">
        <v>3</v>
      </c>
      <c r="J2677" s="6">
        <v>35.979999999999997</v>
      </c>
      <c r="K2677" s="7">
        <v>0</v>
      </c>
      <c r="L2677" s="6">
        <v>13.6</v>
      </c>
      <c r="M2677" s="6">
        <f t="shared" si="164"/>
        <v>107.94</v>
      </c>
      <c r="N2677" s="6">
        <f t="shared" si="165"/>
        <v>40.799999999999997</v>
      </c>
      <c r="O2677" s="6">
        <f t="shared" si="166"/>
        <v>67.14</v>
      </c>
      <c r="P2677" s="8">
        <f t="shared" si="167"/>
        <v>0.62201222901612008</v>
      </c>
      <c r="Q2677" s="5">
        <f>YEAR(SalesDataTable[[#This Row],[Order Date]])</f>
        <v>2026</v>
      </c>
      <c r="R2677" s="8" t="str">
        <f>"Q"&amp;ROUNDUP(MONTH(SalesDataTable[[#This Row],[Order Date]])/3,0)</f>
        <v>Q4</v>
      </c>
      <c r="S2677" s="9">
        <f>MONTH(SalesDataTable[[#This Row],[Order Date]])</f>
        <v>12</v>
      </c>
      <c r="T2677" s="8" t="str">
        <f>TEXT(SalesDataTable[[#This Row],[Order Date]],"mmm")</f>
        <v>Dec</v>
      </c>
    </row>
    <row r="2678" spans="1:20" ht="15.6">
      <c r="A2678" s="2">
        <v>2402</v>
      </c>
      <c r="B2678" s="3">
        <v>46383</v>
      </c>
      <c r="C2678" s="4" t="s">
        <v>6</v>
      </c>
      <c r="D2678" s="4" t="s">
        <v>49</v>
      </c>
      <c r="E2678" s="4" t="s">
        <v>28</v>
      </c>
      <c r="F2678" s="4" t="s">
        <v>13</v>
      </c>
      <c r="G2678" s="4" t="s">
        <v>14</v>
      </c>
      <c r="H2678" s="4" t="s">
        <v>44</v>
      </c>
      <c r="I2678" s="9">
        <v>6</v>
      </c>
      <c r="J2678" s="6">
        <v>133.4</v>
      </c>
      <c r="K2678" s="7">
        <v>0.1</v>
      </c>
      <c r="L2678" s="6">
        <v>66.3</v>
      </c>
      <c r="M2678" s="6">
        <f t="shared" si="164"/>
        <v>720.36000000000013</v>
      </c>
      <c r="N2678" s="6">
        <f t="shared" si="165"/>
        <v>397.79999999999995</v>
      </c>
      <c r="O2678" s="6">
        <f t="shared" si="166"/>
        <v>322.56000000000017</v>
      </c>
      <c r="P2678" s="8">
        <f t="shared" si="167"/>
        <v>0.44777611194402817</v>
      </c>
      <c r="Q2678" s="5">
        <f>YEAR(SalesDataTable[[#This Row],[Order Date]])</f>
        <v>2026</v>
      </c>
      <c r="R2678" s="8" t="str">
        <f>"Q"&amp;ROUNDUP(MONTH(SalesDataTable[[#This Row],[Order Date]])/3,0)</f>
        <v>Q4</v>
      </c>
      <c r="S2678" s="9">
        <f>MONTH(SalesDataTable[[#This Row],[Order Date]])</f>
        <v>12</v>
      </c>
      <c r="T2678" s="8" t="str">
        <f>TEXT(SalesDataTable[[#This Row],[Order Date]],"mmm")</f>
        <v>Dec</v>
      </c>
    </row>
    <row r="2679" spans="1:20" ht="15.6">
      <c r="A2679" s="2">
        <v>3192</v>
      </c>
      <c r="B2679" s="3">
        <v>46383</v>
      </c>
      <c r="C2679" s="4" t="s">
        <v>20</v>
      </c>
      <c r="D2679" s="4" t="s">
        <v>31</v>
      </c>
      <c r="E2679" s="4" t="s">
        <v>2</v>
      </c>
      <c r="F2679" s="4" t="s">
        <v>3</v>
      </c>
      <c r="G2679" s="4" t="s">
        <v>9</v>
      </c>
      <c r="H2679" s="4" t="s">
        <v>10</v>
      </c>
      <c r="I2679" s="9">
        <v>2</v>
      </c>
      <c r="J2679" s="6">
        <v>93.45</v>
      </c>
      <c r="K2679" s="7">
        <v>0</v>
      </c>
      <c r="L2679" s="6">
        <v>45.75</v>
      </c>
      <c r="M2679" s="6">
        <f t="shared" si="164"/>
        <v>186.9</v>
      </c>
      <c r="N2679" s="6">
        <f t="shared" si="165"/>
        <v>91.5</v>
      </c>
      <c r="O2679" s="6">
        <f t="shared" si="166"/>
        <v>95.4</v>
      </c>
      <c r="P2679" s="8">
        <f t="shared" si="167"/>
        <v>0.5104333868378812</v>
      </c>
      <c r="Q2679" s="5">
        <f>YEAR(SalesDataTable[[#This Row],[Order Date]])</f>
        <v>2026</v>
      </c>
      <c r="R2679" s="8" t="str">
        <f>"Q"&amp;ROUNDUP(MONTH(SalesDataTable[[#This Row],[Order Date]])/3,0)</f>
        <v>Q4</v>
      </c>
      <c r="S2679" s="9">
        <f>MONTH(SalesDataTable[[#This Row],[Order Date]])</f>
        <v>12</v>
      </c>
      <c r="T2679" s="8" t="str">
        <f>TEXT(SalesDataTable[[#This Row],[Order Date]],"mmm")</f>
        <v>Dec</v>
      </c>
    </row>
    <row r="2680" spans="1:20" ht="15.6">
      <c r="A2680" s="2">
        <v>3721</v>
      </c>
      <c r="B2680" s="3">
        <v>46383</v>
      </c>
      <c r="C2680" s="4" t="s">
        <v>11</v>
      </c>
      <c r="D2680" s="4" t="s">
        <v>25</v>
      </c>
      <c r="E2680" s="4" t="s">
        <v>28</v>
      </c>
      <c r="F2680" s="4" t="s">
        <v>13</v>
      </c>
      <c r="G2680" s="4" t="s">
        <v>34</v>
      </c>
      <c r="H2680" s="4" t="s">
        <v>45</v>
      </c>
      <c r="I2680" s="9">
        <v>1</v>
      </c>
      <c r="J2680" s="6">
        <v>49.79</v>
      </c>
      <c r="K2680" s="7">
        <v>0.2</v>
      </c>
      <c r="L2680" s="6">
        <v>21.87</v>
      </c>
      <c r="M2680" s="6">
        <f t="shared" si="164"/>
        <v>39.832000000000001</v>
      </c>
      <c r="N2680" s="6">
        <f t="shared" si="165"/>
        <v>21.87</v>
      </c>
      <c r="O2680" s="6">
        <f t="shared" si="166"/>
        <v>17.962</v>
      </c>
      <c r="P2680" s="8">
        <f t="shared" si="167"/>
        <v>0.45094396465153641</v>
      </c>
      <c r="Q2680" s="5">
        <f>YEAR(SalesDataTable[[#This Row],[Order Date]])</f>
        <v>2026</v>
      </c>
      <c r="R2680" s="8" t="str">
        <f>"Q"&amp;ROUNDUP(MONTH(SalesDataTable[[#This Row],[Order Date]])/3,0)</f>
        <v>Q4</v>
      </c>
      <c r="S2680" s="9">
        <f>MONTH(SalesDataTable[[#This Row],[Order Date]])</f>
        <v>12</v>
      </c>
      <c r="T2680" s="8" t="str">
        <f>TEXT(SalesDataTable[[#This Row],[Order Date]],"mmm")</f>
        <v>Dec</v>
      </c>
    </row>
    <row r="2681" spans="1:20" ht="15.6">
      <c r="A2681" s="2">
        <v>3882</v>
      </c>
      <c r="B2681" s="3">
        <v>46383</v>
      </c>
      <c r="C2681" s="4" t="s">
        <v>20</v>
      </c>
      <c r="D2681" s="4" t="s">
        <v>33</v>
      </c>
      <c r="E2681" s="4" t="s">
        <v>28</v>
      </c>
      <c r="F2681" s="4" t="s">
        <v>3</v>
      </c>
      <c r="G2681" s="4" t="s">
        <v>9</v>
      </c>
      <c r="H2681" s="4" t="s">
        <v>46</v>
      </c>
      <c r="I2681" s="9">
        <v>3</v>
      </c>
      <c r="J2681" s="6">
        <v>70.430000000000007</v>
      </c>
      <c r="K2681" s="7">
        <v>0.1</v>
      </c>
      <c r="L2681" s="6">
        <v>32.869999999999997</v>
      </c>
      <c r="M2681" s="6">
        <f t="shared" si="164"/>
        <v>190.16100000000003</v>
      </c>
      <c r="N2681" s="6">
        <f t="shared" si="165"/>
        <v>98.609999999999985</v>
      </c>
      <c r="O2681" s="6">
        <f t="shared" si="166"/>
        <v>91.551000000000045</v>
      </c>
      <c r="P2681" s="8">
        <f t="shared" si="167"/>
        <v>0.48143941186678674</v>
      </c>
      <c r="Q2681" s="5">
        <f>YEAR(SalesDataTable[[#This Row],[Order Date]])</f>
        <v>2026</v>
      </c>
      <c r="R2681" s="8" t="str">
        <f>"Q"&amp;ROUNDUP(MONTH(SalesDataTable[[#This Row],[Order Date]])/3,0)</f>
        <v>Q4</v>
      </c>
      <c r="S2681" s="9">
        <f>MONTH(SalesDataTable[[#This Row],[Order Date]])</f>
        <v>12</v>
      </c>
      <c r="T2681" s="8" t="str">
        <f>TEXT(SalesDataTable[[#This Row],[Order Date]],"mmm")</f>
        <v>Dec</v>
      </c>
    </row>
    <row r="2682" spans="1:20" ht="15.6">
      <c r="A2682" s="2">
        <v>4945</v>
      </c>
      <c r="B2682" s="3">
        <v>46383</v>
      </c>
      <c r="C2682" s="4" t="s">
        <v>11</v>
      </c>
      <c r="D2682" s="4" t="s">
        <v>12</v>
      </c>
      <c r="E2682" s="4" t="s">
        <v>2</v>
      </c>
      <c r="F2682" s="4" t="s">
        <v>16</v>
      </c>
      <c r="G2682" s="4" t="s">
        <v>23</v>
      </c>
      <c r="H2682" s="4" t="s">
        <v>40</v>
      </c>
      <c r="I2682" s="9">
        <v>2</v>
      </c>
      <c r="J2682" s="6">
        <v>82.04</v>
      </c>
      <c r="K2682" s="7">
        <v>0.1</v>
      </c>
      <c r="L2682" s="6">
        <v>38.880000000000003</v>
      </c>
      <c r="M2682" s="6">
        <f t="shared" si="164"/>
        <v>147.67200000000003</v>
      </c>
      <c r="N2682" s="6">
        <f t="shared" si="165"/>
        <v>77.760000000000005</v>
      </c>
      <c r="O2682" s="6">
        <f t="shared" si="166"/>
        <v>69.91200000000002</v>
      </c>
      <c r="P2682" s="8">
        <f t="shared" si="167"/>
        <v>0.47342759629449055</v>
      </c>
      <c r="Q2682" s="5">
        <f>YEAR(SalesDataTable[[#This Row],[Order Date]])</f>
        <v>2026</v>
      </c>
      <c r="R2682" s="8" t="str">
        <f>"Q"&amp;ROUNDUP(MONTH(SalesDataTable[[#This Row],[Order Date]])/3,0)</f>
        <v>Q4</v>
      </c>
      <c r="S2682" s="9">
        <f>MONTH(SalesDataTable[[#This Row],[Order Date]])</f>
        <v>12</v>
      </c>
      <c r="T2682" s="8" t="str">
        <f>TEXT(SalesDataTable[[#This Row],[Order Date]],"mmm")</f>
        <v>Dec</v>
      </c>
    </row>
    <row r="2683" spans="1:20" ht="15.6">
      <c r="A2683" s="2">
        <v>5084</v>
      </c>
      <c r="B2683" s="3">
        <v>46383</v>
      </c>
      <c r="C2683" s="4" t="s">
        <v>6</v>
      </c>
      <c r="D2683" s="4" t="s">
        <v>41</v>
      </c>
      <c r="E2683" s="4" t="s">
        <v>28</v>
      </c>
      <c r="F2683" s="4" t="s">
        <v>3</v>
      </c>
      <c r="G2683" s="4" t="s">
        <v>14</v>
      </c>
      <c r="H2683" s="4" t="s">
        <v>15</v>
      </c>
      <c r="I2683" s="9">
        <v>1</v>
      </c>
      <c r="J2683" s="6">
        <v>35.409999999999997</v>
      </c>
      <c r="K2683" s="7">
        <v>0.2</v>
      </c>
      <c r="L2683" s="6">
        <v>13.54</v>
      </c>
      <c r="M2683" s="6">
        <f t="shared" si="164"/>
        <v>28.327999999999999</v>
      </c>
      <c r="N2683" s="6">
        <f t="shared" si="165"/>
        <v>13.54</v>
      </c>
      <c r="O2683" s="6">
        <f t="shared" si="166"/>
        <v>14.788</v>
      </c>
      <c r="P2683" s="8">
        <f t="shared" si="167"/>
        <v>0.5220276757977973</v>
      </c>
      <c r="Q2683" s="5">
        <f>YEAR(SalesDataTable[[#This Row],[Order Date]])</f>
        <v>2026</v>
      </c>
      <c r="R2683" s="8" t="str">
        <f>"Q"&amp;ROUNDUP(MONTH(SalesDataTable[[#This Row],[Order Date]])/3,0)</f>
        <v>Q4</v>
      </c>
      <c r="S2683" s="9">
        <f>MONTH(SalesDataTable[[#This Row],[Order Date]])</f>
        <v>12</v>
      </c>
      <c r="T2683" s="8" t="str">
        <f>TEXT(SalesDataTable[[#This Row],[Order Date]],"mmm")</f>
        <v>Dec</v>
      </c>
    </row>
    <row r="2684" spans="1:20" ht="15.6">
      <c r="A2684" s="2">
        <v>246</v>
      </c>
      <c r="B2684" s="3">
        <v>46384</v>
      </c>
      <c r="C2684" s="4" t="s">
        <v>20</v>
      </c>
      <c r="D2684" s="4" t="s">
        <v>31</v>
      </c>
      <c r="E2684" s="4" t="s">
        <v>28</v>
      </c>
      <c r="F2684" s="4" t="s">
        <v>16</v>
      </c>
      <c r="G2684" s="4" t="s">
        <v>4</v>
      </c>
      <c r="H2684" s="4" t="s">
        <v>26</v>
      </c>
      <c r="I2684" s="9">
        <v>1</v>
      </c>
      <c r="J2684" s="6">
        <v>41.06</v>
      </c>
      <c r="K2684" s="7">
        <v>0.1</v>
      </c>
      <c r="L2684" s="6">
        <v>16.23</v>
      </c>
      <c r="M2684" s="6">
        <f t="shared" si="164"/>
        <v>36.954000000000001</v>
      </c>
      <c r="N2684" s="6">
        <f t="shared" si="165"/>
        <v>16.23</v>
      </c>
      <c r="O2684" s="6">
        <f t="shared" si="166"/>
        <v>20.724</v>
      </c>
      <c r="P2684" s="8">
        <f t="shared" si="167"/>
        <v>0.5608053255398604</v>
      </c>
      <c r="Q2684" s="5">
        <f>YEAR(SalesDataTable[[#This Row],[Order Date]])</f>
        <v>2026</v>
      </c>
      <c r="R2684" s="8" t="str">
        <f>"Q"&amp;ROUNDUP(MONTH(SalesDataTable[[#This Row],[Order Date]])/3,0)</f>
        <v>Q4</v>
      </c>
      <c r="S2684" s="9">
        <f>MONTH(SalesDataTable[[#This Row],[Order Date]])</f>
        <v>12</v>
      </c>
      <c r="T2684" s="8" t="str">
        <f>TEXT(SalesDataTable[[#This Row],[Order Date]],"mmm")</f>
        <v>Dec</v>
      </c>
    </row>
    <row r="2685" spans="1:20" ht="15.6">
      <c r="A2685" s="2">
        <v>537</v>
      </c>
      <c r="B2685" s="3">
        <v>46384</v>
      </c>
      <c r="C2685" s="4" t="s">
        <v>20</v>
      </c>
      <c r="D2685" s="4" t="s">
        <v>33</v>
      </c>
      <c r="E2685" s="4" t="s">
        <v>8</v>
      </c>
      <c r="F2685" s="4" t="s">
        <v>16</v>
      </c>
      <c r="G2685" s="4" t="s">
        <v>9</v>
      </c>
      <c r="H2685" s="4" t="s">
        <v>10</v>
      </c>
      <c r="I2685" s="9">
        <v>12</v>
      </c>
      <c r="J2685" s="6">
        <v>90.29</v>
      </c>
      <c r="K2685" s="7">
        <v>0.1</v>
      </c>
      <c r="L2685" s="6">
        <v>45.76</v>
      </c>
      <c r="M2685" s="6">
        <f t="shared" si="164"/>
        <v>975.13200000000006</v>
      </c>
      <c r="N2685" s="6">
        <f t="shared" si="165"/>
        <v>549.12</v>
      </c>
      <c r="O2685" s="6">
        <f t="shared" si="166"/>
        <v>426.01200000000006</v>
      </c>
      <c r="P2685" s="8">
        <f t="shared" si="167"/>
        <v>0.43687623829389255</v>
      </c>
      <c r="Q2685" s="5">
        <f>YEAR(SalesDataTable[[#This Row],[Order Date]])</f>
        <v>2026</v>
      </c>
      <c r="R2685" s="8" t="str">
        <f>"Q"&amp;ROUNDUP(MONTH(SalesDataTable[[#This Row],[Order Date]])/3,0)</f>
        <v>Q4</v>
      </c>
      <c r="S2685" s="9">
        <f>MONTH(SalesDataTable[[#This Row],[Order Date]])</f>
        <v>12</v>
      </c>
      <c r="T2685" s="8" t="str">
        <f>TEXT(SalesDataTable[[#This Row],[Order Date]],"mmm")</f>
        <v>Dec</v>
      </c>
    </row>
    <row r="2686" spans="1:20" ht="15.6">
      <c r="A2686" s="2">
        <v>968</v>
      </c>
      <c r="B2686" s="3">
        <v>46384</v>
      </c>
      <c r="C2686" s="4" t="s">
        <v>6</v>
      </c>
      <c r="D2686" s="4" t="s">
        <v>43</v>
      </c>
      <c r="E2686" s="4" t="s">
        <v>19</v>
      </c>
      <c r="F2686" s="4" t="s">
        <v>13</v>
      </c>
      <c r="G2686" s="4" t="s">
        <v>4</v>
      </c>
      <c r="H2686" s="4" t="s">
        <v>30</v>
      </c>
      <c r="I2686" s="9">
        <v>1</v>
      </c>
      <c r="J2686" s="6">
        <v>103.13</v>
      </c>
      <c r="K2686" s="7">
        <v>0.15</v>
      </c>
      <c r="L2686" s="6">
        <v>50.06</v>
      </c>
      <c r="M2686" s="6">
        <f t="shared" si="164"/>
        <v>87.660499999999999</v>
      </c>
      <c r="N2686" s="6">
        <f t="shared" si="165"/>
        <v>50.06</v>
      </c>
      <c r="O2686" s="6">
        <f t="shared" si="166"/>
        <v>37.600499999999997</v>
      </c>
      <c r="P2686" s="8">
        <f t="shared" si="167"/>
        <v>0.42893321393329947</v>
      </c>
      <c r="Q2686" s="5">
        <f>YEAR(SalesDataTable[[#This Row],[Order Date]])</f>
        <v>2026</v>
      </c>
      <c r="R2686" s="8" t="str">
        <f>"Q"&amp;ROUNDUP(MONTH(SalesDataTable[[#This Row],[Order Date]])/3,0)</f>
        <v>Q4</v>
      </c>
      <c r="S2686" s="9">
        <f>MONTH(SalesDataTable[[#This Row],[Order Date]])</f>
        <v>12</v>
      </c>
      <c r="T2686" s="8" t="str">
        <f>TEXT(SalesDataTable[[#This Row],[Order Date]],"mmm")</f>
        <v>Dec</v>
      </c>
    </row>
    <row r="2687" spans="1:20" ht="15.6">
      <c r="A2687" s="2">
        <v>1234</v>
      </c>
      <c r="B2687" s="3">
        <v>46384</v>
      </c>
      <c r="C2687" s="4" t="s">
        <v>20</v>
      </c>
      <c r="D2687" s="4" t="s">
        <v>47</v>
      </c>
      <c r="E2687" s="4" t="s">
        <v>2</v>
      </c>
      <c r="F2687" s="4" t="s">
        <v>3</v>
      </c>
      <c r="G2687" s="4" t="s">
        <v>4</v>
      </c>
      <c r="H2687" s="4" t="s">
        <v>5</v>
      </c>
      <c r="I2687" s="9">
        <v>1</v>
      </c>
      <c r="J2687" s="6">
        <v>81.39</v>
      </c>
      <c r="K2687" s="7">
        <v>0.05</v>
      </c>
      <c r="L2687" s="6">
        <v>43.54</v>
      </c>
      <c r="M2687" s="6">
        <f t="shared" si="164"/>
        <v>77.320499999999996</v>
      </c>
      <c r="N2687" s="6">
        <f t="shared" si="165"/>
        <v>43.54</v>
      </c>
      <c r="O2687" s="6">
        <f t="shared" si="166"/>
        <v>33.780499999999996</v>
      </c>
      <c r="P2687" s="8">
        <f t="shared" si="167"/>
        <v>0.43688931137279247</v>
      </c>
      <c r="Q2687" s="5">
        <f>YEAR(SalesDataTable[[#This Row],[Order Date]])</f>
        <v>2026</v>
      </c>
      <c r="R2687" s="8" t="str">
        <f>"Q"&amp;ROUNDUP(MONTH(SalesDataTable[[#This Row],[Order Date]])/3,0)</f>
        <v>Q4</v>
      </c>
      <c r="S2687" s="9">
        <f>MONTH(SalesDataTable[[#This Row],[Order Date]])</f>
        <v>12</v>
      </c>
      <c r="T2687" s="8" t="str">
        <f>TEXT(SalesDataTable[[#This Row],[Order Date]],"mmm")</f>
        <v>Dec</v>
      </c>
    </row>
    <row r="2688" spans="1:20" ht="15.6">
      <c r="A2688" s="2">
        <v>2061</v>
      </c>
      <c r="B2688" s="3">
        <v>46384</v>
      </c>
      <c r="C2688" s="4" t="s">
        <v>0</v>
      </c>
      <c r="D2688" s="4" t="s">
        <v>50</v>
      </c>
      <c r="E2688" s="4" t="s">
        <v>28</v>
      </c>
      <c r="F2688" s="4" t="s">
        <v>3</v>
      </c>
      <c r="G2688" s="4" t="s">
        <v>23</v>
      </c>
      <c r="H2688" s="4" t="s">
        <v>24</v>
      </c>
      <c r="I2688" s="9">
        <v>2</v>
      </c>
      <c r="J2688" s="6">
        <v>342.78</v>
      </c>
      <c r="K2688" s="7">
        <v>0</v>
      </c>
      <c r="L2688" s="6">
        <v>197.89</v>
      </c>
      <c r="M2688" s="6">
        <f t="shared" si="164"/>
        <v>685.56</v>
      </c>
      <c r="N2688" s="6">
        <f t="shared" si="165"/>
        <v>395.78</v>
      </c>
      <c r="O2688" s="6">
        <f t="shared" si="166"/>
        <v>289.77999999999997</v>
      </c>
      <c r="P2688" s="8">
        <f t="shared" si="167"/>
        <v>0.4226909387945621</v>
      </c>
      <c r="Q2688" s="5">
        <f>YEAR(SalesDataTable[[#This Row],[Order Date]])</f>
        <v>2026</v>
      </c>
      <c r="R2688" s="8" t="str">
        <f>"Q"&amp;ROUNDUP(MONTH(SalesDataTable[[#This Row],[Order Date]])/3,0)</f>
        <v>Q4</v>
      </c>
      <c r="S2688" s="9">
        <f>MONTH(SalesDataTable[[#This Row],[Order Date]])</f>
        <v>12</v>
      </c>
      <c r="T2688" s="8" t="str">
        <f>TEXT(SalesDataTable[[#This Row],[Order Date]],"mmm")</f>
        <v>Dec</v>
      </c>
    </row>
    <row r="2689" spans="1:20" ht="15.6">
      <c r="A2689" s="2">
        <v>2219</v>
      </c>
      <c r="B2689" s="3">
        <v>46384</v>
      </c>
      <c r="C2689" s="4" t="s">
        <v>6</v>
      </c>
      <c r="D2689" s="4" t="s">
        <v>49</v>
      </c>
      <c r="E2689" s="4" t="s">
        <v>2</v>
      </c>
      <c r="F2689" s="4" t="s">
        <v>3</v>
      </c>
      <c r="G2689" s="4" t="s">
        <v>9</v>
      </c>
      <c r="H2689" s="4" t="s">
        <v>17</v>
      </c>
      <c r="I2689" s="9">
        <v>1</v>
      </c>
      <c r="J2689" s="6">
        <v>147</v>
      </c>
      <c r="K2689" s="7">
        <v>0.15</v>
      </c>
      <c r="L2689" s="6">
        <v>79.58</v>
      </c>
      <c r="M2689" s="6">
        <f t="shared" si="164"/>
        <v>124.95</v>
      </c>
      <c r="N2689" s="6">
        <f t="shared" si="165"/>
        <v>79.58</v>
      </c>
      <c r="O2689" s="6">
        <f t="shared" si="166"/>
        <v>45.370000000000005</v>
      </c>
      <c r="P2689" s="8">
        <f t="shared" si="167"/>
        <v>0.36310524209683875</v>
      </c>
      <c r="Q2689" s="5">
        <f>YEAR(SalesDataTable[[#This Row],[Order Date]])</f>
        <v>2026</v>
      </c>
      <c r="R2689" s="8" t="str">
        <f>"Q"&amp;ROUNDUP(MONTH(SalesDataTable[[#This Row],[Order Date]])/3,0)</f>
        <v>Q4</v>
      </c>
      <c r="S2689" s="9">
        <f>MONTH(SalesDataTable[[#This Row],[Order Date]])</f>
        <v>12</v>
      </c>
      <c r="T2689" s="8" t="str">
        <f>TEXT(SalesDataTable[[#This Row],[Order Date]],"mmm")</f>
        <v>Dec</v>
      </c>
    </row>
    <row r="2690" spans="1:20" ht="15.6">
      <c r="A2690" s="2">
        <v>2651</v>
      </c>
      <c r="B2690" s="3">
        <v>46384</v>
      </c>
      <c r="C2690" s="4" t="s">
        <v>0</v>
      </c>
      <c r="D2690" s="4" t="s">
        <v>50</v>
      </c>
      <c r="E2690" s="4" t="s">
        <v>2</v>
      </c>
      <c r="F2690" s="4" t="s">
        <v>13</v>
      </c>
      <c r="G2690" s="4" t="s">
        <v>14</v>
      </c>
      <c r="H2690" s="4" t="s">
        <v>32</v>
      </c>
      <c r="I2690" s="9">
        <v>1</v>
      </c>
      <c r="J2690" s="6">
        <v>45.69</v>
      </c>
      <c r="K2690" s="7">
        <v>0.2</v>
      </c>
      <c r="L2690" s="6">
        <v>18.829999999999998</v>
      </c>
      <c r="M2690" s="6">
        <f t="shared" ref="M2690:M2708" si="168">I2690*J2690*(1-K2690)</f>
        <v>36.552</v>
      </c>
      <c r="N2690" s="6">
        <f t="shared" ref="N2690:N2708" si="169">I2690*L2690</f>
        <v>18.829999999999998</v>
      </c>
      <c r="O2690" s="6">
        <f t="shared" ref="O2690:O2708" si="170">M2690-N2690</f>
        <v>17.722000000000001</v>
      </c>
      <c r="P2690" s="8">
        <f t="shared" ref="P2690:P2708" si="171">IFERROR(O2690/M2690,0)</f>
        <v>0.48484351061501429</v>
      </c>
      <c r="Q2690" s="5">
        <f>YEAR(SalesDataTable[[#This Row],[Order Date]])</f>
        <v>2026</v>
      </c>
      <c r="R2690" s="8" t="str">
        <f>"Q"&amp;ROUNDUP(MONTH(SalesDataTable[[#This Row],[Order Date]])/3,0)</f>
        <v>Q4</v>
      </c>
      <c r="S2690" s="9">
        <f>MONTH(SalesDataTable[[#This Row],[Order Date]])</f>
        <v>12</v>
      </c>
      <c r="T2690" s="8" t="str">
        <f>TEXT(SalesDataTable[[#This Row],[Order Date]],"mmm")</f>
        <v>Dec</v>
      </c>
    </row>
    <row r="2691" spans="1:20" ht="15.6">
      <c r="A2691" s="2">
        <v>3173</v>
      </c>
      <c r="B2691" s="3">
        <v>46384</v>
      </c>
      <c r="C2691" s="4" t="s">
        <v>6</v>
      </c>
      <c r="D2691" s="4" t="s">
        <v>43</v>
      </c>
      <c r="E2691" s="4" t="s">
        <v>28</v>
      </c>
      <c r="F2691" s="4" t="s">
        <v>3</v>
      </c>
      <c r="G2691" s="4" t="s">
        <v>4</v>
      </c>
      <c r="H2691" s="4" t="s">
        <v>26</v>
      </c>
      <c r="I2691" s="9">
        <v>1</v>
      </c>
      <c r="J2691" s="6">
        <v>39.69</v>
      </c>
      <c r="K2691" s="7">
        <v>0</v>
      </c>
      <c r="L2691" s="6">
        <v>17.09</v>
      </c>
      <c r="M2691" s="6">
        <f t="shared" si="168"/>
        <v>39.69</v>
      </c>
      <c r="N2691" s="6">
        <f t="shared" si="169"/>
        <v>17.09</v>
      </c>
      <c r="O2691" s="6">
        <f t="shared" si="170"/>
        <v>22.599999999999998</v>
      </c>
      <c r="P2691" s="8">
        <f t="shared" si="171"/>
        <v>0.56941295036533135</v>
      </c>
      <c r="Q2691" s="5">
        <f>YEAR(SalesDataTable[[#This Row],[Order Date]])</f>
        <v>2026</v>
      </c>
      <c r="R2691" s="8" t="str">
        <f>"Q"&amp;ROUNDUP(MONTH(SalesDataTable[[#This Row],[Order Date]])/3,0)</f>
        <v>Q4</v>
      </c>
      <c r="S2691" s="9">
        <f>MONTH(SalesDataTable[[#This Row],[Order Date]])</f>
        <v>12</v>
      </c>
      <c r="T2691" s="8" t="str">
        <f>TEXT(SalesDataTable[[#This Row],[Order Date]],"mmm")</f>
        <v>Dec</v>
      </c>
    </row>
    <row r="2692" spans="1:20" ht="15.6">
      <c r="A2692" s="2">
        <v>3409</v>
      </c>
      <c r="B2692" s="3">
        <v>46384</v>
      </c>
      <c r="C2692" s="4" t="s">
        <v>20</v>
      </c>
      <c r="D2692" s="4" t="s">
        <v>21</v>
      </c>
      <c r="E2692" s="4" t="s">
        <v>2</v>
      </c>
      <c r="F2692" s="4" t="s">
        <v>13</v>
      </c>
      <c r="G2692" s="4" t="s">
        <v>23</v>
      </c>
      <c r="H2692" s="4" t="s">
        <v>51</v>
      </c>
      <c r="I2692" s="9">
        <v>5</v>
      </c>
      <c r="J2692" s="6">
        <v>122.42</v>
      </c>
      <c r="K2692" s="7">
        <v>0</v>
      </c>
      <c r="L2692" s="6">
        <v>60.8</v>
      </c>
      <c r="M2692" s="6">
        <f t="shared" si="168"/>
        <v>612.1</v>
      </c>
      <c r="N2692" s="6">
        <f t="shared" si="169"/>
        <v>304</v>
      </c>
      <c r="O2692" s="6">
        <f t="shared" si="170"/>
        <v>308.10000000000002</v>
      </c>
      <c r="P2692" s="8">
        <f t="shared" si="171"/>
        <v>0.50334912595981052</v>
      </c>
      <c r="Q2692" s="5">
        <f>YEAR(SalesDataTable[[#This Row],[Order Date]])</f>
        <v>2026</v>
      </c>
      <c r="R2692" s="8" t="str">
        <f>"Q"&amp;ROUNDUP(MONTH(SalesDataTable[[#This Row],[Order Date]])/3,0)</f>
        <v>Q4</v>
      </c>
      <c r="S2692" s="9">
        <f>MONTH(SalesDataTable[[#This Row],[Order Date]])</f>
        <v>12</v>
      </c>
      <c r="T2692" s="8" t="str">
        <f>TEXT(SalesDataTable[[#This Row],[Order Date]],"mmm")</f>
        <v>Dec</v>
      </c>
    </row>
    <row r="2693" spans="1:20" ht="15.6">
      <c r="A2693" s="2">
        <v>3535</v>
      </c>
      <c r="B2693" s="3">
        <v>46384</v>
      </c>
      <c r="C2693" s="4" t="s">
        <v>6</v>
      </c>
      <c r="D2693" s="4" t="s">
        <v>27</v>
      </c>
      <c r="E2693" s="4" t="s">
        <v>19</v>
      </c>
      <c r="F2693" s="4" t="s">
        <v>13</v>
      </c>
      <c r="G2693" s="4" t="s">
        <v>14</v>
      </c>
      <c r="H2693" s="4" t="s">
        <v>15</v>
      </c>
      <c r="I2693" s="9">
        <v>1</v>
      </c>
      <c r="J2693" s="6">
        <v>37.03</v>
      </c>
      <c r="K2693" s="7">
        <v>0.15</v>
      </c>
      <c r="L2693" s="6">
        <v>13.53</v>
      </c>
      <c r="M2693" s="6">
        <f t="shared" si="168"/>
        <v>31.4755</v>
      </c>
      <c r="N2693" s="6">
        <f t="shared" si="169"/>
        <v>13.53</v>
      </c>
      <c r="O2693" s="6">
        <f t="shared" si="170"/>
        <v>17.945500000000003</v>
      </c>
      <c r="P2693" s="8">
        <f t="shared" si="171"/>
        <v>0.57014185636447401</v>
      </c>
      <c r="Q2693" s="5">
        <f>YEAR(SalesDataTable[[#This Row],[Order Date]])</f>
        <v>2026</v>
      </c>
      <c r="R2693" s="8" t="str">
        <f>"Q"&amp;ROUNDUP(MONTH(SalesDataTable[[#This Row],[Order Date]])/3,0)</f>
        <v>Q4</v>
      </c>
      <c r="S2693" s="9">
        <f>MONTH(SalesDataTable[[#This Row],[Order Date]])</f>
        <v>12</v>
      </c>
      <c r="T2693" s="8" t="str">
        <f>TEXT(SalesDataTable[[#This Row],[Order Date]],"mmm")</f>
        <v>Dec</v>
      </c>
    </row>
    <row r="2694" spans="1:20" ht="15.6">
      <c r="A2694" s="2">
        <v>5134</v>
      </c>
      <c r="B2694" s="3">
        <v>46384</v>
      </c>
      <c r="C2694" s="4" t="s">
        <v>6</v>
      </c>
      <c r="D2694" s="4" t="s">
        <v>49</v>
      </c>
      <c r="E2694" s="4" t="s">
        <v>19</v>
      </c>
      <c r="F2694" s="4" t="s">
        <v>3</v>
      </c>
      <c r="G2694" s="4" t="s">
        <v>9</v>
      </c>
      <c r="H2694" s="4" t="s">
        <v>10</v>
      </c>
      <c r="I2694" s="9">
        <v>1</v>
      </c>
      <c r="J2694" s="6">
        <v>90.99</v>
      </c>
      <c r="K2694" s="7">
        <v>0.05</v>
      </c>
      <c r="L2694" s="6">
        <v>44.78</v>
      </c>
      <c r="M2694" s="6">
        <f t="shared" si="168"/>
        <v>86.440499999999986</v>
      </c>
      <c r="N2694" s="6">
        <f t="shared" si="169"/>
        <v>44.78</v>
      </c>
      <c r="O2694" s="6">
        <f t="shared" si="170"/>
        <v>41.660499999999985</v>
      </c>
      <c r="P2694" s="8">
        <f t="shared" si="171"/>
        <v>0.48195579618350187</v>
      </c>
      <c r="Q2694" s="5">
        <f>YEAR(SalesDataTable[[#This Row],[Order Date]])</f>
        <v>2026</v>
      </c>
      <c r="R2694" s="8" t="str">
        <f>"Q"&amp;ROUNDUP(MONTH(SalesDataTable[[#This Row],[Order Date]])/3,0)</f>
        <v>Q4</v>
      </c>
      <c r="S2694" s="9">
        <f>MONTH(SalesDataTable[[#This Row],[Order Date]])</f>
        <v>12</v>
      </c>
      <c r="T2694" s="8" t="str">
        <f>TEXT(SalesDataTable[[#This Row],[Order Date]],"mmm")</f>
        <v>Dec</v>
      </c>
    </row>
    <row r="2695" spans="1:20" ht="15.6">
      <c r="A2695" s="2">
        <v>2011</v>
      </c>
      <c r="B2695" s="3">
        <v>46385</v>
      </c>
      <c r="C2695" s="4" t="s">
        <v>6</v>
      </c>
      <c r="D2695" s="4" t="s">
        <v>41</v>
      </c>
      <c r="E2695" s="4" t="s">
        <v>2</v>
      </c>
      <c r="F2695" s="4" t="s">
        <v>3</v>
      </c>
      <c r="G2695" s="4" t="s">
        <v>9</v>
      </c>
      <c r="H2695" s="4" t="s">
        <v>10</v>
      </c>
      <c r="I2695" s="9">
        <v>1</v>
      </c>
      <c r="J2695" s="6">
        <v>90.81</v>
      </c>
      <c r="K2695" s="7">
        <v>0.1</v>
      </c>
      <c r="L2695" s="6">
        <v>46.53</v>
      </c>
      <c r="M2695" s="6">
        <f t="shared" si="168"/>
        <v>81.728999999999999</v>
      </c>
      <c r="N2695" s="6">
        <f t="shared" si="169"/>
        <v>46.53</v>
      </c>
      <c r="O2695" s="6">
        <f t="shared" si="170"/>
        <v>35.198999999999998</v>
      </c>
      <c r="P2695" s="8">
        <f t="shared" si="171"/>
        <v>0.43067944059024332</v>
      </c>
      <c r="Q2695" s="5">
        <f>YEAR(SalesDataTable[[#This Row],[Order Date]])</f>
        <v>2026</v>
      </c>
      <c r="R2695" s="8" t="str">
        <f>"Q"&amp;ROUNDUP(MONTH(SalesDataTable[[#This Row],[Order Date]])/3,0)</f>
        <v>Q4</v>
      </c>
      <c r="S2695" s="9">
        <f>MONTH(SalesDataTable[[#This Row],[Order Date]])</f>
        <v>12</v>
      </c>
      <c r="T2695" s="8" t="str">
        <f>TEXT(SalesDataTable[[#This Row],[Order Date]],"mmm")</f>
        <v>Dec</v>
      </c>
    </row>
    <row r="2696" spans="1:20" ht="15.6">
      <c r="A2696" s="2">
        <v>2477</v>
      </c>
      <c r="B2696" s="3">
        <v>46385</v>
      </c>
      <c r="C2696" s="4" t="s">
        <v>0</v>
      </c>
      <c r="D2696" s="4" t="s">
        <v>50</v>
      </c>
      <c r="E2696" s="4" t="s">
        <v>19</v>
      </c>
      <c r="F2696" s="4" t="s">
        <v>13</v>
      </c>
      <c r="G2696" s="4" t="s">
        <v>4</v>
      </c>
      <c r="H2696" s="4" t="s">
        <v>26</v>
      </c>
      <c r="I2696" s="9">
        <v>1</v>
      </c>
      <c r="J2696" s="6">
        <v>41.28</v>
      </c>
      <c r="K2696" s="7">
        <v>0.15</v>
      </c>
      <c r="L2696" s="6">
        <v>16.41</v>
      </c>
      <c r="M2696" s="6">
        <f t="shared" si="168"/>
        <v>35.088000000000001</v>
      </c>
      <c r="N2696" s="6">
        <f t="shared" si="169"/>
        <v>16.41</v>
      </c>
      <c r="O2696" s="6">
        <f t="shared" si="170"/>
        <v>18.678000000000001</v>
      </c>
      <c r="P2696" s="8">
        <f t="shared" si="171"/>
        <v>0.53231874145006841</v>
      </c>
      <c r="Q2696" s="5">
        <f>YEAR(SalesDataTable[[#This Row],[Order Date]])</f>
        <v>2026</v>
      </c>
      <c r="R2696" s="8" t="str">
        <f>"Q"&amp;ROUNDUP(MONTH(SalesDataTable[[#This Row],[Order Date]])/3,0)</f>
        <v>Q4</v>
      </c>
      <c r="S2696" s="9">
        <f>MONTH(SalesDataTable[[#This Row],[Order Date]])</f>
        <v>12</v>
      </c>
      <c r="T2696" s="8" t="str">
        <f>TEXT(SalesDataTable[[#This Row],[Order Date]],"mmm")</f>
        <v>Dec</v>
      </c>
    </row>
    <row r="2697" spans="1:20" ht="15.6">
      <c r="A2697" s="2">
        <v>2745</v>
      </c>
      <c r="B2697" s="3">
        <v>46385</v>
      </c>
      <c r="C2697" s="4" t="s">
        <v>20</v>
      </c>
      <c r="D2697" s="4" t="s">
        <v>47</v>
      </c>
      <c r="E2697" s="4" t="s">
        <v>28</v>
      </c>
      <c r="F2697" s="4" t="s">
        <v>16</v>
      </c>
      <c r="G2697" s="4" t="s">
        <v>14</v>
      </c>
      <c r="H2697" s="4" t="s">
        <v>32</v>
      </c>
      <c r="I2697" s="9">
        <v>1</v>
      </c>
      <c r="J2697" s="6">
        <v>46.07</v>
      </c>
      <c r="K2697" s="7">
        <v>0</v>
      </c>
      <c r="L2697" s="6">
        <v>18.420000000000002</v>
      </c>
      <c r="M2697" s="6">
        <f t="shared" si="168"/>
        <v>46.07</v>
      </c>
      <c r="N2697" s="6">
        <f t="shared" si="169"/>
        <v>18.420000000000002</v>
      </c>
      <c r="O2697" s="6">
        <f t="shared" si="170"/>
        <v>27.65</v>
      </c>
      <c r="P2697" s="8">
        <f t="shared" si="171"/>
        <v>0.60017364879531143</v>
      </c>
      <c r="Q2697" s="5">
        <f>YEAR(SalesDataTable[[#This Row],[Order Date]])</f>
        <v>2026</v>
      </c>
      <c r="R2697" s="8" t="str">
        <f>"Q"&amp;ROUNDUP(MONTH(SalesDataTable[[#This Row],[Order Date]])/3,0)</f>
        <v>Q4</v>
      </c>
      <c r="S2697" s="9">
        <f>MONTH(SalesDataTable[[#This Row],[Order Date]])</f>
        <v>12</v>
      </c>
      <c r="T2697" s="8" t="str">
        <f>TEXT(SalesDataTable[[#This Row],[Order Date]],"mmm")</f>
        <v>Dec</v>
      </c>
    </row>
    <row r="2698" spans="1:20" ht="15.6">
      <c r="A2698" s="2">
        <v>4427</v>
      </c>
      <c r="B2698" s="3">
        <v>46385</v>
      </c>
      <c r="C2698" s="4" t="s">
        <v>6</v>
      </c>
      <c r="D2698" s="4" t="s">
        <v>43</v>
      </c>
      <c r="E2698" s="4" t="s">
        <v>19</v>
      </c>
      <c r="F2698" s="4" t="s">
        <v>16</v>
      </c>
      <c r="G2698" s="4" t="s">
        <v>9</v>
      </c>
      <c r="H2698" s="4" t="s">
        <v>17</v>
      </c>
      <c r="I2698" s="9">
        <v>1</v>
      </c>
      <c r="J2698" s="6">
        <v>147.29</v>
      </c>
      <c r="K2698" s="7">
        <v>0.1</v>
      </c>
      <c r="L2698" s="6">
        <v>78.2</v>
      </c>
      <c r="M2698" s="6">
        <f t="shared" si="168"/>
        <v>132.56100000000001</v>
      </c>
      <c r="N2698" s="6">
        <f t="shared" si="169"/>
        <v>78.2</v>
      </c>
      <c r="O2698" s="6">
        <f t="shared" si="170"/>
        <v>54.361000000000004</v>
      </c>
      <c r="P2698" s="8">
        <f t="shared" si="171"/>
        <v>0.4100829052285363</v>
      </c>
      <c r="Q2698" s="5">
        <f>YEAR(SalesDataTable[[#This Row],[Order Date]])</f>
        <v>2026</v>
      </c>
      <c r="R2698" s="8" t="str">
        <f>"Q"&amp;ROUNDUP(MONTH(SalesDataTable[[#This Row],[Order Date]])/3,0)</f>
        <v>Q4</v>
      </c>
      <c r="S2698" s="9">
        <f>MONTH(SalesDataTable[[#This Row],[Order Date]])</f>
        <v>12</v>
      </c>
      <c r="T2698" s="8" t="str">
        <f>TEXT(SalesDataTable[[#This Row],[Order Date]],"mmm")</f>
        <v>Dec</v>
      </c>
    </row>
    <row r="2699" spans="1:20" ht="15.6">
      <c r="A2699" s="2">
        <v>377</v>
      </c>
      <c r="B2699" s="3">
        <v>46386</v>
      </c>
      <c r="C2699" s="4" t="s">
        <v>20</v>
      </c>
      <c r="D2699" s="4" t="s">
        <v>47</v>
      </c>
      <c r="E2699" s="4" t="s">
        <v>2</v>
      </c>
      <c r="F2699" s="4" t="s">
        <v>13</v>
      </c>
      <c r="G2699" s="4" t="s">
        <v>4</v>
      </c>
      <c r="H2699" s="4" t="s">
        <v>26</v>
      </c>
      <c r="I2699" s="9">
        <v>1</v>
      </c>
      <c r="J2699" s="6">
        <v>40.82</v>
      </c>
      <c r="K2699" s="7">
        <v>0.1</v>
      </c>
      <c r="L2699" s="6">
        <v>17.2</v>
      </c>
      <c r="M2699" s="6">
        <f t="shared" si="168"/>
        <v>36.738</v>
      </c>
      <c r="N2699" s="6">
        <f t="shared" si="169"/>
        <v>17.2</v>
      </c>
      <c r="O2699" s="6">
        <f t="shared" si="170"/>
        <v>19.538</v>
      </c>
      <c r="P2699" s="8">
        <f t="shared" si="171"/>
        <v>0.53181991398551909</v>
      </c>
      <c r="Q2699" s="5">
        <f>YEAR(SalesDataTable[[#This Row],[Order Date]])</f>
        <v>2026</v>
      </c>
      <c r="R2699" s="8" t="str">
        <f>"Q"&amp;ROUNDUP(MONTH(SalesDataTable[[#This Row],[Order Date]])/3,0)</f>
        <v>Q4</v>
      </c>
      <c r="S2699" s="9">
        <f>MONTH(SalesDataTable[[#This Row],[Order Date]])</f>
        <v>12</v>
      </c>
      <c r="T2699" s="8" t="str">
        <f>TEXT(SalesDataTable[[#This Row],[Order Date]],"mmm")</f>
        <v>Dec</v>
      </c>
    </row>
    <row r="2700" spans="1:20" ht="15.6">
      <c r="A2700" s="2">
        <v>1530</v>
      </c>
      <c r="B2700" s="3">
        <v>46386</v>
      </c>
      <c r="C2700" s="4" t="s">
        <v>20</v>
      </c>
      <c r="D2700" s="4" t="s">
        <v>31</v>
      </c>
      <c r="E2700" s="4" t="s">
        <v>2</v>
      </c>
      <c r="F2700" s="4" t="s">
        <v>13</v>
      </c>
      <c r="G2700" s="4" t="s">
        <v>34</v>
      </c>
      <c r="H2700" s="4" t="s">
        <v>45</v>
      </c>
      <c r="I2700" s="9">
        <v>3</v>
      </c>
      <c r="J2700" s="6">
        <v>50.72</v>
      </c>
      <c r="K2700" s="7">
        <v>0</v>
      </c>
      <c r="L2700" s="6">
        <v>22.3</v>
      </c>
      <c r="M2700" s="6">
        <f t="shared" si="168"/>
        <v>152.16</v>
      </c>
      <c r="N2700" s="6">
        <f t="shared" si="169"/>
        <v>66.900000000000006</v>
      </c>
      <c r="O2700" s="6">
        <f t="shared" si="170"/>
        <v>85.259999999999991</v>
      </c>
      <c r="P2700" s="8">
        <f t="shared" si="171"/>
        <v>0.56033123028391163</v>
      </c>
      <c r="Q2700" s="5">
        <f>YEAR(SalesDataTable[[#This Row],[Order Date]])</f>
        <v>2026</v>
      </c>
      <c r="R2700" s="8" t="str">
        <f>"Q"&amp;ROUNDUP(MONTH(SalesDataTable[[#This Row],[Order Date]])/3,0)</f>
        <v>Q4</v>
      </c>
      <c r="S2700" s="9">
        <f>MONTH(SalesDataTable[[#This Row],[Order Date]])</f>
        <v>12</v>
      </c>
      <c r="T2700" s="8" t="str">
        <f>TEXT(SalesDataTable[[#This Row],[Order Date]],"mmm")</f>
        <v>Dec</v>
      </c>
    </row>
    <row r="2701" spans="1:20" ht="15.6">
      <c r="A2701" s="2">
        <v>2135</v>
      </c>
      <c r="B2701" s="3">
        <v>46386</v>
      </c>
      <c r="C2701" s="4" t="s">
        <v>6</v>
      </c>
      <c r="D2701" s="4" t="s">
        <v>43</v>
      </c>
      <c r="E2701" s="4" t="s">
        <v>28</v>
      </c>
      <c r="F2701" s="4" t="s">
        <v>16</v>
      </c>
      <c r="G2701" s="4" t="s">
        <v>23</v>
      </c>
      <c r="H2701" s="4" t="s">
        <v>29</v>
      </c>
      <c r="I2701" s="9">
        <v>3</v>
      </c>
      <c r="J2701" s="6">
        <v>194.7</v>
      </c>
      <c r="K2701" s="7">
        <v>0.1</v>
      </c>
      <c r="L2701" s="6">
        <v>102.62</v>
      </c>
      <c r="M2701" s="6">
        <f t="shared" si="168"/>
        <v>525.68999999999994</v>
      </c>
      <c r="N2701" s="6">
        <f t="shared" si="169"/>
        <v>307.86</v>
      </c>
      <c r="O2701" s="6">
        <f t="shared" si="170"/>
        <v>217.82999999999993</v>
      </c>
      <c r="P2701" s="8">
        <f t="shared" si="171"/>
        <v>0.41436968555612613</v>
      </c>
      <c r="Q2701" s="5">
        <f>YEAR(SalesDataTable[[#This Row],[Order Date]])</f>
        <v>2026</v>
      </c>
      <c r="R2701" s="8" t="str">
        <f>"Q"&amp;ROUNDUP(MONTH(SalesDataTable[[#This Row],[Order Date]])/3,0)</f>
        <v>Q4</v>
      </c>
      <c r="S2701" s="9">
        <f>MONTH(SalesDataTable[[#This Row],[Order Date]])</f>
        <v>12</v>
      </c>
      <c r="T2701" s="8" t="str">
        <f>TEXT(SalesDataTable[[#This Row],[Order Date]],"mmm")</f>
        <v>Dec</v>
      </c>
    </row>
    <row r="2702" spans="1:20" ht="15.6">
      <c r="A2702" s="2">
        <v>2916</v>
      </c>
      <c r="B2702" s="3">
        <v>46386</v>
      </c>
      <c r="C2702" s="4" t="s">
        <v>6</v>
      </c>
      <c r="D2702" s="4" t="s">
        <v>27</v>
      </c>
      <c r="E2702" s="4" t="s">
        <v>19</v>
      </c>
      <c r="F2702" s="4" t="s">
        <v>13</v>
      </c>
      <c r="G2702" s="4" t="s">
        <v>14</v>
      </c>
      <c r="H2702" s="4" t="s">
        <v>15</v>
      </c>
      <c r="I2702" s="9">
        <v>1</v>
      </c>
      <c r="J2702" s="6">
        <v>36.64</v>
      </c>
      <c r="K2702" s="7">
        <v>0.05</v>
      </c>
      <c r="L2702" s="6">
        <v>13.59</v>
      </c>
      <c r="M2702" s="6">
        <f t="shared" si="168"/>
        <v>34.808</v>
      </c>
      <c r="N2702" s="6">
        <f t="shared" si="169"/>
        <v>13.59</v>
      </c>
      <c r="O2702" s="6">
        <f t="shared" si="170"/>
        <v>21.218</v>
      </c>
      <c r="P2702" s="8">
        <f t="shared" si="171"/>
        <v>0.60957251206619167</v>
      </c>
      <c r="Q2702" s="5">
        <f>YEAR(SalesDataTable[[#This Row],[Order Date]])</f>
        <v>2026</v>
      </c>
      <c r="R2702" s="8" t="str">
        <f>"Q"&amp;ROUNDUP(MONTH(SalesDataTable[[#This Row],[Order Date]])/3,0)</f>
        <v>Q4</v>
      </c>
      <c r="S2702" s="9">
        <f>MONTH(SalesDataTable[[#This Row],[Order Date]])</f>
        <v>12</v>
      </c>
      <c r="T2702" s="8" t="str">
        <f>TEXT(SalesDataTable[[#This Row],[Order Date]],"mmm")</f>
        <v>Dec</v>
      </c>
    </row>
    <row r="2703" spans="1:20" ht="15.6">
      <c r="A2703" s="2">
        <v>3449</v>
      </c>
      <c r="B2703" s="3">
        <v>46386</v>
      </c>
      <c r="C2703" s="4" t="s">
        <v>11</v>
      </c>
      <c r="D2703" s="4" t="s">
        <v>39</v>
      </c>
      <c r="E2703" s="4" t="s">
        <v>28</v>
      </c>
      <c r="F2703" s="4" t="s">
        <v>3</v>
      </c>
      <c r="G2703" s="4" t="s">
        <v>23</v>
      </c>
      <c r="H2703" s="4" t="s">
        <v>29</v>
      </c>
      <c r="I2703" s="9">
        <v>6</v>
      </c>
      <c r="J2703" s="6">
        <v>192.9</v>
      </c>
      <c r="K2703" s="7">
        <v>0.2</v>
      </c>
      <c r="L2703" s="6">
        <v>106.89</v>
      </c>
      <c r="M2703" s="6">
        <f t="shared" si="168"/>
        <v>925.92000000000007</v>
      </c>
      <c r="N2703" s="6">
        <f t="shared" si="169"/>
        <v>641.34</v>
      </c>
      <c r="O2703" s="6">
        <f t="shared" si="170"/>
        <v>284.58000000000004</v>
      </c>
      <c r="P2703" s="8">
        <f t="shared" si="171"/>
        <v>0.30734836702954899</v>
      </c>
      <c r="Q2703" s="5">
        <f>YEAR(SalesDataTable[[#This Row],[Order Date]])</f>
        <v>2026</v>
      </c>
      <c r="R2703" s="8" t="str">
        <f>"Q"&amp;ROUNDUP(MONTH(SalesDataTable[[#This Row],[Order Date]])/3,0)</f>
        <v>Q4</v>
      </c>
      <c r="S2703" s="9">
        <f>MONTH(SalesDataTable[[#This Row],[Order Date]])</f>
        <v>12</v>
      </c>
      <c r="T2703" s="8" t="str">
        <f>TEXT(SalesDataTable[[#This Row],[Order Date]],"mmm")</f>
        <v>Dec</v>
      </c>
    </row>
    <row r="2704" spans="1:20" ht="15.6">
      <c r="A2704" s="2">
        <v>3498</v>
      </c>
      <c r="B2704" s="3">
        <v>46386</v>
      </c>
      <c r="C2704" s="4" t="s">
        <v>20</v>
      </c>
      <c r="D2704" s="4" t="s">
        <v>31</v>
      </c>
      <c r="E2704" s="4" t="s">
        <v>28</v>
      </c>
      <c r="F2704" s="4" t="s">
        <v>3</v>
      </c>
      <c r="G2704" s="4" t="s">
        <v>9</v>
      </c>
      <c r="H2704" s="4" t="s">
        <v>46</v>
      </c>
      <c r="I2704" s="9">
        <v>2</v>
      </c>
      <c r="J2704" s="6">
        <v>71.56</v>
      </c>
      <c r="K2704" s="7">
        <v>0.1</v>
      </c>
      <c r="L2704" s="6">
        <v>32.99</v>
      </c>
      <c r="M2704" s="6">
        <f t="shared" si="168"/>
        <v>128.80800000000002</v>
      </c>
      <c r="N2704" s="6">
        <f t="shared" si="169"/>
        <v>65.98</v>
      </c>
      <c r="O2704" s="6">
        <f t="shared" si="170"/>
        <v>62.828000000000017</v>
      </c>
      <c r="P2704" s="8">
        <f t="shared" si="171"/>
        <v>0.4877647351096206</v>
      </c>
      <c r="Q2704" s="5">
        <f>YEAR(SalesDataTable[[#This Row],[Order Date]])</f>
        <v>2026</v>
      </c>
      <c r="R2704" s="8" t="str">
        <f>"Q"&amp;ROUNDUP(MONTH(SalesDataTable[[#This Row],[Order Date]])/3,0)</f>
        <v>Q4</v>
      </c>
      <c r="S2704" s="9">
        <f>MONTH(SalesDataTable[[#This Row],[Order Date]])</f>
        <v>12</v>
      </c>
      <c r="T2704" s="8" t="str">
        <f>TEXT(SalesDataTable[[#This Row],[Order Date]],"mmm")</f>
        <v>Dec</v>
      </c>
    </row>
    <row r="2705" spans="1:20" ht="15.6">
      <c r="A2705" s="2">
        <v>4851</v>
      </c>
      <c r="B2705" s="3">
        <v>46386</v>
      </c>
      <c r="C2705" s="4" t="s">
        <v>20</v>
      </c>
      <c r="D2705" s="4" t="s">
        <v>47</v>
      </c>
      <c r="E2705" s="4" t="s">
        <v>28</v>
      </c>
      <c r="F2705" s="4" t="s">
        <v>13</v>
      </c>
      <c r="G2705" s="4" t="s">
        <v>4</v>
      </c>
      <c r="H2705" s="4" t="s">
        <v>26</v>
      </c>
      <c r="I2705" s="9">
        <v>1</v>
      </c>
      <c r="J2705" s="6">
        <v>40.270000000000003</v>
      </c>
      <c r="K2705" s="7">
        <v>0.1</v>
      </c>
      <c r="L2705" s="6">
        <v>16.63</v>
      </c>
      <c r="M2705" s="6">
        <f t="shared" si="168"/>
        <v>36.243000000000002</v>
      </c>
      <c r="N2705" s="6">
        <f t="shared" si="169"/>
        <v>16.63</v>
      </c>
      <c r="O2705" s="6">
        <f t="shared" si="170"/>
        <v>19.613000000000003</v>
      </c>
      <c r="P2705" s="8">
        <f t="shared" si="171"/>
        <v>0.54115277432883602</v>
      </c>
      <c r="Q2705" s="5">
        <f>YEAR(SalesDataTable[[#This Row],[Order Date]])</f>
        <v>2026</v>
      </c>
      <c r="R2705" s="8" t="str">
        <f>"Q"&amp;ROUNDUP(MONTH(SalesDataTable[[#This Row],[Order Date]])/3,0)</f>
        <v>Q4</v>
      </c>
      <c r="S2705" s="9">
        <f>MONTH(SalesDataTable[[#This Row],[Order Date]])</f>
        <v>12</v>
      </c>
      <c r="T2705" s="8" t="str">
        <f>TEXT(SalesDataTable[[#This Row],[Order Date]],"mmm")</f>
        <v>Dec</v>
      </c>
    </row>
    <row r="2706" spans="1:20" ht="15.6">
      <c r="A2706" s="2">
        <v>4926</v>
      </c>
      <c r="B2706" s="3">
        <v>46386</v>
      </c>
      <c r="C2706" s="4" t="s">
        <v>20</v>
      </c>
      <c r="D2706" s="4" t="s">
        <v>31</v>
      </c>
      <c r="E2706" s="4" t="s">
        <v>19</v>
      </c>
      <c r="F2706" s="4" t="s">
        <v>16</v>
      </c>
      <c r="G2706" s="4" t="s">
        <v>4</v>
      </c>
      <c r="H2706" s="4" t="s">
        <v>5</v>
      </c>
      <c r="I2706" s="9">
        <v>6</v>
      </c>
      <c r="J2706" s="6">
        <v>81.180000000000007</v>
      </c>
      <c r="K2706" s="7">
        <v>0.05</v>
      </c>
      <c r="L2706" s="6">
        <v>43.3</v>
      </c>
      <c r="M2706" s="6">
        <f t="shared" si="168"/>
        <v>462.726</v>
      </c>
      <c r="N2706" s="6">
        <f t="shared" si="169"/>
        <v>259.79999999999995</v>
      </c>
      <c r="O2706" s="6">
        <f t="shared" si="170"/>
        <v>202.92600000000004</v>
      </c>
      <c r="P2706" s="8">
        <f t="shared" si="171"/>
        <v>0.43854462468069666</v>
      </c>
      <c r="Q2706" s="5">
        <f>YEAR(SalesDataTable[[#This Row],[Order Date]])</f>
        <v>2026</v>
      </c>
      <c r="R2706" s="8" t="str">
        <f>"Q"&amp;ROUNDUP(MONTH(SalesDataTable[[#This Row],[Order Date]])/3,0)</f>
        <v>Q4</v>
      </c>
      <c r="S2706" s="9">
        <f>MONTH(SalesDataTable[[#This Row],[Order Date]])</f>
        <v>12</v>
      </c>
      <c r="T2706" s="8" t="str">
        <f>TEXT(SalesDataTable[[#This Row],[Order Date]],"mmm")</f>
        <v>Dec</v>
      </c>
    </row>
    <row r="2707" spans="1:20" ht="15.6">
      <c r="A2707" s="2">
        <v>5035</v>
      </c>
      <c r="B2707" s="3">
        <v>46386</v>
      </c>
      <c r="C2707" s="4" t="s">
        <v>6</v>
      </c>
      <c r="D2707" s="4" t="s">
        <v>43</v>
      </c>
      <c r="E2707" s="4" t="s">
        <v>2</v>
      </c>
      <c r="F2707" s="4" t="s">
        <v>13</v>
      </c>
      <c r="G2707" s="4" t="s">
        <v>4</v>
      </c>
      <c r="H2707" s="4" t="s">
        <v>30</v>
      </c>
      <c r="I2707" s="9">
        <v>2</v>
      </c>
      <c r="J2707" s="6">
        <v>101.73</v>
      </c>
      <c r="K2707" s="7">
        <v>0.1</v>
      </c>
      <c r="L2707" s="6">
        <v>49.3</v>
      </c>
      <c r="M2707" s="6">
        <f t="shared" si="168"/>
        <v>183.114</v>
      </c>
      <c r="N2707" s="6">
        <f t="shared" si="169"/>
        <v>98.6</v>
      </c>
      <c r="O2707" s="6">
        <f t="shared" si="170"/>
        <v>84.51400000000001</v>
      </c>
      <c r="P2707" s="8">
        <f t="shared" si="171"/>
        <v>0.46153762137247839</v>
      </c>
      <c r="Q2707" s="5">
        <f>YEAR(SalesDataTable[[#This Row],[Order Date]])</f>
        <v>2026</v>
      </c>
      <c r="R2707" s="8" t="str">
        <f>"Q"&amp;ROUNDUP(MONTH(SalesDataTable[[#This Row],[Order Date]])/3,0)</f>
        <v>Q4</v>
      </c>
      <c r="S2707" s="9">
        <f>MONTH(SalesDataTable[[#This Row],[Order Date]])</f>
        <v>12</v>
      </c>
      <c r="T2707" s="8" t="str">
        <f>TEXT(SalesDataTable[[#This Row],[Order Date]],"mmm")</f>
        <v>Dec</v>
      </c>
    </row>
    <row r="2708" spans="1:20" ht="15.6">
      <c r="A2708" s="2">
        <v>5135</v>
      </c>
      <c r="B2708" s="3">
        <v>46386</v>
      </c>
      <c r="C2708" s="4" t="s">
        <v>11</v>
      </c>
      <c r="D2708" s="4" t="s">
        <v>39</v>
      </c>
      <c r="E2708" s="4" t="s">
        <v>2</v>
      </c>
      <c r="F2708" s="4" t="s">
        <v>13</v>
      </c>
      <c r="G2708" s="4" t="s">
        <v>4</v>
      </c>
      <c r="H2708" s="4" t="s">
        <v>22</v>
      </c>
      <c r="I2708" s="9">
        <v>5</v>
      </c>
      <c r="J2708" s="6">
        <v>51.78</v>
      </c>
      <c r="K2708" s="7">
        <v>0.15</v>
      </c>
      <c r="L2708" s="6">
        <v>22.37</v>
      </c>
      <c r="M2708" s="6">
        <f t="shared" si="168"/>
        <v>220.06499999999997</v>
      </c>
      <c r="N2708" s="6">
        <f t="shared" si="169"/>
        <v>111.85000000000001</v>
      </c>
      <c r="O2708" s="6">
        <f t="shared" si="170"/>
        <v>108.21499999999996</v>
      </c>
      <c r="P2708" s="8">
        <f t="shared" si="171"/>
        <v>0.49174107650012483</v>
      </c>
      <c r="Q2708" s="5">
        <f>YEAR(SalesDataTable[[#This Row],[Order Date]])</f>
        <v>2026</v>
      </c>
      <c r="R2708" s="8" t="str">
        <f>"Q"&amp;ROUNDUP(MONTH(SalesDataTable[[#This Row],[Order Date]])/3,0)</f>
        <v>Q4</v>
      </c>
      <c r="S2708" s="9">
        <f>MONTH(SalesDataTable[[#This Row],[Order Date]])</f>
        <v>12</v>
      </c>
      <c r="T2708" s="8" t="str">
        <f>TEXT(SalesDataTable[[#This Row],[Order Date]],"mmm")</f>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D2A1C-B656-44B3-94B1-1466F767F590}">
  <dimension ref="B5:I60"/>
  <sheetViews>
    <sheetView topLeftCell="A25" zoomScale="56" zoomScaleNormal="56" workbookViewId="0">
      <selection activeCell="S38" sqref="S38"/>
    </sheetView>
  </sheetViews>
  <sheetFormatPr defaultRowHeight="14.4"/>
  <cols>
    <col min="2" max="2" width="13.77734375" bestFit="1" customWidth="1"/>
    <col min="3" max="3" width="18.44140625" bestFit="1" customWidth="1"/>
    <col min="4" max="4" width="15.5546875" bestFit="1" customWidth="1"/>
    <col min="5" max="5" width="13.77734375" bestFit="1" customWidth="1"/>
    <col min="6" max="6" width="15.5546875" bestFit="1" customWidth="1"/>
    <col min="8" max="8" width="15.33203125" bestFit="1" customWidth="1"/>
    <col min="9" max="9" width="15.5546875" bestFit="1" customWidth="1"/>
    <col min="16" max="16" width="8.77734375" bestFit="1" customWidth="1"/>
  </cols>
  <sheetData>
    <row r="5" spans="2:9">
      <c r="B5" t="s">
        <v>73</v>
      </c>
      <c r="D5" t="s">
        <v>74</v>
      </c>
      <c r="E5" t="s">
        <v>75</v>
      </c>
      <c r="F5" t="s">
        <v>79</v>
      </c>
      <c r="H5" t="s">
        <v>76</v>
      </c>
      <c r="I5" t="s">
        <v>77</v>
      </c>
    </row>
    <row r="6" spans="2:9">
      <c r="B6" s="11">
        <v>5100</v>
      </c>
      <c r="D6" s="15">
        <v>215276.53550000009</v>
      </c>
      <c r="E6" s="15">
        <v>249987.49999999939</v>
      </c>
      <c r="F6" s="12">
        <v>2065</v>
      </c>
      <c r="H6" s="12">
        <v>1358.4857935998969</v>
      </c>
      <c r="I6" s="14">
        <v>645223.1794999995</v>
      </c>
    </row>
    <row r="10" spans="2:9">
      <c r="D10" s="17" t="s">
        <v>78</v>
      </c>
    </row>
    <row r="11" spans="2:9">
      <c r="D11" s="16">
        <f>D6/I6</f>
        <v>0.33364662389659272</v>
      </c>
    </row>
    <row r="16" spans="2:9">
      <c r="B16" s="18" t="s">
        <v>80</v>
      </c>
      <c r="C16" t="s">
        <v>74</v>
      </c>
      <c r="D16" t="s">
        <v>77</v>
      </c>
    </row>
    <row r="17" spans="2:4">
      <c r="B17" s="19" t="s">
        <v>81</v>
      </c>
      <c r="C17" s="20">
        <v>14206.313500000004</v>
      </c>
      <c r="D17" s="20">
        <v>31634.143499999991</v>
      </c>
    </row>
    <row r="18" spans="2:4">
      <c r="B18" s="19" t="s">
        <v>82</v>
      </c>
      <c r="C18" s="20">
        <v>12578.842499999997</v>
      </c>
      <c r="D18" s="20">
        <v>27197.352499999997</v>
      </c>
    </row>
    <row r="19" spans="2:4">
      <c r="B19" s="19" t="s">
        <v>83</v>
      </c>
      <c r="C19" s="20">
        <v>17116.563500000004</v>
      </c>
      <c r="D19" s="20">
        <v>35297.453500000011</v>
      </c>
    </row>
    <row r="20" spans="2:4">
      <c r="B20" s="19" t="s">
        <v>84</v>
      </c>
      <c r="C20" s="20">
        <v>18916.645000000004</v>
      </c>
      <c r="D20" s="20">
        <v>41001.985000000015</v>
      </c>
    </row>
    <row r="21" spans="2:4">
      <c r="B21" s="19" t="s">
        <v>85</v>
      </c>
      <c r="C21" s="20">
        <v>18991.725000000017</v>
      </c>
      <c r="D21" s="20">
        <v>40151.945000000029</v>
      </c>
    </row>
    <row r="22" spans="2:4">
      <c r="B22" s="19" t="s">
        <v>86</v>
      </c>
      <c r="C22" s="20">
        <v>23562.245999999996</v>
      </c>
      <c r="D22" s="20">
        <v>52847.436000000016</v>
      </c>
    </row>
    <row r="23" spans="2:4">
      <c r="B23" s="19" t="s">
        <v>87</v>
      </c>
      <c r="C23" s="20">
        <v>21752.838499999998</v>
      </c>
      <c r="D23" s="20">
        <v>46112.618499999968</v>
      </c>
    </row>
    <row r="24" spans="2:4">
      <c r="B24" s="19" t="s">
        <v>88</v>
      </c>
      <c r="C24" s="20">
        <v>18759.272499999995</v>
      </c>
      <c r="D24" s="20">
        <v>39495.302499999976</v>
      </c>
    </row>
    <row r="25" spans="2:4">
      <c r="B25" s="19" t="s">
        <v>89</v>
      </c>
      <c r="C25" s="20">
        <v>17389.750000000007</v>
      </c>
      <c r="D25" s="20">
        <v>36422.559999999998</v>
      </c>
    </row>
    <row r="26" spans="2:4">
      <c r="B26" s="19" t="s">
        <v>90</v>
      </c>
      <c r="C26" s="20">
        <v>17076.516500000002</v>
      </c>
      <c r="D26" s="20">
        <v>36671.166500000007</v>
      </c>
    </row>
    <row r="27" spans="2:4">
      <c r="B27" s="19" t="s">
        <v>91</v>
      </c>
      <c r="C27" s="20">
        <v>20125.786000000015</v>
      </c>
      <c r="D27" s="20">
        <v>45887.345999999998</v>
      </c>
    </row>
    <row r="28" spans="2:4">
      <c r="B28" s="19" t="s">
        <v>92</v>
      </c>
      <c r="C28" s="20">
        <v>14800.036499999993</v>
      </c>
      <c r="D28" s="20">
        <v>32544.726500000004</v>
      </c>
    </row>
    <row r="29" spans="2:4">
      <c r="B29" s="19" t="s">
        <v>93</v>
      </c>
      <c r="C29" s="20">
        <v>215276.53550000003</v>
      </c>
      <c r="D29" s="20">
        <v>465264.0355</v>
      </c>
    </row>
    <row r="34" spans="2:9">
      <c r="H34" s="18" t="s">
        <v>80</v>
      </c>
      <c r="I34" t="s">
        <v>77</v>
      </c>
    </row>
    <row r="35" spans="2:9">
      <c r="E35" s="18" t="s">
        <v>80</v>
      </c>
      <c r="F35" t="s">
        <v>77</v>
      </c>
      <c r="H35" s="19" t="s">
        <v>6</v>
      </c>
      <c r="I35" s="20">
        <v>140975.71149999995</v>
      </c>
    </row>
    <row r="36" spans="2:9">
      <c r="E36" s="19" t="s">
        <v>8</v>
      </c>
      <c r="F36" s="13">
        <v>133511.15800000005</v>
      </c>
      <c r="H36" s="19" t="s">
        <v>11</v>
      </c>
      <c r="I36" s="20">
        <v>93820.417500000025</v>
      </c>
    </row>
    <row r="37" spans="2:9">
      <c r="E37" s="19" t="s">
        <v>28</v>
      </c>
      <c r="F37" s="13">
        <v>66166.964499999987</v>
      </c>
      <c r="H37" s="19" t="s">
        <v>0</v>
      </c>
      <c r="I37" s="20">
        <v>90837.146500000075</v>
      </c>
    </row>
    <row r="38" spans="2:9">
      <c r="E38" s="19" t="s">
        <v>2</v>
      </c>
      <c r="F38" s="13">
        <v>183809.79349999997</v>
      </c>
      <c r="H38" s="19" t="s">
        <v>20</v>
      </c>
      <c r="I38" s="20">
        <v>139630.76000000015</v>
      </c>
    </row>
    <row r="39" spans="2:9">
      <c r="E39" s="19" t="s">
        <v>19</v>
      </c>
      <c r="F39" s="13">
        <v>81776.119499999986</v>
      </c>
      <c r="H39" s="19" t="s">
        <v>93</v>
      </c>
      <c r="I39" s="20">
        <v>465264.03550000023</v>
      </c>
    </row>
    <row r="40" spans="2:9">
      <c r="E40" s="19" t="s">
        <v>93</v>
      </c>
      <c r="F40" s="13">
        <v>465264.0355</v>
      </c>
    </row>
    <row r="43" spans="2:9">
      <c r="B43" s="18" t="s">
        <v>80</v>
      </c>
      <c r="C43" t="s">
        <v>77</v>
      </c>
      <c r="E43" t="str">
        <f>B43</f>
        <v>Row Labels</v>
      </c>
      <c r="F43" t="str">
        <f>C43</f>
        <v>Sum of Revenue</v>
      </c>
      <c r="H43" s="18" t="s">
        <v>80</v>
      </c>
      <c r="I43" t="s">
        <v>77</v>
      </c>
    </row>
    <row r="44" spans="2:9">
      <c r="B44" s="19" t="s">
        <v>27</v>
      </c>
      <c r="C44" s="13">
        <v>24440.072</v>
      </c>
      <c r="E44" t="str">
        <f t="shared" ref="E44:E60" si="0">B44</f>
        <v>Austria</v>
      </c>
      <c r="F44">
        <f t="shared" ref="F44:F60" si="1">C44</f>
        <v>24440.072</v>
      </c>
      <c r="H44" s="19" t="s">
        <v>47</v>
      </c>
      <c r="I44" s="20">
        <v>55102.048500000012</v>
      </c>
    </row>
    <row r="45" spans="2:9">
      <c r="B45" s="19" t="s">
        <v>21</v>
      </c>
      <c r="C45" s="13">
        <v>18097.940499999997</v>
      </c>
      <c r="E45" t="str">
        <f t="shared" si="0"/>
        <v>Belgium</v>
      </c>
      <c r="F45">
        <f t="shared" si="1"/>
        <v>18097.940499999997</v>
      </c>
      <c r="H45" s="19" t="s">
        <v>43</v>
      </c>
      <c r="I45" s="20">
        <v>70034.105500000005</v>
      </c>
    </row>
    <row r="46" spans="2:9">
      <c r="B46" s="19" t="s">
        <v>7</v>
      </c>
      <c r="C46" s="13">
        <v>19334.474499999993</v>
      </c>
      <c r="E46" t="str">
        <f t="shared" si="0"/>
        <v>Czechia</v>
      </c>
      <c r="F46">
        <f t="shared" si="1"/>
        <v>19334.474499999993</v>
      </c>
      <c r="H46" s="19" t="s">
        <v>50</v>
      </c>
      <c r="I46" s="20">
        <v>50319.473499999986</v>
      </c>
    </row>
    <row r="47" spans="2:9">
      <c r="B47" s="19" t="s">
        <v>25</v>
      </c>
      <c r="C47" s="13">
        <v>21994.913499999991</v>
      </c>
      <c r="E47" t="str">
        <f t="shared" si="0"/>
        <v>Denmark</v>
      </c>
      <c r="F47">
        <f t="shared" si="1"/>
        <v>21994.913499999991</v>
      </c>
      <c r="H47" s="19" t="s">
        <v>1</v>
      </c>
      <c r="I47" s="20">
        <v>46624.590999999986</v>
      </c>
    </row>
    <row r="48" spans="2:9">
      <c r="B48" s="19" t="s">
        <v>39</v>
      </c>
      <c r="C48" s="13">
        <v>19460.666000000001</v>
      </c>
      <c r="E48" t="str">
        <f t="shared" si="0"/>
        <v>Finland</v>
      </c>
      <c r="F48">
        <f t="shared" si="1"/>
        <v>19460.666000000001</v>
      </c>
      <c r="H48" s="19" t="s">
        <v>33</v>
      </c>
      <c r="I48" s="20">
        <v>74427.368000000002</v>
      </c>
    </row>
    <row r="49" spans="2:9">
      <c r="B49" s="19" t="s">
        <v>47</v>
      </c>
      <c r="C49" s="13">
        <v>37381.120500000012</v>
      </c>
      <c r="E49" t="str">
        <f t="shared" si="0"/>
        <v>France</v>
      </c>
      <c r="F49">
        <f t="shared" si="1"/>
        <v>37381.120500000012</v>
      </c>
      <c r="H49" s="19" t="s">
        <v>93</v>
      </c>
      <c r="I49" s="20">
        <v>296507.58649999998</v>
      </c>
    </row>
    <row r="50" spans="2:9">
      <c r="B50" s="19" t="s">
        <v>43</v>
      </c>
      <c r="C50" s="13">
        <v>51652.109499999999</v>
      </c>
      <c r="E50" t="str">
        <f t="shared" si="0"/>
        <v>Germany</v>
      </c>
      <c r="F50">
        <f t="shared" si="1"/>
        <v>51652.109499999999</v>
      </c>
    </row>
    <row r="51" spans="2:9">
      <c r="B51" s="19" t="s">
        <v>18</v>
      </c>
      <c r="C51" s="13">
        <v>10658.623999999998</v>
      </c>
      <c r="E51" t="str">
        <f t="shared" si="0"/>
        <v>Ireland</v>
      </c>
      <c r="F51">
        <f t="shared" si="1"/>
        <v>10658.623999999998</v>
      </c>
    </row>
    <row r="52" spans="2:9">
      <c r="B52" s="19" t="s">
        <v>50</v>
      </c>
      <c r="C52" s="13">
        <v>34927.917499999996</v>
      </c>
      <c r="E52" t="str">
        <f t="shared" si="0"/>
        <v>Italy</v>
      </c>
      <c r="F52">
        <f t="shared" si="1"/>
        <v>34927.917499999996</v>
      </c>
    </row>
    <row r="53" spans="2:9">
      <c r="B53" s="19" t="s">
        <v>31</v>
      </c>
      <c r="C53" s="13">
        <v>32657.618999999995</v>
      </c>
      <c r="E53" t="str">
        <f t="shared" si="0"/>
        <v>Netherlands</v>
      </c>
      <c r="F53">
        <f t="shared" si="1"/>
        <v>32657.618999999995</v>
      </c>
    </row>
    <row r="54" spans="2:9">
      <c r="B54" s="19" t="s">
        <v>52</v>
      </c>
      <c r="C54" s="13">
        <v>15594.925499999996</v>
      </c>
      <c r="E54" t="str">
        <f t="shared" si="0"/>
        <v>Norway</v>
      </c>
      <c r="F54">
        <f t="shared" si="1"/>
        <v>15594.925499999996</v>
      </c>
    </row>
    <row r="55" spans="2:9">
      <c r="B55" s="19" t="s">
        <v>36</v>
      </c>
      <c r="C55" s="13">
        <v>22049.262999999992</v>
      </c>
      <c r="E55" t="str">
        <f t="shared" si="0"/>
        <v>Portugal</v>
      </c>
      <c r="F55">
        <f t="shared" si="1"/>
        <v>22049.262999999992</v>
      </c>
    </row>
    <row r="56" spans="2:9">
      <c r="B56" s="19" t="s">
        <v>1</v>
      </c>
      <c r="C56" s="13">
        <v>33859.966</v>
      </c>
      <c r="E56" t="str">
        <f t="shared" si="0"/>
        <v>Spain</v>
      </c>
      <c r="F56">
        <f t="shared" si="1"/>
        <v>33859.966</v>
      </c>
    </row>
    <row r="57" spans="2:9">
      <c r="B57" s="19" t="s">
        <v>12</v>
      </c>
      <c r="C57" s="13">
        <v>26111.288499999991</v>
      </c>
      <c r="E57" t="str">
        <f t="shared" si="0"/>
        <v>Sweden</v>
      </c>
      <c r="F57">
        <f t="shared" si="1"/>
        <v>26111.288499999991</v>
      </c>
    </row>
    <row r="58" spans="2:9">
      <c r="B58" s="19" t="s">
        <v>41</v>
      </c>
      <c r="C58" s="13">
        <v>17642.133999999998</v>
      </c>
      <c r="E58" t="str">
        <f>B58</f>
        <v>Switzerland</v>
      </c>
      <c r="F58">
        <f t="shared" si="1"/>
        <v>17642.133999999998</v>
      </c>
    </row>
    <row r="59" spans="2:9">
      <c r="B59" s="19" t="s">
        <v>33</v>
      </c>
      <c r="C59" s="13">
        <v>51494.079999999958</v>
      </c>
      <c r="E59" t="str">
        <f t="shared" si="0"/>
        <v>United Kingdom</v>
      </c>
      <c r="F59">
        <f t="shared" si="1"/>
        <v>51494.079999999958</v>
      </c>
    </row>
    <row r="60" spans="2:9">
      <c r="B60" s="19" t="s">
        <v>93</v>
      </c>
      <c r="C60" s="13">
        <v>437357.11399999994</v>
      </c>
      <c r="E60" t="str">
        <f t="shared" si="0"/>
        <v>Grand Total</v>
      </c>
      <c r="F60">
        <f t="shared" si="1"/>
        <v>437357.11399999994</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7E3C0-C572-4EA4-B377-30815BC5A31C}">
  <dimension ref="AF21:AF23"/>
  <sheetViews>
    <sheetView showGridLines="0" tabSelected="1" zoomScale="52" zoomScaleNormal="52" workbookViewId="0">
      <selection activeCell="AK10" sqref="AK10"/>
    </sheetView>
  </sheetViews>
  <sheetFormatPr defaultRowHeight="14.4"/>
  <cols>
    <col min="36" max="36" width="0" hidden="1" customWidth="1"/>
  </cols>
  <sheetData>
    <row r="21" spans="32:32" ht="15">
      <c r="AF21" s="21"/>
    </row>
    <row r="22" spans="32:32" ht="15">
      <c r="AF22" s="21"/>
    </row>
    <row r="23" spans="32:32" ht="15">
      <c r="AF23"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ARATRIKA BASU</dc:creator>
  <cp:lastModifiedBy>Aratrika Basu</cp:lastModifiedBy>
  <dcterms:created xsi:type="dcterms:W3CDTF">2026-09-07T01:30:55Z</dcterms:created>
  <dcterms:modified xsi:type="dcterms:W3CDTF">2026-10-06T09:37:20Z</dcterms:modified>
</cp:coreProperties>
</file>