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ioskan\Desktop\"/>
    </mc:Choice>
  </mc:AlternateContent>
  <bookViews>
    <workbookView xWindow="0" yWindow="0" windowWidth="28800" windowHeight="12300"/>
  </bookViews>
  <sheets>
    <sheet name="Sheet1" sheetId="1" r:id="rId1"/>
    <sheet name="Official protoc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31" i="1"/>
  <c r="C73" i="1" l="1"/>
  <c r="C71" i="1"/>
  <c r="C65" i="1"/>
  <c r="B73" i="1"/>
  <c r="B72" i="1"/>
  <c r="B71" i="1"/>
  <c r="B67" i="1"/>
  <c r="C67" i="1" s="1"/>
  <c r="B66" i="1"/>
  <c r="C66" i="1" s="1"/>
  <c r="B65" i="1"/>
  <c r="B68" i="1" s="1"/>
  <c r="C68" i="1" s="1"/>
  <c r="B61" i="1"/>
  <c r="C61" i="1" s="1"/>
  <c r="B60" i="1"/>
  <c r="C60" i="1" s="1"/>
  <c r="B59" i="1"/>
  <c r="C59" i="1" s="1"/>
  <c r="B55" i="1"/>
  <c r="C55" i="1" s="1"/>
  <c r="B54" i="1"/>
  <c r="C54" i="1" s="1"/>
  <c r="B53" i="1"/>
  <c r="C53" i="1" s="1"/>
  <c r="B49" i="1"/>
  <c r="C49" i="1" s="1"/>
  <c r="B48" i="1"/>
  <c r="C48" i="1" s="1"/>
  <c r="B47" i="1"/>
  <c r="B10" i="1"/>
  <c r="B43" i="1"/>
  <c r="C43" i="1" s="1"/>
  <c r="B37" i="1"/>
  <c r="C37" i="1" s="1"/>
  <c r="C31" i="1"/>
  <c r="B42" i="1"/>
  <c r="C42" i="1" s="1"/>
  <c r="B41" i="1"/>
  <c r="B36" i="1"/>
  <c r="C36" i="1" s="1"/>
  <c r="B35" i="1"/>
  <c r="C35" i="1" s="1"/>
  <c r="B30" i="1"/>
  <c r="C30" i="1" s="1"/>
  <c r="B29" i="1"/>
  <c r="C29" i="1" s="1"/>
  <c r="B23" i="1"/>
  <c r="B6" i="1"/>
  <c r="B74" i="1" l="1"/>
  <c r="C74" i="1" s="1"/>
  <c r="C72" i="1"/>
  <c r="B69" i="1"/>
  <c r="C75" i="1"/>
  <c r="C69" i="1"/>
  <c r="B75" i="1"/>
  <c r="B50" i="1"/>
  <c r="C50" i="1" s="1"/>
  <c r="B44" i="1"/>
  <c r="C44" i="1" s="1"/>
  <c r="B56" i="1"/>
  <c r="B57" i="1" s="1"/>
  <c r="C41" i="1"/>
  <c r="B62" i="1"/>
  <c r="C47" i="1"/>
  <c r="B38" i="1"/>
  <c r="B32" i="1"/>
  <c r="C22" i="1"/>
  <c r="C21" i="1"/>
  <c r="C10" i="1"/>
  <c r="B51" i="1" l="1"/>
  <c r="C51" i="1"/>
  <c r="C56" i="1"/>
  <c r="C57" i="1" s="1"/>
  <c r="B45" i="1"/>
  <c r="B13" i="1" s="1"/>
  <c r="C13" i="1" s="1"/>
  <c r="C45" i="1"/>
  <c r="B63" i="1"/>
  <c r="C62" i="1"/>
  <c r="C63" i="1" s="1"/>
  <c r="B39" i="1"/>
  <c r="B12" i="1" s="1"/>
  <c r="C12" i="1" s="1"/>
  <c r="C38" i="1"/>
  <c r="C39" i="1" s="1"/>
  <c r="B33" i="1"/>
  <c r="B11" i="1" s="1"/>
  <c r="C11" i="1" s="1"/>
  <c r="C32" i="1"/>
  <c r="C33" i="1" s="1"/>
  <c r="C23" i="1"/>
</calcChain>
</file>

<file path=xl/sharedStrings.xml><?xml version="1.0" encoding="utf-8"?>
<sst xmlns="http://schemas.openxmlformats.org/spreadsheetml/2006/main" count="109" uniqueCount="58">
  <si>
    <t>TaqMan® RT-PCR Mix (2X)</t>
  </si>
  <si>
    <t>Forward primer (900 nM final)</t>
  </si>
  <si>
    <t>Reverse primer (900 nM final)</t>
  </si>
  <si>
    <t>RNA template (up to 1 µg)</t>
  </si>
  <si>
    <t>Total Volume</t>
  </si>
  <si>
    <t>Component</t>
  </si>
  <si>
    <t>Overage (%)</t>
  </si>
  <si>
    <t>TaqMan® RT Enzyme Mix (40X)</t>
  </si>
  <si>
    <t>Master mix component</t>
  </si>
  <si>
    <t>Volume (1X)</t>
  </si>
  <si>
    <t>Volume (nX)</t>
  </si>
  <si>
    <t>Totals</t>
  </si>
  <si>
    <t>Well Volume (uL)</t>
  </si>
  <si>
    <t>Primer and Probe components</t>
  </si>
  <si>
    <t>TaqMan probe (150 nM final)</t>
  </si>
  <si>
    <t>Venus probe</t>
  </si>
  <si>
    <t>Venus FWD</t>
  </si>
  <si>
    <t>Venus REV</t>
  </si>
  <si>
    <t>BFP probe</t>
  </si>
  <si>
    <t>BFP FWD</t>
  </si>
  <si>
    <t>BFP REV</t>
  </si>
  <si>
    <t>GntR probe</t>
  </si>
  <si>
    <t>GntR FWD</t>
  </si>
  <si>
    <t>GntR REV</t>
  </si>
  <si>
    <t>Venus mRNA standard</t>
  </si>
  <si>
    <t>BFP mRNA standard</t>
  </si>
  <si>
    <t>GntR mRNA standard</t>
  </si>
  <si>
    <t>VENUS</t>
  </si>
  <si>
    <t>BFP</t>
  </si>
  <si>
    <t>GNTR</t>
  </si>
  <si>
    <t>(uM)</t>
  </si>
  <si>
    <t>Water</t>
  </si>
  <si>
    <t>Primer probe stocks</t>
  </si>
  <si>
    <t>Standard diluted stock</t>
  </si>
  <si>
    <t>Total number of reactions</t>
  </si>
  <si>
    <t>Overage + Total number of reactions</t>
  </si>
  <si>
    <t>Venus number of rxn</t>
  </si>
  <si>
    <t>BFP number of rxn</t>
  </si>
  <si>
    <t>GntR number of rxn</t>
  </si>
  <si>
    <t>Master Mix</t>
  </si>
  <si>
    <t>Venus probe/water/primer mix</t>
  </si>
  <si>
    <t>BFP probe/water/primer mix</t>
  </si>
  <si>
    <t>GntR probe/water/primer mix</t>
  </si>
  <si>
    <t>STANDARD VENUS</t>
  </si>
  <si>
    <t>STANDARD BFP</t>
  </si>
  <si>
    <t>STANDARD GNTR</t>
  </si>
  <si>
    <t>Venus Standard template</t>
  </si>
  <si>
    <t>BFP Standard template</t>
  </si>
  <si>
    <t>GntR Standard template</t>
  </si>
  <si>
    <t>Standard Venus num of rxn</t>
  </si>
  <si>
    <t>Standard GntR num of rxn</t>
  </si>
  <si>
    <t>Standard BFP num of rxn</t>
  </si>
  <si>
    <t>NO TEMPLATE CONTROL VENUS</t>
  </si>
  <si>
    <t>NO TEMPLATE CONTROL BFP</t>
  </si>
  <si>
    <t>No Template V num of rnxs</t>
  </si>
  <si>
    <t>No Template B num of rnxs</t>
  </si>
  <si>
    <t xml:space="preserve"> this assumes that the stock concentration is 10uM</t>
  </si>
  <si>
    <t>This assumes that the stock concentration is 10uM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</si>
</sst>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3" borderId="0" xfId="2"/>
    <xf numFmtId="0" fontId="1" fillId="2" borderId="0" xfId="1"/>
    <xf numFmtId="0" fontId="1" fillId="4" borderId="0" xfId="3"/>
    <xf numFmtId="0" fontId="1" fillId="5" borderId="0" xfId="4"/>
    <xf numFmtId="0" fontId="2" fillId="3" borderId="0" xfId="2" applyFont="1"/>
    <xf numFmtId="0" fontId="2" fillId="4" borderId="0" xfId="3" applyFont="1"/>
    <xf numFmtId="0" fontId="2" fillId="5" borderId="0" xfId="4" applyFont="1"/>
    <xf numFmtId="0" fontId="2" fillId="2" borderId="0" xfId="1" applyFont="1"/>
    <xf numFmtId="0" fontId="3" fillId="0" borderId="0" xfId="0" applyFont="1"/>
    <xf numFmtId="0" fontId="3" fillId="5" borderId="0" xfId="4" applyFont="1"/>
  </cellXfs>
  <cellStyles count="5">
    <cellStyle name="20% - Accent4" xfId="2" builtinId="42"/>
    <cellStyle name="40% - Accent3" xfId="1" builtinId="39"/>
    <cellStyle name="40% - Accent5" xfId="3" builtinId="47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66057</xdr:colOff>
      <xdr:row>13</xdr:row>
      <xdr:rowOff>85405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42857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5</xdr:col>
      <xdr:colOff>447238</xdr:colOff>
      <xdr:row>27</xdr:row>
      <xdr:rowOff>161667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3495238" cy="2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5"/>
  <sheetViews>
    <sheetView tabSelected="1" topLeftCell="A7" zoomScaleNormal="100" workbookViewId="0">
      <selection activeCell="C10" sqref="C10"/>
    </sheetView>
  </sheetViews>
  <sheetFormatPr defaultRowHeight="15" x14ac:dyDescent="0.25"/>
  <cols>
    <col min="1" max="1" width="31.7109375" customWidth="1"/>
    <col min="2" max="2" width="12" bestFit="1" customWidth="1"/>
    <col min="3" max="3" width="12.140625" bestFit="1" customWidth="1"/>
    <col min="4" max="4" width="46.42578125" customWidth="1"/>
    <col min="7" max="7" width="25.28515625" bestFit="1" customWidth="1"/>
  </cols>
  <sheetData>
    <row r="3" spans="1:8" x14ac:dyDescent="0.25">
      <c r="A3" t="s">
        <v>12</v>
      </c>
      <c r="B3">
        <v>20</v>
      </c>
    </row>
    <row r="4" spans="1:8" x14ac:dyDescent="0.25">
      <c r="A4" t="s">
        <v>34</v>
      </c>
      <c r="B4">
        <v>54</v>
      </c>
    </row>
    <row r="5" spans="1:8" x14ac:dyDescent="0.25">
      <c r="A5" t="s">
        <v>6</v>
      </c>
      <c r="B5">
        <v>15</v>
      </c>
    </row>
    <row r="6" spans="1:8" x14ac:dyDescent="0.25">
      <c r="A6" t="s">
        <v>35</v>
      </c>
      <c r="B6">
        <f>B4*(1+B5/100)</f>
        <v>62.099999999999994</v>
      </c>
    </row>
    <row r="9" spans="1:8" x14ac:dyDescent="0.25">
      <c r="A9" t="s">
        <v>5</v>
      </c>
      <c r="B9" s="1" t="s">
        <v>9</v>
      </c>
      <c r="C9" t="s">
        <v>10</v>
      </c>
    </row>
    <row r="10" spans="1:8" x14ac:dyDescent="0.25">
      <c r="A10" t="s">
        <v>39</v>
      </c>
      <c r="B10" s="1">
        <f>B23</f>
        <v>13.125</v>
      </c>
      <c r="C10">
        <f>B10*$B$6</f>
        <v>815.06249999999989</v>
      </c>
    </row>
    <row r="11" spans="1:8" x14ac:dyDescent="0.25">
      <c r="A11" t="s">
        <v>40</v>
      </c>
      <c r="B11" s="6">
        <f>B33</f>
        <v>4.875</v>
      </c>
      <c r="C11" s="2">
        <f>B11*$H11</f>
        <v>0</v>
      </c>
      <c r="G11" s="2" t="s">
        <v>36</v>
      </c>
      <c r="H11" s="2">
        <v>0</v>
      </c>
    </row>
    <row r="12" spans="1:8" x14ac:dyDescent="0.25">
      <c r="A12" t="s">
        <v>41</v>
      </c>
      <c r="B12" s="7">
        <f>B39</f>
        <v>4.875</v>
      </c>
      <c r="C12" s="4">
        <f>B12*$H12</f>
        <v>0</v>
      </c>
      <c r="G12" s="4" t="s">
        <v>37</v>
      </c>
      <c r="H12" s="4">
        <v>0</v>
      </c>
    </row>
    <row r="13" spans="1:8" x14ac:dyDescent="0.25">
      <c r="A13" t="s">
        <v>42</v>
      </c>
      <c r="B13" s="8">
        <f>B45</f>
        <v>4.875</v>
      </c>
      <c r="C13" s="5">
        <f>B13*$H13</f>
        <v>175.5</v>
      </c>
      <c r="G13" s="5" t="s">
        <v>38</v>
      </c>
      <c r="H13" s="5">
        <v>36</v>
      </c>
    </row>
    <row r="14" spans="1:8" x14ac:dyDescent="0.25">
      <c r="A14" t="s">
        <v>3</v>
      </c>
      <c r="B14" s="1">
        <v>2</v>
      </c>
    </row>
    <row r="15" spans="1:8" x14ac:dyDescent="0.25">
      <c r="A15" t="s">
        <v>46</v>
      </c>
      <c r="B15" s="9">
        <v>2</v>
      </c>
      <c r="C15" s="3"/>
      <c r="G15" s="3" t="s">
        <v>49</v>
      </c>
      <c r="H15" s="3">
        <v>0</v>
      </c>
    </row>
    <row r="16" spans="1:8" x14ac:dyDescent="0.25">
      <c r="A16" t="s">
        <v>47</v>
      </c>
      <c r="B16" s="9">
        <v>2</v>
      </c>
      <c r="C16" s="3"/>
      <c r="G16" s="3" t="s">
        <v>51</v>
      </c>
      <c r="H16" s="3">
        <v>0</v>
      </c>
    </row>
    <row r="17" spans="1:9" x14ac:dyDescent="0.25">
      <c r="A17" t="s">
        <v>48</v>
      </c>
      <c r="B17" s="9">
        <v>2</v>
      </c>
      <c r="C17" s="3"/>
      <c r="G17" s="3" t="s">
        <v>50</v>
      </c>
      <c r="H17" s="3">
        <v>18</v>
      </c>
    </row>
    <row r="18" spans="1:9" x14ac:dyDescent="0.25">
      <c r="A18" t="s">
        <v>4</v>
      </c>
      <c r="B18" s="1">
        <v>20</v>
      </c>
      <c r="C18">
        <f>B18*$B$6</f>
        <v>1242</v>
      </c>
    </row>
    <row r="20" spans="1:9" x14ac:dyDescent="0.25">
      <c r="A20" s="10" t="s">
        <v>8</v>
      </c>
      <c r="B20" s="10" t="s">
        <v>9</v>
      </c>
      <c r="C20" s="10" t="s">
        <v>10</v>
      </c>
    </row>
    <row r="21" spans="1:9" x14ac:dyDescent="0.25">
      <c r="A21" s="10" t="s">
        <v>0</v>
      </c>
      <c r="B21" s="10">
        <v>12.5</v>
      </c>
      <c r="C21" s="10">
        <f>B21*$B$6</f>
        <v>776.24999999999989</v>
      </c>
    </row>
    <row r="22" spans="1:9" x14ac:dyDescent="0.25">
      <c r="A22" s="10" t="s">
        <v>7</v>
      </c>
      <c r="B22" s="10">
        <v>0.625</v>
      </c>
      <c r="C22" s="10">
        <f>B22*$B$6</f>
        <v>38.8125</v>
      </c>
    </row>
    <row r="23" spans="1:9" x14ac:dyDescent="0.25">
      <c r="A23" s="10" t="s">
        <v>11</v>
      </c>
      <c r="B23" s="10">
        <f>SUM(B21:B22)</f>
        <v>13.125</v>
      </c>
      <c r="C23" s="10">
        <f>SUM(C21:C22)</f>
        <v>815.06249999999989</v>
      </c>
    </row>
    <row r="27" spans="1:9" x14ac:dyDescent="0.25">
      <c r="A27" t="s">
        <v>13</v>
      </c>
      <c r="B27" t="s">
        <v>9</v>
      </c>
      <c r="C27" t="s">
        <v>10</v>
      </c>
      <c r="G27" t="s">
        <v>32</v>
      </c>
    </row>
    <row r="28" spans="1:9" x14ac:dyDescent="0.25">
      <c r="A28" s="1" t="s">
        <v>27</v>
      </c>
    </row>
    <row r="29" spans="1:9" x14ac:dyDescent="0.25">
      <c r="A29" s="2" t="s">
        <v>1</v>
      </c>
      <c r="B29" s="2">
        <f>0.9/H29*$B$3</f>
        <v>1.7999999999999998</v>
      </c>
      <c r="C29" s="2">
        <f>B29*$H$11</f>
        <v>0</v>
      </c>
      <c r="G29" s="2" t="s">
        <v>16</v>
      </c>
      <c r="H29" s="2">
        <v>10</v>
      </c>
      <c r="I29" s="2" t="s">
        <v>30</v>
      </c>
    </row>
    <row r="30" spans="1:9" x14ac:dyDescent="0.25">
      <c r="A30" s="2" t="s">
        <v>2</v>
      </c>
      <c r="B30" s="2">
        <f>0.9/H30*$B$3</f>
        <v>1.7999999999999998</v>
      </c>
      <c r="C30" s="2">
        <f>B30*$H$11</f>
        <v>0</v>
      </c>
      <c r="D30" t="s">
        <v>57</v>
      </c>
      <c r="G30" s="2" t="s">
        <v>17</v>
      </c>
      <c r="H30" s="2">
        <v>10</v>
      </c>
      <c r="I30" s="2" t="s">
        <v>30</v>
      </c>
    </row>
    <row r="31" spans="1:9" x14ac:dyDescent="0.25">
      <c r="A31" s="2" t="s">
        <v>14</v>
      </c>
      <c r="B31" s="2">
        <f>0.15/H31*$B$3</f>
        <v>0.3</v>
      </c>
      <c r="C31" s="2">
        <f>B31*$H$11</f>
        <v>0</v>
      </c>
      <c r="D31" t="s">
        <v>56</v>
      </c>
      <c r="G31" s="2" t="s">
        <v>15</v>
      </c>
      <c r="H31" s="2">
        <v>10</v>
      </c>
      <c r="I31" s="2" t="s">
        <v>30</v>
      </c>
    </row>
    <row r="32" spans="1:9" x14ac:dyDescent="0.25">
      <c r="A32" s="2" t="s">
        <v>31</v>
      </c>
      <c r="B32" s="2">
        <f>$B$3-$B$23-$B$14-SUM(B29:B31)</f>
        <v>0.97500000000000053</v>
      </c>
      <c r="C32" s="2">
        <f>B32*$H$11</f>
        <v>0</v>
      </c>
    </row>
    <row r="33" spans="1:9" x14ac:dyDescent="0.25">
      <c r="A33" s="2" t="s">
        <v>11</v>
      </c>
      <c r="B33" s="2">
        <f>SUM(B29:B32)</f>
        <v>4.875</v>
      </c>
      <c r="C33" s="2">
        <f>SUM(C29:C32)</f>
        <v>0</v>
      </c>
    </row>
    <row r="34" spans="1:9" x14ac:dyDescent="0.25">
      <c r="A34" s="1" t="s">
        <v>28</v>
      </c>
    </row>
    <row r="35" spans="1:9" x14ac:dyDescent="0.25">
      <c r="A35" s="4" t="s">
        <v>1</v>
      </c>
      <c r="B35" s="4">
        <f>0.9/H35*$B$3</f>
        <v>1.7999999999999998</v>
      </c>
      <c r="C35" s="4">
        <f>B35*$H$12</f>
        <v>0</v>
      </c>
      <c r="G35" s="4" t="s">
        <v>19</v>
      </c>
      <c r="H35" s="4">
        <v>10</v>
      </c>
      <c r="I35" s="4" t="s">
        <v>30</v>
      </c>
    </row>
    <row r="36" spans="1:9" x14ac:dyDescent="0.25">
      <c r="A36" s="4" t="s">
        <v>2</v>
      </c>
      <c r="B36" s="4">
        <f>0.9/H36*$B$3</f>
        <v>1.7999999999999998</v>
      </c>
      <c r="C36" s="4">
        <f>B36*$H$12</f>
        <v>0</v>
      </c>
      <c r="G36" s="4" t="s">
        <v>20</v>
      </c>
      <c r="H36" s="4">
        <v>10</v>
      </c>
      <c r="I36" s="4" t="s">
        <v>30</v>
      </c>
    </row>
    <row r="37" spans="1:9" x14ac:dyDescent="0.25">
      <c r="A37" s="4" t="s">
        <v>14</v>
      </c>
      <c r="B37" s="4">
        <f>0.15/H37*$B$3</f>
        <v>0.3</v>
      </c>
      <c r="C37" s="4">
        <f>B37*$H$12</f>
        <v>0</v>
      </c>
      <c r="G37" s="4" t="s">
        <v>18</v>
      </c>
      <c r="H37" s="4">
        <v>10</v>
      </c>
      <c r="I37" s="4" t="s">
        <v>30</v>
      </c>
    </row>
    <row r="38" spans="1:9" x14ac:dyDescent="0.25">
      <c r="A38" s="4" t="s">
        <v>31</v>
      </c>
      <c r="B38" s="4">
        <f>$B$3-$B$23-$B$14-SUM(B35:B37)</f>
        <v>0.97500000000000053</v>
      </c>
      <c r="C38" s="4">
        <f>B38*$H$12</f>
        <v>0</v>
      </c>
    </row>
    <row r="39" spans="1:9" x14ac:dyDescent="0.25">
      <c r="A39" s="4" t="s">
        <v>11</v>
      </c>
      <c r="B39" s="4">
        <f>SUM(B35:B38)</f>
        <v>4.875</v>
      </c>
      <c r="C39" s="4">
        <f>SUM(C35:C38)</f>
        <v>0</v>
      </c>
    </row>
    <row r="40" spans="1:9" x14ac:dyDescent="0.25">
      <c r="A40" s="1" t="s">
        <v>29</v>
      </c>
    </row>
    <row r="41" spans="1:9" x14ac:dyDescent="0.25">
      <c r="A41" s="11" t="s">
        <v>1</v>
      </c>
      <c r="B41" s="11">
        <f>0.9/H41*$B$3</f>
        <v>1.7999999999999998</v>
      </c>
      <c r="C41" s="11">
        <f>B41*$H$13</f>
        <v>64.8</v>
      </c>
      <c r="G41" s="5" t="s">
        <v>22</v>
      </c>
      <c r="H41" s="5">
        <v>10</v>
      </c>
      <c r="I41" s="5" t="s">
        <v>30</v>
      </c>
    </row>
    <row r="42" spans="1:9" x14ac:dyDescent="0.25">
      <c r="A42" s="11" t="s">
        <v>2</v>
      </c>
      <c r="B42" s="11">
        <f>0.9/H42*$B$3</f>
        <v>1.7999999999999998</v>
      </c>
      <c r="C42" s="11">
        <f>B42*$H$13</f>
        <v>64.8</v>
      </c>
      <c r="G42" s="5" t="s">
        <v>23</v>
      </c>
      <c r="H42" s="5">
        <v>10</v>
      </c>
      <c r="I42" s="5" t="s">
        <v>30</v>
      </c>
    </row>
    <row r="43" spans="1:9" x14ac:dyDescent="0.25">
      <c r="A43" s="11" t="s">
        <v>14</v>
      </c>
      <c r="B43" s="11">
        <f>0.15/H43*$B$3</f>
        <v>0.3</v>
      </c>
      <c r="C43" s="11">
        <f>B43*$H$13</f>
        <v>10.799999999999999</v>
      </c>
      <c r="G43" s="5" t="s">
        <v>21</v>
      </c>
      <c r="H43" s="5">
        <v>10</v>
      </c>
      <c r="I43" s="5" t="s">
        <v>30</v>
      </c>
    </row>
    <row r="44" spans="1:9" x14ac:dyDescent="0.25">
      <c r="A44" s="11" t="s">
        <v>31</v>
      </c>
      <c r="B44" s="11">
        <f>$B$3-$B$23-$B$14-SUM(B41:B43)</f>
        <v>0.97500000000000053</v>
      </c>
      <c r="C44" s="11">
        <f>B44*$H$13</f>
        <v>35.100000000000023</v>
      </c>
    </row>
    <row r="45" spans="1:9" x14ac:dyDescent="0.25">
      <c r="A45" s="11" t="s">
        <v>11</v>
      </c>
      <c r="B45" s="11">
        <f>SUM(B41:B44)</f>
        <v>4.875</v>
      </c>
      <c r="C45" s="11">
        <f>SUM(C41:C44)</f>
        <v>175.50000000000003</v>
      </c>
    </row>
    <row r="46" spans="1:9" x14ac:dyDescent="0.25">
      <c r="A46" s="1" t="s">
        <v>43</v>
      </c>
      <c r="G46" t="s">
        <v>33</v>
      </c>
    </row>
    <row r="47" spans="1:9" x14ac:dyDescent="0.25">
      <c r="A47" s="3" t="s">
        <v>1</v>
      </c>
      <c r="B47" s="3">
        <f>0.9/H29*$B$3</f>
        <v>1.7999999999999998</v>
      </c>
      <c r="C47" s="3">
        <f>B47*$H$15</f>
        <v>0</v>
      </c>
      <c r="G47" s="3" t="s">
        <v>24</v>
      </c>
      <c r="H47" s="3">
        <v>9</v>
      </c>
      <c r="I47" s="3" t="s">
        <v>30</v>
      </c>
    </row>
    <row r="48" spans="1:9" x14ac:dyDescent="0.25">
      <c r="A48" s="3" t="s">
        <v>2</v>
      </c>
      <c r="B48" s="3">
        <f>0.9/H30*$B$3</f>
        <v>1.7999999999999998</v>
      </c>
      <c r="C48" s="3">
        <f>B48*$H$15</f>
        <v>0</v>
      </c>
      <c r="G48" s="3" t="s">
        <v>25</v>
      </c>
      <c r="H48" s="3">
        <v>10</v>
      </c>
      <c r="I48" s="3" t="s">
        <v>30</v>
      </c>
    </row>
    <row r="49" spans="1:9" x14ac:dyDescent="0.25">
      <c r="A49" s="3" t="s">
        <v>14</v>
      </c>
      <c r="B49" s="3">
        <f>0.15/H31*$B$3</f>
        <v>0.3</v>
      </c>
      <c r="C49" s="3">
        <f>B49*$H$15</f>
        <v>0</v>
      </c>
      <c r="G49" s="3" t="s">
        <v>26</v>
      </c>
      <c r="H49" s="3">
        <v>11</v>
      </c>
      <c r="I49" s="3" t="s">
        <v>30</v>
      </c>
    </row>
    <row r="50" spans="1:9" x14ac:dyDescent="0.25">
      <c r="A50" s="3" t="s">
        <v>31</v>
      </c>
      <c r="B50" s="3">
        <f>$B$3-$B$23-$B$15-SUM(B47:B49)</f>
        <v>0.97500000000000053</v>
      </c>
      <c r="C50" s="3">
        <f>B50*$H$15</f>
        <v>0</v>
      </c>
    </row>
    <row r="51" spans="1:9" x14ac:dyDescent="0.25">
      <c r="A51" s="3" t="s">
        <v>11</v>
      </c>
      <c r="B51" s="3">
        <f>SUM(B47:B50)</f>
        <v>4.875</v>
      </c>
      <c r="C51" s="3">
        <f>SUM(C47:C50)</f>
        <v>0</v>
      </c>
    </row>
    <row r="52" spans="1:9" x14ac:dyDescent="0.25">
      <c r="A52" s="1" t="s">
        <v>44</v>
      </c>
    </row>
    <row r="53" spans="1:9" x14ac:dyDescent="0.25">
      <c r="A53" s="3" t="s">
        <v>1</v>
      </c>
      <c r="B53" s="3">
        <f>0.9/H35*$B$3</f>
        <v>1.7999999999999998</v>
      </c>
      <c r="C53" s="3">
        <f>B53*$H$16</f>
        <v>0</v>
      </c>
    </row>
    <row r="54" spans="1:9" x14ac:dyDescent="0.25">
      <c r="A54" s="3" t="s">
        <v>2</v>
      </c>
      <c r="B54" s="3">
        <f>0.9/H36*$B$3</f>
        <v>1.7999999999999998</v>
      </c>
      <c r="C54" s="3">
        <f>B54*$H$16</f>
        <v>0</v>
      </c>
    </row>
    <row r="55" spans="1:9" x14ac:dyDescent="0.25">
      <c r="A55" s="3" t="s">
        <v>14</v>
      </c>
      <c r="B55" s="3">
        <f>0.15/H37*$B$3</f>
        <v>0.3</v>
      </c>
      <c r="C55" s="3">
        <f>B55*$H$16</f>
        <v>0</v>
      </c>
    </row>
    <row r="56" spans="1:9" x14ac:dyDescent="0.25">
      <c r="A56" s="3" t="s">
        <v>31</v>
      </c>
      <c r="B56" s="3">
        <f>$B$3-$B$23-$B$16-SUM(B53:B55)</f>
        <v>0.97500000000000053</v>
      </c>
      <c r="C56" s="3">
        <f>B56*$H$16</f>
        <v>0</v>
      </c>
    </row>
    <row r="57" spans="1:9" x14ac:dyDescent="0.25">
      <c r="A57" s="3" t="s">
        <v>11</v>
      </c>
      <c r="B57" s="3">
        <f>SUM(B53:B56)</f>
        <v>4.875</v>
      </c>
      <c r="C57" s="3">
        <f>SUM(C53:C56)</f>
        <v>0</v>
      </c>
    </row>
    <row r="58" spans="1:9" x14ac:dyDescent="0.25">
      <c r="A58" s="1" t="s">
        <v>45</v>
      </c>
    </row>
    <row r="59" spans="1:9" x14ac:dyDescent="0.25">
      <c r="A59" s="3" t="s">
        <v>1</v>
      </c>
      <c r="B59" s="3">
        <f>0.9/H41*$B$3</f>
        <v>1.7999999999999998</v>
      </c>
      <c r="C59" s="3">
        <f>B59*$H$17</f>
        <v>32.4</v>
      </c>
    </row>
    <row r="60" spans="1:9" x14ac:dyDescent="0.25">
      <c r="A60" s="3" t="s">
        <v>2</v>
      </c>
      <c r="B60" s="3">
        <f>0.9/H42*$B$3</f>
        <v>1.7999999999999998</v>
      </c>
      <c r="C60" s="3">
        <f>B60*$H$17</f>
        <v>32.4</v>
      </c>
    </row>
    <row r="61" spans="1:9" x14ac:dyDescent="0.25">
      <c r="A61" s="3" t="s">
        <v>14</v>
      </c>
      <c r="B61" s="3">
        <f>0.15/H43*$B$3</f>
        <v>0.3</v>
      </c>
      <c r="C61" s="3">
        <f>B61*$H$17</f>
        <v>5.3999999999999995</v>
      </c>
    </row>
    <row r="62" spans="1:9" x14ac:dyDescent="0.25">
      <c r="A62" s="3" t="s">
        <v>31</v>
      </c>
      <c r="B62" s="3">
        <f>$B$3-$B$23-$B$17-SUM(B59:B61)</f>
        <v>0.97500000000000053</v>
      </c>
      <c r="C62" s="3">
        <f>B62*$H$17</f>
        <v>17.550000000000011</v>
      </c>
    </row>
    <row r="63" spans="1:9" x14ac:dyDescent="0.25">
      <c r="A63" s="3" t="s">
        <v>11</v>
      </c>
      <c r="B63" s="3">
        <f>SUM(B59:B62)</f>
        <v>4.875</v>
      </c>
      <c r="C63" s="3">
        <f>SUM(C59:C62)</f>
        <v>87.750000000000014</v>
      </c>
    </row>
    <row r="64" spans="1:9" x14ac:dyDescent="0.25">
      <c r="A64" s="1" t="s">
        <v>52</v>
      </c>
    </row>
    <row r="65" spans="1:8" x14ac:dyDescent="0.25">
      <c r="A65" s="3" t="s">
        <v>1</v>
      </c>
      <c r="B65" s="3">
        <f>0.9/H29*$B$3</f>
        <v>1.7999999999999998</v>
      </c>
      <c r="C65" s="3">
        <f>B65*$H$65</f>
        <v>6.2999999999999989</v>
      </c>
      <c r="G65" t="s">
        <v>54</v>
      </c>
      <c r="H65">
        <v>3.5</v>
      </c>
    </row>
    <row r="66" spans="1:8" x14ac:dyDescent="0.25">
      <c r="A66" s="3" t="s">
        <v>2</v>
      </c>
      <c r="B66" s="3">
        <f>0.9/H30*$B$3</f>
        <v>1.7999999999999998</v>
      </c>
      <c r="C66" s="3">
        <f>B66*$H$65</f>
        <v>6.2999999999999989</v>
      </c>
    </row>
    <row r="67" spans="1:8" x14ac:dyDescent="0.25">
      <c r="A67" s="3" t="s">
        <v>14</v>
      </c>
      <c r="B67" s="3">
        <f>0.15/H31*$B$3</f>
        <v>0.3</v>
      </c>
      <c r="C67" s="3">
        <f>B67*$H$65</f>
        <v>1.05</v>
      </c>
    </row>
    <row r="68" spans="1:8" x14ac:dyDescent="0.25">
      <c r="A68" s="3" t="s">
        <v>31</v>
      </c>
      <c r="B68" s="3">
        <f>$B$3-$B$23-$B$14-SUM(B65:B67)</f>
        <v>0.97500000000000053</v>
      </c>
      <c r="C68" s="3">
        <f>B68*$H$65</f>
        <v>3.4125000000000019</v>
      </c>
    </row>
    <row r="69" spans="1:8" x14ac:dyDescent="0.25">
      <c r="A69" s="3" t="s">
        <v>11</v>
      </c>
      <c r="B69" s="3">
        <f>SUM(B65:B68)</f>
        <v>4.875</v>
      </c>
      <c r="C69" s="3">
        <f>SUM(C65:C68)</f>
        <v>17.0625</v>
      </c>
    </row>
    <row r="70" spans="1:8" x14ac:dyDescent="0.25">
      <c r="A70" s="1" t="s">
        <v>53</v>
      </c>
    </row>
    <row r="71" spans="1:8" x14ac:dyDescent="0.25">
      <c r="A71" s="3" t="s">
        <v>1</v>
      </c>
      <c r="B71" s="3">
        <f>0.9/H35*$B$3</f>
        <v>1.7999999999999998</v>
      </c>
      <c r="C71" s="3">
        <f>B71*$H$71</f>
        <v>6.2999999999999989</v>
      </c>
      <c r="G71" t="s">
        <v>55</v>
      </c>
      <c r="H71">
        <v>3.5</v>
      </c>
    </row>
    <row r="72" spans="1:8" x14ac:dyDescent="0.25">
      <c r="A72" s="3" t="s">
        <v>2</v>
      </c>
      <c r="B72" s="3">
        <f>0.9/H36*$B$3</f>
        <v>1.7999999999999998</v>
      </c>
      <c r="C72" s="3">
        <f>B72*$H$71</f>
        <v>6.2999999999999989</v>
      </c>
    </row>
    <row r="73" spans="1:8" x14ac:dyDescent="0.25">
      <c r="A73" s="3" t="s">
        <v>14</v>
      </c>
      <c r="B73" s="3">
        <f>0.15/H37*$B$3</f>
        <v>0.3</v>
      </c>
      <c r="C73" s="3">
        <f>B73*$H$71</f>
        <v>1.05</v>
      </c>
    </row>
    <row r="74" spans="1:8" x14ac:dyDescent="0.25">
      <c r="A74" s="3" t="s">
        <v>31</v>
      </c>
      <c r="B74" s="3">
        <f>$B$3-$B$23-$B$14-SUM(B71:B73)</f>
        <v>0.97500000000000053</v>
      </c>
      <c r="C74" s="3">
        <f>B74*$H$71</f>
        <v>3.4125000000000019</v>
      </c>
    </row>
    <row r="75" spans="1:8" x14ac:dyDescent="0.25">
      <c r="A75" s="3" t="s">
        <v>11</v>
      </c>
      <c r="B75" s="3">
        <f>SUM(B71:B74)</f>
        <v>4.875</v>
      </c>
      <c r="C75" s="3">
        <f>SUM(C71:C74)</f>
        <v>17.0625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Official protocol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varioskan</dc:creator>
  <cp:lastModifiedBy>varioskan</cp:lastModifiedBy>
  <dcterms:created xsi:type="dcterms:W3CDTF">2023-04-04T22:18:40Z</dcterms:created>
  <dcterms:modified xsi:type="dcterms:W3CDTF">2023-05-08T15:26:22Z</dcterms:modified>
</cp:coreProperties>
</file>