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 Board" sheetId="1" r:id="rId4"/>
    <sheet state="visible" name="IBW" sheetId="2" r:id="rId5"/>
    <sheet state="visible" name="AjBW" sheetId="3" r:id="rId6"/>
    <sheet state="visible" name="BMI Prime" sheetId="4" r:id="rId7"/>
    <sheet state="visible" name="PI" sheetId="5" r:id="rId8"/>
    <sheet state="visible" name="WHR" sheetId="6" r:id="rId9"/>
    <sheet state="visible" name="WHtR" sheetId="7" r:id="rId10"/>
    <sheet state="visible" name="BAI" sheetId="8" r:id="rId11"/>
    <sheet state="visible" name="RFM (%)" sheetId="9" r:id="rId12"/>
    <sheet state="visible" name="LBM (kg)" sheetId="10" r:id="rId13"/>
    <sheet state="visible" name="FM (kg)" sheetId="11" r:id="rId14"/>
  </sheets>
  <definedNames/>
  <calcPr/>
</workbook>
</file>

<file path=xl/sharedStrings.xml><?xml version="1.0" encoding="utf-8"?>
<sst xmlns="http://schemas.openxmlformats.org/spreadsheetml/2006/main" count="179" uniqueCount="70">
  <si>
    <t>Patient</t>
  </si>
  <si>
    <t>BMI</t>
  </si>
  <si>
    <t>BMR</t>
  </si>
  <si>
    <t>IBW</t>
  </si>
  <si>
    <t>AjBW</t>
  </si>
  <si>
    <t>BMI Prime</t>
  </si>
  <si>
    <t>PI</t>
  </si>
  <si>
    <t>WHR</t>
  </si>
  <si>
    <t>WHtR</t>
  </si>
  <si>
    <t>BAI</t>
  </si>
  <si>
    <t>RFM (%)</t>
  </si>
  <si>
    <t>LBM (kg)</t>
  </si>
  <si>
    <t>FM (kg)</t>
  </si>
  <si>
    <t>Patient 1</t>
  </si>
  <si>
    <t>Patient 2</t>
  </si>
  <si>
    <t>Patient 3</t>
  </si>
  <si>
    <t>Patient 4</t>
  </si>
  <si>
    <t>Patient 5</t>
  </si>
  <si>
    <t>Sex</t>
  </si>
  <si>
    <t>Height (inches)</t>
  </si>
  <si>
    <t>IBW (kg)</t>
  </si>
  <si>
    <t>Male</t>
  </si>
  <si>
    <t>Female</t>
  </si>
  <si>
    <t>IBW (Devine Formula) :</t>
  </si>
  <si>
    <t>MALE</t>
  </si>
  <si>
    <t>50 + 2.3*(Height_in_inches-60)</t>
  </si>
  <si>
    <t>FEMALE</t>
  </si>
  <si>
    <t>45.5 + 2.3*(Height_in_inches-60)</t>
  </si>
  <si>
    <t>Actual Body Weight (ABW, kg)</t>
  </si>
  <si>
    <t>AjBW (kg)</t>
  </si>
  <si>
    <t>AjBW (kg) Formula :</t>
  </si>
  <si>
    <t>C2+0.4*(B2-C2)</t>
  </si>
  <si>
    <t>Weight (kg)</t>
  </si>
  <si>
    <t>Height (m)</t>
  </si>
  <si>
    <t>Category</t>
  </si>
  <si>
    <t>Overweight</t>
  </si>
  <si>
    <t>Normal</t>
  </si>
  <si>
    <t>Underweight</t>
  </si>
  <si>
    <t>Obese</t>
  </si>
  <si>
    <t>BMI Prime Formula :</t>
  </si>
  <si>
    <t>B2/(C2^2)</t>
  </si>
  <si>
    <t>BMI'</t>
  </si>
  <si>
    <t>D2/25</t>
  </si>
  <si>
    <t>Ponderal Index (PI) Formula :</t>
  </si>
  <si>
    <t>B2/(C2^3)</t>
  </si>
  <si>
    <t>Waist (cm)</t>
  </si>
  <si>
    <t>Hip (cm)</t>
  </si>
  <si>
    <t>Risk Category</t>
  </si>
  <si>
    <t>High (Male &gt;0.90)</t>
  </si>
  <si>
    <t>Normal (Female &lt;0.85)</t>
  </si>
  <si>
    <t>Very High</t>
  </si>
  <si>
    <t>WHR Formula :</t>
  </si>
  <si>
    <t>B2/C2</t>
  </si>
  <si>
    <t>Height (cm)</t>
  </si>
  <si>
    <t>Increased risk (&gt;0.5)</t>
  </si>
  <si>
    <t>Low risk</t>
  </si>
  <si>
    <t>Increased risk</t>
  </si>
  <si>
    <t>High risk</t>
  </si>
  <si>
    <t>WHtR Formula :</t>
  </si>
  <si>
    <t>BAI Formula :</t>
  </si>
  <si>
    <t>(B2/(C2^1.5))-18</t>
  </si>
  <si>
    <t>RFM (%) Formula :</t>
  </si>
  <si>
    <t>Male :</t>
  </si>
  <si>
    <t>64-20*(C2/D2)</t>
  </si>
  <si>
    <t>Female :</t>
  </si>
  <si>
    <t>76-20*(C3/D3)</t>
  </si>
  <si>
    <t>LBM Formula :</t>
  </si>
  <si>
    <t>IF(B2="Male", 1.1*C2 - 128*((C2/D2)^2), 1.07*C2 - 148*((C2/D2)^2))</t>
  </si>
  <si>
    <t>FM (kg) Formula :</t>
  </si>
  <si>
    <t>C2-D2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</si>
</sst>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6.0"/>
      <color theme="1"/>
      <name val="Arial"/>
      <scheme val="minor"/>
    </font>
    <font>
      <sz val="26.0"/>
      <color theme="1"/>
      <name val="Arial"/>
      <scheme val="minor"/>
    </font>
    <font>
      <b/>
      <sz val="20.0"/>
      <color theme="1"/>
      <name val="Arial"/>
      <scheme val="minor"/>
    </font>
    <font>
      <sz val="20.0"/>
      <color theme="1"/>
      <name val="Arial"/>
      <scheme val="minor"/>
    </font>
    <font/>
    <font>
      <sz val="20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Font="1"/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0" fillId="0" fontId="6" numFmtId="0" xfId="0" applyAlignment="1" applyFont="1">
      <alignment vertical="bottom"/>
    </xf>
    <xf borderId="2" fillId="0" fontId="3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4.13"/>
    <col customWidth="1" min="6" max="6" width="25.75"/>
    <col customWidth="1" min="7" max="26" width="24.13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1.0" customHeight="1">
      <c r="A2" s="3" t="s">
        <v>13</v>
      </c>
      <c r="B2" s="3">
        <v>22.9</v>
      </c>
      <c r="C2" s="3">
        <v>1785.0</v>
      </c>
      <c r="D2" s="3">
        <v>70.4</v>
      </c>
      <c r="E2" s="3">
        <v>76.2</v>
      </c>
      <c r="F2" s="3">
        <v>0.92</v>
      </c>
      <c r="G2" s="3">
        <v>13.0</v>
      </c>
      <c r="H2" s="3">
        <v>0.9</v>
      </c>
      <c r="I2" s="3">
        <v>0.53</v>
      </c>
      <c r="J2" s="3">
        <v>26.2</v>
      </c>
      <c r="K2" s="3">
        <v>24.0</v>
      </c>
      <c r="L2" s="3">
        <v>61.9</v>
      </c>
      <c r="M2" s="3">
        <v>23.1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1.0" customHeight="1">
      <c r="A3" s="3" t="s">
        <v>14</v>
      </c>
      <c r="B3" s="3">
        <v>24.5</v>
      </c>
      <c r="C3" s="3">
        <v>1420.0</v>
      </c>
      <c r="D3" s="3">
        <v>59.2</v>
      </c>
      <c r="E3" s="3">
        <v>62.1</v>
      </c>
      <c r="F3" s="3">
        <v>0.98</v>
      </c>
      <c r="G3" s="3">
        <v>14.7</v>
      </c>
      <c r="H3" s="3">
        <v>0.78</v>
      </c>
      <c r="I3" s="3">
        <v>0.47</v>
      </c>
      <c r="J3" s="3">
        <v>27.4</v>
      </c>
      <c r="K3" s="3">
        <v>33.1</v>
      </c>
      <c r="L3" s="3">
        <v>45.4</v>
      </c>
      <c r="M3" s="3">
        <v>19.6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1.0" customHeight="1">
      <c r="A4" s="3" t="s">
        <v>15</v>
      </c>
      <c r="B4" s="3">
        <v>28.7</v>
      </c>
      <c r="C4" s="3">
        <v>1995.0</v>
      </c>
      <c r="D4" s="3">
        <v>77.7</v>
      </c>
      <c r="E4" s="3">
        <v>85.6</v>
      </c>
      <c r="F4" s="3">
        <v>1.15</v>
      </c>
      <c r="G4" s="3">
        <v>15.8</v>
      </c>
      <c r="H4" s="3">
        <v>0.93</v>
      </c>
      <c r="I4" s="3">
        <v>0.56</v>
      </c>
      <c r="J4" s="3">
        <v>28.6</v>
      </c>
      <c r="K4" s="3">
        <v>23.4</v>
      </c>
      <c r="L4" s="3">
        <v>69.6</v>
      </c>
      <c r="M4" s="3">
        <v>25.4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1.0" customHeight="1">
      <c r="A5" s="3" t="s">
        <v>16</v>
      </c>
      <c r="B5" s="3">
        <v>21.6</v>
      </c>
      <c r="C5" s="3">
        <v>1260.0</v>
      </c>
      <c r="D5" s="3">
        <v>51.1</v>
      </c>
      <c r="E5" s="3">
        <v>53.2</v>
      </c>
      <c r="F5" s="3">
        <v>0.86</v>
      </c>
      <c r="G5" s="3">
        <v>14.0</v>
      </c>
      <c r="H5" s="3">
        <v>0.79</v>
      </c>
      <c r="I5" s="3">
        <v>0.45</v>
      </c>
      <c r="J5" s="3">
        <v>25.1</v>
      </c>
      <c r="K5" s="3">
        <v>35.7</v>
      </c>
      <c r="L5" s="3">
        <v>39.8</v>
      </c>
      <c r="M5" s="3">
        <v>12.2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51.0" customHeight="1">
      <c r="A6" s="3" t="s">
        <v>17</v>
      </c>
      <c r="B6" s="3">
        <v>31.6</v>
      </c>
      <c r="C6" s="3">
        <v>2050.0</v>
      </c>
      <c r="D6" s="3">
        <v>75.6</v>
      </c>
      <c r="E6" s="3">
        <v>82.4</v>
      </c>
      <c r="F6" s="3">
        <v>1.26</v>
      </c>
      <c r="G6" s="3">
        <v>17.8</v>
      </c>
      <c r="H6" s="3">
        <v>0.94</v>
      </c>
      <c r="I6" s="3">
        <v>0.59</v>
      </c>
      <c r="J6" s="3">
        <v>30.5</v>
      </c>
      <c r="K6" s="3">
        <v>23.2</v>
      </c>
      <c r="L6" s="3">
        <v>71.4</v>
      </c>
      <c r="M6" s="3">
        <v>28.6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51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51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1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51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1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51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1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1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1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1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1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1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1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51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1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1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1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51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51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51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1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51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51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51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51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51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51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51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51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51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51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51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51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51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51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51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1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51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51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51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51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51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51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51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51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51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51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51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51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51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51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51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51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51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51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51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51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51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51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51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51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51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51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51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51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51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51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51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51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51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51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51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51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51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51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51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51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51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51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51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51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51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51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51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51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51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51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51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51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51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51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51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51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51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51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51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51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51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51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51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51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51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51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51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51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51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51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51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51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51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51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51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51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51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51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51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51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51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51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51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51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51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51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51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51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51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51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51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51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51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51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51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51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51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51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51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51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51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51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51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51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51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51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51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51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51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51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51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51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51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51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51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51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51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51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51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51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51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51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51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51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51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51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51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51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51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51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51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51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51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51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51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51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51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51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51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51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51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51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51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51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51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51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51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51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51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51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51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51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51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51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51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51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51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51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51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51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51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51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51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51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51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51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51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51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51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51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51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51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51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51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51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51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51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51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51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51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51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51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51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51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51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51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51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51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51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51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51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51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51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51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51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51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51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51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51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51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51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51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51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51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51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51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51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51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51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51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51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51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51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51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51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51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51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51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51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51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51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51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51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51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51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51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51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51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51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51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51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51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51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51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51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51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51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51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51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51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51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51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51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51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51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51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51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51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51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51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51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51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51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51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51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51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51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51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51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51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51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51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51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51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51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51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51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51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51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51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51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51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51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51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51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51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51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51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51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51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51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51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51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51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51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51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51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51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51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51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51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51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51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51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51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51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51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51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51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51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51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51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51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51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51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51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51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51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51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51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51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51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51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51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51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51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51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51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51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51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51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51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51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51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51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51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51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51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51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51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51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51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51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51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51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51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51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51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51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51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51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51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51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51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51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51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51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51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51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51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51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51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51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51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51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51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51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51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51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51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51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51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51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51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51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51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51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51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51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51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51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51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51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51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51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51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51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51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51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51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51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51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51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51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51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51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51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51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51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51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51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51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51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51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51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51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51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51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51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51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51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51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51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51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51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51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51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51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51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51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51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51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51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51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51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51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51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51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51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51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51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51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51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51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51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51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51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51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51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51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51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51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51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51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51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51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51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51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51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51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51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51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51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51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51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51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51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51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51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51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51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51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51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51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51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51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51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51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51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51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51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51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51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51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51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51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51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51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51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51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51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51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51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51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51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51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51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51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51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51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51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51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51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51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51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51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51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51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51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51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51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51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51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51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51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51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51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51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51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51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51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51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51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51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51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51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51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51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51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51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51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51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51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51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51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51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51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51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51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51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51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51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51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51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51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51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51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51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51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51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51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51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51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51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51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51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51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51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51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51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51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51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51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51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51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51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51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51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51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51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51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51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51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51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51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51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51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51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51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51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51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51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51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51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51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51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51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51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51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51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51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51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51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51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51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51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51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51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51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51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51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51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51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51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51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51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51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51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51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51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51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51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51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51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51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51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51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51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51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51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51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51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51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51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51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51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51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51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51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51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51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51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51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51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51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51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51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51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51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51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51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51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51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51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51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51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51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51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51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51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51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51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51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51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51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51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51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51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51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51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51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51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51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51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51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51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51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51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51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51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51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51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51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51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51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51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51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51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51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51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51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51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51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51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51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51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51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51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51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51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51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51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51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51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51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51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51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51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51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51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51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51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51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51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51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51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51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51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51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51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51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51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51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51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51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51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51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51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51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51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51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51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51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51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51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51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51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51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51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51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51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51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51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51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51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51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51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51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51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51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51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51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51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51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51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51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51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51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51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51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51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51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51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51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51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51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51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51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51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51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51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51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51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51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51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51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51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51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51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51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51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51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51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51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51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51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51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51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51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51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51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51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51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51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51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51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51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51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51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51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51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51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51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51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51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51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51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51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51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51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51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51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51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51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51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51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51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51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51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51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51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51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51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51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51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51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51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51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51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51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51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51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51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51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51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51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51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51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51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51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51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51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51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51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51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51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51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51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51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51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51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51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51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51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51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51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51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51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51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51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51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51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51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51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51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51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51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51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51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51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51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51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51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51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51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51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51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51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51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51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51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51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51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51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51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51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51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51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51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51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51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51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51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51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51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51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51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51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51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51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51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51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51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51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51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51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51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51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51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51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51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51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51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51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51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51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51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51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51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51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51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51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51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51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51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51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51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51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51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51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51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51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51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51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51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51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51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51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51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51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51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51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51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51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51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51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51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51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51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51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51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51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51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51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51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51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51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51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51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51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51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51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51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51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51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51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51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51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51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51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51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51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51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51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51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51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51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51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51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51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51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51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51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51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51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51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4" width="25.13"/>
    <col customWidth="1" min="5" max="5" width="35.5"/>
    <col customWidth="1" min="6" max="25" width="21.0"/>
  </cols>
  <sheetData>
    <row r="1" ht="39.75" customHeight="1">
      <c r="A1" s="4" t="s">
        <v>0</v>
      </c>
      <c r="B1" s="4" t="s">
        <v>18</v>
      </c>
      <c r="C1" s="4" t="s">
        <v>32</v>
      </c>
      <c r="D1" s="4" t="s">
        <v>53</v>
      </c>
      <c r="E1" s="4" t="s">
        <v>11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39.75" customHeight="1">
      <c r="A2" s="6" t="s">
        <v>13</v>
      </c>
      <c r="B2" s="6" t="s">
        <v>21</v>
      </c>
      <c r="C2" s="6">
        <v>85.0</v>
      </c>
      <c r="D2" s="6">
        <v>175.0</v>
      </c>
      <c r="E2" s="12">
        <f t="shared" ref="E2:E6" si="1">IF(B2="Male",1.1*C2-128*((C2/D2)^2),1.07*C2-148*((C2/D2)^2))</f>
        <v>63.30244898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39.75" customHeight="1">
      <c r="A3" s="6" t="s">
        <v>14</v>
      </c>
      <c r="B3" s="6" t="s">
        <v>22</v>
      </c>
      <c r="C3" s="6">
        <v>65.0</v>
      </c>
      <c r="D3" s="6">
        <v>163.0</v>
      </c>
      <c r="E3" s="12">
        <f t="shared" si="1"/>
        <v>46.01505326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39.75" customHeight="1">
      <c r="A4" s="6" t="s">
        <v>15</v>
      </c>
      <c r="B4" s="6" t="s">
        <v>21</v>
      </c>
      <c r="C4" s="6">
        <v>95.0</v>
      </c>
      <c r="D4" s="6">
        <v>182.0</v>
      </c>
      <c r="E4" s="12">
        <f t="shared" si="1"/>
        <v>69.62498491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39.75" customHeight="1">
      <c r="A5" s="6" t="s">
        <v>16</v>
      </c>
      <c r="B5" s="6" t="s">
        <v>22</v>
      </c>
      <c r="C5" s="6">
        <v>52.0</v>
      </c>
      <c r="D5" s="6">
        <v>155.0</v>
      </c>
      <c r="E5" s="12">
        <f t="shared" si="1"/>
        <v>38.9826847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39.75" customHeight="1">
      <c r="A6" s="6" t="s">
        <v>17</v>
      </c>
      <c r="B6" s="6" t="s">
        <v>21</v>
      </c>
      <c r="C6" s="6">
        <v>100.0</v>
      </c>
      <c r="D6" s="6">
        <v>178.0</v>
      </c>
      <c r="E6" s="12">
        <f t="shared" si="1"/>
        <v>69.60106047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39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39.75" customHeight="1">
      <c r="A8" s="16"/>
      <c r="B8" s="17" t="s">
        <v>66</v>
      </c>
      <c r="C8" s="8"/>
      <c r="D8" s="8"/>
      <c r="E8" s="9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39.75" customHeight="1">
      <c r="A9" s="16"/>
      <c r="B9" s="18" t="s">
        <v>67</v>
      </c>
      <c r="C9" s="8"/>
      <c r="D9" s="8"/>
      <c r="E9" s="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39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39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39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39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39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39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39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39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39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39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39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39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39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39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39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39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39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39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39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39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39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39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39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39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39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39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39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39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39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39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39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39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39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39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39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39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39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39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39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39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39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39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39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39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39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39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39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39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39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39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39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39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39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39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39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39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39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39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39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39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39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39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39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39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39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39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39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39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39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39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39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39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39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39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39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39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39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39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39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39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39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39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39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39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39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39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39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39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39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39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39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39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39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39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39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39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39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39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39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39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39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39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39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39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39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39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39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39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39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39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39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39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39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39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39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39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39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39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39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39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39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39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39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39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39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39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39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39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39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39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39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39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39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39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39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39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39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39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39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39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39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39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39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39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39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39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39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39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39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39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39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39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39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39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39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39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39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39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39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39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39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39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39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39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39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39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39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39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39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39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39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39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39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39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39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39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39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39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39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39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39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39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39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39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39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39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39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39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39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39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39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39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39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39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39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39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39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39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39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39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39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39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39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39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39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39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39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39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39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39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39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39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39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39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39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39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39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39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39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39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39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39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39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39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39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39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39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39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39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39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39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39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39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39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39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39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39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39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39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39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39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39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39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39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39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39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39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39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39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39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39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39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39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39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39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39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39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39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39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39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39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39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39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39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39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39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39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39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39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39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39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39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39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39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39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39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39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39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39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39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39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39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39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39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39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39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39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39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39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39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39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39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39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39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39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39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39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39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39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39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39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39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39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39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39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39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39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39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39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39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39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39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39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39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39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39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39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39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39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39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39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39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39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39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39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39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39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39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39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39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39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39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39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39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39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39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39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39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39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39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39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39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39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39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39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39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39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39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39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39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39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39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39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39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39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39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39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39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39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39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39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39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39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39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39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39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39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39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39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39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39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39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39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39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39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39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39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39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39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39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39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39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39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39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39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39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39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39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39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39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39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39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39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39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39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39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39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39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39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39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39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39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39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39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39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39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39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39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39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39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39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39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39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39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39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39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39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39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39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39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39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39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39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39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39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39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39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39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39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39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39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39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39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39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39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39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39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39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39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39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39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39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39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39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39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39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39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39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39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39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39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39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39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39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39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39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39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39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39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39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39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39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39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39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39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39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39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39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39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39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39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39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39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39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39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39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39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39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39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39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39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39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39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39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39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39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39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39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39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39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39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39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39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39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39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39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39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39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39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39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39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39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39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39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39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39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39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39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39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39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39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39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39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39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39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39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39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39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39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39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39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39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39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39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39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39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39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39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39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39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39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39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39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39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39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39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39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39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39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39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39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39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39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39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39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39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39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39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39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39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39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39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39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39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39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39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39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39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39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39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39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39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39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39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39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39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39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39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39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39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39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39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39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39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39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39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39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39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39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39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39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39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39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39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39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39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39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39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39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39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39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39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39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39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39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39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39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39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39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39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39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39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39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39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39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39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39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39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39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39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39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39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39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39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39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39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39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39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39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39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39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39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39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39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39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39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39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39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39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39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39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39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39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39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39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39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39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39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39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39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39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39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39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39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39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39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39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39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39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39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39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39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39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39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39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39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39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39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39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39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39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39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39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39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39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39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39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39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39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39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39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39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39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39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39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39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39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39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39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39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39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39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39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39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39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39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39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39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39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39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39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39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39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39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39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39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39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39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39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39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39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39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39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39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39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39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39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39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39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39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39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39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39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39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39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39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39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39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39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39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39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39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39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39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39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39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39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39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39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39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39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39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39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39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39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39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39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39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39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39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39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39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39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39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39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39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39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39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39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39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39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39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39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39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39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39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39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39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39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39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39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39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39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39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39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39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39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39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39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39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39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39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39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39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39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39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39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39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39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39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39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39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39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39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39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39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39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39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39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39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39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39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39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39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39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39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39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39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39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39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39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39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39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39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39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39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39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39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39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39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39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39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39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39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39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39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39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39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39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39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39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39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39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39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39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39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39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39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39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39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39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39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39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39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39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39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39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39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39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39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39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39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39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39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39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39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39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39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39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39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39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39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39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39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39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39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39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39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39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39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39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39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39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39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39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39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39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39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39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39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39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39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39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39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39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39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39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39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39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39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39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39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39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39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39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39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39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39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39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39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39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39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39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39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39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39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39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39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39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39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39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39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39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39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39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39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39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39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39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39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39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39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39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39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39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39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39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39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39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39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39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39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39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39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39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39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39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39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39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39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39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39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39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39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39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39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39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39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39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39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39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39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39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39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39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39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39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39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39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39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39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39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39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39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ht="39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ht="39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ht="39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ht="39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ht="39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ht="39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ht="39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ht="39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ht="39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ht="39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ht="39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ht="39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ht="39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ht="39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ht="39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ht="39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ht="39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ht="39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ht="39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ht="39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ht="39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ht="39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ht="39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ht="39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ht="39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ht="39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ht="39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ht="39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ht="39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ht="39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ht="39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ht="39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ht="39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ht="39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ht="39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ht="39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ht="39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mergeCells count="2">
    <mergeCell ref="B9:E9"/>
    <mergeCell ref="B8:E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19.88"/>
  </cols>
  <sheetData>
    <row r="1" ht="36.0" customHeight="1">
      <c r="A1" s="4" t="s">
        <v>0</v>
      </c>
      <c r="B1" s="4" t="s">
        <v>18</v>
      </c>
      <c r="C1" s="4" t="s">
        <v>32</v>
      </c>
      <c r="D1" s="4" t="s">
        <v>11</v>
      </c>
      <c r="E1" s="4" t="s">
        <v>12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6.0" customHeight="1">
      <c r="A2" s="6" t="s">
        <v>13</v>
      </c>
      <c r="B2" s="6" t="s">
        <v>21</v>
      </c>
      <c r="C2" s="6">
        <v>85.0</v>
      </c>
      <c r="D2" s="6">
        <v>61.9</v>
      </c>
      <c r="E2" s="12">
        <f t="shared" ref="E2:E6" si="1">C2-D2</f>
        <v>23.1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6.0" customHeight="1">
      <c r="A3" s="6" t="s">
        <v>14</v>
      </c>
      <c r="B3" s="6" t="s">
        <v>22</v>
      </c>
      <c r="C3" s="6">
        <v>65.0</v>
      </c>
      <c r="D3" s="6">
        <v>45.4</v>
      </c>
      <c r="E3" s="12">
        <f t="shared" si="1"/>
        <v>19.6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6.0" customHeight="1">
      <c r="A4" s="6" t="s">
        <v>15</v>
      </c>
      <c r="B4" s="6" t="s">
        <v>21</v>
      </c>
      <c r="C4" s="6">
        <v>95.0</v>
      </c>
      <c r="D4" s="6">
        <v>69.6</v>
      </c>
      <c r="E4" s="12">
        <f t="shared" si="1"/>
        <v>25.4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6.0" customHeight="1">
      <c r="A5" s="6" t="s">
        <v>16</v>
      </c>
      <c r="B5" s="6" t="s">
        <v>22</v>
      </c>
      <c r="C5" s="6">
        <v>52.0</v>
      </c>
      <c r="D5" s="6">
        <v>39.8</v>
      </c>
      <c r="E5" s="12">
        <f t="shared" si="1"/>
        <v>12.2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6.0" customHeight="1">
      <c r="A6" s="6" t="s">
        <v>17</v>
      </c>
      <c r="B6" s="6" t="s">
        <v>21</v>
      </c>
      <c r="C6" s="6">
        <v>100.0</v>
      </c>
      <c r="D6" s="6">
        <v>71.4</v>
      </c>
      <c r="E6" s="12">
        <f t="shared" si="1"/>
        <v>28.6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6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6.0" customHeight="1">
      <c r="A8" s="5"/>
      <c r="B8" s="7" t="s">
        <v>68</v>
      </c>
      <c r="C8" s="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6.0" customHeight="1">
      <c r="A9" s="5"/>
      <c r="B9" s="11" t="s">
        <v>69</v>
      </c>
      <c r="C9" s="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6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6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6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6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6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6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6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6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6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6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6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6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6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6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6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6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6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6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6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6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6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6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6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6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6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6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6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6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6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6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6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6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6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6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6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6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6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6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6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6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6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6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6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6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6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6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6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6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6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6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6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6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6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6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6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6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6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6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6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6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6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6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6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6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6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6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6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6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6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6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6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6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6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6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6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6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6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6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6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6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6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6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6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6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6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6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6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6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6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6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6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6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6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6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6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6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6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6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6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6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6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6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6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6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6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6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6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6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6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6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6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6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6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6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6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6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6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6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6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6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6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6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6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6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6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6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6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6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6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6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6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6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6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6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6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6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6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6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6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6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6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6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6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6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6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6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6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6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6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6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6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6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6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6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6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6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6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6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6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6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6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6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6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6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6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6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6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6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6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6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6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6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6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6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6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6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6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6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6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6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6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6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6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6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6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6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6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6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6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6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6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6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6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6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6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6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6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6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6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6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6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6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6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6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6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6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6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6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6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6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6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6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6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6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6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6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6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6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6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6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6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6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6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6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6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6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6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6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6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6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6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6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6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6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6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6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6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6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6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6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6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6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6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6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6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6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6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6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6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6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6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6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6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6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6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6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6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6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6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6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6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6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6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6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6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6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6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6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6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6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6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6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6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6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6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6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6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6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6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6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6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6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6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6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6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6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6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6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6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6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6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6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6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6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6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6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6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6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6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6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6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6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6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6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6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6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6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6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6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6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6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6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6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6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6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6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6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6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6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6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6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6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6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6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6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6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6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6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6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6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6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6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6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6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6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6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6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6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6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6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6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6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6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6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6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6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6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6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6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6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6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6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6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6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6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6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6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6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6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6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6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6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6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6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6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6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6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6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6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6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6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6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6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6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6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6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6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6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6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6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6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6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6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6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6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6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6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6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6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6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6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6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6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6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6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6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6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6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6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6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6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6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6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6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6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6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6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6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6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6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6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6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6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6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6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6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6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6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6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6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6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6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6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6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6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6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6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6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6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6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6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6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6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6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6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6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6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6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6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6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6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6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6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6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6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6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6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6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6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6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6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6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6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6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6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6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6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6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6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6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6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6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6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6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6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6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6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6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6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6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6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6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6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6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6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6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6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6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6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6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6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6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6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6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6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6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6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6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6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6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6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6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6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6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6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6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6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6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6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6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6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6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6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6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6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6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6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6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6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6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6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6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6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6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6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6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6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6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6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6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6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6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6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6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6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6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6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6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6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6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6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6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6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6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6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6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6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6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6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6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6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6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6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6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6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6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6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6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6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6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6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6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6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6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6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6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6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6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6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6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6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6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6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6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6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6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6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6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6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6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6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6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6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6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6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6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6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6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6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6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6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6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6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6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6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6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6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6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6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6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6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6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6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6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6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6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6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6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6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6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6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6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6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6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6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6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6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6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6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6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6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6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6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6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6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6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6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6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6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6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6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6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6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6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6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6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6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6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6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6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6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6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6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6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6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6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6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6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6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6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6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6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6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6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6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6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6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6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6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6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6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6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6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6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6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6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6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6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6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6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6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6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6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6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6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6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6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6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6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6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6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6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6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6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6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6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6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6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6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6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6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6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6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6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6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6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6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6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6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6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6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6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6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6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6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6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6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6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6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6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6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6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6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6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6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6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6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6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6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6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6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6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6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6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6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6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6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6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6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6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6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6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6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6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6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6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6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6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6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6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6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6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6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6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6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6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6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6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6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6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6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6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6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6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6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6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6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6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6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6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6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6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6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6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6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6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6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6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6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6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6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6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6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6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6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6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6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6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6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6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6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6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6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6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6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6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6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6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6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6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6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6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6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6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6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6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6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6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6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6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6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6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6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6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6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6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6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6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6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6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6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6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6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6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6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6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6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6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6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6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6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6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6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6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6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6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6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6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6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6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6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6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6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6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6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6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6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6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6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6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6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6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6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6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6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6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6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6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6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6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6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6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6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6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6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6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6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6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6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6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6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6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6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6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6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6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6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6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6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6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6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6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6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6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6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6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6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6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6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6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6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6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6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6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6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6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6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6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6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6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6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6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6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6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6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6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6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6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6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6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6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6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6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6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6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6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6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6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6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6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6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6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6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6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6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6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6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6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6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6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6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6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6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6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6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6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6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6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6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6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6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6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6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6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6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6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6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6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6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6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6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6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6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6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6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6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6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6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6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6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6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6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6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6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6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6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6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6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6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6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6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6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6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6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6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6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6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6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6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6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6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6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6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6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6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6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6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6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6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6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6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6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6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6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6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6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6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6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6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6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6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6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6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6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6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6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6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6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6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6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6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2">
    <mergeCell ref="B8:C8"/>
    <mergeCell ref="B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38"/>
    <col customWidth="1" min="3" max="3" width="30.88"/>
    <col customWidth="1" min="4" max="25" width="21.38"/>
  </cols>
  <sheetData>
    <row r="1" ht="40.5" customHeight="1">
      <c r="A1" s="4" t="s">
        <v>0</v>
      </c>
      <c r="B1" s="4" t="s">
        <v>18</v>
      </c>
      <c r="C1" s="4" t="s">
        <v>19</v>
      </c>
      <c r="D1" s="4" t="s">
        <v>20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40.5" customHeight="1">
      <c r="A2" s="6" t="s">
        <v>13</v>
      </c>
      <c r="B2" s="6" t="s">
        <v>21</v>
      </c>
      <c r="C2" s="6">
        <v>69.0</v>
      </c>
      <c r="D2" s="6">
        <f>50+2.3*(69-60)</f>
        <v>70.7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40.5" customHeight="1">
      <c r="A3" s="6" t="s">
        <v>14</v>
      </c>
      <c r="B3" s="6" t="s">
        <v>22</v>
      </c>
      <c r="C3" s="6">
        <v>64.0</v>
      </c>
      <c r="D3" s="6">
        <f>45.5+2.3*(64-60)</f>
        <v>54.7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40.5" customHeight="1">
      <c r="A4" s="6" t="s">
        <v>15</v>
      </c>
      <c r="B4" s="6" t="s">
        <v>21</v>
      </c>
      <c r="C4" s="6">
        <v>72.0</v>
      </c>
      <c r="D4" s="6">
        <f>50+2.3*(72-60)</f>
        <v>77.6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40.5" customHeight="1">
      <c r="A5" s="6" t="s">
        <v>16</v>
      </c>
      <c r="B5" s="6" t="s">
        <v>22</v>
      </c>
      <c r="C5" s="6">
        <v>60.0</v>
      </c>
      <c r="D5" s="6">
        <f>45.5+2.3*(60-60)</f>
        <v>45.5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40.5" customHeight="1">
      <c r="A6" s="6" t="s">
        <v>17</v>
      </c>
      <c r="B6" s="6" t="s">
        <v>21</v>
      </c>
      <c r="C6" s="6">
        <v>65.0</v>
      </c>
      <c r="D6" s="6">
        <f>50+2.3*(65-60)</f>
        <v>61.5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40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40.5" customHeight="1">
      <c r="A8" s="5"/>
      <c r="B8" s="7" t="s">
        <v>23</v>
      </c>
      <c r="C8" s="8"/>
      <c r="D8" s="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40.5" customHeight="1">
      <c r="A9" s="5"/>
      <c r="B9" s="10" t="s">
        <v>24</v>
      </c>
      <c r="C9" s="11" t="s">
        <v>25</v>
      </c>
      <c r="D9" s="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40.5" customHeight="1">
      <c r="A10" s="5"/>
      <c r="B10" s="10" t="s">
        <v>26</v>
      </c>
      <c r="C10" s="11" t="s">
        <v>27</v>
      </c>
      <c r="D10" s="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40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40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40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40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40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40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40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40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40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40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40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40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40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40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40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40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40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40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40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40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40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40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40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40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40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40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40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40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40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40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40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40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40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40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40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40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40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40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40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40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40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40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40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40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40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40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40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40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40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40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40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40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40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40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40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40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40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40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40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40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40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40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40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40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40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40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40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40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40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40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40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40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40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40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40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40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40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40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40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40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40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40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40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40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40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40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40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40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40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40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40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40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40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40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40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40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40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40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40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40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40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40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40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40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40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40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40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40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40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40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40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40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40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40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40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40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40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40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40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40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40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40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40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40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40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40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40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40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40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40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40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40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40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40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40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40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40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40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40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40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40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40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40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40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40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40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40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40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40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40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40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40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40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40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40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40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40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40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40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40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40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40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40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40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40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40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40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40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40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40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40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40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40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40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40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40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40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40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40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40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40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40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40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40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40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40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40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40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40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40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40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40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40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40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40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40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40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40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40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40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40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40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40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40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40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40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40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40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40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40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40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40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40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40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40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40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40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40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40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40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40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40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40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40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40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40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40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40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40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40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40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40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40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40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40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40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40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40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40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40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40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40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40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40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40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40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40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40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40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40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40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40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40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40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40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40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40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40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40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40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40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40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40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40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40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40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40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40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40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40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40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40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40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40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40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40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40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40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40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40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40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40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40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40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40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40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40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40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40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40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40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40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40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40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40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40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40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40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40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40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40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40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40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40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40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40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40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40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40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40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40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40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40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40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40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40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40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40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40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40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40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40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40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40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40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40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40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40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40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40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40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40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40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40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40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40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40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40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40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40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40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40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40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40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40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40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40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40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40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40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40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40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40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40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40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40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40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40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40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40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40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40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40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40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40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40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40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40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40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40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40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40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40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40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40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40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40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40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40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40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40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40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40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40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40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40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40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40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40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40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40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40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40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40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40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40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40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40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40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40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40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40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40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40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40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40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40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40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40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40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40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40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40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40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40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40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40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40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40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40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40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40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40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40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40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40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40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40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40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40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40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40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40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40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40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40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40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40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40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40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40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40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40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40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40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40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40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40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40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40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40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40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40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40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40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40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40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40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40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40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40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40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40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40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40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40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40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40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40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40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40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40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40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40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40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40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40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40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40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40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40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40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40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40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40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40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40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40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40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40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40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40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40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40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40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40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40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40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40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40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40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40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40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40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40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40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40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40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40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40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40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40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40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40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40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40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40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40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40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40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40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40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40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40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40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40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40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40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40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40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40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40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40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40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40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40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40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40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40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40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40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40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40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40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40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40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40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40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40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40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40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40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40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40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40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40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40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40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40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40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40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40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40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40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40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40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40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40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40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40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40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40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40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40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40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40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40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40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40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40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40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40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40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40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40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40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40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40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40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40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40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40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40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40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40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40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40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40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40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40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40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40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40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40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40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40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40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40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40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40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40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40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40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40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40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40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40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40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40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40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40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40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40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40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40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40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40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40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40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40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40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40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40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40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40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40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40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40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40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40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40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40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40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40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40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40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40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40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40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40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40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40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40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40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40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40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40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40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40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40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40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40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40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40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40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40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40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40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40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40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40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40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40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40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40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40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40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40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40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40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40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40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40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40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40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40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40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40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40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40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40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40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40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40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40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40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40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40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40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40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40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40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40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40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40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40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40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40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40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40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40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40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40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40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40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40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40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40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40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40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40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40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40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40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40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40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40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40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40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40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40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40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40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40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40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40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40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40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40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40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40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40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40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40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40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40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40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40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40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40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40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40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40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40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40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40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40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40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40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40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40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40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40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40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40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40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40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40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40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40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40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40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40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40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40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40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40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40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40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40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40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40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40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40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40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40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40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40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40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40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40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40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40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40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40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40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40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40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40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40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40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40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40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40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40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40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40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40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40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40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40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40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40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40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40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40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40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40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40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40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40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40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40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40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40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40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40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40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40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40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40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40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40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40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40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40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40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40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40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40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40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40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40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40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40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40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40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40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40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40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40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40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40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40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40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40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40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40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40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40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40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40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40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40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40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40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40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40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40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40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40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40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40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40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40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40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40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40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40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40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40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40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40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40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40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40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40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40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40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40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40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40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40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40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40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40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40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40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40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40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40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40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40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40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40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40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40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40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40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40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40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40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40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40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40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40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40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40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40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40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40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40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40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40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40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40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40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40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40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40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40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40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40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40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40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40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40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40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40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40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40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40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40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40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40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40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40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40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40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40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40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40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40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40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40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40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40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40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40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40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40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40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40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40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40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40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40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40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40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40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40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40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40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40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40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40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40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40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40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40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40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40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40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40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40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40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40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40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40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40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B8:D8"/>
    <mergeCell ref="C9:D9"/>
    <mergeCell ref="C10:D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53.88"/>
    <col customWidth="1" min="3" max="3" width="26.5"/>
    <col customWidth="1" min="4" max="4" width="25.5"/>
    <col customWidth="1" min="5" max="5" width="23.63"/>
    <col customWidth="1" min="6" max="26" width="22.38"/>
  </cols>
  <sheetData>
    <row r="1" ht="40.5" customHeight="1">
      <c r="A1" s="4" t="s">
        <v>0</v>
      </c>
      <c r="B1" s="4" t="s">
        <v>28</v>
      </c>
      <c r="C1" s="4" t="s">
        <v>20</v>
      </c>
      <c r="D1" s="4" t="s">
        <v>29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40.5" customHeight="1">
      <c r="A2" s="6" t="s">
        <v>13</v>
      </c>
      <c r="B2" s="6">
        <v>85.0</v>
      </c>
      <c r="C2" s="6">
        <v>70.7</v>
      </c>
      <c r="D2" s="12">
        <f t="shared" ref="D2:D6" si="1">C2+0.4*(B2-C2)</f>
        <v>76.42</v>
      </c>
      <c r="E2" s="1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0.5" customHeight="1">
      <c r="A3" s="6" t="s">
        <v>14</v>
      </c>
      <c r="B3" s="6">
        <v>65.0</v>
      </c>
      <c r="C3" s="6">
        <v>54.7</v>
      </c>
      <c r="D3" s="12">
        <f t="shared" si="1"/>
        <v>58.82</v>
      </c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6" t="s">
        <v>15</v>
      </c>
      <c r="B4" s="6">
        <v>95.0</v>
      </c>
      <c r="C4" s="6">
        <v>77.6</v>
      </c>
      <c r="D4" s="12">
        <f t="shared" si="1"/>
        <v>84.56</v>
      </c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0.5" customHeight="1">
      <c r="A5" s="6" t="s">
        <v>16</v>
      </c>
      <c r="B5" s="6">
        <v>52.0</v>
      </c>
      <c r="C5" s="6">
        <v>45.5</v>
      </c>
      <c r="D5" s="12">
        <f t="shared" si="1"/>
        <v>48.1</v>
      </c>
      <c r="E5" s="1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40.5" customHeight="1">
      <c r="A6" s="6" t="s">
        <v>17</v>
      </c>
      <c r="B6" s="6">
        <v>100.0</v>
      </c>
      <c r="C6" s="6">
        <v>61.5</v>
      </c>
      <c r="D6" s="12">
        <f t="shared" si="1"/>
        <v>76.9</v>
      </c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0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0.5" customHeight="1">
      <c r="A8" s="5"/>
      <c r="B8" s="14" t="s">
        <v>30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0.5" customHeight="1">
      <c r="A9" s="5"/>
      <c r="B9" s="10" t="s">
        <v>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40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40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0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0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40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40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40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40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40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40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40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40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0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40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0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40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40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40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40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40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40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40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40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40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40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40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40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40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40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40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40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40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40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40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40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40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40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0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40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40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40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40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40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40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40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40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40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40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40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40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40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40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40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40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40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40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40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40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40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40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40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40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40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40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40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40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40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40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40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40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40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40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40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40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40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40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40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40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40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40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40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40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40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40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40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40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40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40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40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40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40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40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40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40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40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40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40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40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40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40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40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40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40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40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40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40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40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40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40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40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40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40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40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40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40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40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40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40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40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40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40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40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40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40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40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40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40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40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40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40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40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40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40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40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40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40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40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40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40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40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40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40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40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40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40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40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40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40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40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40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40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40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40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40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40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40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40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40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40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40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40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40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40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40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40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40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40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40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40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40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40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40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40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40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40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40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40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40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40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40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40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40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40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40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40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40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40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40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40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40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40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40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40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40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40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40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40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40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40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40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40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40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40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40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40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40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40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40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40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40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40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40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40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40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40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40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40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40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40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40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40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40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40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40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40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40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40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40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40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40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40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40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40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40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40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40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40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40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40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40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40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40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40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40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40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40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40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40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40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40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40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40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40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40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40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40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40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40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40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40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40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40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40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40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40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40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40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40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40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40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40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40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40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40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40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40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40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40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40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40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40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40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40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40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40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40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40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40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40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40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40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40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40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40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40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40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40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40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40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40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40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40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40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40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40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40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40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40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40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40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40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40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40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40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40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40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40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40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40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40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40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40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40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40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40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40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40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40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40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40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40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40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40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40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40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40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40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40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40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40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40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40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40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40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40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40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40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40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40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40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40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40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40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40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40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40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40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40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40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40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40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40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40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40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40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40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40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40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40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40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40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40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40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40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40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40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40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40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40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40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40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40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40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40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40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40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40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40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40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40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40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40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40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40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40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40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40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40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40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40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40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40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40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40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40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40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40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40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40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40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40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40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40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40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40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40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40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40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40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40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40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40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40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40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40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40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40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40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40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40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40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40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40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40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40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40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40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40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40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40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40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40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40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40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40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40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40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40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40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40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40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40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40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40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40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40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40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40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40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40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40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40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40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40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40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40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40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40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40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40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40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40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40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40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40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40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40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40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40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40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40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40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40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40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40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40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40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40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40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40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40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40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40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40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40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40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40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40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40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40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40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40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40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40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40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40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40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40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40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40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40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40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40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40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40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40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40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40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40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40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40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40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40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40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40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40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40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40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40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40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40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40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40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40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40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40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40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40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40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40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40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40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40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40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40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40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40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40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40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40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40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40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40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40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40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40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40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40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40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40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40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40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40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40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40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40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40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40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40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40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40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40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40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40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40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40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40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40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40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40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40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40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40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40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40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40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40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40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40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40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40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40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40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40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40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40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40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40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40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40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40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40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40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40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40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40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40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40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40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40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40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40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40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40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40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40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40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40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40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40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40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40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40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40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40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40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40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40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40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40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40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40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40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40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40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40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40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40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40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40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40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40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40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40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40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40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40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40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40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40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40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40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40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40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40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40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40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40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40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40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40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40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40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40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40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40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40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40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40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40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40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40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40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40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40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40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40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40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40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40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40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40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40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40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40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40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40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40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40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40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40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40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40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40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40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40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40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40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40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40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40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40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40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40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40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40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40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40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40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40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40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40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40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40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40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40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40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40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40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40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40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40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40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40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40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40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40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40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40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40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40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40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40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40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40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40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40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40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40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40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40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40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40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40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40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40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40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40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40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40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40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40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40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40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40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40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40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40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40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40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40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40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40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40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40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40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40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40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40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40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40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40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40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40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40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40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40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40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40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40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40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40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40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40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40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40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40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40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40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40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40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40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40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40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40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40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40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40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40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40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40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40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40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40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40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40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40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40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40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40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40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40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40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40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40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40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40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40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40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40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40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40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40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40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40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40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40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40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40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40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40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40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40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40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40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40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40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40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40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40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40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40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40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40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40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40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40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40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40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40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40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40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40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40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40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40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40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40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40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40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40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40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40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40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40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40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40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40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40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40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40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40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40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40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40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40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40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40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40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40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40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40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40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40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40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40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40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40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40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40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40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40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40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40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40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40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40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40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40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40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40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40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40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40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40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40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40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40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40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40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40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40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40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40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40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40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40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40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40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40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40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40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40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40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40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40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40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40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40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40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40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40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40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40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40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40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40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40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40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40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40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40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40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40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40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40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40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40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40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40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40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40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40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40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40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40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40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40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40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40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40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40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40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40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40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40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40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40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40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40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40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40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40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40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40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40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40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40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40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40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40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40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40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40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40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40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40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40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40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40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40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1.5"/>
    <col customWidth="1" min="3" max="3" width="23.0"/>
    <col customWidth="1" min="4" max="4" width="29.25"/>
    <col customWidth="1" min="5" max="5" width="28.25"/>
    <col customWidth="1" min="6" max="6" width="26.38"/>
    <col customWidth="1" min="7" max="25" width="19.38"/>
  </cols>
  <sheetData>
    <row r="1" ht="39.75" customHeight="1">
      <c r="A1" s="4" t="s">
        <v>0</v>
      </c>
      <c r="B1" s="4" t="s">
        <v>32</v>
      </c>
      <c r="C1" s="4" t="s">
        <v>33</v>
      </c>
      <c r="D1" s="4" t="s">
        <v>1</v>
      </c>
      <c r="E1" s="4" t="s">
        <v>5</v>
      </c>
      <c r="F1" s="4" t="s">
        <v>34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9.75" customHeight="1">
      <c r="A2" s="6" t="s">
        <v>13</v>
      </c>
      <c r="B2" s="6">
        <v>85.0</v>
      </c>
      <c r="C2" s="6">
        <v>1.75</v>
      </c>
      <c r="D2" s="12">
        <f t="shared" ref="D2:D6" si="1">B2/(C2^2)</f>
        <v>27.75510204</v>
      </c>
      <c r="E2" s="12">
        <f t="shared" ref="E2:E6" si="2">D2/25</f>
        <v>1.110204082</v>
      </c>
      <c r="F2" s="6" t="s">
        <v>35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9.75" customHeight="1">
      <c r="A3" s="6" t="s">
        <v>14</v>
      </c>
      <c r="B3" s="6">
        <v>65.0</v>
      </c>
      <c r="C3" s="6">
        <v>1.63</v>
      </c>
      <c r="D3" s="12">
        <f t="shared" si="1"/>
        <v>24.4646016</v>
      </c>
      <c r="E3" s="12">
        <f t="shared" si="2"/>
        <v>0.9785840641</v>
      </c>
      <c r="F3" s="6" t="s">
        <v>36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9.75" customHeight="1">
      <c r="A4" s="6" t="s">
        <v>15</v>
      </c>
      <c r="B4" s="6">
        <v>95.0</v>
      </c>
      <c r="C4" s="6">
        <v>1.82</v>
      </c>
      <c r="D4" s="12">
        <f t="shared" si="1"/>
        <v>28.6801111</v>
      </c>
      <c r="E4" s="12">
        <f t="shared" si="2"/>
        <v>1.147204444</v>
      </c>
      <c r="F4" s="6" t="s">
        <v>35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9.75" customHeight="1">
      <c r="A5" s="6" t="s">
        <v>16</v>
      </c>
      <c r="B5" s="6">
        <v>52.0</v>
      </c>
      <c r="C5" s="6">
        <v>1.55</v>
      </c>
      <c r="D5" s="12">
        <f t="shared" si="1"/>
        <v>21.64412071</v>
      </c>
      <c r="E5" s="12">
        <f t="shared" si="2"/>
        <v>0.8657648283</v>
      </c>
      <c r="F5" s="6" t="s">
        <v>37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9.75" customHeight="1">
      <c r="A6" s="6" t="s">
        <v>17</v>
      </c>
      <c r="B6" s="6">
        <v>100.0</v>
      </c>
      <c r="C6" s="6">
        <v>1.78</v>
      </c>
      <c r="D6" s="12">
        <f t="shared" si="1"/>
        <v>31.56167151</v>
      </c>
      <c r="E6" s="12">
        <f t="shared" si="2"/>
        <v>1.26246686</v>
      </c>
      <c r="F6" s="6" t="s">
        <v>38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9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9.75" customHeight="1">
      <c r="A8" s="5"/>
      <c r="B8" s="15"/>
      <c r="C8" s="7" t="s">
        <v>39</v>
      </c>
      <c r="D8" s="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9.75" customHeight="1">
      <c r="A9" s="5"/>
      <c r="B9" s="10" t="s">
        <v>1</v>
      </c>
      <c r="C9" s="11" t="s">
        <v>40</v>
      </c>
      <c r="D9" s="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9.75" customHeight="1">
      <c r="A10" s="5"/>
      <c r="B10" s="10" t="s">
        <v>41</v>
      </c>
      <c r="C10" s="11" t="s">
        <v>42</v>
      </c>
      <c r="D10" s="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9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9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9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9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9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9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9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9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9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9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9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9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9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9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9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9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9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9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9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9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9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9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9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9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9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9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9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9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9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9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9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9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9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9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9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9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9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9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9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9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9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9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9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9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9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9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9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9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9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9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9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9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9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9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9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9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9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9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9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9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9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9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9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9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9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9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9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9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9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9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9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9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9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9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9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9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9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9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9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9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9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9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9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9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9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9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9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9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9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9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9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9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9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9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9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9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9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9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9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9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9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9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9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9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9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9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9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9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9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9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9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9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9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9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9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9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9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9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9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9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9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9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9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9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9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9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9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9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9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9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9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9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9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9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9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9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9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9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9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9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9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9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9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9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9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9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9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9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9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9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9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9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9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9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9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9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9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9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9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9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9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9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9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9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9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9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9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9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9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9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9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9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9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9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9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9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9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9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9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9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9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9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9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9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9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9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9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9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9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9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9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9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9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9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9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9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9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9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9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9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9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9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9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9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9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9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9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9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9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9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9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9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9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9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9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9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9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9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9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9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9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9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9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9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9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9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9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9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9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9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9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9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9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9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9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9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9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9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9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9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9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9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9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9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9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9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9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9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9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9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9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9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9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9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9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9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9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9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9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9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9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9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9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9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9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9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9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9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9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9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9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9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9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9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9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9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9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9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9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9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9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9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9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9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9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9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9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9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9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9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9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9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9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9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9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9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9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9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9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9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9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9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9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9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9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9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9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9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9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9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9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9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9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9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9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9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9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9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9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9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9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9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9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9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9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9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9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9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9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9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9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9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9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9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9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9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9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9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9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9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9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9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9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9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9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9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9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9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9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9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9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9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9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9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9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9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9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9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9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9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9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9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9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9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9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9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9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9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9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9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9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9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9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9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9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9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9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9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9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9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9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9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9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9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9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9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9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9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9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9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9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9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9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9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9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9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9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9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9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9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9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9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9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9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9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9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9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9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9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9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9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9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9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9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9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9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9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9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9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9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9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9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9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9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9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9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9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9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9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9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9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9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9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9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9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9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9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9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9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9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9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9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9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9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9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9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9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9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9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9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9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9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9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9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9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9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9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9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9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9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9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9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9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9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9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9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9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9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9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9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9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9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9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9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9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9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9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9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9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9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9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9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9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9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9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9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9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9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9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9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9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9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9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9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9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9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9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9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9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9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9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9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9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9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9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9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9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9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9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9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9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9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9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9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9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9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9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9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9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9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9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9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9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9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9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9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9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9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9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9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9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9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9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9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9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9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9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9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9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9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9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9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9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9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9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9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9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9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9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9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9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9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9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9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9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9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9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9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9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9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9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9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9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9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9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9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9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9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9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9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9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9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9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9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9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9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9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9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9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9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9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9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9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9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9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9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9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9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9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9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9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9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9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9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9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9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9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9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9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9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9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9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9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9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9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9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9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9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9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9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9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9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9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9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9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9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9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9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9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9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9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9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9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9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9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9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9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9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9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9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9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9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9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9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9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9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9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9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9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9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9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9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9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9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9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9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9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9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9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9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9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9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9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9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9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9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9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9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9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9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9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9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9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9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9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9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9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9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9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9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9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9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9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9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9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9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9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9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9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9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9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9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9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9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9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9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9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9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9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9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9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9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9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9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9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9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9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9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9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9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9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9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9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9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9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9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9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9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9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9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9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9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9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9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9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9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9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9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9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9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9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9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9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9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9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9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9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9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9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9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9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9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9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9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9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9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9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9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9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9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9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9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9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9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9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9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9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9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9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9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9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9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9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9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9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9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9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9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9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9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9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9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9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9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9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9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9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9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9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9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9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9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9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9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9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9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9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9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9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9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9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9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9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9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9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9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9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9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9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9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9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9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9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9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9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9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9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9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9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9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9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9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9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9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9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9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9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9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9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9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9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9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9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9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9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9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9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9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9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9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9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9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9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9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9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9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9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9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9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9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9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9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9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9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9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9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9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9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9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9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9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9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9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9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9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9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9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9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9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9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9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9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9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9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9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9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9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9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9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9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9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9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9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9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9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9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9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9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9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9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9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9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9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9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9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9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9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9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9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9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9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9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9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9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9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9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9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9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9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9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9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9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9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9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9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9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9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9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9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9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9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9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9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9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9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9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9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9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9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9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9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9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9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9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9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9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9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9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9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9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9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9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9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9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9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9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9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9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9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9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9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9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9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9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9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9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9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9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9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9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9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9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9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9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9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9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9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9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9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9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9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9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9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9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9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9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9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9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9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9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9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9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9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9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9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9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9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9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9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9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9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9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9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9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9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9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9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9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9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9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9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9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9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9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9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9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9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9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9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C8:D8"/>
    <mergeCell ref="C9:D9"/>
    <mergeCell ref="C10:D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63"/>
    <col customWidth="1" min="4" max="4" width="27.13"/>
    <col customWidth="1" min="5" max="26" width="23.63"/>
  </cols>
  <sheetData>
    <row r="1" ht="35.25" customHeight="1">
      <c r="A1" s="4" t="s">
        <v>0</v>
      </c>
      <c r="B1" s="4" t="s">
        <v>32</v>
      </c>
      <c r="C1" s="4" t="s">
        <v>33</v>
      </c>
      <c r="D1" s="4" t="s">
        <v>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5.25" customHeight="1">
      <c r="A2" s="6" t="s">
        <v>13</v>
      </c>
      <c r="B2" s="6">
        <v>85.0</v>
      </c>
      <c r="C2" s="6">
        <v>1.75</v>
      </c>
      <c r="D2" s="12">
        <f t="shared" ref="D2:D6" si="1">B2/(C2^3)</f>
        <v>15.86005831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5.25" customHeight="1">
      <c r="A3" s="6" t="s">
        <v>14</v>
      </c>
      <c r="B3" s="6">
        <v>65.0</v>
      </c>
      <c r="C3" s="6">
        <v>1.63</v>
      </c>
      <c r="D3" s="12">
        <f t="shared" si="1"/>
        <v>15.00895804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5.25" customHeight="1">
      <c r="A4" s="6" t="s">
        <v>15</v>
      </c>
      <c r="B4" s="6">
        <v>95.0</v>
      </c>
      <c r="C4" s="6">
        <v>1.82</v>
      </c>
      <c r="D4" s="12">
        <f t="shared" si="1"/>
        <v>15.7583028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5.25" customHeight="1">
      <c r="A5" s="6" t="s">
        <v>16</v>
      </c>
      <c r="B5" s="6">
        <v>52.0</v>
      </c>
      <c r="C5" s="6">
        <v>1.55</v>
      </c>
      <c r="D5" s="12">
        <f t="shared" si="1"/>
        <v>13.96394884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5.25" customHeight="1">
      <c r="A6" s="6" t="s">
        <v>17</v>
      </c>
      <c r="B6" s="6">
        <v>100.0</v>
      </c>
      <c r="C6" s="6">
        <v>1.78</v>
      </c>
      <c r="D6" s="12">
        <f t="shared" si="1"/>
        <v>17.73127613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5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5.25" customHeight="1">
      <c r="A8" s="5"/>
      <c r="B8" s="7" t="s">
        <v>43</v>
      </c>
      <c r="C8" s="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5.25" customHeight="1">
      <c r="A9" s="5"/>
      <c r="B9" s="11" t="s">
        <v>44</v>
      </c>
      <c r="C9" s="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5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5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5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5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5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5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5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5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5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5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5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5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5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5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5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5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5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35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5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5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5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5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5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35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5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5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35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5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5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5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5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5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5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5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5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5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5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5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5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5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5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35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35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35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35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5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5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5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5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5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5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5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5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5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5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5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5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5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5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5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5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5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5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5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5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5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5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5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5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5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5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5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5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5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5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5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35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35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5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35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35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35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5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35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35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35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35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35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35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35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35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35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35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35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35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35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35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35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35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35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35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35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35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35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35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35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35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5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5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5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35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35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35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35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35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35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35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35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35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35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35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35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5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5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35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35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35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35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35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35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5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35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35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35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5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35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35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35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35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35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35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35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35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5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35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35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35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35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5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35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35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35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5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35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5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35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35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35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35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35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35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5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35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35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35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35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35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35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35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35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5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35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35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35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35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35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35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35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35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35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35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35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35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35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35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35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35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35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35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35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35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35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35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35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35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35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35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35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35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35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35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35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5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35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35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35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35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35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35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35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35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35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35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35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35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35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35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35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35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35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35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35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35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35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35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35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35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35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35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35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35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35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35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35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35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35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35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35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35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35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35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35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35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35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35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35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35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35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35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35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35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35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35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35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35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35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35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35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35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35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35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35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35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35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35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35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35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35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35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35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35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35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35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35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35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35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35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35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35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35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35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35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35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35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5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35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35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35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35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35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35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35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35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5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35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35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35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35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35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35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35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35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35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35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5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35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35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35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35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35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35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35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35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35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35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35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35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35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35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35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35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35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35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35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35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35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35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35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35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35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35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35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35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35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35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35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35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35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35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35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35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35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35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35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35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35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35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35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35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35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35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35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35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35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35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35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35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35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35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35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35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35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35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35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35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35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35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35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35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35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35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35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35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35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35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35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35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35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35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35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35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35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35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35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35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35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35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35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35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35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35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35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35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35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35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35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35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35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35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35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35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35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35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35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35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35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35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35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35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35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35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35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35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35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35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35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35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35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35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35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35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35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35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35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35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35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35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35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35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35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35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35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35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35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35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35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35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35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35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35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35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35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35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35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35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35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35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35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35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35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35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35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35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35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35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35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35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35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35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35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35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35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35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35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35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35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35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35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35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35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35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35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35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35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35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35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35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35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35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35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35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35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35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35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35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35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35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35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35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35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35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35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35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35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35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35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35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35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35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35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35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35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35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35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35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35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35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35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35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35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35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35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35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35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35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35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35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35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35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35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35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35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35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35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35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35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35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35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35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35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35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35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35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35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35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35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35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35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35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35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35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35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35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35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35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35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35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35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35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35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35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35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35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35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35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35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35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35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35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35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35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35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35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35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35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35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35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35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35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35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35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35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35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35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35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35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35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35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35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35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35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35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35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35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35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35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35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35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35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35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35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35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35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35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35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35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35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35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35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35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35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35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35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35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35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35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35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35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35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35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35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35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35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35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35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35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35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35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35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35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35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35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35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35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35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35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35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35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35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35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35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35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35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35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35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35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35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35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35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35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35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35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35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35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35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35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35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35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35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35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35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35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35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35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35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35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35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35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35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35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35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35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35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35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35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35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35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35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35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35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35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35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35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35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35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35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35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35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35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35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35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35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35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35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35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35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35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35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35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35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35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35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35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35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35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35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35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35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35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35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35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35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35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35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35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35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35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35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35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35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35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35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35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35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35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35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35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35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35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35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35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35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35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35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35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35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35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35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35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35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35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35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35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35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35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35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35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35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35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35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35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35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35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35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35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35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35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35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35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35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35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35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35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35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35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35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35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35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35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35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35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35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35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35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35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35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35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35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35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35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35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35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35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35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35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35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35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35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35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35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35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35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35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35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35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35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35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35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35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35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35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35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35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35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35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35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35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35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35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35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35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35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35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35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35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35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35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35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35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35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35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35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35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35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35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35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35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35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35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35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35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35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35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35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35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35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35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35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35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35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35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35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35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35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35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35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35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35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35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35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35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35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35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35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35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35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35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35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35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35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35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35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35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35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35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35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35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35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35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35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35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35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35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35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35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35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35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35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35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35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35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35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35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35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35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35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35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35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35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35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35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35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35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35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35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35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35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35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35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35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35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35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35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35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35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35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35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35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35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35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35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35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35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35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35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35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35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35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35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35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35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35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35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35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35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35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35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35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35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35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35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35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35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35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35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35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35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35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35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35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35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35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35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35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35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35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35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35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35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35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35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35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35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35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35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35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35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35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35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35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35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35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35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35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35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35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35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35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35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35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35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35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35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35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35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35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35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35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35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35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35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35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35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35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35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35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35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35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35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35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35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35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35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35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35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35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35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35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35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35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35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8:C8"/>
    <mergeCell ref="B9:C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9.88"/>
    <col customWidth="1" min="4" max="4" width="27.88"/>
    <col customWidth="1" min="5" max="5" width="43.0"/>
    <col customWidth="1" min="6" max="25" width="19.88"/>
  </cols>
  <sheetData>
    <row r="1" ht="35.25" customHeight="1">
      <c r="A1" s="4" t="s">
        <v>0</v>
      </c>
      <c r="B1" s="4" t="s">
        <v>45</v>
      </c>
      <c r="C1" s="4" t="s">
        <v>46</v>
      </c>
      <c r="D1" s="4" t="s">
        <v>7</v>
      </c>
      <c r="E1" s="4" t="s">
        <v>47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5.25" customHeight="1">
      <c r="A2" s="6" t="s">
        <v>13</v>
      </c>
      <c r="B2" s="6">
        <v>92.0</v>
      </c>
      <c r="C2" s="6">
        <v>100.0</v>
      </c>
      <c r="D2" s="6">
        <f t="shared" ref="D2:D6" si="1">B2/C2</f>
        <v>0.92</v>
      </c>
      <c r="E2" s="6" t="s">
        <v>48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5.25" customHeight="1">
      <c r="A3" s="6" t="s">
        <v>14</v>
      </c>
      <c r="B3" s="6">
        <v>76.0</v>
      </c>
      <c r="C3" s="6">
        <v>95.0</v>
      </c>
      <c r="D3" s="6">
        <f t="shared" si="1"/>
        <v>0.8</v>
      </c>
      <c r="E3" s="6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5.25" customHeight="1">
      <c r="A4" s="6" t="s">
        <v>15</v>
      </c>
      <c r="B4" s="6">
        <v>102.0</v>
      </c>
      <c r="C4" s="6">
        <v>108.0</v>
      </c>
      <c r="D4" s="6">
        <f t="shared" si="1"/>
        <v>0.9444444444</v>
      </c>
      <c r="E4" s="6" t="s">
        <v>48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5.25" customHeight="1">
      <c r="A5" s="6" t="s">
        <v>16</v>
      </c>
      <c r="B5" s="6">
        <v>70.0</v>
      </c>
      <c r="C5" s="6">
        <v>88.0</v>
      </c>
      <c r="D5" s="6">
        <f t="shared" si="1"/>
        <v>0.7954545455</v>
      </c>
      <c r="E5" s="6" t="s">
        <v>36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5.25" customHeight="1">
      <c r="A6" s="6" t="s">
        <v>17</v>
      </c>
      <c r="B6" s="6">
        <v>105.0</v>
      </c>
      <c r="C6" s="6">
        <v>100.0</v>
      </c>
      <c r="D6" s="6">
        <f t="shared" si="1"/>
        <v>1.05</v>
      </c>
      <c r="E6" s="6" t="s">
        <v>50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5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5.25" customHeight="1">
      <c r="A8" s="5"/>
      <c r="B8" s="7" t="s">
        <v>51</v>
      </c>
      <c r="C8" s="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5.25" customHeight="1">
      <c r="A9" s="5"/>
      <c r="B9" s="11" t="s">
        <v>52</v>
      </c>
      <c r="C9" s="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5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5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5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5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5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5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5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5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5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5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5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5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5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5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5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5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5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5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5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5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5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5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5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5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5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5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5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5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5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5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5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5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5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5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5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5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5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5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5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5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5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5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5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5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5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5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5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5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5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5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5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5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5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5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5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5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5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5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5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5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5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5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5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5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5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5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5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5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5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5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5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5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5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5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5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5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5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5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5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5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5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5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5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5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5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5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5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5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5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5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5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5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5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5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5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5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5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5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5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5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5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5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5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5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5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5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5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5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5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5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5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5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5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5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5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5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5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5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5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5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5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5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5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5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5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5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5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5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5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5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5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5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5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5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5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5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5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5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5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5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5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5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5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5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5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5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5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5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5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5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5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5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5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5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5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5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5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5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5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5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5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5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5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5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5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5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5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5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5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5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5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5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5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5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5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5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5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5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5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5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5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5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5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5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5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5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5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5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5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5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5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5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5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5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5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5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5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5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5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5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5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5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5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5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5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5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5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5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5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5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5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5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5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5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5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5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5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5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5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5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5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5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5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5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5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5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5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5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5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5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5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5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5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5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5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5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5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5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5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5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5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5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5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5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5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5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5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5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5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5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5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5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5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5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5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5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5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5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5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5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5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5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5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5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5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5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5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5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5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5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5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5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5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5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5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5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5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5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5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5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5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5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5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5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5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5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5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5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5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5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5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5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5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5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5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5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5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5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5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5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5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5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5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5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5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5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5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5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5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5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5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5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5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5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5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5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5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5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5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5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5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5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5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5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5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5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5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5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5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5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5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5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5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5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5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5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5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5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5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5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5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5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5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5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5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5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5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5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5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5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5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5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5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5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5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5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5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5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5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5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5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5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5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5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5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5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5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5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5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5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5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5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5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5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5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5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5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5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5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5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5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5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5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5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5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5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5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5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5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5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5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5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5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5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5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5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5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5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5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5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5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5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5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5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5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5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5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5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5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5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5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5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5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5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5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5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5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5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5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5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5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5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5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5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5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5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5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5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5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5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5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5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5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5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5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5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5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5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5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5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5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5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5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5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5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5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5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5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5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5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5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5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5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5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5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5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5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5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5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5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5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5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5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5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5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5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5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5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5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5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5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5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5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5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5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5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5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5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5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5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5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5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5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5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5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5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5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5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5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5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5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5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5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5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5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5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5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5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5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5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5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5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5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5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5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5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5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5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5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5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5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5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5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5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5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5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5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5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5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5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5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5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5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5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5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5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5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5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5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5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5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5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5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5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5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5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5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5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5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5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5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5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5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5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5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5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5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5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5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5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5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5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5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5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5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5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5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5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5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5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5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5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5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5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5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5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5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5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5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5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5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5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5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5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5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5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5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5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5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5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5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5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5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5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5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5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5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5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5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5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5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5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5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5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5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5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5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5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5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5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5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5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5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5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5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5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5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5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5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5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5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5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5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5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5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5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5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5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5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5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5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5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5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5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5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5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5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5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5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5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5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5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5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5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5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5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5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5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5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5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5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5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5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5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5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5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5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5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5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5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5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5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5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5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5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5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5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5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5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5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5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5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5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5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5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5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5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5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5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5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5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5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5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5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5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5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5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5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5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5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5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5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5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5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5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5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5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5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5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5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5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5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5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5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5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5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5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5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5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5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5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5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5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5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5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5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5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5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5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5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5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5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5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5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5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5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5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5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5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5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5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5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5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5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5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5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5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5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5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5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5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5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5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5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5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5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5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5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5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5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5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5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5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5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5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5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5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5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5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5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5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5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5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5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5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5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5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5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5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5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5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5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5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5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5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5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5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5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5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5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5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5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5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5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5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5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5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5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5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5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5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5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5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5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5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5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5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5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5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5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5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5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5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5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5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5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5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5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5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5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5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5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5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5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5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5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5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5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5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5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5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5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5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5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5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5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5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5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5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5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5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5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5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5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5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5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5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5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5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5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5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5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5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5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5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5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5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5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5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5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5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5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5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5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5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5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5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5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5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5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5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5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5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5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5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5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5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5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5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5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5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5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5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5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5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5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5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5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5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5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5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5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5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5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5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5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5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5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5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5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5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5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5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5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5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5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5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5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5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5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5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5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5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5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5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5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5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5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5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5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5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5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5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5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5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5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5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5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5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5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5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5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5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5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5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5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5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5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5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5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5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5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5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5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5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5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5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5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5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5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5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5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5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5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5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5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5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5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5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5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5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5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5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5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5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5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5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5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5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5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5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5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5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5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5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5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5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5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5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5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5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5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5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5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5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5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5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5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5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5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5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5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5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5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5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5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5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5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5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5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5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5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5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5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5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5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5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5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5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5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5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2">
    <mergeCell ref="B8:C8"/>
    <mergeCell ref="B9:C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5.13"/>
    <col customWidth="1" min="3" max="3" width="23.5"/>
    <col customWidth="1" min="4" max="4" width="37.13"/>
    <col customWidth="1" min="5" max="5" width="41.38"/>
    <col customWidth="1" min="6" max="25" width="21.0"/>
  </cols>
  <sheetData>
    <row r="1" ht="35.25" customHeight="1">
      <c r="A1" s="4" t="s">
        <v>0</v>
      </c>
      <c r="B1" s="4" t="s">
        <v>45</v>
      </c>
      <c r="C1" s="4" t="s">
        <v>53</v>
      </c>
      <c r="D1" s="4" t="s">
        <v>8</v>
      </c>
      <c r="E1" s="4" t="s">
        <v>47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5.25" customHeight="1">
      <c r="A2" s="6" t="s">
        <v>13</v>
      </c>
      <c r="B2" s="6">
        <v>92.0</v>
      </c>
      <c r="C2" s="6">
        <v>175.0</v>
      </c>
      <c r="D2" s="12">
        <f t="shared" ref="D2:D6" si="1">B2/C2</f>
        <v>0.5257142857</v>
      </c>
      <c r="E2" s="6" t="s">
        <v>54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5.25" customHeight="1">
      <c r="A3" s="6" t="s">
        <v>14</v>
      </c>
      <c r="B3" s="6">
        <v>76.0</v>
      </c>
      <c r="C3" s="6">
        <v>163.0</v>
      </c>
      <c r="D3" s="12">
        <f t="shared" si="1"/>
        <v>0.4662576687</v>
      </c>
      <c r="E3" s="6" t="s">
        <v>55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5.25" customHeight="1">
      <c r="A4" s="6" t="s">
        <v>15</v>
      </c>
      <c r="B4" s="6">
        <v>102.0</v>
      </c>
      <c r="C4" s="6">
        <v>182.0</v>
      </c>
      <c r="D4" s="12">
        <f t="shared" si="1"/>
        <v>0.5604395604</v>
      </c>
      <c r="E4" s="6" t="s">
        <v>56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5.25" customHeight="1">
      <c r="A5" s="6" t="s">
        <v>16</v>
      </c>
      <c r="B5" s="6">
        <v>70.0</v>
      </c>
      <c r="C5" s="6">
        <v>155.0</v>
      </c>
      <c r="D5" s="12">
        <f t="shared" si="1"/>
        <v>0.4516129032</v>
      </c>
      <c r="E5" s="6" t="s">
        <v>55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5.25" customHeight="1">
      <c r="A6" s="6" t="s">
        <v>17</v>
      </c>
      <c r="B6" s="6">
        <v>105.0</v>
      </c>
      <c r="C6" s="6">
        <v>178.0</v>
      </c>
      <c r="D6" s="12">
        <f t="shared" si="1"/>
        <v>0.5898876404</v>
      </c>
      <c r="E6" s="6" t="s">
        <v>57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5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5.25" customHeight="1">
      <c r="A8" s="5"/>
      <c r="B8" s="7" t="s">
        <v>58</v>
      </c>
      <c r="C8" s="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5.25" customHeight="1">
      <c r="A9" s="5"/>
      <c r="B9" s="11" t="s">
        <v>52</v>
      </c>
      <c r="C9" s="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5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5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5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5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5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5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5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5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5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5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5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5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5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5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5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5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5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5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5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5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5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5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5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5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5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5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5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5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5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5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5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5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5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5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5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5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5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5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5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5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5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5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5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5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5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5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5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5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5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5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5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5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5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5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5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5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5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5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5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5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5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5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5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5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5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5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5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5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5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5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5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5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5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5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5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5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5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5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5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5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5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5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5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5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5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5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5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5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5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5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5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5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5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5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5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5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5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5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5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5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5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5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5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5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5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5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5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5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5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5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5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5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5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5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5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5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5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5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5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5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5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5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5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5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5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5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5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5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5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5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5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5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5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5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5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5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5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5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5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5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5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5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5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5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5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5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5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5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5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5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5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5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5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5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5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5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5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5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5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5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5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5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5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5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5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5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5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5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5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5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5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5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5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5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5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5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5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5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5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5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5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5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5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5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5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5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5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5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5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5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5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5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5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5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5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5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5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5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5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5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5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5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5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5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5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5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5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5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5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5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5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5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5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5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5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5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5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5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5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5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5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5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5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5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5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5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5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5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5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5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5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5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5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5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5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5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5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5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5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5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5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5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5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5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5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5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5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5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5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5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5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5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5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5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5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5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5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5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5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5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5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5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5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5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5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5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5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5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5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5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5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5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5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5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5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5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5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5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5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5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5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5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5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5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5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5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5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5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5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5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5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5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5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5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5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5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5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5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5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5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5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5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5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5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5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5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5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5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5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5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5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5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5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5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5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5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5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5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5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5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5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5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5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5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5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5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5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5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5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5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5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5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5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5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5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5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5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5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5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5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5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5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5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5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5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5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5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5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5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5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5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5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5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5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5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5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5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5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5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5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5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5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5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5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5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5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5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5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5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5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5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5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5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5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5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5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5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5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5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5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5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5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5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5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5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5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5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5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5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5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5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5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5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5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5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5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5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5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5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5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5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5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5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5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5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5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5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5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5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5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5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5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5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5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5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5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5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5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5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5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5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5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5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5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5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5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5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5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5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5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5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5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5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5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5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5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5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5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5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5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5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5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5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5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5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5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5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5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5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5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5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5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5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5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5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5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5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5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5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5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5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5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5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5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5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5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5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5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5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5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5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5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5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5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5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5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5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5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5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5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5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5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5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5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5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5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5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5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5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5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5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5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5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5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5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5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5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5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5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5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5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5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5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5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5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5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5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5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5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5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5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5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5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5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5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5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5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5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5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5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5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5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5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5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5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5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5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5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5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5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5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5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5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5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5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5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5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5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5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5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5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5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5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5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5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5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5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5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5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5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5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5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5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5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5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5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5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5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5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5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5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5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5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5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5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5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5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5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5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5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5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5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5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5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5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5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5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5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5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5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5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5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5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5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5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5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5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5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5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5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5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5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5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5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5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5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5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5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5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5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5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5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5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5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5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5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5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5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5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5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5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5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5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5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5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5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5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5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5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5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5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5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5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5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5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5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5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5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5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5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5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5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5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5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5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5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5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5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5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5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5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5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5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5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5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5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5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5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5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5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5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5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5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5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5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5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5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5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5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5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5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5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5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5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5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5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5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5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5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5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5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5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5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5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5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5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5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5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5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5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5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5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5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5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5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5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5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5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5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5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5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5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5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5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5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5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5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5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5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5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5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5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5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5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5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5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5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5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5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5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5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5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5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5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5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5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5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5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5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5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5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5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5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5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5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5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5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5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5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5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5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5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5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5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5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5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5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5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5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5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5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5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5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5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5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5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5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5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5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5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5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5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5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5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5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5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5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5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5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5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5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5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5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5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5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5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5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5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5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5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5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5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5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5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5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5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5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5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5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5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5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5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5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5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5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5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5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5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5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5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5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5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5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5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5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5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5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5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5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5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5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5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5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5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5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5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5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5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5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5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5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5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5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5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5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5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5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5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5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5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5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5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5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5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5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5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5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5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5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5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5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5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5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5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5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5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5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5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5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5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5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5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5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5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5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5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5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5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5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5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5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5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5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5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5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5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5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5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5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5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5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5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5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5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5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5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5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5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5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5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5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5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5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5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5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5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5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5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5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5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5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5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5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5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5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5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5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5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5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5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5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5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5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5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5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5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5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5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5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5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5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5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5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5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5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5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5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5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5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5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5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5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5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5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5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5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5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5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5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5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5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5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5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5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5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5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5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5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5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5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5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5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5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5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5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5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5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5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5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5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5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5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5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5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5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5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5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5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5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5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5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5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5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5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5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5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5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5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5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5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5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5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5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5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5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5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5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5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5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5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5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5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5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5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5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5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5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5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5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5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5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5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5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5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5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5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5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5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5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5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5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2">
    <mergeCell ref="B8:C8"/>
    <mergeCell ref="B9:C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5"/>
    <col customWidth="1" min="3" max="3" width="25.63"/>
    <col customWidth="1" min="4" max="4" width="31.0"/>
    <col customWidth="1" min="5" max="25" width="19.75"/>
  </cols>
  <sheetData>
    <row r="1" ht="33.0" customHeight="1">
      <c r="A1" s="4" t="s">
        <v>0</v>
      </c>
      <c r="B1" s="4" t="s">
        <v>46</v>
      </c>
      <c r="C1" s="4" t="s">
        <v>33</v>
      </c>
      <c r="D1" s="4" t="s">
        <v>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3.0" customHeight="1">
      <c r="A2" s="6" t="s">
        <v>13</v>
      </c>
      <c r="B2" s="6">
        <v>100.0</v>
      </c>
      <c r="C2" s="6">
        <v>1.75</v>
      </c>
      <c r="D2" s="12">
        <f t="shared" ref="D2:D6" si="1">(B2/(C2^1.5))-18</f>
        <v>25.19593977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3.0" customHeight="1">
      <c r="A3" s="6" t="s">
        <v>14</v>
      </c>
      <c r="B3" s="6">
        <v>95.0</v>
      </c>
      <c r="C3" s="6">
        <v>1.63</v>
      </c>
      <c r="D3" s="12">
        <f t="shared" si="1"/>
        <v>27.65014893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3.0" customHeight="1">
      <c r="A4" s="6" t="s">
        <v>15</v>
      </c>
      <c r="B4" s="6">
        <v>108.0</v>
      </c>
      <c r="C4" s="6">
        <v>1.82</v>
      </c>
      <c r="D4" s="12">
        <f t="shared" si="1"/>
        <v>25.98622319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3.0" customHeight="1">
      <c r="A5" s="6" t="s">
        <v>16</v>
      </c>
      <c r="B5" s="6">
        <v>88.0</v>
      </c>
      <c r="C5" s="6">
        <v>1.55</v>
      </c>
      <c r="D5" s="12">
        <f t="shared" si="1"/>
        <v>27.60212964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3.0" customHeight="1">
      <c r="A6" s="6" t="s">
        <v>17</v>
      </c>
      <c r="B6" s="6">
        <v>100.0</v>
      </c>
      <c r="C6" s="6">
        <v>1.78</v>
      </c>
      <c r="D6" s="12">
        <f t="shared" si="1"/>
        <v>24.10852185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3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3.0" customHeight="1">
      <c r="A8" s="5"/>
      <c r="B8" s="7" t="s">
        <v>59</v>
      </c>
      <c r="C8" s="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3.0" customHeight="1">
      <c r="A9" s="5"/>
      <c r="B9" s="11" t="s">
        <v>60</v>
      </c>
      <c r="C9" s="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3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3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3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3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3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3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3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3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3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3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3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3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3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3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3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3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3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3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3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3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3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3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3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3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3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3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3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3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3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3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3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3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3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3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3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3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3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3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3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3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3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3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3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3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3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3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3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3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3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3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3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3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3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3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3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3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3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3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3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3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3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3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3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3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3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3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3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3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3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3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3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3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3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3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3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3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3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3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3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3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3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3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3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3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3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3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3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3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3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3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3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3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3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3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3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3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3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3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3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3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3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3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3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3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3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3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3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3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3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3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3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3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3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3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3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3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3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3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3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3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3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3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3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3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3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3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3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3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3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3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3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3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3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3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3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3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3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3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3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3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3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3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3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3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3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3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3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3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3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3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3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3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3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3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3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3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3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3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3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3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3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3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3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3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3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3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3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3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3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3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3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3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3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3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3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3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3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3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3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3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3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3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3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3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3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3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3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3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3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3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3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3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3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3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3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3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3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3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3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3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3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3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3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3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3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3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3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3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3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3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3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3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3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3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3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3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3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3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3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3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3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3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3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3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3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3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3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3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3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3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3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3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3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3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3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3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3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3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3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3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3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3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3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3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3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3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3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3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3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3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3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3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3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3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3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3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3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3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3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3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3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3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3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3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3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3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3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3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3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3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3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3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3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3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3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3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3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3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3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3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3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3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3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3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3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3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3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3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3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3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3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3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3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3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3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3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3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3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3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3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3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3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3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3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3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3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3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3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3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3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3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3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3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3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3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3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3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3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3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3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3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3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3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3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3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3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3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3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3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3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3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3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3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3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3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3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3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3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3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3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3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3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3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3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3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3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3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3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3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3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3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3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3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3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3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3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3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3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3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3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3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3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3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3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3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3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3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3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3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3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3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3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3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3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3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3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3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3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3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3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3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3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3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3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3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3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3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3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3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3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3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3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3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3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3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3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3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3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3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3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3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3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3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3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3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3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3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3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3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3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3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3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3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3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3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3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3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3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3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3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3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3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3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3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3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3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3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3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3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3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3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3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3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3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3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3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3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3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3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3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3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3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3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3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3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3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3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3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3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3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3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3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3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3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3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3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3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3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3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3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3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3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3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3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3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3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3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3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3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3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3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3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3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3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3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3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3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3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3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3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3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3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3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3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3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3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3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3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3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3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3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3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3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3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3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3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3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3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3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3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3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3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3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3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3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3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3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3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3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3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3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3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3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3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3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3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3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3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3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3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3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3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3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3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3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3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3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3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3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3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3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3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3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3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3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3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3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3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3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3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3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3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3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3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3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3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3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3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3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3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3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3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3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3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3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3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3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3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3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3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3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3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3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3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3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3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3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3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3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3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3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3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3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3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3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3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3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3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3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3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3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3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3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3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3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3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3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3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3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3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3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3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3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3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3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3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3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3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3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3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3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3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3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3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3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3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3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3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3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3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3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3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3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3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3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3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3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3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3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3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3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3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3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3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3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3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3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3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3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3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3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3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3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3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3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3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3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3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3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3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3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3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3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3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3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3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3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3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3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3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3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3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3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3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3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3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3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3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3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3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3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3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3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3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3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3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3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3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3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3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3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3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3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3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3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3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3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3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3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3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3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3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3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3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3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3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3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3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3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3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3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3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3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3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3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3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3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3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3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3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3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3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3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3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3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3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3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3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3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3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3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3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3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3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3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3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3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3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3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3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3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3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3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3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3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3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3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3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3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3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3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3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3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3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3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3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3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3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3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3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3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3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3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3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3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3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3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3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3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3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3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3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3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3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3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3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3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3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3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3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3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3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3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3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3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3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3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3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3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3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3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3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3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3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3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3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3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3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3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3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3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3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3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3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3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3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3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3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3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3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3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3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3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3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3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3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3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3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3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3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3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3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3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3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3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3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3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3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3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3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3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3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3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3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3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3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3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3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3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3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3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3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3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3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3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3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3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3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3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3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3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3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3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3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3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3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3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3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3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3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3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3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3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3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3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3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3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3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3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3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3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3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3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3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3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3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3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3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3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3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3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3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3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3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3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3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3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3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3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3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3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3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3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3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3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3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3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3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3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3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3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3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3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3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3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3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3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3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3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3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3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3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3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3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3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3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3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3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3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3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3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3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3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3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3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3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3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3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3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3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3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3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3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3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3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3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3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3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3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3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3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3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3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3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3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3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3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3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3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3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3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3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3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3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3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3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3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3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3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3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3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3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3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3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3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3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3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3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3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3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3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3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3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3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3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3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3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3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3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3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3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3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3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3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3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3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3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3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3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3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3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3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3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3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3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3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3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3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3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3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3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3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3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3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3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3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3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2">
    <mergeCell ref="B8:C8"/>
    <mergeCell ref="B9:C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3" width="25.5"/>
    <col customWidth="1" min="4" max="4" width="24.38"/>
    <col customWidth="1" min="5" max="5" width="33.25"/>
    <col customWidth="1" min="6" max="25" width="22.63"/>
  </cols>
  <sheetData>
    <row r="1" ht="33.75" customHeight="1">
      <c r="A1" s="4" t="s">
        <v>0</v>
      </c>
      <c r="B1" s="4" t="s">
        <v>18</v>
      </c>
      <c r="C1" s="4" t="s">
        <v>53</v>
      </c>
      <c r="D1" s="4" t="s">
        <v>45</v>
      </c>
      <c r="E1" s="4" t="s">
        <v>10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33.75" customHeight="1">
      <c r="A2" s="6" t="s">
        <v>13</v>
      </c>
      <c r="B2" s="6" t="s">
        <v>21</v>
      </c>
      <c r="C2" s="6">
        <v>175.0</v>
      </c>
      <c r="D2" s="6">
        <v>92.0</v>
      </c>
      <c r="E2" s="12">
        <f>64-20*(C2/D2)</f>
        <v>25.95652174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3.75" customHeight="1">
      <c r="A3" s="6" t="s">
        <v>14</v>
      </c>
      <c r="B3" s="6" t="s">
        <v>22</v>
      </c>
      <c r="C3" s="6">
        <v>163.0</v>
      </c>
      <c r="D3" s="6">
        <v>76.0</v>
      </c>
      <c r="E3" s="12">
        <f>76-20*(C3/D3)</f>
        <v>33.10526316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3.75" customHeight="1">
      <c r="A4" s="6" t="s">
        <v>15</v>
      </c>
      <c r="B4" s="6" t="s">
        <v>21</v>
      </c>
      <c r="C4" s="6">
        <v>182.0</v>
      </c>
      <c r="D4" s="6">
        <v>102.0</v>
      </c>
      <c r="E4" s="12">
        <f>64-20*(C4/D4)</f>
        <v>28.31372549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3.75" customHeight="1">
      <c r="A5" s="6" t="s">
        <v>16</v>
      </c>
      <c r="B5" s="6" t="s">
        <v>22</v>
      </c>
      <c r="C5" s="6">
        <v>155.0</v>
      </c>
      <c r="D5" s="6">
        <v>70.0</v>
      </c>
      <c r="E5" s="12">
        <f>76-20*(C5/D5)</f>
        <v>31.71428571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3.75" customHeight="1">
      <c r="A6" s="6" t="s">
        <v>17</v>
      </c>
      <c r="B6" s="6" t="s">
        <v>21</v>
      </c>
      <c r="C6" s="6">
        <v>178.0</v>
      </c>
      <c r="D6" s="6">
        <v>105.0</v>
      </c>
      <c r="E6" s="12">
        <f>64-20*(C6/D6)</f>
        <v>30.0952381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33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3.75" customHeight="1">
      <c r="A8" s="5"/>
      <c r="B8" s="7" t="s">
        <v>61</v>
      </c>
      <c r="C8" s="8"/>
      <c r="D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33.75" customHeight="1">
      <c r="A9" s="5"/>
      <c r="B9" s="10" t="s">
        <v>62</v>
      </c>
      <c r="C9" s="11" t="s">
        <v>63</v>
      </c>
      <c r="D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3.75" customHeight="1">
      <c r="A10" s="5"/>
      <c r="B10" s="10" t="s">
        <v>64</v>
      </c>
      <c r="C10" s="11" t="s">
        <v>65</v>
      </c>
      <c r="D10" s="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33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3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3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33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33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33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33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33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3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33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3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3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33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33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33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33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3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3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33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3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3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3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3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3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3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3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3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3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3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33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33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33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3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33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33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33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33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33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3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33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33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33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33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33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33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33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33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33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3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3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33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33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3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33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33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33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33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3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33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33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33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33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33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3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3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33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33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33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3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33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33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3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33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33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3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33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33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3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3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33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33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3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33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33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3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33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33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3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33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3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3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33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3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3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3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3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33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3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3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33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33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33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33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33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3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33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33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33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33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3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33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3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33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3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3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3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33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3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3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33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3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33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33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33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3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33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3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3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33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33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3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3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33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3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33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33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3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33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33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33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33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33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33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33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33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33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33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33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33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33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33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33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33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33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33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33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33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33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33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33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33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33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33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33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33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33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33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33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33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33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33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33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33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33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33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33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33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33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33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33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33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33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33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33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33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33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33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33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33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33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33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33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33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33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33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33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33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33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33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33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33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33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33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33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33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33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33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33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33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33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33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33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33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33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33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33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33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33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33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33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33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33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33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33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33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33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3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33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33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33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33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33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33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3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33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33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3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33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33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33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33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3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33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33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33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33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33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33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33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33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33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33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33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33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33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33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33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33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33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33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33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33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33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33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33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33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33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33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33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33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33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33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33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33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33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33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33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33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33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33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33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33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33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33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33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33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33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33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33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33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33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33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33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33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33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33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33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33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33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33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33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33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33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33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33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33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33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33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33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33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33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33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33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33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33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33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33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33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33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33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33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33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33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33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33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33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33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33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33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33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33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33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33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33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33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33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33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33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33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33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33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33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33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33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33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33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33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33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33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33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33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33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33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33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33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33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33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33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33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33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33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33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33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33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33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33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33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33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33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33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33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33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33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33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33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33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33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33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33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33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33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33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33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33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33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33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33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33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33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33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33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33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33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33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33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33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33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33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33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33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33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33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33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33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33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33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33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33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33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33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33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33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33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33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33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33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33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33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33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33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33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33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33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33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33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33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33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33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33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33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33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33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33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33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33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33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33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33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33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33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33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33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33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33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33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33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33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33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33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33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33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33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33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33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33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33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33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33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33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33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33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33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33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33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33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33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33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33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33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33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33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33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33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33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33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33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33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33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33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33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33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33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33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33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33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33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33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33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33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33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33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33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33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33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33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33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33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33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33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33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33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33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33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33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33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33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33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33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33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33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33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33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33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33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33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33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33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33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33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33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33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33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33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33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33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33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33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33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33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33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33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33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33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33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33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33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33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33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33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33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33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33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33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33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33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33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33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33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33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33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33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33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33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33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33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33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33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33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33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33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33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33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33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33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33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33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33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33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33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33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33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33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33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33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33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33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33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33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33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33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33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33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33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33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33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33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33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33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33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33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33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33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33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33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33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33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33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33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33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33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33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33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33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33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33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33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33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33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33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33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33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33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33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33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33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33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33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33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33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33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33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33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33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33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33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33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33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33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33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33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33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33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33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33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33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33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33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33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33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33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33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33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33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33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33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33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33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33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33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33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33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33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33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33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33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33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33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33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33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33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33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33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33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33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33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33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33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33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33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33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33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33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33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33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33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33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33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33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33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33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33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33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33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33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33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33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33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33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33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33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33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33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33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33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33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33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33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33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33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33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33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33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33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33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33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33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33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33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33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33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33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33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33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33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33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33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33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33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33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33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33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33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33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33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33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33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33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33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33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33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33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33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33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33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33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33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33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33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33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33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33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33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33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33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33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33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33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33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33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33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33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33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33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33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33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33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33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33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33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33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33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33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33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33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33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33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33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33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33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33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33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33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33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33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33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33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33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33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33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33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33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33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33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33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33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33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33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33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33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33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33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33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33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33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33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33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33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33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33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33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33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33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33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33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33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33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33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33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33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33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33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33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33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33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33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33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33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33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33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33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33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33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33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33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33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33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33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33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33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33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33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33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33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33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33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33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33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33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33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33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33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33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33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33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33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33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33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33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33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33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33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33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33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33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33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33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33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33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33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33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33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33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33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33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33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33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33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33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33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33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33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33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33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33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33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33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33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33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33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33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33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33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33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33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33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33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33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33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33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33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33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33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33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33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33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33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33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33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33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33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33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33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33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33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33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33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33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33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33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33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33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33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33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33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33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33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33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33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33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33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33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33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33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33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33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33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33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33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33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33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33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33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33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33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33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33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33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33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33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33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33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33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33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33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33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33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33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33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33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33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33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33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33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33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33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33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33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33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33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33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33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33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33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33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33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33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33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33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33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33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33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33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33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33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33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33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33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33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33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33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33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33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33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33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33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33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33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33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33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33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C9:D9"/>
    <mergeCell ref="B8:D8"/>
    <mergeCell ref="C10:D10"/>
  </mergeCells>
  <drawing r:id="rId1"/>
</worksheet>
</file>