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D:\Projects\ESA\PO Inbound Shipment\"/>
    </mc:Choice>
  </mc:AlternateContent>
  <xr:revisionPtr revIDLastSave="272" documentId="13_ncr:1_{B96CC3F0-1C8F-4E1A-86F3-C780FA3CE61B}" xr6:coauthVersionLast="47" xr6:coauthVersionMax="47" xr10:uidLastSave="{66019142-AF5E-4BFA-B810-D354DF55DE60}"/>
  <bookViews>
    <workbookView xWindow="-110" yWindow="-110" windowWidth="19420" windowHeight="10300" firstSheet="2" activeTab="2" xr2:uid="{40C69446-729C-4C1F-9A8A-ECF6D7335E8B}"/>
  </bookViews>
  <sheets>
    <sheet name="Sheet1" sheetId="1" r:id="rId1"/>
    <sheet name="Currency Check Unit Price" sheetId="4" r:id="rId2"/>
    <sheet name="QA testing" sheetId="2" r:id="rId3"/>
    <sheet name="Sheet2" sheetId="5" r:id="rId4"/>
    <sheet name="Dev Testing" sheetId="3" r:id="rId5"/>
    <sheet name="Qty split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C3" i="6"/>
  <c r="D2" i="6"/>
  <c r="P11" i="3"/>
  <c r="P10" i="3"/>
  <c r="P9" i="3"/>
  <c r="P8" i="3"/>
  <c r="P7" i="3"/>
  <c r="P6" i="3"/>
  <c r="P5" i="3"/>
  <c r="P4" i="3"/>
  <c r="P3" i="3"/>
  <c r="P2" i="3"/>
  <c r="O15" i="2"/>
  <c r="O16" i="2"/>
  <c r="O17" i="2"/>
  <c r="O18" i="2"/>
  <c r="O19" i="2"/>
  <c r="O20" i="2"/>
  <c r="O21" i="2"/>
  <c r="O22" i="2"/>
  <c r="O23" i="2"/>
  <c r="O24" i="2"/>
  <c r="J25" i="2"/>
  <c r="N2" i="2"/>
  <c r="N4" i="2"/>
  <c r="N3" i="2"/>
  <c r="O2" i="2"/>
  <c r="O12" i="2"/>
  <c r="O11" i="2"/>
  <c r="O10" i="2"/>
  <c r="O13" i="2" s="1"/>
  <c r="N10" i="3"/>
  <c r="N9" i="3"/>
  <c r="N8" i="3"/>
  <c r="N7" i="3"/>
  <c r="N6" i="3"/>
  <c r="N5" i="3"/>
  <c r="N4" i="3"/>
  <c r="N3" i="3"/>
  <c r="N2" i="3"/>
  <c r="N11" i="3" s="1"/>
  <c r="O4" i="2"/>
  <c r="P4" i="2" s="1"/>
  <c r="P3" i="2"/>
  <c r="O3" i="1"/>
  <c r="J3" i="1"/>
  <c r="M3" i="1"/>
  <c r="K6" i="1"/>
  <c r="K109" i="1"/>
  <c r="L109" i="1"/>
  <c r="M106" i="1"/>
  <c r="H109" i="1"/>
  <c r="M108" i="1" s="1"/>
  <c r="N108" i="1" s="1"/>
  <c r="I109" i="1"/>
  <c r="G109" i="1"/>
  <c r="J107" i="1"/>
  <c r="J108" i="1"/>
  <c r="J106" i="1"/>
  <c r="P2" i="2" l="1"/>
  <c r="O5" i="2"/>
  <c r="M107" i="1"/>
  <c r="N107" i="1" s="1"/>
  <c r="N109" i="1" s="1"/>
  <c r="N106" i="1"/>
  <c r="O106" i="1"/>
  <c r="P106" i="1" s="1"/>
  <c r="J109" i="1"/>
  <c r="H77" i="1"/>
  <c r="J91" i="1"/>
  <c r="K101" i="1"/>
  <c r="J100" i="1"/>
  <c r="J92" i="1"/>
  <c r="J93" i="1"/>
  <c r="J94" i="1"/>
  <c r="J95" i="1"/>
  <c r="J96" i="1"/>
  <c r="J97" i="1"/>
  <c r="J98" i="1"/>
  <c r="J99" i="1"/>
  <c r="G101" i="1"/>
  <c r="L91" i="1"/>
  <c r="L92" i="1"/>
  <c r="L93" i="1"/>
  <c r="L94" i="1"/>
  <c r="L95" i="1"/>
  <c r="L96" i="1"/>
  <c r="L97" i="1"/>
  <c r="L98" i="1"/>
  <c r="L99" i="1"/>
  <c r="L100" i="1"/>
  <c r="J81" i="1"/>
  <c r="J82" i="1"/>
  <c r="J83" i="1"/>
  <c r="J84" i="1"/>
  <c r="J85" i="1"/>
  <c r="J86" i="1"/>
  <c r="H87" i="1"/>
  <c r="K87" i="1"/>
  <c r="M109" i="1" l="1"/>
  <c r="O107" i="1"/>
  <c r="P107" i="1" s="1"/>
  <c r="O108" i="1"/>
  <c r="P108" i="1" s="1"/>
  <c r="P109" i="1" s="1"/>
  <c r="L82" i="1"/>
  <c r="M81" i="1"/>
  <c r="N81" i="1" s="1"/>
  <c r="M83" i="1"/>
  <c r="N83" i="1" s="1"/>
  <c r="M84" i="1"/>
  <c r="N84" i="1" s="1"/>
  <c r="M86" i="1"/>
  <c r="N86" i="1" s="1"/>
  <c r="L81" i="1"/>
  <c r="J87" i="1"/>
  <c r="O82" i="1" s="1"/>
  <c r="P82" i="1" s="1"/>
  <c r="M98" i="1"/>
  <c r="N98" i="1" s="1"/>
  <c r="M100" i="1"/>
  <c r="N100" i="1" s="1"/>
  <c r="M92" i="1"/>
  <c r="N92" i="1" s="1"/>
  <c r="M94" i="1"/>
  <c r="N94" i="1" s="1"/>
  <c r="M95" i="1"/>
  <c r="N95" i="1" s="1"/>
  <c r="M96" i="1"/>
  <c r="N96" i="1" s="1"/>
  <c r="M97" i="1"/>
  <c r="N97" i="1" s="1"/>
  <c r="M99" i="1"/>
  <c r="N99" i="1" s="1"/>
  <c r="M91" i="1"/>
  <c r="N91" i="1" s="1"/>
  <c r="J101" i="1"/>
  <c r="O97" i="1" s="1"/>
  <c r="P97" i="1" s="1"/>
  <c r="M82" i="1"/>
  <c r="N82" i="1" s="1"/>
  <c r="M93" i="1"/>
  <c r="N93" i="1" s="1"/>
  <c r="L85" i="1"/>
  <c r="M85" i="1"/>
  <c r="N85" i="1" s="1"/>
  <c r="L86" i="1"/>
  <c r="L84" i="1"/>
  <c r="L83" i="1"/>
  <c r="J68" i="1"/>
  <c r="J69" i="1"/>
  <c r="J70" i="1"/>
  <c r="J71" i="1"/>
  <c r="J72" i="1"/>
  <c r="J73" i="1"/>
  <c r="J74" i="1"/>
  <c r="J75" i="1"/>
  <c r="J76" i="1"/>
  <c r="J67" i="1"/>
  <c r="K63" i="1"/>
  <c r="J5" i="1"/>
  <c r="J17" i="1"/>
  <c r="L71" i="1"/>
  <c r="K77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6" i="1"/>
  <c r="H63" i="1"/>
  <c r="H31" i="1"/>
  <c r="K31" i="1"/>
  <c r="H13" i="1"/>
  <c r="L11" i="1" s="1"/>
  <c r="H6" i="1"/>
  <c r="N3" i="1" s="1"/>
  <c r="K20" i="1"/>
  <c r="H20" i="1"/>
  <c r="J25" i="1"/>
  <c r="J26" i="1"/>
  <c r="J27" i="1"/>
  <c r="J28" i="1"/>
  <c r="J29" i="1"/>
  <c r="J30" i="1"/>
  <c r="J19" i="1"/>
  <c r="J24" i="1"/>
  <c r="J18" i="1"/>
  <c r="K13" i="1"/>
  <c r="J12" i="1"/>
  <c r="J11" i="1"/>
  <c r="J4" i="1"/>
  <c r="O81" i="1" l="1"/>
  <c r="P81" i="1" s="1"/>
  <c r="O91" i="1"/>
  <c r="P91" i="1" s="1"/>
  <c r="O96" i="1"/>
  <c r="P96" i="1" s="1"/>
  <c r="O92" i="1"/>
  <c r="P92" i="1" s="1"/>
  <c r="O95" i="1"/>
  <c r="P95" i="1" s="1"/>
  <c r="O100" i="1"/>
  <c r="P100" i="1" s="1"/>
  <c r="O94" i="1"/>
  <c r="P94" i="1" s="1"/>
  <c r="O109" i="1"/>
  <c r="O99" i="1"/>
  <c r="P99" i="1" s="1"/>
  <c r="M11" i="1"/>
  <c r="N11" i="1" s="1"/>
  <c r="M19" i="1"/>
  <c r="N19" i="1" s="1"/>
  <c r="L19" i="1"/>
  <c r="M26" i="1"/>
  <c r="N26" i="1" s="1"/>
  <c r="M24" i="1"/>
  <c r="L37" i="1"/>
  <c r="M59" i="1"/>
  <c r="N59" i="1" s="1"/>
  <c r="O101" i="1"/>
  <c r="O98" i="1"/>
  <c r="P98" i="1" s="1"/>
  <c r="O93" i="1"/>
  <c r="P93" i="1" s="1"/>
  <c r="O86" i="1"/>
  <c r="P86" i="1" s="1"/>
  <c r="O85" i="1"/>
  <c r="P85" i="1" s="1"/>
  <c r="O84" i="1"/>
  <c r="P84" i="1" s="1"/>
  <c r="O83" i="1"/>
  <c r="P83" i="1" s="1"/>
  <c r="M53" i="1"/>
  <c r="N53" i="1" s="1"/>
  <c r="L18" i="1"/>
  <c r="M45" i="1"/>
  <c r="N45" i="1" s="1"/>
  <c r="M43" i="1"/>
  <c r="N43" i="1" s="1"/>
  <c r="J20" i="1"/>
  <c r="M17" i="1"/>
  <c r="N17" i="1" s="1"/>
  <c r="M37" i="1"/>
  <c r="N37" i="1" s="1"/>
  <c r="M87" i="1"/>
  <c r="M28" i="1"/>
  <c r="N28" i="1" s="1"/>
  <c r="M51" i="1"/>
  <c r="N51" i="1" s="1"/>
  <c r="L29" i="1"/>
  <c r="M61" i="1"/>
  <c r="N61" i="1" s="1"/>
  <c r="M5" i="1"/>
  <c r="M71" i="1"/>
  <c r="N71" i="1" s="1"/>
  <c r="L25" i="1"/>
  <c r="M18" i="1"/>
  <c r="N18" i="1" s="1"/>
  <c r="M60" i="1"/>
  <c r="N60" i="1" s="1"/>
  <c r="M52" i="1"/>
  <c r="N52" i="1" s="1"/>
  <c r="M44" i="1"/>
  <c r="N44" i="1" s="1"/>
  <c r="M70" i="1"/>
  <c r="N70" i="1" s="1"/>
  <c r="M4" i="1"/>
  <c r="M6" i="1" s="1"/>
  <c r="L67" i="1"/>
  <c r="M69" i="1"/>
  <c r="N69" i="1" s="1"/>
  <c r="M67" i="1"/>
  <c r="L73" i="1"/>
  <c r="M27" i="1"/>
  <c r="N27" i="1" s="1"/>
  <c r="M58" i="1"/>
  <c r="N58" i="1" s="1"/>
  <c r="M50" i="1"/>
  <c r="N50" i="1" s="1"/>
  <c r="M42" i="1"/>
  <c r="N42" i="1" s="1"/>
  <c r="M76" i="1"/>
  <c r="N76" i="1" s="1"/>
  <c r="M68" i="1"/>
  <c r="N68" i="1" s="1"/>
  <c r="L72" i="1"/>
  <c r="N24" i="1"/>
  <c r="M57" i="1"/>
  <c r="N57" i="1" s="1"/>
  <c r="M49" i="1"/>
  <c r="N49" i="1" s="1"/>
  <c r="M41" i="1"/>
  <c r="N41" i="1" s="1"/>
  <c r="M75" i="1"/>
  <c r="N75" i="1" s="1"/>
  <c r="J31" i="1"/>
  <c r="J63" i="1"/>
  <c r="O45" i="1" s="1"/>
  <c r="P45" i="1" s="1"/>
  <c r="J77" i="1"/>
  <c r="O68" i="1" s="1"/>
  <c r="P68" i="1" s="1"/>
  <c r="L70" i="1"/>
  <c r="M25" i="1"/>
  <c r="N25" i="1" s="1"/>
  <c r="M56" i="1"/>
  <c r="N56" i="1" s="1"/>
  <c r="M48" i="1"/>
  <c r="N48" i="1" s="1"/>
  <c r="M40" i="1"/>
  <c r="N40" i="1" s="1"/>
  <c r="M74" i="1"/>
  <c r="N74" i="1" s="1"/>
  <c r="J13" i="1"/>
  <c r="O12" i="1" s="1"/>
  <c r="P12" i="1" s="1"/>
  <c r="L3" i="1"/>
  <c r="L69" i="1"/>
  <c r="M36" i="1"/>
  <c r="M55" i="1"/>
  <c r="N55" i="1" s="1"/>
  <c r="M47" i="1"/>
  <c r="N47" i="1" s="1"/>
  <c r="M39" i="1"/>
  <c r="N39" i="1" s="1"/>
  <c r="M73" i="1"/>
  <c r="N73" i="1" s="1"/>
  <c r="L4" i="1"/>
  <c r="L30" i="1"/>
  <c r="M62" i="1"/>
  <c r="N62" i="1" s="1"/>
  <c r="M54" i="1"/>
  <c r="N54" i="1" s="1"/>
  <c r="M46" i="1"/>
  <c r="N46" i="1" s="1"/>
  <c r="M38" i="1"/>
  <c r="N38" i="1" s="1"/>
  <c r="M72" i="1"/>
  <c r="N72" i="1" s="1"/>
  <c r="L52" i="1"/>
  <c r="L28" i="1"/>
  <c r="L59" i="1"/>
  <c r="L51" i="1"/>
  <c r="L43" i="1"/>
  <c r="L76" i="1"/>
  <c r="L68" i="1"/>
  <c r="L53" i="1"/>
  <c r="L60" i="1"/>
  <c r="L44" i="1"/>
  <c r="L5" i="1"/>
  <c r="L12" i="1"/>
  <c r="M12" i="1" s="1"/>
  <c r="L27" i="1"/>
  <c r="L58" i="1"/>
  <c r="L50" i="1"/>
  <c r="L42" i="1"/>
  <c r="L75" i="1"/>
  <c r="M30" i="1"/>
  <c r="N30" i="1" s="1"/>
  <c r="L61" i="1"/>
  <c r="L17" i="1"/>
  <c r="L26" i="1"/>
  <c r="L57" i="1"/>
  <c r="L49" i="1"/>
  <c r="L41" i="1"/>
  <c r="L74" i="1"/>
  <c r="M29" i="1"/>
  <c r="N29" i="1" s="1"/>
  <c r="J6" i="1"/>
  <c r="L56" i="1"/>
  <c r="L48" i="1"/>
  <c r="L40" i="1"/>
  <c r="L36" i="1"/>
  <c r="L55" i="1"/>
  <c r="L47" i="1"/>
  <c r="L39" i="1"/>
  <c r="L24" i="1"/>
  <c r="L62" i="1"/>
  <c r="L54" i="1"/>
  <c r="L46" i="1"/>
  <c r="L38" i="1"/>
  <c r="L45" i="1"/>
  <c r="O5" i="1" l="1"/>
  <c r="O4" i="1"/>
  <c r="P4" i="1" s="1"/>
  <c r="P3" i="1"/>
  <c r="M20" i="1"/>
  <c r="N4" i="1"/>
  <c r="O28" i="1"/>
  <c r="P28" i="1" s="1"/>
  <c r="O26" i="1"/>
  <c r="P26" i="1" s="1"/>
  <c r="O18" i="1"/>
  <c r="P18" i="1" s="1"/>
  <c r="O19" i="1"/>
  <c r="P19" i="1" s="1"/>
  <c r="O50" i="1"/>
  <c r="P50" i="1" s="1"/>
  <c r="O58" i="1"/>
  <c r="P58" i="1" s="1"/>
  <c r="O41" i="1"/>
  <c r="P41" i="1" s="1"/>
  <c r="O49" i="1"/>
  <c r="P49" i="1" s="1"/>
  <c r="O43" i="1"/>
  <c r="P43" i="1" s="1"/>
  <c r="O57" i="1"/>
  <c r="P57" i="1" s="1"/>
  <c r="O53" i="1"/>
  <c r="P53" i="1" s="1"/>
  <c r="O27" i="1"/>
  <c r="P27" i="1" s="1"/>
  <c r="O24" i="1"/>
  <c r="P24" i="1" s="1"/>
  <c r="O17" i="1"/>
  <c r="O25" i="1"/>
  <c r="P25" i="1" s="1"/>
  <c r="O42" i="1"/>
  <c r="P42" i="1" s="1"/>
  <c r="O40" i="1"/>
  <c r="P40" i="1" s="1"/>
  <c r="O71" i="1"/>
  <c r="P71" i="1" s="1"/>
  <c r="O67" i="1"/>
  <c r="P67" i="1" s="1"/>
  <c r="O55" i="1"/>
  <c r="P55" i="1" s="1"/>
  <c r="N36" i="1"/>
  <c r="M63" i="1"/>
  <c r="O72" i="1"/>
  <c r="P72" i="1" s="1"/>
  <c r="O73" i="1"/>
  <c r="P73" i="1" s="1"/>
  <c r="O74" i="1"/>
  <c r="P74" i="1" s="1"/>
  <c r="O75" i="1"/>
  <c r="P75" i="1" s="1"/>
  <c r="M77" i="1"/>
  <c r="N67" i="1"/>
  <c r="O11" i="1"/>
  <c r="O51" i="1"/>
  <c r="P51" i="1" s="1"/>
  <c r="O48" i="1"/>
  <c r="P48" i="1" s="1"/>
  <c r="O38" i="1"/>
  <c r="P38" i="1" s="1"/>
  <c r="O52" i="1"/>
  <c r="P52" i="1" s="1"/>
  <c r="O59" i="1"/>
  <c r="P59" i="1" s="1"/>
  <c r="O62" i="1"/>
  <c r="P62" i="1" s="1"/>
  <c r="O46" i="1"/>
  <c r="P46" i="1" s="1"/>
  <c r="O39" i="1"/>
  <c r="P39" i="1" s="1"/>
  <c r="O30" i="1"/>
  <c r="P30" i="1" s="1"/>
  <c r="O29" i="1"/>
  <c r="P29" i="1" s="1"/>
  <c r="O56" i="1"/>
  <c r="P56" i="1" s="1"/>
  <c r="O54" i="1"/>
  <c r="P54" i="1" s="1"/>
  <c r="O69" i="1"/>
  <c r="P69" i="1" s="1"/>
  <c r="O70" i="1"/>
  <c r="P70" i="1" s="1"/>
  <c r="O61" i="1"/>
  <c r="P61" i="1" s="1"/>
  <c r="O44" i="1"/>
  <c r="P44" i="1" s="1"/>
  <c r="O37" i="1"/>
  <c r="P37" i="1" s="1"/>
  <c r="O47" i="1"/>
  <c r="P47" i="1" s="1"/>
  <c r="M13" i="1"/>
  <c r="N12" i="1"/>
  <c r="N13" i="1" s="1"/>
  <c r="O36" i="1"/>
  <c r="P36" i="1" s="1"/>
  <c r="O60" i="1"/>
  <c r="P60" i="1" s="1"/>
  <c r="O76" i="1"/>
  <c r="P76" i="1" s="1"/>
  <c r="N5" i="1"/>
  <c r="M31" i="1"/>
  <c r="P5" i="1"/>
  <c r="N6" i="1" l="1"/>
  <c r="P17" i="1"/>
  <c r="O20" i="1"/>
  <c r="P6" i="1"/>
  <c r="O13" i="1"/>
  <c r="P11" i="1"/>
  <c r="O77" i="1"/>
  <c r="O31" i="1"/>
  <c r="O6" i="1"/>
</calcChain>
</file>

<file path=xl/sharedStrings.xml><?xml version="1.0" encoding="utf-8"?>
<sst xmlns="http://schemas.openxmlformats.org/spreadsheetml/2006/main" count="506" uniqueCount="133">
  <si>
    <t>External Reference -HQDAUH2401767</t>
  </si>
  <si>
    <t xml:space="preserve">Example Invoice Value 1 - </t>
  </si>
  <si>
    <t>PO</t>
  </si>
  <si>
    <t>Item</t>
  </si>
  <si>
    <t>Supplier</t>
  </si>
  <si>
    <t>Material</t>
  </si>
  <si>
    <t>Desc</t>
  </si>
  <si>
    <t>Unit Price</t>
  </si>
  <si>
    <t>Qty</t>
  </si>
  <si>
    <t>UoM</t>
  </si>
  <si>
    <t>Total Value</t>
  </si>
  <si>
    <t>Delivery Charges</t>
  </si>
  <si>
    <t>Item level contribution</t>
  </si>
  <si>
    <t>Based on Qty</t>
  </si>
  <si>
    <t>Balance</t>
  </si>
  <si>
    <t>Based on Unit Price</t>
  </si>
  <si>
    <t xml:space="preserve">	
 ALUMINA SAFETY BRICK </t>
  </si>
  <si>
    <t>PCS</t>
  </si>
  <si>
    <t>External Reference -ITMIL0000025887</t>
  </si>
  <si>
    <t xml:space="preserve"> 5209210963 	</t>
  </si>
  <si>
    <t xml:space="preserve">	
BLADE ASSY;P/N:8540-</t>
  </si>
  <si>
    <t>SET</t>
  </si>
  <si>
    <t>External Reference -MEDUIL176167</t>
  </si>
  <si>
    <t xml:space="preserve">	
TUNDISH BOX, SMP3</t>
  </si>
  <si>
    <t xml:space="preserve">TUNDISH BOX, SMP1	</t>
  </si>
  <si>
    <t>External Reference -INBOM0000082674</t>
  </si>
  <si>
    <t>COVER;P/N:E007-32-10</t>
  </si>
  <si>
    <t>ROLR;P/N:CI-7995-01</t>
  </si>
  <si>
    <t xml:space="preserve">	
ROLR;P/N:06-56-202.2</t>
  </si>
  <si>
    <t xml:space="preserve">	
ROLR;P/N:CI-10673.1</t>
  </si>
  <si>
    <t xml:space="preserve">	
ROLR;P/N:06-41-038.2</t>
  </si>
  <si>
    <t xml:space="preserve">	
TRCH CUTNG;P/N:SB 50</t>
  </si>
  <si>
    <t xml:space="preserve">	
VLV;PNEUMATIC FLOW C</t>
  </si>
  <si>
    <t>External Reference ITBGO0000016888</t>
  </si>
  <si>
    <t>GA PRESS;P/N:36MA231</t>
  </si>
  <si>
    <t>VLV RELF;P/N:N.04778</t>
  </si>
  <si>
    <t xml:space="preserve">	
VLV;P/N:07VS026 ALBA</t>
  </si>
  <si>
    <t xml:space="preserve">	
REDCR;P/N:15RP112 AL</t>
  </si>
  <si>
    <t xml:space="preserve">	
REDCR;P/N:15RP102 AL</t>
  </si>
  <si>
    <t xml:space="preserve">	
REDCR;P/N:15RP100,AL</t>
  </si>
  <si>
    <t xml:space="preserve">	
VLV RELF;P/N:07VS212</t>
  </si>
  <si>
    <t xml:space="preserve">	
VLV RELF;P/N:07VS025</t>
  </si>
  <si>
    <t xml:space="preserve">VLV RELF;P/N:08VB231	</t>
  </si>
  <si>
    <t xml:space="preserve">	
GA PRESS;P/N:36MA184</t>
  </si>
  <si>
    <t xml:space="preserve">	
VLV;P/N:10VT000 ALBA</t>
  </si>
  <si>
    <t xml:space="preserve">	
VLV SLND;P/N:38EL805</t>
  </si>
  <si>
    <t xml:space="preserve">	
HLDR MACHG TOOL;P/N:</t>
  </si>
  <si>
    <t xml:space="preserve">	
VLV;P/N:13PP000 A.L.</t>
  </si>
  <si>
    <t>TRCH CUTNG;P/N:03VV1</t>
  </si>
  <si>
    <t>HOSE;P/N:38L06540038</t>
  </si>
  <si>
    <t>SHFT;P/N:D1516250P01</t>
  </si>
  <si>
    <t xml:space="preserve">	
PNION;P/N:D1201038P0</t>
  </si>
  <si>
    <t xml:space="preserve">TORCH;P/N:06CM277 AL	</t>
  </si>
  <si>
    <t xml:space="preserve">BSHG;P/N:24-001262,E	</t>
  </si>
  <si>
    <t xml:space="preserve">VLV BALL;P/N:11VR124	</t>
  </si>
  <si>
    <t xml:space="preserve"> 2071538 	</t>
  </si>
  <si>
    <t xml:space="preserve">VLV BALL;P/N:11VR114	</t>
  </si>
  <si>
    <t xml:space="preserve">	
FLTR GAS;P/N:34MV324</t>
  </si>
  <si>
    <t xml:space="preserve">FLTR ELMNT;P/N:34MV6	</t>
  </si>
  <si>
    <t xml:space="preserve">CYL ACTTG LINR;P/N:5	</t>
  </si>
  <si>
    <t xml:space="preserve">VALVE;P/N:11VR167,AL	</t>
  </si>
  <si>
    <t xml:space="preserve">VALVE;P/N:11VR166,AL	</t>
  </si>
  <si>
    <t>External Reference -AUH92835135318</t>
  </si>
  <si>
    <t xml:space="preserve">	
SLEEVE, SHAFT;200/25</t>
  </si>
  <si>
    <t xml:space="preserve">	
SHFT PROPLLR;A,MEAN</t>
  </si>
  <si>
    <t xml:space="preserve">SHFT PROPLLR;A,MEAN	</t>
  </si>
  <si>
    <t xml:space="preserve">	
GRID CPLG;RESILIENT</t>
  </si>
  <si>
    <t>GRID CPLG;RESILENT,Z</t>
  </si>
  <si>
    <t xml:space="preserve">	
SPRCKT;1.25" DOUBLE</t>
  </si>
  <si>
    <t xml:space="preserve">	
HOSE ASSY;FLEXIBLE,4</t>
  </si>
  <si>
    <t xml:space="preserve">	
ASSY;P/N:E07-56-001.</t>
  </si>
  <si>
    <t>VLV;PNEUMATIC FLOW C</t>
  </si>
  <si>
    <t>External Reference -DEHAJ0000022261</t>
  </si>
  <si>
    <t>VLV SLND;P/N:SNMF532</t>
  </si>
  <si>
    <t>VLV RELF:ANSI NR. 15</t>
  </si>
  <si>
    <t>FAN ELEC;P/N:AZD300-</t>
  </si>
  <si>
    <t>VLV SLND;P/N:9710555</t>
  </si>
  <si>
    <t>MOTOR ELEC:1,6 KW,38</t>
  </si>
  <si>
    <t>CABL ELEC;P/N:004302</t>
  </si>
  <si>
    <t>M</t>
  </si>
  <si>
    <t>External Reference -ARN00021922</t>
  </si>
  <si>
    <t xml:space="preserve">KIT CYL REPR;P/N:800	</t>
  </si>
  <si>
    <t xml:space="preserve">HOSE ASSY NON MTLC;2	</t>
  </si>
  <si>
    <t xml:space="preserve">BSHG;P/N:70006962,SU	</t>
  </si>
  <si>
    <t xml:space="preserve">DISC;P/N:290708 SUND	</t>
  </si>
  <si>
    <t xml:space="preserve">HEAD;P/N:2-6503003 S	</t>
  </si>
  <si>
    <t xml:space="preserve">KIT SEAL;80000249-90	</t>
  </si>
  <si>
    <t xml:space="preserve">KIT CYL REPR;8000024	</t>
  </si>
  <si>
    <t xml:space="preserve">	
ROLR;P/N:4-660573 SU</t>
  </si>
  <si>
    <t xml:space="preserve">HOSE ASSY NON MTLC;9	</t>
  </si>
  <si>
    <t xml:space="preserve">	
HOSE ASSY NON MTLC;1</t>
  </si>
  <si>
    <t>External Reference -60734503976</t>
  </si>
  <si>
    <t xml:space="preserve">NOSE;P/N:4.595593.A/	</t>
  </si>
  <si>
    <t xml:space="preserve">ROLR;GUIDE FRS 12T,R	</t>
  </si>
  <si>
    <t xml:space="preserve">ROLLER;P/N:RM23-RS-5	</t>
  </si>
  <si>
    <t>SNO</t>
  </si>
  <si>
    <t>PO Number</t>
  </si>
  <si>
    <t>Main Suppliers</t>
  </si>
  <si>
    <t>Material Description</t>
  </si>
  <si>
    <t>Delivery Quantity</t>
  </si>
  <si>
    <t>UOM</t>
  </si>
  <si>
    <t>Exc rate</t>
  </si>
  <si>
    <t>Total Value AED</t>
  </si>
  <si>
    <t>Delivery Charges(AED)</t>
  </si>
  <si>
    <t>% Split AED</t>
  </si>
  <si>
    <t>% EUR</t>
  </si>
  <si>
    <t>Invoice Value</t>
  </si>
  <si>
    <t>Balance Value</t>
  </si>
  <si>
    <t>90944 - Sedemak Makine Imalat A.S.</t>
  </si>
  <si>
    <t>COVER;P/N:12-001125,</t>
  </si>
  <si>
    <t>PIN SHR;P/N:4.553408</t>
  </si>
  <si>
    <t>FLANGE;P/N:8.703870.</t>
  </si>
  <si>
    <t>RTCHT WHL;P/N:4.0846</t>
  </si>
  <si>
    <t> </t>
  </si>
  <si>
    <t>Excel Calculation Invoice Value</t>
  </si>
  <si>
    <t>90008 - DANIELI &amp; C OFFICINE MECCANICHE SPA</t>
  </si>
  <si>
    <t>ELBOW;P/N:0.919980.D</t>
  </si>
  <si>
    <t>COUPLING;JOINT,8.231</t>
  </si>
  <si>
    <t>HUB BDY;P/N:5.440343</t>
  </si>
  <si>
    <t>10165 - Star Service</t>
  </si>
  <si>
    <t>COVERALL,100%&amp;COTTON</t>
  </si>
  <si>
    <t>SHIM,&amp;&amp;1000&amp;W&amp;X&amp;2000</t>
  </si>
  <si>
    <t>MOTOR,&amp;P/N&amp;#&amp;1LA5&amp;22</t>
  </si>
  <si>
    <t xml:space="preserve">
</t>
  </si>
  <si>
    <t>Total</t>
  </si>
  <si>
    <t>10175 - Herbis Pvt Ltd(Customer)</t>
  </si>
  <si>
    <t>- -</t>
  </si>
  <si>
    <t>EA</t>
  </si>
  <si>
    <t>Amount</t>
  </si>
  <si>
    <t>QTY</t>
  </si>
  <si>
    <t>Inbound shipment chgs</t>
  </si>
  <si>
    <t>Invoice value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</si>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</sst>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"/>
  </numFmts>
  <fonts count="1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2"/>
      <color rgb="FF000000"/>
      <name val="Calibri"/>
      <family val="2"/>
    </font>
    <font>
      <sz val="9"/>
      <color rgb="FF757575"/>
      <name val="Open Sans"/>
      <family val="2"/>
      <charset val="1"/>
    </font>
    <font>
      <sz val="8"/>
      <color rgb="FF3477AA"/>
      <name val="Open Sans"/>
      <family val="2"/>
      <charset val="1"/>
    </font>
    <font>
      <sz val="8"/>
      <color rgb="FF595959"/>
      <name val="Segoe UI"/>
      <charset val="1"/>
    </font>
    <font>
      <b/>
      <sz val="9"/>
      <color theme="1"/>
      <name val="Segoe UI"/>
      <charset val="1"/>
    </font>
    <font>
      <sz val="8"/>
      <color theme="1"/>
      <name val="Open Sans"/>
      <family val="2"/>
      <charset val="1"/>
    </font>
    <font>
      <sz val="8"/>
      <color theme="1"/>
      <name val="Segoe UI"/>
      <charset val="1"/>
    </font>
    <font>
      <sz val="8"/>
      <color theme="1"/>
      <name val="Inherit"/>
      <charset val="1"/>
    </font>
    <font>
      <sz val="8"/>
      <color rgb="FF595959"/>
      <name val="Inherit"/>
      <charset val="1"/>
    </font>
    <font>
      <b/>
      <sz val="12"/>
      <name val="Calibri"/>
    </font>
    <font>
      <sz val="11"/>
      <color rgb="FF000000"/>
      <name val="Calibri"/>
      <family val="2"/>
    </font>
    <font>
      <sz val="11"/>
      <color rgb="FF0000FF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AEDFB"/>
        <bgColor rgb="FF000000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D8E2E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/>
    <xf numFmtId="3" fontId="3" fillId="0" borderId="0" xfId="0" applyNumberFormat="1" applyFont="1"/>
    <xf numFmtId="0" fontId="2" fillId="2" borderId="0" xfId="0" applyFont="1" applyFill="1"/>
    <xf numFmtId="0" fontId="3" fillId="0" borderId="0" xfId="0" applyFont="1" applyAlignment="1">
      <alignment horizontal="left" vertical="center" wrapText="1"/>
    </xf>
    <xf numFmtId="10" fontId="3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4" fontId="2" fillId="0" borderId="0" xfId="0" applyNumberFormat="1" applyFont="1"/>
    <xf numFmtId="0" fontId="2" fillId="4" borderId="0" xfId="0" applyFont="1" applyFill="1"/>
    <xf numFmtId="0" fontId="4" fillId="0" borderId="0" xfId="0" applyFont="1"/>
    <xf numFmtId="4" fontId="4" fillId="0" borderId="0" xfId="0" applyNumberFormat="1" applyFont="1"/>
    <xf numFmtId="0" fontId="4" fillId="0" borderId="0" xfId="0" applyFont="1" applyAlignment="1">
      <alignment wrapText="1"/>
    </xf>
    <xf numFmtId="2" fontId="0" fillId="0" borderId="0" xfId="0" applyNumberFormat="1" applyAlignment="1">
      <alignment vertical="top"/>
    </xf>
    <xf numFmtId="2" fontId="3" fillId="0" borderId="0" xfId="0" applyNumberFormat="1" applyFont="1"/>
    <xf numFmtId="2" fontId="2" fillId="0" borderId="0" xfId="0" applyNumberFormat="1" applyFont="1"/>
    <xf numFmtId="0" fontId="1" fillId="5" borderId="0" xfId="0" applyFont="1" applyFill="1" applyAlignment="1">
      <alignment vertical="top"/>
    </xf>
    <xf numFmtId="0" fontId="5" fillId="6" borderId="1" xfId="0" applyFont="1" applyFill="1" applyBorder="1" applyAlignment="1">
      <alignment wrapText="1"/>
    </xf>
    <xf numFmtId="0" fontId="6" fillId="6" borderId="1" xfId="0" applyFont="1" applyFill="1" applyBorder="1"/>
    <xf numFmtId="0" fontId="7" fillId="6" borderId="2" xfId="0" applyFont="1" applyFill="1" applyBorder="1"/>
    <xf numFmtId="0" fontId="8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2" fontId="0" fillId="0" borderId="0" xfId="0" applyNumberFormat="1"/>
    <xf numFmtId="0" fontId="0" fillId="7" borderId="0" xfId="0" applyFill="1"/>
    <xf numFmtId="2" fontId="0" fillId="7" borderId="0" xfId="0" applyNumberFormat="1" applyFill="1"/>
    <xf numFmtId="0" fontId="11" fillId="6" borderId="2" xfId="0" applyFont="1" applyFill="1" applyBorder="1"/>
    <xf numFmtId="0" fontId="12" fillId="6" borderId="2" xfId="0" applyFont="1" applyFill="1" applyBorder="1"/>
    <xf numFmtId="4" fontId="12" fillId="6" borderId="2" xfId="0" applyNumberFormat="1" applyFont="1" applyFill="1" applyBorder="1"/>
    <xf numFmtId="0" fontId="0" fillId="8" borderId="0" xfId="0" applyFill="1"/>
    <xf numFmtId="3" fontId="9" fillId="6" borderId="0" xfId="0" applyNumberFormat="1" applyFont="1" applyFill="1" applyAlignment="1">
      <alignment wrapText="1"/>
    </xf>
    <xf numFmtId="9" fontId="0" fillId="7" borderId="0" xfId="0" applyNumberFormat="1" applyFill="1"/>
    <xf numFmtId="164" fontId="0" fillId="7" borderId="0" xfId="0" applyNumberFormat="1" applyFill="1"/>
    <xf numFmtId="164" fontId="0" fillId="0" borderId="0" xfId="0" applyNumberFormat="1"/>
    <xf numFmtId="165" fontId="0" fillId="7" borderId="0" xfId="0" applyNumberFormat="1" applyFill="1"/>
    <xf numFmtId="0" fontId="9" fillId="6" borderId="2" xfId="0" quotePrefix="1" applyFont="1" applyFill="1" applyBorder="1"/>
    <xf numFmtId="0" fontId="13" fillId="0" borderId="0" xfId="0" applyFont="1"/>
    <xf numFmtId="0" fontId="14" fillId="0" borderId="0" xfId="0" applyFont="1"/>
    <xf numFmtId="0" fontId="3" fillId="4" borderId="0" xfId="0" applyFont="1" applyFill="1"/>
    <xf numFmtId="4" fontId="0" fillId="0" borderId="0" xfId="0" applyNumberFormat="1"/>
    <xf numFmtId="4" fontId="15" fillId="0" borderId="0" xfId="0" applyNumberFormat="1" applyFont="1"/>
    <xf numFmtId="166" fontId="16" fillId="0" borderId="0" xfId="0" applyNumberFormat="1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7682-8EFB-4484-897C-E703659FDC45}">
  <dimension ref="A1:Q109"/>
  <sheetViews>
    <sheetView topLeftCell="B1" workbookViewId="0">
      <selection activeCell="K12" sqref="K12"/>
    </sheetView>
  </sheetViews>
  <sheetFormatPr defaultColWidth="8.7109375" defaultRowHeight="15" customHeight="1"/>
  <cols>
    <col min="1" max="1" width="11.7109375" style="1" bestFit="1" customWidth="1"/>
    <col min="2" max="2" width="13.5703125" style="1" customWidth="1"/>
    <col min="3" max="3" width="4.5703125" style="1" bestFit="1" customWidth="1"/>
    <col min="4" max="4" width="23.140625" style="1" customWidth="1"/>
    <col min="5" max="5" width="16.85546875" style="1" customWidth="1"/>
    <col min="6" max="6" width="22.5703125" style="1" bestFit="1" customWidth="1"/>
    <col min="7" max="7" width="9" style="1" bestFit="1" customWidth="1"/>
    <col min="8" max="8" width="7.85546875" style="1" bestFit="1" customWidth="1"/>
    <col min="9" max="9" width="7.7109375" style="1" customWidth="1"/>
    <col min="10" max="10" width="10" style="1" bestFit="1" customWidth="1"/>
    <col min="11" max="11" width="14.85546875" style="1" bestFit="1" customWidth="1"/>
    <col min="12" max="12" width="8.85546875" style="1" customWidth="1"/>
    <col min="13" max="13" width="22.5703125" style="1" bestFit="1" customWidth="1"/>
    <col min="14" max="14" width="10.85546875" style="1" customWidth="1"/>
    <col min="15" max="15" width="17.140625" style="1" bestFit="1" customWidth="1"/>
    <col min="16" max="16" width="12.42578125" style="1" bestFit="1" customWidth="1"/>
    <col min="17" max="16384" width="8.7109375" style="1"/>
  </cols>
  <sheetData>
    <row r="1" spans="1:16" ht="14.45">
      <c r="A1" s="1">
        <v>1</v>
      </c>
      <c r="B1" s="47" t="s">
        <v>0</v>
      </c>
      <c r="C1" s="47"/>
      <c r="D1" s="47"/>
      <c r="E1" s="2"/>
      <c r="F1" s="2"/>
      <c r="G1" s="2"/>
      <c r="H1" s="2"/>
      <c r="I1" s="2"/>
      <c r="J1" s="2"/>
      <c r="K1" s="2"/>
      <c r="L1" s="3"/>
      <c r="M1" s="3" t="s">
        <v>1</v>
      </c>
      <c r="N1" s="2">
        <v>11607.79</v>
      </c>
    </row>
    <row r="2" spans="1:16" ht="14.45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14" t="s">
        <v>13</v>
      </c>
      <c r="N2" s="5" t="s">
        <v>14</v>
      </c>
      <c r="O2" s="14" t="s">
        <v>15</v>
      </c>
      <c r="P2" s="5" t="s">
        <v>14</v>
      </c>
    </row>
    <row r="3" spans="1:16" ht="14.45">
      <c r="B3" s="2">
        <v>5109230763</v>
      </c>
      <c r="C3" s="2">
        <v>1</v>
      </c>
      <c r="D3" s="2">
        <v>13678</v>
      </c>
      <c r="E3" s="2">
        <v>7000084</v>
      </c>
      <c r="F3" s="2" t="s">
        <v>16</v>
      </c>
      <c r="G3" s="2">
        <v>0.8</v>
      </c>
      <c r="H3" s="2">
        <v>2500</v>
      </c>
      <c r="I3" s="2" t="s">
        <v>17</v>
      </c>
      <c r="J3" s="2">
        <f>G3*H3</f>
        <v>2000</v>
      </c>
      <c r="K3" s="2">
        <v>2282.09</v>
      </c>
      <c r="L3" s="7">
        <f>H3/H$6</f>
        <v>0.48076923076923078</v>
      </c>
      <c r="M3" s="19">
        <f>H3/H$6*N$1</f>
        <v>5580.6682692307695</v>
      </c>
      <c r="N3" s="19">
        <f>K3-M3</f>
        <v>-3298.5782692307694</v>
      </c>
      <c r="O3" s="18">
        <f>J3/J$6*N$1</f>
        <v>2281.629484029484</v>
      </c>
      <c r="P3" s="18">
        <f>K3-O3</f>
        <v>0.46051597051609861</v>
      </c>
    </row>
    <row r="4" spans="1:16" ht="29.1">
      <c r="B4" s="2">
        <v>5109230763</v>
      </c>
      <c r="C4" s="2">
        <v>3</v>
      </c>
      <c r="D4" s="2">
        <v>13678</v>
      </c>
      <c r="E4" s="2">
        <v>7000186</v>
      </c>
      <c r="F4" s="9" t="s">
        <v>16</v>
      </c>
      <c r="G4" s="2">
        <v>2.97</v>
      </c>
      <c r="H4" s="2">
        <v>1500</v>
      </c>
      <c r="I4" s="2" t="s">
        <v>17</v>
      </c>
      <c r="J4" s="2">
        <f t="shared" ref="J4:J5" si="0">G4*H4</f>
        <v>4455</v>
      </c>
      <c r="K4" s="2">
        <v>5081.8999999999996</v>
      </c>
      <c r="L4" s="7">
        <f>H4/H$6</f>
        <v>0.28846153846153844</v>
      </c>
      <c r="M4" s="19">
        <f>H4/H$6*N$1</f>
        <v>3348.4009615384616</v>
      </c>
      <c r="N4" s="19">
        <f>K4-M4</f>
        <v>1733.499038461538</v>
      </c>
      <c r="O4" s="18">
        <f>J4/J$6*N$1</f>
        <v>5082.3296756756763</v>
      </c>
      <c r="P4" s="18">
        <f>K4-O4</f>
        <v>-0.42967567567666265</v>
      </c>
    </row>
    <row r="5" spans="1:16" ht="14.45">
      <c r="B5" s="2">
        <v>5109230763</v>
      </c>
      <c r="C5" s="2">
        <v>4</v>
      </c>
      <c r="D5" s="2">
        <v>13678</v>
      </c>
      <c r="E5" s="2">
        <v>7000187</v>
      </c>
      <c r="F5" s="2" t="s">
        <v>16</v>
      </c>
      <c r="G5" s="2">
        <v>3.1</v>
      </c>
      <c r="H5" s="2">
        <v>1200</v>
      </c>
      <c r="I5" s="2" t="s">
        <v>17</v>
      </c>
      <c r="J5" s="2">
        <f t="shared" si="0"/>
        <v>3720</v>
      </c>
      <c r="K5" s="2">
        <v>4243.8</v>
      </c>
      <c r="L5" s="7">
        <f>H5/H$6</f>
        <v>0.23076923076923078</v>
      </c>
      <c r="M5" s="19">
        <f>H5/H$6*N$1</f>
        <v>2678.7207692307697</v>
      </c>
      <c r="N5" s="19">
        <f t="shared" ref="N5" si="1">K5-M5</f>
        <v>1565.0792307692304</v>
      </c>
      <c r="O5" s="18">
        <f>J5/J$6*N$1</f>
        <v>4243.8308402948405</v>
      </c>
      <c r="P5" s="18">
        <f>K5-O5</f>
        <v>-3.084029484034545E-2</v>
      </c>
    </row>
    <row r="6" spans="1:16" ht="14.45">
      <c r="B6" s="2"/>
      <c r="C6" s="2"/>
      <c r="D6" s="2"/>
      <c r="E6" s="2"/>
      <c r="F6" s="2"/>
      <c r="G6" s="2"/>
      <c r="H6" s="3">
        <f>SUM(H3:H5)</f>
        <v>5200</v>
      </c>
      <c r="I6" s="2"/>
      <c r="J6" s="3">
        <f>SUM(J3:J5)</f>
        <v>10175</v>
      </c>
      <c r="K6" s="3">
        <f>SUM(K3:K5)</f>
        <v>11607.79</v>
      </c>
      <c r="L6" s="7"/>
      <c r="M6" s="20">
        <f>SUM(M3:M5)</f>
        <v>11607.79</v>
      </c>
      <c r="N6" s="3">
        <f>SUM(N3:N5)</f>
        <v>0</v>
      </c>
      <c r="O6" s="12">
        <f>SUM(O3:O5)</f>
        <v>11607.79</v>
      </c>
      <c r="P6" s="18">
        <f>SUM(P3:P5)</f>
        <v>-9.0949470177292824E-13</v>
      </c>
    </row>
    <row r="7" spans="1:16" ht="14.45">
      <c r="B7" s="2"/>
      <c r="C7" s="2"/>
      <c r="D7" s="2"/>
      <c r="E7" s="2"/>
      <c r="F7" s="2"/>
      <c r="G7" s="2"/>
      <c r="H7" s="2"/>
      <c r="I7" s="2"/>
      <c r="J7" s="2"/>
      <c r="K7" s="2"/>
      <c r="L7" s="7"/>
      <c r="M7" s="2"/>
      <c r="N7" s="2"/>
    </row>
    <row r="8" spans="1:16" ht="14.45">
      <c r="B8" s="2"/>
      <c r="C8" s="2"/>
      <c r="D8" s="2"/>
      <c r="E8" s="2"/>
      <c r="F8" s="2"/>
      <c r="G8" s="2"/>
      <c r="H8" s="2"/>
      <c r="I8" s="2"/>
      <c r="J8" s="2"/>
      <c r="K8" s="8"/>
      <c r="L8" s="7"/>
      <c r="M8" s="2"/>
      <c r="N8" s="2"/>
    </row>
    <row r="9" spans="1:16" ht="14.45">
      <c r="A9" s="1">
        <v>2</v>
      </c>
      <c r="B9" s="47" t="s">
        <v>18</v>
      </c>
      <c r="C9" s="47"/>
      <c r="D9" s="47"/>
      <c r="E9" s="2"/>
      <c r="F9" s="2"/>
      <c r="G9" s="2"/>
      <c r="H9" s="2"/>
      <c r="I9" s="2"/>
      <c r="J9" s="2"/>
      <c r="K9" s="2"/>
      <c r="L9" s="3"/>
      <c r="M9" s="3" t="s">
        <v>1</v>
      </c>
      <c r="N9" s="2">
        <v>12958.86</v>
      </c>
    </row>
    <row r="10" spans="1:16" ht="14.45">
      <c r="B10" s="5" t="s">
        <v>2</v>
      </c>
      <c r="C10" s="5" t="s">
        <v>3</v>
      </c>
      <c r="D10" s="5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  <c r="L10" s="5" t="s">
        <v>12</v>
      </c>
      <c r="M10" s="14" t="s">
        <v>13</v>
      </c>
      <c r="N10" s="5" t="s">
        <v>14</v>
      </c>
      <c r="O10" s="14" t="s">
        <v>15</v>
      </c>
      <c r="P10" s="5" t="s">
        <v>14</v>
      </c>
    </row>
    <row r="11" spans="1:16" ht="29.1">
      <c r="B11" s="2" t="s">
        <v>19</v>
      </c>
      <c r="C11" s="2">
        <v>1</v>
      </c>
      <c r="D11" s="2">
        <v>20082</v>
      </c>
      <c r="E11" s="2">
        <v>2016250</v>
      </c>
      <c r="F11" s="9" t="s">
        <v>20</v>
      </c>
      <c r="G11" s="2">
        <v>33230</v>
      </c>
      <c r="H11" s="2">
        <v>2</v>
      </c>
      <c r="I11" s="2" t="s">
        <v>21</v>
      </c>
      <c r="J11" s="2">
        <f>G11*H11</f>
        <v>66460</v>
      </c>
      <c r="K11" s="2">
        <v>6479.43</v>
      </c>
      <c r="L11" s="7">
        <f>H11/H$13</f>
        <v>0.5</v>
      </c>
      <c r="M11" s="2">
        <f>K11/K$13*N$9</f>
        <v>6479.43</v>
      </c>
      <c r="N11" s="2">
        <f>K11-M11</f>
        <v>0</v>
      </c>
      <c r="O11" s="1">
        <f>J11/J$13*N$9</f>
        <v>6479.43</v>
      </c>
      <c r="P11" s="1">
        <f>K11-O11</f>
        <v>0</v>
      </c>
    </row>
    <row r="12" spans="1:16" ht="29.1">
      <c r="B12" s="2">
        <v>5209210966</v>
      </c>
      <c r="C12" s="2">
        <v>1</v>
      </c>
      <c r="D12" s="2">
        <v>20082</v>
      </c>
      <c r="E12" s="2">
        <v>2016250</v>
      </c>
      <c r="F12" s="9" t="s">
        <v>20</v>
      </c>
      <c r="G12" s="2">
        <v>33230</v>
      </c>
      <c r="H12" s="2">
        <v>2</v>
      </c>
      <c r="I12" s="2" t="s">
        <v>21</v>
      </c>
      <c r="J12" s="2">
        <f t="shared" ref="J12" si="2">G12*H12</f>
        <v>66460</v>
      </c>
      <c r="K12" s="2">
        <v>6479.43</v>
      </c>
      <c r="L12" s="7">
        <f>H12/H$13</f>
        <v>0.5</v>
      </c>
      <c r="M12" s="2">
        <f>L12*N$9</f>
        <v>6479.43</v>
      </c>
      <c r="N12" s="2">
        <f>K12-M12</f>
        <v>0</v>
      </c>
      <c r="O12" s="1">
        <f>J12/J$13*N$9</f>
        <v>6479.43</v>
      </c>
      <c r="P12" s="1">
        <f>K12-O12</f>
        <v>0</v>
      </c>
    </row>
    <row r="13" spans="1:16" ht="14.45">
      <c r="B13" s="2"/>
      <c r="C13" s="2"/>
      <c r="D13" s="2"/>
      <c r="E13" s="2"/>
      <c r="F13" s="2"/>
      <c r="G13" s="2"/>
      <c r="H13" s="3">
        <f>SUM(H11:H12)</f>
        <v>4</v>
      </c>
      <c r="I13" s="2"/>
      <c r="J13" s="3">
        <f>SUM(J11:J12)</f>
        <v>132920</v>
      </c>
      <c r="K13" s="3">
        <f>SUM(K11:K12)</f>
        <v>12958.86</v>
      </c>
      <c r="L13" s="7"/>
      <c r="M13" s="3">
        <f>SUM(M11:M12)</f>
        <v>12958.86</v>
      </c>
      <c r="N13" s="3">
        <f>SUM(N11:N12)</f>
        <v>0</v>
      </c>
      <c r="O13" s="12">
        <f>SUM(O11:O12)</f>
        <v>12958.86</v>
      </c>
    </row>
    <row r="14" spans="1:16" ht="14.45">
      <c r="B14" s="2"/>
      <c r="C14" s="2"/>
      <c r="D14" s="2"/>
      <c r="E14" s="2"/>
      <c r="F14" s="2"/>
      <c r="G14" s="2"/>
      <c r="H14" s="2"/>
      <c r="I14" s="2"/>
      <c r="J14" s="2"/>
      <c r="K14" s="2"/>
      <c r="L14" s="7"/>
      <c r="M14" s="2"/>
      <c r="N14" s="2"/>
    </row>
    <row r="15" spans="1:16" ht="14.45">
      <c r="A15" s="1">
        <v>3</v>
      </c>
      <c r="B15" s="47" t="s">
        <v>22</v>
      </c>
      <c r="C15" s="47"/>
      <c r="D15" s="47"/>
      <c r="E15" s="2"/>
      <c r="F15" s="2"/>
      <c r="G15" s="2"/>
      <c r="H15" s="2"/>
      <c r="I15" s="2"/>
      <c r="J15" s="2"/>
      <c r="K15" s="2"/>
      <c r="L15" s="3"/>
      <c r="M15" s="3" t="s">
        <v>1</v>
      </c>
      <c r="N15" s="8">
        <v>3569.2</v>
      </c>
    </row>
    <row r="16" spans="1:16" ht="14.45"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5" t="s">
        <v>8</v>
      </c>
      <c r="I16" s="5" t="s">
        <v>9</v>
      </c>
      <c r="J16" s="5" t="s">
        <v>10</v>
      </c>
      <c r="K16" s="5" t="s">
        <v>11</v>
      </c>
      <c r="L16" s="5" t="s">
        <v>12</v>
      </c>
      <c r="M16" s="14" t="s">
        <v>13</v>
      </c>
      <c r="N16" s="5" t="s">
        <v>14</v>
      </c>
      <c r="O16" s="14" t="s">
        <v>15</v>
      </c>
      <c r="P16" s="5" t="s">
        <v>14</v>
      </c>
    </row>
    <row r="17" spans="1:16" ht="14.45">
      <c r="B17" s="2">
        <v>4500005171</v>
      </c>
      <c r="C17" s="2">
        <v>9</v>
      </c>
      <c r="D17" s="2">
        <v>20082</v>
      </c>
      <c r="E17" s="2">
        <v>7000650</v>
      </c>
      <c r="F17" s="2" t="s">
        <v>23</v>
      </c>
      <c r="G17" s="2">
        <v>340</v>
      </c>
      <c r="H17" s="2">
        <v>34</v>
      </c>
      <c r="I17" s="2" t="s">
        <v>17</v>
      </c>
      <c r="J17" s="2">
        <f>G17*H17</f>
        <v>11560</v>
      </c>
      <c r="K17" s="2">
        <v>2252.16</v>
      </c>
      <c r="L17" s="7">
        <f>H17/H$20</f>
        <v>0.80952380952380953</v>
      </c>
      <c r="M17" s="19">
        <f>H17/H$20*N$15</f>
        <v>2889.3523809523808</v>
      </c>
      <c r="N17" s="19">
        <f>K17-M17</f>
        <v>-637.19238095238097</v>
      </c>
      <c r="O17" s="18">
        <f>J17/J$20*N$15</f>
        <v>2252.1807860262006</v>
      </c>
      <c r="P17" s="18">
        <f>K17-O17</f>
        <v>-2.0786026200767083E-2</v>
      </c>
    </row>
    <row r="18" spans="1:16" ht="14.45">
      <c r="B18" s="2">
        <v>4500005171</v>
      </c>
      <c r="C18" s="2">
        <v>10</v>
      </c>
      <c r="D18" s="2">
        <v>20082</v>
      </c>
      <c r="E18" s="2">
        <v>7000205</v>
      </c>
      <c r="F18" s="2" t="s">
        <v>24</v>
      </c>
      <c r="G18" s="2">
        <v>1145</v>
      </c>
      <c r="H18" s="2">
        <v>4</v>
      </c>
      <c r="I18" s="2" t="s">
        <v>17</v>
      </c>
      <c r="J18" s="2">
        <f t="shared" ref="J18" si="3">G18*H18</f>
        <v>4580</v>
      </c>
      <c r="K18" s="2">
        <v>892.31</v>
      </c>
      <c r="L18" s="7">
        <f t="shared" ref="L18:L19" si="4">H18/H$20</f>
        <v>9.5238095238095233E-2</v>
      </c>
      <c r="M18" s="19">
        <f t="shared" ref="M18:M19" si="5">H18/H$20*N$15</f>
        <v>339.9238095238095</v>
      </c>
      <c r="N18" s="19">
        <f t="shared" ref="N18:N19" si="6">K18-M18</f>
        <v>552.38619047619045</v>
      </c>
      <c r="O18" s="18">
        <f t="shared" ref="O18" si="7">J18/J$20*N$15</f>
        <v>892.3</v>
      </c>
      <c r="P18" s="18">
        <f t="shared" ref="P18:P19" si="8">K18-O18</f>
        <v>9.9999999999909051E-3</v>
      </c>
    </row>
    <row r="19" spans="1:16" ht="14.45">
      <c r="B19" s="2">
        <v>4500005171</v>
      </c>
      <c r="C19" s="2">
        <v>11</v>
      </c>
      <c r="D19" s="2">
        <v>20082</v>
      </c>
      <c r="E19" s="2">
        <v>7000205</v>
      </c>
      <c r="F19" s="2" t="s">
        <v>24</v>
      </c>
      <c r="G19" s="2">
        <v>545</v>
      </c>
      <c r="H19" s="2">
        <v>4</v>
      </c>
      <c r="I19" s="2" t="s">
        <v>17</v>
      </c>
      <c r="J19" s="2">
        <f>G19*H19</f>
        <v>2180</v>
      </c>
      <c r="K19" s="2">
        <v>424.72</v>
      </c>
      <c r="L19" s="7">
        <f t="shared" si="4"/>
        <v>9.5238095238095233E-2</v>
      </c>
      <c r="M19" s="19">
        <f t="shared" si="5"/>
        <v>339.9238095238095</v>
      </c>
      <c r="N19" s="19">
        <f t="shared" si="6"/>
        <v>84.796190476190532</v>
      </c>
      <c r="O19" s="18">
        <f>J19/J$20*N$15</f>
        <v>424.71921397379913</v>
      </c>
      <c r="P19" s="18">
        <f t="shared" si="8"/>
        <v>7.8602620089895936E-4</v>
      </c>
    </row>
    <row r="20" spans="1:16" ht="14.45">
      <c r="B20" s="2"/>
      <c r="C20" s="2"/>
      <c r="D20" s="2"/>
      <c r="E20" s="2"/>
      <c r="F20" s="2"/>
      <c r="G20" s="2"/>
      <c r="H20" s="3">
        <f>SUM(H17:H19)</f>
        <v>42</v>
      </c>
      <c r="I20" s="2"/>
      <c r="J20" s="3">
        <f>SUM(J17:J19)</f>
        <v>18320</v>
      </c>
      <c r="K20" s="13">
        <f>SUM(K17:K19)</f>
        <v>3569.1899999999996</v>
      </c>
      <c r="L20" s="7"/>
      <c r="M20" s="3">
        <f>SUM(M17:M19)</f>
        <v>3569.2</v>
      </c>
      <c r="N20" s="2"/>
      <c r="O20" s="12">
        <f>SUM(O17:O19)</f>
        <v>3569.2</v>
      </c>
    </row>
    <row r="21" spans="1:16" ht="14.45">
      <c r="B21" s="2"/>
      <c r="C21" s="2"/>
      <c r="D21" s="2"/>
      <c r="E21" s="2"/>
      <c r="F21" s="2"/>
      <c r="G21" s="2"/>
      <c r="H21" s="2"/>
      <c r="I21" s="2"/>
      <c r="J21" s="2"/>
      <c r="K21" s="2"/>
      <c r="L21" s="7"/>
      <c r="M21" s="2"/>
      <c r="N21" s="2"/>
      <c r="O21" s="12"/>
    </row>
    <row r="22" spans="1:16" ht="24" customHeight="1">
      <c r="A22" s="1">
        <v>4</v>
      </c>
      <c r="B22" s="47" t="s">
        <v>25</v>
      </c>
      <c r="C22" s="47"/>
      <c r="D22" s="47"/>
      <c r="E22" s="2"/>
      <c r="F22" s="2"/>
      <c r="G22" s="2"/>
      <c r="H22" s="2"/>
      <c r="I22" s="2"/>
      <c r="J22" s="2"/>
      <c r="K22" s="2"/>
      <c r="L22" s="3"/>
      <c r="M22" s="3" t="s">
        <v>1</v>
      </c>
      <c r="N22" s="4">
        <v>4277</v>
      </c>
    </row>
    <row r="23" spans="1:16" ht="24" customHeight="1">
      <c r="B23" s="5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8</v>
      </c>
      <c r="I23" s="5" t="s">
        <v>9</v>
      </c>
      <c r="J23" s="5" t="s">
        <v>10</v>
      </c>
      <c r="K23" s="5" t="s">
        <v>11</v>
      </c>
      <c r="L23" s="5" t="s">
        <v>12</v>
      </c>
      <c r="M23" s="14" t="s">
        <v>13</v>
      </c>
      <c r="N23" s="5" t="s">
        <v>14</v>
      </c>
      <c r="O23" s="14" t="s">
        <v>15</v>
      </c>
      <c r="P23" s="5" t="s">
        <v>14</v>
      </c>
    </row>
    <row r="24" spans="1:16" ht="24" customHeight="1">
      <c r="B24" s="2">
        <v>5309204611</v>
      </c>
      <c r="C24" s="2">
        <v>1</v>
      </c>
      <c r="D24" s="2">
        <v>20082</v>
      </c>
      <c r="E24" s="2">
        <v>2043102</v>
      </c>
      <c r="F24" s="6" t="s">
        <v>26</v>
      </c>
      <c r="G24" s="2">
        <v>315</v>
      </c>
      <c r="H24" s="2">
        <v>6</v>
      </c>
      <c r="I24" s="2" t="s">
        <v>17</v>
      </c>
      <c r="J24" s="2">
        <f>G24*H24</f>
        <v>1890</v>
      </c>
      <c r="K24" s="2">
        <v>220.28</v>
      </c>
      <c r="L24" s="7">
        <f t="shared" ref="L24:L30" si="9">H24/H$31</f>
        <v>0.25</v>
      </c>
      <c r="M24" s="2">
        <f t="shared" ref="M24:M30" si="10">H24/H$31*N$22</f>
        <v>1069.25</v>
      </c>
      <c r="N24" s="19">
        <f>K24-M24</f>
        <v>-848.97</v>
      </c>
      <c r="O24" s="18">
        <f>J24/J$31*N$22</f>
        <v>220.18767705382436</v>
      </c>
      <c r="P24" s="18">
        <f>K24-O24</f>
        <v>9.2322946175642073E-2</v>
      </c>
    </row>
    <row r="25" spans="1:16" ht="24" customHeight="1">
      <c r="B25" s="2">
        <v>5309204611</v>
      </c>
      <c r="C25" s="2">
        <v>2</v>
      </c>
      <c r="D25" s="2">
        <v>20082</v>
      </c>
      <c r="E25" s="2">
        <v>2057837</v>
      </c>
      <c r="F25" s="6" t="s">
        <v>27</v>
      </c>
      <c r="G25" s="2">
        <v>1305</v>
      </c>
      <c r="H25" s="2">
        <v>1</v>
      </c>
      <c r="I25" s="2" t="s">
        <v>17</v>
      </c>
      <c r="J25" s="2">
        <f t="shared" ref="J25:J30" si="11">G25*H25</f>
        <v>1305</v>
      </c>
      <c r="K25" s="2">
        <v>151.82</v>
      </c>
      <c r="L25" s="7">
        <f t="shared" si="9"/>
        <v>4.1666666666666664E-2</v>
      </c>
      <c r="M25" s="19">
        <f t="shared" si="10"/>
        <v>178.20833333333331</v>
      </c>
      <c r="N25" s="19">
        <f t="shared" ref="N25:N30" si="12">K25-M25</f>
        <v>-26.388333333333321</v>
      </c>
      <c r="O25" s="18">
        <f t="shared" ref="O25:O30" si="13">J25/J$31*N$22</f>
        <v>152.03434844192634</v>
      </c>
      <c r="P25" s="18">
        <f t="shared" ref="P25:P30" si="14">K25-O25</f>
        <v>-0.21434844192634728</v>
      </c>
    </row>
    <row r="26" spans="1:16" ht="24" customHeight="1">
      <c r="B26" s="2">
        <v>5309204611</v>
      </c>
      <c r="C26" s="2">
        <v>3</v>
      </c>
      <c r="D26" s="2">
        <v>20082</v>
      </c>
      <c r="E26" s="2">
        <v>2042431</v>
      </c>
      <c r="F26" s="6" t="s">
        <v>28</v>
      </c>
      <c r="G26" s="2">
        <v>3428</v>
      </c>
      <c r="H26" s="2">
        <v>3</v>
      </c>
      <c r="I26" s="2" t="s">
        <v>17</v>
      </c>
      <c r="J26" s="2">
        <f t="shared" si="11"/>
        <v>10284</v>
      </c>
      <c r="K26" s="8">
        <v>1197.97</v>
      </c>
      <c r="L26" s="7">
        <f t="shared" si="9"/>
        <v>0.125</v>
      </c>
      <c r="M26" s="19">
        <f t="shared" si="10"/>
        <v>534.625</v>
      </c>
      <c r="N26" s="19">
        <f t="shared" si="12"/>
        <v>663.34500000000003</v>
      </c>
      <c r="O26" s="18">
        <f t="shared" si="13"/>
        <v>1198.1005665722378</v>
      </c>
      <c r="P26" s="18">
        <f t="shared" si="14"/>
        <v>-0.13056657223773982</v>
      </c>
    </row>
    <row r="27" spans="1:16" ht="24" customHeight="1">
      <c r="B27" s="2">
        <v>5309204611</v>
      </c>
      <c r="C27" s="2">
        <v>4</v>
      </c>
      <c r="D27" s="2">
        <v>20082</v>
      </c>
      <c r="E27" s="2">
        <v>2042432</v>
      </c>
      <c r="F27" s="6" t="s">
        <v>29</v>
      </c>
      <c r="G27" s="2">
        <v>3638</v>
      </c>
      <c r="H27" s="2">
        <v>2</v>
      </c>
      <c r="I27" s="2" t="s">
        <v>17</v>
      </c>
      <c r="J27" s="2">
        <f t="shared" si="11"/>
        <v>7276</v>
      </c>
      <c r="K27" s="2">
        <v>847.69</v>
      </c>
      <c r="L27" s="7">
        <f t="shared" si="9"/>
        <v>8.3333333333333329E-2</v>
      </c>
      <c r="M27" s="19">
        <f t="shared" si="10"/>
        <v>356.41666666666663</v>
      </c>
      <c r="N27" s="19">
        <f t="shared" si="12"/>
        <v>491.27333333333343</v>
      </c>
      <c r="O27" s="18">
        <f t="shared" si="13"/>
        <v>847.66430594900851</v>
      </c>
      <c r="P27" s="18">
        <f t="shared" si="14"/>
        <v>2.5694050991546646E-2</v>
      </c>
    </row>
    <row r="28" spans="1:16" ht="24" customHeight="1">
      <c r="B28" s="2">
        <v>5309204611</v>
      </c>
      <c r="C28" s="2">
        <v>5</v>
      </c>
      <c r="D28" s="2">
        <v>20082</v>
      </c>
      <c r="E28" s="2">
        <v>2051200</v>
      </c>
      <c r="F28" s="6" t="s">
        <v>30</v>
      </c>
      <c r="G28" s="2">
        <v>517.5</v>
      </c>
      <c r="H28" s="2">
        <v>8</v>
      </c>
      <c r="I28" s="2" t="s">
        <v>21</v>
      </c>
      <c r="J28" s="2">
        <f t="shared" si="11"/>
        <v>4140</v>
      </c>
      <c r="K28" s="2">
        <v>482.46</v>
      </c>
      <c r="L28" s="7">
        <f t="shared" si="9"/>
        <v>0.33333333333333331</v>
      </c>
      <c r="M28" s="19">
        <f t="shared" si="10"/>
        <v>1425.6666666666665</v>
      </c>
      <c r="N28" s="19">
        <f t="shared" si="12"/>
        <v>-943.20666666666648</v>
      </c>
      <c r="O28" s="18">
        <f t="shared" si="13"/>
        <v>482.31586402266294</v>
      </c>
      <c r="P28" s="18">
        <f t="shared" si="14"/>
        <v>0.14413597733704364</v>
      </c>
    </row>
    <row r="29" spans="1:16" ht="24" customHeight="1">
      <c r="B29" s="2">
        <v>5309204816</v>
      </c>
      <c r="C29" s="2">
        <v>1</v>
      </c>
      <c r="D29" s="2">
        <v>20082</v>
      </c>
      <c r="E29" s="2">
        <v>2046014</v>
      </c>
      <c r="F29" s="6" t="s">
        <v>31</v>
      </c>
      <c r="G29" s="2">
        <v>4860</v>
      </c>
      <c r="H29" s="2">
        <v>2</v>
      </c>
      <c r="I29" s="2" t="s">
        <v>17</v>
      </c>
      <c r="J29" s="2">
        <f t="shared" si="11"/>
        <v>9720</v>
      </c>
      <c r="K29" s="8">
        <v>1132.56</v>
      </c>
      <c r="L29" s="7">
        <f t="shared" si="9"/>
        <v>8.3333333333333329E-2</v>
      </c>
      <c r="M29" s="19">
        <f t="shared" si="10"/>
        <v>356.41666666666663</v>
      </c>
      <c r="N29" s="19">
        <f t="shared" si="12"/>
        <v>776.14333333333332</v>
      </c>
      <c r="O29" s="18">
        <f t="shared" si="13"/>
        <v>1132.3937677053825</v>
      </c>
      <c r="P29" s="18">
        <f t="shared" si="14"/>
        <v>0.16623229461742994</v>
      </c>
    </row>
    <row r="30" spans="1:16" ht="24" customHeight="1">
      <c r="B30" s="2">
        <v>5609111769</v>
      </c>
      <c r="C30" s="2">
        <v>1</v>
      </c>
      <c r="D30" s="2">
        <v>20082</v>
      </c>
      <c r="E30" s="2">
        <v>2061129</v>
      </c>
      <c r="F30" s="6" t="s">
        <v>32</v>
      </c>
      <c r="G30" s="2">
        <v>1048.5</v>
      </c>
      <c r="H30" s="2">
        <v>2</v>
      </c>
      <c r="I30" s="2" t="s">
        <v>17</v>
      </c>
      <c r="J30" s="2">
        <f t="shared" si="11"/>
        <v>2097</v>
      </c>
      <c r="K30" s="2">
        <v>244.22</v>
      </c>
      <c r="L30" s="7">
        <f t="shared" si="9"/>
        <v>8.3333333333333329E-2</v>
      </c>
      <c r="M30" s="19">
        <f t="shared" si="10"/>
        <v>356.41666666666663</v>
      </c>
      <c r="N30" s="19">
        <f t="shared" si="12"/>
        <v>-112.19666666666663</v>
      </c>
      <c r="O30" s="18">
        <f t="shared" si="13"/>
        <v>244.30347025495749</v>
      </c>
      <c r="P30" s="18">
        <f t="shared" si="14"/>
        <v>-8.3470254957489942E-2</v>
      </c>
    </row>
    <row r="31" spans="1:16" ht="14.45">
      <c r="B31" s="2"/>
      <c r="C31" s="2"/>
      <c r="D31" s="2"/>
      <c r="E31" s="2"/>
      <c r="F31" s="2"/>
      <c r="H31" s="12">
        <f>SUM(H24:H30)</f>
        <v>24</v>
      </c>
      <c r="I31" s="12"/>
      <c r="J31" s="12">
        <f>SUM(J24:J30)</f>
        <v>36712</v>
      </c>
      <c r="K31" s="12">
        <f>SUM(K24:K30)</f>
        <v>4277</v>
      </c>
      <c r="M31" s="3">
        <f>SUM(M24:M30)</f>
        <v>4277</v>
      </c>
      <c r="N31" s="2"/>
      <c r="O31" s="12">
        <f>SUM(O24:O30)</f>
        <v>4277</v>
      </c>
    </row>
    <row r="34" spans="1:16" ht="14.45">
      <c r="A34" s="1">
        <v>5</v>
      </c>
      <c r="B34" s="47" t="s">
        <v>33</v>
      </c>
      <c r="C34" s="47"/>
      <c r="D34" s="47"/>
      <c r="E34" s="2"/>
      <c r="F34" s="2"/>
      <c r="G34" s="2"/>
      <c r="H34" s="2"/>
      <c r="I34" s="2"/>
      <c r="J34" s="2"/>
      <c r="K34" s="2"/>
      <c r="L34" s="3"/>
      <c r="M34" s="3" t="s">
        <v>1</v>
      </c>
      <c r="N34" s="8">
        <v>3559.52</v>
      </c>
    </row>
    <row r="35" spans="1:16" ht="14.45"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8</v>
      </c>
      <c r="I35" s="5" t="s">
        <v>9</v>
      </c>
      <c r="J35" s="5" t="s">
        <v>10</v>
      </c>
      <c r="K35" s="5" t="s">
        <v>11</v>
      </c>
      <c r="L35" s="5" t="s">
        <v>12</v>
      </c>
      <c r="M35" s="14" t="s">
        <v>13</v>
      </c>
      <c r="N35" s="5" t="s">
        <v>14</v>
      </c>
      <c r="O35" s="14" t="s">
        <v>15</v>
      </c>
      <c r="P35" s="5" t="s">
        <v>14</v>
      </c>
    </row>
    <row r="36" spans="1:16" ht="21.6" customHeight="1">
      <c r="B36" s="2">
        <v>5309204344</v>
      </c>
      <c r="C36" s="2">
        <v>1</v>
      </c>
      <c r="D36" s="2">
        <v>20082</v>
      </c>
      <c r="E36" s="2">
        <v>2020733</v>
      </c>
      <c r="F36" s="10" t="s">
        <v>34</v>
      </c>
      <c r="G36" s="2">
        <v>27.8</v>
      </c>
      <c r="H36" s="2">
        <v>34</v>
      </c>
      <c r="I36" s="2" t="s">
        <v>17</v>
      </c>
      <c r="J36" s="2">
        <f>H36*G36</f>
        <v>945.2</v>
      </c>
      <c r="K36" s="2">
        <v>48.05</v>
      </c>
      <c r="L36" s="7">
        <f>H36/H$63</f>
        <v>0.12318840579710146</v>
      </c>
      <c r="M36" s="19">
        <f>H36/H$63*N$34</f>
        <v>438.49159420289857</v>
      </c>
      <c r="N36" s="19">
        <f>K36-M36</f>
        <v>-390.44159420289856</v>
      </c>
      <c r="O36" s="18">
        <f>J36/J$63*N$34</f>
        <v>48.229530743571118</v>
      </c>
      <c r="P36" s="18">
        <f>K36-O36</f>
        <v>-0.17953074357112087</v>
      </c>
    </row>
    <row r="37" spans="1:16" ht="14.45">
      <c r="B37" s="2">
        <v>5309204344</v>
      </c>
      <c r="C37" s="2">
        <v>2</v>
      </c>
      <c r="D37" s="2">
        <v>20082</v>
      </c>
      <c r="E37" s="2">
        <v>2027392</v>
      </c>
      <c r="F37" s="10" t="s">
        <v>35</v>
      </c>
      <c r="G37" s="2">
        <v>53</v>
      </c>
      <c r="H37" s="2">
        <v>5</v>
      </c>
      <c r="I37" s="2" t="s">
        <v>17</v>
      </c>
      <c r="J37" s="2">
        <f t="shared" ref="J37:J62" si="15">H37*G37</f>
        <v>265</v>
      </c>
      <c r="K37" s="2">
        <v>13.52</v>
      </c>
      <c r="L37" s="7">
        <f t="shared" ref="L37:L62" si="16">H37/H$63</f>
        <v>1.8115942028985508E-2</v>
      </c>
      <c r="M37" s="19">
        <f t="shared" ref="M37:M62" si="17">H37/H$63*N$34</f>
        <v>64.484057971014494</v>
      </c>
      <c r="N37" s="19">
        <f t="shared" ref="N37:N62" si="18">K37-M37</f>
        <v>-50.964057971014498</v>
      </c>
      <c r="O37" s="18">
        <f t="shared" ref="O37:O62" si="19">J37/J$63*N$34</f>
        <v>13.521821463231428</v>
      </c>
      <c r="P37" s="18">
        <f t="shared" ref="P37:P62" si="20">K37-O37</f>
        <v>-1.8214632314279555E-3</v>
      </c>
    </row>
    <row r="38" spans="1:16" ht="29.1">
      <c r="B38" s="2">
        <v>5309204344</v>
      </c>
      <c r="C38" s="2">
        <v>3</v>
      </c>
      <c r="D38" s="2">
        <v>20082</v>
      </c>
      <c r="E38" s="2">
        <v>2011007</v>
      </c>
      <c r="F38" s="9" t="s">
        <v>36</v>
      </c>
      <c r="G38" s="2">
        <v>96.8</v>
      </c>
      <c r="H38" s="2">
        <v>1</v>
      </c>
      <c r="I38" s="2" t="s">
        <v>17</v>
      </c>
      <c r="J38" s="2">
        <f t="shared" si="15"/>
        <v>96.8</v>
      </c>
      <c r="K38" s="2">
        <v>4.97</v>
      </c>
      <c r="L38" s="7">
        <f t="shared" si="16"/>
        <v>3.6231884057971015E-3</v>
      </c>
      <c r="M38" s="19">
        <f t="shared" si="17"/>
        <v>12.896811594202898</v>
      </c>
      <c r="N38" s="19">
        <f t="shared" si="18"/>
        <v>-7.9268115942028983</v>
      </c>
      <c r="O38" s="18">
        <f t="shared" si="19"/>
        <v>4.939291764682272</v>
      </c>
      <c r="P38" s="18">
        <f t="shared" si="20"/>
        <v>3.0708235317727706E-2</v>
      </c>
    </row>
    <row r="39" spans="1:16" ht="29.1">
      <c r="B39" s="2">
        <v>5309204344</v>
      </c>
      <c r="C39" s="2">
        <v>4</v>
      </c>
      <c r="D39" s="2">
        <v>20082</v>
      </c>
      <c r="E39" s="2">
        <v>2020734</v>
      </c>
      <c r="F39" s="11" t="s">
        <v>37</v>
      </c>
      <c r="G39" s="1">
        <v>336</v>
      </c>
      <c r="H39" s="1">
        <v>10</v>
      </c>
      <c r="I39" s="2" t="s">
        <v>17</v>
      </c>
      <c r="J39" s="2">
        <f t="shared" si="15"/>
        <v>3360</v>
      </c>
      <c r="K39" s="2">
        <v>170.83</v>
      </c>
      <c r="L39" s="7">
        <f t="shared" si="16"/>
        <v>3.6231884057971016E-2</v>
      </c>
      <c r="M39" s="19">
        <f t="shared" si="17"/>
        <v>128.96811594202899</v>
      </c>
      <c r="N39" s="19">
        <f t="shared" si="18"/>
        <v>41.861884057971025</v>
      </c>
      <c r="O39" s="18">
        <f t="shared" si="19"/>
        <v>171.44649100550038</v>
      </c>
      <c r="P39" s="18">
        <f t="shared" si="20"/>
        <v>-0.61649100550036451</v>
      </c>
    </row>
    <row r="40" spans="1:16" ht="29.1">
      <c r="B40" s="2">
        <v>5309204344</v>
      </c>
      <c r="C40" s="2">
        <v>5</v>
      </c>
      <c r="D40" s="2">
        <v>20082</v>
      </c>
      <c r="E40" s="2">
        <v>2020735</v>
      </c>
      <c r="F40" s="11" t="s">
        <v>38</v>
      </c>
      <c r="G40" s="1">
        <v>394</v>
      </c>
      <c r="H40" s="1">
        <v>10</v>
      </c>
      <c r="I40" s="2" t="s">
        <v>17</v>
      </c>
      <c r="J40" s="2">
        <f t="shared" si="15"/>
        <v>3940</v>
      </c>
      <c r="K40" s="2">
        <v>200.39</v>
      </c>
      <c r="L40" s="7">
        <f t="shared" si="16"/>
        <v>3.6231884057971016E-2</v>
      </c>
      <c r="M40" s="19">
        <f t="shared" si="17"/>
        <v>128.96811594202899</v>
      </c>
      <c r="N40" s="19">
        <f t="shared" si="18"/>
        <v>71.421884057970999</v>
      </c>
      <c r="O40" s="18">
        <f t="shared" si="19"/>
        <v>201.04142100049745</v>
      </c>
      <c r="P40" s="18">
        <f t="shared" si="20"/>
        <v>-0.65142100049746432</v>
      </c>
    </row>
    <row r="41" spans="1:16" ht="29.1">
      <c r="B41" s="2">
        <v>5309204344</v>
      </c>
      <c r="C41" s="2">
        <v>6</v>
      </c>
      <c r="D41" s="2">
        <v>20082</v>
      </c>
      <c r="E41" s="2">
        <v>2020736</v>
      </c>
      <c r="F41" s="11" t="s">
        <v>39</v>
      </c>
      <c r="G41" s="1">
        <v>394</v>
      </c>
      <c r="H41" s="1">
        <v>10</v>
      </c>
      <c r="I41" s="2" t="s">
        <v>17</v>
      </c>
      <c r="J41" s="2">
        <f t="shared" si="15"/>
        <v>3940</v>
      </c>
      <c r="K41" s="2">
        <v>200.39</v>
      </c>
      <c r="L41" s="7">
        <f t="shared" si="16"/>
        <v>3.6231884057971016E-2</v>
      </c>
      <c r="M41" s="19">
        <f t="shared" si="17"/>
        <v>128.96811594202899</v>
      </c>
      <c r="N41" s="19">
        <f t="shared" si="18"/>
        <v>71.421884057970999</v>
      </c>
      <c r="O41" s="18">
        <f t="shared" si="19"/>
        <v>201.04142100049745</v>
      </c>
      <c r="P41" s="18">
        <f t="shared" si="20"/>
        <v>-0.65142100049746432</v>
      </c>
    </row>
    <row r="42" spans="1:16" ht="29.1">
      <c r="B42" s="2">
        <v>5309204344</v>
      </c>
      <c r="C42" s="2">
        <v>7</v>
      </c>
      <c r="D42" s="2">
        <v>20082</v>
      </c>
      <c r="E42" s="2">
        <v>2011015</v>
      </c>
      <c r="F42" s="11" t="s">
        <v>40</v>
      </c>
      <c r="G42" s="1">
        <v>103.7</v>
      </c>
      <c r="H42" s="1">
        <v>10</v>
      </c>
      <c r="I42" s="2" t="s">
        <v>17</v>
      </c>
      <c r="J42" s="2">
        <f t="shared" si="15"/>
        <v>1037</v>
      </c>
      <c r="K42" s="2">
        <v>52.66</v>
      </c>
      <c r="L42" s="7">
        <f t="shared" si="16"/>
        <v>3.6231884057971016E-2</v>
      </c>
      <c r="M42" s="19">
        <f t="shared" si="17"/>
        <v>128.96811594202899</v>
      </c>
      <c r="N42" s="19">
        <f t="shared" si="18"/>
        <v>-76.308115942028991</v>
      </c>
      <c r="O42" s="18">
        <f t="shared" si="19"/>
        <v>52.913693801399965</v>
      </c>
      <c r="P42" s="18">
        <f t="shared" si="20"/>
        <v>-0.25369380139996878</v>
      </c>
    </row>
    <row r="43" spans="1:16" ht="29.1">
      <c r="B43" s="2">
        <v>5309204344</v>
      </c>
      <c r="C43" s="2">
        <v>8</v>
      </c>
      <c r="D43" s="2">
        <v>20082</v>
      </c>
      <c r="E43" s="2">
        <v>2010985</v>
      </c>
      <c r="F43" s="11" t="s">
        <v>41</v>
      </c>
      <c r="G43" s="1">
        <v>94.1</v>
      </c>
      <c r="H43" s="1">
        <v>10</v>
      </c>
      <c r="I43" s="2" t="s">
        <v>17</v>
      </c>
      <c r="J43" s="2">
        <f t="shared" si="15"/>
        <v>941</v>
      </c>
      <c r="K43" s="2">
        <v>47.69</v>
      </c>
      <c r="L43" s="7">
        <f t="shared" si="16"/>
        <v>3.6231884057971016E-2</v>
      </c>
      <c r="M43" s="19">
        <f t="shared" si="17"/>
        <v>128.96811594202899</v>
      </c>
      <c r="N43" s="19">
        <f t="shared" si="18"/>
        <v>-81.27811594202899</v>
      </c>
      <c r="O43" s="18">
        <f t="shared" si="19"/>
        <v>48.015222629814239</v>
      </c>
      <c r="P43" s="18">
        <f t="shared" si="20"/>
        <v>-0.32522262981424177</v>
      </c>
    </row>
    <row r="44" spans="1:16" ht="14.45">
      <c r="B44" s="2">
        <v>5309204344</v>
      </c>
      <c r="C44" s="2">
        <v>9</v>
      </c>
      <c r="D44" s="2">
        <v>20082</v>
      </c>
      <c r="E44" s="2">
        <v>2027494</v>
      </c>
      <c r="F44" s="1" t="s">
        <v>42</v>
      </c>
      <c r="G44" s="1">
        <v>134.80000000000001</v>
      </c>
      <c r="H44" s="1">
        <v>10</v>
      </c>
      <c r="I44" s="2" t="s">
        <v>17</v>
      </c>
      <c r="J44" s="2">
        <f t="shared" si="15"/>
        <v>1348</v>
      </c>
      <c r="K44" s="2">
        <v>68.349999999999994</v>
      </c>
      <c r="L44" s="7">
        <f t="shared" si="16"/>
        <v>3.6231884057971016E-2</v>
      </c>
      <c r="M44" s="19">
        <f t="shared" si="17"/>
        <v>128.96811594202899</v>
      </c>
      <c r="N44" s="19">
        <f t="shared" si="18"/>
        <v>-60.618115942028993</v>
      </c>
      <c r="O44" s="18">
        <f t="shared" si="19"/>
        <v>68.782699367682881</v>
      </c>
      <c r="P44" s="18">
        <f t="shared" si="20"/>
        <v>-0.4326993676828863</v>
      </c>
    </row>
    <row r="45" spans="1:16" ht="29.1">
      <c r="B45" s="2">
        <v>5309204344</v>
      </c>
      <c r="C45" s="2">
        <v>10</v>
      </c>
      <c r="D45" s="2">
        <v>20082</v>
      </c>
      <c r="E45" s="2">
        <v>2027410</v>
      </c>
      <c r="F45" s="11" t="s">
        <v>43</v>
      </c>
      <c r="G45" s="1">
        <v>27.8</v>
      </c>
      <c r="H45" s="1">
        <v>12</v>
      </c>
      <c r="I45" s="2" t="s">
        <v>17</v>
      </c>
      <c r="J45" s="2">
        <f t="shared" si="15"/>
        <v>333.6</v>
      </c>
      <c r="K45" s="2">
        <v>17.09</v>
      </c>
      <c r="L45" s="7">
        <f t="shared" si="16"/>
        <v>4.3478260869565216E-2</v>
      </c>
      <c r="M45" s="19">
        <f t="shared" si="17"/>
        <v>154.76173913043479</v>
      </c>
      <c r="N45" s="19">
        <f t="shared" si="18"/>
        <v>-137.67173913043479</v>
      </c>
      <c r="O45" s="18">
        <f t="shared" si="19"/>
        <v>17.022187321260393</v>
      </c>
      <c r="P45" s="18">
        <f t="shared" si="20"/>
        <v>6.7812678739606724E-2</v>
      </c>
    </row>
    <row r="46" spans="1:16" ht="29.1">
      <c r="B46" s="2">
        <v>5309204344</v>
      </c>
      <c r="C46" s="2">
        <v>11</v>
      </c>
      <c r="D46" s="2">
        <v>20082</v>
      </c>
      <c r="E46" s="2">
        <v>2010917</v>
      </c>
      <c r="F46" s="11" t="s">
        <v>44</v>
      </c>
      <c r="G46" s="1">
        <v>146.5</v>
      </c>
      <c r="H46" s="1">
        <v>16</v>
      </c>
      <c r="I46" s="2" t="s">
        <v>17</v>
      </c>
      <c r="J46" s="2">
        <f t="shared" si="15"/>
        <v>2344</v>
      </c>
      <c r="K46" s="1">
        <v>119.25</v>
      </c>
      <c r="L46" s="7">
        <f t="shared" si="16"/>
        <v>5.7971014492753624E-2</v>
      </c>
      <c r="M46" s="19">
        <f t="shared" si="17"/>
        <v>206.34898550724637</v>
      </c>
      <c r="N46" s="19">
        <f t="shared" si="18"/>
        <v>-87.098985507246368</v>
      </c>
      <c r="O46" s="18">
        <f t="shared" si="19"/>
        <v>119.60433777288479</v>
      </c>
      <c r="P46" s="18">
        <f t="shared" si="20"/>
        <v>-0.35433777288479007</v>
      </c>
    </row>
    <row r="47" spans="1:16" ht="29.1">
      <c r="B47" s="2">
        <v>5309204344</v>
      </c>
      <c r="C47" s="2">
        <v>12</v>
      </c>
      <c r="D47" s="2">
        <v>20082</v>
      </c>
      <c r="E47" s="2">
        <v>2032392</v>
      </c>
      <c r="F47" s="11" t="s">
        <v>45</v>
      </c>
      <c r="G47" s="1">
        <v>335</v>
      </c>
      <c r="H47" s="1">
        <v>2</v>
      </c>
      <c r="I47" s="2" t="s">
        <v>17</v>
      </c>
      <c r="J47" s="2">
        <f t="shared" si="15"/>
        <v>670</v>
      </c>
      <c r="K47" s="1">
        <v>34.17</v>
      </c>
      <c r="L47" s="7">
        <f t="shared" si="16"/>
        <v>7.246376811594203E-3</v>
      </c>
      <c r="M47" s="19">
        <f t="shared" si="17"/>
        <v>25.793623188405796</v>
      </c>
      <c r="N47" s="19">
        <f t="shared" si="18"/>
        <v>8.3763768115942057</v>
      </c>
      <c r="O47" s="18">
        <f t="shared" si="19"/>
        <v>34.187246718358701</v>
      </c>
      <c r="P47" s="18">
        <f t="shared" si="20"/>
        <v>-1.7246718358698843E-2</v>
      </c>
    </row>
    <row r="48" spans="1:16" ht="29.1">
      <c r="B48" s="2">
        <v>5309204790</v>
      </c>
      <c r="C48" s="2">
        <v>2</v>
      </c>
      <c r="D48" s="2">
        <v>20082</v>
      </c>
      <c r="E48" s="2">
        <v>2014936</v>
      </c>
      <c r="F48" s="11" t="s">
        <v>46</v>
      </c>
      <c r="G48" s="1">
        <v>320</v>
      </c>
      <c r="H48" s="1">
        <v>6</v>
      </c>
      <c r="I48" s="2" t="s">
        <v>17</v>
      </c>
      <c r="J48" s="2">
        <f t="shared" si="15"/>
        <v>1920</v>
      </c>
      <c r="K48" s="1">
        <v>97.51</v>
      </c>
      <c r="L48" s="7">
        <f t="shared" si="16"/>
        <v>2.1739130434782608E-2</v>
      </c>
      <c r="M48" s="19">
        <f t="shared" si="17"/>
        <v>77.380869565217395</v>
      </c>
      <c r="N48" s="19">
        <f t="shared" si="18"/>
        <v>20.12913043478261</v>
      </c>
      <c r="O48" s="18">
        <f t="shared" si="19"/>
        <v>97.969423431714489</v>
      </c>
      <c r="P48" s="18">
        <f t="shared" si="20"/>
        <v>-0.45942343171448385</v>
      </c>
    </row>
    <row r="49" spans="2:16" ht="29.1">
      <c r="B49" s="2">
        <v>5309204790</v>
      </c>
      <c r="C49" s="1">
        <v>3</v>
      </c>
      <c r="D49" s="2">
        <v>20082</v>
      </c>
      <c r="E49" s="2">
        <v>2018812</v>
      </c>
      <c r="F49" s="11" t="s">
        <v>47</v>
      </c>
      <c r="G49" s="1">
        <v>378.5</v>
      </c>
      <c r="H49" s="1">
        <v>5</v>
      </c>
      <c r="I49" s="2" t="s">
        <v>17</v>
      </c>
      <c r="J49" s="2">
        <f t="shared" si="15"/>
        <v>1892.5</v>
      </c>
      <c r="K49" s="1">
        <v>96.1</v>
      </c>
      <c r="L49" s="7">
        <f t="shared" si="16"/>
        <v>1.8115942028985508E-2</v>
      </c>
      <c r="M49" s="19">
        <f t="shared" si="17"/>
        <v>64.484057971014494</v>
      </c>
      <c r="N49" s="19">
        <f t="shared" si="18"/>
        <v>31.615942028985501</v>
      </c>
      <c r="O49" s="18">
        <f t="shared" si="19"/>
        <v>96.566215544020679</v>
      </c>
      <c r="P49" s="18">
        <f t="shared" si="20"/>
        <v>-0.46621554402068455</v>
      </c>
    </row>
    <row r="50" spans="2:16" ht="14.45">
      <c r="B50" s="2">
        <v>5309204790</v>
      </c>
      <c r="C50" s="1">
        <v>4</v>
      </c>
      <c r="D50" s="2">
        <v>20082</v>
      </c>
      <c r="E50" s="2">
        <v>2029520</v>
      </c>
      <c r="F50" s="11" t="s">
        <v>48</v>
      </c>
      <c r="G50" s="1">
        <v>415</v>
      </c>
      <c r="H50" s="1">
        <v>4</v>
      </c>
      <c r="I50" s="2" t="s">
        <v>17</v>
      </c>
      <c r="J50" s="2">
        <f t="shared" si="15"/>
        <v>1660</v>
      </c>
      <c r="K50" s="1">
        <v>84.35</v>
      </c>
      <c r="L50" s="7">
        <f t="shared" si="16"/>
        <v>1.4492753623188406E-2</v>
      </c>
      <c r="M50" s="19">
        <f t="shared" si="17"/>
        <v>51.587246376811592</v>
      </c>
      <c r="N50" s="19">
        <f t="shared" si="18"/>
        <v>32.762753623188402</v>
      </c>
      <c r="O50" s="18">
        <f t="shared" si="19"/>
        <v>84.702730675336497</v>
      </c>
      <c r="P50" s="18">
        <f t="shared" si="20"/>
        <v>-0.35273067533650249</v>
      </c>
    </row>
    <row r="51" spans="2:16" ht="14.45">
      <c r="B51" s="2">
        <v>5309204790</v>
      </c>
      <c r="C51" s="1">
        <v>5</v>
      </c>
      <c r="D51" s="2">
        <v>20082</v>
      </c>
      <c r="E51" s="2">
        <v>2027471</v>
      </c>
      <c r="F51" s="11" t="s">
        <v>49</v>
      </c>
      <c r="G51" s="1">
        <v>80.2</v>
      </c>
      <c r="H51" s="1">
        <v>4</v>
      </c>
      <c r="I51" s="2" t="s">
        <v>17</v>
      </c>
      <c r="J51" s="2">
        <f t="shared" si="15"/>
        <v>320.8</v>
      </c>
      <c r="K51" s="1">
        <v>16.37</v>
      </c>
      <c r="L51" s="7">
        <f t="shared" si="16"/>
        <v>1.4492753623188406E-2</v>
      </c>
      <c r="M51" s="19">
        <f t="shared" si="17"/>
        <v>51.587246376811592</v>
      </c>
      <c r="N51" s="19">
        <f t="shared" si="18"/>
        <v>-35.217246376811588</v>
      </c>
      <c r="O51" s="18">
        <f t="shared" si="19"/>
        <v>16.369057831715629</v>
      </c>
      <c r="P51" s="18">
        <f t="shared" si="20"/>
        <v>9.4216828437154732E-4</v>
      </c>
    </row>
    <row r="52" spans="2:16" ht="14.45">
      <c r="B52" s="2">
        <v>5309204790</v>
      </c>
      <c r="C52" s="1">
        <v>6</v>
      </c>
      <c r="D52" s="2">
        <v>20082</v>
      </c>
      <c r="E52" s="2">
        <v>2044227</v>
      </c>
      <c r="F52" s="11" t="s">
        <v>50</v>
      </c>
      <c r="G52" s="1">
        <v>623</v>
      </c>
      <c r="H52" s="1">
        <v>4</v>
      </c>
      <c r="I52" s="2" t="s">
        <v>17</v>
      </c>
      <c r="J52" s="2">
        <f t="shared" si="15"/>
        <v>2492</v>
      </c>
      <c r="K52" s="1">
        <v>126.71</v>
      </c>
      <c r="L52" s="7">
        <f t="shared" si="16"/>
        <v>1.4492753623188406E-2</v>
      </c>
      <c r="M52" s="19">
        <f t="shared" si="17"/>
        <v>51.587246376811592</v>
      </c>
      <c r="N52" s="19">
        <f t="shared" si="18"/>
        <v>75.122753623188402</v>
      </c>
      <c r="O52" s="18">
        <f t="shared" si="19"/>
        <v>127.1561474957461</v>
      </c>
      <c r="P52" s="18">
        <f t="shared" si="20"/>
        <v>-0.44614749574610357</v>
      </c>
    </row>
    <row r="53" spans="2:16" ht="29.1">
      <c r="B53" s="2">
        <v>5309204790</v>
      </c>
      <c r="C53" s="1">
        <v>7</v>
      </c>
      <c r="D53" s="2">
        <v>20082</v>
      </c>
      <c r="E53" s="2">
        <v>2043357</v>
      </c>
      <c r="F53" s="11" t="s">
        <v>51</v>
      </c>
      <c r="G53" s="1">
        <v>92.5</v>
      </c>
      <c r="H53" s="1">
        <v>2</v>
      </c>
      <c r="I53" s="2" t="s">
        <v>17</v>
      </c>
      <c r="J53" s="2">
        <f t="shared" si="15"/>
        <v>185</v>
      </c>
      <c r="K53" s="1">
        <v>9.27</v>
      </c>
      <c r="L53" s="7">
        <f t="shared" si="16"/>
        <v>7.246376811594203E-3</v>
      </c>
      <c r="M53" s="19">
        <f t="shared" si="17"/>
        <v>25.793623188405796</v>
      </c>
      <c r="N53" s="19">
        <f t="shared" si="18"/>
        <v>-16.523623188405796</v>
      </c>
      <c r="O53" s="18">
        <f t="shared" si="19"/>
        <v>9.4397621535766572</v>
      </c>
      <c r="P53" s="18">
        <f t="shared" si="20"/>
        <v>-0.16976215357665758</v>
      </c>
    </row>
    <row r="54" spans="2:16" ht="14.45">
      <c r="B54" s="2">
        <v>5309204790</v>
      </c>
      <c r="C54" s="1">
        <v>8</v>
      </c>
      <c r="D54" s="2">
        <v>20082</v>
      </c>
      <c r="E54" s="2">
        <v>2048409</v>
      </c>
      <c r="F54" s="11" t="s">
        <v>52</v>
      </c>
      <c r="G54" s="1">
        <v>432</v>
      </c>
      <c r="H54" s="1">
        <v>8</v>
      </c>
      <c r="I54" s="2" t="s">
        <v>17</v>
      </c>
      <c r="J54" s="2">
        <f t="shared" si="15"/>
        <v>3456</v>
      </c>
      <c r="K54" s="1">
        <v>175.48</v>
      </c>
      <c r="L54" s="7">
        <f t="shared" si="16"/>
        <v>2.8985507246376812E-2</v>
      </c>
      <c r="M54" s="19">
        <f t="shared" si="17"/>
        <v>103.17449275362318</v>
      </c>
      <c r="N54" s="19">
        <f t="shared" si="18"/>
        <v>72.305507246376806</v>
      </c>
      <c r="O54" s="18">
        <f t="shared" si="19"/>
        <v>176.3449621770861</v>
      </c>
      <c r="P54" s="18">
        <f t="shared" si="20"/>
        <v>-0.86496217708611312</v>
      </c>
    </row>
    <row r="55" spans="2:16" ht="14.45">
      <c r="B55" s="2">
        <v>5309204990</v>
      </c>
      <c r="C55" s="1">
        <v>1</v>
      </c>
      <c r="D55" s="2">
        <v>20082</v>
      </c>
      <c r="E55" s="2">
        <v>2048549</v>
      </c>
      <c r="F55" s="11" t="s">
        <v>53</v>
      </c>
      <c r="G55" s="1">
        <v>42</v>
      </c>
      <c r="H55" s="1">
        <v>8</v>
      </c>
      <c r="I55" s="2" t="s">
        <v>17</v>
      </c>
      <c r="J55" s="2">
        <f t="shared" si="15"/>
        <v>336</v>
      </c>
      <c r="K55" s="1">
        <v>17.09</v>
      </c>
      <c r="L55" s="7">
        <f t="shared" si="16"/>
        <v>2.8985507246376812E-2</v>
      </c>
      <c r="M55" s="19">
        <f t="shared" si="17"/>
        <v>103.17449275362318</v>
      </c>
      <c r="N55" s="19">
        <f t="shared" si="18"/>
        <v>-86.084492753623181</v>
      </c>
      <c r="O55" s="18">
        <f t="shared" si="19"/>
        <v>17.144649100550037</v>
      </c>
      <c r="P55" s="18">
        <f t="shared" si="20"/>
        <v>-5.4649100550037133E-2</v>
      </c>
    </row>
    <row r="56" spans="2:16" ht="14.45">
      <c r="B56" s="2">
        <v>5609111538</v>
      </c>
      <c r="C56" s="1">
        <v>1</v>
      </c>
      <c r="D56" s="2">
        <v>20082</v>
      </c>
      <c r="E56" s="2">
        <v>2071537</v>
      </c>
      <c r="F56" s="11" t="s">
        <v>54</v>
      </c>
      <c r="G56" s="1">
        <v>582</v>
      </c>
      <c r="H56" s="1">
        <v>8</v>
      </c>
      <c r="I56" s="2" t="s">
        <v>17</v>
      </c>
      <c r="J56" s="2">
        <f t="shared" si="15"/>
        <v>4656</v>
      </c>
      <c r="K56" s="1">
        <v>236.69</v>
      </c>
      <c r="L56" s="7">
        <f t="shared" si="16"/>
        <v>2.8985507246376812E-2</v>
      </c>
      <c r="M56" s="19">
        <f t="shared" si="17"/>
        <v>103.17449275362318</v>
      </c>
      <c r="N56" s="19">
        <f t="shared" si="18"/>
        <v>133.51550724637681</v>
      </c>
      <c r="O56" s="18">
        <f t="shared" si="19"/>
        <v>237.57585182190763</v>
      </c>
      <c r="P56" s="18">
        <f t="shared" si="20"/>
        <v>-0.88585182190763589</v>
      </c>
    </row>
    <row r="57" spans="2:16" ht="14.45">
      <c r="B57" s="2">
        <v>5609111538</v>
      </c>
      <c r="C57" s="1">
        <v>2</v>
      </c>
      <c r="D57" s="2">
        <v>20082</v>
      </c>
      <c r="E57" s="1" t="s">
        <v>55</v>
      </c>
      <c r="F57" s="1" t="s">
        <v>56</v>
      </c>
      <c r="G57" s="1">
        <v>601.4</v>
      </c>
      <c r="H57" s="1">
        <v>8</v>
      </c>
      <c r="I57" s="2" t="s">
        <v>17</v>
      </c>
      <c r="J57" s="2">
        <f t="shared" si="15"/>
        <v>4811.2</v>
      </c>
      <c r="K57" s="1">
        <v>244.51</v>
      </c>
      <c r="L57" s="7">
        <f t="shared" si="16"/>
        <v>2.8985507246376812E-2</v>
      </c>
      <c r="M57" s="19">
        <f t="shared" si="17"/>
        <v>103.17449275362318</v>
      </c>
      <c r="N57" s="19">
        <f t="shared" si="18"/>
        <v>141.33550724637681</v>
      </c>
      <c r="O57" s="18">
        <f t="shared" si="19"/>
        <v>245.49504688263792</v>
      </c>
      <c r="P57" s="18">
        <f t="shared" si="20"/>
        <v>-0.98504688263793128</v>
      </c>
    </row>
    <row r="58" spans="2:16" ht="29.1">
      <c r="B58" s="2">
        <v>5609111538</v>
      </c>
      <c r="C58" s="1">
        <v>3</v>
      </c>
      <c r="D58" s="2">
        <v>20082</v>
      </c>
      <c r="E58" s="2">
        <v>2071539</v>
      </c>
      <c r="F58" s="11" t="s">
        <v>57</v>
      </c>
      <c r="G58" s="1">
        <v>4704.5</v>
      </c>
      <c r="H58" s="1">
        <v>4</v>
      </c>
      <c r="I58" s="2" t="s">
        <v>17</v>
      </c>
      <c r="J58" s="2">
        <f t="shared" si="15"/>
        <v>18818</v>
      </c>
      <c r="K58" s="1">
        <v>956.35</v>
      </c>
      <c r="L58" s="7">
        <f t="shared" si="16"/>
        <v>1.4492753623188406E-2</v>
      </c>
      <c r="M58" s="19">
        <f t="shared" si="17"/>
        <v>51.587246376811592</v>
      </c>
      <c r="N58" s="19">
        <f t="shared" si="18"/>
        <v>904.76275362318847</v>
      </c>
      <c r="O58" s="18">
        <f t="shared" si="19"/>
        <v>960.20240111354337</v>
      </c>
      <c r="P58" s="18">
        <f t="shared" si="20"/>
        <v>-3.8524011135433511</v>
      </c>
    </row>
    <row r="59" spans="2:16" ht="14.45">
      <c r="B59" s="2">
        <v>5609111538</v>
      </c>
      <c r="C59" s="1">
        <v>4</v>
      </c>
      <c r="D59" s="2">
        <v>20082</v>
      </c>
      <c r="E59" s="2">
        <v>2071540</v>
      </c>
      <c r="F59" s="1" t="s">
        <v>58</v>
      </c>
      <c r="G59" s="1">
        <v>960.3</v>
      </c>
      <c r="H59" s="1">
        <v>4</v>
      </c>
      <c r="I59" s="2" t="s">
        <v>17</v>
      </c>
      <c r="J59" s="2">
        <f t="shared" si="15"/>
        <v>3841.2</v>
      </c>
      <c r="K59" s="1">
        <v>195.06</v>
      </c>
      <c r="L59" s="7">
        <f t="shared" si="16"/>
        <v>1.4492753623188406E-2</v>
      </c>
      <c r="M59" s="19">
        <f t="shared" si="17"/>
        <v>51.587246376811592</v>
      </c>
      <c r="N59" s="19">
        <f t="shared" si="18"/>
        <v>143.4727536231884</v>
      </c>
      <c r="O59" s="18">
        <f t="shared" si="19"/>
        <v>196.00007775307381</v>
      </c>
      <c r="P59" s="18">
        <f t="shared" si="20"/>
        <v>-0.94007775307380825</v>
      </c>
    </row>
    <row r="60" spans="2:16" ht="14.45">
      <c r="B60" s="2">
        <v>5609111587</v>
      </c>
      <c r="C60" s="1">
        <v>1</v>
      </c>
      <c r="D60" s="2">
        <v>20082</v>
      </c>
      <c r="E60" s="2">
        <v>2069081</v>
      </c>
      <c r="F60" s="1" t="s">
        <v>59</v>
      </c>
      <c r="G60" s="1">
        <v>1750</v>
      </c>
      <c r="H60" s="1">
        <v>1</v>
      </c>
      <c r="I60" s="2" t="s">
        <v>17</v>
      </c>
      <c r="J60" s="2">
        <f t="shared" si="15"/>
        <v>1750</v>
      </c>
      <c r="K60" s="1">
        <v>88.96</v>
      </c>
      <c r="L60" s="7">
        <f t="shared" si="16"/>
        <v>3.6231884057971015E-3</v>
      </c>
      <c r="M60" s="19">
        <f t="shared" si="17"/>
        <v>12.896811594202898</v>
      </c>
      <c r="N60" s="19">
        <f t="shared" si="18"/>
        <v>76.063188405797092</v>
      </c>
      <c r="O60" s="18">
        <f t="shared" si="19"/>
        <v>89.295047398698102</v>
      </c>
      <c r="P60" s="18">
        <f t="shared" si="20"/>
        <v>-0.33504739869810862</v>
      </c>
    </row>
    <row r="61" spans="2:16" ht="14.45">
      <c r="B61" s="2">
        <v>5609111831</v>
      </c>
      <c r="C61" s="1">
        <v>1</v>
      </c>
      <c r="D61" s="2">
        <v>20082</v>
      </c>
      <c r="E61" s="2">
        <v>2070328</v>
      </c>
      <c r="F61" s="1" t="s">
        <v>60</v>
      </c>
      <c r="G61" s="1">
        <v>70</v>
      </c>
      <c r="H61" s="1">
        <v>40</v>
      </c>
      <c r="I61" s="2" t="s">
        <v>17</v>
      </c>
      <c r="J61" s="2">
        <f t="shared" si="15"/>
        <v>2800</v>
      </c>
      <c r="K61" s="1">
        <v>142.35</v>
      </c>
      <c r="L61" s="7">
        <f t="shared" si="16"/>
        <v>0.14492753623188406</v>
      </c>
      <c r="M61" s="19">
        <f t="shared" si="17"/>
        <v>515.87246376811595</v>
      </c>
      <c r="N61" s="19">
        <f t="shared" si="18"/>
        <v>-373.52246376811593</v>
      </c>
      <c r="O61" s="18">
        <f t="shared" si="19"/>
        <v>142.87207583791698</v>
      </c>
      <c r="P61" s="18">
        <f t="shared" si="20"/>
        <v>-0.52207583791698653</v>
      </c>
    </row>
    <row r="62" spans="2:16" ht="14.45">
      <c r="B62" s="2">
        <v>5609111831</v>
      </c>
      <c r="C62" s="1">
        <v>2</v>
      </c>
      <c r="D62" s="2">
        <v>20082</v>
      </c>
      <c r="E62" s="2">
        <v>2070329</v>
      </c>
      <c r="F62" s="1" t="s">
        <v>61</v>
      </c>
      <c r="G62" s="1">
        <v>40</v>
      </c>
      <c r="H62" s="1">
        <v>40</v>
      </c>
      <c r="I62" s="2" t="s">
        <v>17</v>
      </c>
      <c r="J62" s="2">
        <f t="shared" si="15"/>
        <v>1600</v>
      </c>
      <c r="K62" s="1">
        <v>95.38</v>
      </c>
      <c r="L62" s="7">
        <f t="shared" si="16"/>
        <v>0.14492753623188406</v>
      </c>
      <c r="M62" s="19">
        <f t="shared" si="17"/>
        <v>515.87246376811595</v>
      </c>
      <c r="N62" s="19">
        <f t="shared" si="18"/>
        <v>-420.49246376811595</v>
      </c>
      <c r="O62" s="18">
        <f t="shared" si="19"/>
        <v>81.641186193095422</v>
      </c>
      <c r="P62" s="18">
        <f t="shared" si="20"/>
        <v>13.738813806904574</v>
      </c>
    </row>
    <row r="63" spans="2:16" ht="14.45">
      <c r="B63" s="2"/>
      <c r="H63" s="12">
        <f>SUM(H36:H62)</f>
        <v>276</v>
      </c>
      <c r="J63" s="12">
        <f>SUM(J36:J62)</f>
        <v>69759.299999999988</v>
      </c>
      <c r="K63" s="12">
        <f>SUM(K36:K62)</f>
        <v>3559.5399999999995</v>
      </c>
      <c r="M63" s="12">
        <f>SUM(M36:M62)</f>
        <v>3559.5200000000004</v>
      </c>
    </row>
    <row r="65" spans="1:16" ht="14.45">
      <c r="A65" s="1">
        <v>6</v>
      </c>
      <c r="B65" s="47" t="s">
        <v>62</v>
      </c>
      <c r="C65" s="47"/>
      <c r="D65" s="47"/>
      <c r="E65" s="2"/>
      <c r="F65" s="2"/>
      <c r="G65" s="2"/>
      <c r="H65" s="2"/>
      <c r="I65" s="2"/>
      <c r="J65" s="2"/>
      <c r="K65" s="2"/>
      <c r="L65" s="3"/>
      <c r="M65" s="3" t="s">
        <v>1</v>
      </c>
      <c r="N65" s="4">
        <v>7276.63</v>
      </c>
    </row>
    <row r="66" spans="1:16" ht="14.45">
      <c r="B66" s="5" t="s">
        <v>2</v>
      </c>
      <c r="C66" s="5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10</v>
      </c>
      <c r="K66" s="5" t="s">
        <v>11</v>
      </c>
      <c r="L66" s="5" t="s">
        <v>12</v>
      </c>
      <c r="M66" s="14" t="s">
        <v>13</v>
      </c>
      <c r="N66" s="5" t="s">
        <v>14</v>
      </c>
      <c r="O66" s="14" t="s">
        <v>15</v>
      </c>
      <c r="P66" s="5" t="s">
        <v>14</v>
      </c>
    </row>
    <row r="67" spans="1:16" ht="29.1">
      <c r="B67" s="2">
        <v>5309204626</v>
      </c>
      <c r="C67" s="2">
        <v>1</v>
      </c>
      <c r="D67" s="2">
        <v>20082</v>
      </c>
      <c r="E67" s="2">
        <v>2046677</v>
      </c>
      <c r="F67" s="6" t="s">
        <v>63</v>
      </c>
      <c r="G67" s="1">
        <v>264.60000000000002</v>
      </c>
      <c r="H67" s="2">
        <v>6</v>
      </c>
      <c r="I67" s="2" t="s">
        <v>17</v>
      </c>
      <c r="J67" s="2">
        <f>G67*H67</f>
        <v>1587.6000000000001</v>
      </c>
      <c r="K67" s="2">
        <v>634.41999999999996</v>
      </c>
      <c r="L67" s="7">
        <f>H67/H$77</f>
        <v>8.5714285714285715E-2</v>
      </c>
      <c r="M67" s="19">
        <f>H67/H$77*N$65</f>
        <v>623.71114285714282</v>
      </c>
      <c r="N67" s="19">
        <f>K67-M67</f>
        <v>10.708857142857141</v>
      </c>
      <c r="O67" s="18">
        <f>J67/J$77*N$65</f>
        <v>634.59610026202608</v>
      </c>
      <c r="P67" s="18">
        <f>K67-O67</f>
        <v>-0.17610026202612516</v>
      </c>
    </row>
    <row r="68" spans="1:16" ht="29.1">
      <c r="B68" s="2">
        <v>5309204626</v>
      </c>
      <c r="C68" s="2">
        <v>2</v>
      </c>
      <c r="D68" s="2">
        <v>20082</v>
      </c>
      <c r="E68" s="2">
        <v>2036471</v>
      </c>
      <c r="F68" s="6" t="s">
        <v>64</v>
      </c>
      <c r="G68" s="1">
        <v>364.5</v>
      </c>
      <c r="H68" s="2">
        <v>2</v>
      </c>
      <c r="I68" s="2" t="s">
        <v>17</v>
      </c>
      <c r="J68" s="2">
        <f t="shared" ref="J68:J76" si="21">G68*H68</f>
        <v>729</v>
      </c>
      <c r="K68" s="2">
        <v>292.18</v>
      </c>
      <c r="L68" s="7">
        <f t="shared" ref="L68:L76" si="22">H68/H$77</f>
        <v>2.8571428571428571E-2</v>
      </c>
      <c r="M68" s="19">
        <f t="shared" ref="M68:M76" si="23">H68/H$77*N$65</f>
        <v>207.90371428571427</v>
      </c>
      <c r="N68" s="19">
        <f t="shared" ref="N68:N76" si="24">K68-M68</f>
        <v>84.276285714285734</v>
      </c>
      <c r="O68" s="18">
        <f t="shared" ref="O68:O76" si="25">J68/J$77*N$65</f>
        <v>291.39616848766502</v>
      </c>
      <c r="P68" s="18">
        <f t="shared" ref="P68:P76" si="26">K68-O68</f>
        <v>0.78383151233498438</v>
      </c>
    </row>
    <row r="69" spans="1:16" ht="14.45">
      <c r="B69" s="2">
        <v>5309204626</v>
      </c>
      <c r="C69" s="2">
        <v>3</v>
      </c>
      <c r="D69" s="2">
        <v>20082</v>
      </c>
      <c r="E69" s="2">
        <v>2036471</v>
      </c>
      <c r="F69" s="6" t="s">
        <v>65</v>
      </c>
      <c r="G69" s="1">
        <v>364.5</v>
      </c>
      <c r="H69" s="2">
        <v>3</v>
      </c>
      <c r="I69" s="2" t="s">
        <v>17</v>
      </c>
      <c r="J69" s="2">
        <f t="shared" si="21"/>
        <v>1093.5</v>
      </c>
      <c r="K69" s="2">
        <v>436.29</v>
      </c>
      <c r="L69" s="7">
        <f t="shared" si="22"/>
        <v>4.2857142857142858E-2</v>
      </c>
      <c r="M69" s="19">
        <f t="shared" si="23"/>
        <v>311.85557142857141</v>
      </c>
      <c r="N69" s="19">
        <f t="shared" si="24"/>
        <v>124.43442857142861</v>
      </c>
      <c r="O69" s="18">
        <f t="shared" si="25"/>
        <v>437.09425273149748</v>
      </c>
      <c r="P69" s="18">
        <f t="shared" si="26"/>
        <v>-0.80425273149745635</v>
      </c>
    </row>
    <row r="70" spans="1:16" ht="29.1">
      <c r="B70" s="2">
        <v>5309204626</v>
      </c>
      <c r="C70" s="2">
        <v>4</v>
      </c>
      <c r="D70" s="2">
        <v>20082</v>
      </c>
      <c r="E70" s="2">
        <v>2047840</v>
      </c>
      <c r="F70" s="6" t="s">
        <v>66</v>
      </c>
      <c r="G70" s="1">
        <v>153</v>
      </c>
      <c r="H70" s="2">
        <v>2</v>
      </c>
      <c r="I70" s="2" t="s">
        <v>17</v>
      </c>
      <c r="J70" s="2">
        <f t="shared" si="21"/>
        <v>306</v>
      </c>
      <c r="K70" s="2">
        <v>122.07</v>
      </c>
      <c r="L70" s="7">
        <f t="shared" si="22"/>
        <v>2.8571428571428571E-2</v>
      </c>
      <c r="M70" s="19">
        <f t="shared" si="23"/>
        <v>207.90371428571427</v>
      </c>
      <c r="N70" s="19">
        <f t="shared" si="24"/>
        <v>-85.833714285714279</v>
      </c>
      <c r="O70" s="18">
        <f t="shared" si="25"/>
        <v>122.31444109358777</v>
      </c>
      <c r="P70" s="18">
        <f t="shared" si="26"/>
        <v>-0.24444109358778121</v>
      </c>
    </row>
    <row r="71" spans="1:16" ht="14.45">
      <c r="B71" s="2">
        <v>5309204626</v>
      </c>
      <c r="C71" s="2">
        <v>5</v>
      </c>
      <c r="D71" s="2">
        <v>20082</v>
      </c>
      <c r="E71" s="2">
        <v>2047839</v>
      </c>
      <c r="F71" s="6" t="s">
        <v>67</v>
      </c>
      <c r="G71" s="2">
        <v>213.3</v>
      </c>
      <c r="H71" s="2">
        <v>2</v>
      </c>
      <c r="I71" s="2" t="s">
        <v>17</v>
      </c>
      <c r="J71" s="2">
        <f t="shared" si="21"/>
        <v>426.6</v>
      </c>
      <c r="K71" s="2">
        <v>170.11</v>
      </c>
      <c r="L71" s="7">
        <f t="shared" si="22"/>
        <v>2.8571428571428571E-2</v>
      </c>
      <c r="M71" s="19">
        <f t="shared" si="23"/>
        <v>207.90371428571427</v>
      </c>
      <c r="N71" s="19">
        <f t="shared" si="24"/>
        <v>-37.793714285714259</v>
      </c>
      <c r="O71" s="18">
        <f t="shared" si="25"/>
        <v>170.5207208187077</v>
      </c>
      <c r="P71" s="18">
        <f t="shared" si="26"/>
        <v>-0.41072081870768784</v>
      </c>
    </row>
    <row r="72" spans="1:16" ht="29.1">
      <c r="B72" s="2">
        <v>5309204626</v>
      </c>
      <c r="C72" s="2">
        <v>6</v>
      </c>
      <c r="D72" s="2">
        <v>20082</v>
      </c>
      <c r="E72" s="2">
        <v>2041889</v>
      </c>
      <c r="F72" s="6" t="s">
        <v>68</v>
      </c>
      <c r="G72" s="2">
        <v>108</v>
      </c>
      <c r="H72" s="2">
        <v>40</v>
      </c>
      <c r="I72" s="2" t="s">
        <v>17</v>
      </c>
      <c r="J72" s="2">
        <f t="shared" si="21"/>
        <v>4320</v>
      </c>
      <c r="K72" s="2">
        <v>1727.1</v>
      </c>
      <c r="L72" s="7">
        <f t="shared" si="22"/>
        <v>0.5714285714285714</v>
      </c>
      <c r="M72" s="19">
        <f t="shared" si="23"/>
        <v>4158.0742857142859</v>
      </c>
      <c r="N72" s="19">
        <f t="shared" si="24"/>
        <v>-2430.974285714286</v>
      </c>
      <c r="O72" s="18">
        <f t="shared" si="25"/>
        <v>1726.7921095565334</v>
      </c>
      <c r="P72" s="18">
        <f t="shared" si="26"/>
        <v>0.30789044346647643</v>
      </c>
    </row>
    <row r="73" spans="1:16" ht="29.1">
      <c r="B73" s="2">
        <v>5309204626</v>
      </c>
      <c r="C73" s="2">
        <v>10</v>
      </c>
      <c r="D73" s="2">
        <v>20082</v>
      </c>
      <c r="E73" s="2">
        <v>2061128</v>
      </c>
      <c r="F73" s="6" t="s">
        <v>32</v>
      </c>
      <c r="G73" s="2">
        <v>928.8</v>
      </c>
      <c r="H73" s="2">
        <v>7</v>
      </c>
      <c r="I73" s="2" t="s">
        <v>17</v>
      </c>
      <c r="J73" s="2">
        <f t="shared" si="21"/>
        <v>6501.5999999999995</v>
      </c>
      <c r="K73" s="2">
        <v>2599.65</v>
      </c>
      <c r="L73" s="7">
        <f t="shared" si="22"/>
        <v>0.1</v>
      </c>
      <c r="M73" s="19">
        <f t="shared" si="23"/>
        <v>727.66300000000001</v>
      </c>
      <c r="N73" s="19">
        <f t="shared" si="24"/>
        <v>1871.9870000000001</v>
      </c>
      <c r="O73" s="18">
        <f t="shared" si="25"/>
        <v>2598.8221248825826</v>
      </c>
      <c r="P73" s="18">
        <f t="shared" si="26"/>
        <v>0.82787511741753406</v>
      </c>
    </row>
    <row r="74" spans="1:16" ht="29.1">
      <c r="B74" s="2">
        <v>5309204626</v>
      </c>
      <c r="C74" s="2">
        <v>18</v>
      </c>
      <c r="D74" s="2">
        <v>20082</v>
      </c>
      <c r="E74" s="2">
        <v>2042416</v>
      </c>
      <c r="F74" s="9" t="s">
        <v>69</v>
      </c>
      <c r="G74" s="1">
        <v>405</v>
      </c>
      <c r="H74" s="1">
        <v>8</v>
      </c>
      <c r="I74" s="2" t="s">
        <v>17</v>
      </c>
      <c r="J74" s="2">
        <f t="shared" si="21"/>
        <v>3240</v>
      </c>
      <c r="K74" s="2">
        <v>1294.81</v>
      </c>
      <c r="L74" s="7">
        <f t="shared" si="22"/>
        <v>0.11428571428571428</v>
      </c>
      <c r="M74" s="19">
        <f t="shared" si="23"/>
        <v>831.61485714285709</v>
      </c>
      <c r="N74" s="19">
        <f t="shared" si="24"/>
        <v>463.19514285714286</v>
      </c>
      <c r="O74" s="18">
        <f t="shared" si="25"/>
        <v>1295.0940821674001</v>
      </c>
      <c r="P74" s="18">
        <f t="shared" si="26"/>
        <v>-0.28408216740012904</v>
      </c>
    </row>
    <row r="75" spans="1:16" ht="29.1">
      <c r="B75" s="2">
        <v>5609111266</v>
      </c>
      <c r="C75" s="2">
        <v>1</v>
      </c>
      <c r="D75" s="2">
        <v>20082</v>
      </c>
      <c r="E75" s="2">
        <v>2054292</v>
      </c>
      <c r="F75" s="9" t="s">
        <v>70</v>
      </c>
      <c r="G75" s="1">
        <v>27670</v>
      </c>
      <c r="I75" s="2" t="s">
        <v>17</v>
      </c>
      <c r="J75" s="2">
        <f t="shared" si="21"/>
        <v>0</v>
      </c>
      <c r="K75" s="1">
        <v>0</v>
      </c>
      <c r="L75" s="7">
        <f t="shared" si="22"/>
        <v>0</v>
      </c>
      <c r="M75" s="19">
        <f t="shared" si="23"/>
        <v>0</v>
      </c>
      <c r="N75" s="19">
        <f t="shared" si="24"/>
        <v>0</v>
      </c>
      <c r="O75" s="18">
        <f t="shared" si="25"/>
        <v>0</v>
      </c>
      <c r="P75" s="18">
        <f t="shared" si="26"/>
        <v>0</v>
      </c>
    </row>
    <row r="76" spans="1:16" ht="14.45">
      <c r="B76" s="2">
        <v>5609111924</v>
      </c>
      <c r="C76" s="1">
        <v>1</v>
      </c>
      <c r="D76" s="2">
        <v>20082</v>
      </c>
      <c r="E76" s="2">
        <v>2061129</v>
      </c>
      <c r="F76" s="1" t="s">
        <v>71</v>
      </c>
      <c r="G76" s="1">
        <v>1048.5</v>
      </c>
      <c r="I76" s="2" t="s">
        <v>17</v>
      </c>
      <c r="J76" s="2">
        <f t="shared" si="21"/>
        <v>0</v>
      </c>
      <c r="K76" s="1">
        <v>0</v>
      </c>
      <c r="L76" s="7">
        <f t="shared" si="22"/>
        <v>0</v>
      </c>
      <c r="M76" s="19">
        <f t="shared" si="23"/>
        <v>0</v>
      </c>
      <c r="N76" s="19">
        <f t="shared" si="24"/>
        <v>0</v>
      </c>
      <c r="O76" s="18">
        <f t="shared" si="25"/>
        <v>0</v>
      </c>
      <c r="P76" s="18">
        <f t="shared" si="26"/>
        <v>0</v>
      </c>
    </row>
    <row r="77" spans="1:16" ht="14.45">
      <c r="H77" s="12">
        <f>SUM(H67:H76)</f>
        <v>70</v>
      </c>
      <c r="J77" s="1">
        <f>SUM(J67:J76)</f>
        <v>18204.3</v>
      </c>
      <c r="K77" s="12">
        <f>SUM(K67:K75)</f>
        <v>7276.6299999999992</v>
      </c>
      <c r="M77" s="12">
        <f>SUM(M67:M76)</f>
        <v>7276.6299999999992</v>
      </c>
      <c r="O77" s="12">
        <f>SUM(O67:O76)</f>
        <v>7276.63</v>
      </c>
    </row>
    <row r="79" spans="1:16" ht="14.45">
      <c r="A79" s="1">
        <v>7</v>
      </c>
      <c r="B79" s="47" t="s">
        <v>72</v>
      </c>
      <c r="C79" s="47"/>
      <c r="D79" s="47"/>
      <c r="E79" s="2"/>
      <c r="F79" s="2"/>
      <c r="G79" s="2"/>
      <c r="H79" s="2"/>
      <c r="I79" s="2"/>
      <c r="J79" s="2"/>
      <c r="K79" s="2"/>
      <c r="L79" s="3"/>
      <c r="M79" s="3" t="s">
        <v>1</v>
      </c>
      <c r="N79" s="8">
        <v>3408.24</v>
      </c>
    </row>
    <row r="80" spans="1:16" ht="14.45">
      <c r="B80" s="5" t="s">
        <v>2</v>
      </c>
      <c r="C80" s="5" t="s">
        <v>3</v>
      </c>
      <c r="D80" s="5" t="s">
        <v>4</v>
      </c>
      <c r="E80" s="5" t="s">
        <v>5</v>
      </c>
      <c r="F80" s="5" t="s">
        <v>6</v>
      </c>
      <c r="G80" s="5" t="s">
        <v>7</v>
      </c>
      <c r="H80" s="5" t="s">
        <v>8</v>
      </c>
      <c r="I80" s="5" t="s">
        <v>9</v>
      </c>
      <c r="J80" s="5" t="s">
        <v>10</v>
      </c>
      <c r="K80" s="5" t="s">
        <v>11</v>
      </c>
      <c r="L80" s="5" t="s">
        <v>12</v>
      </c>
      <c r="M80" s="14" t="s">
        <v>13</v>
      </c>
      <c r="N80" s="5" t="s">
        <v>14</v>
      </c>
      <c r="O80" s="14" t="s">
        <v>15</v>
      </c>
      <c r="P80" s="5" t="s">
        <v>14</v>
      </c>
    </row>
    <row r="81" spans="1:16" ht="15.6">
      <c r="B81" s="15">
        <v>5309205255</v>
      </c>
      <c r="C81" s="2">
        <v>3</v>
      </c>
      <c r="D81" s="15">
        <v>20082</v>
      </c>
      <c r="E81" s="15">
        <v>2033282</v>
      </c>
      <c r="F81" s="15" t="s">
        <v>73</v>
      </c>
      <c r="G81" s="2">
        <v>177.53</v>
      </c>
      <c r="H81" s="15">
        <v>1</v>
      </c>
      <c r="I81" s="15" t="s">
        <v>17</v>
      </c>
      <c r="J81" s="1">
        <f t="shared" ref="J81:J85" si="27">G81*H81</f>
        <v>177.53</v>
      </c>
      <c r="K81" s="15">
        <v>28.96</v>
      </c>
      <c r="L81" s="7">
        <f>H81/H$87</f>
        <v>4.6948356807511738E-3</v>
      </c>
      <c r="M81" s="19">
        <f>H81/H$87*N$79</f>
        <v>16.00112676056338</v>
      </c>
      <c r="N81" s="19">
        <f>K81-M81</f>
        <v>12.95887323943662</v>
      </c>
      <c r="O81" s="18">
        <f>J81/J$87*N$79</f>
        <v>28.808647152844202</v>
      </c>
      <c r="P81" s="18">
        <f>K81-O81</f>
        <v>0.151352847155799</v>
      </c>
    </row>
    <row r="82" spans="1:16" ht="15.6">
      <c r="B82" s="15">
        <v>5609111511</v>
      </c>
      <c r="C82" s="2">
        <v>1</v>
      </c>
      <c r="D82" s="15">
        <v>20082</v>
      </c>
      <c r="E82" s="15">
        <v>2054856</v>
      </c>
      <c r="F82" s="15" t="s">
        <v>74</v>
      </c>
      <c r="G82" s="2">
        <v>798</v>
      </c>
      <c r="H82" s="15">
        <v>1</v>
      </c>
      <c r="I82" s="15" t="s">
        <v>17</v>
      </c>
      <c r="J82" s="1">
        <f t="shared" si="27"/>
        <v>798</v>
      </c>
      <c r="K82" s="15">
        <v>129.5</v>
      </c>
      <c r="L82" s="7">
        <f t="shared" ref="L82:L86" si="28">H82/H$87</f>
        <v>4.6948356807511738E-3</v>
      </c>
      <c r="M82" s="19">
        <f t="shared" ref="M82:M86" si="29">H82/H$87*N$79</f>
        <v>16.00112676056338</v>
      </c>
      <c r="N82" s="19">
        <f t="shared" ref="N82:N86" si="30">K82-M82</f>
        <v>113.49887323943662</v>
      </c>
      <c r="O82" s="18">
        <f t="shared" ref="O82:O86" si="31">J82/J$87*N$79</f>
        <v>129.49529898028317</v>
      </c>
      <c r="P82" s="18">
        <f t="shared" ref="P82:P86" si="32">K82-O82</f>
        <v>4.7010197168333434E-3</v>
      </c>
    </row>
    <row r="83" spans="1:16" ht="15.6">
      <c r="B83" s="15">
        <v>5609111984</v>
      </c>
      <c r="C83" s="2">
        <v>1</v>
      </c>
      <c r="D83" s="15">
        <v>20082</v>
      </c>
      <c r="E83" s="15">
        <v>2072275</v>
      </c>
      <c r="F83" s="15" t="s">
        <v>75</v>
      </c>
      <c r="G83" s="2">
        <v>292.52</v>
      </c>
      <c r="H83" s="15">
        <v>5</v>
      </c>
      <c r="I83" s="15" t="s">
        <v>17</v>
      </c>
      <c r="J83" s="1">
        <f t="shared" si="27"/>
        <v>1462.6</v>
      </c>
      <c r="K83" s="15">
        <v>237.21</v>
      </c>
      <c r="L83" s="7">
        <f t="shared" si="28"/>
        <v>2.3474178403755867E-2</v>
      </c>
      <c r="M83" s="19">
        <f t="shared" si="29"/>
        <v>80.005633802816888</v>
      </c>
      <c r="N83" s="19">
        <f t="shared" si="30"/>
        <v>157.20436619718311</v>
      </c>
      <c r="O83" s="18">
        <f t="shared" si="31"/>
        <v>237.34313820621827</v>
      </c>
      <c r="P83" s="18">
        <f t="shared" si="32"/>
        <v>-0.13313820621826267</v>
      </c>
    </row>
    <row r="84" spans="1:16" ht="15.6">
      <c r="B84" s="15">
        <v>5609112032</v>
      </c>
      <c r="C84" s="2">
        <v>1</v>
      </c>
      <c r="D84" s="15">
        <v>20082</v>
      </c>
      <c r="E84" s="15">
        <v>2030182</v>
      </c>
      <c r="F84" s="15" t="s">
        <v>76</v>
      </c>
      <c r="G84" s="2">
        <v>642.19000000000005</v>
      </c>
      <c r="H84" s="15">
        <v>4</v>
      </c>
      <c r="I84" s="15" t="s">
        <v>17</v>
      </c>
      <c r="J84" s="1">
        <f t="shared" si="27"/>
        <v>2568.7600000000002</v>
      </c>
      <c r="K84" s="15">
        <v>416.83</v>
      </c>
      <c r="L84" s="7">
        <f t="shared" si="28"/>
        <v>1.8779342723004695E-2</v>
      </c>
      <c r="M84" s="19">
        <f t="shared" si="29"/>
        <v>64.004507042253522</v>
      </c>
      <c r="N84" s="19">
        <f t="shared" si="30"/>
        <v>352.82549295774646</v>
      </c>
      <c r="O84" s="18">
        <f t="shared" si="31"/>
        <v>416.84504286791014</v>
      </c>
      <c r="P84" s="18">
        <f t="shared" si="32"/>
        <v>-1.5042867910153745E-2</v>
      </c>
    </row>
    <row r="85" spans="1:16" ht="15.6">
      <c r="B85" s="15">
        <v>5609112163</v>
      </c>
      <c r="C85" s="1">
        <v>1</v>
      </c>
      <c r="D85" s="15">
        <v>20082</v>
      </c>
      <c r="E85" s="15">
        <v>2023670</v>
      </c>
      <c r="F85" s="15" t="s">
        <v>77</v>
      </c>
      <c r="G85" s="1">
        <v>7148</v>
      </c>
      <c r="H85" s="15">
        <v>2</v>
      </c>
      <c r="I85" s="15" t="s">
        <v>17</v>
      </c>
      <c r="J85" s="1">
        <f t="shared" si="27"/>
        <v>14296</v>
      </c>
      <c r="K85" s="16">
        <v>2320.02</v>
      </c>
      <c r="L85" s="7">
        <f t="shared" si="28"/>
        <v>9.3896713615023476E-3</v>
      </c>
      <c r="M85" s="19">
        <f>H85/H$87*N$79</f>
        <v>32.002253521126761</v>
      </c>
      <c r="N85" s="19">
        <f t="shared" si="30"/>
        <v>2288.0177464788731</v>
      </c>
      <c r="O85" s="18">
        <f t="shared" si="31"/>
        <v>2319.8806945139454</v>
      </c>
      <c r="P85" s="18">
        <f t="shared" si="32"/>
        <v>0.13930548605458171</v>
      </c>
    </row>
    <row r="86" spans="1:16" ht="15.6">
      <c r="B86" s="15">
        <v>5609112257</v>
      </c>
      <c r="C86" s="1">
        <v>1</v>
      </c>
      <c r="D86" s="15">
        <v>20082</v>
      </c>
      <c r="E86" s="15">
        <v>1507484</v>
      </c>
      <c r="F86" s="15" t="s">
        <v>78</v>
      </c>
      <c r="G86" s="1">
        <v>8.5</v>
      </c>
      <c r="H86" s="15">
        <v>200</v>
      </c>
      <c r="I86" s="15" t="s">
        <v>79</v>
      </c>
      <c r="J86" s="1">
        <f>G86*H86</f>
        <v>1700</v>
      </c>
      <c r="K86" s="15">
        <v>275.72000000000003</v>
      </c>
      <c r="L86" s="7">
        <f t="shared" si="28"/>
        <v>0.93896713615023475</v>
      </c>
      <c r="M86" s="19">
        <f t="shared" si="29"/>
        <v>3200.2253521126759</v>
      </c>
      <c r="N86" s="19">
        <f t="shared" si="30"/>
        <v>-2924.5053521126756</v>
      </c>
      <c r="O86" s="18">
        <f t="shared" si="31"/>
        <v>275.86717827879875</v>
      </c>
      <c r="P86" s="18">
        <f t="shared" si="32"/>
        <v>-0.14717827879871948</v>
      </c>
    </row>
    <row r="87" spans="1:16" ht="14.45">
      <c r="H87" s="12">
        <f>SUM(H81:H86)</f>
        <v>213</v>
      </c>
      <c r="J87" s="12">
        <f>SUM(J81:J86)</f>
        <v>21002.89</v>
      </c>
      <c r="K87" s="12">
        <f>SUM(K81:K86)</f>
        <v>3408.24</v>
      </c>
      <c r="M87" s="12">
        <f>SUM(M81:M86)</f>
        <v>3408.24</v>
      </c>
    </row>
    <row r="88" spans="1:16" ht="14.45">
      <c r="M88" s="12"/>
    </row>
    <row r="89" spans="1:16" ht="14.45">
      <c r="A89" s="1">
        <v>8</v>
      </c>
      <c r="B89" s="47" t="s">
        <v>80</v>
      </c>
      <c r="C89" s="47"/>
      <c r="D89" s="47"/>
      <c r="E89" s="2"/>
      <c r="F89" s="2"/>
      <c r="G89" s="2"/>
      <c r="H89" s="2"/>
      <c r="I89" s="2"/>
      <c r="J89" s="2"/>
      <c r="K89" s="2"/>
      <c r="L89" s="3"/>
      <c r="M89" s="3" t="s">
        <v>1</v>
      </c>
      <c r="N89" s="8">
        <v>4686.2</v>
      </c>
    </row>
    <row r="90" spans="1:16" ht="14.45">
      <c r="B90" s="5" t="s">
        <v>2</v>
      </c>
      <c r="C90" s="5" t="s">
        <v>3</v>
      </c>
      <c r="D90" s="5" t="s">
        <v>4</v>
      </c>
      <c r="E90" s="5" t="s">
        <v>5</v>
      </c>
      <c r="F90" s="5" t="s">
        <v>6</v>
      </c>
      <c r="G90" s="5" t="s">
        <v>7</v>
      </c>
      <c r="H90" s="5" t="s">
        <v>8</v>
      </c>
      <c r="I90" s="5" t="s">
        <v>9</v>
      </c>
      <c r="J90" s="5" t="s">
        <v>10</v>
      </c>
      <c r="K90" s="5" t="s">
        <v>11</v>
      </c>
      <c r="L90" s="5" t="s">
        <v>12</v>
      </c>
      <c r="M90" s="14" t="s">
        <v>13</v>
      </c>
      <c r="N90" s="5" t="s">
        <v>14</v>
      </c>
      <c r="O90" s="14" t="s">
        <v>15</v>
      </c>
      <c r="P90" s="5" t="s">
        <v>14</v>
      </c>
    </row>
    <row r="91" spans="1:16" ht="15.6">
      <c r="B91" s="15">
        <v>5309206098</v>
      </c>
      <c r="C91" s="2">
        <v>1</v>
      </c>
      <c r="D91" s="15">
        <v>20082</v>
      </c>
      <c r="E91" s="15">
        <v>2028886</v>
      </c>
      <c r="F91" s="15" t="s">
        <v>81</v>
      </c>
      <c r="G91" s="1">
        <v>411</v>
      </c>
      <c r="H91" s="15">
        <v>5</v>
      </c>
      <c r="I91" s="15" t="s">
        <v>21</v>
      </c>
      <c r="J91" s="2">
        <f>G91*H91</f>
        <v>2055</v>
      </c>
      <c r="K91" s="15">
        <v>755.25</v>
      </c>
      <c r="L91" s="7">
        <f t="shared" ref="L91:L100" si="33">H91/H$101</f>
        <v>0.14285714285714285</v>
      </c>
      <c r="M91" s="19">
        <f>G91/G$101*N$89</f>
        <v>818.54152146196338</v>
      </c>
      <c r="N91" s="19">
        <f>K91-M91</f>
        <v>-63.291521461963384</v>
      </c>
      <c r="O91" s="18">
        <f>J91/J$101*N$89</f>
        <v>755.54220932057115</v>
      </c>
      <c r="P91" s="18">
        <f>K91-O91</f>
        <v>-0.29220932057114624</v>
      </c>
    </row>
    <row r="92" spans="1:16" ht="15.6">
      <c r="B92" s="15">
        <v>5309206098</v>
      </c>
      <c r="C92" s="2">
        <v>2</v>
      </c>
      <c r="D92" s="15">
        <v>20082</v>
      </c>
      <c r="E92" s="15">
        <v>2042037</v>
      </c>
      <c r="F92" s="15" t="s">
        <v>82</v>
      </c>
      <c r="G92" s="1">
        <v>130</v>
      </c>
      <c r="H92" s="15">
        <v>4</v>
      </c>
      <c r="I92" s="15" t="s">
        <v>17</v>
      </c>
      <c r="J92" s="2">
        <f t="shared" ref="J92:J99" si="34">G92*H92</f>
        <v>520</v>
      </c>
      <c r="K92" s="15">
        <v>191.15</v>
      </c>
      <c r="L92" s="7">
        <f t="shared" si="33"/>
        <v>0.11428571428571428</v>
      </c>
      <c r="M92" s="19">
        <f t="shared" ref="M92:M99" si="35">G92/G$101*N$89</f>
        <v>258.90607734806628</v>
      </c>
      <c r="N92" s="19">
        <f t="shared" ref="N92:N100" si="36">K92-M92</f>
        <v>-67.75607734806627</v>
      </c>
      <c r="O92" s="18">
        <f t="shared" ref="O92:O101" si="37">J92/J$101*N$89</f>
        <v>191.18343009571629</v>
      </c>
      <c r="P92" s="18">
        <f t="shared" ref="P92:P100" si="38">K92-O92</f>
        <v>-3.3430095716283859E-2</v>
      </c>
    </row>
    <row r="93" spans="1:16" ht="15.6">
      <c r="B93" s="15">
        <v>5309206127</v>
      </c>
      <c r="C93" s="2">
        <v>1</v>
      </c>
      <c r="D93" s="15">
        <v>20082</v>
      </c>
      <c r="E93" s="15">
        <v>2008283</v>
      </c>
      <c r="F93" s="15" t="s">
        <v>83</v>
      </c>
      <c r="G93" s="1">
        <v>156</v>
      </c>
      <c r="H93" s="15">
        <v>9</v>
      </c>
      <c r="I93" s="15" t="s">
        <v>17</v>
      </c>
      <c r="J93" s="2">
        <f t="shared" si="34"/>
        <v>1404</v>
      </c>
      <c r="K93" s="15">
        <v>516.32000000000005</v>
      </c>
      <c r="L93" s="7">
        <f t="shared" si="33"/>
        <v>0.25714285714285712</v>
      </c>
      <c r="M93" s="19">
        <f t="shared" si="35"/>
        <v>310.68729281767952</v>
      </c>
      <c r="N93" s="19">
        <f t="shared" si="36"/>
        <v>205.63270718232053</v>
      </c>
      <c r="O93" s="18">
        <f t="shared" si="37"/>
        <v>516.19526125843402</v>
      </c>
      <c r="P93" s="18">
        <f t="shared" si="38"/>
        <v>0.12473874156603415</v>
      </c>
    </row>
    <row r="94" spans="1:16" ht="15.6">
      <c r="B94" s="15">
        <v>5309206127</v>
      </c>
      <c r="C94" s="2">
        <v>2</v>
      </c>
      <c r="D94" s="15">
        <v>20082</v>
      </c>
      <c r="E94" s="15">
        <v>2003827</v>
      </c>
      <c r="F94" s="15" t="s">
        <v>84</v>
      </c>
      <c r="G94" s="1">
        <v>391</v>
      </c>
      <c r="H94" s="15">
        <v>10</v>
      </c>
      <c r="I94" s="15" t="s">
        <v>17</v>
      </c>
      <c r="J94" s="2">
        <f t="shared" si="34"/>
        <v>3910</v>
      </c>
      <c r="K94" s="16">
        <v>1437.42</v>
      </c>
      <c r="L94" s="7">
        <f t="shared" si="33"/>
        <v>0.2857142857142857</v>
      </c>
      <c r="M94" s="19">
        <f t="shared" si="35"/>
        <v>778.70981725456863</v>
      </c>
      <c r="N94" s="19">
        <f t="shared" si="36"/>
        <v>658.71018274543144</v>
      </c>
      <c r="O94" s="18">
        <f t="shared" si="37"/>
        <v>1437.55233014279</v>
      </c>
      <c r="P94" s="18">
        <f t="shared" si="38"/>
        <v>-0.13233014278989685</v>
      </c>
    </row>
    <row r="95" spans="1:16" ht="15.6">
      <c r="B95" s="15">
        <v>5309206127</v>
      </c>
      <c r="C95" s="1">
        <v>3</v>
      </c>
      <c r="D95" s="15">
        <v>20082</v>
      </c>
      <c r="E95" s="15">
        <v>2007004</v>
      </c>
      <c r="F95" s="15" t="s">
        <v>85</v>
      </c>
      <c r="G95" s="1">
        <v>528</v>
      </c>
      <c r="H95" s="15">
        <v>3</v>
      </c>
      <c r="I95" s="15" t="s">
        <v>17</v>
      </c>
      <c r="J95" s="2">
        <f t="shared" si="34"/>
        <v>1584</v>
      </c>
      <c r="K95" s="15">
        <v>582.39</v>
      </c>
      <c r="L95" s="7">
        <f t="shared" si="33"/>
        <v>8.5714285714285715E-2</v>
      </c>
      <c r="M95" s="19">
        <f t="shared" si="35"/>
        <v>1051.5569910752231</v>
      </c>
      <c r="N95" s="19">
        <f t="shared" si="36"/>
        <v>-469.16699107522311</v>
      </c>
      <c r="O95" s="18">
        <f t="shared" si="37"/>
        <v>582.3741409069512</v>
      </c>
      <c r="P95" s="18">
        <f t="shared" si="38"/>
        <v>1.5859093048788964E-2</v>
      </c>
    </row>
    <row r="96" spans="1:16" ht="15.6">
      <c r="A96" s="15"/>
      <c r="B96" s="15">
        <v>5609112737</v>
      </c>
      <c r="C96" s="1">
        <v>1</v>
      </c>
      <c r="D96" s="15">
        <v>20082</v>
      </c>
      <c r="E96" s="15">
        <v>2028887</v>
      </c>
      <c r="F96" s="15" t="s">
        <v>86</v>
      </c>
      <c r="G96" s="1">
        <v>197</v>
      </c>
      <c r="H96" s="15">
        <v>5</v>
      </c>
      <c r="I96" s="15" t="s">
        <v>21</v>
      </c>
      <c r="J96" s="2">
        <f t="shared" si="34"/>
        <v>985</v>
      </c>
      <c r="K96" s="15">
        <v>362.18</v>
      </c>
      <c r="L96" s="7">
        <f t="shared" si="33"/>
        <v>0.14285714285714285</v>
      </c>
      <c r="M96" s="19">
        <f t="shared" si="35"/>
        <v>392.34228644283888</v>
      </c>
      <c r="N96" s="19">
        <f t="shared" si="36"/>
        <v>-30.162286442838877</v>
      </c>
      <c r="O96" s="18">
        <f t="shared" si="37"/>
        <v>362.14553585438568</v>
      </c>
      <c r="P96" s="18">
        <f t="shared" si="38"/>
        <v>3.4464145614322206E-2</v>
      </c>
    </row>
    <row r="97" spans="1:17" ht="15.6">
      <c r="B97" s="15">
        <v>5609112737</v>
      </c>
      <c r="C97" s="1">
        <v>2</v>
      </c>
      <c r="D97" s="15">
        <v>20082</v>
      </c>
      <c r="E97" s="15">
        <v>2028885</v>
      </c>
      <c r="F97" s="15" t="s">
        <v>87</v>
      </c>
      <c r="G97" s="1">
        <v>128</v>
      </c>
      <c r="H97" s="15">
        <v>5</v>
      </c>
      <c r="I97" s="15" t="s">
        <v>21</v>
      </c>
      <c r="J97" s="2">
        <f t="shared" si="34"/>
        <v>640</v>
      </c>
      <c r="K97" s="15">
        <v>235.19</v>
      </c>
      <c r="L97" s="7">
        <f t="shared" si="33"/>
        <v>0.14285714285714285</v>
      </c>
      <c r="M97" s="19">
        <f t="shared" si="35"/>
        <v>254.92290692732681</v>
      </c>
      <c r="N97" s="19">
        <f t="shared" si="36"/>
        <v>-19.732906927326809</v>
      </c>
      <c r="O97" s="18">
        <f t="shared" si="37"/>
        <v>235.30268319472773</v>
      </c>
      <c r="P97" s="18">
        <f t="shared" si="38"/>
        <v>-0.11268319472773669</v>
      </c>
    </row>
    <row r="98" spans="1:17" ht="30.95">
      <c r="B98" s="15">
        <v>5609112825</v>
      </c>
      <c r="C98" s="1">
        <v>1</v>
      </c>
      <c r="D98" s="15">
        <v>20082</v>
      </c>
      <c r="E98" s="15">
        <v>2008180</v>
      </c>
      <c r="F98" s="17" t="s">
        <v>88</v>
      </c>
      <c r="G98" s="1">
        <v>142</v>
      </c>
      <c r="H98" s="15">
        <v>4</v>
      </c>
      <c r="I98" s="15" t="s">
        <v>17</v>
      </c>
      <c r="J98" s="2">
        <f t="shared" si="34"/>
        <v>568</v>
      </c>
      <c r="K98" s="15">
        <v>208.97</v>
      </c>
      <c r="L98" s="7">
        <f t="shared" si="33"/>
        <v>0.11428571428571428</v>
      </c>
      <c r="M98" s="19">
        <f t="shared" si="35"/>
        <v>282.80509987250315</v>
      </c>
      <c r="N98" s="19">
        <f t="shared" si="36"/>
        <v>-73.83509987250315</v>
      </c>
      <c r="O98" s="18">
        <f t="shared" si="37"/>
        <v>208.83113133532089</v>
      </c>
      <c r="P98" s="18">
        <f t="shared" si="38"/>
        <v>0.13886866467910863</v>
      </c>
    </row>
    <row r="99" spans="1:17" ht="15.6">
      <c r="B99" s="15">
        <v>5609112828</v>
      </c>
      <c r="C99" s="1">
        <v>1</v>
      </c>
      <c r="D99" s="15">
        <v>20082</v>
      </c>
      <c r="E99" s="15">
        <v>2042020</v>
      </c>
      <c r="F99" s="15" t="s">
        <v>89</v>
      </c>
      <c r="G99" s="1">
        <v>120</v>
      </c>
      <c r="H99" s="15">
        <v>4</v>
      </c>
      <c r="I99" s="15" t="s">
        <v>17</v>
      </c>
      <c r="J99" s="2">
        <f t="shared" si="34"/>
        <v>480</v>
      </c>
      <c r="K99" s="15">
        <v>176.65</v>
      </c>
      <c r="L99" s="7">
        <f t="shared" si="33"/>
        <v>0.11428571428571428</v>
      </c>
      <c r="M99" s="19">
        <f t="shared" si="35"/>
        <v>238.9902252443689</v>
      </c>
      <c r="N99" s="19">
        <f t="shared" si="36"/>
        <v>-62.340225244368895</v>
      </c>
      <c r="O99" s="18">
        <f t="shared" si="37"/>
        <v>176.47701239604581</v>
      </c>
      <c r="P99" s="18">
        <f t="shared" si="38"/>
        <v>0.17298760395419777</v>
      </c>
    </row>
    <row r="100" spans="1:17" ht="46.5">
      <c r="B100" s="15">
        <v>5609112828</v>
      </c>
      <c r="C100" s="1">
        <v>2</v>
      </c>
      <c r="D100" s="15">
        <v>20082</v>
      </c>
      <c r="E100" s="15">
        <v>2042022</v>
      </c>
      <c r="F100" s="17" t="s">
        <v>90</v>
      </c>
      <c r="G100" s="1">
        <v>150</v>
      </c>
      <c r="H100" s="15">
        <v>4</v>
      </c>
      <c r="I100" s="15" t="s">
        <v>17</v>
      </c>
      <c r="J100" s="2">
        <f>G100*H100</f>
        <v>600</v>
      </c>
      <c r="K100" s="15">
        <v>220.68</v>
      </c>
      <c r="L100" s="7">
        <f t="shared" si="33"/>
        <v>0.11428571428571428</v>
      </c>
      <c r="M100" s="19">
        <f>G100/G$101*N$89</f>
        <v>298.73778155546108</v>
      </c>
      <c r="N100" s="19">
        <f t="shared" si="36"/>
        <v>-78.057781555461077</v>
      </c>
      <c r="O100" s="18">
        <f t="shared" si="37"/>
        <v>220.59626549505728</v>
      </c>
      <c r="P100" s="18">
        <f t="shared" si="38"/>
        <v>8.3734504942725607E-2</v>
      </c>
    </row>
    <row r="101" spans="1:17" ht="14.45">
      <c r="G101" s="12">
        <f>SUM(G91:G100)</f>
        <v>2353</v>
      </c>
      <c r="H101" s="12">
        <v>35</v>
      </c>
      <c r="J101" s="12">
        <f>SUM(J91:J100)</f>
        <v>12746</v>
      </c>
      <c r="K101" s="12">
        <f>SUM(K91:K100)</f>
        <v>4686.2</v>
      </c>
      <c r="L101" s="7"/>
      <c r="O101" s="12">
        <f t="shared" si="37"/>
        <v>4686.2</v>
      </c>
    </row>
    <row r="104" spans="1:17" ht="14.45">
      <c r="A104" s="1">
        <v>9</v>
      </c>
      <c r="B104" s="47" t="s">
        <v>91</v>
      </c>
      <c r="C104" s="47"/>
      <c r="D104" s="47"/>
      <c r="E104" s="2"/>
      <c r="F104" s="2"/>
      <c r="G104" s="2"/>
      <c r="H104" s="2"/>
      <c r="I104" s="2"/>
      <c r="J104" s="2"/>
      <c r="K104" s="2"/>
      <c r="L104" s="3"/>
      <c r="M104" s="3" t="s">
        <v>1</v>
      </c>
      <c r="N104" s="8">
        <v>848.61</v>
      </c>
    </row>
    <row r="105" spans="1:17" ht="14.45">
      <c r="B105" s="5" t="s">
        <v>2</v>
      </c>
      <c r="C105" s="5" t="s">
        <v>3</v>
      </c>
      <c r="D105" s="5" t="s">
        <v>4</v>
      </c>
      <c r="E105" s="5" t="s">
        <v>5</v>
      </c>
      <c r="F105" s="5" t="s">
        <v>6</v>
      </c>
      <c r="G105" s="5" t="s">
        <v>7</v>
      </c>
      <c r="H105" s="5" t="s">
        <v>8</v>
      </c>
      <c r="I105" s="5" t="s">
        <v>9</v>
      </c>
      <c r="J105" s="5" t="s">
        <v>10</v>
      </c>
      <c r="K105" s="5" t="s">
        <v>11</v>
      </c>
      <c r="L105" s="5" t="s">
        <v>12</v>
      </c>
      <c r="M105" s="14" t="s">
        <v>13</v>
      </c>
      <c r="N105" s="5" t="s">
        <v>14</v>
      </c>
      <c r="O105" s="14" t="s">
        <v>15</v>
      </c>
      <c r="P105" s="5" t="s">
        <v>14</v>
      </c>
    </row>
    <row r="106" spans="1:17" ht="15" customHeight="1">
      <c r="B106" s="1">
        <v>5309203840</v>
      </c>
      <c r="C106" s="1">
        <v>1</v>
      </c>
      <c r="D106" s="1">
        <v>20082</v>
      </c>
      <c r="E106" s="1">
        <v>2000479</v>
      </c>
      <c r="F106" s="1" t="s">
        <v>92</v>
      </c>
      <c r="G106" s="1">
        <v>84</v>
      </c>
      <c r="H106" s="1">
        <v>2</v>
      </c>
      <c r="I106" s="1" t="s">
        <v>17</v>
      </c>
      <c r="J106" s="1">
        <f>H106*G106</f>
        <v>168</v>
      </c>
      <c r="K106" s="1">
        <v>170.15</v>
      </c>
      <c r="M106" s="1">
        <f>H106/H$109*N$104</f>
        <v>282.87</v>
      </c>
      <c r="N106" s="1">
        <f>K106-M106</f>
        <v>-112.72</v>
      </c>
      <c r="O106" s="18">
        <f>J106/J$109*N$104</f>
        <v>170.12706443914081</v>
      </c>
      <c r="P106" s="18">
        <f>K106-O106</f>
        <v>2.2935560859195903E-2</v>
      </c>
    </row>
    <row r="107" spans="1:17" ht="15" customHeight="1">
      <c r="B107" s="1">
        <v>5309205232</v>
      </c>
      <c r="C107" s="1">
        <v>1</v>
      </c>
      <c r="D107" s="1">
        <v>20082</v>
      </c>
      <c r="E107" s="1">
        <v>2000567</v>
      </c>
      <c r="F107" s="1" t="s">
        <v>93</v>
      </c>
      <c r="G107" s="1">
        <v>200</v>
      </c>
      <c r="H107" s="1">
        <v>2</v>
      </c>
      <c r="I107" s="1" t="s">
        <v>17</v>
      </c>
      <c r="J107" s="1">
        <f t="shared" ref="J107:J108" si="39">H107*G107</f>
        <v>400</v>
      </c>
      <c r="K107" s="1">
        <v>405.04</v>
      </c>
      <c r="M107" s="1">
        <f>H107/H$109*N$104</f>
        <v>282.87</v>
      </c>
      <c r="N107" s="1">
        <f t="shared" ref="N107:N108" si="40">K107-M107</f>
        <v>122.17000000000002</v>
      </c>
      <c r="O107" s="18">
        <f>J107/J$109*N$104</f>
        <v>405.06443914081143</v>
      </c>
      <c r="P107" s="18">
        <f t="shared" ref="P107:P108" si="41">K107-O107</f>
        <v>-2.4439140811409743E-2</v>
      </c>
    </row>
    <row r="108" spans="1:17" ht="15" customHeight="1">
      <c r="B108" s="1">
        <v>5609111825</v>
      </c>
      <c r="C108" s="1">
        <v>4</v>
      </c>
      <c r="D108" s="1">
        <v>20082</v>
      </c>
      <c r="E108" s="1">
        <v>2000568</v>
      </c>
      <c r="F108" s="1" t="s">
        <v>94</v>
      </c>
      <c r="G108" s="1">
        <v>135</v>
      </c>
      <c r="H108" s="1">
        <v>2</v>
      </c>
      <c r="I108" s="1" t="s">
        <v>17</v>
      </c>
      <c r="J108" s="1">
        <f t="shared" si="39"/>
        <v>270</v>
      </c>
      <c r="K108" s="1">
        <v>273.42</v>
      </c>
      <c r="M108" s="1">
        <f>H108/H$109*N$104</f>
        <v>282.87</v>
      </c>
      <c r="N108" s="1">
        <f t="shared" si="40"/>
        <v>-9.4499999999999886</v>
      </c>
      <c r="O108" s="18">
        <f>J108/J$109*N$104</f>
        <v>273.41849642004769</v>
      </c>
      <c r="P108" s="18">
        <f t="shared" si="41"/>
        <v>1.5035799523275273E-3</v>
      </c>
    </row>
    <row r="109" spans="1:17" ht="15" customHeight="1">
      <c r="G109" s="21">
        <f>SUM(G106:G108)</f>
        <v>419</v>
      </c>
      <c r="H109" s="21">
        <f t="shared" ref="H109:I109" si="42">SUM(H106:H108)</f>
        <v>6</v>
      </c>
      <c r="I109" s="21">
        <f t="shared" si="42"/>
        <v>0</v>
      </c>
      <c r="J109" s="21">
        <f>SUM(J106:J108)</f>
        <v>838</v>
      </c>
      <c r="K109" s="21">
        <f>SUM(K106:K108)</f>
        <v>848.61000000000013</v>
      </c>
      <c r="L109" s="21">
        <f t="shared" ref="L109" si="43">SUM(L106:L108)</f>
        <v>0</v>
      </c>
      <c r="M109" s="21">
        <f t="shared" ref="M109" si="44">SUM(M106:M108)</f>
        <v>848.61</v>
      </c>
      <c r="N109" s="21">
        <f t="shared" ref="N109" si="45">SUM(N106:N108)</f>
        <v>2.8421709430404007E-14</v>
      </c>
      <c r="O109" s="21">
        <f t="shared" ref="O109" si="46">SUM(O106:O108)</f>
        <v>848.6099999999999</v>
      </c>
      <c r="P109" s="21">
        <f t="shared" ref="P109" si="47">SUM(P106:P108)</f>
        <v>1.1368683772161603E-13</v>
      </c>
      <c r="Q109" s="12"/>
    </row>
  </sheetData>
  <mergeCells count="9">
    <mergeCell ref="B104:D104"/>
    <mergeCell ref="B79:D79"/>
    <mergeCell ref="B89:D89"/>
    <mergeCell ref="B65:D65"/>
    <mergeCell ref="B1:D1"/>
    <mergeCell ref="B9:D9"/>
    <mergeCell ref="B15:D15"/>
    <mergeCell ref="B22:D22"/>
    <mergeCell ref="B34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80B0-F93C-4F76-8F54-0A269E126C2B}">
  <dimension ref="A1:R7"/>
  <sheetViews>
    <sheetView workbookViewId="0"/>
  </sheetViews>
  <sheetFormatPr defaultRowHeight="15"/>
  <sheetData>
    <row r="1" spans="1:18">
      <c r="A1" s="2" t="s">
        <v>95</v>
      </c>
      <c r="B1" s="2" t="s">
        <v>96</v>
      </c>
      <c r="C1" s="2" t="s">
        <v>3</v>
      </c>
      <c r="D1" s="2" t="s">
        <v>97</v>
      </c>
      <c r="E1" s="2" t="s">
        <v>5</v>
      </c>
      <c r="F1" s="2" t="s">
        <v>98</v>
      </c>
      <c r="G1" s="2" t="s">
        <v>99</v>
      </c>
      <c r="H1" s="2" t="s">
        <v>100</v>
      </c>
      <c r="I1" s="2" t="s">
        <v>7</v>
      </c>
      <c r="J1" s="43" t="s">
        <v>101</v>
      </c>
      <c r="K1" s="2" t="s">
        <v>10</v>
      </c>
      <c r="L1" s="43" t="s">
        <v>102</v>
      </c>
      <c r="M1" s="2" t="s">
        <v>103</v>
      </c>
      <c r="N1" s="43" t="s">
        <v>104</v>
      </c>
      <c r="O1" s="2" t="s">
        <v>105</v>
      </c>
      <c r="P1" s="2" t="s">
        <v>106</v>
      </c>
      <c r="Q1" s="2" t="s">
        <v>107</v>
      </c>
      <c r="R1" s="2"/>
    </row>
    <row r="2" spans="1:18">
      <c r="A2" s="2">
        <v>1</v>
      </c>
      <c r="B2" s="2">
        <v>5309203336</v>
      </c>
      <c r="C2" s="2">
        <v>1</v>
      </c>
      <c r="D2" s="2" t="s">
        <v>108</v>
      </c>
      <c r="E2" s="2">
        <v>2021169</v>
      </c>
      <c r="F2" s="2" t="s">
        <v>109</v>
      </c>
      <c r="G2" s="2">
        <v>16</v>
      </c>
      <c r="H2" s="2" t="s">
        <v>17</v>
      </c>
      <c r="I2" s="2">
        <v>403.75</v>
      </c>
      <c r="J2" s="43">
        <v>3.9634200000000002</v>
      </c>
      <c r="K2" s="2">
        <v>6460</v>
      </c>
      <c r="L2" s="43">
        <v>25603.69</v>
      </c>
      <c r="M2" s="2">
        <v>1500.42</v>
      </c>
      <c r="N2" s="43">
        <v>0.34599999999999997</v>
      </c>
      <c r="O2" s="2">
        <v>0.34154413900000002</v>
      </c>
      <c r="P2" s="2">
        <v>1159.06</v>
      </c>
      <c r="Q2" s="2">
        <v>341.36</v>
      </c>
      <c r="R2" s="2">
        <v>1172.6849999999999</v>
      </c>
    </row>
    <row r="3" spans="1:18">
      <c r="A3" s="2">
        <v>2</v>
      </c>
      <c r="B3" s="2">
        <v>5309203823</v>
      </c>
      <c r="C3" s="2">
        <v>1</v>
      </c>
      <c r="D3" s="2" t="s">
        <v>108</v>
      </c>
      <c r="E3" s="2">
        <v>2000848</v>
      </c>
      <c r="F3" s="2" t="s">
        <v>110</v>
      </c>
      <c r="G3" s="2">
        <v>60</v>
      </c>
      <c r="H3" s="2" t="s">
        <v>17</v>
      </c>
      <c r="I3" s="2">
        <v>7.51</v>
      </c>
      <c r="J3" s="43">
        <v>3.9077500000000001</v>
      </c>
      <c r="K3" s="2">
        <v>450.6</v>
      </c>
      <c r="L3" s="43">
        <v>1760.83</v>
      </c>
      <c r="M3" s="2">
        <v>104.56</v>
      </c>
      <c r="N3" s="43">
        <v>2.4E-2</v>
      </c>
      <c r="O3" s="2">
        <v>2.3823496999999999E-2</v>
      </c>
      <c r="P3" s="2">
        <v>80.849999999999994</v>
      </c>
      <c r="Q3" s="2">
        <v>23.71</v>
      </c>
      <c r="R3" s="2">
        <v>80.648600000000002</v>
      </c>
    </row>
    <row r="4" spans="1:18">
      <c r="A4" s="2">
        <v>3</v>
      </c>
      <c r="B4" s="2">
        <v>5309204118</v>
      </c>
      <c r="C4" s="2">
        <v>2</v>
      </c>
      <c r="D4" s="2" t="s">
        <v>108</v>
      </c>
      <c r="E4" s="2">
        <v>2007674</v>
      </c>
      <c r="F4" s="2" t="s">
        <v>111</v>
      </c>
      <c r="G4" s="2">
        <v>6</v>
      </c>
      <c r="H4" s="2" t="s">
        <v>17</v>
      </c>
      <c r="I4" s="2">
        <v>1187.5</v>
      </c>
      <c r="J4" s="43">
        <v>3.8911899999999999</v>
      </c>
      <c r="K4" s="2">
        <v>7125</v>
      </c>
      <c r="L4" s="43">
        <v>27724.73</v>
      </c>
      <c r="M4" s="2">
        <v>1655.07</v>
      </c>
      <c r="N4" s="43">
        <v>0.374</v>
      </c>
      <c r="O4" s="2">
        <v>0.37670309499999999</v>
      </c>
      <c r="P4" s="2">
        <v>1278.3800000000001</v>
      </c>
      <c r="Q4" s="2">
        <v>376.69</v>
      </c>
      <c r="R4" s="2">
        <v>1269.8320000000001</v>
      </c>
    </row>
    <row r="5" spans="1:18">
      <c r="A5" s="2">
        <v>4</v>
      </c>
      <c r="B5" s="2">
        <v>5309204118</v>
      </c>
      <c r="C5" s="2">
        <v>4</v>
      </c>
      <c r="D5" s="2" t="s">
        <v>108</v>
      </c>
      <c r="E5" s="2">
        <v>2007672</v>
      </c>
      <c r="F5" s="2" t="s">
        <v>112</v>
      </c>
      <c r="G5" s="2">
        <v>30</v>
      </c>
      <c r="H5" s="2" t="s">
        <v>17</v>
      </c>
      <c r="I5" s="2">
        <v>150.1</v>
      </c>
      <c r="J5" s="43">
        <v>3.8911899999999999</v>
      </c>
      <c r="K5" s="2">
        <v>4503</v>
      </c>
      <c r="L5" s="43">
        <v>17522.03</v>
      </c>
      <c r="M5" s="2">
        <v>1046.1400000000001</v>
      </c>
      <c r="N5" s="43">
        <v>0.23599999999999999</v>
      </c>
      <c r="O5" s="2">
        <v>0.23807635599999999</v>
      </c>
      <c r="P5" s="2">
        <v>807.94</v>
      </c>
      <c r="Q5" s="2">
        <v>238.2</v>
      </c>
      <c r="R5" s="2">
        <v>802.53359999999998</v>
      </c>
    </row>
    <row r="6" spans="1:18">
      <c r="A6" s="2">
        <v>5</v>
      </c>
      <c r="B6" s="2">
        <v>5309204398</v>
      </c>
      <c r="C6" s="2">
        <v>3</v>
      </c>
      <c r="D6" s="2" t="s">
        <v>108</v>
      </c>
      <c r="E6" s="2">
        <v>2000848</v>
      </c>
      <c r="F6" s="2" t="s">
        <v>110</v>
      </c>
      <c r="G6" s="2">
        <v>50</v>
      </c>
      <c r="H6" s="2" t="s">
        <v>17</v>
      </c>
      <c r="I6" s="2">
        <v>7.51</v>
      </c>
      <c r="J6" s="43">
        <v>3.94808</v>
      </c>
      <c r="K6" s="2">
        <v>375.5</v>
      </c>
      <c r="L6" s="43">
        <v>1482.5</v>
      </c>
      <c r="M6" s="2">
        <v>87.44</v>
      </c>
      <c r="N6" s="43">
        <v>0.02</v>
      </c>
      <c r="O6" s="2">
        <v>1.9852913999999999E-2</v>
      </c>
      <c r="P6" s="2">
        <v>67.37</v>
      </c>
      <c r="Q6" s="2">
        <v>20.07</v>
      </c>
      <c r="R6" s="2">
        <v>67.900779999999997</v>
      </c>
    </row>
    <row r="7" spans="1:18">
      <c r="A7" s="2"/>
      <c r="B7" s="2"/>
      <c r="C7" s="2"/>
      <c r="D7" s="2"/>
      <c r="E7" s="2"/>
      <c r="F7" s="2"/>
      <c r="G7" s="2">
        <v>162</v>
      </c>
      <c r="H7" s="2"/>
      <c r="I7" s="2">
        <v>1756.37</v>
      </c>
      <c r="J7" s="43" t="s">
        <v>113</v>
      </c>
      <c r="K7" s="2">
        <v>18914.099999999999</v>
      </c>
      <c r="L7" s="43">
        <v>74093.789999999994</v>
      </c>
      <c r="M7" s="2">
        <v>4393.63</v>
      </c>
      <c r="N7" s="43" t="s">
        <v>113</v>
      </c>
      <c r="O7" s="2"/>
      <c r="P7" s="2">
        <v>3393.6</v>
      </c>
      <c r="Q7" s="2">
        <v>1000.03</v>
      </c>
      <c r="R7" s="2">
        <v>3393.6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B0C2-FBEE-4EB1-AEC3-392B1CD926E2}">
  <dimension ref="A1:Q25"/>
  <sheetViews>
    <sheetView tabSelected="1" topLeftCell="G1" workbookViewId="0">
      <selection activeCell="Q2" sqref="Q2"/>
    </sheetView>
  </sheetViews>
  <sheetFormatPr defaultRowHeight="15"/>
  <cols>
    <col min="1" max="1" width="5" bestFit="1" customWidth="1"/>
    <col min="2" max="2" width="12" bestFit="1" customWidth="1"/>
    <col min="3" max="3" width="5" bestFit="1" customWidth="1"/>
    <col min="4" max="4" width="44.7109375" bestFit="1" customWidth="1"/>
    <col min="5" max="5" width="8.7109375" bestFit="1" customWidth="1"/>
    <col min="6" max="6" width="22.42578125" bestFit="1" customWidth="1"/>
    <col min="7" max="7" width="15.85546875" bestFit="1" customWidth="1"/>
    <col min="8" max="8" width="5.42578125" bestFit="1" customWidth="1"/>
    <col min="9" max="9" width="9.42578125" bestFit="1" customWidth="1"/>
    <col min="10" max="10" width="10.5703125" bestFit="1" customWidth="1"/>
    <col min="11" max="11" width="20.7109375" bestFit="1" customWidth="1"/>
    <col min="12" max="12" width="12.5703125" style="34" bestFit="1" customWidth="1"/>
    <col min="13" max="13" width="13.42578125" bestFit="1" customWidth="1"/>
    <col min="14" max="14" width="13.42578125" customWidth="1"/>
    <col min="15" max="15" width="28.28515625" bestFit="1" customWidth="1"/>
    <col min="16" max="16" width="28.28515625" customWidth="1"/>
    <col min="17" max="17" width="12.5703125" bestFit="1" customWidth="1"/>
  </cols>
  <sheetData>
    <row r="1" spans="1:17">
      <c r="A1" t="s">
        <v>95</v>
      </c>
      <c r="B1" t="s">
        <v>96</v>
      </c>
      <c r="C1" t="s">
        <v>3</v>
      </c>
      <c r="D1" t="s">
        <v>97</v>
      </c>
      <c r="E1" t="s">
        <v>5</v>
      </c>
      <c r="F1" t="s">
        <v>98</v>
      </c>
      <c r="G1" t="s">
        <v>99</v>
      </c>
      <c r="H1" t="s">
        <v>100</v>
      </c>
      <c r="I1" t="s">
        <v>7</v>
      </c>
      <c r="J1" t="s">
        <v>10</v>
      </c>
      <c r="K1" t="s">
        <v>103</v>
      </c>
      <c r="L1" s="34" t="s">
        <v>106</v>
      </c>
      <c r="M1" t="s">
        <v>107</v>
      </c>
      <c r="O1" s="29" t="s">
        <v>114</v>
      </c>
      <c r="P1" s="29"/>
      <c r="Q1" t="s">
        <v>106</v>
      </c>
    </row>
    <row r="2" spans="1:17">
      <c r="A2">
        <v>1</v>
      </c>
      <c r="B2">
        <v>5209208107</v>
      </c>
      <c r="C2">
        <v>1</v>
      </c>
      <c r="D2" t="s">
        <v>115</v>
      </c>
      <c r="E2">
        <v>2010441</v>
      </c>
      <c r="F2" t="s">
        <v>116</v>
      </c>
      <c r="G2">
        <v>4</v>
      </c>
      <c r="H2" t="s">
        <v>17</v>
      </c>
      <c r="I2">
        <v>247.5</v>
      </c>
      <c r="J2">
        <v>990</v>
      </c>
      <c r="K2">
        <v>56939.98</v>
      </c>
      <c r="L2" s="34">
        <v>55052.73</v>
      </c>
      <c r="M2">
        <v>1887.2470000000001</v>
      </c>
      <c r="N2" s="38">
        <f>L2/Q$2</f>
        <v>0.18983700000000001</v>
      </c>
      <c r="O2" s="30">
        <f>J2/J5*Q2</f>
        <v>55048.5101813859</v>
      </c>
      <c r="P2" s="39">
        <f>O2/Q$2</f>
        <v>0.18982244890133068</v>
      </c>
      <c r="Q2">
        <v>290000</v>
      </c>
    </row>
    <row r="3" spans="1:17">
      <c r="A3">
        <v>2</v>
      </c>
      <c r="B3">
        <v>5209208107</v>
      </c>
      <c r="C3">
        <v>2</v>
      </c>
      <c r="D3" t="s">
        <v>115</v>
      </c>
      <c r="E3">
        <v>2010738</v>
      </c>
      <c r="F3" t="s">
        <v>117</v>
      </c>
      <c r="G3">
        <v>5</v>
      </c>
      <c r="H3" t="s">
        <v>17</v>
      </c>
      <c r="I3">
        <v>322.58</v>
      </c>
      <c r="J3">
        <v>1612.9</v>
      </c>
      <c r="K3">
        <v>92790.01</v>
      </c>
      <c r="L3" s="34">
        <v>89691.47</v>
      </c>
      <c r="M3">
        <v>3098.5430000000001</v>
      </c>
      <c r="N3" s="38">
        <f t="shared" ref="N3:N4" si="0">L3/Q$2</f>
        <v>0.30928093103448279</v>
      </c>
      <c r="O3" s="30">
        <f>J3/J5*Q2</f>
        <v>89684.58795106801</v>
      </c>
      <c r="P3" s="37">
        <f t="shared" ref="P3:P4" si="1">O3/Q$2</f>
        <v>0.30925719983126898</v>
      </c>
    </row>
    <row r="4" spans="1:17">
      <c r="A4">
        <v>3</v>
      </c>
      <c r="B4">
        <v>5209208107</v>
      </c>
      <c r="C4">
        <v>3</v>
      </c>
      <c r="D4" t="s">
        <v>115</v>
      </c>
      <c r="E4">
        <v>2021274</v>
      </c>
      <c r="F4" t="s">
        <v>118</v>
      </c>
      <c r="G4">
        <v>5</v>
      </c>
      <c r="H4" t="s">
        <v>17</v>
      </c>
      <c r="I4">
        <v>522.5</v>
      </c>
      <c r="J4">
        <v>2612.5</v>
      </c>
      <c r="K4">
        <v>150270</v>
      </c>
      <c r="L4" s="34">
        <v>145278.04</v>
      </c>
      <c r="M4">
        <v>4991.9560000000001</v>
      </c>
      <c r="N4" s="38">
        <f>L4/Q$2</f>
        <v>0.50095875862068973</v>
      </c>
      <c r="O4" s="30">
        <f>J4/J5*Q2</f>
        <v>145266.90186754611</v>
      </c>
      <c r="P4" s="37">
        <f t="shared" si="1"/>
        <v>0.50092035126740042</v>
      </c>
    </row>
    <row r="5" spans="1:17">
      <c r="G5">
        <v>14</v>
      </c>
      <c r="I5">
        <v>1092.58</v>
      </c>
      <c r="J5">
        <v>5215.3999999999996</v>
      </c>
      <c r="K5">
        <v>299999.99</v>
      </c>
      <c r="L5" s="34">
        <v>290022.24</v>
      </c>
      <c r="M5">
        <v>9977.7459999999992</v>
      </c>
      <c r="O5" s="30">
        <f>SUM(O2:O4)</f>
        <v>290000</v>
      </c>
      <c r="P5" s="36"/>
    </row>
    <row r="7" spans="1:17">
      <c r="K7" s="28"/>
    </row>
    <row r="9" spans="1:17">
      <c r="A9" t="s">
        <v>95</v>
      </c>
      <c r="B9" t="s">
        <v>96</v>
      </c>
      <c r="C9" t="s">
        <v>3</v>
      </c>
      <c r="D9" t="s">
        <v>97</v>
      </c>
      <c r="E9" t="s">
        <v>5</v>
      </c>
      <c r="F9" t="s">
        <v>98</v>
      </c>
      <c r="G9" t="s">
        <v>99</v>
      </c>
      <c r="H9" t="s">
        <v>100</v>
      </c>
      <c r="I9" t="s">
        <v>7</v>
      </c>
      <c r="J9" t="s">
        <v>10</v>
      </c>
      <c r="K9" t="s">
        <v>103</v>
      </c>
      <c r="L9" s="34" t="s">
        <v>106</v>
      </c>
      <c r="M9" t="s">
        <v>107</v>
      </c>
    </row>
    <row r="10" spans="1:17">
      <c r="A10">
        <v>1</v>
      </c>
      <c r="B10">
        <v>5209208107</v>
      </c>
      <c r="C10">
        <v>1</v>
      </c>
      <c r="D10" t="s">
        <v>115</v>
      </c>
      <c r="E10">
        <v>2010441</v>
      </c>
      <c r="F10" t="s">
        <v>116</v>
      </c>
      <c r="G10">
        <v>4</v>
      </c>
      <c r="H10" t="s">
        <v>17</v>
      </c>
      <c r="I10">
        <v>247.5</v>
      </c>
      <c r="J10">
        <v>990</v>
      </c>
      <c r="K10">
        <v>37959.99</v>
      </c>
      <c r="L10" s="34">
        <v>37967.4</v>
      </c>
      <c r="M10">
        <v>-7.4119999999999999</v>
      </c>
      <c r="O10" s="30">
        <f>J10/J13*Q10</f>
        <v>37964.489780266136</v>
      </c>
      <c r="P10" s="30"/>
      <c r="Q10">
        <v>200000</v>
      </c>
    </row>
    <row r="11" spans="1:17">
      <c r="A11">
        <v>2</v>
      </c>
      <c r="B11">
        <v>5209208107</v>
      </c>
      <c r="C11">
        <v>2</v>
      </c>
      <c r="D11" t="s">
        <v>115</v>
      </c>
      <c r="E11">
        <v>2010738</v>
      </c>
      <c r="F11" t="s">
        <v>117</v>
      </c>
      <c r="G11">
        <v>5</v>
      </c>
      <c r="H11" t="s">
        <v>17</v>
      </c>
      <c r="I11">
        <v>322.58</v>
      </c>
      <c r="J11">
        <v>1612.9</v>
      </c>
      <c r="K11">
        <v>61859.99</v>
      </c>
      <c r="L11" s="34">
        <v>61856.18</v>
      </c>
      <c r="M11">
        <v>3.806</v>
      </c>
      <c r="O11" s="30">
        <f>J11/J13*Q10</f>
        <v>61851.439966253798</v>
      </c>
      <c r="P11" s="30"/>
    </row>
    <row r="12" spans="1:17">
      <c r="A12">
        <v>3</v>
      </c>
      <c r="B12">
        <v>5209208107</v>
      </c>
      <c r="C12">
        <v>3</v>
      </c>
      <c r="D12" t="s">
        <v>115</v>
      </c>
      <c r="E12">
        <v>2021274</v>
      </c>
      <c r="F12" t="s">
        <v>118</v>
      </c>
      <c r="G12">
        <v>5</v>
      </c>
      <c r="H12" t="s">
        <v>17</v>
      </c>
      <c r="I12">
        <v>522.5</v>
      </c>
      <c r="J12">
        <v>2612.5</v>
      </c>
      <c r="K12">
        <v>100180</v>
      </c>
      <c r="L12" s="34">
        <v>100191.75</v>
      </c>
      <c r="M12">
        <v>-11.755000000000001</v>
      </c>
      <c r="O12" s="30">
        <f>J12/J13*Q10</f>
        <v>100184.07025348008</v>
      </c>
      <c r="P12" s="30"/>
    </row>
    <row r="13" spans="1:17">
      <c r="G13">
        <v>14</v>
      </c>
      <c r="I13">
        <v>1092.58</v>
      </c>
      <c r="J13">
        <v>5215.3999999999996</v>
      </c>
      <c r="K13">
        <v>199999.98</v>
      </c>
      <c r="L13" s="34">
        <v>200015.33</v>
      </c>
      <c r="M13">
        <v>-15.36</v>
      </c>
      <c r="O13" s="30">
        <f>SUM(O10:O12)</f>
        <v>200000</v>
      </c>
      <c r="P13" s="30"/>
    </row>
    <row r="15" spans="1:17" ht="15.75">
      <c r="B15" s="41" t="s">
        <v>96</v>
      </c>
      <c r="C15" s="41" t="s">
        <v>3</v>
      </c>
      <c r="D15" s="41" t="s">
        <v>97</v>
      </c>
      <c r="E15" s="41" t="s">
        <v>5</v>
      </c>
      <c r="F15" s="41" t="s">
        <v>98</v>
      </c>
      <c r="G15" s="41" t="s">
        <v>99</v>
      </c>
      <c r="H15" s="41" t="s">
        <v>100</v>
      </c>
      <c r="I15" s="41" t="s">
        <v>7</v>
      </c>
      <c r="J15" s="41" t="s">
        <v>10</v>
      </c>
      <c r="K15" s="41" t="s">
        <v>103</v>
      </c>
      <c r="L15" s="41" t="s">
        <v>106</v>
      </c>
      <c r="M15" s="41" t="s">
        <v>107</v>
      </c>
      <c r="O15" s="28">
        <f>J16/J$25*Q$16</f>
        <v>18982.244890133068</v>
      </c>
    </row>
    <row r="16" spans="1:17">
      <c r="B16" s="42">
        <v>5209208121</v>
      </c>
      <c r="C16" s="42">
        <v>1</v>
      </c>
      <c r="D16" s="42" t="s">
        <v>115</v>
      </c>
      <c r="E16" s="42">
        <v>2010441</v>
      </c>
      <c r="F16" s="42" t="s">
        <v>116</v>
      </c>
      <c r="G16" s="42">
        <v>4</v>
      </c>
      <c r="H16" s="42" t="s">
        <v>17</v>
      </c>
      <c r="I16" s="42">
        <v>247.5</v>
      </c>
      <c r="J16" s="42">
        <v>990</v>
      </c>
      <c r="K16" s="42">
        <v>18986.2</v>
      </c>
      <c r="L16" s="42">
        <v>18982.240000000002</v>
      </c>
      <c r="M16" s="42">
        <v>3.955109867</v>
      </c>
      <c r="O16" s="28">
        <f t="shared" ref="O16:O24" si="2">J17/J$25*Q$16</f>
        <v>30925.719983126895</v>
      </c>
      <c r="Q16">
        <v>300000</v>
      </c>
    </row>
    <row r="17" spans="2:15">
      <c r="B17" s="42">
        <v>5209208121</v>
      </c>
      <c r="C17" s="42">
        <v>2</v>
      </c>
      <c r="D17" s="42" t="s">
        <v>115</v>
      </c>
      <c r="E17" s="42">
        <v>2010738</v>
      </c>
      <c r="F17" s="42" t="s">
        <v>117</v>
      </c>
      <c r="G17" s="42">
        <v>5</v>
      </c>
      <c r="H17" s="42" t="s">
        <v>17</v>
      </c>
      <c r="I17" s="42">
        <v>322.58</v>
      </c>
      <c r="J17" s="42">
        <v>1612.9</v>
      </c>
      <c r="K17" s="42">
        <v>30923.81</v>
      </c>
      <c r="L17" s="42">
        <v>30925.72</v>
      </c>
      <c r="M17" s="42">
        <v>-1.9099831270000001</v>
      </c>
      <c r="O17" s="28">
        <f t="shared" si="2"/>
        <v>50092.03512674004</v>
      </c>
    </row>
    <row r="18" spans="2:15">
      <c r="B18" s="42">
        <v>5209208121</v>
      </c>
      <c r="C18" s="42">
        <v>3</v>
      </c>
      <c r="D18" s="42" t="s">
        <v>115</v>
      </c>
      <c r="E18" s="42">
        <v>2021274</v>
      </c>
      <c r="F18" s="42" t="s">
        <v>118</v>
      </c>
      <c r="G18" s="42">
        <v>5</v>
      </c>
      <c r="H18" s="42" t="s">
        <v>17</v>
      </c>
      <c r="I18" s="42">
        <v>522.5</v>
      </c>
      <c r="J18" s="42">
        <v>2612.5</v>
      </c>
      <c r="K18" s="42">
        <v>50089.96</v>
      </c>
      <c r="L18" s="42">
        <v>50092.04</v>
      </c>
      <c r="M18" s="42">
        <v>-2.07512674</v>
      </c>
      <c r="O18" s="28">
        <f t="shared" si="2"/>
        <v>18982.244890133068</v>
      </c>
    </row>
    <row r="19" spans="2:15">
      <c r="B19" s="42">
        <v>5209208122</v>
      </c>
      <c r="C19" s="42">
        <v>1</v>
      </c>
      <c r="D19" s="42" t="s">
        <v>115</v>
      </c>
      <c r="E19" s="42">
        <v>2010441</v>
      </c>
      <c r="F19" s="42" t="s">
        <v>116</v>
      </c>
      <c r="G19" s="42">
        <v>4</v>
      </c>
      <c r="H19" s="42" t="s">
        <v>17</v>
      </c>
      <c r="I19" s="42">
        <v>247.5</v>
      </c>
      <c r="J19" s="42">
        <v>990</v>
      </c>
      <c r="K19" s="42">
        <v>18986.2</v>
      </c>
      <c r="L19" s="42">
        <v>18982.240000000002</v>
      </c>
      <c r="M19" s="42">
        <v>3.955109867</v>
      </c>
      <c r="O19" s="28">
        <f t="shared" si="2"/>
        <v>30925.719983126895</v>
      </c>
    </row>
    <row r="20" spans="2:15">
      <c r="B20" s="42">
        <v>5209208122</v>
      </c>
      <c r="C20" s="42">
        <v>2</v>
      </c>
      <c r="D20" s="42" t="s">
        <v>115</v>
      </c>
      <c r="E20" s="42">
        <v>2010738</v>
      </c>
      <c r="F20" s="42" t="s">
        <v>117</v>
      </c>
      <c r="G20" s="42">
        <v>5</v>
      </c>
      <c r="H20" s="42" t="s">
        <v>17</v>
      </c>
      <c r="I20" s="42">
        <v>322.58</v>
      </c>
      <c r="J20" s="42">
        <v>1612.9</v>
      </c>
      <c r="K20" s="42">
        <v>30923.81</v>
      </c>
      <c r="L20" s="42">
        <v>30925.72</v>
      </c>
      <c r="M20" s="42">
        <v>-1.9099831270000001</v>
      </c>
      <c r="O20" s="28">
        <f t="shared" si="2"/>
        <v>50092.03512674004</v>
      </c>
    </row>
    <row r="21" spans="2:15">
      <c r="B21" s="42">
        <v>5209208122</v>
      </c>
      <c r="C21" s="42">
        <v>3</v>
      </c>
      <c r="D21" s="42" t="s">
        <v>115</v>
      </c>
      <c r="E21" s="42">
        <v>2021274</v>
      </c>
      <c r="F21" s="42" t="s">
        <v>118</v>
      </c>
      <c r="G21" s="42">
        <v>5</v>
      </c>
      <c r="H21" s="42" t="s">
        <v>17</v>
      </c>
      <c r="I21" s="42">
        <v>522.5</v>
      </c>
      <c r="J21" s="42">
        <v>2612.5</v>
      </c>
      <c r="K21" s="42">
        <v>50089.96</v>
      </c>
      <c r="L21" s="42">
        <v>50092.04</v>
      </c>
      <c r="M21" s="42">
        <v>-2.07512674</v>
      </c>
      <c r="O21" s="28">
        <f t="shared" si="2"/>
        <v>18982.244890133068</v>
      </c>
    </row>
    <row r="22" spans="2:15">
      <c r="B22" s="42">
        <v>5209208123</v>
      </c>
      <c r="C22" s="42">
        <v>1</v>
      </c>
      <c r="D22" s="42" t="s">
        <v>115</v>
      </c>
      <c r="E22" s="42">
        <v>2010441</v>
      </c>
      <c r="F22" s="42" t="s">
        <v>116</v>
      </c>
      <c r="G22" s="42">
        <v>4</v>
      </c>
      <c r="H22" s="42" t="s">
        <v>17</v>
      </c>
      <c r="I22" s="42">
        <v>247.5</v>
      </c>
      <c r="J22" s="42">
        <v>990</v>
      </c>
      <c r="K22" s="42">
        <v>18986.2</v>
      </c>
      <c r="L22" s="42">
        <v>18982.240000000002</v>
      </c>
      <c r="M22" s="42">
        <v>3.955109867</v>
      </c>
      <c r="O22" s="28">
        <f t="shared" si="2"/>
        <v>30925.719983126895</v>
      </c>
    </row>
    <row r="23" spans="2:15">
      <c r="B23" s="42">
        <v>5209208123</v>
      </c>
      <c r="C23" s="42">
        <v>2</v>
      </c>
      <c r="D23" s="42" t="s">
        <v>115</v>
      </c>
      <c r="E23" s="42">
        <v>2010738</v>
      </c>
      <c r="F23" s="42" t="s">
        <v>117</v>
      </c>
      <c r="G23" s="42">
        <v>5</v>
      </c>
      <c r="H23" s="42" t="s">
        <v>17</v>
      </c>
      <c r="I23" s="42">
        <v>322.58</v>
      </c>
      <c r="J23" s="42">
        <v>1612.9</v>
      </c>
      <c r="K23" s="42">
        <v>30923.81</v>
      </c>
      <c r="L23" s="42">
        <v>30925.72</v>
      </c>
      <c r="M23" s="42">
        <v>-1.9099831270000001</v>
      </c>
      <c r="O23" s="28">
        <f t="shared" si="2"/>
        <v>50092.03512674004</v>
      </c>
    </row>
    <row r="24" spans="2:15">
      <c r="B24" s="42">
        <v>5209208123</v>
      </c>
      <c r="C24" s="42">
        <v>3</v>
      </c>
      <c r="D24" s="42" t="s">
        <v>115</v>
      </c>
      <c r="E24" s="42">
        <v>2021274</v>
      </c>
      <c r="F24" s="42" t="s">
        <v>118</v>
      </c>
      <c r="G24" s="42">
        <v>5</v>
      </c>
      <c r="H24" s="42" t="s">
        <v>17</v>
      </c>
      <c r="I24" s="42">
        <v>522.5</v>
      </c>
      <c r="J24" s="42">
        <v>2612.5</v>
      </c>
      <c r="K24" s="42">
        <v>50089.96</v>
      </c>
      <c r="L24" s="42">
        <v>50092.04</v>
      </c>
      <c r="M24" s="42">
        <v>-2.07512674</v>
      </c>
      <c r="O24">
        <f t="shared" si="2"/>
        <v>300000</v>
      </c>
    </row>
    <row r="25" spans="2:15">
      <c r="J25">
        <f>SUM(J16:J24)</f>
        <v>15646.199999999999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39C4-63F6-4D8C-A02D-740484087F67}">
  <dimension ref="A1"/>
  <sheetViews>
    <sheetView workbookViewId="0">
      <selection activeCell="I10" sqref="I1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CFEE-0F66-4271-95DE-45BC2D7ADC37}">
  <dimension ref="A1:P21"/>
  <sheetViews>
    <sheetView topLeftCell="E1" workbookViewId="0">
      <selection activeCell="K13" sqref="K13"/>
    </sheetView>
  </sheetViews>
  <sheetFormatPr defaultRowHeight="15"/>
  <cols>
    <col min="1" max="1" width="5" bestFit="1" customWidth="1"/>
    <col min="2" max="2" width="12" bestFit="1" customWidth="1"/>
    <col min="3" max="3" width="5" bestFit="1" customWidth="1"/>
    <col min="4" max="4" width="18.42578125" bestFit="1" customWidth="1"/>
    <col min="5" max="5" width="8.7109375" bestFit="1" customWidth="1"/>
    <col min="6" max="6" width="25" bestFit="1" customWidth="1"/>
    <col min="7" max="7" width="15.85546875" bestFit="1" customWidth="1"/>
    <col min="8" max="8" width="5.42578125" bestFit="1" customWidth="1"/>
    <col min="9" max="9" width="9.42578125" bestFit="1" customWidth="1"/>
    <col min="10" max="10" width="10.5703125" bestFit="1" customWidth="1"/>
    <col min="11" max="11" width="20.7109375" bestFit="1" customWidth="1"/>
    <col min="12" max="12" width="12.5703125" style="34" bestFit="1" customWidth="1"/>
    <col min="13" max="13" width="13.42578125" bestFit="1" customWidth="1"/>
    <col min="14" max="14" width="28.28515625" bestFit="1" customWidth="1"/>
    <col min="15" max="15" width="12.5703125" bestFit="1" customWidth="1"/>
  </cols>
  <sheetData>
    <row r="1" spans="1:16">
      <c r="A1" t="s">
        <v>95</v>
      </c>
      <c r="B1" t="s">
        <v>96</v>
      </c>
      <c r="C1" t="s">
        <v>3</v>
      </c>
      <c r="D1" t="s">
        <v>97</v>
      </c>
      <c r="E1" t="s">
        <v>5</v>
      </c>
      <c r="F1" t="s">
        <v>98</v>
      </c>
      <c r="G1" t="s">
        <v>99</v>
      </c>
      <c r="H1" t="s">
        <v>100</v>
      </c>
      <c r="I1" t="s">
        <v>7</v>
      </c>
      <c r="J1" t="s">
        <v>10</v>
      </c>
      <c r="K1" t="s">
        <v>103</v>
      </c>
      <c r="L1" s="34" t="s">
        <v>106</v>
      </c>
      <c r="M1" t="s">
        <v>107</v>
      </c>
      <c r="N1" s="29" t="s">
        <v>114</v>
      </c>
      <c r="O1" t="s">
        <v>106</v>
      </c>
    </row>
    <row r="2" spans="1:16">
      <c r="A2">
        <v>1</v>
      </c>
      <c r="B2">
        <v>5509102740</v>
      </c>
      <c r="C2">
        <v>1</v>
      </c>
      <c r="D2" t="s">
        <v>119</v>
      </c>
      <c r="E2">
        <v>1000467</v>
      </c>
      <c r="F2" t="s">
        <v>120</v>
      </c>
      <c r="G2">
        <v>200</v>
      </c>
      <c r="H2" t="s">
        <v>17</v>
      </c>
      <c r="I2">
        <v>1200</v>
      </c>
      <c r="J2">
        <v>240000</v>
      </c>
      <c r="K2">
        <v>28434.31</v>
      </c>
      <c r="L2" s="34">
        <v>27488.15</v>
      </c>
      <c r="M2">
        <v>946.15800000000002</v>
      </c>
      <c r="N2" s="28">
        <f>J2/J11*O2</f>
        <v>14218.009478672984</v>
      </c>
      <c r="O2">
        <v>150000</v>
      </c>
      <c r="P2">
        <f>O2/$K$11*$G$2</f>
        <v>100</v>
      </c>
    </row>
    <row r="3" spans="1:16">
      <c r="A3">
        <v>2</v>
      </c>
      <c r="B3">
        <v>5509102740</v>
      </c>
      <c r="C3">
        <v>2</v>
      </c>
      <c r="D3" t="s">
        <v>119</v>
      </c>
      <c r="E3">
        <v>1000786</v>
      </c>
      <c r="F3" t="s">
        <v>121</v>
      </c>
      <c r="G3">
        <v>100</v>
      </c>
      <c r="H3" t="s">
        <v>17</v>
      </c>
      <c r="I3">
        <v>1400</v>
      </c>
      <c r="J3">
        <v>140000</v>
      </c>
      <c r="K3">
        <v>16586.68</v>
      </c>
      <c r="L3" s="34">
        <v>16034.76</v>
      </c>
      <c r="M3">
        <v>551.92499999999995</v>
      </c>
      <c r="N3" s="28">
        <f>J3/J11*O2</f>
        <v>8293.8388625592415</v>
      </c>
      <c r="P3">
        <f>O2/K11*$G$3</f>
        <v>50</v>
      </c>
    </row>
    <row r="4" spans="1:16">
      <c r="A4">
        <v>3</v>
      </c>
      <c r="B4">
        <v>5509102740</v>
      </c>
      <c r="C4">
        <v>3</v>
      </c>
      <c r="D4" t="s">
        <v>119</v>
      </c>
      <c r="E4">
        <v>2001876</v>
      </c>
      <c r="F4" t="s">
        <v>122</v>
      </c>
      <c r="G4">
        <v>290</v>
      </c>
      <c r="H4" t="s">
        <v>17</v>
      </c>
      <c r="I4">
        <v>1600</v>
      </c>
      <c r="J4">
        <v>464000</v>
      </c>
      <c r="K4">
        <v>54979.01</v>
      </c>
      <c r="L4" s="34">
        <v>53143.76</v>
      </c>
      <c r="M4">
        <v>1835.25</v>
      </c>
      <c r="N4" s="28">
        <f>J4/J11*O2</f>
        <v>27488.151658767772</v>
      </c>
      <c r="P4">
        <f>O2/K11*G4</f>
        <v>145</v>
      </c>
    </row>
    <row r="5" spans="1:16">
      <c r="A5">
        <v>4</v>
      </c>
      <c r="B5">
        <v>5509102741</v>
      </c>
      <c r="C5">
        <v>1</v>
      </c>
      <c r="D5" t="s">
        <v>119</v>
      </c>
      <c r="E5">
        <v>1000467</v>
      </c>
      <c r="F5" t="s">
        <v>120</v>
      </c>
      <c r="G5">
        <v>200</v>
      </c>
      <c r="H5" t="s">
        <v>17</v>
      </c>
      <c r="I5">
        <v>1200</v>
      </c>
      <c r="J5">
        <v>240000</v>
      </c>
      <c r="K5">
        <v>28434.31</v>
      </c>
      <c r="L5" s="34">
        <v>27488.15</v>
      </c>
      <c r="M5">
        <v>946.15800000000002</v>
      </c>
      <c r="N5" s="28">
        <f>J5/J11*O2</f>
        <v>14218.009478672984</v>
      </c>
      <c r="P5">
        <f>O2/K11*G5</f>
        <v>100</v>
      </c>
    </row>
    <row r="6" spans="1:16">
      <c r="A6">
        <v>5</v>
      </c>
      <c r="B6">
        <v>5509102741</v>
      </c>
      <c r="C6">
        <v>2</v>
      </c>
      <c r="D6" t="s">
        <v>119</v>
      </c>
      <c r="E6">
        <v>1000786</v>
      </c>
      <c r="F6" t="s">
        <v>121</v>
      </c>
      <c r="G6">
        <v>100</v>
      </c>
      <c r="H6" t="s">
        <v>17</v>
      </c>
      <c r="I6">
        <v>1400</v>
      </c>
      <c r="J6">
        <v>140000</v>
      </c>
      <c r="K6">
        <v>16586.68</v>
      </c>
      <c r="L6" s="34">
        <v>16034.76</v>
      </c>
      <c r="M6">
        <v>551.92499999999995</v>
      </c>
      <c r="N6" s="28">
        <f>J6/J11*O2</f>
        <v>8293.8388625592415</v>
      </c>
      <c r="P6">
        <f>O2/K11*G6</f>
        <v>50</v>
      </c>
    </row>
    <row r="7" spans="1:16">
      <c r="A7">
        <v>6</v>
      </c>
      <c r="B7">
        <v>5509102741</v>
      </c>
      <c r="C7">
        <v>3</v>
      </c>
      <c r="D7" t="s">
        <v>119</v>
      </c>
      <c r="E7">
        <v>2001876</v>
      </c>
      <c r="F7" t="s">
        <v>122</v>
      </c>
      <c r="G7">
        <v>290</v>
      </c>
      <c r="H7" t="s">
        <v>17</v>
      </c>
      <c r="I7">
        <v>1600</v>
      </c>
      <c r="J7">
        <v>464000</v>
      </c>
      <c r="K7">
        <v>54979.01</v>
      </c>
      <c r="L7" s="34">
        <v>53143.76</v>
      </c>
      <c r="M7">
        <v>1835.25</v>
      </c>
      <c r="N7" s="28">
        <f>J7/J11*O2</f>
        <v>27488.151658767772</v>
      </c>
      <c r="P7">
        <f>O2/K11*G7</f>
        <v>145</v>
      </c>
    </row>
    <row r="8" spans="1:16">
      <c r="A8">
        <v>7</v>
      </c>
      <c r="B8">
        <v>5509102742</v>
      </c>
      <c r="C8">
        <v>1</v>
      </c>
      <c r="D8" t="s">
        <v>119</v>
      </c>
      <c r="E8">
        <v>1000467</v>
      </c>
      <c r="F8" t="s">
        <v>120</v>
      </c>
      <c r="G8">
        <v>200</v>
      </c>
      <c r="H8" t="s">
        <v>17</v>
      </c>
      <c r="I8">
        <v>1200</v>
      </c>
      <c r="J8">
        <v>240000</v>
      </c>
      <c r="K8">
        <v>28434.31</v>
      </c>
      <c r="L8" s="34">
        <v>27488.15</v>
      </c>
      <c r="M8">
        <v>946.15800000000002</v>
      </c>
      <c r="N8" s="28">
        <f>J8/J11*O2</f>
        <v>14218.009478672984</v>
      </c>
      <c r="P8">
        <f>O2/K11*G8</f>
        <v>100</v>
      </c>
    </row>
    <row r="9" spans="1:16">
      <c r="A9">
        <v>8</v>
      </c>
      <c r="B9">
        <v>5509102742</v>
      </c>
      <c r="C9">
        <v>2</v>
      </c>
      <c r="D9" t="s">
        <v>119</v>
      </c>
      <c r="E9">
        <v>1000786</v>
      </c>
      <c r="F9" t="s">
        <v>121</v>
      </c>
      <c r="G9">
        <v>100</v>
      </c>
      <c r="H9" t="s">
        <v>17</v>
      </c>
      <c r="I9">
        <v>1400</v>
      </c>
      <c r="J9">
        <v>140000</v>
      </c>
      <c r="K9">
        <v>16586.68</v>
      </c>
      <c r="L9" s="34">
        <v>16034.76</v>
      </c>
      <c r="M9">
        <v>551.92499999999995</v>
      </c>
      <c r="N9" s="28">
        <f>J9/J11*O2</f>
        <v>8293.8388625592415</v>
      </c>
      <c r="P9">
        <f>O2/K11*G9</f>
        <v>50</v>
      </c>
    </row>
    <row r="10" spans="1:16">
      <c r="A10">
        <v>9</v>
      </c>
      <c r="B10">
        <v>5509102742</v>
      </c>
      <c r="C10">
        <v>3</v>
      </c>
      <c r="D10" t="s">
        <v>119</v>
      </c>
      <c r="E10">
        <v>2001876</v>
      </c>
      <c r="F10" t="s">
        <v>122</v>
      </c>
      <c r="G10">
        <v>290</v>
      </c>
      <c r="H10" t="s">
        <v>17</v>
      </c>
      <c r="I10">
        <v>1600</v>
      </c>
      <c r="J10">
        <v>464000</v>
      </c>
      <c r="K10">
        <v>54979.01</v>
      </c>
      <c r="L10" s="34">
        <v>53143.76</v>
      </c>
      <c r="M10">
        <v>1835.25</v>
      </c>
      <c r="N10" s="28">
        <f>J10/J11*O2</f>
        <v>27488.151658767772</v>
      </c>
      <c r="P10">
        <f>O2/K11*G10</f>
        <v>145</v>
      </c>
    </row>
    <row r="11" spans="1:16">
      <c r="G11">
        <v>1770</v>
      </c>
      <c r="I11">
        <v>12600</v>
      </c>
      <c r="J11">
        <v>2532000</v>
      </c>
      <c r="K11">
        <v>300000</v>
      </c>
      <c r="L11" s="34">
        <v>290000.01</v>
      </c>
      <c r="M11">
        <v>10000</v>
      </c>
      <c r="N11" s="28">
        <f>SUM(N2:N10)</f>
        <v>150000</v>
      </c>
      <c r="P11">
        <f>SUM(P2:P10)</f>
        <v>885</v>
      </c>
    </row>
    <row r="13" spans="1:16" ht="27.75">
      <c r="A13" s="22" t="s">
        <v>123</v>
      </c>
      <c r="B13" s="23" t="s">
        <v>95</v>
      </c>
      <c r="C13" s="23" t="s">
        <v>96</v>
      </c>
      <c r="D13" s="23" t="s">
        <v>3</v>
      </c>
      <c r="E13" s="23" t="s">
        <v>97</v>
      </c>
      <c r="F13" s="23" t="s">
        <v>5</v>
      </c>
      <c r="G13" s="23" t="s">
        <v>98</v>
      </c>
      <c r="H13" s="23" t="s">
        <v>99</v>
      </c>
      <c r="I13" s="23" t="s">
        <v>100</v>
      </c>
      <c r="J13" s="23" t="s">
        <v>7</v>
      </c>
      <c r="K13" s="23" t="s">
        <v>10</v>
      </c>
      <c r="L13" s="23" t="s">
        <v>103</v>
      </c>
      <c r="M13" s="23" t="s">
        <v>106</v>
      </c>
      <c r="N13" s="23" t="s">
        <v>107</v>
      </c>
    </row>
    <row r="14" spans="1:16">
      <c r="A14" s="31"/>
      <c r="B14" s="24">
        <v>1</v>
      </c>
      <c r="C14" s="24">
        <v>5509102730</v>
      </c>
      <c r="D14" s="32">
        <v>1</v>
      </c>
      <c r="E14" s="24" t="s">
        <v>119</v>
      </c>
      <c r="F14" s="24">
        <v>1000467</v>
      </c>
      <c r="G14" s="24" t="s">
        <v>120</v>
      </c>
      <c r="H14" s="24">
        <v>200</v>
      </c>
      <c r="I14" s="32" t="s">
        <v>17</v>
      </c>
      <c r="J14" s="33">
        <v>1200</v>
      </c>
      <c r="K14" s="33">
        <v>240000</v>
      </c>
      <c r="L14" s="33">
        <v>28437.16</v>
      </c>
      <c r="M14" s="33">
        <v>28436.02</v>
      </c>
      <c r="N14" s="32">
        <v>1.141</v>
      </c>
    </row>
    <row r="15" spans="1:16">
      <c r="A15" s="31"/>
      <c r="B15" s="32">
        <v>2</v>
      </c>
      <c r="C15" s="32">
        <v>5509102730</v>
      </c>
      <c r="D15" s="32">
        <v>2</v>
      </c>
      <c r="E15" s="32" t="s">
        <v>119</v>
      </c>
      <c r="F15" s="32">
        <v>1000786</v>
      </c>
      <c r="G15" s="32" t="s">
        <v>121</v>
      </c>
      <c r="H15" s="32">
        <v>100</v>
      </c>
      <c r="I15" s="32" t="s">
        <v>17</v>
      </c>
      <c r="J15" s="33">
        <v>1400</v>
      </c>
      <c r="K15" s="33">
        <v>140000</v>
      </c>
      <c r="L15" s="33">
        <v>16588.34</v>
      </c>
      <c r="M15" s="33">
        <v>16587.68</v>
      </c>
      <c r="N15" s="32">
        <v>0.66200000000000003</v>
      </c>
    </row>
    <row r="16" spans="1:16">
      <c r="A16" s="31"/>
      <c r="B16" s="32">
        <v>3</v>
      </c>
      <c r="C16" s="32">
        <v>5509102730</v>
      </c>
      <c r="D16" s="32">
        <v>3</v>
      </c>
      <c r="E16" s="32" t="s">
        <v>119</v>
      </c>
      <c r="F16" s="32">
        <v>2001876</v>
      </c>
      <c r="G16" s="32" t="s">
        <v>122</v>
      </c>
      <c r="H16" s="32">
        <v>290</v>
      </c>
      <c r="I16" s="32" t="s">
        <v>17</v>
      </c>
      <c r="J16" s="33">
        <v>1600</v>
      </c>
      <c r="K16" s="33">
        <v>464000</v>
      </c>
      <c r="L16" s="33">
        <v>54974.5</v>
      </c>
      <c r="M16" s="33">
        <v>54976.3</v>
      </c>
      <c r="N16" s="32">
        <v>-1.8029999999999999</v>
      </c>
    </row>
    <row r="17" spans="1:14">
      <c r="A17" s="25" t="s">
        <v>124</v>
      </c>
      <c r="B17" s="26"/>
      <c r="C17" s="26"/>
      <c r="D17" s="26"/>
      <c r="E17" s="26"/>
      <c r="F17" s="26"/>
      <c r="G17" s="26"/>
      <c r="H17" s="27">
        <v>590</v>
      </c>
      <c r="I17" s="26"/>
      <c r="J17" s="35">
        <v>4200</v>
      </c>
      <c r="K17" s="35">
        <v>844000</v>
      </c>
      <c r="L17" s="35">
        <v>100000</v>
      </c>
      <c r="M17" s="35">
        <v>100000</v>
      </c>
      <c r="N17" s="26">
        <v>0</v>
      </c>
    </row>
    <row r="19" spans="1:14" ht="27.75">
      <c r="A19" s="22" t="s">
        <v>123</v>
      </c>
      <c r="B19" s="23" t="s">
        <v>95</v>
      </c>
      <c r="C19" s="23" t="s">
        <v>96</v>
      </c>
      <c r="D19" s="23" t="s">
        <v>3</v>
      </c>
      <c r="E19" s="23" t="s">
        <v>97</v>
      </c>
      <c r="F19" s="23" t="s">
        <v>5</v>
      </c>
      <c r="G19" s="23" t="s">
        <v>98</v>
      </c>
      <c r="H19" s="23" t="s">
        <v>99</v>
      </c>
      <c r="I19" s="23" t="s">
        <v>100</v>
      </c>
      <c r="J19" s="23" t="s">
        <v>7</v>
      </c>
      <c r="K19" s="23" t="s">
        <v>10</v>
      </c>
      <c r="L19" s="23" t="s">
        <v>103</v>
      </c>
      <c r="M19" s="23" t="s">
        <v>106</v>
      </c>
      <c r="N19" s="23" t="s">
        <v>107</v>
      </c>
    </row>
    <row r="20" spans="1:14">
      <c r="A20" s="31"/>
      <c r="B20" s="24">
        <v>1</v>
      </c>
      <c r="C20" s="24">
        <v>5509100798</v>
      </c>
      <c r="D20" s="32">
        <v>1</v>
      </c>
      <c r="E20" s="24" t="s">
        <v>125</v>
      </c>
      <c r="F20" s="40" t="s">
        <v>126</v>
      </c>
      <c r="G20" s="40" t="s">
        <v>126</v>
      </c>
      <c r="H20" s="24">
        <v>16</v>
      </c>
      <c r="I20" s="32" t="s">
        <v>127</v>
      </c>
      <c r="J20" s="32">
        <v>10</v>
      </c>
      <c r="K20" s="32">
        <v>160</v>
      </c>
      <c r="L20" s="32">
        <v>312.5</v>
      </c>
      <c r="M20" s="33">
        <v>1250</v>
      </c>
      <c r="N20" s="32">
        <v>-937.5</v>
      </c>
    </row>
    <row r="21" spans="1:14">
      <c r="A21" s="25" t="s">
        <v>124</v>
      </c>
      <c r="B21" s="26"/>
      <c r="C21" s="26"/>
      <c r="D21" s="26"/>
      <c r="E21" s="26"/>
      <c r="F21" s="26"/>
      <c r="G21" s="26"/>
      <c r="H21" s="27">
        <v>16</v>
      </c>
      <c r="I21" s="26"/>
      <c r="J21" s="26">
        <v>10</v>
      </c>
      <c r="K21" s="26">
        <v>160</v>
      </c>
      <c r="L21" s="26">
        <v>312.5</v>
      </c>
      <c r="M21" s="35">
        <v>1250</v>
      </c>
      <c r="N21" s="26">
        <v>-937.5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7C35-DBC0-491D-A5B9-6F0880843645}">
  <dimension ref="A1:D4"/>
  <sheetViews>
    <sheetView workbookViewId="0">
      <selection activeCell="C4" sqref="C4"/>
    </sheetView>
  </sheetViews>
  <sheetFormatPr defaultRowHeight="15"/>
  <cols>
    <col min="1" max="1" width="25.28515625" customWidth="1"/>
    <col min="2" max="2" width="18" customWidth="1"/>
  </cols>
  <sheetData>
    <row r="1" spans="1:4">
      <c r="B1" t="s">
        <v>128</v>
      </c>
      <c r="C1" s="44" t="s">
        <v>129</v>
      </c>
    </row>
    <row r="2" spans="1:4">
      <c r="A2" t="s">
        <v>130</v>
      </c>
      <c r="B2" s="44">
        <v>1797808.15</v>
      </c>
      <c r="C2" s="44">
        <v>21184.314999999999</v>
      </c>
      <c r="D2" s="28">
        <f>+B2/C2</f>
        <v>84.86505936113582</v>
      </c>
    </row>
    <row r="3" spans="1:4">
      <c r="A3" t="s">
        <v>131</v>
      </c>
      <c r="B3" s="45">
        <v>3725.18</v>
      </c>
      <c r="C3" s="46">
        <f>B3/B2*C2</f>
        <v>43.89533252015795</v>
      </c>
    </row>
    <row r="4" spans="1:4">
      <c r="B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Aravinth Jothi</dc:creator>
  <cp:keywords/>
  <dc:description/>
  <cp:lastModifiedBy>Mohan Kumar M</cp:lastModifiedBy>
  <cp:revision/>
  <dcterms:created xsi:type="dcterms:W3CDTF">2024-09-02T11:57:01Z</dcterms:created>
  <dcterms:modified xsi:type="dcterms:W3CDTF">2024-11-25T10:26:52Z</dcterms:modified>
  <cp:category/>
  <cp:contentStatus/>
</cp:coreProperties>
</file>