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ops teachno\excel\"/>
    </mc:Choice>
  </mc:AlternateContent>
  <xr:revisionPtr revIDLastSave="0" documentId="13_ncr:1_{04CD9DC6-4A47-40A8-9497-70EBC823B688}" xr6:coauthVersionLast="47" xr6:coauthVersionMax="47" xr10:uidLastSave="{00000000-0000-0000-0000-000000000000}"/>
  <bookViews>
    <workbookView xWindow="-108" yWindow="-108" windowWidth="23256" windowHeight="12456" xr2:uid="{6691C382-862F-4510-9E8B-23CBB0B82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6" i="1" l="1"/>
  <c r="F685" i="1"/>
  <c r="F674" i="1"/>
  <c r="E652" i="1"/>
  <c r="E653" i="1"/>
  <c r="E651" i="1"/>
  <c r="E645" i="1"/>
  <c r="E646" i="1"/>
  <c r="E644" i="1"/>
  <c r="G639" i="1"/>
  <c r="G637" i="1"/>
  <c r="D599" i="1"/>
  <c r="D601" i="1"/>
  <c r="D600" i="1"/>
  <c r="E584" i="1"/>
  <c r="E573" i="1"/>
  <c r="E562" i="1"/>
  <c r="K541" i="1"/>
  <c r="K540" i="1"/>
  <c r="K538" i="1"/>
  <c r="K536" i="1"/>
  <c r="K535" i="1"/>
  <c r="E354" i="1"/>
  <c r="D351" i="1"/>
  <c r="D348" i="1"/>
  <c r="E345" i="1"/>
  <c r="E342" i="1"/>
  <c r="E339" i="1"/>
  <c r="E332" i="1"/>
  <c r="D237" i="1"/>
  <c r="E218" i="1"/>
  <c r="E219" i="1"/>
  <c r="E220" i="1"/>
  <c r="E217" i="1"/>
  <c r="D206" i="1" l="1"/>
  <c r="D207" i="1"/>
  <c r="D208" i="1"/>
  <c r="D209" i="1"/>
  <c r="D210" i="1"/>
  <c r="D211" i="1"/>
  <c r="D205" i="1"/>
  <c r="C212" i="1"/>
  <c r="I198" i="1"/>
  <c r="I199" i="1"/>
  <c r="I200" i="1"/>
  <c r="I197" i="1"/>
  <c r="H198" i="1"/>
  <c r="H199" i="1"/>
  <c r="H200" i="1"/>
  <c r="H197" i="1"/>
  <c r="I188" i="1"/>
  <c r="I187" i="1"/>
  <c r="I186" i="1"/>
  <c r="F169" i="1"/>
  <c r="F170" i="1"/>
  <c r="F171" i="1"/>
  <c r="F172" i="1"/>
  <c r="F173" i="1"/>
  <c r="F174" i="1"/>
  <c r="F168" i="1"/>
  <c r="F157" i="1"/>
  <c r="F158" i="1"/>
  <c r="F159" i="1"/>
  <c r="F160" i="1"/>
  <c r="F161" i="1"/>
  <c r="F162" i="1"/>
  <c r="F163" i="1"/>
  <c r="F156" i="1"/>
  <c r="E157" i="1"/>
  <c r="E158" i="1"/>
  <c r="E159" i="1"/>
  <c r="E160" i="1"/>
  <c r="E161" i="1"/>
  <c r="E162" i="1"/>
  <c r="E163" i="1"/>
  <c r="E156" i="1"/>
  <c r="F146" i="1"/>
  <c r="F147" i="1"/>
  <c r="F148" i="1"/>
  <c r="F145" i="1"/>
  <c r="D136" i="1"/>
  <c r="D137" i="1"/>
  <c r="D138" i="1"/>
  <c r="D139" i="1"/>
  <c r="G128" i="1"/>
  <c r="F125" i="1"/>
  <c r="F121" i="1"/>
  <c r="C108" i="1"/>
  <c r="C105" i="1"/>
  <c r="C102" i="1"/>
  <c r="C99" i="1"/>
  <c r="C82" i="1"/>
  <c r="C79" i="1"/>
  <c r="C58" i="1"/>
  <c r="C55" i="1"/>
  <c r="F41" i="1"/>
  <c r="F40" i="1" a="1"/>
  <c r="F40" i="1" s="1"/>
  <c r="C36" i="1"/>
  <c r="C35" i="1"/>
  <c r="C34" i="1"/>
  <c r="F17" i="1"/>
  <c r="F16" i="1"/>
  <c r="F15" i="1"/>
  <c r="F1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<sst xmlns="http://schemas.openxmlformats.org/spreadsheetml/2006/main" count="755" uniqueCount="484">
  <si>
    <t>1) Use the average function and calculate the average of all the three category of weight.</t>
  </si>
  <si>
    <t>Category</t>
  </si>
  <si>
    <t>Name</t>
  </si>
  <si>
    <t>Weight</t>
  </si>
  <si>
    <t>Light Weight</t>
  </si>
  <si>
    <t>A</t>
  </si>
  <si>
    <t>B</t>
  </si>
  <si>
    <t>C</t>
  </si>
  <si>
    <t>Medium Weight</t>
  </si>
  <si>
    <t>D</t>
  </si>
  <si>
    <t>E</t>
  </si>
  <si>
    <t>F</t>
  </si>
  <si>
    <t>Heavy Weight</t>
  </si>
  <si>
    <t>G</t>
  </si>
  <si>
    <t>H</t>
  </si>
  <si>
    <t>I</t>
  </si>
  <si>
    <t>Average Weight of "Light Weight" category</t>
  </si>
  <si>
    <t>Average Weight of "Medium Weight" category</t>
  </si>
  <si>
    <t>Average Weight of "Heavey Weight" category</t>
  </si>
  <si>
    <t xml:space="preserve">Average for all categories </t>
  </si>
  <si>
    <t>2) The excel file named Average 3 , the table below contains precipitation measurement as measured in the Rochester NY area last year and we sampled 3 days in each of the first three months of 2018. Complete all the question in the file given</t>
  </si>
  <si>
    <t>Sample</t>
  </si>
  <si>
    <t>Month</t>
  </si>
  <si>
    <t>Rainfall (mm)</t>
  </si>
  <si>
    <t>Sample 1</t>
  </si>
  <si>
    <t>Sample 2</t>
  </si>
  <si>
    <t>Sample 3</t>
  </si>
  <si>
    <t>Sample 4</t>
  </si>
  <si>
    <t>Sample 5</t>
  </si>
  <si>
    <t>Sample 6</t>
  </si>
  <si>
    <t>Sample 7</t>
  </si>
  <si>
    <t>Sample 8</t>
  </si>
  <si>
    <t>Sample 9</t>
  </si>
  <si>
    <t>What was the average precipitation for each month?</t>
  </si>
  <si>
    <t>Now, calculate the average of the following numbers only with formulas SUM and COUNT (don't use Average formula)</t>
  </si>
  <si>
    <t>What is the average of all of the samples?</t>
  </si>
  <si>
    <t>Now get the same result with Average function</t>
  </si>
  <si>
    <t>3) In excel file named Count 1, The table below shows survey responses; the respondents could use any value for their answers. Answer all the questions using COUNT and COUNTA function.</t>
  </si>
  <si>
    <t>Name:</t>
  </si>
  <si>
    <t>Answer</t>
  </si>
  <si>
    <t>Avery</t>
  </si>
  <si>
    <t>Ron</t>
  </si>
  <si>
    <t>Avi</t>
  </si>
  <si>
    <t>Ravi</t>
  </si>
  <si>
    <t>Ricky</t>
  </si>
  <si>
    <t>Nate</t>
  </si>
  <si>
    <t xml:space="preserve">I don't know </t>
  </si>
  <si>
    <t>David</t>
  </si>
  <si>
    <t>Question</t>
  </si>
  <si>
    <t>How many numerical (with numbers only) responses are in the range?</t>
  </si>
  <si>
    <t>How many responses in total are in the range?</t>
  </si>
  <si>
    <t>4) In excel file named COUNT 2 , The following table represents a bank statement of ExcelMaster company. Column E shows the total dollar value amount of each of the accounts. Answer all the questions using COUNT and COUNTA function.</t>
  </si>
  <si>
    <t>Account Number</t>
  </si>
  <si>
    <t>Currency</t>
  </si>
  <si>
    <t>Amount</t>
  </si>
  <si>
    <t>USD - United States</t>
  </si>
  <si>
    <t>£ - United Kingdom</t>
  </si>
  <si>
    <t>Wine - Japan</t>
  </si>
  <si>
    <t>Error</t>
  </si>
  <si>
    <t>Euro - EMU</t>
  </si>
  <si>
    <t>Dollar - Australia</t>
  </si>
  <si>
    <t>USD - Canada</t>
  </si>
  <si>
    <t>Crown - Denmark</t>
  </si>
  <si>
    <t>Crown - Norway</t>
  </si>
  <si>
    <t>Rand - South Africa</t>
  </si>
  <si>
    <t>Crown - Sweden</t>
  </si>
  <si>
    <t>Frank - Switzerland</t>
  </si>
  <si>
    <t>Diner - Jordan banknotes</t>
  </si>
  <si>
    <t>Pound - Lebanese bills</t>
  </si>
  <si>
    <t>Pound - Egyptian banknotes</t>
  </si>
  <si>
    <t>How many numerical answers appear in column C - Amount?</t>
  </si>
  <si>
    <t>How many non-blank answers (numbers and letters) appear in column C?</t>
  </si>
  <si>
    <t>5) In excel file named COUNT 3 , Solve all the question by using formulas COUNT, COUNTA and COUNTBLANK:</t>
  </si>
  <si>
    <t>Orange</t>
  </si>
  <si>
    <t>L</t>
  </si>
  <si>
    <t>AAA</t>
  </si>
  <si>
    <t>Apple1234</t>
  </si>
  <si>
    <t>How many cells with a number value are in the grey range (cells B3 to B13)?</t>
  </si>
  <si>
    <t>How many empty cells are in the grey range?</t>
  </si>
  <si>
    <t>How many non number cells are in  the grey range?</t>
  </si>
  <si>
    <t>How many cells in total are in the range?</t>
  </si>
  <si>
    <t>6) In excel file named HLOOKUP, Solve all the question using HLOOKUP only</t>
  </si>
  <si>
    <t>Employee ID</t>
  </si>
  <si>
    <t>Employee Name</t>
  </si>
  <si>
    <t>John Doe</t>
  </si>
  <si>
    <t>Jane Smith</t>
  </si>
  <si>
    <t>Bob Johnson</t>
  </si>
  <si>
    <t>Sarah Lee</t>
  </si>
  <si>
    <t>Tom Davis</t>
  </si>
  <si>
    <t>Emily Brown</t>
  </si>
  <si>
    <t>Michael Wilson</t>
  </si>
  <si>
    <t>Jessica Davis</t>
  </si>
  <si>
    <t>David Martin</t>
  </si>
  <si>
    <t>Rachel Green</t>
  </si>
  <si>
    <t>Department</t>
  </si>
  <si>
    <t>HR</t>
  </si>
  <si>
    <t>Marketing</t>
  </si>
  <si>
    <t>IT</t>
  </si>
  <si>
    <t>Finance</t>
  </si>
  <si>
    <t>Salary</t>
  </si>
  <si>
    <t>Bonus</t>
  </si>
  <si>
    <t>Total Pay</t>
  </si>
  <si>
    <t>What is the department of employee with ID 102?</t>
  </si>
  <si>
    <t>Enter function here:</t>
  </si>
  <si>
    <t>What is the salary of employee with ID 105?</t>
  </si>
  <si>
    <t xml:space="preserve">What is the total pay of employee with ID 107? </t>
  </si>
  <si>
    <t>7) In excel file named IF 1 , Table A contains names and their respective grades for Excel 101 Course. Complete column C using only IF formula</t>
  </si>
  <si>
    <t>Grade 60 or higher = Pass</t>
  </si>
  <si>
    <t>Grade less than 60 = Fail</t>
  </si>
  <si>
    <t>Grade</t>
  </si>
  <si>
    <t>Pass/Fail</t>
  </si>
  <si>
    <t>Adi</t>
  </si>
  <si>
    <t>Beni</t>
  </si>
  <si>
    <t>Charlie</t>
  </si>
  <si>
    <t>Dani</t>
  </si>
  <si>
    <t>8) In excel file named IF 2, The following table is an extract from an accounting system that contains four journal entries. Check if column A's cells match column B's cell. if they match - return "match", otherwise return "no match"</t>
  </si>
  <si>
    <t>Debit</t>
  </si>
  <si>
    <t>Credit</t>
  </si>
  <si>
    <t>Same value?</t>
  </si>
  <si>
    <t>Journal Entry 1</t>
  </si>
  <si>
    <t>Journal Entry 2</t>
  </si>
  <si>
    <t>Journal Entry 3</t>
  </si>
  <si>
    <t>Journal Entry 4</t>
  </si>
  <si>
    <t>9) In excel file named IF 3, The table below contains details of high school students names and ages, use IF formula to complete columns D and E.If the student's age is 16 or above, he/she is eligible for a driver's license. Check if they are eligible or not.</t>
  </si>
  <si>
    <t>Answer in column D. If the student is younger than 18 years old he/she is a minor. Check whether the student is a minor or not. for Minor return "Minor" and non minor = "Adult" anwswer in column E.</t>
  </si>
  <si>
    <t>Column D</t>
  </si>
  <si>
    <t>Column E</t>
  </si>
  <si>
    <t>Number</t>
  </si>
  <si>
    <t>Age</t>
  </si>
  <si>
    <t>Driver Licence</t>
  </si>
  <si>
    <t>Minor/Adult?</t>
  </si>
  <si>
    <t>Arik</t>
  </si>
  <si>
    <t>Ben</t>
  </si>
  <si>
    <t>Cermit</t>
  </si>
  <si>
    <t>Dan</t>
  </si>
  <si>
    <t>Eliko</t>
  </si>
  <si>
    <t>Fage</t>
  </si>
  <si>
    <t>George</t>
  </si>
  <si>
    <t>Herzl</t>
  </si>
  <si>
    <t>If the student's age is 16 or above, he/she is eligible for a driver's license. Check if they are eligible or not. Answer in column D</t>
  </si>
  <si>
    <t>If the student is younger than 18 years old he/she is a minor. Check whether the student is a minor or not. for Minor return "Minor" and non minor = "Adult" anwswer in column E</t>
  </si>
  <si>
    <t>10) In excel file named IF 4, An A+ student gets 100% scholarship and non A+ gets 50% scholarship , The following table contains the names of students from 2024 class.Use IF function to calculate the scholarships' amounts each of them will get</t>
  </si>
  <si>
    <t>GPA</t>
  </si>
  <si>
    <t>Tuition</t>
  </si>
  <si>
    <t>Scholarship</t>
  </si>
  <si>
    <t>Sam</t>
  </si>
  <si>
    <t>A+</t>
  </si>
  <si>
    <t>Ari</t>
  </si>
  <si>
    <t>A-</t>
  </si>
  <si>
    <t>Xena</t>
  </si>
  <si>
    <t>Gabe</t>
  </si>
  <si>
    <t>Daniela</t>
  </si>
  <si>
    <t>Rotem</t>
  </si>
  <si>
    <t>11) In excel file named Math 1, Use the following guidelines to calculate the statements given the file.</t>
  </si>
  <si>
    <t>Ishaymoto</t>
  </si>
  <si>
    <t>Solomoto</t>
  </si>
  <si>
    <t>Greenko</t>
  </si>
  <si>
    <t>Dinamito</t>
  </si>
  <si>
    <t>Shlomtzi</t>
  </si>
  <si>
    <t>Oveidyudo</t>
  </si>
  <si>
    <t>What is the maximum weight of a wrestler?</t>
  </si>
  <si>
    <t>What is the minimum weight of a wrestler?</t>
  </si>
  <si>
    <t>What is the average between the maximum and the minimum? (mid range)</t>
  </si>
  <si>
    <t>12) In excel file named MAX MIN 1, Use max, min and average formulas to answer all the following questions given in the file</t>
  </si>
  <si>
    <t>Use IF and MAX/MIN to check if a student passed the test</t>
  </si>
  <si>
    <t>1. if the lowest score is lower than 50 - return "fail"</t>
  </si>
  <si>
    <t>2. else - return "pass"</t>
  </si>
  <si>
    <t>Test 1</t>
  </si>
  <si>
    <t>Test 2</t>
  </si>
  <si>
    <t>Test 3</t>
  </si>
  <si>
    <t>Test 4</t>
  </si>
  <si>
    <t>Johnny</t>
  </si>
  <si>
    <t>Georgy</t>
  </si>
  <si>
    <t>Ofri</t>
  </si>
  <si>
    <t>min</t>
  </si>
  <si>
    <t>result</t>
  </si>
  <si>
    <t>13) In the file named MAX MIN 2, The following table contains details about the scores of 4 students in a driving theory test. If a student fails at least one test - she or he needs to retake the course. Use IF and MAX/MIN to check if a student passed the test.</t>
  </si>
  <si>
    <t>14) In the file named MAX MIN 3, IF at least one student got 99 points or more in a test - the test considered easy, Use MAX and IF to create a logic that checks if the test was "Easy" or not.</t>
  </si>
  <si>
    <t>Johny</t>
  </si>
  <si>
    <t>Lev</t>
  </si>
  <si>
    <t>Yoav</t>
  </si>
  <si>
    <t>Chen</t>
  </si>
  <si>
    <t>logic</t>
  </si>
  <si>
    <t>max</t>
  </si>
  <si>
    <t>15) In the file named Nested IF 1, The school decided to use the following grade system: A. Grade higher or equal to 80 - Excellent B. Grade higher or equal to 60 but lower than 80 – Good C. Grade lower than 60 - Failed</t>
  </si>
  <si>
    <t>Student name</t>
  </si>
  <si>
    <t>Failed/Good/Excellent</t>
  </si>
  <si>
    <t>John</t>
  </si>
  <si>
    <t>Sarah</t>
  </si>
  <si>
    <t>Michael</t>
  </si>
  <si>
    <t>Deborah</t>
  </si>
  <si>
    <t>Grade higher or equal to 80 - Excellent</t>
  </si>
  <si>
    <t>Grade higher or equal to 60 but lower than 80 - Good</t>
  </si>
  <si>
    <t>Grade lower than 60 - Failed</t>
  </si>
  <si>
    <t>16) In the file named SUM 1, The following table includes ABC company's revenue by month. The company's CFO asked you to use SUM formula to calculate the total revenue for the year.</t>
  </si>
  <si>
    <t>Revenue in $MM</t>
  </si>
  <si>
    <t>January</t>
  </si>
  <si>
    <t>February</t>
  </si>
  <si>
    <t>March</t>
  </si>
  <si>
    <t>April</t>
  </si>
  <si>
    <t>May</t>
  </si>
  <si>
    <t>June</t>
  </si>
  <si>
    <t>July</t>
  </si>
  <si>
    <t>August</t>
  </si>
  <si>
    <t>September</t>
  </si>
  <si>
    <t>October</t>
  </si>
  <si>
    <t>November</t>
  </si>
  <si>
    <t>December</t>
  </si>
  <si>
    <t>Total Year</t>
  </si>
  <si>
    <t>17) In the file named SUM 2, The following table represents daily costs by day for the first quarter of 2015. Calculate the total costs at the bottom of the table. Hint: to save time, use sum shortcuts</t>
  </si>
  <si>
    <t>Date</t>
  </si>
  <si>
    <t>Costs</t>
  </si>
  <si>
    <t>18) In the file named SUM 3, Find the number of residents for each of the following groups from the table below, complete all the question in the file.</t>
  </si>
  <si>
    <t>Find the number of residents for each of the following groups from the table below:</t>
  </si>
  <si>
    <t>Age group</t>
  </si>
  <si>
    <t>0-19</t>
  </si>
  <si>
    <t>Number of residents</t>
  </si>
  <si>
    <t>25-49</t>
  </si>
  <si>
    <t>50-75+</t>
  </si>
  <si>
    <t>What is the total number of residents in region 3 (green) for all group ages?</t>
  </si>
  <si>
    <t>What is the total number of users in regions 1-20 for all groups?</t>
  </si>
  <si>
    <t>Total number of residents of ages 0-19 and 50-75+</t>
  </si>
  <si>
    <t>City</t>
  </si>
  <si>
    <t>Region</t>
  </si>
  <si>
    <t>Tel Aviv</t>
  </si>
  <si>
    <t>Region 1</t>
  </si>
  <si>
    <t>Region 2</t>
  </si>
  <si>
    <t>Region 3</t>
  </si>
  <si>
    <t>Region 4</t>
  </si>
  <si>
    <t>Region 5</t>
  </si>
  <si>
    <t>Region 6</t>
  </si>
  <si>
    <t>Region 7</t>
  </si>
  <si>
    <t>Region 8</t>
  </si>
  <si>
    <t>Region 9</t>
  </si>
  <si>
    <t>Region 10</t>
  </si>
  <si>
    <t>Region 11</t>
  </si>
  <si>
    <t>Region 12</t>
  </si>
  <si>
    <t>Region 13</t>
  </si>
  <si>
    <t>Region 14</t>
  </si>
  <si>
    <t>Region 15</t>
  </si>
  <si>
    <t>Region 16</t>
  </si>
  <si>
    <t>Region 17</t>
  </si>
  <si>
    <t>Region 18</t>
  </si>
  <si>
    <t>Region 19</t>
  </si>
  <si>
    <t>Region 20</t>
  </si>
  <si>
    <t>Region 21</t>
  </si>
  <si>
    <t>Region 22</t>
  </si>
  <si>
    <t>Region 23</t>
  </si>
  <si>
    <t>Region 24</t>
  </si>
  <si>
    <t>Region 25</t>
  </si>
  <si>
    <t>Region 26</t>
  </si>
  <si>
    <t>Region 27</t>
  </si>
  <si>
    <t>Region 28</t>
  </si>
  <si>
    <t>Region 29</t>
  </si>
  <si>
    <t>Region 30</t>
  </si>
  <si>
    <t>Region 31</t>
  </si>
  <si>
    <t>Region 32</t>
  </si>
  <si>
    <t>Region 33</t>
  </si>
  <si>
    <t>Region 34</t>
  </si>
  <si>
    <t>Region 35</t>
  </si>
  <si>
    <t>Region 36</t>
  </si>
  <si>
    <t>Region 37</t>
  </si>
  <si>
    <t>Region 38</t>
  </si>
  <si>
    <t>Region 39</t>
  </si>
  <si>
    <t>Region 40</t>
  </si>
  <si>
    <t>Region 41</t>
  </si>
  <si>
    <t>Region 42</t>
  </si>
  <si>
    <t>Region 43</t>
  </si>
  <si>
    <t>Region 44</t>
  </si>
  <si>
    <t>Region 45</t>
  </si>
  <si>
    <t>Region 46</t>
  </si>
  <si>
    <t>Region 47</t>
  </si>
  <si>
    <t>Region 48</t>
  </si>
  <si>
    <t>Region 49</t>
  </si>
  <si>
    <t>Region 50</t>
  </si>
  <si>
    <t>Region 51</t>
  </si>
  <si>
    <t>Region 52</t>
  </si>
  <si>
    <t>Region 53</t>
  </si>
  <si>
    <t>Region 54</t>
  </si>
  <si>
    <t>Region 55</t>
  </si>
  <si>
    <t>Region 56</t>
  </si>
  <si>
    <t>Region 57</t>
  </si>
  <si>
    <t>Region 58</t>
  </si>
  <si>
    <t>Region 59</t>
  </si>
  <si>
    <t>Region 60</t>
  </si>
  <si>
    <t>Region 61</t>
  </si>
  <si>
    <t>Region 62</t>
  </si>
  <si>
    <t>Region 63</t>
  </si>
  <si>
    <t>Region 64</t>
  </si>
  <si>
    <t>Region 65</t>
  </si>
  <si>
    <t>Region 66</t>
  </si>
  <si>
    <t>Region 67</t>
  </si>
  <si>
    <t>Region 68</t>
  </si>
  <si>
    <t>Region 69</t>
  </si>
  <si>
    <t>Region 70</t>
  </si>
  <si>
    <t>Region 71</t>
  </si>
  <si>
    <t>Region 72</t>
  </si>
  <si>
    <t>Region 73</t>
  </si>
  <si>
    <t>Region 74</t>
  </si>
  <si>
    <t>Region 75</t>
  </si>
  <si>
    <t>Region 76</t>
  </si>
  <si>
    <t>Region 77</t>
  </si>
  <si>
    <t>Region 78</t>
  </si>
  <si>
    <t>Region 79</t>
  </si>
  <si>
    <t>Region 80</t>
  </si>
  <si>
    <t>Region 81</t>
  </si>
  <si>
    <t>Region 82</t>
  </si>
  <si>
    <t>Region 83</t>
  </si>
  <si>
    <t>Region 84</t>
  </si>
  <si>
    <t>Region 85</t>
  </si>
  <si>
    <t>Region 86</t>
  </si>
  <si>
    <t>Region 87</t>
  </si>
  <si>
    <t>Region 88</t>
  </si>
  <si>
    <t>Region 89</t>
  </si>
  <si>
    <t>Region 90</t>
  </si>
  <si>
    <t>Region 91</t>
  </si>
  <si>
    <t>Region 92</t>
  </si>
  <si>
    <t>Region 93</t>
  </si>
  <si>
    <t>Region 94</t>
  </si>
  <si>
    <t>Region 95</t>
  </si>
  <si>
    <t>Region 96</t>
  </si>
  <si>
    <t>Region 97</t>
  </si>
  <si>
    <t>Region 98</t>
  </si>
  <si>
    <t>Region 99</t>
  </si>
  <si>
    <t>Region 100</t>
  </si>
  <si>
    <t>Region 101</t>
  </si>
  <si>
    <t>Region 102</t>
  </si>
  <si>
    <t>Region 103</t>
  </si>
  <si>
    <t>Region 104</t>
  </si>
  <si>
    <t>Region 105</t>
  </si>
  <si>
    <t>Region 106</t>
  </si>
  <si>
    <t>Region 107</t>
  </si>
  <si>
    <t>Region 108</t>
  </si>
  <si>
    <t>Region 109</t>
  </si>
  <si>
    <t>Region 110</t>
  </si>
  <si>
    <t>Region 111</t>
  </si>
  <si>
    <t>Region 112</t>
  </si>
  <si>
    <t>Region 113</t>
  </si>
  <si>
    <t>Region 114</t>
  </si>
  <si>
    <t>Region 115</t>
  </si>
  <si>
    <t>Region 116</t>
  </si>
  <si>
    <t>Region 117</t>
  </si>
  <si>
    <t>Region 118</t>
  </si>
  <si>
    <t>Region 119</t>
  </si>
  <si>
    <t>Region 120</t>
  </si>
  <si>
    <t>Region 121</t>
  </si>
  <si>
    <t>Region 122</t>
  </si>
  <si>
    <t>Region 123</t>
  </si>
  <si>
    <t>Region 124</t>
  </si>
  <si>
    <t>Region 125</t>
  </si>
  <si>
    <t>Region 126</t>
  </si>
  <si>
    <t>Region 127</t>
  </si>
  <si>
    <t>Region 128</t>
  </si>
  <si>
    <t>Region 129</t>
  </si>
  <si>
    <t>Region 130</t>
  </si>
  <si>
    <t>Region 131</t>
  </si>
  <si>
    <t>Region 132</t>
  </si>
  <si>
    <t>Region 133</t>
  </si>
  <si>
    <t>Region 134</t>
  </si>
  <si>
    <t>Region 135</t>
  </si>
  <si>
    <t>Region 136</t>
  </si>
  <si>
    <t>Region 137</t>
  </si>
  <si>
    <t>Region 138</t>
  </si>
  <si>
    <t>Region 139</t>
  </si>
  <si>
    <t>Region 140</t>
  </si>
  <si>
    <t>Region 141</t>
  </si>
  <si>
    <t>Region 142</t>
  </si>
  <si>
    <t>Region 143</t>
  </si>
  <si>
    <t>Region 144</t>
  </si>
  <si>
    <t>Region 145</t>
  </si>
  <si>
    <t>Region 146</t>
  </si>
  <si>
    <t>Region 147</t>
  </si>
  <si>
    <t>Region 148</t>
  </si>
  <si>
    <t>Region 149</t>
  </si>
  <si>
    <t>Region 150</t>
  </si>
  <si>
    <t>Region 151</t>
  </si>
  <si>
    <t>Region 152</t>
  </si>
  <si>
    <t>Region 153</t>
  </si>
  <si>
    <t>Region 154</t>
  </si>
  <si>
    <t>Region 155</t>
  </si>
  <si>
    <t>Region 156</t>
  </si>
  <si>
    <t>Region 157</t>
  </si>
  <si>
    <t>Region 158</t>
  </si>
  <si>
    <t>19) In the file named SUMIF 1, answer all the question given in the file</t>
  </si>
  <si>
    <t>Client #</t>
  </si>
  <si>
    <t>Balance</t>
  </si>
  <si>
    <t>VIP Account?</t>
  </si>
  <si>
    <t>Total commisions</t>
  </si>
  <si>
    <t>Yes</t>
  </si>
  <si>
    <t>No</t>
  </si>
  <si>
    <t>SUMIF</t>
  </si>
  <si>
    <t>What is the total amout of money in VIP Accounts?</t>
  </si>
  <si>
    <t>What is the total amout of money in Non-VIP Accounts?</t>
  </si>
  <si>
    <t>What is the total amount of commisions from accounts that are over $10,000?</t>
  </si>
  <si>
    <t>What is the total amout of money in accounts over $10,000?</t>
  </si>
  <si>
    <t>What is the total amout of money in accounts under $9,500?</t>
  </si>
  <si>
    <t>20) In the file named SUMIF 2, answer all the question given in the file based on table.</t>
  </si>
  <si>
    <t>Data - SUMIF</t>
  </si>
  <si>
    <t>Sport</t>
  </si>
  <si>
    <t>Country</t>
  </si>
  <si>
    <t>Medals Won</t>
  </si>
  <si>
    <t>Michael Phelps</t>
  </si>
  <si>
    <t>Swimming</t>
  </si>
  <si>
    <t>USA</t>
  </si>
  <si>
    <t>Usain Bolt</t>
  </si>
  <si>
    <t>Athletics</t>
  </si>
  <si>
    <t>Jamaica</t>
  </si>
  <si>
    <t>Simone Biles</t>
  </si>
  <si>
    <t>Gymnastics</t>
  </si>
  <si>
    <t>Katarina Witt</t>
  </si>
  <si>
    <t>Figure Skating</t>
  </si>
  <si>
    <t>Germany</t>
  </si>
  <si>
    <t>Nadia Comaneci</t>
  </si>
  <si>
    <t>Romania</t>
  </si>
  <si>
    <t>Carl Lewis</t>
  </si>
  <si>
    <t>Larisa Latynina</t>
  </si>
  <si>
    <t>USSR</t>
  </si>
  <si>
    <t>Mark Spitz</t>
  </si>
  <si>
    <t>Sonja Henie</t>
  </si>
  <si>
    <t>Norway</t>
  </si>
  <si>
    <t>Yelena Isinbayeva</t>
  </si>
  <si>
    <t>Russia</t>
  </si>
  <si>
    <t>Questions</t>
  </si>
  <si>
    <t>See Answers Tab</t>
  </si>
  <si>
    <t>What is the total number of medals won by athletes from USA?</t>
  </si>
  <si>
    <t>Result:</t>
  </si>
  <si>
    <t>What is the total number of medals won by figure skaters?</t>
  </si>
  <si>
    <t>What is the total number of medals won by both USA and Jamaica? (Hard)</t>
  </si>
  <si>
    <t>21) In the file named VLOOKUP APPROXIMATE MATCH, Retrieve the GBP:USD exchange rate for the following dates using VLOOKUP function, from the table in columns G-H. In case there is no exchange rate for a certain date entry, return the the last known rate for that day.</t>
  </si>
  <si>
    <t>GBP:USD Exchange rates:</t>
  </si>
  <si>
    <t>Exchange Rate</t>
  </si>
  <si>
    <t>22) In the file named VLOOKUP 1, Below is a list of the employees who work in your company: Answer all the question given in the file using vlookup function</t>
  </si>
  <si>
    <t>Location</t>
  </si>
  <si>
    <t>Garry Manship</t>
  </si>
  <si>
    <t>Hong Kong</t>
  </si>
  <si>
    <t>William Johnson</t>
  </si>
  <si>
    <t>Berlin</t>
  </si>
  <si>
    <t>Thomas Bettle</t>
  </si>
  <si>
    <t>Bangkok</t>
  </si>
  <si>
    <t>Ian Nash</t>
  </si>
  <si>
    <t>Cairo</t>
  </si>
  <si>
    <t>Margaret Turley</t>
  </si>
  <si>
    <t>Shanghai</t>
  </si>
  <si>
    <t>Michael Kaye</t>
  </si>
  <si>
    <t>Capetown</t>
  </si>
  <si>
    <t>Paul Bell</t>
  </si>
  <si>
    <t>Thomas Davies</t>
  </si>
  <si>
    <t>Eric Green</t>
  </si>
  <si>
    <t>Warsaw</t>
  </si>
  <si>
    <t>Williamr Black</t>
  </si>
  <si>
    <t>Estelle Cormack</t>
  </si>
  <si>
    <t>Christopher Fallon</t>
  </si>
  <si>
    <t>Delhi</t>
  </si>
  <si>
    <t>What is the name of Employee ID 58369?</t>
  </si>
  <si>
    <t>What's the age of Estelle Cormack?</t>
  </si>
  <si>
    <t>Return the Location of the following employees:</t>
  </si>
  <si>
    <t>Find the Salary of the following employees:</t>
  </si>
  <si>
    <t>Johnny Slash</t>
  </si>
  <si>
    <t>23) In the file named VLOOKUP 2a, According to the table , answer all the question given in the file using vlookup</t>
  </si>
  <si>
    <t>Gender</t>
  </si>
  <si>
    <t>Occupation</t>
  </si>
  <si>
    <t>John Smith</t>
  </si>
  <si>
    <t>Male</t>
  </si>
  <si>
    <t>Software Eng</t>
  </si>
  <si>
    <t>Jane Doe</t>
  </si>
  <si>
    <t>Female</t>
  </si>
  <si>
    <t>Data Scientist</t>
  </si>
  <si>
    <t>Accountant</t>
  </si>
  <si>
    <t>Emily Chen</t>
  </si>
  <si>
    <t>Sam Lee</t>
  </si>
  <si>
    <t>Alice Kim</t>
  </si>
  <si>
    <t>Sales</t>
  </si>
  <si>
    <t>Yoav Ishay</t>
  </si>
  <si>
    <t>Lawyer</t>
  </si>
  <si>
    <t>Sue Kim</t>
  </si>
  <si>
    <t>Doctor</t>
  </si>
  <si>
    <t>Mike Lee</t>
  </si>
  <si>
    <t>CEO</t>
  </si>
  <si>
    <t>Lily Chen</t>
  </si>
  <si>
    <t>Engineer</t>
  </si>
  <si>
    <t>s</t>
  </si>
  <si>
    <t>Create a VLOOKUP formula to find the occupation of Jane Doe.</t>
  </si>
  <si>
    <t>Create a VLOOKUP formula to find the age of Mike Lee.</t>
  </si>
  <si>
    <t>Create a VLOOKUP formula to find the occupation of a person whose name starts with "B" (Challenging!)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</si>
</sst>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B1mmm\-yy"/>
    <numFmt numFmtId="165" formatCode="_([$$-409]* #,##0.00_);_([$$-409]* \(#,##0.00\);_([$$-409]* &quot;-&quot;??_);_(@_)"/>
    <numFmt numFmtId="166" formatCode="_ * #,##0_ ;_ * \-#,##0_ ;_ * &quot;-&quot;??_ ;_ @_ "/>
    <numFmt numFmtId="167" formatCode="_(* #,##0_);_(* \(#,##0\);_(* &quot;-&quot;??_);_(@_)"/>
    <numFmt numFmtId="168" formatCode="_(&quot;$&quot;* #,##0.00_);_(&quot;$&quot;* \(#,##0.00\);_(&quot;$&quot;* &quot;-&quot;??_);_(@_)"/>
    <numFmt numFmtId="177" formatCode="_-[$$-409]* #,##0.0000_ ;_-[$$-409]* \-#,##0.0000\ ;_-[$$-409]* &quot;-&quot;??_ ;_-@_ "/>
  </numFmts>
  <fonts count="34" x14ac:knownFonts="1">
    <font>
      <sz val="11"/>
      <color theme="1"/>
      <name val="Calibri"/>
      <family val="2"/>
      <scheme val="minor"/>
    </font>
    <font>
      <sz val="11"/>
      <color theme="1"/>
      <name val="Calibri"/>
      <family val="2"/>
      <scheme val="minor"/>
    </font>
    <font>
      <sz val="11"/>
      <color theme="1"/>
      <name val="Calibri"/>
      <family val="2"/>
      <charset val="177"/>
      <scheme val="minor"/>
    </font>
    <font>
      <u/>
      <sz val="11"/>
      <color theme="10"/>
      <name val="Calibri"/>
      <family val="2"/>
      <scheme val="minor"/>
    </font>
    <font>
      <sz val="11"/>
      <color theme="1"/>
      <name val="Calibri"/>
      <family val="2"/>
    </font>
    <font>
      <b/>
      <sz val="11"/>
      <color theme="1"/>
      <name val="Calibri"/>
      <family val="2"/>
    </font>
    <font>
      <sz val="11"/>
      <name val="Arial"/>
      <family val="2"/>
    </font>
    <font>
      <sz val="11"/>
      <name val="Calibri"/>
      <family val="2"/>
      <charset val="177"/>
    </font>
    <font>
      <b/>
      <u/>
      <sz val="11"/>
      <name val="Calibri"/>
      <family val="2"/>
      <charset val="177"/>
    </font>
    <font>
      <b/>
      <sz val="11"/>
      <name val="Calibri"/>
      <family val="2"/>
      <scheme val="minor"/>
    </font>
    <font>
      <sz val="11"/>
      <name val="Calibri"/>
      <family val="2"/>
      <scheme val="minor"/>
    </font>
    <font>
      <b/>
      <sz val="9"/>
      <name val="Calibri"/>
      <family val="2"/>
      <scheme val="minor"/>
    </font>
    <font>
      <sz val="9"/>
      <name val="Calibri"/>
      <family val="2"/>
      <scheme val="minor"/>
    </font>
    <font>
      <b/>
      <u/>
      <sz val="11"/>
      <name val="Calibri"/>
      <family val="2"/>
      <scheme val="minor"/>
    </font>
    <font>
      <b/>
      <sz val="11"/>
      <color theme="1"/>
      <name val="Calibri"/>
      <family val="2"/>
      <scheme val="minor"/>
    </font>
    <font>
      <b/>
      <u/>
      <sz val="11"/>
      <color theme="1"/>
      <name val="Calibri"/>
      <family val="2"/>
    </font>
    <font>
      <b/>
      <sz val="11"/>
      <color rgb="FF0E101A"/>
      <name val="Calibri"/>
      <family val="2"/>
    </font>
    <font>
      <sz val="11"/>
      <color rgb="FF0E101A"/>
      <name val="Calibri"/>
      <family val="2"/>
    </font>
    <font>
      <b/>
      <sz val="10"/>
      <color rgb="FF000000"/>
      <name val="Arial"/>
      <family val="2"/>
    </font>
    <font>
      <sz val="11"/>
      <color rgb="FF000000"/>
      <name val="Roboto"/>
    </font>
    <font>
      <b/>
      <sz val="10"/>
      <color theme="1"/>
      <name val="Arial"/>
      <family val="2"/>
    </font>
    <font>
      <b/>
      <sz val="11"/>
      <color theme="1"/>
      <name val="Calibri"/>
      <family val="2"/>
      <charset val="177"/>
    </font>
    <font>
      <b/>
      <sz val="11"/>
      <name val="Arial"/>
      <family val="2"/>
      <charset val="177"/>
    </font>
    <font>
      <sz val="10"/>
      <color theme="1"/>
      <name val="Calibri"/>
      <family val="2"/>
      <scheme val="minor"/>
    </font>
    <font>
      <b/>
      <sz val="10"/>
      <color theme="1"/>
      <name val="Calibri"/>
      <family val="2"/>
      <scheme val="minor"/>
    </font>
    <font>
      <b/>
      <u/>
      <sz val="10"/>
      <color rgb="FF374151"/>
      <name val="Calibri"/>
      <family val="2"/>
      <scheme val="minor"/>
    </font>
    <font>
      <sz val="10"/>
      <color rgb="FF374151"/>
      <name val="Calibri"/>
      <family val="2"/>
      <scheme val="minor"/>
    </font>
    <font>
      <b/>
      <u/>
      <sz val="10"/>
      <name val="Calibri"/>
      <family val="2"/>
      <scheme val="minor"/>
    </font>
    <font>
      <b/>
      <sz val="10"/>
      <name val="Calibri"/>
      <family val="2"/>
      <scheme val="minor"/>
    </font>
    <font>
      <sz val="10"/>
      <name val="Calibri"/>
      <family val="2"/>
      <scheme val="minor"/>
    </font>
    <font>
      <sz val="11"/>
      <color rgb="FF000000"/>
      <name val="Calibri"/>
      <family val="2"/>
      <charset val="177"/>
    </font>
    <font>
      <b/>
      <sz val="11"/>
      <color rgb="FF000000"/>
      <name val="Calibri"/>
      <family val="2"/>
      <charset val="177"/>
    </font>
    <font>
      <b/>
      <sz val="11"/>
      <color rgb="FF000000"/>
      <name val="Calibri"/>
      <family val="2"/>
    </font>
    <font>
      <sz val="11"/>
      <color rgb="FF000000"/>
      <name val="Calibri"/>
      <family val="2"/>
    </font>
  </fonts>
  <fills count="15">
    <fill>
      <patternFill patternType="none"/>
    </fill>
    <fill>
      <patternFill patternType="gray125"/>
    </fill>
    <fill>
      <patternFill patternType="solid">
        <fgColor rgb="FFFFFF00"/>
        <bgColor rgb="FFFFFF00"/>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CCCCCC"/>
        <bgColor rgb="FFCCCCCC"/>
      </patternFill>
    </fill>
    <fill>
      <patternFill patternType="solid">
        <fgColor rgb="FFFFFFFF"/>
        <bgColor rgb="FFFFFFFF"/>
      </patternFill>
    </fill>
    <fill>
      <patternFill patternType="solid">
        <fgColor rgb="FFECECEC"/>
        <bgColor rgb="FFECECEC"/>
      </patternFill>
    </fill>
    <fill>
      <patternFill patternType="solid">
        <fgColor rgb="FFFFFF00"/>
        <bgColor indexed="64"/>
      </patternFill>
    </fill>
    <fill>
      <patternFill patternType="solid">
        <fgColor rgb="FFC5E0B3"/>
        <bgColor rgb="FFC5E0B3"/>
      </patternFill>
    </fill>
    <fill>
      <patternFill patternType="solid">
        <fgColor rgb="FFC0C0C0"/>
        <bgColor rgb="FFC0C0C0"/>
      </patternFill>
    </fill>
    <fill>
      <patternFill patternType="solid">
        <fgColor rgb="FFBFBFBF"/>
        <bgColor rgb="FFBFBFBF"/>
      </patternFill>
    </fill>
    <fill>
      <patternFill patternType="solid">
        <fgColor theme="6" tint="0.79998168889431442"/>
        <bgColor indexed="64"/>
      </patternFill>
    </fill>
    <fill>
      <patternFill patternType="solid">
        <fgColor rgb="FF92D050"/>
        <bgColor rgb="FF92D050"/>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7">
    <xf numFmtId="0" fontId="0" fillId="0" borderId="0"/>
    <xf numFmtId="0" fontId="2" fillId="0" borderId="0"/>
    <xf numFmtId="0" fontId="1" fillId="0" borderId="0"/>
    <xf numFmtId="0" fontId="3" fillId="0" borderId="0" applyNumberForma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cellStyleXfs>
  <cellXfs count="126">
    <xf numFmtId="0" fontId="0" fillId="0" borderId="0" xfId="0"/>
    <xf numFmtId="0" fontId="4" fillId="0" borderId="2" xfId="1" applyFont="1" applyBorder="1"/>
    <xf numFmtId="0" fontId="4" fillId="3" borderId="2" xfId="1" applyFont="1" applyFill="1" applyBorder="1"/>
    <xf numFmtId="0" fontId="4" fillId="4" borderId="2" xfId="1" applyFont="1" applyFill="1" applyBorder="1"/>
    <xf numFmtId="0" fontId="4" fillId="5" borderId="2" xfId="1" applyFont="1" applyFill="1" applyBorder="1"/>
    <xf numFmtId="0" fontId="4" fillId="0" borderId="0" xfId="1" applyFont="1"/>
    <xf numFmtId="0" fontId="5" fillId="0" borderId="0" xfId="1" applyFont="1"/>
    <xf numFmtId="164" fontId="4" fillId="0" borderId="0" xfId="1" applyNumberFormat="1" applyFont="1"/>
    <xf numFmtId="0" fontId="7" fillId="0" borderId="2" xfId="1" applyFont="1" applyBorder="1"/>
    <xf numFmtId="0" fontId="8" fillId="6" borderId="2" xfId="1" applyFont="1" applyFill="1" applyBorder="1"/>
    <xf numFmtId="0" fontId="7" fillId="6" borderId="2" xfId="1" applyFont="1" applyFill="1" applyBorder="1"/>
    <xf numFmtId="0" fontId="6" fillId="0" borderId="0" xfId="1" applyFont="1"/>
    <xf numFmtId="0" fontId="7" fillId="0" borderId="0" xfId="1" applyFont="1"/>
    <xf numFmtId="0" fontId="7" fillId="2" borderId="1" xfId="1" applyFont="1" applyFill="1" applyBorder="1" applyProtection="1">
      <protection locked="0"/>
    </xf>
    <xf numFmtId="0" fontId="11" fillId="7" borderId="2" xfId="1" applyFont="1" applyFill="1" applyBorder="1" applyAlignment="1">
      <alignment horizontal="center" vertical="center" wrapText="1"/>
    </xf>
    <xf numFmtId="0" fontId="12" fillId="7" borderId="2" xfId="1" applyFont="1" applyFill="1" applyBorder="1" applyAlignment="1">
      <alignment horizontal="center" vertical="center" wrapText="1"/>
    </xf>
    <xf numFmtId="43" fontId="12" fillId="7" borderId="2" xfId="1" applyNumberFormat="1" applyFont="1" applyFill="1" applyBorder="1" applyAlignment="1">
      <alignment vertical="center" wrapText="1"/>
    </xf>
    <xf numFmtId="43" fontId="12" fillId="7" borderId="2" xfId="1" applyNumberFormat="1" applyFont="1" applyFill="1" applyBorder="1" applyAlignment="1">
      <alignment horizontal="center" vertical="center" wrapText="1"/>
    </xf>
    <xf numFmtId="1" fontId="12" fillId="7" borderId="2" xfId="1" applyNumberFormat="1" applyFont="1" applyFill="1" applyBorder="1" applyAlignment="1">
      <alignment horizontal="center" vertical="center" wrapText="1"/>
    </xf>
    <xf numFmtId="0" fontId="10" fillId="0" borderId="0" xfId="1" applyFont="1"/>
    <xf numFmtId="0" fontId="10" fillId="2" borderId="1" xfId="1" applyFont="1" applyFill="1" applyBorder="1" applyProtection="1">
      <protection locked="0"/>
    </xf>
    <xf numFmtId="0" fontId="7" fillId="8" borderId="3" xfId="1" applyFont="1" applyFill="1" applyBorder="1"/>
    <xf numFmtId="0" fontId="7" fillId="8" borderId="4" xfId="1" applyFont="1" applyFill="1" applyBorder="1"/>
    <xf numFmtId="0" fontId="7" fillId="8" borderId="5" xfId="1" applyFont="1" applyFill="1" applyBorder="1"/>
    <xf numFmtId="0" fontId="7" fillId="2" borderId="0" xfId="1" applyFont="1" applyFill="1" applyProtection="1">
      <protection locked="0"/>
    </xf>
    <xf numFmtId="0" fontId="2" fillId="0" borderId="0" xfId="1"/>
    <xf numFmtId="0" fontId="9" fillId="0" borderId="6" xfId="0" applyFont="1" applyBorder="1" applyAlignment="1">
      <alignment horizontal="center" vertical="center"/>
    </xf>
    <xf numFmtId="0" fontId="10" fillId="0" borderId="6" xfId="0" applyFont="1" applyBorder="1" applyAlignment="1">
      <alignment horizontal="center" vertical="center"/>
    </xf>
    <xf numFmtId="0" fontId="10" fillId="0" borderId="0" xfId="0" applyFont="1"/>
    <xf numFmtId="0" fontId="13" fillId="0" borderId="0" xfId="0" applyFont="1"/>
    <xf numFmtId="0" fontId="9" fillId="0" borderId="0" xfId="0" applyFont="1"/>
    <xf numFmtId="0" fontId="10" fillId="9" borderId="6" xfId="0" applyFont="1" applyFill="1" applyBorder="1"/>
    <xf numFmtId="0" fontId="5" fillId="0" borderId="2" xfId="1" applyFont="1" applyBorder="1"/>
    <xf numFmtId="0" fontId="1" fillId="0" borderId="0" xfId="1" applyFont="1"/>
    <xf numFmtId="0" fontId="4" fillId="2" borderId="2" xfId="1" applyFont="1" applyFill="1" applyBorder="1" applyProtection="1">
      <protection locked="0"/>
    </xf>
    <xf numFmtId="165" fontId="4" fillId="0" borderId="2" xfId="1" applyNumberFormat="1" applyFont="1" applyBorder="1"/>
    <xf numFmtId="0" fontId="15" fillId="0" borderId="2" xfId="1" applyFont="1" applyBorder="1"/>
    <xf numFmtId="0" fontId="15" fillId="0" borderId="7" xfId="1" applyFont="1" applyBorder="1"/>
    <xf numFmtId="0" fontId="4" fillId="0" borderId="7" xfId="1" applyFont="1" applyBorder="1"/>
    <xf numFmtId="0" fontId="4" fillId="0" borderId="0" xfId="1" applyFont="1" applyAlignment="1">
      <alignment horizontal="left"/>
    </xf>
    <xf numFmtId="0" fontId="16" fillId="0" borderId="0" xfId="1" applyFont="1"/>
    <xf numFmtId="0" fontId="14" fillId="0" borderId="2" xfId="1" applyFont="1" applyBorder="1"/>
    <xf numFmtId="0" fontId="1" fillId="0" borderId="2" xfId="1" applyFont="1" applyBorder="1"/>
    <xf numFmtId="166" fontId="1" fillId="0" borderId="2" xfId="4" applyNumberFormat="1" applyFont="1" applyBorder="1"/>
    <xf numFmtId="3" fontId="1" fillId="2" borderId="2" xfId="1" applyNumberFormat="1" applyFont="1" applyFill="1" applyBorder="1" applyProtection="1">
      <protection locked="0"/>
    </xf>
    <xf numFmtId="9" fontId="1" fillId="0" borderId="2" xfId="1" applyNumberFormat="1" applyFont="1" applyBorder="1"/>
    <xf numFmtId="0" fontId="4" fillId="0" borderId="0" xfId="1" applyFont="1" applyAlignment="1">
      <alignment horizontal="center"/>
    </xf>
    <xf numFmtId="0" fontId="4" fillId="2" borderId="1" xfId="1" applyFont="1" applyFill="1" applyBorder="1" applyProtection="1">
      <protection locked="0"/>
    </xf>
    <xf numFmtId="0" fontId="4" fillId="2" borderId="0" xfId="1" applyFont="1" applyFill="1" applyProtection="1">
      <protection locked="0"/>
    </xf>
    <xf numFmtId="0" fontId="14" fillId="0" borderId="6" xfId="1" applyFont="1" applyBorder="1"/>
    <xf numFmtId="0" fontId="2" fillId="0" borderId="6" xfId="1" applyBorder="1"/>
    <xf numFmtId="0" fontId="2" fillId="9" borderId="6" xfId="1" applyFill="1" applyBorder="1" applyProtection="1">
      <protection locked="0"/>
    </xf>
    <xf numFmtId="0" fontId="15" fillId="0" borderId="0" xfId="1" applyFont="1"/>
    <xf numFmtId="167" fontId="4" fillId="0" borderId="0" xfId="1" applyNumberFormat="1" applyFont="1" applyAlignment="1">
      <alignment horizontal="center"/>
    </xf>
    <xf numFmtId="167" fontId="4" fillId="2" borderId="1" xfId="1" applyNumberFormat="1" applyFont="1" applyFill="1" applyBorder="1" applyProtection="1">
      <protection locked="0"/>
    </xf>
    <xf numFmtId="14" fontId="5" fillId="10" borderId="2" xfId="1" applyNumberFormat="1" applyFont="1" applyFill="1" applyBorder="1"/>
    <xf numFmtId="168" fontId="5" fillId="10" borderId="2" xfId="1" applyNumberFormat="1" applyFont="1" applyFill="1" applyBorder="1"/>
    <xf numFmtId="14" fontId="4" fillId="0" borderId="2" xfId="1" applyNumberFormat="1" applyFont="1" applyBorder="1"/>
    <xf numFmtId="168" fontId="4" fillId="0" borderId="2" xfId="1" applyNumberFormat="1" applyFont="1" applyBorder="1"/>
    <xf numFmtId="14" fontId="4" fillId="0" borderId="0" xfId="1" applyNumberFormat="1" applyFont="1"/>
    <xf numFmtId="168" fontId="4" fillId="9" borderId="2" xfId="1" applyNumberFormat="1" applyFont="1" applyFill="1" applyBorder="1" applyProtection="1">
      <protection locked="0"/>
    </xf>
    <xf numFmtId="3" fontId="18" fillId="11" borderId="2" xfId="1" applyNumberFormat="1" applyFont="1" applyFill="1" applyBorder="1" applyAlignment="1">
      <alignment horizontal="center"/>
    </xf>
    <xf numFmtId="3" fontId="17" fillId="0" borderId="0" xfId="1" applyNumberFormat="1" applyFont="1"/>
    <xf numFmtId="3" fontId="18" fillId="0" borderId="0" xfId="1" applyNumberFormat="1" applyFont="1" applyAlignment="1">
      <alignment horizontal="right"/>
    </xf>
    <xf numFmtId="0" fontId="19" fillId="0" borderId="0" xfId="1" applyFont="1"/>
    <xf numFmtId="3" fontId="4" fillId="2" borderId="2" xfId="1" applyNumberFormat="1" applyFont="1" applyFill="1" applyBorder="1" applyProtection="1">
      <protection locked="0"/>
    </xf>
    <xf numFmtId="3" fontId="4" fillId="2" borderId="6" xfId="1" applyNumberFormat="1" applyFont="1" applyFill="1" applyBorder="1" applyProtection="1">
      <protection locked="0"/>
    </xf>
    <xf numFmtId="3" fontId="4" fillId="9" borderId="6" xfId="1" applyNumberFormat="1" applyFont="1" applyFill="1" applyBorder="1" applyProtection="1">
      <protection locked="0"/>
    </xf>
    <xf numFmtId="0" fontId="18" fillId="11" borderId="2" xfId="1" applyFont="1" applyFill="1" applyBorder="1" applyAlignment="1">
      <alignment horizontal="center"/>
    </xf>
    <xf numFmtId="0" fontId="20" fillId="11" borderId="2" xfId="1" applyFont="1" applyFill="1" applyBorder="1" applyAlignment="1">
      <alignment horizontal="center"/>
    </xf>
    <xf numFmtId="3" fontId="18" fillId="2" borderId="2" xfId="1" applyNumberFormat="1" applyFont="1" applyFill="1" applyBorder="1" applyAlignment="1">
      <alignment horizontal="center"/>
    </xf>
    <xf numFmtId="3" fontId="5" fillId="2" borderId="2" xfId="1" applyNumberFormat="1" applyFont="1" applyFill="1" applyBorder="1" applyAlignment="1">
      <alignment horizontal="center"/>
    </xf>
    <xf numFmtId="0" fontId="18" fillId="0" borderId="2" xfId="1" applyFont="1" applyBorder="1" applyAlignment="1">
      <alignment horizontal="center"/>
    </xf>
    <xf numFmtId="3" fontId="4" fillId="0" borderId="0" xfId="1" applyNumberFormat="1" applyFont="1"/>
    <xf numFmtId="0" fontId="14" fillId="0" borderId="6" xfId="0" applyFont="1" applyBorder="1"/>
    <xf numFmtId="0" fontId="0" fillId="0" borderId="6" xfId="0" applyBorder="1"/>
    <xf numFmtId="166" fontId="0" fillId="0" borderId="6" xfId="5" applyNumberFormat="1" applyFont="1" applyBorder="1"/>
    <xf numFmtId="0" fontId="14" fillId="0" borderId="0" xfId="0" applyFont="1"/>
    <xf numFmtId="0" fontId="0" fillId="9" borderId="10" xfId="0" applyFill="1" applyBorder="1" applyProtection="1">
      <protection locked="0"/>
    </xf>
    <xf numFmtId="0" fontId="21" fillId="12" borderId="7" xfId="1" applyFont="1" applyFill="1" applyBorder="1" applyAlignment="1">
      <alignment horizontal="center"/>
    </xf>
    <xf numFmtId="0" fontId="22" fillId="0" borderId="8" xfId="1" applyFont="1" applyBorder="1"/>
    <xf numFmtId="0" fontId="22" fillId="0" borderId="9" xfId="1" applyFont="1" applyBorder="1"/>
    <xf numFmtId="0" fontId="23" fillId="13" borderId="0" xfId="0" applyFont="1" applyFill="1" applyAlignment="1">
      <alignment horizontal="left" vertical="center" wrapText="1"/>
    </xf>
    <xf numFmtId="0" fontId="0" fillId="0" borderId="0" xfId="0"/>
    <xf numFmtId="0" fontId="23" fillId="0" borderId="0" xfId="0" applyFont="1"/>
    <xf numFmtId="0" fontId="24" fillId="0" borderId="0" xfId="0" applyFont="1"/>
    <xf numFmtId="0" fontId="24" fillId="0" borderId="6" xfId="0" applyFont="1" applyBorder="1"/>
    <xf numFmtId="0" fontId="23" fillId="0" borderId="6" xfId="0" applyFont="1" applyBorder="1"/>
    <xf numFmtId="0" fontId="25" fillId="0" borderId="0" xfId="0" applyFont="1" applyAlignment="1">
      <alignment vertical="center"/>
    </xf>
    <xf numFmtId="0" fontId="26" fillId="0" borderId="0" xfId="0" applyFont="1" applyAlignment="1">
      <alignment vertical="center"/>
    </xf>
    <xf numFmtId="0" fontId="27" fillId="0" borderId="0" xfId="0" applyFont="1"/>
    <xf numFmtId="0" fontId="28" fillId="0" borderId="0" xfId="0" applyFont="1"/>
    <xf numFmtId="0" fontId="29" fillId="9" borderId="6" xfId="0" applyFont="1" applyFill="1" applyBorder="1"/>
    <xf numFmtId="0" fontId="3" fillId="0" borderId="0" xfId="6" quotePrefix="1"/>
    <xf numFmtId="0" fontId="2" fillId="0" borderId="0" xfId="1"/>
    <xf numFmtId="0" fontId="0" fillId="0" borderId="0" xfId="0"/>
    <xf numFmtId="14" fontId="30" fillId="0" borderId="0" xfId="0" applyNumberFormat="1" applyFont="1" applyAlignment="1">
      <alignment wrapText="1"/>
    </xf>
    <xf numFmtId="14" fontId="0" fillId="0" borderId="0" xfId="0" applyNumberFormat="1"/>
    <xf numFmtId="0" fontId="14" fillId="0" borderId="0" xfId="0" applyFont="1"/>
    <xf numFmtId="177" fontId="30" fillId="0" borderId="0" xfId="0" applyNumberFormat="1" applyFont="1" applyAlignment="1">
      <alignment horizontal="left" wrapText="1"/>
    </xf>
    <xf numFmtId="0" fontId="31" fillId="0" borderId="0" xfId="0" applyFont="1" applyAlignment="1">
      <alignment wrapText="1"/>
    </xf>
    <xf numFmtId="0" fontId="0" fillId="9" borderId="0" xfId="0" applyFill="1" applyProtection="1">
      <protection locked="0"/>
    </xf>
    <xf numFmtId="0" fontId="33" fillId="0" borderId="0" xfId="1" applyFont="1"/>
    <xf numFmtId="0" fontId="29" fillId="13" borderId="0" xfId="0" applyFont="1" applyFill="1" applyAlignment="1">
      <alignment horizontal="left" vertical="center" wrapText="1"/>
    </xf>
    <xf numFmtId="0" fontId="2" fillId="0" borderId="0" xfId="1"/>
    <xf numFmtId="0" fontId="32" fillId="0" borderId="0" xfId="1" applyFont="1"/>
    <xf numFmtId="0" fontId="33" fillId="0" borderId="0" xfId="1" applyFont="1"/>
    <xf numFmtId="0" fontId="32" fillId="14" borderId="2" xfId="1" applyFont="1" applyFill="1" applyBorder="1"/>
    <xf numFmtId="0" fontId="32" fillId="14" borderId="9" xfId="1" applyFont="1" applyFill="1" applyBorder="1"/>
    <xf numFmtId="0" fontId="33" fillId="0" borderId="11" xfId="1" applyFont="1" applyBorder="1" applyAlignment="1">
      <alignment horizontal="left"/>
    </xf>
    <xf numFmtId="0" fontId="33" fillId="0" borderId="12" xfId="1" applyFont="1" applyBorder="1"/>
    <xf numFmtId="0" fontId="33" fillId="0" borderId="12" xfId="1" applyFont="1" applyBorder="1" applyAlignment="1">
      <alignment horizontal="right"/>
    </xf>
    <xf numFmtId="0" fontId="32" fillId="0" borderId="0" xfId="1" applyFont="1" applyAlignment="1">
      <alignment horizontal="right"/>
    </xf>
    <xf numFmtId="0" fontId="32" fillId="0" borderId="2" xfId="1" applyFont="1" applyBorder="1"/>
    <xf numFmtId="0" fontId="32" fillId="0" borderId="9" xfId="1" applyFont="1" applyBorder="1"/>
    <xf numFmtId="0" fontId="33" fillId="0" borderId="11" xfId="1" applyFont="1" applyBorder="1"/>
    <xf numFmtId="0" fontId="33" fillId="2" borderId="0" xfId="1" applyFont="1" applyFill="1" applyProtection="1">
      <protection locked="0"/>
    </xf>
    <xf numFmtId="0" fontId="33" fillId="2" borderId="12" xfId="1" applyFont="1" applyFill="1" applyBorder="1" applyProtection="1">
      <protection locked="0"/>
    </xf>
    <xf numFmtId="0" fontId="0" fillId="0" borderId="0" xfId="0"/>
    <xf numFmtId="0" fontId="28" fillId="0" borderId="0" xfId="0" applyFont="1"/>
    <xf numFmtId="0" fontId="29" fillId="0" borderId="0" xfId="0" applyFont="1"/>
    <xf numFmtId="0" fontId="28" fillId="0" borderId="6" xfId="0" applyFont="1" applyBorder="1"/>
    <xf numFmtId="0" fontId="29" fillId="0" borderId="6" xfId="0" applyFont="1" applyBorder="1"/>
    <xf numFmtId="0" fontId="27" fillId="0" borderId="0" xfId="0" applyFont="1" applyAlignment="1">
      <alignment vertical="center"/>
    </xf>
    <xf numFmtId="0" fontId="27" fillId="0" borderId="0" xfId="0" applyFont="1"/>
    <xf numFmtId="0" fontId="29" fillId="9" borderId="6" xfId="0" applyFont="1" applyFill="1" applyBorder="1"/>
  </cellXfs>
  <cellStyles count="7">
    <cellStyle name="Comma 2" xfId="4" xr:uid="{E199F4A7-2F83-4A32-9D43-B51CC35FFE63}"/>
    <cellStyle name="Comma 2 2" xfId="5" xr:uid="{B3FF28A6-917B-4DA1-8C1D-896E3C284B6B}"/>
    <cellStyle name="Hyperlink" xfId="6" builtinId="8"/>
    <cellStyle name="Hyperlink 2" xfId="3" xr:uid="{B0548411-B8AE-4964-880D-985E59B1AFEA}"/>
    <cellStyle name="Normal" xfId="0" builtinId="0"/>
    <cellStyle name="Normal 2" xfId="2" xr:uid="{717D818D-7EF1-44A3-B139-0F72466C14C5}"/>
    <cellStyle name="Normal 3" xfId="1" xr:uid="{579874B3-C456-4F33-A6AF-6A26014DD9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2C28-F074-490C-B95E-007B8DC2B079}">
  <dimension ref="A1:Q696"/>
  <sheetViews>
    <sheetView tabSelected="1" topLeftCell="A318" zoomScale="73" workbookViewId="0">
      <selection activeCell="P669" sqref="P669"/>
    </sheetView>
  </sheetViews>
  <sheetFormatPr defaultRowHeight="14.4" x14ac:dyDescent="0.3"/>
  <cols>
    <col min="2" max="2" width="14" bestFit="1" customWidth="1"/>
    <col min="3" max="3" width="25.33203125" customWidth="1"/>
    <col min="4" max="4" width="12.33203125" bestFit="1" customWidth="1"/>
    <col min="5" max="5" width="12.88671875" bestFit="1" customWidth="1"/>
    <col min="6" max="6" width="12.5546875" bestFit="1" customWidth="1"/>
    <col min="7" max="7" width="12.6640625" bestFit="1" customWidth="1"/>
    <col min="8" max="8" width="12.21875" bestFit="1" customWidth="1"/>
    <col min="9" max="9" width="15.6640625" bestFit="1" customWidth="1"/>
  </cols>
  <sheetData>
    <row r="1" spans="1:6" x14ac:dyDescent="0.3">
      <c r="A1" t="s">
        <v>0</v>
      </c>
    </row>
    <row r="3" spans="1:6" x14ac:dyDescent="0.3">
      <c r="B3" s="1" t="s">
        <v>1</v>
      </c>
      <c r="C3" s="1" t="s">
        <v>2</v>
      </c>
      <c r="D3" s="1" t="s">
        <v>3</v>
      </c>
    </row>
    <row r="4" spans="1:6" x14ac:dyDescent="0.3">
      <c r="B4" s="2" t="s">
        <v>4</v>
      </c>
      <c r="C4" s="2" t="s">
        <v>5</v>
      </c>
      <c r="D4" s="2">
        <v>43</v>
      </c>
    </row>
    <row r="5" spans="1:6" x14ac:dyDescent="0.3">
      <c r="B5" s="2" t="s">
        <v>4</v>
      </c>
      <c r="C5" s="2" t="s">
        <v>6</v>
      </c>
      <c r="D5" s="2">
        <v>59</v>
      </c>
    </row>
    <row r="6" spans="1:6" x14ac:dyDescent="0.3">
      <c r="B6" s="2" t="s">
        <v>4</v>
      </c>
      <c r="C6" s="2" t="s">
        <v>7</v>
      </c>
      <c r="D6" s="2">
        <v>72</v>
      </c>
    </row>
    <row r="7" spans="1:6" x14ac:dyDescent="0.3">
      <c r="B7" s="3" t="s">
        <v>8</v>
      </c>
      <c r="C7" s="3" t="s">
        <v>9</v>
      </c>
      <c r="D7" s="3">
        <v>119</v>
      </c>
    </row>
    <row r="8" spans="1:6" x14ac:dyDescent="0.3">
      <c r="B8" s="3" t="s">
        <v>8</v>
      </c>
      <c r="C8" s="3" t="s">
        <v>10</v>
      </c>
      <c r="D8" s="3">
        <v>175</v>
      </c>
    </row>
    <row r="9" spans="1:6" x14ac:dyDescent="0.3">
      <c r="B9" s="3" t="s">
        <v>8</v>
      </c>
      <c r="C9" s="3" t="s">
        <v>11</v>
      </c>
      <c r="D9" s="3">
        <v>192</v>
      </c>
    </row>
    <row r="10" spans="1:6" x14ac:dyDescent="0.3">
      <c r="B10" s="4" t="s">
        <v>12</v>
      </c>
      <c r="C10" s="4" t="s">
        <v>13</v>
      </c>
      <c r="D10" s="4">
        <v>240</v>
      </c>
    </row>
    <row r="11" spans="1:6" x14ac:dyDescent="0.3">
      <c r="B11" s="4" t="s">
        <v>12</v>
      </c>
      <c r="C11" s="4" t="s">
        <v>14</v>
      </c>
      <c r="D11" s="4">
        <v>405</v>
      </c>
    </row>
    <row r="12" spans="1:6" x14ac:dyDescent="0.3">
      <c r="B12" s="4" t="s">
        <v>12</v>
      </c>
      <c r="C12" s="4" t="s">
        <v>15</v>
      </c>
      <c r="D12" s="4">
        <v>522</v>
      </c>
    </row>
    <row r="14" spans="1:6" x14ac:dyDescent="0.3">
      <c r="A14">
        <v>1</v>
      </c>
      <c r="B14" s="5" t="s">
        <v>16</v>
      </c>
      <c r="F14">
        <f>AVERAGE(D4:D6)</f>
        <v>58</v>
      </c>
    </row>
    <row r="15" spans="1:6" x14ac:dyDescent="0.3">
      <c r="A15">
        <v>2</v>
      </c>
      <c r="B15" s="5" t="s">
        <v>17</v>
      </c>
      <c r="F15">
        <f>AVERAGE(D7:D9)</f>
        <v>162</v>
      </c>
    </row>
    <row r="16" spans="1:6" x14ac:dyDescent="0.3">
      <c r="A16">
        <v>3</v>
      </c>
      <c r="B16" s="5" t="s">
        <v>18</v>
      </c>
      <c r="F16">
        <f>AVERAGE(D10:D12)</f>
        <v>389</v>
      </c>
    </row>
    <row r="17" spans="1:6" x14ac:dyDescent="0.3">
      <c r="A17">
        <v>4</v>
      </c>
      <c r="B17" s="5" t="s">
        <v>19</v>
      </c>
      <c r="F17">
        <f>AVERAGE(D4:D12)</f>
        <v>203</v>
      </c>
    </row>
    <row r="19" spans="1:6" x14ac:dyDescent="0.3">
      <c r="A19" t="s">
        <v>20</v>
      </c>
    </row>
    <row r="21" spans="1:6" x14ac:dyDescent="0.3">
      <c r="B21" s="6" t="s">
        <v>21</v>
      </c>
      <c r="C21" s="6" t="s">
        <v>22</v>
      </c>
      <c r="D21" s="6" t="s">
        <v>23</v>
      </c>
    </row>
    <row r="22" spans="1:6" x14ac:dyDescent="0.3">
      <c r="B22" s="5" t="s">
        <v>24</v>
      </c>
      <c r="C22" s="7">
        <v>43101</v>
      </c>
      <c r="D22" s="5">
        <v>152</v>
      </c>
    </row>
    <row r="23" spans="1:6" x14ac:dyDescent="0.3">
      <c r="B23" s="5" t="s">
        <v>25</v>
      </c>
      <c r="C23" s="7">
        <v>43101</v>
      </c>
      <c r="D23" s="5">
        <v>171</v>
      </c>
    </row>
    <row r="24" spans="1:6" x14ac:dyDescent="0.3">
      <c r="B24" s="5" t="s">
        <v>26</v>
      </c>
      <c r="C24" s="7">
        <v>43101</v>
      </c>
      <c r="D24" s="5">
        <v>110</v>
      </c>
    </row>
    <row r="25" spans="1:6" x14ac:dyDescent="0.3">
      <c r="B25" s="5" t="s">
        <v>27</v>
      </c>
      <c r="C25" s="7">
        <v>43132</v>
      </c>
      <c r="D25" s="5">
        <v>173</v>
      </c>
    </row>
    <row r="26" spans="1:6" x14ac:dyDescent="0.3">
      <c r="B26" s="5" t="s">
        <v>28</v>
      </c>
      <c r="C26" s="7">
        <v>43132</v>
      </c>
      <c r="D26" s="5">
        <v>128</v>
      </c>
    </row>
    <row r="27" spans="1:6" x14ac:dyDescent="0.3">
      <c r="B27" s="5" t="s">
        <v>29</v>
      </c>
      <c r="C27" s="7">
        <v>43132</v>
      </c>
      <c r="D27" s="5">
        <v>107</v>
      </c>
    </row>
    <row r="28" spans="1:6" x14ac:dyDescent="0.3">
      <c r="B28" s="5" t="s">
        <v>30</v>
      </c>
      <c r="C28" s="7">
        <v>43160</v>
      </c>
      <c r="D28" s="5">
        <v>213</v>
      </c>
    </row>
    <row r="29" spans="1:6" x14ac:dyDescent="0.3">
      <c r="B29" s="5" t="s">
        <v>31</v>
      </c>
      <c r="C29" s="7">
        <v>43160</v>
      </c>
      <c r="D29" s="5">
        <v>238</v>
      </c>
    </row>
    <row r="30" spans="1:6" x14ac:dyDescent="0.3">
      <c r="B30" s="5" t="s">
        <v>32</v>
      </c>
      <c r="C30" s="7">
        <v>43160</v>
      </c>
      <c r="D30" s="5">
        <v>131</v>
      </c>
    </row>
    <row r="32" spans="1:6" x14ac:dyDescent="0.3">
      <c r="B32" s="5" t="s">
        <v>33</v>
      </c>
    </row>
    <row r="34" spans="1:6" x14ac:dyDescent="0.3">
      <c r="B34" s="7">
        <v>43101</v>
      </c>
      <c r="C34">
        <f>AVERAGE(D22:D24)</f>
        <v>144.33333333333334</v>
      </c>
    </row>
    <row r="35" spans="1:6" x14ac:dyDescent="0.3">
      <c r="B35" s="7">
        <v>43132</v>
      </c>
      <c r="C35">
        <f>AVERAGE(D25:D27)</f>
        <v>136</v>
      </c>
    </row>
    <row r="36" spans="1:6" x14ac:dyDescent="0.3">
      <c r="B36" s="7">
        <v>43160</v>
      </c>
      <c r="C36">
        <f>AVERAGE(D28:D30)</f>
        <v>194</v>
      </c>
    </row>
    <row r="38" spans="1:6" x14ac:dyDescent="0.3">
      <c r="B38" s="5" t="s">
        <v>34</v>
      </c>
    </row>
    <row r="40" spans="1:6" x14ac:dyDescent="0.3">
      <c r="B40" s="5" t="s">
        <v>35</v>
      </c>
      <c r="F40" cm="1">
        <f t="array" ref="F40">SUM(D22:D30/9)</f>
        <v>158.11111111111109</v>
      </c>
    </row>
    <row r="41" spans="1:6" x14ac:dyDescent="0.3">
      <c r="B41" s="5" t="s">
        <v>36</v>
      </c>
      <c r="F41">
        <f>AVERAGE(D22:D30)</f>
        <v>158.11111111111111</v>
      </c>
    </row>
    <row r="43" spans="1:6" x14ac:dyDescent="0.3">
      <c r="A43" t="s">
        <v>37</v>
      </c>
    </row>
    <row r="45" spans="1:6" x14ac:dyDescent="0.3">
      <c r="C45" s="8" t="s">
        <v>38</v>
      </c>
      <c r="D45" s="9" t="s">
        <v>39</v>
      </c>
    </row>
    <row r="46" spans="1:6" x14ac:dyDescent="0.3">
      <c r="C46" s="8" t="s">
        <v>40</v>
      </c>
      <c r="D46" s="10">
        <v>7</v>
      </c>
    </row>
    <row r="47" spans="1:6" x14ac:dyDescent="0.3">
      <c r="C47" s="8" t="s">
        <v>41</v>
      </c>
      <c r="D47" s="10">
        <v>5</v>
      </c>
    </row>
    <row r="48" spans="1:6" x14ac:dyDescent="0.3">
      <c r="C48" s="8" t="s">
        <v>42</v>
      </c>
      <c r="D48" s="10">
        <v>6</v>
      </c>
    </row>
    <row r="49" spans="1:8" x14ac:dyDescent="0.3">
      <c r="C49" s="8" t="s">
        <v>43</v>
      </c>
      <c r="D49" s="10">
        <v>4</v>
      </c>
    </row>
    <row r="50" spans="1:8" x14ac:dyDescent="0.3">
      <c r="C50" s="8" t="s">
        <v>44</v>
      </c>
      <c r="D50" s="10">
        <v>3</v>
      </c>
    </row>
    <row r="51" spans="1:8" x14ac:dyDescent="0.3">
      <c r="C51" s="8" t="s">
        <v>45</v>
      </c>
      <c r="D51" s="10" t="s">
        <v>46</v>
      </c>
    </row>
    <row r="52" spans="1:8" x14ac:dyDescent="0.3">
      <c r="C52" s="8" t="s">
        <v>47</v>
      </c>
      <c r="D52" s="10" t="s">
        <v>47</v>
      </c>
    </row>
    <row r="54" spans="1:8" ht="15" thickBot="1" x14ac:dyDescent="0.35">
      <c r="B54" s="12" t="s">
        <v>48</v>
      </c>
      <c r="C54" s="12" t="s">
        <v>49</v>
      </c>
      <c r="D54" s="11"/>
      <c r="E54" s="11"/>
      <c r="F54" s="11"/>
      <c r="G54" s="11"/>
      <c r="H54" s="11"/>
    </row>
    <row r="55" spans="1:8" ht="15" thickBot="1" x14ac:dyDescent="0.35">
      <c r="B55" s="12" t="s">
        <v>39</v>
      </c>
      <c r="C55" s="13">
        <f>COUNT(D46:D52)</f>
        <v>5</v>
      </c>
      <c r="D55" s="12"/>
      <c r="E55" s="11"/>
      <c r="F55" s="11"/>
      <c r="G55" s="11"/>
      <c r="H55" s="11"/>
    </row>
    <row r="57" spans="1:8" ht="15" thickBot="1" x14ac:dyDescent="0.35">
      <c r="B57" s="12" t="s">
        <v>48</v>
      </c>
      <c r="C57" s="12" t="s">
        <v>50</v>
      </c>
      <c r="D57" s="11"/>
      <c r="E57" s="11"/>
      <c r="F57" s="11"/>
    </row>
    <row r="58" spans="1:8" ht="15" thickBot="1" x14ac:dyDescent="0.35">
      <c r="B58" s="12" t="s">
        <v>39</v>
      </c>
      <c r="C58" s="13">
        <f>COUNTA(D46:D52)</f>
        <v>7</v>
      </c>
      <c r="D58" s="12"/>
      <c r="E58" s="11"/>
      <c r="F58" s="11"/>
    </row>
    <row r="60" spans="1:8" x14ac:dyDescent="0.3">
      <c r="A60" t="s">
        <v>51</v>
      </c>
    </row>
    <row r="62" spans="1:8" x14ac:dyDescent="0.3">
      <c r="B62" s="14" t="s">
        <v>52</v>
      </c>
      <c r="C62" s="14" t="s">
        <v>53</v>
      </c>
      <c r="D62" s="14" t="s">
        <v>54</v>
      </c>
    </row>
    <row r="63" spans="1:8" ht="36" x14ac:dyDescent="0.3">
      <c r="B63" s="15">
        <v>101</v>
      </c>
      <c r="C63" s="15" t="s">
        <v>55</v>
      </c>
      <c r="D63" s="16">
        <v>78022</v>
      </c>
    </row>
    <row r="64" spans="1:8" x14ac:dyDescent="0.3">
      <c r="B64" s="15">
        <v>102</v>
      </c>
      <c r="C64" s="15" t="s">
        <v>56</v>
      </c>
      <c r="D64" s="16">
        <v>99819</v>
      </c>
    </row>
    <row r="65" spans="2:7" ht="24" x14ac:dyDescent="0.3">
      <c r="B65" s="15">
        <v>103</v>
      </c>
      <c r="C65" s="15" t="s">
        <v>57</v>
      </c>
      <c r="D65" s="17" t="s">
        <v>58</v>
      </c>
    </row>
    <row r="66" spans="2:7" x14ac:dyDescent="0.3">
      <c r="B66" s="15">
        <v>104</v>
      </c>
      <c r="C66" s="15" t="s">
        <v>59</v>
      </c>
      <c r="D66" s="16">
        <v>27522</v>
      </c>
    </row>
    <row r="67" spans="2:7" ht="24" x14ac:dyDescent="0.3">
      <c r="B67" s="15">
        <v>105</v>
      </c>
      <c r="C67" s="15" t="s">
        <v>60</v>
      </c>
      <c r="D67" s="18">
        <v>0</v>
      </c>
    </row>
    <row r="68" spans="2:7" ht="24" x14ac:dyDescent="0.3">
      <c r="B68" s="15">
        <v>106</v>
      </c>
      <c r="C68" s="15" t="s">
        <v>61</v>
      </c>
      <c r="D68" s="18"/>
    </row>
    <row r="69" spans="2:7" ht="24" x14ac:dyDescent="0.3">
      <c r="B69" s="15">
        <v>107</v>
      </c>
      <c r="C69" s="15" t="s">
        <v>62</v>
      </c>
      <c r="D69" s="18">
        <v>0</v>
      </c>
    </row>
    <row r="70" spans="2:7" ht="24" x14ac:dyDescent="0.3">
      <c r="B70" s="15">
        <v>108</v>
      </c>
      <c r="C70" s="15" t="s">
        <v>63</v>
      </c>
      <c r="D70" s="16">
        <v>88041</v>
      </c>
    </row>
    <row r="71" spans="2:7" ht="36" x14ac:dyDescent="0.3">
      <c r="B71" s="15">
        <v>109</v>
      </c>
      <c r="C71" s="15" t="s">
        <v>64</v>
      </c>
      <c r="D71" s="16">
        <v>81831</v>
      </c>
    </row>
    <row r="72" spans="2:7" ht="24" x14ac:dyDescent="0.3">
      <c r="B72" s="15">
        <v>110</v>
      </c>
      <c r="C72" s="15" t="s">
        <v>65</v>
      </c>
      <c r="D72" s="17" t="s">
        <v>58</v>
      </c>
    </row>
    <row r="73" spans="2:7" ht="24" x14ac:dyDescent="0.3">
      <c r="B73" s="15">
        <v>111</v>
      </c>
      <c r="C73" s="15" t="s">
        <v>66</v>
      </c>
      <c r="D73" s="16"/>
    </row>
    <row r="74" spans="2:7" ht="36" x14ac:dyDescent="0.3">
      <c r="B74" s="15">
        <v>112</v>
      </c>
      <c r="C74" s="15" t="s">
        <v>67</v>
      </c>
      <c r="D74" s="16">
        <v>26624</v>
      </c>
    </row>
    <row r="75" spans="2:7" ht="36" x14ac:dyDescent="0.3">
      <c r="B75" s="15">
        <v>113</v>
      </c>
      <c r="C75" s="15" t="s">
        <v>68</v>
      </c>
      <c r="D75" s="16">
        <v>92885</v>
      </c>
    </row>
    <row r="76" spans="2:7" ht="36" x14ac:dyDescent="0.3">
      <c r="B76" s="15">
        <v>114</v>
      </c>
      <c r="C76" s="15" t="s">
        <v>69</v>
      </c>
      <c r="D76" s="18">
        <v>0</v>
      </c>
    </row>
    <row r="78" spans="2:7" ht="15" thickBot="1" x14ac:dyDescent="0.35">
      <c r="B78" s="19" t="s">
        <v>48</v>
      </c>
      <c r="C78" s="19" t="s">
        <v>70</v>
      </c>
      <c r="D78" s="19"/>
      <c r="E78" s="19"/>
      <c r="F78" s="19"/>
      <c r="G78" s="19"/>
    </row>
    <row r="79" spans="2:7" ht="15" thickBot="1" x14ac:dyDescent="0.35">
      <c r="B79" s="19" t="s">
        <v>39</v>
      </c>
      <c r="C79" s="20">
        <f>COUNT(D63:D76)</f>
        <v>10</v>
      </c>
      <c r="D79" s="19"/>
      <c r="E79" s="19"/>
      <c r="F79" s="19"/>
      <c r="G79" s="19"/>
    </row>
    <row r="81" spans="1:7" ht="15" thickBot="1" x14ac:dyDescent="0.35">
      <c r="B81" s="19" t="s">
        <v>48</v>
      </c>
      <c r="C81" s="19" t="s">
        <v>71</v>
      </c>
      <c r="D81" s="19"/>
      <c r="E81" s="19"/>
      <c r="F81" s="19"/>
      <c r="G81" s="19"/>
    </row>
    <row r="82" spans="1:7" ht="15" thickBot="1" x14ac:dyDescent="0.35">
      <c r="B82" s="19" t="s">
        <v>39</v>
      </c>
      <c r="C82" s="20">
        <f>COUNTA(D63:D76)</f>
        <v>12</v>
      </c>
      <c r="D82" s="19"/>
      <c r="E82" s="19"/>
      <c r="F82" s="19"/>
      <c r="G82" s="19"/>
    </row>
    <row r="84" spans="1:7" x14ac:dyDescent="0.3">
      <c r="A84" t="s">
        <v>72</v>
      </c>
    </row>
    <row r="85" spans="1:7" ht="15" thickBot="1" x14ac:dyDescent="0.35"/>
    <row r="86" spans="1:7" x14ac:dyDescent="0.3">
      <c r="B86" s="21"/>
    </row>
    <row r="87" spans="1:7" x14ac:dyDescent="0.3">
      <c r="B87" s="22" t="s">
        <v>73</v>
      </c>
    </row>
    <row r="88" spans="1:7" x14ac:dyDescent="0.3">
      <c r="B88" s="22">
        <v>4</v>
      </c>
    </row>
    <row r="89" spans="1:7" x14ac:dyDescent="0.3">
      <c r="B89" s="22"/>
    </row>
    <row r="90" spans="1:7" x14ac:dyDescent="0.3">
      <c r="B90" s="22">
        <v>3</v>
      </c>
    </row>
    <row r="91" spans="1:7" x14ac:dyDescent="0.3">
      <c r="B91" s="22"/>
    </row>
    <row r="92" spans="1:7" x14ac:dyDescent="0.3">
      <c r="B92" s="22" t="s">
        <v>74</v>
      </c>
    </row>
    <row r="93" spans="1:7" x14ac:dyDescent="0.3">
      <c r="B93" s="22"/>
    </row>
    <row r="94" spans="1:7" x14ac:dyDescent="0.3">
      <c r="B94" s="22" t="e">
        <v>#DIV/0!</v>
      </c>
    </row>
    <row r="95" spans="1:7" x14ac:dyDescent="0.3">
      <c r="B95" s="22" t="s">
        <v>75</v>
      </c>
    </row>
    <row r="96" spans="1:7" ht="15" thickBot="1" x14ac:dyDescent="0.35">
      <c r="B96" s="23" t="s">
        <v>76</v>
      </c>
    </row>
    <row r="98" spans="1:12" x14ac:dyDescent="0.3">
      <c r="B98" s="12">
        <v>1</v>
      </c>
      <c r="C98" s="12" t="s">
        <v>77</v>
      </c>
      <c r="D98" s="11"/>
      <c r="E98" s="11"/>
      <c r="F98" s="11"/>
      <c r="G98" s="11"/>
    </row>
    <row r="99" spans="1:12" x14ac:dyDescent="0.3">
      <c r="B99" s="11"/>
      <c r="C99" s="24">
        <f>COUNT(B86:B96)</f>
        <v>2</v>
      </c>
      <c r="D99" s="12"/>
      <c r="E99" s="11"/>
      <c r="F99" s="11"/>
      <c r="G99" s="11"/>
    </row>
    <row r="101" spans="1:12" x14ac:dyDescent="0.3">
      <c r="B101" s="12">
        <v>2</v>
      </c>
      <c r="C101" s="12" t="s">
        <v>78</v>
      </c>
      <c r="D101" s="11"/>
      <c r="E101" s="11"/>
      <c r="F101" s="11"/>
    </row>
    <row r="102" spans="1:12" x14ac:dyDescent="0.3">
      <c r="B102" s="11"/>
      <c r="C102" s="24">
        <f>COUNTBLANK(B86:B96)</f>
        <v>4</v>
      </c>
      <c r="D102" s="12"/>
      <c r="E102" s="11"/>
      <c r="F102" s="11"/>
    </row>
    <row r="104" spans="1:12" x14ac:dyDescent="0.3">
      <c r="B104" s="12">
        <v>3</v>
      </c>
      <c r="C104" s="12" t="s">
        <v>79</v>
      </c>
      <c r="D104" s="11"/>
      <c r="E104" s="11"/>
      <c r="F104" s="11"/>
    </row>
    <row r="105" spans="1:12" x14ac:dyDescent="0.3">
      <c r="B105" s="11"/>
      <c r="C105" s="24">
        <f>COUNTA(B86:B96)-COUNT(B86:B96)</f>
        <v>5</v>
      </c>
      <c r="D105" s="12"/>
      <c r="E105" s="11"/>
      <c r="F105" s="11"/>
    </row>
    <row r="107" spans="1:12" x14ac:dyDescent="0.3">
      <c r="B107" s="12">
        <v>4</v>
      </c>
      <c r="C107" s="12" t="s">
        <v>80</v>
      </c>
      <c r="D107" s="11"/>
      <c r="E107" s="11"/>
    </row>
    <row r="108" spans="1:12" x14ac:dyDescent="0.3">
      <c r="B108" s="25"/>
      <c r="C108" s="24">
        <f>ROWS(B86:B96)</f>
        <v>11</v>
      </c>
      <c r="D108" s="12"/>
      <c r="E108" s="11"/>
    </row>
    <row r="110" spans="1:12" x14ac:dyDescent="0.3">
      <c r="A110" t="s">
        <v>81</v>
      </c>
    </row>
    <row r="112" spans="1:12" x14ac:dyDescent="0.3">
      <c r="B112" s="26" t="s">
        <v>82</v>
      </c>
      <c r="C112" s="26">
        <v>101</v>
      </c>
      <c r="D112" s="26">
        <v>102</v>
      </c>
      <c r="E112" s="26">
        <v>103</v>
      </c>
      <c r="F112" s="26">
        <v>104</v>
      </c>
      <c r="G112" s="26">
        <v>105</v>
      </c>
      <c r="H112" s="26">
        <v>106</v>
      </c>
      <c r="I112" s="26">
        <v>107</v>
      </c>
      <c r="J112" s="26">
        <v>108</v>
      </c>
      <c r="K112" s="26">
        <v>109</v>
      </c>
      <c r="L112" s="26">
        <v>110</v>
      </c>
    </row>
    <row r="113" spans="2:12" x14ac:dyDescent="0.3">
      <c r="B113" s="26" t="s">
        <v>83</v>
      </c>
      <c r="C113" s="27" t="s">
        <v>84</v>
      </c>
      <c r="D113" s="27" t="s">
        <v>85</v>
      </c>
      <c r="E113" s="27" t="s">
        <v>86</v>
      </c>
      <c r="F113" s="27" t="s">
        <v>87</v>
      </c>
      <c r="G113" s="27" t="s">
        <v>88</v>
      </c>
      <c r="H113" s="27" t="s">
        <v>89</v>
      </c>
      <c r="I113" s="27" t="s">
        <v>90</v>
      </c>
      <c r="J113" s="27" t="s">
        <v>91</v>
      </c>
      <c r="K113" s="27" t="s">
        <v>92</v>
      </c>
      <c r="L113" s="27" t="s">
        <v>93</v>
      </c>
    </row>
    <row r="114" spans="2:12" x14ac:dyDescent="0.3">
      <c r="B114" s="26" t="s">
        <v>94</v>
      </c>
      <c r="C114" s="27" t="s">
        <v>95</v>
      </c>
      <c r="D114" s="27" t="s">
        <v>96</v>
      </c>
      <c r="E114" s="27" t="s">
        <v>97</v>
      </c>
      <c r="F114" s="27" t="s">
        <v>98</v>
      </c>
      <c r="G114" s="27" t="s">
        <v>95</v>
      </c>
      <c r="H114" s="27" t="s">
        <v>96</v>
      </c>
      <c r="I114" s="27" t="s">
        <v>97</v>
      </c>
      <c r="J114" s="27" t="s">
        <v>98</v>
      </c>
      <c r="K114" s="27" t="s">
        <v>95</v>
      </c>
      <c r="L114" s="27" t="s">
        <v>96</v>
      </c>
    </row>
    <row r="115" spans="2:12" x14ac:dyDescent="0.3">
      <c r="B115" s="26" t="s">
        <v>99</v>
      </c>
      <c r="C115" s="27">
        <v>50000</v>
      </c>
      <c r="D115" s="27">
        <v>55000</v>
      </c>
      <c r="E115" s="27">
        <v>60000</v>
      </c>
      <c r="F115" s="27">
        <v>65000</v>
      </c>
      <c r="G115" s="27">
        <v>70000</v>
      </c>
      <c r="H115" s="27">
        <v>75000</v>
      </c>
      <c r="I115" s="27">
        <v>80000</v>
      </c>
      <c r="J115" s="27">
        <v>85000</v>
      </c>
      <c r="K115" s="27">
        <v>90000</v>
      </c>
      <c r="L115" s="27">
        <v>95000</v>
      </c>
    </row>
    <row r="116" spans="2:12" x14ac:dyDescent="0.3">
      <c r="B116" s="26" t="s">
        <v>100</v>
      </c>
      <c r="C116" s="27">
        <v>2000</v>
      </c>
      <c r="D116" s="27">
        <v>2500</v>
      </c>
      <c r="E116" s="27">
        <v>3000</v>
      </c>
      <c r="F116" s="27">
        <v>3500</v>
      </c>
      <c r="G116" s="27">
        <v>4000</v>
      </c>
      <c r="H116" s="27">
        <v>4500</v>
      </c>
      <c r="I116" s="27">
        <v>5000</v>
      </c>
      <c r="J116" s="27">
        <v>5500</v>
      </c>
      <c r="K116" s="27">
        <v>6000</v>
      </c>
      <c r="L116" s="27">
        <v>6500</v>
      </c>
    </row>
    <row r="117" spans="2:12" x14ac:dyDescent="0.3">
      <c r="B117" s="26" t="s">
        <v>101</v>
      </c>
      <c r="C117" s="27">
        <v>52000</v>
      </c>
      <c r="D117" s="27">
        <v>57500</v>
      </c>
      <c r="E117" s="27">
        <v>63000</v>
      </c>
      <c r="F117" s="27">
        <v>685000</v>
      </c>
      <c r="G117" s="27">
        <v>74000</v>
      </c>
      <c r="H117" s="27">
        <v>79500</v>
      </c>
      <c r="I117" s="27">
        <v>85000</v>
      </c>
      <c r="J117" s="27">
        <v>90500</v>
      </c>
      <c r="K117" s="27">
        <v>96000</v>
      </c>
      <c r="L117" s="27">
        <v>101500</v>
      </c>
    </row>
    <row r="119" spans="2:12" x14ac:dyDescent="0.3">
      <c r="B119" s="30">
        <v>1</v>
      </c>
      <c r="C119" s="29" t="s">
        <v>102</v>
      </c>
    </row>
    <row r="120" spans="2:12" x14ac:dyDescent="0.3">
      <c r="D120" s="29"/>
      <c r="E120" s="29"/>
    </row>
    <row r="121" spans="2:12" x14ac:dyDescent="0.3">
      <c r="C121" s="28" t="s">
        <v>103</v>
      </c>
      <c r="D121" s="31"/>
      <c r="F121" t="str">
        <f>HLOOKUP(D112,C112:L117,3,)</f>
        <v>Marketing</v>
      </c>
    </row>
    <row r="123" spans="2:12" x14ac:dyDescent="0.3">
      <c r="C123" s="30">
        <v>2</v>
      </c>
      <c r="D123" s="29" t="s">
        <v>104</v>
      </c>
    </row>
    <row r="124" spans="2:12" x14ac:dyDescent="0.3">
      <c r="E124" s="29"/>
      <c r="F124" s="29"/>
    </row>
    <row r="125" spans="2:12" x14ac:dyDescent="0.3">
      <c r="D125" s="28" t="s">
        <v>103</v>
      </c>
      <c r="E125" s="31"/>
      <c r="F125">
        <f>HLOOKUP(G112,C112:L117,4,)</f>
        <v>70000</v>
      </c>
    </row>
    <row r="127" spans="2:12" x14ac:dyDescent="0.3">
      <c r="C127" s="30">
        <v>3</v>
      </c>
      <c r="D127" s="29" t="s">
        <v>105</v>
      </c>
      <c r="E127" s="29"/>
      <c r="F127" s="29"/>
    </row>
    <row r="128" spans="2:12" x14ac:dyDescent="0.3">
      <c r="D128" s="30" t="s">
        <v>103</v>
      </c>
      <c r="E128" s="31"/>
      <c r="G128">
        <f>HLOOKUP(I112,C112:L117,6,)</f>
        <v>85000</v>
      </c>
    </row>
    <row r="130" spans="1:6" x14ac:dyDescent="0.3">
      <c r="A130" t="s">
        <v>106</v>
      </c>
    </row>
    <row r="132" spans="1:6" x14ac:dyDescent="0.3">
      <c r="B132" s="5" t="s">
        <v>107</v>
      </c>
      <c r="C132" s="33"/>
      <c r="D132" s="33"/>
    </row>
    <row r="133" spans="1:6" x14ac:dyDescent="0.3">
      <c r="B133" s="5" t="s">
        <v>108</v>
      </c>
      <c r="C133" s="33"/>
      <c r="D133" s="33"/>
    </row>
    <row r="134" spans="1:6" x14ac:dyDescent="0.3">
      <c r="B134" s="33"/>
      <c r="C134" s="33"/>
      <c r="D134" s="33"/>
    </row>
    <row r="135" spans="1:6" x14ac:dyDescent="0.3">
      <c r="B135" s="32" t="s">
        <v>2</v>
      </c>
      <c r="C135" s="32" t="s">
        <v>109</v>
      </c>
      <c r="D135" s="32" t="s">
        <v>110</v>
      </c>
    </row>
    <row r="136" spans="1:6" x14ac:dyDescent="0.3">
      <c r="B136" s="1" t="s">
        <v>111</v>
      </c>
      <c r="C136" s="1">
        <v>98</v>
      </c>
      <c r="D136" s="34" t="str">
        <f>IF(C136&gt;=60,"pass","fail")</f>
        <v>pass</v>
      </c>
    </row>
    <row r="137" spans="1:6" x14ac:dyDescent="0.3">
      <c r="B137" s="1" t="s">
        <v>112</v>
      </c>
      <c r="C137" s="1">
        <v>55</v>
      </c>
      <c r="D137" s="34" t="str">
        <f t="shared" ref="D137:D139" si="0">IF(C137&gt;=60,"pass","fail")</f>
        <v>fail</v>
      </c>
    </row>
    <row r="138" spans="1:6" x14ac:dyDescent="0.3">
      <c r="B138" s="1" t="s">
        <v>113</v>
      </c>
      <c r="C138" s="1">
        <v>15</v>
      </c>
      <c r="D138" s="34" t="str">
        <f t="shared" si="0"/>
        <v>fail</v>
      </c>
    </row>
    <row r="139" spans="1:6" x14ac:dyDescent="0.3">
      <c r="B139" s="1" t="s">
        <v>114</v>
      </c>
      <c r="C139" s="1">
        <v>60</v>
      </c>
      <c r="D139" s="34" t="str">
        <f t="shared" si="0"/>
        <v>pass</v>
      </c>
    </row>
    <row r="141" spans="1:6" x14ac:dyDescent="0.3">
      <c r="A141" t="s">
        <v>115</v>
      </c>
    </row>
    <row r="143" spans="1:6" x14ac:dyDescent="0.3">
      <c r="C143" s="25"/>
      <c r="D143" s="5" t="s">
        <v>5</v>
      </c>
      <c r="E143" s="5" t="s">
        <v>6</v>
      </c>
      <c r="F143" s="25"/>
    </row>
    <row r="144" spans="1:6" x14ac:dyDescent="0.3">
      <c r="C144" s="1"/>
      <c r="D144" s="1" t="s">
        <v>116</v>
      </c>
      <c r="E144" s="1" t="s">
        <v>117</v>
      </c>
      <c r="F144" s="32" t="s">
        <v>118</v>
      </c>
    </row>
    <row r="145" spans="1:17" x14ac:dyDescent="0.3">
      <c r="C145" s="1" t="s">
        <v>119</v>
      </c>
      <c r="D145" s="35">
        <v>94</v>
      </c>
      <c r="E145" s="35">
        <v>94</v>
      </c>
      <c r="F145" s="34" t="str">
        <f>IF(D145=E145,"match","no match")</f>
        <v>match</v>
      </c>
    </row>
    <row r="146" spans="1:17" x14ac:dyDescent="0.3">
      <c r="C146" s="1" t="s">
        <v>120</v>
      </c>
      <c r="D146" s="35">
        <v>109</v>
      </c>
      <c r="E146" s="35">
        <v>109</v>
      </c>
      <c r="F146" s="34" t="str">
        <f t="shared" ref="F146:F148" si="1">IF(D146=E146,"match","no match")</f>
        <v>match</v>
      </c>
    </row>
    <row r="147" spans="1:17" x14ac:dyDescent="0.3">
      <c r="C147" s="1" t="s">
        <v>121</v>
      </c>
      <c r="D147" s="35">
        <v>85</v>
      </c>
      <c r="E147" s="35">
        <v>85.5</v>
      </c>
      <c r="F147" s="34" t="str">
        <f t="shared" si="1"/>
        <v>no match</v>
      </c>
    </row>
    <row r="148" spans="1:17" x14ac:dyDescent="0.3">
      <c r="C148" s="1" t="s">
        <v>122</v>
      </c>
      <c r="D148" s="35">
        <v>12</v>
      </c>
      <c r="E148" s="35">
        <v>12</v>
      </c>
      <c r="F148" s="34" t="str">
        <f t="shared" si="1"/>
        <v>match</v>
      </c>
    </row>
    <row r="150" spans="1:17" x14ac:dyDescent="0.3">
      <c r="A150" t="s">
        <v>123</v>
      </c>
    </row>
    <row r="151" spans="1:17" x14ac:dyDescent="0.3">
      <c r="C151" t="s">
        <v>124</v>
      </c>
    </row>
    <row r="154" spans="1:17" x14ac:dyDescent="0.3">
      <c r="B154" s="25"/>
      <c r="C154" s="25"/>
      <c r="D154" s="25"/>
      <c r="E154" s="1" t="s">
        <v>125</v>
      </c>
      <c r="F154" s="1" t="s">
        <v>126</v>
      </c>
    </row>
    <row r="155" spans="1:17" x14ac:dyDescent="0.3">
      <c r="B155" s="36" t="s">
        <v>127</v>
      </c>
      <c r="C155" s="36" t="s">
        <v>2</v>
      </c>
      <c r="D155" s="37" t="s">
        <v>128</v>
      </c>
      <c r="E155" s="36" t="s">
        <v>129</v>
      </c>
      <c r="F155" s="36" t="s">
        <v>130</v>
      </c>
    </row>
    <row r="156" spans="1:17" x14ac:dyDescent="0.3">
      <c r="B156" s="1">
        <v>1</v>
      </c>
      <c r="C156" s="1" t="s">
        <v>131</v>
      </c>
      <c r="D156" s="38">
        <v>16</v>
      </c>
      <c r="E156" s="34" t="str">
        <f>IF(D156&gt;=16,"eligible","not eligible")</f>
        <v>eligible</v>
      </c>
      <c r="F156" s="34" t="str">
        <f>IF(D156&lt;19,"minor","adult")</f>
        <v>minor</v>
      </c>
      <c r="J156" s="39">
        <v>1</v>
      </c>
      <c r="K156" s="40" t="s">
        <v>139</v>
      </c>
      <c r="L156" s="25"/>
      <c r="M156" s="25"/>
      <c r="N156" s="25"/>
      <c r="O156" s="25"/>
      <c r="P156" s="25"/>
      <c r="Q156" s="25"/>
    </row>
    <row r="157" spans="1:17" x14ac:dyDescent="0.3">
      <c r="B157" s="1">
        <v>2</v>
      </c>
      <c r="C157" s="1" t="s">
        <v>132</v>
      </c>
      <c r="D157" s="38">
        <v>18</v>
      </c>
      <c r="E157" s="34" t="str">
        <f t="shared" ref="E157:E163" si="2">IF(D157&gt;=16,"eligible","not eligible")</f>
        <v>eligible</v>
      </c>
      <c r="F157" s="34" t="str">
        <f t="shared" ref="F157:F163" si="3">IF(D157&lt;19,"minor","adult")</f>
        <v>minor</v>
      </c>
    </row>
    <row r="158" spans="1:17" x14ac:dyDescent="0.3">
      <c r="B158" s="1">
        <v>3</v>
      </c>
      <c r="C158" s="1" t="s">
        <v>133</v>
      </c>
      <c r="D158" s="38">
        <v>15.5</v>
      </c>
      <c r="E158" s="34" t="str">
        <f t="shared" si="2"/>
        <v>not eligible</v>
      </c>
      <c r="F158" s="34" t="str">
        <f t="shared" si="3"/>
        <v>minor</v>
      </c>
      <c r="J158" s="39">
        <v>2</v>
      </c>
      <c r="K158" s="40" t="s">
        <v>140</v>
      </c>
      <c r="L158" s="25"/>
      <c r="M158" s="25"/>
      <c r="N158" s="25"/>
      <c r="O158" s="25"/>
      <c r="P158" s="25"/>
      <c r="Q158" s="25"/>
    </row>
    <row r="159" spans="1:17" x14ac:dyDescent="0.3">
      <c r="B159" s="1">
        <v>4</v>
      </c>
      <c r="C159" s="1" t="s">
        <v>134</v>
      </c>
      <c r="D159" s="38">
        <v>19</v>
      </c>
      <c r="E159" s="34" t="str">
        <f t="shared" si="2"/>
        <v>eligible</v>
      </c>
      <c r="F159" s="34" t="str">
        <f t="shared" si="3"/>
        <v>adult</v>
      </c>
    </row>
    <row r="160" spans="1:17" x14ac:dyDescent="0.3">
      <c r="B160" s="1">
        <v>5</v>
      </c>
      <c r="C160" s="1" t="s">
        <v>135</v>
      </c>
      <c r="D160" s="38">
        <v>18</v>
      </c>
      <c r="E160" s="34" t="str">
        <f t="shared" si="2"/>
        <v>eligible</v>
      </c>
      <c r="F160" s="34" t="str">
        <f t="shared" si="3"/>
        <v>minor</v>
      </c>
    </row>
    <row r="161" spans="1:14" x14ac:dyDescent="0.3">
      <c r="B161" s="1">
        <v>6</v>
      </c>
      <c r="C161" s="1" t="s">
        <v>136</v>
      </c>
      <c r="D161" s="38">
        <v>13</v>
      </c>
      <c r="E161" s="34" t="str">
        <f t="shared" si="2"/>
        <v>not eligible</v>
      </c>
      <c r="F161" s="34" t="str">
        <f t="shared" si="3"/>
        <v>minor</v>
      </c>
    </row>
    <row r="162" spans="1:14" x14ac:dyDescent="0.3">
      <c r="B162" s="1">
        <v>7</v>
      </c>
      <c r="C162" s="1" t="s">
        <v>137</v>
      </c>
      <c r="D162" s="38">
        <v>18</v>
      </c>
      <c r="E162" s="34" t="str">
        <f t="shared" si="2"/>
        <v>eligible</v>
      </c>
      <c r="F162" s="34" t="str">
        <f t="shared" si="3"/>
        <v>minor</v>
      </c>
    </row>
    <row r="163" spans="1:14" x14ac:dyDescent="0.3">
      <c r="B163" s="1">
        <v>8</v>
      </c>
      <c r="C163" s="1" t="s">
        <v>138</v>
      </c>
      <c r="D163" s="38">
        <v>17</v>
      </c>
      <c r="E163" s="34" t="str">
        <f t="shared" si="2"/>
        <v>eligible</v>
      </c>
      <c r="F163" s="34" t="str">
        <f t="shared" si="3"/>
        <v>minor</v>
      </c>
    </row>
    <row r="165" spans="1:14" x14ac:dyDescent="0.3">
      <c r="A165" t="s">
        <v>141</v>
      </c>
    </row>
    <row r="167" spans="1:14" x14ac:dyDescent="0.3">
      <c r="C167" s="41" t="s">
        <v>2</v>
      </c>
      <c r="D167" s="41" t="s">
        <v>142</v>
      </c>
      <c r="E167" s="41" t="s">
        <v>143</v>
      </c>
      <c r="F167" s="41" t="s">
        <v>144</v>
      </c>
    </row>
    <row r="168" spans="1:14" x14ac:dyDescent="0.3">
      <c r="C168" s="42" t="s">
        <v>145</v>
      </c>
      <c r="D168" s="42" t="s">
        <v>146</v>
      </c>
      <c r="E168" s="43">
        <v>46866</v>
      </c>
      <c r="F168" s="44">
        <f>IF(D168="A+",E168*100%,E168*50%)</f>
        <v>46866</v>
      </c>
      <c r="M168" s="25"/>
      <c r="N168" s="33" t="s">
        <v>54</v>
      </c>
    </row>
    <row r="169" spans="1:14" x14ac:dyDescent="0.3">
      <c r="C169" s="42" t="s">
        <v>147</v>
      </c>
      <c r="D169" s="42" t="s">
        <v>148</v>
      </c>
      <c r="E169" s="43">
        <v>33495</v>
      </c>
      <c r="F169" s="44">
        <f t="shared" ref="F169:F174" si="4">IF(D169="A+",E169*100%,E169*50%)</f>
        <v>16747.5</v>
      </c>
      <c r="M169" s="42" t="s">
        <v>146</v>
      </c>
      <c r="N169" s="45">
        <v>1</v>
      </c>
    </row>
    <row r="170" spans="1:14" x14ac:dyDescent="0.3">
      <c r="C170" s="42" t="s">
        <v>149</v>
      </c>
      <c r="D170" s="42" t="s">
        <v>148</v>
      </c>
      <c r="E170" s="43">
        <v>35087</v>
      </c>
      <c r="F170" s="44">
        <f t="shared" si="4"/>
        <v>17543.5</v>
      </c>
      <c r="M170" s="42" t="s">
        <v>148</v>
      </c>
      <c r="N170" s="45">
        <v>0.5</v>
      </c>
    </row>
    <row r="171" spans="1:14" x14ac:dyDescent="0.3">
      <c r="C171" s="42" t="s">
        <v>150</v>
      </c>
      <c r="D171" s="42" t="s">
        <v>146</v>
      </c>
      <c r="E171" s="43">
        <v>42603</v>
      </c>
      <c r="F171" s="44">
        <f t="shared" si="4"/>
        <v>42603</v>
      </c>
    </row>
    <row r="172" spans="1:14" x14ac:dyDescent="0.3">
      <c r="C172" s="42" t="s">
        <v>135</v>
      </c>
      <c r="D172" s="42" t="s">
        <v>148</v>
      </c>
      <c r="E172" s="43">
        <v>36971</v>
      </c>
      <c r="F172" s="44">
        <f t="shared" si="4"/>
        <v>18485.5</v>
      </c>
    </row>
    <row r="173" spans="1:14" x14ac:dyDescent="0.3">
      <c r="C173" s="42" t="s">
        <v>151</v>
      </c>
      <c r="D173" s="42" t="s">
        <v>146</v>
      </c>
      <c r="E173" s="43">
        <v>41286</v>
      </c>
      <c r="F173" s="44">
        <f t="shared" si="4"/>
        <v>41286</v>
      </c>
    </row>
    <row r="174" spans="1:14" x14ac:dyDescent="0.3">
      <c r="C174" s="42" t="s">
        <v>152</v>
      </c>
      <c r="D174" s="42" t="s">
        <v>148</v>
      </c>
      <c r="E174" s="43">
        <v>37732</v>
      </c>
      <c r="F174" s="44">
        <f t="shared" si="4"/>
        <v>18866</v>
      </c>
    </row>
    <row r="176" spans="1:14" x14ac:dyDescent="0.3">
      <c r="A176" t="s">
        <v>153</v>
      </c>
    </row>
    <row r="178" spans="1:9" x14ac:dyDescent="0.3">
      <c r="C178" s="32" t="s">
        <v>2</v>
      </c>
      <c r="D178" s="32" t="s">
        <v>3</v>
      </c>
    </row>
    <row r="179" spans="1:9" x14ac:dyDescent="0.3">
      <c r="C179" s="1" t="s">
        <v>154</v>
      </c>
      <c r="D179" s="1">
        <v>200</v>
      </c>
    </row>
    <row r="180" spans="1:9" x14ac:dyDescent="0.3">
      <c r="C180" s="1" t="s">
        <v>155</v>
      </c>
      <c r="D180" s="1">
        <v>120</v>
      </c>
    </row>
    <row r="181" spans="1:9" x14ac:dyDescent="0.3">
      <c r="C181" s="1" t="s">
        <v>156</v>
      </c>
      <c r="D181" s="1">
        <v>156</v>
      </c>
    </row>
    <row r="182" spans="1:9" x14ac:dyDescent="0.3">
      <c r="C182" s="1" t="s">
        <v>157</v>
      </c>
      <c r="D182" s="1">
        <v>190</v>
      </c>
    </row>
    <row r="183" spans="1:9" x14ac:dyDescent="0.3">
      <c r="C183" s="1" t="s">
        <v>158</v>
      </c>
      <c r="D183" s="1">
        <v>320</v>
      </c>
    </row>
    <row r="184" spans="1:9" x14ac:dyDescent="0.3">
      <c r="C184" s="1" t="s">
        <v>159</v>
      </c>
      <c r="D184" s="1">
        <v>89</v>
      </c>
    </row>
    <row r="185" spans="1:9" ht="15" thickBot="1" x14ac:dyDescent="0.35"/>
    <row r="186" spans="1:9" ht="15" thickBot="1" x14ac:dyDescent="0.35">
      <c r="B186" s="46">
        <v>1.1000000000000001</v>
      </c>
      <c r="C186" s="5" t="s">
        <v>160</v>
      </c>
      <c r="D186" s="47"/>
      <c r="I186">
        <f>MAX(D179:D184)</f>
        <v>320</v>
      </c>
    </row>
    <row r="187" spans="1:9" ht="15" thickBot="1" x14ac:dyDescent="0.35">
      <c r="B187" s="46">
        <v>1.2</v>
      </c>
      <c r="C187" s="5" t="s">
        <v>161</v>
      </c>
      <c r="D187" s="47"/>
      <c r="I187">
        <f>MIN(D179:D184)</f>
        <v>89</v>
      </c>
    </row>
    <row r="188" spans="1:9" ht="15" thickBot="1" x14ac:dyDescent="0.35">
      <c r="B188" s="46">
        <v>1.3</v>
      </c>
      <c r="C188" s="5" t="s">
        <v>162</v>
      </c>
      <c r="D188" s="47"/>
      <c r="I188">
        <f>AVERAGE(I186:I187)</f>
        <v>204.5</v>
      </c>
    </row>
    <row r="190" spans="1:9" x14ac:dyDescent="0.3">
      <c r="A190" t="s">
        <v>163</v>
      </c>
    </row>
    <row r="191" spans="1:9" x14ac:dyDescent="0.3">
      <c r="A191" t="s">
        <v>176</v>
      </c>
    </row>
    <row r="192" spans="1:9" x14ac:dyDescent="0.3">
      <c r="C192" s="5" t="s">
        <v>164</v>
      </c>
      <c r="D192" s="25"/>
      <c r="E192" s="25"/>
      <c r="F192" s="25"/>
      <c r="G192" s="25"/>
      <c r="H192" s="25"/>
    </row>
    <row r="193" spans="1:9" x14ac:dyDescent="0.3">
      <c r="C193" s="5" t="s">
        <v>165</v>
      </c>
      <c r="D193" s="25"/>
      <c r="E193" s="25"/>
      <c r="F193" s="25"/>
      <c r="G193" s="25"/>
      <c r="H193" s="25"/>
    </row>
    <row r="194" spans="1:9" x14ac:dyDescent="0.3">
      <c r="C194" s="5" t="s">
        <v>166</v>
      </c>
      <c r="D194" s="25"/>
      <c r="E194" s="25"/>
      <c r="F194" s="25"/>
      <c r="G194" s="25"/>
      <c r="H194" s="25"/>
    </row>
    <row r="195" spans="1:9" x14ac:dyDescent="0.3">
      <c r="C195" s="5"/>
      <c r="D195" s="25"/>
      <c r="E195" s="25"/>
      <c r="F195" s="25"/>
      <c r="G195" s="25"/>
      <c r="H195" s="25"/>
    </row>
    <row r="196" spans="1:9" x14ac:dyDescent="0.3">
      <c r="C196" s="25"/>
      <c r="D196" s="5" t="s">
        <v>167</v>
      </c>
      <c r="E196" s="5" t="s">
        <v>168</v>
      </c>
      <c r="F196" s="5" t="s">
        <v>169</v>
      </c>
      <c r="G196" s="5" t="s">
        <v>170</v>
      </c>
      <c r="H196" s="25" t="s">
        <v>174</v>
      </c>
      <c r="I196" s="5" t="s">
        <v>175</v>
      </c>
    </row>
    <row r="197" spans="1:9" x14ac:dyDescent="0.3">
      <c r="C197" s="5" t="s">
        <v>171</v>
      </c>
      <c r="D197" s="5">
        <v>95</v>
      </c>
      <c r="E197" s="5">
        <v>56</v>
      </c>
      <c r="F197" s="5">
        <v>14</v>
      </c>
      <c r="G197" s="5">
        <v>66</v>
      </c>
      <c r="H197" s="48">
        <f>MIN(D197:G197)</f>
        <v>14</v>
      </c>
      <c r="I197" t="str">
        <f>IF(H197&gt;50,"pass","fail")</f>
        <v>fail</v>
      </c>
    </row>
    <row r="198" spans="1:9" x14ac:dyDescent="0.3">
      <c r="C198" s="5" t="s">
        <v>172</v>
      </c>
      <c r="D198" s="5">
        <v>54</v>
      </c>
      <c r="E198" s="5">
        <v>89</v>
      </c>
      <c r="F198" s="5">
        <v>53</v>
      </c>
      <c r="G198" s="5">
        <v>66</v>
      </c>
      <c r="H198" s="48">
        <f t="shared" ref="H198:H200" si="5">MIN(D198:G198)</f>
        <v>53</v>
      </c>
      <c r="I198" t="str">
        <f t="shared" ref="I198:I200" si="6">IF(H198&gt;50,"pass","fail")</f>
        <v>pass</v>
      </c>
    </row>
    <row r="199" spans="1:9" x14ac:dyDescent="0.3">
      <c r="C199" s="5" t="s">
        <v>173</v>
      </c>
      <c r="D199" s="5">
        <v>100</v>
      </c>
      <c r="E199" s="5">
        <v>69</v>
      </c>
      <c r="F199" s="5">
        <v>78</v>
      </c>
      <c r="G199" s="5">
        <v>53</v>
      </c>
      <c r="H199" s="48">
        <f t="shared" si="5"/>
        <v>53</v>
      </c>
      <c r="I199" t="str">
        <f t="shared" si="6"/>
        <v>pass</v>
      </c>
    </row>
    <row r="200" spans="1:9" x14ac:dyDescent="0.3">
      <c r="C200" s="5" t="s">
        <v>114</v>
      </c>
      <c r="D200" s="5">
        <v>49</v>
      </c>
      <c r="E200" s="5">
        <v>70</v>
      </c>
      <c r="F200" s="5">
        <v>87</v>
      </c>
      <c r="G200" s="5">
        <v>100</v>
      </c>
      <c r="H200" s="48">
        <f t="shared" si="5"/>
        <v>49</v>
      </c>
      <c r="I200" t="str">
        <f t="shared" si="6"/>
        <v>fail</v>
      </c>
    </row>
    <row r="202" spans="1:9" x14ac:dyDescent="0.3">
      <c r="A202" t="s">
        <v>177</v>
      </c>
    </row>
    <row r="204" spans="1:9" x14ac:dyDescent="0.3">
      <c r="B204" s="25"/>
      <c r="C204" s="5" t="s">
        <v>167</v>
      </c>
      <c r="D204" t="s">
        <v>182</v>
      </c>
    </row>
    <row r="205" spans="1:9" x14ac:dyDescent="0.3">
      <c r="B205" s="5" t="s">
        <v>178</v>
      </c>
      <c r="C205" s="5">
        <v>95</v>
      </c>
      <c r="D205" t="str">
        <f>IF(C205&gt;99,"easy","not easy")</f>
        <v>not easy</v>
      </c>
    </row>
    <row r="206" spans="1:9" x14ac:dyDescent="0.3">
      <c r="B206" s="5" t="s">
        <v>172</v>
      </c>
      <c r="C206" s="5">
        <v>54</v>
      </c>
      <c r="D206" t="str">
        <f t="shared" ref="D206:D211" si="7">IF(C206&gt;99,"easy","not easy")</f>
        <v>not easy</v>
      </c>
    </row>
    <row r="207" spans="1:9" x14ac:dyDescent="0.3">
      <c r="B207" s="5" t="s">
        <v>173</v>
      </c>
      <c r="C207" s="5">
        <v>100</v>
      </c>
      <c r="D207" t="str">
        <f t="shared" si="7"/>
        <v>easy</v>
      </c>
    </row>
    <row r="208" spans="1:9" x14ac:dyDescent="0.3">
      <c r="B208" s="5" t="s">
        <v>114</v>
      </c>
      <c r="C208" s="5">
        <v>49</v>
      </c>
      <c r="D208" t="str">
        <f t="shared" si="7"/>
        <v>not easy</v>
      </c>
    </row>
    <row r="209" spans="1:12" x14ac:dyDescent="0.3">
      <c r="B209" s="5" t="s">
        <v>179</v>
      </c>
      <c r="C209" s="5">
        <v>67</v>
      </c>
      <c r="D209" t="str">
        <f t="shared" si="7"/>
        <v>not easy</v>
      </c>
    </row>
    <row r="210" spans="1:12" x14ac:dyDescent="0.3">
      <c r="B210" s="5" t="s">
        <v>180</v>
      </c>
      <c r="C210" s="5">
        <v>45</v>
      </c>
      <c r="D210" t="str">
        <f t="shared" si="7"/>
        <v>not easy</v>
      </c>
    </row>
    <row r="211" spans="1:12" x14ac:dyDescent="0.3">
      <c r="B211" s="5" t="s">
        <v>181</v>
      </c>
      <c r="C211" s="5">
        <v>77</v>
      </c>
      <c r="D211" t="str">
        <f t="shared" si="7"/>
        <v>not easy</v>
      </c>
    </row>
    <row r="212" spans="1:12" x14ac:dyDescent="0.3">
      <c r="B212" s="5" t="s">
        <v>183</v>
      </c>
      <c r="C212">
        <f>MAX(C205:C211)</f>
        <v>100</v>
      </c>
    </row>
    <row r="214" spans="1:12" x14ac:dyDescent="0.3">
      <c r="A214" t="s">
        <v>184</v>
      </c>
    </row>
    <row r="216" spans="1:12" x14ac:dyDescent="0.3">
      <c r="C216" s="49" t="s">
        <v>185</v>
      </c>
      <c r="D216" s="49" t="s">
        <v>109</v>
      </c>
      <c r="E216" s="49" t="s">
        <v>186</v>
      </c>
    </row>
    <row r="217" spans="1:12" x14ac:dyDescent="0.3">
      <c r="C217" s="50" t="s">
        <v>187</v>
      </c>
      <c r="D217" s="50">
        <v>78</v>
      </c>
      <c r="E217" s="51" t="str">
        <f>_xlfn.IFS(D217&gt;=80,"excellent",D217&gt;=60,"good",D217&lt;60,"failed")</f>
        <v>good</v>
      </c>
      <c r="J217" s="25" t="s">
        <v>191</v>
      </c>
      <c r="K217" s="25"/>
      <c r="L217" s="25"/>
    </row>
    <row r="218" spans="1:12" x14ac:dyDescent="0.3">
      <c r="C218" s="50" t="s">
        <v>188</v>
      </c>
      <c r="D218" s="50">
        <v>85</v>
      </c>
      <c r="E218" s="51" t="str">
        <f t="shared" ref="E218:E220" si="8">_xlfn.IFS(D218&gt;=80,"excellent",D218&gt;=60,"good",D218&lt;60,"failed")</f>
        <v>excellent</v>
      </c>
      <c r="J218" s="25" t="s">
        <v>192</v>
      </c>
      <c r="K218" s="25"/>
      <c r="L218" s="25"/>
    </row>
    <row r="219" spans="1:12" x14ac:dyDescent="0.3">
      <c r="C219" s="50" t="s">
        <v>189</v>
      </c>
      <c r="D219" s="50">
        <v>44</v>
      </c>
      <c r="E219" s="51" t="str">
        <f t="shared" si="8"/>
        <v>failed</v>
      </c>
      <c r="J219" s="25" t="s">
        <v>193</v>
      </c>
      <c r="K219" s="25"/>
      <c r="L219" s="25"/>
    </row>
    <row r="220" spans="1:12" x14ac:dyDescent="0.3">
      <c r="C220" s="50" t="s">
        <v>190</v>
      </c>
      <c r="D220" s="50">
        <v>61</v>
      </c>
      <c r="E220" s="51" t="str">
        <f t="shared" si="8"/>
        <v>good</v>
      </c>
    </row>
    <row r="222" spans="1:12" x14ac:dyDescent="0.3">
      <c r="A222" t="s">
        <v>194</v>
      </c>
    </row>
    <row r="224" spans="1:12" x14ac:dyDescent="0.3">
      <c r="C224" s="52" t="s">
        <v>22</v>
      </c>
      <c r="D224" s="52" t="s">
        <v>195</v>
      </c>
    </row>
    <row r="225" spans="1:4" x14ac:dyDescent="0.3">
      <c r="C225" s="5" t="s">
        <v>196</v>
      </c>
      <c r="D225" s="53">
        <v>759</v>
      </c>
    </row>
    <row r="226" spans="1:4" x14ac:dyDescent="0.3">
      <c r="C226" s="5" t="s">
        <v>197</v>
      </c>
      <c r="D226" s="53">
        <v>200</v>
      </c>
    </row>
    <row r="227" spans="1:4" x14ac:dyDescent="0.3">
      <c r="C227" s="5" t="s">
        <v>198</v>
      </c>
      <c r="D227" s="53">
        <v>42</v>
      </c>
    </row>
    <row r="228" spans="1:4" x14ac:dyDescent="0.3">
      <c r="C228" s="5" t="s">
        <v>199</v>
      </c>
      <c r="D228" s="53">
        <v>423</v>
      </c>
    </row>
    <row r="229" spans="1:4" x14ac:dyDescent="0.3">
      <c r="C229" s="5" t="s">
        <v>200</v>
      </c>
      <c r="D229" s="53">
        <v>200</v>
      </c>
    </row>
    <row r="230" spans="1:4" x14ac:dyDescent="0.3">
      <c r="C230" s="5" t="s">
        <v>201</v>
      </c>
      <c r="D230" s="53">
        <v>50</v>
      </c>
    </row>
    <row r="231" spans="1:4" x14ac:dyDescent="0.3">
      <c r="C231" s="5" t="s">
        <v>202</v>
      </c>
      <c r="D231" s="53">
        <v>700</v>
      </c>
    </row>
    <row r="232" spans="1:4" x14ac:dyDescent="0.3">
      <c r="C232" s="5" t="s">
        <v>203</v>
      </c>
      <c r="D232" s="53">
        <v>450</v>
      </c>
    </row>
    <row r="233" spans="1:4" x14ac:dyDescent="0.3">
      <c r="C233" s="5" t="s">
        <v>204</v>
      </c>
      <c r="D233" s="53">
        <v>605</v>
      </c>
    </row>
    <row r="234" spans="1:4" x14ac:dyDescent="0.3">
      <c r="C234" s="5" t="s">
        <v>205</v>
      </c>
      <c r="D234" s="53">
        <v>240</v>
      </c>
    </row>
    <row r="235" spans="1:4" x14ac:dyDescent="0.3">
      <c r="C235" s="5" t="s">
        <v>206</v>
      </c>
      <c r="D235" s="53">
        <v>685</v>
      </c>
    </row>
    <row r="236" spans="1:4" ht="15" thickBot="1" x14ac:dyDescent="0.35">
      <c r="C236" s="5" t="s">
        <v>207</v>
      </c>
      <c r="D236" s="53">
        <v>295</v>
      </c>
    </row>
    <row r="237" spans="1:4" ht="15" thickBot="1" x14ac:dyDescent="0.35">
      <c r="C237" s="5" t="s">
        <v>208</v>
      </c>
      <c r="D237" s="54">
        <f>SUM(D225:D236)</f>
        <v>4649</v>
      </c>
    </row>
    <row r="239" spans="1:4" x14ac:dyDescent="0.3">
      <c r="A239" t="s">
        <v>209</v>
      </c>
    </row>
    <row r="241" spans="4:5" x14ac:dyDescent="0.3">
      <c r="D241" s="55" t="s">
        <v>210</v>
      </c>
      <c r="E241" s="56" t="s">
        <v>211</v>
      </c>
    </row>
    <row r="242" spans="4:5" x14ac:dyDescent="0.3">
      <c r="D242" s="57">
        <v>42005</v>
      </c>
      <c r="E242" s="58">
        <v>432.17</v>
      </c>
    </row>
    <row r="243" spans="4:5" x14ac:dyDescent="0.3">
      <c r="D243" s="57">
        <v>42351</v>
      </c>
      <c r="E243" s="58">
        <v>528.5</v>
      </c>
    </row>
    <row r="244" spans="4:5" x14ac:dyDescent="0.3">
      <c r="D244" s="57">
        <v>42007</v>
      </c>
      <c r="E244" s="58">
        <v>810.71</v>
      </c>
    </row>
    <row r="245" spans="4:5" x14ac:dyDescent="0.3">
      <c r="D245" s="57">
        <v>42008</v>
      </c>
      <c r="E245" s="58">
        <v>418.54</v>
      </c>
    </row>
    <row r="246" spans="4:5" x14ac:dyDescent="0.3">
      <c r="D246" s="57">
        <v>42009</v>
      </c>
      <c r="E246" s="58">
        <v>722.22</v>
      </c>
    </row>
    <row r="247" spans="4:5" x14ac:dyDescent="0.3">
      <c r="D247" s="57">
        <v>42010</v>
      </c>
      <c r="E247" s="58">
        <v>460.28</v>
      </c>
    </row>
    <row r="248" spans="4:5" x14ac:dyDescent="0.3">
      <c r="D248" s="57">
        <v>42349</v>
      </c>
      <c r="E248" s="58">
        <v>483.58</v>
      </c>
    </row>
    <row r="249" spans="4:5" x14ac:dyDescent="0.3">
      <c r="D249" s="57">
        <v>42012</v>
      </c>
      <c r="E249" s="58">
        <v>114.53</v>
      </c>
    </row>
    <row r="250" spans="4:5" x14ac:dyDescent="0.3">
      <c r="D250" s="57">
        <v>42013</v>
      </c>
      <c r="E250" s="58">
        <v>609.12</v>
      </c>
    </row>
    <row r="251" spans="4:5" x14ac:dyDescent="0.3">
      <c r="D251" s="57">
        <v>42014</v>
      </c>
      <c r="E251" s="58">
        <v>1197.9000000000001</v>
      </c>
    </row>
    <row r="252" spans="4:5" x14ac:dyDescent="0.3">
      <c r="D252" s="57">
        <v>42015</v>
      </c>
      <c r="E252" s="58">
        <v>228.89</v>
      </c>
    </row>
    <row r="253" spans="4:5" x14ac:dyDescent="0.3">
      <c r="D253" s="57">
        <v>42016</v>
      </c>
      <c r="E253" s="58">
        <v>1380.07</v>
      </c>
    </row>
    <row r="254" spans="4:5" x14ac:dyDescent="0.3">
      <c r="D254" s="57">
        <v>42017</v>
      </c>
      <c r="E254" s="58">
        <v>1026.96</v>
      </c>
    </row>
    <row r="255" spans="4:5" x14ac:dyDescent="0.3">
      <c r="D255" s="57">
        <v>42018</v>
      </c>
      <c r="E255" s="58">
        <v>760.24</v>
      </c>
    </row>
    <row r="256" spans="4:5" x14ac:dyDescent="0.3">
      <c r="D256" s="57">
        <v>42019</v>
      </c>
      <c r="E256" s="58">
        <v>414.11</v>
      </c>
    </row>
    <row r="257" spans="4:5" x14ac:dyDescent="0.3">
      <c r="D257" s="57">
        <v>42020</v>
      </c>
      <c r="E257" s="58">
        <v>1728.81</v>
      </c>
    </row>
    <row r="258" spans="4:5" x14ac:dyDescent="0.3">
      <c r="D258" s="57">
        <v>42021</v>
      </c>
      <c r="E258" s="58">
        <v>276.06</v>
      </c>
    </row>
    <row r="259" spans="4:5" x14ac:dyDescent="0.3">
      <c r="D259" s="57">
        <v>42022</v>
      </c>
      <c r="E259" s="58">
        <v>462.22</v>
      </c>
    </row>
    <row r="260" spans="4:5" x14ac:dyDescent="0.3">
      <c r="D260" s="57">
        <v>42023</v>
      </c>
      <c r="E260" s="58">
        <v>1281.0999999999999</v>
      </c>
    </row>
    <row r="261" spans="4:5" x14ac:dyDescent="0.3">
      <c r="D261" s="57">
        <v>42024</v>
      </c>
      <c r="E261" s="58">
        <v>1113.7</v>
      </c>
    </row>
    <row r="262" spans="4:5" x14ac:dyDescent="0.3">
      <c r="D262" s="57">
        <v>42025</v>
      </c>
      <c r="E262" s="58">
        <v>594.09</v>
      </c>
    </row>
    <row r="263" spans="4:5" x14ac:dyDescent="0.3">
      <c r="D263" s="57">
        <v>42026</v>
      </c>
      <c r="E263" s="58">
        <v>432.67</v>
      </c>
    </row>
    <row r="264" spans="4:5" x14ac:dyDescent="0.3">
      <c r="D264" s="57">
        <v>42027</v>
      </c>
      <c r="E264" s="58">
        <v>874.45</v>
      </c>
    </row>
    <row r="265" spans="4:5" x14ac:dyDescent="0.3">
      <c r="D265" s="57">
        <v>42028</v>
      </c>
      <c r="E265" s="58">
        <v>880.38</v>
      </c>
    </row>
    <row r="266" spans="4:5" x14ac:dyDescent="0.3">
      <c r="D266" s="57">
        <v>42029</v>
      </c>
      <c r="E266" s="58">
        <v>798.53</v>
      </c>
    </row>
    <row r="267" spans="4:5" x14ac:dyDescent="0.3">
      <c r="D267" s="57">
        <v>42318</v>
      </c>
      <c r="E267" s="58">
        <v>572.41999999999996</v>
      </c>
    </row>
    <row r="268" spans="4:5" x14ac:dyDescent="0.3">
      <c r="D268" s="57">
        <v>42031</v>
      </c>
      <c r="E268" s="58">
        <v>330.61</v>
      </c>
    </row>
    <row r="269" spans="4:5" x14ac:dyDescent="0.3">
      <c r="D269" s="57">
        <v>42032</v>
      </c>
      <c r="E269" s="58">
        <v>567.17999999999995</v>
      </c>
    </row>
    <row r="270" spans="4:5" x14ac:dyDescent="0.3">
      <c r="D270" s="57">
        <v>42033</v>
      </c>
      <c r="E270" s="58">
        <v>1449.21</v>
      </c>
    </row>
    <row r="271" spans="4:5" x14ac:dyDescent="0.3">
      <c r="D271" s="57">
        <v>42034</v>
      </c>
      <c r="E271" s="58">
        <v>459.29</v>
      </c>
    </row>
    <row r="272" spans="4:5" x14ac:dyDescent="0.3">
      <c r="D272" s="57">
        <v>42035</v>
      </c>
      <c r="E272" s="58">
        <v>357.55</v>
      </c>
    </row>
    <row r="273" spans="4:5" x14ac:dyDescent="0.3">
      <c r="D273" s="57">
        <v>42036</v>
      </c>
      <c r="E273" s="58">
        <v>154.34</v>
      </c>
    </row>
    <row r="274" spans="4:5" x14ac:dyDescent="0.3">
      <c r="D274" s="57">
        <v>42037</v>
      </c>
      <c r="E274" s="58">
        <v>152.76</v>
      </c>
    </row>
    <row r="275" spans="4:5" x14ac:dyDescent="0.3">
      <c r="D275" s="57">
        <v>42038</v>
      </c>
      <c r="E275" s="58">
        <v>570.22</v>
      </c>
    </row>
    <row r="276" spans="4:5" x14ac:dyDescent="0.3">
      <c r="D276" s="57">
        <v>42039</v>
      </c>
      <c r="E276" s="58">
        <v>987.62</v>
      </c>
    </row>
    <row r="277" spans="4:5" x14ac:dyDescent="0.3">
      <c r="D277" s="57">
        <v>42040</v>
      </c>
      <c r="E277" s="58">
        <v>1755.71</v>
      </c>
    </row>
    <row r="278" spans="4:5" x14ac:dyDescent="0.3">
      <c r="D278" s="57">
        <v>42041</v>
      </c>
      <c r="E278" s="58">
        <v>378.27</v>
      </c>
    </row>
    <row r="279" spans="4:5" x14ac:dyDescent="0.3">
      <c r="D279" s="57">
        <v>42042</v>
      </c>
      <c r="E279" s="58">
        <v>1323.81</v>
      </c>
    </row>
    <row r="280" spans="4:5" x14ac:dyDescent="0.3">
      <c r="D280" s="57">
        <v>42043</v>
      </c>
      <c r="E280" s="58">
        <v>399.02</v>
      </c>
    </row>
    <row r="281" spans="4:5" x14ac:dyDescent="0.3">
      <c r="D281" s="57">
        <v>42044</v>
      </c>
      <c r="E281" s="58">
        <v>154.94999999999999</v>
      </c>
    </row>
    <row r="282" spans="4:5" x14ac:dyDescent="0.3">
      <c r="D282" s="57">
        <v>42045</v>
      </c>
      <c r="E282" s="58">
        <v>1254.57</v>
      </c>
    </row>
    <row r="283" spans="4:5" x14ac:dyDescent="0.3">
      <c r="D283" s="57">
        <v>42046</v>
      </c>
      <c r="E283" s="58">
        <v>627.32000000000005</v>
      </c>
    </row>
    <row r="284" spans="4:5" x14ac:dyDescent="0.3">
      <c r="D284" s="57">
        <v>42230</v>
      </c>
      <c r="E284" s="58">
        <v>880.6</v>
      </c>
    </row>
    <row r="285" spans="4:5" x14ac:dyDescent="0.3">
      <c r="D285" s="57">
        <v>42048</v>
      </c>
      <c r="E285" s="58">
        <v>1196.03</v>
      </c>
    </row>
    <row r="286" spans="4:5" x14ac:dyDescent="0.3">
      <c r="D286" s="57">
        <v>42049</v>
      </c>
      <c r="E286" s="58">
        <v>782.32</v>
      </c>
    </row>
    <row r="287" spans="4:5" x14ac:dyDescent="0.3">
      <c r="D287" s="57">
        <v>42050</v>
      </c>
      <c r="E287" s="58">
        <v>1323.35</v>
      </c>
    </row>
    <row r="288" spans="4:5" x14ac:dyDescent="0.3">
      <c r="D288" s="57">
        <v>42051</v>
      </c>
      <c r="E288" s="58">
        <v>209.92</v>
      </c>
    </row>
    <row r="289" spans="4:5" x14ac:dyDescent="0.3">
      <c r="D289" s="57">
        <v>42052</v>
      </c>
      <c r="E289" s="58">
        <v>1232.05</v>
      </c>
    </row>
    <row r="290" spans="4:5" x14ac:dyDescent="0.3">
      <c r="D290" s="57">
        <v>42053</v>
      </c>
      <c r="E290" s="58">
        <v>713.28</v>
      </c>
    </row>
    <row r="291" spans="4:5" x14ac:dyDescent="0.3">
      <c r="D291" s="57">
        <v>42054</v>
      </c>
      <c r="E291" s="58">
        <v>1674.82</v>
      </c>
    </row>
    <row r="292" spans="4:5" x14ac:dyDescent="0.3">
      <c r="D292" s="57">
        <v>42055</v>
      </c>
      <c r="E292" s="58">
        <v>1161.25</v>
      </c>
    </row>
    <row r="293" spans="4:5" x14ac:dyDescent="0.3">
      <c r="D293" s="57">
        <v>42056</v>
      </c>
      <c r="E293" s="58">
        <v>897.63</v>
      </c>
    </row>
    <row r="294" spans="4:5" x14ac:dyDescent="0.3">
      <c r="D294" s="57">
        <v>42057</v>
      </c>
      <c r="E294" s="58">
        <v>1647.26</v>
      </c>
    </row>
    <row r="295" spans="4:5" x14ac:dyDescent="0.3">
      <c r="D295" s="57">
        <v>42058</v>
      </c>
      <c r="E295" s="58">
        <v>1121.96</v>
      </c>
    </row>
    <row r="296" spans="4:5" x14ac:dyDescent="0.3">
      <c r="D296" s="57">
        <v>42059</v>
      </c>
      <c r="E296" s="58">
        <v>352.2</v>
      </c>
    </row>
    <row r="297" spans="4:5" x14ac:dyDescent="0.3">
      <c r="D297" s="57">
        <v>42060</v>
      </c>
      <c r="E297" s="58">
        <v>270.77999999999997</v>
      </c>
    </row>
    <row r="298" spans="4:5" x14ac:dyDescent="0.3">
      <c r="D298" s="57">
        <v>42061</v>
      </c>
      <c r="E298" s="58">
        <v>456.41</v>
      </c>
    </row>
    <row r="299" spans="4:5" x14ac:dyDescent="0.3">
      <c r="D299" s="57">
        <v>42062</v>
      </c>
      <c r="E299" s="58">
        <v>441</v>
      </c>
    </row>
    <row r="300" spans="4:5" x14ac:dyDescent="0.3">
      <c r="D300" s="57">
        <v>42063</v>
      </c>
      <c r="E300" s="58">
        <v>252.44</v>
      </c>
    </row>
    <row r="301" spans="4:5" x14ac:dyDescent="0.3">
      <c r="D301" s="57">
        <v>42064</v>
      </c>
      <c r="E301" s="58">
        <v>1298.92</v>
      </c>
    </row>
    <row r="302" spans="4:5" x14ac:dyDescent="0.3">
      <c r="D302" s="57">
        <v>42065</v>
      </c>
      <c r="E302" s="58">
        <v>1178.07</v>
      </c>
    </row>
    <row r="303" spans="4:5" x14ac:dyDescent="0.3">
      <c r="D303" s="57">
        <v>42066</v>
      </c>
      <c r="E303" s="58">
        <v>459.95</v>
      </c>
    </row>
    <row r="304" spans="4:5" x14ac:dyDescent="0.3">
      <c r="D304" s="57">
        <v>42067</v>
      </c>
      <c r="E304" s="58">
        <v>1219.7</v>
      </c>
    </row>
    <row r="305" spans="4:5" x14ac:dyDescent="0.3">
      <c r="D305" s="57">
        <v>42068</v>
      </c>
      <c r="E305" s="58">
        <v>152.24</v>
      </c>
    </row>
    <row r="306" spans="4:5" x14ac:dyDescent="0.3">
      <c r="D306" s="57">
        <v>42069</v>
      </c>
      <c r="E306" s="58">
        <v>770.8</v>
      </c>
    </row>
    <row r="307" spans="4:5" x14ac:dyDescent="0.3">
      <c r="D307" s="57">
        <v>42070</v>
      </c>
      <c r="E307" s="58">
        <v>1357.25</v>
      </c>
    </row>
    <row r="308" spans="4:5" x14ac:dyDescent="0.3">
      <c r="D308" s="57">
        <v>42187</v>
      </c>
      <c r="E308" s="58">
        <v>220.18</v>
      </c>
    </row>
    <row r="309" spans="4:5" x14ac:dyDescent="0.3">
      <c r="D309" s="57">
        <v>42072</v>
      </c>
      <c r="E309" s="58">
        <v>1102.81</v>
      </c>
    </row>
    <row r="310" spans="4:5" x14ac:dyDescent="0.3">
      <c r="D310" s="57">
        <v>42073</v>
      </c>
      <c r="E310" s="58">
        <v>1566.83</v>
      </c>
    </row>
    <row r="311" spans="4:5" x14ac:dyDescent="0.3">
      <c r="D311" s="57">
        <v>42074</v>
      </c>
      <c r="E311" s="58">
        <v>437.92</v>
      </c>
    </row>
    <row r="312" spans="4:5" x14ac:dyDescent="0.3">
      <c r="D312" s="57">
        <v>42075</v>
      </c>
      <c r="E312" s="58">
        <v>1216.1199999999999</v>
      </c>
    </row>
    <row r="313" spans="4:5" x14ac:dyDescent="0.3">
      <c r="D313" s="57">
        <v>42076</v>
      </c>
      <c r="E313" s="58">
        <v>273.10000000000002</v>
      </c>
    </row>
    <row r="314" spans="4:5" x14ac:dyDescent="0.3">
      <c r="D314" s="57">
        <v>42077</v>
      </c>
      <c r="E314" s="58">
        <v>242.26</v>
      </c>
    </row>
    <row r="315" spans="4:5" x14ac:dyDescent="0.3">
      <c r="D315" s="57">
        <v>42078</v>
      </c>
      <c r="E315" s="58">
        <v>1512.6</v>
      </c>
    </row>
    <row r="316" spans="4:5" x14ac:dyDescent="0.3">
      <c r="D316" s="57">
        <v>42079</v>
      </c>
      <c r="E316" s="58">
        <v>783.75</v>
      </c>
    </row>
    <row r="317" spans="4:5" x14ac:dyDescent="0.3">
      <c r="D317" s="57">
        <v>42189</v>
      </c>
      <c r="E317" s="58">
        <v>667.99</v>
      </c>
    </row>
    <row r="318" spans="4:5" x14ac:dyDescent="0.3">
      <c r="D318" s="57">
        <v>42081</v>
      </c>
      <c r="E318" s="58">
        <v>1166.31</v>
      </c>
    </row>
    <row r="319" spans="4:5" x14ac:dyDescent="0.3">
      <c r="D319" s="57">
        <v>42082</v>
      </c>
      <c r="E319" s="58">
        <v>770.18</v>
      </c>
    </row>
    <row r="320" spans="4:5" x14ac:dyDescent="0.3">
      <c r="D320" s="57">
        <v>42083</v>
      </c>
      <c r="E320" s="58">
        <v>132.34</v>
      </c>
    </row>
    <row r="321" spans="1:7" x14ac:dyDescent="0.3">
      <c r="D321" s="57">
        <v>42084</v>
      </c>
      <c r="E321" s="58">
        <v>1188.81</v>
      </c>
    </row>
    <row r="322" spans="1:7" x14ac:dyDescent="0.3">
      <c r="D322" s="57">
        <v>42085</v>
      </c>
      <c r="E322" s="58">
        <v>198.06</v>
      </c>
    </row>
    <row r="323" spans="1:7" x14ac:dyDescent="0.3">
      <c r="D323" s="57">
        <v>42086</v>
      </c>
      <c r="E323" s="58">
        <v>594.16999999999996</v>
      </c>
    </row>
    <row r="324" spans="1:7" x14ac:dyDescent="0.3">
      <c r="D324" s="57">
        <v>42087</v>
      </c>
      <c r="E324" s="58">
        <v>931.09</v>
      </c>
    </row>
    <row r="325" spans="1:7" x14ac:dyDescent="0.3">
      <c r="D325" s="57">
        <v>42088</v>
      </c>
      <c r="E325" s="58">
        <v>299.64</v>
      </c>
    </row>
    <row r="326" spans="1:7" x14ac:dyDescent="0.3">
      <c r="D326" s="57">
        <v>42223</v>
      </c>
      <c r="E326" s="58">
        <v>1701.68</v>
      </c>
    </row>
    <row r="327" spans="1:7" x14ac:dyDescent="0.3">
      <c r="D327" s="57">
        <v>42090</v>
      </c>
      <c r="E327" s="58">
        <v>399.15</v>
      </c>
    </row>
    <row r="328" spans="1:7" x14ac:dyDescent="0.3">
      <c r="D328" s="57">
        <v>42091</v>
      </c>
      <c r="E328" s="58">
        <v>374.81</v>
      </c>
    </row>
    <row r="329" spans="1:7" x14ac:dyDescent="0.3">
      <c r="D329" s="57">
        <v>42092</v>
      </c>
      <c r="E329" s="58">
        <v>462.17</v>
      </c>
    </row>
    <row r="330" spans="1:7" x14ac:dyDescent="0.3">
      <c r="D330" s="57">
        <v>42093</v>
      </c>
      <c r="E330" s="58">
        <v>924.29</v>
      </c>
    </row>
    <row r="331" spans="1:7" x14ac:dyDescent="0.3">
      <c r="D331" s="57">
        <v>42094</v>
      </c>
      <c r="E331" s="58">
        <v>5000.6000000000004</v>
      </c>
    </row>
    <row r="332" spans="1:7" x14ac:dyDescent="0.3">
      <c r="D332" s="59"/>
      <c r="E332" s="60">
        <f>SUM(E242:E331)</f>
        <v>72741.76999999996</v>
      </c>
    </row>
    <row r="334" spans="1:7" x14ac:dyDescent="0.3">
      <c r="A334" t="s">
        <v>212</v>
      </c>
    </row>
    <row r="336" spans="1:7" x14ac:dyDescent="0.3">
      <c r="B336" s="6">
        <v>1</v>
      </c>
      <c r="C336" s="5" t="s">
        <v>213</v>
      </c>
      <c r="D336" s="25"/>
      <c r="E336" s="25"/>
      <c r="F336" s="25"/>
      <c r="G336" s="25"/>
    </row>
    <row r="338" spans="2:7" x14ac:dyDescent="0.3">
      <c r="B338" s="25"/>
      <c r="C338" s="6" t="s">
        <v>214</v>
      </c>
      <c r="D338" s="61" t="s">
        <v>215</v>
      </c>
      <c r="E338" s="25"/>
      <c r="F338" s="52"/>
      <c r="G338" s="25"/>
    </row>
    <row r="339" spans="2:7" x14ac:dyDescent="0.3">
      <c r="B339" s="25"/>
      <c r="C339" s="5" t="s">
        <v>216</v>
      </c>
      <c r="D339" s="60"/>
      <c r="E339" s="73">
        <f>SUM(J359:J516)</f>
        <v>99498</v>
      </c>
      <c r="F339" s="5"/>
      <c r="G339" s="25"/>
    </row>
    <row r="341" spans="2:7" x14ac:dyDescent="0.3">
      <c r="B341" s="25"/>
      <c r="C341" s="6" t="s">
        <v>214</v>
      </c>
      <c r="D341" s="61" t="s">
        <v>217</v>
      </c>
      <c r="E341" s="25"/>
      <c r="F341" s="25"/>
      <c r="G341" s="25"/>
    </row>
    <row r="342" spans="2:7" x14ac:dyDescent="0.3">
      <c r="B342" s="25"/>
      <c r="C342" s="5" t="s">
        <v>216</v>
      </c>
      <c r="D342" s="60"/>
      <c r="E342" s="73">
        <f>SUM(K359:K516)</f>
        <v>211409</v>
      </c>
      <c r="F342" s="25"/>
      <c r="G342" s="25"/>
    </row>
    <row r="344" spans="2:7" x14ac:dyDescent="0.3">
      <c r="B344" s="25"/>
      <c r="C344" s="6" t="s">
        <v>214</v>
      </c>
      <c r="D344" s="61" t="s">
        <v>218</v>
      </c>
      <c r="E344" s="25"/>
      <c r="F344" s="25"/>
      <c r="G344" s="25"/>
    </row>
    <row r="345" spans="2:7" x14ac:dyDescent="0.3">
      <c r="B345" s="25"/>
      <c r="C345" s="5" t="s">
        <v>216</v>
      </c>
      <c r="D345" s="60"/>
      <c r="E345" s="73">
        <f>SUM(L359:L516)</f>
        <v>127820</v>
      </c>
      <c r="F345" s="25"/>
      <c r="G345" s="25"/>
    </row>
    <row r="347" spans="2:7" x14ac:dyDescent="0.3">
      <c r="B347" s="6">
        <v>2</v>
      </c>
      <c r="C347" s="62" t="s">
        <v>219</v>
      </c>
      <c r="D347" s="63"/>
      <c r="E347" s="63"/>
      <c r="F347" s="63"/>
      <c r="G347" s="25"/>
    </row>
    <row r="348" spans="2:7" x14ac:dyDescent="0.3">
      <c r="B348" s="25"/>
      <c r="C348" s="25"/>
      <c r="D348" s="65">
        <f>SUM(J361:L361)</f>
        <v>5124</v>
      </c>
      <c r="E348" s="5"/>
      <c r="F348" s="5"/>
      <c r="G348" s="5"/>
    </row>
    <row r="350" spans="2:7" x14ac:dyDescent="0.3">
      <c r="B350" s="6">
        <v>3</v>
      </c>
      <c r="C350" s="62" t="s">
        <v>220</v>
      </c>
      <c r="D350" s="63"/>
      <c r="E350" s="63"/>
      <c r="F350" s="63"/>
      <c r="G350" s="63"/>
    </row>
    <row r="351" spans="2:7" x14ac:dyDescent="0.3">
      <c r="B351" s="25"/>
      <c r="C351" s="25"/>
      <c r="D351" s="65">
        <f>SUM(J359:L378)</f>
        <v>89884</v>
      </c>
      <c r="E351" s="5"/>
      <c r="F351" s="64"/>
      <c r="G351" s="5"/>
    </row>
    <row r="352" spans="2:7" x14ac:dyDescent="0.3">
      <c r="B352" s="25"/>
      <c r="C352" s="25"/>
      <c r="D352" s="25"/>
      <c r="E352" s="25"/>
      <c r="F352" s="64"/>
      <c r="G352" s="5"/>
    </row>
    <row r="353" spans="2:12" x14ac:dyDescent="0.3">
      <c r="B353" s="6">
        <v>4</v>
      </c>
      <c r="C353" s="62" t="s">
        <v>221</v>
      </c>
      <c r="D353" s="63"/>
      <c r="E353" s="63"/>
      <c r="F353" s="63"/>
      <c r="G353" s="63"/>
    </row>
    <row r="354" spans="2:12" x14ac:dyDescent="0.3">
      <c r="B354" s="25"/>
      <c r="C354" s="5"/>
      <c r="D354" s="66"/>
      <c r="E354" s="73">
        <f>SUM(E339,E345)</f>
        <v>227318</v>
      </c>
      <c r="F354" s="25"/>
      <c r="G354" s="6"/>
    </row>
    <row r="355" spans="2:12" x14ac:dyDescent="0.3">
      <c r="B355" s="25"/>
      <c r="C355" s="5"/>
      <c r="D355" s="67"/>
      <c r="E355" s="5"/>
      <c r="F355" s="25"/>
      <c r="G355" s="5"/>
    </row>
    <row r="357" spans="2:12" x14ac:dyDescent="0.3">
      <c r="H357" s="25"/>
      <c r="I357" s="25"/>
      <c r="J357" s="79" t="s">
        <v>214</v>
      </c>
      <c r="K357" s="80"/>
      <c r="L357" s="81"/>
    </row>
    <row r="358" spans="2:12" x14ac:dyDescent="0.3">
      <c r="H358" s="68" t="s">
        <v>222</v>
      </c>
      <c r="I358" s="69" t="s">
        <v>223</v>
      </c>
      <c r="J358" s="61" t="s">
        <v>215</v>
      </c>
      <c r="K358" s="61" t="s">
        <v>217</v>
      </c>
      <c r="L358" s="61" t="s">
        <v>218</v>
      </c>
    </row>
    <row r="359" spans="2:12" x14ac:dyDescent="0.3">
      <c r="H359" s="72" t="s">
        <v>224</v>
      </c>
      <c r="I359" s="72" t="s">
        <v>225</v>
      </c>
      <c r="J359" s="70">
        <v>3419</v>
      </c>
      <c r="K359" s="70">
        <v>4378</v>
      </c>
      <c r="L359" s="71">
        <v>2755</v>
      </c>
    </row>
    <row r="360" spans="2:12" x14ac:dyDescent="0.3">
      <c r="H360" s="72" t="s">
        <v>224</v>
      </c>
      <c r="I360" s="72" t="s">
        <v>226</v>
      </c>
      <c r="J360" s="70">
        <v>1492</v>
      </c>
      <c r="K360" s="70">
        <v>2126</v>
      </c>
      <c r="L360" s="71">
        <v>2103</v>
      </c>
    </row>
    <row r="361" spans="2:12" x14ac:dyDescent="0.3">
      <c r="H361" s="72" t="s">
        <v>224</v>
      </c>
      <c r="I361" s="72" t="s">
        <v>227</v>
      </c>
      <c r="J361" s="70">
        <v>1371</v>
      </c>
      <c r="K361" s="70">
        <v>1930</v>
      </c>
      <c r="L361" s="71">
        <v>1823</v>
      </c>
    </row>
    <row r="362" spans="2:12" x14ac:dyDescent="0.3">
      <c r="H362" s="72" t="s">
        <v>224</v>
      </c>
      <c r="I362" s="72" t="s">
        <v>228</v>
      </c>
      <c r="J362" s="70">
        <v>1607</v>
      </c>
      <c r="K362" s="70">
        <v>2133</v>
      </c>
      <c r="L362" s="71">
        <v>2102</v>
      </c>
    </row>
    <row r="363" spans="2:12" x14ac:dyDescent="0.3">
      <c r="H363" s="72" t="s">
        <v>224</v>
      </c>
      <c r="I363" s="72" t="s">
        <v>229</v>
      </c>
      <c r="J363" s="70">
        <v>951</v>
      </c>
      <c r="K363" s="70">
        <v>1445</v>
      </c>
      <c r="L363" s="71">
        <v>1416</v>
      </c>
    </row>
    <row r="364" spans="2:12" x14ac:dyDescent="0.3">
      <c r="H364" s="72" t="s">
        <v>224</v>
      </c>
      <c r="I364" s="72" t="s">
        <v>230</v>
      </c>
      <c r="J364" s="70">
        <v>889</v>
      </c>
      <c r="K364" s="70">
        <v>1293</v>
      </c>
      <c r="L364" s="71">
        <v>1526</v>
      </c>
    </row>
    <row r="365" spans="2:12" x14ac:dyDescent="0.3">
      <c r="H365" s="72" t="s">
        <v>224</v>
      </c>
      <c r="I365" s="72" t="s">
        <v>231</v>
      </c>
      <c r="J365" s="70">
        <v>1254</v>
      </c>
      <c r="K365" s="70">
        <v>1989</v>
      </c>
      <c r="L365" s="71">
        <v>1685</v>
      </c>
    </row>
    <row r="366" spans="2:12" x14ac:dyDescent="0.3">
      <c r="H366" s="72" t="s">
        <v>224</v>
      </c>
      <c r="I366" s="72" t="s">
        <v>232</v>
      </c>
      <c r="J366" s="70">
        <v>1025</v>
      </c>
      <c r="K366" s="70">
        <v>1362</v>
      </c>
      <c r="L366" s="71">
        <v>2077</v>
      </c>
    </row>
    <row r="367" spans="2:12" x14ac:dyDescent="0.3">
      <c r="H367" s="72" t="s">
        <v>224</v>
      </c>
      <c r="I367" s="72" t="s">
        <v>233</v>
      </c>
      <c r="J367" s="70">
        <v>1194</v>
      </c>
      <c r="K367" s="70">
        <v>2016</v>
      </c>
      <c r="L367" s="71">
        <v>1452</v>
      </c>
    </row>
    <row r="368" spans="2:12" x14ac:dyDescent="0.3">
      <c r="H368" s="72" t="s">
        <v>224</v>
      </c>
      <c r="I368" s="72" t="s">
        <v>234</v>
      </c>
      <c r="J368" s="70">
        <v>607</v>
      </c>
      <c r="K368" s="70">
        <v>853</v>
      </c>
      <c r="L368" s="71">
        <v>1022</v>
      </c>
    </row>
    <row r="369" spans="8:12" x14ac:dyDescent="0.3">
      <c r="H369" s="72" t="s">
        <v>224</v>
      </c>
      <c r="I369" s="72" t="s">
        <v>235</v>
      </c>
      <c r="J369" s="70">
        <v>626</v>
      </c>
      <c r="K369" s="70">
        <v>1569</v>
      </c>
      <c r="L369" s="71">
        <v>1033</v>
      </c>
    </row>
    <row r="370" spans="8:12" x14ac:dyDescent="0.3">
      <c r="H370" s="72" t="s">
        <v>224</v>
      </c>
      <c r="I370" s="72" t="s">
        <v>236</v>
      </c>
      <c r="J370" s="70">
        <v>1037</v>
      </c>
      <c r="K370" s="70">
        <v>2300</v>
      </c>
      <c r="L370" s="71">
        <v>1598</v>
      </c>
    </row>
    <row r="371" spans="8:12" x14ac:dyDescent="0.3">
      <c r="H371" s="72" t="s">
        <v>224</v>
      </c>
      <c r="I371" s="72" t="s">
        <v>237</v>
      </c>
      <c r="J371" s="70">
        <v>972</v>
      </c>
      <c r="K371" s="70">
        <v>2128</v>
      </c>
      <c r="L371" s="71">
        <v>912</v>
      </c>
    </row>
    <row r="372" spans="8:12" x14ac:dyDescent="0.3">
      <c r="H372" s="72" t="s">
        <v>224</v>
      </c>
      <c r="I372" s="72" t="s">
        <v>238</v>
      </c>
      <c r="J372" s="70">
        <v>88</v>
      </c>
      <c r="K372" s="70">
        <v>1159</v>
      </c>
      <c r="L372" s="71">
        <v>0</v>
      </c>
    </row>
    <row r="373" spans="8:12" x14ac:dyDescent="0.3">
      <c r="H373" s="72" t="s">
        <v>224</v>
      </c>
      <c r="I373" s="72" t="s">
        <v>239</v>
      </c>
      <c r="J373" s="70">
        <v>2052</v>
      </c>
      <c r="K373" s="70">
        <v>2159</v>
      </c>
      <c r="L373" s="71">
        <v>1582</v>
      </c>
    </row>
    <row r="374" spans="8:12" x14ac:dyDescent="0.3">
      <c r="H374" s="72" t="s">
        <v>224</v>
      </c>
      <c r="I374" s="72" t="s">
        <v>240</v>
      </c>
      <c r="J374" s="70">
        <v>1582</v>
      </c>
      <c r="K374" s="70">
        <v>2308</v>
      </c>
      <c r="L374" s="71">
        <v>1699</v>
      </c>
    </row>
    <row r="375" spans="8:12" x14ac:dyDescent="0.3">
      <c r="H375" s="72" t="s">
        <v>224</v>
      </c>
      <c r="I375" s="72" t="s">
        <v>241</v>
      </c>
      <c r="J375" s="70">
        <v>1088</v>
      </c>
      <c r="K375" s="70">
        <v>1218</v>
      </c>
      <c r="L375" s="71">
        <v>981</v>
      </c>
    </row>
    <row r="376" spans="8:12" x14ac:dyDescent="0.3">
      <c r="H376" s="72" t="s">
        <v>224</v>
      </c>
      <c r="I376" s="72" t="s">
        <v>242</v>
      </c>
      <c r="J376" s="70">
        <v>706</v>
      </c>
      <c r="K376" s="70">
        <v>1151</v>
      </c>
      <c r="L376" s="71">
        <v>1145</v>
      </c>
    </row>
    <row r="377" spans="8:12" x14ac:dyDescent="0.3">
      <c r="H377" s="72" t="s">
        <v>224</v>
      </c>
      <c r="I377" s="72" t="s">
        <v>243</v>
      </c>
      <c r="J377" s="70">
        <v>1335</v>
      </c>
      <c r="K377" s="70">
        <v>2098</v>
      </c>
      <c r="L377" s="71">
        <v>1322</v>
      </c>
    </row>
    <row r="378" spans="8:12" x14ac:dyDescent="0.3">
      <c r="H378" s="72" t="s">
        <v>224</v>
      </c>
      <c r="I378" s="72" t="s">
        <v>244</v>
      </c>
      <c r="J378" s="70">
        <v>702</v>
      </c>
      <c r="K378" s="70">
        <v>1162</v>
      </c>
      <c r="L378" s="71">
        <v>877</v>
      </c>
    </row>
    <row r="379" spans="8:12" x14ac:dyDescent="0.3">
      <c r="H379" s="72" t="s">
        <v>224</v>
      </c>
      <c r="I379" s="72" t="s">
        <v>245</v>
      </c>
      <c r="J379" s="70">
        <v>968</v>
      </c>
      <c r="K379" s="70">
        <v>1101</v>
      </c>
      <c r="L379" s="71">
        <v>797</v>
      </c>
    </row>
    <row r="380" spans="8:12" x14ac:dyDescent="0.3">
      <c r="H380" s="72" t="s">
        <v>224</v>
      </c>
      <c r="I380" s="72" t="s">
        <v>246</v>
      </c>
      <c r="J380" s="70">
        <v>1664</v>
      </c>
      <c r="K380" s="70">
        <v>2069</v>
      </c>
      <c r="L380" s="71">
        <v>1710</v>
      </c>
    </row>
    <row r="381" spans="8:12" x14ac:dyDescent="0.3">
      <c r="H381" s="72" t="s">
        <v>224</v>
      </c>
      <c r="I381" s="72" t="s">
        <v>247</v>
      </c>
      <c r="J381" s="70">
        <v>624</v>
      </c>
      <c r="K381" s="70">
        <v>770</v>
      </c>
      <c r="L381" s="71">
        <v>746</v>
      </c>
    </row>
    <row r="382" spans="8:12" x14ac:dyDescent="0.3">
      <c r="H382" s="72" t="s">
        <v>224</v>
      </c>
      <c r="I382" s="72" t="s">
        <v>248</v>
      </c>
      <c r="J382" s="70">
        <v>685</v>
      </c>
      <c r="K382" s="70">
        <v>1501</v>
      </c>
      <c r="L382" s="71">
        <v>1126</v>
      </c>
    </row>
    <row r="383" spans="8:12" x14ac:dyDescent="0.3">
      <c r="H383" s="72" t="s">
        <v>224</v>
      </c>
      <c r="I383" s="72" t="s">
        <v>249</v>
      </c>
      <c r="J383" s="70">
        <v>1248</v>
      </c>
      <c r="K383" s="70">
        <v>1763</v>
      </c>
      <c r="L383" s="71">
        <v>1146</v>
      </c>
    </row>
    <row r="384" spans="8:12" x14ac:dyDescent="0.3">
      <c r="H384" s="72" t="s">
        <v>224</v>
      </c>
      <c r="I384" s="72" t="s">
        <v>250</v>
      </c>
      <c r="J384" s="70">
        <v>1342</v>
      </c>
      <c r="K384" s="70">
        <v>1559</v>
      </c>
      <c r="L384" s="71">
        <v>1307</v>
      </c>
    </row>
    <row r="385" spans="8:12" x14ac:dyDescent="0.3">
      <c r="H385" s="72" t="s">
        <v>224</v>
      </c>
      <c r="I385" s="72" t="s">
        <v>251</v>
      </c>
      <c r="J385" s="70">
        <v>760</v>
      </c>
      <c r="K385" s="70">
        <v>965</v>
      </c>
      <c r="L385" s="71">
        <v>921</v>
      </c>
    </row>
    <row r="386" spans="8:12" x14ac:dyDescent="0.3">
      <c r="H386" s="72" t="s">
        <v>224</v>
      </c>
      <c r="I386" s="72" t="s">
        <v>252</v>
      </c>
      <c r="J386" s="70">
        <v>1187</v>
      </c>
      <c r="K386" s="70">
        <v>1568</v>
      </c>
      <c r="L386" s="71">
        <v>1190</v>
      </c>
    </row>
    <row r="387" spans="8:12" x14ac:dyDescent="0.3">
      <c r="H387" s="72" t="s">
        <v>224</v>
      </c>
      <c r="I387" s="72" t="s">
        <v>253</v>
      </c>
      <c r="J387" s="70">
        <v>0</v>
      </c>
      <c r="K387" s="70">
        <v>0</v>
      </c>
      <c r="L387" s="71">
        <v>277</v>
      </c>
    </row>
    <row r="388" spans="8:12" x14ac:dyDescent="0.3">
      <c r="H388" s="72" t="s">
        <v>224</v>
      </c>
      <c r="I388" s="72" t="s">
        <v>254</v>
      </c>
      <c r="J388" s="70">
        <v>368</v>
      </c>
      <c r="K388" s="70">
        <v>1386</v>
      </c>
      <c r="L388" s="71">
        <v>637</v>
      </c>
    </row>
    <row r="389" spans="8:12" x14ac:dyDescent="0.3">
      <c r="H389" s="72" t="s">
        <v>224</v>
      </c>
      <c r="I389" s="72" t="s">
        <v>255</v>
      </c>
      <c r="J389" s="70">
        <v>317</v>
      </c>
      <c r="K389" s="70">
        <v>1215</v>
      </c>
      <c r="L389" s="71">
        <v>478</v>
      </c>
    </row>
    <row r="390" spans="8:12" x14ac:dyDescent="0.3">
      <c r="H390" s="72" t="s">
        <v>224</v>
      </c>
      <c r="I390" s="72" t="s">
        <v>256</v>
      </c>
      <c r="J390" s="70">
        <v>689</v>
      </c>
      <c r="K390" s="70">
        <v>2544</v>
      </c>
      <c r="L390" s="71">
        <v>1009</v>
      </c>
    </row>
    <row r="391" spans="8:12" x14ac:dyDescent="0.3">
      <c r="H391" s="72" t="s">
        <v>224</v>
      </c>
      <c r="I391" s="72" t="s">
        <v>257</v>
      </c>
      <c r="J391" s="70">
        <v>510</v>
      </c>
      <c r="K391" s="70">
        <v>2583</v>
      </c>
      <c r="L391" s="71">
        <v>861</v>
      </c>
    </row>
    <row r="392" spans="8:12" x14ac:dyDescent="0.3">
      <c r="H392" s="72" t="s">
        <v>224</v>
      </c>
      <c r="I392" s="72" t="s">
        <v>258</v>
      </c>
      <c r="J392" s="70">
        <v>257</v>
      </c>
      <c r="K392" s="70">
        <v>1023</v>
      </c>
      <c r="L392" s="71">
        <v>446</v>
      </c>
    </row>
    <row r="393" spans="8:12" x14ac:dyDescent="0.3">
      <c r="H393" s="72" t="s">
        <v>224</v>
      </c>
      <c r="I393" s="72" t="s">
        <v>259</v>
      </c>
      <c r="J393" s="70">
        <v>335</v>
      </c>
      <c r="K393" s="70">
        <v>1225</v>
      </c>
      <c r="L393" s="71">
        <v>520</v>
      </c>
    </row>
    <row r="394" spans="8:12" x14ac:dyDescent="0.3">
      <c r="H394" s="72" t="s">
        <v>224</v>
      </c>
      <c r="I394" s="72" t="s">
        <v>260</v>
      </c>
      <c r="J394" s="70">
        <v>264</v>
      </c>
      <c r="K394" s="70">
        <v>957</v>
      </c>
      <c r="L394" s="71">
        <v>405</v>
      </c>
    </row>
    <row r="395" spans="8:12" x14ac:dyDescent="0.3">
      <c r="H395" s="72" t="s">
        <v>224</v>
      </c>
      <c r="I395" s="72" t="s">
        <v>261</v>
      </c>
      <c r="J395" s="70">
        <v>285</v>
      </c>
      <c r="K395" s="70">
        <v>869</v>
      </c>
      <c r="L395" s="71">
        <v>434</v>
      </c>
    </row>
    <row r="396" spans="8:12" x14ac:dyDescent="0.3">
      <c r="H396" s="72" t="s">
        <v>224</v>
      </c>
      <c r="I396" s="72" t="s">
        <v>262</v>
      </c>
      <c r="J396" s="70">
        <v>550</v>
      </c>
      <c r="K396" s="70">
        <v>2502</v>
      </c>
      <c r="L396" s="71">
        <v>822</v>
      </c>
    </row>
    <row r="397" spans="8:12" x14ac:dyDescent="0.3">
      <c r="H397" s="72" t="s">
        <v>224</v>
      </c>
      <c r="I397" s="72" t="s">
        <v>263</v>
      </c>
      <c r="J397" s="70">
        <v>266</v>
      </c>
      <c r="K397" s="70">
        <v>1382</v>
      </c>
      <c r="L397" s="71">
        <v>501</v>
      </c>
    </row>
    <row r="398" spans="8:12" x14ac:dyDescent="0.3">
      <c r="H398" s="72" t="s">
        <v>224</v>
      </c>
      <c r="I398" s="72" t="s">
        <v>264</v>
      </c>
      <c r="J398" s="70">
        <v>598</v>
      </c>
      <c r="K398" s="70">
        <v>2107</v>
      </c>
      <c r="L398" s="71">
        <v>1002</v>
      </c>
    </row>
    <row r="399" spans="8:12" x14ac:dyDescent="0.3">
      <c r="H399" s="72" t="s">
        <v>224</v>
      </c>
      <c r="I399" s="72" t="s">
        <v>265</v>
      </c>
      <c r="J399" s="70">
        <v>344</v>
      </c>
      <c r="K399" s="70">
        <v>1641</v>
      </c>
      <c r="L399" s="71">
        <v>765</v>
      </c>
    </row>
    <row r="400" spans="8:12" x14ac:dyDescent="0.3">
      <c r="H400" s="72" t="s">
        <v>224</v>
      </c>
      <c r="I400" s="72" t="s">
        <v>266</v>
      </c>
      <c r="J400" s="70">
        <v>183</v>
      </c>
      <c r="K400" s="70">
        <v>867</v>
      </c>
      <c r="L400" s="71">
        <v>384</v>
      </c>
    </row>
    <row r="401" spans="8:12" x14ac:dyDescent="0.3">
      <c r="H401" s="72" t="s">
        <v>224</v>
      </c>
      <c r="I401" s="72" t="s">
        <v>267</v>
      </c>
      <c r="J401" s="70">
        <v>302</v>
      </c>
      <c r="K401" s="70">
        <v>1326</v>
      </c>
      <c r="L401" s="71">
        <v>586</v>
      </c>
    </row>
    <row r="402" spans="8:12" x14ac:dyDescent="0.3">
      <c r="H402" s="72" t="s">
        <v>224</v>
      </c>
      <c r="I402" s="72" t="s">
        <v>268</v>
      </c>
      <c r="J402" s="70">
        <v>177</v>
      </c>
      <c r="K402" s="70">
        <v>823</v>
      </c>
      <c r="L402" s="71">
        <v>548</v>
      </c>
    </row>
    <row r="403" spans="8:12" x14ac:dyDescent="0.3">
      <c r="H403" s="72" t="s">
        <v>224</v>
      </c>
      <c r="I403" s="72" t="s">
        <v>269</v>
      </c>
      <c r="J403" s="70">
        <v>285</v>
      </c>
      <c r="K403" s="70">
        <v>1249</v>
      </c>
      <c r="L403" s="71">
        <v>533</v>
      </c>
    </row>
    <row r="404" spans="8:12" x14ac:dyDescent="0.3">
      <c r="H404" s="72" t="s">
        <v>224</v>
      </c>
      <c r="I404" s="72" t="s">
        <v>270</v>
      </c>
      <c r="J404" s="70">
        <v>236</v>
      </c>
      <c r="K404" s="70">
        <v>1162</v>
      </c>
      <c r="L404" s="71">
        <v>402</v>
      </c>
    </row>
    <row r="405" spans="8:12" x14ac:dyDescent="0.3">
      <c r="H405" s="72" t="s">
        <v>224</v>
      </c>
      <c r="I405" s="72" t="s">
        <v>271</v>
      </c>
      <c r="J405" s="70">
        <v>293</v>
      </c>
      <c r="K405" s="70">
        <v>1016</v>
      </c>
      <c r="L405" s="71">
        <v>585</v>
      </c>
    </row>
    <row r="406" spans="8:12" x14ac:dyDescent="0.3">
      <c r="H406" s="72" t="s">
        <v>224</v>
      </c>
      <c r="I406" s="72" t="s">
        <v>272</v>
      </c>
      <c r="J406" s="70">
        <v>242</v>
      </c>
      <c r="K406" s="70">
        <v>1363</v>
      </c>
      <c r="L406" s="71">
        <v>428</v>
      </c>
    </row>
    <row r="407" spans="8:12" x14ac:dyDescent="0.3">
      <c r="H407" s="72" t="s">
        <v>224</v>
      </c>
      <c r="I407" s="72" t="s">
        <v>273</v>
      </c>
      <c r="J407" s="70">
        <v>248</v>
      </c>
      <c r="K407" s="70">
        <v>1398</v>
      </c>
      <c r="L407" s="71">
        <v>476</v>
      </c>
    </row>
    <row r="408" spans="8:12" x14ac:dyDescent="0.3">
      <c r="H408" s="72" t="s">
        <v>224</v>
      </c>
      <c r="I408" s="72" t="s">
        <v>274</v>
      </c>
      <c r="J408" s="70">
        <v>292</v>
      </c>
      <c r="K408" s="70">
        <v>1380</v>
      </c>
      <c r="L408" s="71">
        <v>456</v>
      </c>
    </row>
    <row r="409" spans="8:12" x14ac:dyDescent="0.3">
      <c r="H409" s="72" t="s">
        <v>224</v>
      </c>
      <c r="I409" s="72" t="s">
        <v>275</v>
      </c>
      <c r="J409" s="70">
        <v>196</v>
      </c>
      <c r="K409" s="70">
        <v>1238</v>
      </c>
      <c r="L409" s="71">
        <v>493</v>
      </c>
    </row>
    <row r="410" spans="8:12" x14ac:dyDescent="0.3">
      <c r="H410" s="72" t="s">
        <v>224</v>
      </c>
      <c r="I410" s="72" t="s">
        <v>276</v>
      </c>
      <c r="J410" s="70">
        <v>432</v>
      </c>
      <c r="K410" s="70">
        <v>1216</v>
      </c>
      <c r="L410" s="71">
        <v>552</v>
      </c>
    </row>
    <row r="411" spans="8:12" x14ac:dyDescent="0.3">
      <c r="H411" s="72" t="s">
        <v>224</v>
      </c>
      <c r="I411" s="72" t="s">
        <v>277</v>
      </c>
      <c r="J411" s="70">
        <v>420</v>
      </c>
      <c r="K411" s="70">
        <v>1581</v>
      </c>
      <c r="L411" s="71">
        <v>525</v>
      </c>
    </row>
    <row r="412" spans="8:12" x14ac:dyDescent="0.3">
      <c r="H412" s="72" t="s">
        <v>224</v>
      </c>
      <c r="I412" s="72" t="s">
        <v>278</v>
      </c>
      <c r="J412" s="70">
        <v>398</v>
      </c>
      <c r="K412" s="70">
        <v>1759</v>
      </c>
      <c r="L412" s="71">
        <v>682</v>
      </c>
    </row>
    <row r="413" spans="8:12" x14ac:dyDescent="0.3">
      <c r="H413" s="72" t="s">
        <v>224</v>
      </c>
      <c r="I413" s="72" t="s">
        <v>279</v>
      </c>
      <c r="J413" s="70">
        <v>128</v>
      </c>
      <c r="K413" s="70">
        <v>791</v>
      </c>
      <c r="L413" s="71">
        <v>242</v>
      </c>
    </row>
    <row r="414" spans="8:12" x14ac:dyDescent="0.3">
      <c r="H414" s="72" t="s">
        <v>224</v>
      </c>
      <c r="I414" s="72" t="s">
        <v>280</v>
      </c>
      <c r="J414" s="70">
        <v>225</v>
      </c>
      <c r="K414" s="70">
        <v>935</v>
      </c>
      <c r="L414" s="71">
        <v>432</v>
      </c>
    </row>
    <row r="415" spans="8:12" x14ac:dyDescent="0.3">
      <c r="H415" s="72" t="s">
        <v>224</v>
      </c>
      <c r="I415" s="72" t="s">
        <v>281</v>
      </c>
      <c r="J415" s="70">
        <v>1358</v>
      </c>
      <c r="K415" s="70">
        <v>2231</v>
      </c>
      <c r="L415" s="71">
        <v>1391</v>
      </c>
    </row>
    <row r="416" spans="8:12" x14ac:dyDescent="0.3">
      <c r="H416" s="72" t="s">
        <v>224</v>
      </c>
      <c r="I416" s="72" t="s">
        <v>282</v>
      </c>
      <c r="J416" s="70">
        <v>1345</v>
      </c>
      <c r="K416" s="70">
        <v>1791</v>
      </c>
      <c r="L416" s="71">
        <v>1460</v>
      </c>
    </row>
    <row r="417" spans="8:12" x14ac:dyDescent="0.3">
      <c r="H417" s="72" t="s">
        <v>224</v>
      </c>
      <c r="I417" s="72" t="s">
        <v>283</v>
      </c>
      <c r="J417" s="70">
        <v>769</v>
      </c>
      <c r="K417" s="70">
        <v>1948</v>
      </c>
      <c r="L417" s="71">
        <v>1011</v>
      </c>
    </row>
    <row r="418" spans="8:12" x14ac:dyDescent="0.3">
      <c r="H418" s="72" t="s">
        <v>224</v>
      </c>
      <c r="I418" s="72" t="s">
        <v>284</v>
      </c>
      <c r="J418" s="70">
        <v>560</v>
      </c>
      <c r="K418" s="70">
        <v>1835</v>
      </c>
      <c r="L418" s="71">
        <v>642</v>
      </c>
    </row>
    <row r="419" spans="8:12" x14ac:dyDescent="0.3">
      <c r="H419" s="72" t="s">
        <v>224</v>
      </c>
      <c r="I419" s="72" t="s">
        <v>285</v>
      </c>
      <c r="J419" s="70">
        <v>836</v>
      </c>
      <c r="K419" s="70">
        <v>2245</v>
      </c>
      <c r="L419" s="71">
        <v>861</v>
      </c>
    </row>
    <row r="420" spans="8:12" x14ac:dyDescent="0.3">
      <c r="H420" s="72" t="s">
        <v>224</v>
      </c>
      <c r="I420" s="72" t="s">
        <v>286</v>
      </c>
      <c r="J420" s="70">
        <v>587</v>
      </c>
      <c r="K420" s="70">
        <v>1471</v>
      </c>
      <c r="L420" s="71">
        <v>623</v>
      </c>
    </row>
    <row r="421" spans="8:12" x14ac:dyDescent="0.3">
      <c r="H421" s="72" t="s">
        <v>224</v>
      </c>
      <c r="I421" s="72" t="s">
        <v>287</v>
      </c>
      <c r="J421" s="70">
        <v>774</v>
      </c>
      <c r="K421" s="70">
        <v>1403</v>
      </c>
      <c r="L421" s="71">
        <v>1085</v>
      </c>
    </row>
    <row r="422" spans="8:12" x14ac:dyDescent="0.3">
      <c r="H422" s="72" t="s">
        <v>224</v>
      </c>
      <c r="I422" s="72" t="s">
        <v>288</v>
      </c>
      <c r="J422" s="70">
        <v>757</v>
      </c>
      <c r="K422" s="70">
        <v>1203</v>
      </c>
      <c r="L422" s="71">
        <v>1175</v>
      </c>
    </row>
    <row r="423" spans="8:12" x14ac:dyDescent="0.3">
      <c r="H423" s="72" t="s">
        <v>224</v>
      </c>
      <c r="I423" s="72" t="s">
        <v>289</v>
      </c>
      <c r="J423" s="70">
        <v>591</v>
      </c>
      <c r="K423" s="70">
        <v>1439</v>
      </c>
      <c r="L423" s="71">
        <v>858</v>
      </c>
    </row>
    <row r="424" spans="8:12" x14ac:dyDescent="0.3">
      <c r="H424" s="72" t="s">
        <v>224</v>
      </c>
      <c r="I424" s="72" t="s">
        <v>290</v>
      </c>
      <c r="J424" s="70">
        <v>457</v>
      </c>
      <c r="K424" s="70">
        <v>1161</v>
      </c>
      <c r="L424" s="71">
        <v>594</v>
      </c>
    </row>
    <row r="425" spans="8:12" x14ac:dyDescent="0.3">
      <c r="H425" s="72" t="s">
        <v>224</v>
      </c>
      <c r="I425" s="72" t="s">
        <v>291</v>
      </c>
      <c r="J425" s="70">
        <v>494</v>
      </c>
      <c r="K425" s="70">
        <v>1585</v>
      </c>
      <c r="L425" s="71">
        <v>705</v>
      </c>
    </row>
    <row r="426" spans="8:12" x14ac:dyDescent="0.3">
      <c r="H426" s="72" t="s">
        <v>224</v>
      </c>
      <c r="I426" s="72" t="s">
        <v>292</v>
      </c>
      <c r="J426" s="70">
        <v>914</v>
      </c>
      <c r="K426" s="70">
        <v>1727</v>
      </c>
      <c r="L426" s="71">
        <v>1308</v>
      </c>
    </row>
    <row r="427" spans="8:12" x14ac:dyDescent="0.3">
      <c r="H427" s="72" t="s">
        <v>224</v>
      </c>
      <c r="I427" s="72" t="s">
        <v>293</v>
      </c>
      <c r="J427" s="70">
        <v>581</v>
      </c>
      <c r="K427" s="70">
        <v>1448</v>
      </c>
      <c r="L427" s="71">
        <v>885</v>
      </c>
    </row>
    <row r="428" spans="8:12" x14ac:dyDescent="0.3">
      <c r="H428" s="72" t="s">
        <v>224</v>
      </c>
      <c r="I428" s="72" t="s">
        <v>294</v>
      </c>
      <c r="J428" s="70">
        <v>31</v>
      </c>
      <c r="K428" s="70">
        <v>0</v>
      </c>
      <c r="L428" s="71">
        <v>78</v>
      </c>
    </row>
    <row r="429" spans="8:12" x14ac:dyDescent="0.3">
      <c r="H429" s="72" t="s">
        <v>224</v>
      </c>
      <c r="I429" s="72" t="s">
        <v>295</v>
      </c>
      <c r="J429" s="70">
        <v>92</v>
      </c>
      <c r="K429" s="70">
        <v>233</v>
      </c>
      <c r="L429" s="71">
        <v>494</v>
      </c>
    </row>
    <row r="430" spans="8:12" x14ac:dyDescent="0.3">
      <c r="H430" s="72" t="s">
        <v>224</v>
      </c>
      <c r="I430" s="72" t="s">
        <v>296</v>
      </c>
      <c r="J430" s="70">
        <v>486</v>
      </c>
      <c r="K430" s="70">
        <v>1176</v>
      </c>
      <c r="L430" s="71">
        <v>400</v>
      </c>
    </row>
    <row r="431" spans="8:12" x14ac:dyDescent="0.3">
      <c r="H431" s="72" t="s">
        <v>224</v>
      </c>
      <c r="I431" s="72" t="s">
        <v>297</v>
      </c>
      <c r="J431" s="70">
        <v>440</v>
      </c>
      <c r="K431" s="70">
        <v>874</v>
      </c>
      <c r="L431" s="71">
        <v>803</v>
      </c>
    </row>
    <row r="432" spans="8:12" x14ac:dyDescent="0.3">
      <c r="H432" s="72" t="s">
        <v>224</v>
      </c>
      <c r="I432" s="72" t="s">
        <v>298</v>
      </c>
      <c r="J432" s="70">
        <v>127</v>
      </c>
      <c r="K432" s="70">
        <v>695</v>
      </c>
      <c r="L432" s="71">
        <v>440</v>
      </c>
    </row>
    <row r="433" spans="8:12" x14ac:dyDescent="0.3">
      <c r="H433" s="72" t="s">
        <v>224</v>
      </c>
      <c r="I433" s="72" t="s">
        <v>299</v>
      </c>
      <c r="J433" s="70">
        <v>257</v>
      </c>
      <c r="K433" s="70">
        <v>1367</v>
      </c>
      <c r="L433" s="71">
        <v>544</v>
      </c>
    </row>
    <row r="434" spans="8:12" x14ac:dyDescent="0.3">
      <c r="H434" s="72" t="s">
        <v>224</v>
      </c>
      <c r="I434" s="72" t="s">
        <v>300</v>
      </c>
      <c r="J434" s="70">
        <v>399</v>
      </c>
      <c r="K434" s="70">
        <v>1238</v>
      </c>
      <c r="L434" s="71">
        <v>622</v>
      </c>
    </row>
    <row r="435" spans="8:12" x14ac:dyDescent="0.3">
      <c r="H435" s="72" t="s">
        <v>224</v>
      </c>
      <c r="I435" s="72" t="s">
        <v>301</v>
      </c>
      <c r="J435" s="70">
        <v>470</v>
      </c>
      <c r="K435" s="70">
        <v>1609</v>
      </c>
      <c r="L435" s="71">
        <v>662</v>
      </c>
    </row>
    <row r="436" spans="8:12" x14ac:dyDescent="0.3">
      <c r="H436" s="72" t="s">
        <v>224</v>
      </c>
      <c r="I436" s="72" t="s">
        <v>302</v>
      </c>
      <c r="J436" s="70">
        <v>651</v>
      </c>
      <c r="K436" s="70">
        <v>2120</v>
      </c>
      <c r="L436" s="71">
        <v>824</v>
      </c>
    </row>
    <row r="437" spans="8:12" x14ac:dyDescent="0.3">
      <c r="H437" s="72" t="s">
        <v>224</v>
      </c>
      <c r="I437" s="72" t="s">
        <v>303</v>
      </c>
      <c r="J437" s="70">
        <v>757</v>
      </c>
      <c r="K437" s="70">
        <v>2498</v>
      </c>
      <c r="L437" s="71">
        <v>846</v>
      </c>
    </row>
    <row r="438" spans="8:12" x14ac:dyDescent="0.3">
      <c r="H438" s="72" t="s">
        <v>224</v>
      </c>
      <c r="I438" s="72" t="s">
        <v>304</v>
      </c>
      <c r="J438" s="70">
        <v>526</v>
      </c>
      <c r="K438" s="70">
        <v>1902</v>
      </c>
      <c r="L438" s="71">
        <v>743</v>
      </c>
    </row>
    <row r="439" spans="8:12" x14ac:dyDescent="0.3">
      <c r="H439" s="72" t="s">
        <v>224</v>
      </c>
      <c r="I439" s="72" t="s">
        <v>305</v>
      </c>
      <c r="J439" s="70">
        <v>196</v>
      </c>
      <c r="K439" s="70">
        <v>994</v>
      </c>
      <c r="L439" s="71">
        <v>477</v>
      </c>
    </row>
    <row r="440" spans="8:12" x14ac:dyDescent="0.3">
      <c r="H440" s="72" t="s">
        <v>224</v>
      </c>
      <c r="I440" s="72" t="s">
        <v>306</v>
      </c>
      <c r="J440" s="70">
        <v>260</v>
      </c>
      <c r="K440" s="70">
        <v>1010</v>
      </c>
      <c r="L440" s="71">
        <v>575</v>
      </c>
    </row>
    <row r="441" spans="8:12" x14ac:dyDescent="0.3">
      <c r="H441" s="72" t="s">
        <v>224</v>
      </c>
      <c r="I441" s="72" t="s">
        <v>307</v>
      </c>
      <c r="J441" s="70">
        <v>192</v>
      </c>
      <c r="K441" s="70">
        <v>899</v>
      </c>
      <c r="L441" s="71">
        <v>369</v>
      </c>
    </row>
    <row r="442" spans="8:12" x14ac:dyDescent="0.3">
      <c r="H442" s="72" t="s">
        <v>224</v>
      </c>
      <c r="I442" s="72" t="s">
        <v>308</v>
      </c>
      <c r="J442" s="70">
        <v>177</v>
      </c>
      <c r="K442" s="70">
        <v>284</v>
      </c>
      <c r="L442" s="71">
        <v>174</v>
      </c>
    </row>
    <row r="443" spans="8:12" x14ac:dyDescent="0.3">
      <c r="H443" s="72" t="s">
        <v>224</v>
      </c>
      <c r="I443" s="72" t="s">
        <v>309</v>
      </c>
      <c r="J443" s="70">
        <v>741</v>
      </c>
      <c r="K443" s="70">
        <v>1781</v>
      </c>
      <c r="L443" s="71">
        <v>1028</v>
      </c>
    </row>
    <row r="444" spans="8:12" x14ac:dyDescent="0.3">
      <c r="H444" s="72" t="s">
        <v>224</v>
      </c>
      <c r="I444" s="72" t="s">
        <v>310</v>
      </c>
      <c r="J444" s="70">
        <v>174</v>
      </c>
      <c r="K444" s="70">
        <v>773</v>
      </c>
      <c r="L444" s="71">
        <v>237</v>
      </c>
    </row>
    <row r="445" spans="8:12" x14ac:dyDescent="0.3">
      <c r="H445" s="72" t="s">
        <v>224</v>
      </c>
      <c r="I445" s="72" t="s">
        <v>311</v>
      </c>
      <c r="J445" s="70">
        <v>94</v>
      </c>
      <c r="K445" s="70">
        <v>769</v>
      </c>
      <c r="L445" s="71">
        <v>228</v>
      </c>
    </row>
    <row r="446" spans="8:12" x14ac:dyDescent="0.3">
      <c r="H446" s="72" t="s">
        <v>224</v>
      </c>
      <c r="I446" s="72" t="s">
        <v>312</v>
      </c>
      <c r="J446" s="70">
        <v>197</v>
      </c>
      <c r="K446" s="70">
        <v>837</v>
      </c>
      <c r="L446" s="71">
        <v>434</v>
      </c>
    </row>
    <row r="447" spans="8:12" x14ac:dyDescent="0.3">
      <c r="H447" s="72" t="s">
        <v>224</v>
      </c>
      <c r="I447" s="72" t="s">
        <v>313</v>
      </c>
      <c r="J447" s="70">
        <v>318</v>
      </c>
      <c r="K447" s="70">
        <v>1120</v>
      </c>
      <c r="L447" s="71">
        <v>444</v>
      </c>
    </row>
    <row r="448" spans="8:12" x14ac:dyDescent="0.3">
      <c r="H448" s="72" t="s">
        <v>224</v>
      </c>
      <c r="I448" s="72" t="s">
        <v>314</v>
      </c>
      <c r="J448" s="70">
        <v>82</v>
      </c>
      <c r="K448" s="70">
        <v>723</v>
      </c>
      <c r="L448" s="71">
        <v>204</v>
      </c>
    </row>
    <row r="449" spans="8:12" x14ac:dyDescent="0.3">
      <c r="H449" s="72" t="s">
        <v>224</v>
      </c>
      <c r="I449" s="72" t="s">
        <v>315</v>
      </c>
      <c r="J449" s="70">
        <v>206</v>
      </c>
      <c r="K449" s="70">
        <v>550</v>
      </c>
      <c r="L449" s="71">
        <v>229</v>
      </c>
    </row>
    <row r="450" spans="8:12" x14ac:dyDescent="0.3">
      <c r="H450" s="72" t="s">
        <v>224</v>
      </c>
      <c r="I450" s="72" t="s">
        <v>316</v>
      </c>
      <c r="J450" s="70">
        <v>390</v>
      </c>
      <c r="K450" s="70">
        <v>1297</v>
      </c>
      <c r="L450" s="71">
        <v>456</v>
      </c>
    </row>
    <row r="451" spans="8:12" x14ac:dyDescent="0.3">
      <c r="H451" s="72" t="s">
        <v>224</v>
      </c>
      <c r="I451" s="72" t="s">
        <v>317</v>
      </c>
      <c r="J451" s="70">
        <v>111</v>
      </c>
      <c r="K451" s="70">
        <v>1160</v>
      </c>
      <c r="L451" s="71">
        <v>282</v>
      </c>
    </row>
    <row r="452" spans="8:12" x14ac:dyDescent="0.3">
      <c r="H452" s="72" t="s">
        <v>224</v>
      </c>
      <c r="I452" s="72" t="s">
        <v>318</v>
      </c>
      <c r="J452" s="70">
        <v>522</v>
      </c>
      <c r="K452" s="70">
        <v>1667</v>
      </c>
      <c r="L452" s="71">
        <v>556</v>
      </c>
    </row>
    <row r="453" spans="8:12" x14ac:dyDescent="0.3">
      <c r="H453" s="72" t="s">
        <v>224</v>
      </c>
      <c r="I453" s="72" t="s">
        <v>319</v>
      </c>
      <c r="J453" s="70">
        <v>278</v>
      </c>
      <c r="K453" s="70">
        <v>1091</v>
      </c>
      <c r="L453" s="71">
        <v>505</v>
      </c>
    </row>
    <row r="454" spans="8:12" x14ac:dyDescent="0.3">
      <c r="H454" s="72" t="s">
        <v>224</v>
      </c>
      <c r="I454" s="72" t="s">
        <v>320</v>
      </c>
      <c r="J454" s="70">
        <v>0</v>
      </c>
      <c r="K454" s="70">
        <v>0</v>
      </c>
      <c r="L454" s="71">
        <v>0</v>
      </c>
    </row>
    <row r="455" spans="8:12" x14ac:dyDescent="0.3">
      <c r="H455" s="72" t="s">
        <v>224</v>
      </c>
      <c r="I455" s="72" t="s">
        <v>321</v>
      </c>
      <c r="J455" s="70">
        <v>120</v>
      </c>
      <c r="K455" s="70">
        <v>1335</v>
      </c>
      <c r="L455" s="71">
        <v>289</v>
      </c>
    </row>
    <row r="456" spans="8:12" x14ac:dyDescent="0.3">
      <c r="H456" s="72" t="s">
        <v>224</v>
      </c>
      <c r="I456" s="72" t="s">
        <v>322</v>
      </c>
      <c r="J456" s="70">
        <v>316</v>
      </c>
      <c r="K456" s="70">
        <v>1028</v>
      </c>
      <c r="L456" s="71">
        <v>505</v>
      </c>
    </row>
    <row r="457" spans="8:12" x14ac:dyDescent="0.3">
      <c r="H457" s="72" t="s">
        <v>224</v>
      </c>
      <c r="I457" s="72" t="s">
        <v>323</v>
      </c>
      <c r="J457" s="70">
        <v>446</v>
      </c>
      <c r="K457" s="70">
        <v>1763</v>
      </c>
      <c r="L457" s="71">
        <v>527</v>
      </c>
    </row>
    <row r="458" spans="8:12" x14ac:dyDescent="0.3">
      <c r="H458" s="72" t="s">
        <v>224</v>
      </c>
      <c r="I458" s="72" t="s">
        <v>324</v>
      </c>
      <c r="J458" s="70">
        <v>0</v>
      </c>
      <c r="K458" s="70">
        <v>0</v>
      </c>
      <c r="L458" s="71">
        <v>0</v>
      </c>
    </row>
    <row r="459" spans="8:12" x14ac:dyDescent="0.3">
      <c r="H459" s="72" t="s">
        <v>224</v>
      </c>
      <c r="I459" s="72" t="s">
        <v>325</v>
      </c>
      <c r="J459" s="70">
        <v>254</v>
      </c>
      <c r="K459" s="70">
        <v>642</v>
      </c>
      <c r="L459" s="71">
        <v>308</v>
      </c>
    </row>
    <row r="460" spans="8:12" x14ac:dyDescent="0.3">
      <c r="H460" s="72" t="s">
        <v>224</v>
      </c>
      <c r="I460" s="72" t="s">
        <v>326</v>
      </c>
      <c r="J460" s="70">
        <v>157</v>
      </c>
      <c r="K460" s="70">
        <v>440</v>
      </c>
      <c r="L460" s="71">
        <v>436</v>
      </c>
    </row>
    <row r="461" spans="8:12" x14ac:dyDescent="0.3">
      <c r="H461" s="72" t="s">
        <v>224</v>
      </c>
      <c r="I461" s="72" t="s">
        <v>327</v>
      </c>
      <c r="J461" s="70">
        <v>788</v>
      </c>
      <c r="K461" s="70">
        <v>988</v>
      </c>
      <c r="L461" s="71">
        <v>673</v>
      </c>
    </row>
    <row r="462" spans="8:12" x14ac:dyDescent="0.3">
      <c r="H462" s="72" t="s">
        <v>224</v>
      </c>
      <c r="I462" s="72" t="s">
        <v>328</v>
      </c>
      <c r="J462" s="70">
        <v>398</v>
      </c>
      <c r="K462" s="70">
        <v>454</v>
      </c>
      <c r="L462" s="71">
        <v>333</v>
      </c>
    </row>
    <row r="463" spans="8:12" x14ac:dyDescent="0.3">
      <c r="H463" s="72" t="s">
        <v>224</v>
      </c>
      <c r="I463" s="72" t="s">
        <v>329</v>
      </c>
      <c r="J463" s="70">
        <v>796</v>
      </c>
      <c r="K463" s="70">
        <v>912</v>
      </c>
      <c r="L463" s="71">
        <v>687</v>
      </c>
    </row>
    <row r="464" spans="8:12" x14ac:dyDescent="0.3">
      <c r="H464" s="72" t="s">
        <v>224</v>
      </c>
      <c r="I464" s="72" t="s">
        <v>330</v>
      </c>
      <c r="J464" s="70">
        <v>633</v>
      </c>
      <c r="K464" s="70">
        <v>1349</v>
      </c>
      <c r="L464" s="71">
        <v>564</v>
      </c>
    </row>
    <row r="465" spans="8:12" x14ac:dyDescent="0.3">
      <c r="H465" s="72" t="s">
        <v>224</v>
      </c>
      <c r="I465" s="72" t="s">
        <v>331</v>
      </c>
      <c r="J465" s="70">
        <v>1018</v>
      </c>
      <c r="K465" s="70">
        <v>1622</v>
      </c>
      <c r="L465" s="71">
        <v>826</v>
      </c>
    </row>
    <row r="466" spans="8:12" x14ac:dyDescent="0.3">
      <c r="H466" s="72" t="s">
        <v>224</v>
      </c>
      <c r="I466" s="72" t="s">
        <v>332</v>
      </c>
      <c r="J466" s="70">
        <v>356</v>
      </c>
      <c r="K466" s="70">
        <v>429</v>
      </c>
      <c r="L466" s="71">
        <v>621</v>
      </c>
    </row>
    <row r="467" spans="8:12" x14ac:dyDescent="0.3">
      <c r="H467" s="72" t="s">
        <v>224</v>
      </c>
      <c r="I467" s="72" t="s">
        <v>333</v>
      </c>
      <c r="J467" s="70">
        <v>1173</v>
      </c>
      <c r="K467" s="70">
        <v>1342</v>
      </c>
      <c r="L467" s="71">
        <v>605</v>
      </c>
    </row>
    <row r="468" spans="8:12" x14ac:dyDescent="0.3">
      <c r="H468" s="72" t="s">
        <v>224</v>
      </c>
      <c r="I468" s="72" t="s">
        <v>334</v>
      </c>
      <c r="J468" s="70">
        <v>729</v>
      </c>
      <c r="K468" s="70">
        <v>1085</v>
      </c>
      <c r="L468" s="71">
        <v>838</v>
      </c>
    </row>
    <row r="469" spans="8:12" x14ac:dyDescent="0.3">
      <c r="H469" s="72" t="s">
        <v>224</v>
      </c>
      <c r="I469" s="72" t="s">
        <v>335</v>
      </c>
      <c r="J469" s="70">
        <v>935</v>
      </c>
      <c r="K469" s="70">
        <v>1436</v>
      </c>
      <c r="L469" s="71">
        <v>1237</v>
      </c>
    </row>
    <row r="470" spans="8:12" x14ac:dyDescent="0.3">
      <c r="H470" s="72" t="s">
        <v>224</v>
      </c>
      <c r="I470" s="72" t="s">
        <v>336</v>
      </c>
      <c r="J470" s="70">
        <v>930</v>
      </c>
      <c r="K470" s="70">
        <v>1328</v>
      </c>
      <c r="L470" s="71">
        <v>1024</v>
      </c>
    </row>
    <row r="471" spans="8:12" x14ac:dyDescent="0.3">
      <c r="H471" s="72" t="s">
        <v>224</v>
      </c>
      <c r="I471" s="72" t="s">
        <v>337</v>
      </c>
      <c r="J471" s="70">
        <v>1207</v>
      </c>
      <c r="K471" s="70">
        <v>1863</v>
      </c>
      <c r="L471" s="71">
        <v>1375</v>
      </c>
    </row>
    <row r="472" spans="8:12" x14ac:dyDescent="0.3">
      <c r="H472" s="72" t="s">
        <v>224</v>
      </c>
      <c r="I472" s="72" t="s">
        <v>338</v>
      </c>
      <c r="J472" s="70">
        <v>1089</v>
      </c>
      <c r="K472" s="70">
        <v>1554</v>
      </c>
      <c r="L472" s="71">
        <v>945</v>
      </c>
    </row>
    <row r="473" spans="8:12" x14ac:dyDescent="0.3">
      <c r="H473" s="72" t="s">
        <v>224</v>
      </c>
      <c r="I473" s="72" t="s">
        <v>339</v>
      </c>
      <c r="J473" s="70">
        <v>1179</v>
      </c>
      <c r="K473" s="70">
        <v>1541</v>
      </c>
      <c r="L473" s="71">
        <v>1136</v>
      </c>
    </row>
    <row r="474" spans="8:12" x14ac:dyDescent="0.3">
      <c r="H474" s="72" t="s">
        <v>224</v>
      </c>
      <c r="I474" s="72" t="s">
        <v>340</v>
      </c>
      <c r="J474" s="70">
        <v>646</v>
      </c>
      <c r="K474" s="70">
        <v>1144</v>
      </c>
      <c r="L474" s="71">
        <v>1027</v>
      </c>
    </row>
    <row r="475" spans="8:12" x14ac:dyDescent="0.3">
      <c r="H475" s="72" t="s">
        <v>224</v>
      </c>
      <c r="I475" s="72" t="s">
        <v>341</v>
      </c>
      <c r="J475" s="70">
        <v>689</v>
      </c>
      <c r="K475" s="70">
        <v>1352</v>
      </c>
      <c r="L475" s="71">
        <v>777</v>
      </c>
    </row>
    <row r="476" spans="8:12" x14ac:dyDescent="0.3">
      <c r="H476" s="72" t="s">
        <v>224</v>
      </c>
      <c r="I476" s="72" t="s">
        <v>342</v>
      </c>
      <c r="J476" s="70">
        <v>92</v>
      </c>
      <c r="K476" s="70">
        <v>1393</v>
      </c>
      <c r="L476" s="71">
        <v>295</v>
      </c>
    </row>
    <row r="477" spans="8:12" x14ac:dyDescent="0.3">
      <c r="H477" s="72" t="s">
        <v>224</v>
      </c>
      <c r="I477" s="72" t="s">
        <v>343</v>
      </c>
      <c r="J477" s="70">
        <v>361</v>
      </c>
      <c r="K477" s="70">
        <v>4109</v>
      </c>
      <c r="L477" s="71">
        <v>761</v>
      </c>
    </row>
    <row r="478" spans="8:12" x14ac:dyDescent="0.3">
      <c r="H478" s="72" t="s">
        <v>224</v>
      </c>
      <c r="I478" s="72" t="s">
        <v>344</v>
      </c>
      <c r="J478" s="70">
        <v>148</v>
      </c>
      <c r="K478" s="70">
        <v>1510</v>
      </c>
      <c r="L478" s="71">
        <v>300</v>
      </c>
    </row>
    <row r="479" spans="8:12" x14ac:dyDescent="0.3">
      <c r="H479" s="72" t="s">
        <v>224</v>
      </c>
      <c r="I479" s="72" t="s">
        <v>345</v>
      </c>
      <c r="J479" s="70">
        <v>367</v>
      </c>
      <c r="K479" s="70">
        <v>1942</v>
      </c>
      <c r="L479" s="71">
        <v>817</v>
      </c>
    </row>
    <row r="480" spans="8:12" x14ac:dyDescent="0.3">
      <c r="H480" s="72" t="s">
        <v>224</v>
      </c>
      <c r="I480" s="72" t="s">
        <v>346</v>
      </c>
      <c r="J480" s="70">
        <v>96</v>
      </c>
      <c r="K480" s="70">
        <v>249</v>
      </c>
      <c r="L480" s="71">
        <v>191</v>
      </c>
    </row>
    <row r="481" spans="8:12" x14ac:dyDescent="0.3">
      <c r="H481" s="72" t="s">
        <v>224</v>
      </c>
      <c r="I481" s="72" t="s">
        <v>347</v>
      </c>
      <c r="J481" s="70">
        <v>104</v>
      </c>
      <c r="K481" s="70">
        <v>281</v>
      </c>
      <c r="L481" s="71">
        <v>241</v>
      </c>
    </row>
    <row r="482" spans="8:12" x14ac:dyDescent="0.3">
      <c r="H482" s="72" t="s">
        <v>224</v>
      </c>
      <c r="I482" s="72" t="s">
        <v>348</v>
      </c>
      <c r="J482" s="70">
        <v>152</v>
      </c>
      <c r="K482" s="70">
        <v>225</v>
      </c>
      <c r="L482" s="71">
        <v>215</v>
      </c>
    </row>
    <row r="483" spans="8:12" x14ac:dyDescent="0.3">
      <c r="H483" s="72" t="s">
        <v>224</v>
      </c>
      <c r="I483" s="72" t="s">
        <v>349</v>
      </c>
      <c r="J483" s="70">
        <v>661</v>
      </c>
      <c r="K483" s="70">
        <v>1509</v>
      </c>
      <c r="L483" s="71">
        <v>818</v>
      </c>
    </row>
    <row r="484" spans="8:12" x14ac:dyDescent="0.3">
      <c r="H484" s="72" t="s">
        <v>224</v>
      </c>
      <c r="I484" s="72" t="s">
        <v>350</v>
      </c>
      <c r="J484" s="70">
        <v>417</v>
      </c>
      <c r="K484" s="70">
        <v>591</v>
      </c>
      <c r="L484" s="71">
        <v>414</v>
      </c>
    </row>
    <row r="485" spans="8:12" x14ac:dyDescent="0.3">
      <c r="H485" s="72" t="s">
        <v>224</v>
      </c>
      <c r="I485" s="72" t="s">
        <v>351</v>
      </c>
      <c r="J485" s="70">
        <v>588</v>
      </c>
      <c r="K485" s="70">
        <v>1036</v>
      </c>
      <c r="L485" s="71">
        <v>725</v>
      </c>
    </row>
    <row r="486" spans="8:12" x14ac:dyDescent="0.3">
      <c r="H486" s="72" t="s">
        <v>224</v>
      </c>
      <c r="I486" s="72" t="s">
        <v>352</v>
      </c>
      <c r="J486" s="70">
        <v>99</v>
      </c>
      <c r="K486" s="70">
        <v>566</v>
      </c>
      <c r="L486" s="71">
        <v>200</v>
      </c>
    </row>
    <row r="487" spans="8:12" x14ac:dyDescent="0.3">
      <c r="H487" s="72" t="s">
        <v>224</v>
      </c>
      <c r="I487" s="72" t="s">
        <v>353</v>
      </c>
      <c r="J487" s="70">
        <v>1113</v>
      </c>
      <c r="K487" s="70">
        <v>1539</v>
      </c>
      <c r="L487" s="71">
        <v>1209</v>
      </c>
    </row>
    <row r="488" spans="8:12" x14ac:dyDescent="0.3">
      <c r="H488" s="72" t="s">
        <v>224</v>
      </c>
      <c r="I488" s="72" t="s">
        <v>354</v>
      </c>
      <c r="J488" s="70">
        <v>1462</v>
      </c>
      <c r="K488" s="70">
        <v>1993</v>
      </c>
      <c r="L488" s="71">
        <v>1444</v>
      </c>
    </row>
    <row r="489" spans="8:12" x14ac:dyDescent="0.3">
      <c r="H489" s="72" t="s">
        <v>224</v>
      </c>
      <c r="I489" s="72" t="s">
        <v>355</v>
      </c>
      <c r="J489" s="70">
        <v>1094</v>
      </c>
      <c r="K489" s="70">
        <v>1924</v>
      </c>
      <c r="L489" s="71">
        <v>1466</v>
      </c>
    </row>
    <row r="490" spans="8:12" x14ac:dyDescent="0.3">
      <c r="H490" s="72" t="s">
        <v>224</v>
      </c>
      <c r="I490" s="72" t="s">
        <v>356</v>
      </c>
      <c r="J490" s="70">
        <v>924</v>
      </c>
      <c r="K490" s="70">
        <v>1799</v>
      </c>
      <c r="L490" s="71">
        <v>1269</v>
      </c>
    </row>
    <row r="491" spans="8:12" x14ac:dyDescent="0.3">
      <c r="H491" s="72" t="s">
        <v>224</v>
      </c>
      <c r="I491" s="72" t="s">
        <v>357</v>
      </c>
      <c r="J491" s="70">
        <v>0</v>
      </c>
      <c r="K491" s="70">
        <v>0</v>
      </c>
      <c r="L491" s="71">
        <v>0</v>
      </c>
    </row>
    <row r="492" spans="8:12" x14ac:dyDescent="0.3">
      <c r="H492" s="72" t="s">
        <v>224</v>
      </c>
      <c r="I492" s="72" t="s">
        <v>358</v>
      </c>
      <c r="J492" s="70">
        <v>296</v>
      </c>
      <c r="K492" s="70">
        <v>443</v>
      </c>
      <c r="L492" s="71">
        <v>157</v>
      </c>
    </row>
    <row r="493" spans="8:12" x14ac:dyDescent="0.3">
      <c r="H493" s="72" t="s">
        <v>224</v>
      </c>
      <c r="I493" s="72" t="s">
        <v>359</v>
      </c>
      <c r="J493" s="70">
        <v>858</v>
      </c>
      <c r="K493" s="70">
        <v>1562</v>
      </c>
      <c r="L493" s="71">
        <v>832</v>
      </c>
    </row>
    <row r="494" spans="8:12" x14ac:dyDescent="0.3">
      <c r="H494" s="72" t="s">
        <v>224</v>
      </c>
      <c r="I494" s="72" t="s">
        <v>360</v>
      </c>
      <c r="J494" s="70">
        <v>487</v>
      </c>
      <c r="K494" s="70">
        <v>821</v>
      </c>
      <c r="L494" s="71">
        <v>556</v>
      </c>
    </row>
    <row r="495" spans="8:12" x14ac:dyDescent="0.3">
      <c r="H495" s="72" t="s">
        <v>224</v>
      </c>
      <c r="I495" s="72" t="s">
        <v>361</v>
      </c>
      <c r="J495" s="70">
        <v>985</v>
      </c>
      <c r="K495" s="70">
        <v>2100</v>
      </c>
      <c r="L495" s="71">
        <v>1402</v>
      </c>
    </row>
    <row r="496" spans="8:12" x14ac:dyDescent="0.3">
      <c r="H496" s="72" t="s">
        <v>224</v>
      </c>
      <c r="I496" s="72" t="s">
        <v>362</v>
      </c>
      <c r="J496" s="70">
        <v>430</v>
      </c>
      <c r="K496" s="70">
        <v>976</v>
      </c>
      <c r="L496" s="71">
        <v>616</v>
      </c>
    </row>
    <row r="497" spans="8:12" x14ac:dyDescent="0.3">
      <c r="H497" s="72" t="s">
        <v>224</v>
      </c>
      <c r="I497" s="72" t="s">
        <v>363</v>
      </c>
      <c r="J497" s="70">
        <v>11</v>
      </c>
      <c r="K497" s="70">
        <v>4</v>
      </c>
      <c r="L497" s="71">
        <v>351</v>
      </c>
    </row>
    <row r="498" spans="8:12" x14ac:dyDescent="0.3">
      <c r="H498" s="72" t="s">
        <v>224</v>
      </c>
      <c r="I498" s="72" t="s">
        <v>364</v>
      </c>
      <c r="J498" s="70">
        <v>370</v>
      </c>
      <c r="K498" s="70">
        <v>480</v>
      </c>
      <c r="L498" s="71">
        <v>398</v>
      </c>
    </row>
    <row r="499" spans="8:12" x14ac:dyDescent="0.3">
      <c r="H499" s="72" t="s">
        <v>224</v>
      </c>
      <c r="I499" s="72" t="s">
        <v>365</v>
      </c>
      <c r="J499" s="70">
        <v>778</v>
      </c>
      <c r="K499" s="70">
        <v>1343</v>
      </c>
      <c r="L499" s="71">
        <v>1071</v>
      </c>
    </row>
    <row r="500" spans="8:12" x14ac:dyDescent="0.3">
      <c r="H500" s="72" t="s">
        <v>224</v>
      </c>
      <c r="I500" s="72" t="s">
        <v>366</v>
      </c>
      <c r="J500" s="70">
        <v>783</v>
      </c>
      <c r="K500" s="70">
        <v>1429</v>
      </c>
      <c r="L500" s="71">
        <v>1018</v>
      </c>
    </row>
    <row r="501" spans="8:12" x14ac:dyDescent="0.3">
      <c r="H501" s="72" t="s">
        <v>224</v>
      </c>
      <c r="I501" s="72" t="s">
        <v>367</v>
      </c>
      <c r="J501" s="70">
        <v>1376</v>
      </c>
      <c r="K501" s="70">
        <v>2314</v>
      </c>
      <c r="L501" s="71">
        <v>1440</v>
      </c>
    </row>
    <row r="502" spans="8:12" x14ac:dyDescent="0.3">
      <c r="H502" s="72" t="s">
        <v>224</v>
      </c>
      <c r="I502" s="72" t="s">
        <v>368</v>
      </c>
      <c r="J502" s="70">
        <v>717</v>
      </c>
      <c r="K502" s="70">
        <v>1732</v>
      </c>
      <c r="L502" s="71">
        <v>1623</v>
      </c>
    </row>
    <row r="503" spans="8:12" x14ac:dyDescent="0.3">
      <c r="H503" s="72" t="s">
        <v>224</v>
      </c>
      <c r="I503" s="72" t="s">
        <v>369</v>
      </c>
      <c r="J503" s="70">
        <v>301</v>
      </c>
      <c r="K503" s="70">
        <v>720</v>
      </c>
      <c r="L503" s="71">
        <v>629</v>
      </c>
    </row>
    <row r="504" spans="8:12" x14ac:dyDescent="0.3">
      <c r="H504" s="72" t="s">
        <v>224</v>
      </c>
      <c r="I504" s="72" t="s">
        <v>370</v>
      </c>
      <c r="J504" s="70">
        <v>179</v>
      </c>
      <c r="K504" s="70">
        <v>303</v>
      </c>
      <c r="L504" s="71">
        <v>258</v>
      </c>
    </row>
    <row r="505" spans="8:12" x14ac:dyDescent="0.3">
      <c r="H505" s="72" t="s">
        <v>224</v>
      </c>
      <c r="I505" s="72" t="s">
        <v>371</v>
      </c>
      <c r="J505" s="70">
        <v>919</v>
      </c>
      <c r="K505" s="70">
        <v>1445</v>
      </c>
      <c r="L505" s="71">
        <v>1250</v>
      </c>
    </row>
    <row r="506" spans="8:12" x14ac:dyDescent="0.3">
      <c r="H506" s="72" t="s">
        <v>224</v>
      </c>
      <c r="I506" s="72" t="s">
        <v>372</v>
      </c>
      <c r="J506" s="70">
        <v>396</v>
      </c>
      <c r="K506" s="70">
        <v>704</v>
      </c>
      <c r="L506" s="71">
        <v>712</v>
      </c>
    </row>
    <row r="507" spans="8:12" x14ac:dyDescent="0.3">
      <c r="H507" s="72" t="s">
        <v>224</v>
      </c>
      <c r="I507" s="72" t="s">
        <v>373</v>
      </c>
      <c r="J507" s="70">
        <v>387</v>
      </c>
      <c r="K507" s="70">
        <v>735</v>
      </c>
      <c r="L507" s="71">
        <v>677</v>
      </c>
    </row>
    <row r="508" spans="8:12" x14ac:dyDescent="0.3">
      <c r="H508" s="72" t="s">
        <v>224</v>
      </c>
      <c r="I508" s="72" t="s">
        <v>374</v>
      </c>
      <c r="J508" s="70">
        <v>869</v>
      </c>
      <c r="K508" s="70">
        <v>1267</v>
      </c>
      <c r="L508" s="71">
        <v>801</v>
      </c>
    </row>
    <row r="509" spans="8:12" x14ac:dyDescent="0.3">
      <c r="H509" s="72" t="s">
        <v>224</v>
      </c>
      <c r="I509" s="72" t="s">
        <v>375</v>
      </c>
      <c r="J509" s="70">
        <v>1500</v>
      </c>
      <c r="K509" s="70">
        <v>2104</v>
      </c>
      <c r="L509" s="71">
        <v>1570</v>
      </c>
    </row>
    <row r="510" spans="8:12" x14ac:dyDescent="0.3">
      <c r="H510" s="72" t="s">
        <v>224</v>
      </c>
      <c r="I510" s="72" t="s">
        <v>376</v>
      </c>
      <c r="J510" s="70">
        <v>1064</v>
      </c>
      <c r="K510" s="70">
        <v>1509</v>
      </c>
      <c r="L510" s="71">
        <v>1126</v>
      </c>
    </row>
    <row r="511" spans="8:12" x14ac:dyDescent="0.3">
      <c r="H511" s="72" t="s">
        <v>224</v>
      </c>
      <c r="I511" s="72" t="s">
        <v>377</v>
      </c>
      <c r="J511" s="70">
        <v>1272</v>
      </c>
      <c r="K511" s="70">
        <v>2058</v>
      </c>
      <c r="L511" s="71">
        <v>1702</v>
      </c>
    </row>
    <row r="512" spans="8:12" x14ac:dyDescent="0.3">
      <c r="H512" s="72" t="s">
        <v>224</v>
      </c>
      <c r="I512" s="72" t="s">
        <v>378</v>
      </c>
      <c r="J512" s="70">
        <v>916</v>
      </c>
      <c r="K512" s="70">
        <v>1326</v>
      </c>
      <c r="L512" s="71">
        <v>840</v>
      </c>
    </row>
    <row r="513" spans="1:12" x14ac:dyDescent="0.3">
      <c r="H513" s="72" t="s">
        <v>224</v>
      </c>
      <c r="I513" s="72" t="s">
        <v>379</v>
      </c>
      <c r="J513" s="70">
        <v>877</v>
      </c>
      <c r="K513" s="70">
        <v>1498</v>
      </c>
      <c r="L513" s="71">
        <v>1274</v>
      </c>
    </row>
    <row r="514" spans="1:12" x14ac:dyDescent="0.3">
      <c r="H514" s="72" t="s">
        <v>224</v>
      </c>
      <c r="I514" s="72" t="s">
        <v>380</v>
      </c>
      <c r="J514" s="70">
        <v>716</v>
      </c>
      <c r="K514" s="70">
        <v>1119</v>
      </c>
      <c r="L514" s="71">
        <v>837</v>
      </c>
    </row>
    <row r="515" spans="1:12" x14ac:dyDescent="0.3">
      <c r="H515" s="72" t="s">
        <v>224</v>
      </c>
      <c r="I515" s="72" t="s">
        <v>381</v>
      </c>
      <c r="J515" s="70">
        <v>772</v>
      </c>
      <c r="K515" s="70">
        <v>1410</v>
      </c>
      <c r="L515" s="71">
        <v>1199</v>
      </c>
    </row>
    <row r="516" spans="1:12" x14ac:dyDescent="0.3">
      <c r="H516" s="72" t="s">
        <v>224</v>
      </c>
      <c r="I516" s="72" t="s">
        <v>382</v>
      </c>
      <c r="J516" s="70">
        <v>1190</v>
      </c>
      <c r="K516" s="70">
        <v>1969</v>
      </c>
      <c r="L516" s="71">
        <v>1597</v>
      </c>
    </row>
    <row r="519" spans="1:12" x14ac:dyDescent="0.3">
      <c r="A519" t="s">
        <v>383</v>
      </c>
    </row>
    <row r="521" spans="1:12" x14ac:dyDescent="0.3">
      <c r="E521" s="74" t="s">
        <v>384</v>
      </c>
      <c r="F521" s="74" t="s">
        <v>385</v>
      </c>
      <c r="G521" s="74" t="s">
        <v>386</v>
      </c>
      <c r="H521" s="74" t="s">
        <v>387</v>
      </c>
    </row>
    <row r="522" spans="1:12" x14ac:dyDescent="0.3">
      <c r="E522" s="75">
        <v>1</v>
      </c>
      <c r="F522" s="76">
        <v>8000</v>
      </c>
      <c r="G522" s="75" t="s">
        <v>388</v>
      </c>
      <c r="H522" s="75">
        <v>10</v>
      </c>
    </row>
    <row r="523" spans="1:12" x14ac:dyDescent="0.3">
      <c r="E523" s="75">
        <v>2</v>
      </c>
      <c r="F523" s="76">
        <v>11000</v>
      </c>
      <c r="G523" s="75" t="s">
        <v>388</v>
      </c>
      <c r="H523" s="75">
        <v>9</v>
      </c>
    </row>
    <row r="524" spans="1:12" x14ac:dyDescent="0.3">
      <c r="E524" s="75">
        <v>3</v>
      </c>
      <c r="F524" s="76">
        <v>6000</v>
      </c>
      <c r="G524" s="75" t="s">
        <v>389</v>
      </c>
      <c r="H524" s="75">
        <v>5</v>
      </c>
    </row>
    <row r="525" spans="1:12" x14ac:dyDescent="0.3">
      <c r="E525" s="75">
        <v>4</v>
      </c>
      <c r="F525" s="76">
        <v>15000</v>
      </c>
      <c r="G525" s="75" t="s">
        <v>388</v>
      </c>
      <c r="H525" s="75">
        <v>10</v>
      </c>
    </row>
    <row r="526" spans="1:12" x14ac:dyDescent="0.3">
      <c r="E526" s="75">
        <v>5</v>
      </c>
      <c r="F526" s="76">
        <v>10000</v>
      </c>
      <c r="G526" s="75" t="s">
        <v>389</v>
      </c>
      <c r="H526" s="75">
        <v>2</v>
      </c>
    </row>
    <row r="527" spans="1:12" x14ac:dyDescent="0.3">
      <c r="E527" s="75">
        <v>6</v>
      </c>
      <c r="F527" s="76">
        <v>15000</v>
      </c>
      <c r="G527" s="75" t="s">
        <v>388</v>
      </c>
      <c r="H527" s="75">
        <v>5</v>
      </c>
    </row>
    <row r="528" spans="1:12" x14ac:dyDescent="0.3">
      <c r="E528" s="75">
        <v>7</v>
      </c>
      <c r="F528" s="76">
        <v>13000</v>
      </c>
      <c r="G528" s="75" t="s">
        <v>388</v>
      </c>
      <c r="H528" s="75">
        <v>999</v>
      </c>
    </row>
    <row r="529" spans="1:11" x14ac:dyDescent="0.3">
      <c r="E529" s="75">
        <v>8</v>
      </c>
      <c r="F529" s="76">
        <v>8000</v>
      </c>
      <c r="G529" s="75" t="s">
        <v>388</v>
      </c>
      <c r="H529" s="75">
        <v>2</v>
      </c>
    </row>
    <row r="530" spans="1:11" x14ac:dyDescent="0.3">
      <c r="E530" s="75">
        <v>9</v>
      </c>
      <c r="F530" s="76">
        <v>11000</v>
      </c>
      <c r="G530" s="75" t="s">
        <v>389</v>
      </c>
      <c r="H530" s="75">
        <v>5</v>
      </c>
    </row>
    <row r="531" spans="1:11" x14ac:dyDescent="0.3">
      <c r="E531" s="75">
        <v>10</v>
      </c>
      <c r="F531" s="76">
        <v>9000</v>
      </c>
      <c r="G531" s="75" t="s">
        <v>388</v>
      </c>
      <c r="H531" s="75">
        <v>6</v>
      </c>
    </row>
    <row r="534" spans="1:11" ht="15" thickBot="1" x14ac:dyDescent="0.35">
      <c r="E534" s="77" t="s">
        <v>390</v>
      </c>
    </row>
    <row r="535" spans="1:11" ht="15" thickBot="1" x14ac:dyDescent="0.35">
      <c r="D535">
        <v>1</v>
      </c>
      <c r="E535" t="s">
        <v>391</v>
      </c>
      <c r="K535" s="78">
        <f>SUMIF(G522:G531,"yes",F522:F531)</f>
        <v>79000</v>
      </c>
    </row>
    <row r="536" spans="1:11" ht="15" thickBot="1" x14ac:dyDescent="0.35">
      <c r="D536">
        <v>2</v>
      </c>
      <c r="E536" t="s">
        <v>392</v>
      </c>
      <c r="K536" s="78">
        <f>SUMIF(G522:G531,"NO",F522:F531)</f>
        <v>27000</v>
      </c>
    </row>
    <row r="537" spans="1:11" ht="15" thickBot="1" x14ac:dyDescent="0.35"/>
    <row r="538" spans="1:11" ht="15" thickBot="1" x14ac:dyDescent="0.35">
      <c r="D538">
        <v>3</v>
      </c>
      <c r="E538" t="s">
        <v>393</v>
      </c>
      <c r="K538" s="78">
        <f>SUMIF(F522:F531,"&gt;10000",H522:H531)</f>
        <v>1028</v>
      </c>
    </row>
    <row r="539" spans="1:11" ht="15" thickBot="1" x14ac:dyDescent="0.35"/>
    <row r="540" spans="1:11" ht="15" thickBot="1" x14ac:dyDescent="0.35">
      <c r="D540">
        <v>4</v>
      </c>
      <c r="E540" t="s">
        <v>394</v>
      </c>
      <c r="K540" s="78">
        <f>SUMIF(F522:F531,"&gt;10000",F522:F531)</f>
        <v>65000</v>
      </c>
    </row>
    <row r="541" spans="1:11" ht="15" thickBot="1" x14ac:dyDescent="0.35">
      <c r="D541">
        <v>5</v>
      </c>
      <c r="E541" t="s">
        <v>395</v>
      </c>
      <c r="K541" s="78">
        <f>SUMIF(F522:F531,"&lt;9500",F522:F531)</f>
        <v>31000</v>
      </c>
    </row>
    <row r="543" spans="1:11" x14ac:dyDescent="0.3">
      <c r="A543" t="s">
        <v>396</v>
      </c>
    </row>
    <row r="545" spans="2:6" x14ac:dyDescent="0.3">
      <c r="B545" s="83"/>
      <c r="C545" s="85" t="s">
        <v>397</v>
      </c>
      <c r="D545" s="83"/>
      <c r="E545" s="83"/>
      <c r="F545" s="83"/>
    </row>
    <row r="546" spans="2:6" x14ac:dyDescent="0.3">
      <c r="B546" s="83"/>
      <c r="C546" s="86" t="s">
        <v>2</v>
      </c>
      <c r="D546" s="86" t="s">
        <v>398</v>
      </c>
      <c r="E546" s="86" t="s">
        <v>399</v>
      </c>
      <c r="F546" s="86" t="s">
        <v>400</v>
      </c>
    </row>
    <row r="547" spans="2:6" x14ac:dyDescent="0.3">
      <c r="B547" s="83"/>
      <c r="C547" s="87" t="s">
        <v>401</v>
      </c>
      <c r="D547" s="87" t="s">
        <v>402</v>
      </c>
      <c r="E547" s="87" t="s">
        <v>403</v>
      </c>
      <c r="F547" s="87">
        <v>28</v>
      </c>
    </row>
    <row r="548" spans="2:6" x14ac:dyDescent="0.3">
      <c r="B548" s="83"/>
      <c r="C548" s="87" t="s">
        <v>404</v>
      </c>
      <c r="D548" s="87" t="s">
        <v>405</v>
      </c>
      <c r="E548" s="87" t="s">
        <v>406</v>
      </c>
      <c r="F548" s="87">
        <v>8</v>
      </c>
    </row>
    <row r="549" spans="2:6" x14ac:dyDescent="0.3">
      <c r="B549" s="83"/>
      <c r="C549" s="87" t="s">
        <v>407</v>
      </c>
      <c r="D549" s="87" t="s">
        <v>408</v>
      </c>
      <c r="E549" s="87" t="s">
        <v>403</v>
      </c>
      <c r="F549" s="87">
        <v>19</v>
      </c>
    </row>
    <row r="550" spans="2:6" x14ac:dyDescent="0.3">
      <c r="B550" s="83"/>
      <c r="C550" s="87" t="s">
        <v>409</v>
      </c>
      <c r="D550" s="87" t="s">
        <v>410</v>
      </c>
      <c r="E550" s="87" t="s">
        <v>411</v>
      </c>
      <c r="F550" s="87">
        <v>2</v>
      </c>
    </row>
    <row r="551" spans="2:6" x14ac:dyDescent="0.3">
      <c r="B551" s="83"/>
      <c r="C551" s="87" t="s">
        <v>412</v>
      </c>
      <c r="D551" s="87" t="s">
        <v>408</v>
      </c>
      <c r="E551" s="87" t="s">
        <v>413</v>
      </c>
      <c r="F551" s="87">
        <v>5</v>
      </c>
    </row>
    <row r="552" spans="2:6" x14ac:dyDescent="0.3">
      <c r="B552" s="83"/>
      <c r="C552" s="87" t="s">
        <v>414</v>
      </c>
      <c r="D552" s="87" t="s">
        <v>405</v>
      </c>
      <c r="E552" s="87" t="s">
        <v>403</v>
      </c>
      <c r="F552" s="87">
        <v>9</v>
      </c>
    </row>
    <row r="553" spans="2:6" x14ac:dyDescent="0.3">
      <c r="B553" s="83"/>
      <c r="C553" s="87" t="s">
        <v>415</v>
      </c>
      <c r="D553" s="87" t="s">
        <v>408</v>
      </c>
      <c r="E553" s="87" t="s">
        <v>416</v>
      </c>
      <c r="F553" s="87">
        <v>18</v>
      </c>
    </row>
    <row r="554" spans="2:6" x14ac:dyDescent="0.3">
      <c r="B554" s="83"/>
      <c r="C554" s="87" t="s">
        <v>417</v>
      </c>
      <c r="D554" s="87" t="s">
        <v>402</v>
      </c>
      <c r="E554" s="87" t="s">
        <v>403</v>
      </c>
      <c r="F554" s="87">
        <v>11</v>
      </c>
    </row>
    <row r="555" spans="2:6" x14ac:dyDescent="0.3">
      <c r="B555" s="83"/>
      <c r="C555" s="87" t="s">
        <v>418</v>
      </c>
      <c r="D555" s="87" t="s">
        <v>410</v>
      </c>
      <c r="E555" s="87" t="s">
        <v>419</v>
      </c>
      <c r="F555" s="87">
        <v>3</v>
      </c>
    </row>
    <row r="556" spans="2:6" x14ac:dyDescent="0.3">
      <c r="B556" s="83"/>
      <c r="C556" s="87" t="s">
        <v>420</v>
      </c>
      <c r="D556" s="87" t="s">
        <v>405</v>
      </c>
      <c r="E556" s="87" t="s">
        <v>421</v>
      </c>
      <c r="F556" s="87">
        <v>15</v>
      </c>
    </row>
    <row r="558" spans="2:6" x14ac:dyDescent="0.3">
      <c r="B558" s="83"/>
      <c r="C558" s="88" t="s">
        <v>422</v>
      </c>
      <c r="D558" s="83"/>
      <c r="E558" s="83"/>
      <c r="F558" s="93" t="s">
        <v>423</v>
      </c>
    </row>
    <row r="560" spans="2:6" x14ac:dyDescent="0.3">
      <c r="B560" s="84">
        <v>1</v>
      </c>
      <c r="C560" s="89" t="s">
        <v>424</v>
      </c>
      <c r="D560" s="83"/>
      <c r="E560" s="83"/>
      <c r="F560" s="83"/>
    </row>
    <row r="561" spans="2:12" x14ac:dyDescent="0.3">
      <c r="B561" s="83"/>
      <c r="C561" s="83"/>
      <c r="D561" s="90" t="s">
        <v>425</v>
      </c>
      <c r="E561" s="90"/>
      <c r="F561" s="83"/>
      <c r="G561" s="83"/>
      <c r="H561" s="83"/>
      <c r="I561" s="83"/>
      <c r="J561" s="83"/>
      <c r="K561" s="83"/>
      <c r="L561" s="83"/>
    </row>
    <row r="562" spans="2:12" x14ac:dyDescent="0.3">
      <c r="B562" s="83"/>
      <c r="C562" s="91" t="s">
        <v>103</v>
      </c>
      <c r="D562" s="92"/>
      <c r="E562" s="83">
        <f>SUMIF(E547:E556,E547,F547:F556)</f>
        <v>67</v>
      </c>
      <c r="F562" s="83"/>
      <c r="G562" s="83"/>
      <c r="H562" s="83"/>
      <c r="I562" s="83"/>
      <c r="J562" s="83"/>
      <c r="K562" s="83"/>
      <c r="L562" s="83"/>
    </row>
    <row r="563" spans="2:12" x14ac:dyDescent="0.3">
      <c r="B563" s="83"/>
      <c r="C563" s="82"/>
      <c r="D563" s="82"/>
      <c r="E563" s="82"/>
      <c r="F563" s="82"/>
      <c r="G563" s="82"/>
      <c r="H563" s="82"/>
      <c r="I563" s="82"/>
      <c r="J563" s="82"/>
      <c r="K563" s="82"/>
      <c r="L563" s="82"/>
    </row>
    <row r="564" spans="2:12" x14ac:dyDescent="0.3">
      <c r="B564" s="83"/>
      <c r="C564" s="82"/>
      <c r="D564" s="82"/>
      <c r="E564" s="82"/>
      <c r="F564" s="82"/>
      <c r="G564" s="82"/>
      <c r="H564" s="82"/>
      <c r="I564" s="82"/>
      <c r="J564" s="82"/>
      <c r="K564" s="82"/>
      <c r="L564" s="82"/>
    </row>
    <row r="565" spans="2:12" x14ac:dyDescent="0.3">
      <c r="B565" s="83"/>
      <c r="C565" s="82"/>
      <c r="D565" s="82"/>
      <c r="E565" s="82"/>
      <c r="F565" s="82"/>
      <c r="G565" s="82"/>
      <c r="H565" s="82"/>
      <c r="I565" s="82"/>
      <c r="J565" s="82"/>
      <c r="K565" s="82"/>
      <c r="L565" s="82"/>
    </row>
    <row r="566" spans="2:12" x14ac:dyDescent="0.3">
      <c r="B566" s="83"/>
      <c r="C566" s="82"/>
      <c r="D566" s="82"/>
      <c r="E566" s="82"/>
      <c r="F566" s="82"/>
      <c r="G566" s="82"/>
      <c r="H566" s="82"/>
      <c r="I566" s="82"/>
      <c r="J566" s="82"/>
      <c r="K566" s="82"/>
      <c r="L566" s="82"/>
    </row>
    <row r="567" spans="2:12" x14ac:dyDescent="0.3">
      <c r="B567" s="83"/>
      <c r="C567" s="82"/>
      <c r="D567" s="82"/>
      <c r="E567" s="82"/>
      <c r="F567" s="82"/>
      <c r="G567" s="82"/>
      <c r="H567" s="82"/>
      <c r="I567" s="82"/>
      <c r="J567" s="82"/>
      <c r="K567" s="82"/>
      <c r="L567" s="82"/>
    </row>
    <row r="568" spans="2:12" x14ac:dyDescent="0.3">
      <c r="B568" s="83"/>
      <c r="C568" s="82"/>
      <c r="D568" s="82"/>
      <c r="E568" s="82"/>
      <c r="F568" s="82"/>
      <c r="G568" s="82"/>
      <c r="H568" s="82"/>
      <c r="I568" s="82"/>
      <c r="J568" s="82"/>
      <c r="K568" s="82"/>
      <c r="L568" s="82"/>
    </row>
    <row r="569" spans="2:12" x14ac:dyDescent="0.3">
      <c r="B569" s="83"/>
      <c r="C569" s="82"/>
      <c r="D569" s="82"/>
      <c r="E569" s="82"/>
      <c r="F569" s="82"/>
      <c r="G569" s="82"/>
      <c r="H569" s="82"/>
      <c r="I569" s="82"/>
      <c r="J569" s="82"/>
      <c r="K569" s="82"/>
      <c r="L569" s="82"/>
    </row>
    <row r="570" spans="2:12" x14ac:dyDescent="0.3">
      <c r="B570" s="83"/>
      <c r="C570" s="83"/>
      <c r="D570" s="83"/>
      <c r="E570" s="83"/>
      <c r="F570" s="83"/>
      <c r="G570" s="83"/>
      <c r="H570" s="83"/>
      <c r="I570" s="83"/>
      <c r="J570" s="83"/>
      <c r="K570" s="83"/>
      <c r="L570" s="83"/>
    </row>
    <row r="571" spans="2:12" x14ac:dyDescent="0.3">
      <c r="B571" s="84">
        <v>2</v>
      </c>
      <c r="C571" s="89" t="s">
        <v>426</v>
      </c>
      <c r="D571" s="83"/>
      <c r="E571" s="83"/>
      <c r="F571" s="83"/>
      <c r="G571" s="83"/>
      <c r="H571" s="83"/>
      <c r="I571" s="83"/>
      <c r="J571" s="83"/>
      <c r="K571" s="83"/>
      <c r="L571" s="83"/>
    </row>
    <row r="572" spans="2:12" x14ac:dyDescent="0.3">
      <c r="B572" s="83"/>
      <c r="C572" s="83"/>
      <c r="D572" s="90" t="s">
        <v>425</v>
      </c>
      <c r="E572" s="90"/>
      <c r="F572" s="83"/>
      <c r="G572" s="83"/>
      <c r="H572" s="83"/>
      <c r="I572" s="83"/>
      <c r="J572" s="83"/>
      <c r="K572" s="83"/>
      <c r="L572" s="83"/>
    </row>
    <row r="573" spans="2:12" x14ac:dyDescent="0.3">
      <c r="B573" s="83"/>
      <c r="C573" s="91" t="s">
        <v>103</v>
      </c>
      <c r="D573" s="92"/>
      <c r="E573" s="83">
        <f>SUMIF(D547:D556,D550,F547:F556)</f>
        <v>5</v>
      </c>
      <c r="F573" s="83"/>
      <c r="G573" s="83"/>
      <c r="H573" s="83"/>
      <c r="I573" s="83"/>
      <c r="J573" s="83"/>
      <c r="K573" s="83"/>
      <c r="L573" s="83"/>
    </row>
    <row r="574" spans="2:12" x14ac:dyDescent="0.3">
      <c r="B574" s="83"/>
      <c r="C574" s="82"/>
      <c r="D574" s="82"/>
      <c r="E574" s="82"/>
      <c r="F574" s="82"/>
      <c r="G574" s="82"/>
      <c r="H574" s="82"/>
      <c r="I574" s="82"/>
      <c r="J574" s="82"/>
      <c r="K574" s="82"/>
      <c r="L574" s="82"/>
    </row>
    <row r="575" spans="2:12" x14ac:dyDescent="0.3">
      <c r="B575" s="83"/>
      <c r="C575" s="82"/>
      <c r="D575" s="82"/>
      <c r="E575" s="82"/>
      <c r="F575" s="82"/>
      <c r="G575" s="82"/>
      <c r="H575" s="82"/>
      <c r="I575" s="82"/>
      <c r="J575" s="82"/>
      <c r="K575" s="82"/>
      <c r="L575" s="82"/>
    </row>
    <row r="576" spans="2:12" x14ac:dyDescent="0.3">
      <c r="B576" s="83"/>
      <c r="C576" s="82"/>
      <c r="D576" s="82"/>
      <c r="E576" s="82"/>
      <c r="F576" s="82"/>
      <c r="G576" s="82"/>
      <c r="H576" s="82"/>
      <c r="I576" s="82"/>
      <c r="J576" s="82"/>
      <c r="K576" s="82"/>
      <c r="L576" s="82"/>
    </row>
    <row r="577" spans="2:12" x14ac:dyDescent="0.3">
      <c r="B577" s="83"/>
      <c r="C577" s="82"/>
      <c r="D577" s="82"/>
      <c r="E577" s="82"/>
      <c r="F577" s="82"/>
      <c r="G577" s="82"/>
      <c r="H577" s="82"/>
      <c r="I577" s="82"/>
      <c r="J577" s="82"/>
      <c r="K577" s="82"/>
      <c r="L577" s="82"/>
    </row>
    <row r="578" spans="2:12" x14ac:dyDescent="0.3">
      <c r="B578" s="83"/>
      <c r="C578" s="82"/>
      <c r="D578" s="82"/>
      <c r="E578" s="82"/>
      <c r="F578" s="82"/>
      <c r="G578" s="82"/>
      <c r="H578" s="82"/>
      <c r="I578" s="82"/>
      <c r="J578" s="82"/>
      <c r="K578" s="82"/>
      <c r="L578" s="82"/>
    </row>
    <row r="579" spans="2:12" x14ac:dyDescent="0.3">
      <c r="B579" s="83"/>
      <c r="C579" s="82"/>
      <c r="D579" s="82"/>
      <c r="E579" s="82"/>
      <c r="F579" s="82"/>
      <c r="G579" s="82"/>
      <c r="H579" s="82"/>
      <c r="I579" s="82"/>
      <c r="J579" s="82"/>
      <c r="K579" s="82"/>
      <c r="L579" s="82"/>
    </row>
    <row r="580" spans="2:12" x14ac:dyDescent="0.3">
      <c r="B580" s="83"/>
      <c r="C580" s="82"/>
      <c r="D580" s="82"/>
      <c r="E580" s="82"/>
      <c r="F580" s="82"/>
      <c r="G580" s="82"/>
      <c r="H580" s="82"/>
      <c r="I580" s="82"/>
      <c r="J580" s="82"/>
      <c r="K580" s="82"/>
      <c r="L580" s="82"/>
    </row>
    <row r="581" spans="2:12" x14ac:dyDescent="0.3">
      <c r="B581" s="83"/>
      <c r="C581" s="83"/>
      <c r="D581" s="83"/>
      <c r="E581" s="83"/>
      <c r="F581" s="83"/>
      <c r="G581" s="83"/>
      <c r="H581" s="83"/>
      <c r="I581" s="83"/>
      <c r="J581" s="83"/>
      <c r="K581" s="83"/>
      <c r="L581" s="83"/>
    </row>
    <row r="582" spans="2:12" x14ac:dyDescent="0.3">
      <c r="B582" s="84">
        <v>2</v>
      </c>
      <c r="C582" s="89" t="s">
        <v>427</v>
      </c>
      <c r="D582" s="83"/>
      <c r="E582" s="83"/>
      <c r="F582" s="83"/>
      <c r="G582" s="83"/>
      <c r="H582" s="83"/>
      <c r="I582" s="83"/>
      <c r="J582" s="83"/>
      <c r="K582" s="83"/>
      <c r="L582" s="83"/>
    </row>
    <row r="583" spans="2:12" x14ac:dyDescent="0.3">
      <c r="B583" s="83"/>
      <c r="C583" s="83"/>
      <c r="D583" s="90" t="s">
        <v>425</v>
      </c>
      <c r="E583" s="90"/>
      <c r="F583" s="83"/>
      <c r="G583" s="83"/>
      <c r="H583" s="83"/>
      <c r="I583" s="83"/>
      <c r="J583" s="83"/>
      <c r="K583" s="83"/>
      <c r="L583" s="83"/>
    </row>
    <row r="584" spans="2:12" x14ac:dyDescent="0.3">
      <c r="B584" s="83"/>
      <c r="C584" s="91" t="s">
        <v>103</v>
      </c>
      <c r="D584" s="92"/>
      <c r="E584" s="83">
        <f>SUMIF(E547:E556,E548,F547:F556)+SUMIF(E547:E556,E549,F547:F556)</f>
        <v>75</v>
      </c>
      <c r="F584" s="83"/>
      <c r="G584" s="83"/>
      <c r="H584" s="83"/>
      <c r="I584" s="83"/>
      <c r="J584" s="83"/>
      <c r="K584" s="83"/>
      <c r="L584" s="83"/>
    </row>
    <row r="585" spans="2:12" x14ac:dyDescent="0.3">
      <c r="B585" s="83"/>
      <c r="C585" s="82"/>
      <c r="D585" s="82"/>
      <c r="E585" s="82"/>
      <c r="F585" s="82"/>
      <c r="G585" s="82"/>
      <c r="H585" s="82"/>
      <c r="I585" s="82"/>
      <c r="J585" s="82"/>
      <c r="K585" s="82"/>
      <c r="L585" s="82"/>
    </row>
    <row r="586" spans="2:12" x14ac:dyDescent="0.3">
      <c r="B586" s="83"/>
      <c r="C586" s="82"/>
      <c r="D586" s="82"/>
      <c r="E586" s="82"/>
      <c r="F586" s="82"/>
      <c r="G586" s="82"/>
      <c r="H586" s="82"/>
      <c r="I586" s="82"/>
      <c r="J586" s="82"/>
      <c r="K586" s="82"/>
      <c r="L586" s="82"/>
    </row>
    <row r="587" spans="2:12" x14ac:dyDescent="0.3">
      <c r="B587" s="83"/>
      <c r="C587" s="82"/>
      <c r="D587" s="82"/>
      <c r="E587" s="82"/>
      <c r="F587" s="82"/>
      <c r="G587" s="82"/>
      <c r="H587" s="82"/>
      <c r="I587" s="82"/>
      <c r="J587" s="82"/>
      <c r="K587" s="82"/>
      <c r="L587" s="82"/>
    </row>
    <row r="588" spans="2:12" x14ac:dyDescent="0.3">
      <c r="B588" s="83"/>
      <c r="C588" s="82"/>
      <c r="D588" s="82"/>
      <c r="E588" s="82"/>
      <c r="F588" s="82"/>
      <c r="G588" s="82"/>
      <c r="H588" s="82"/>
      <c r="I588" s="82"/>
      <c r="J588" s="82"/>
      <c r="K588" s="82"/>
      <c r="L588" s="82"/>
    </row>
    <row r="589" spans="2:12" x14ac:dyDescent="0.3">
      <c r="B589" s="83"/>
      <c r="C589" s="82"/>
      <c r="D589" s="82"/>
      <c r="E589" s="82"/>
      <c r="F589" s="82"/>
      <c r="G589" s="82"/>
      <c r="H589" s="82"/>
      <c r="I589" s="82"/>
      <c r="J589" s="82"/>
      <c r="K589" s="82"/>
      <c r="L589" s="82"/>
    </row>
    <row r="590" spans="2:12" x14ac:dyDescent="0.3">
      <c r="B590" s="83"/>
      <c r="C590" s="82"/>
      <c r="D590" s="82"/>
      <c r="E590" s="82"/>
      <c r="F590" s="82"/>
      <c r="G590" s="82"/>
      <c r="H590" s="82"/>
      <c r="I590" s="82"/>
      <c r="J590" s="82"/>
      <c r="K590" s="82"/>
      <c r="L590" s="82"/>
    </row>
    <row r="591" spans="2:12" x14ac:dyDescent="0.3">
      <c r="B591" s="83"/>
      <c r="C591" s="82"/>
      <c r="D591" s="82"/>
      <c r="E591" s="82"/>
      <c r="F591" s="82"/>
      <c r="G591" s="82"/>
      <c r="H591" s="82"/>
      <c r="I591" s="82"/>
      <c r="J591" s="82"/>
      <c r="K591" s="82"/>
      <c r="L591" s="82"/>
    </row>
    <row r="592" spans="2:12" x14ac:dyDescent="0.3">
      <c r="B592" s="83"/>
      <c r="C592" s="83"/>
      <c r="D592" s="83"/>
      <c r="E592" s="83"/>
      <c r="F592" s="83"/>
      <c r="G592" s="83"/>
      <c r="H592" s="83"/>
      <c r="I592" s="83"/>
      <c r="J592" s="83"/>
      <c r="K592" s="83"/>
      <c r="L592" s="83"/>
    </row>
    <row r="593" spans="1:10" x14ac:dyDescent="0.3">
      <c r="A593" t="s">
        <v>428</v>
      </c>
    </row>
    <row r="595" spans="1:10" x14ac:dyDescent="0.3">
      <c r="C595" s="95"/>
      <c r="D595" s="95"/>
      <c r="E595" s="95"/>
      <c r="F595" s="95"/>
      <c r="G595" s="95"/>
      <c r="H595" s="95"/>
      <c r="I595" s="98" t="s">
        <v>429</v>
      </c>
      <c r="J595" s="95"/>
    </row>
    <row r="596" spans="1:10" x14ac:dyDescent="0.3">
      <c r="C596" s="83"/>
      <c r="D596" s="83"/>
      <c r="E596" s="83"/>
      <c r="F596" s="83"/>
      <c r="G596" s="83"/>
      <c r="H596" s="83"/>
      <c r="I596" s="83"/>
      <c r="J596" s="83"/>
    </row>
    <row r="597" spans="1:10" ht="28.8" x14ac:dyDescent="0.3">
      <c r="C597" s="95"/>
      <c r="D597" s="95"/>
      <c r="E597" s="95"/>
      <c r="F597" s="95"/>
      <c r="G597" s="95"/>
      <c r="H597" s="95"/>
      <c r="I597" s="100" t="s">
        <v>210</v>
      </c>
      <c r="J597" s="100" t="s">
        <v>430</v>
      </c>
    </row>
    <row r="598" spans="1:10" x14ac:dyDescent="0.3">
      <c r="C598" s="98" t="s">
        <v>210</v>
      </c>
      <c r="D598" s="98" t="s">
        <v>430</v>
      </c>
      <c r="E598" s="95"/>
      <c r="F598" s="95"/>
      <c r="G598" s="95"/>
      <c r="H598" s="95"/>
      <c r="I598" s="96">
        <v>44197</v>
      </c>
      <c r="J598" s="99">
        <v>1.3671</v>
      </c>
    </row>
    <row r="599" spans="1:10" x14ac:dyDescent="0.3">
      <c r="C599" s="97">
        <v>44201</v>
      </c>
      <c r="D599" s="101">
        <f>VLOOKUP(C599,I597:J618,2,FALSE)</f>
        <v>1.3624000000000001</v>
      </c>
      <c r="E599" s="95"/>
      <c r="F599" s="95"/>
      <c r="G599" s="95"/>
      <c r="H599" s="95"/>
      <c r="I599" s="96">
        <v>44200</v>
      </c>
      <c r="J599" s="99">
        <v>1.3569</v>
      </c>
    </row>
    <row r="600" spans="1:10" x14ac:dyDescent="0.3">
      <c r="C600" s="97">
        <v>44211</v>
      </c>
      <c r="D600" s="101">
        <f>VLOOKUP(C600,I597:J618,2,FALSE)</f>
        <v>1.3586</v>
      </c>
      <c r="E600" s="95"/>
      <c r="F600" s="95"/>
      <c r="G600" s="95"/>
      <c r="H600" s="95"/>
      <c r="I600" s="96">
        <v>44201</v>
      </c>
      <c r="J600" s="99">
        <v>1.3624000000000001</v>
      </c>
    </row>
    <row r="601" spans="1:10" x14ac:dyDescent="0.3">
      <c r="C601" s="97">
        <v>44220</v>
      </c>
      <c r="D601" s="101" t="e">
        <f>VLOOKUP(C601,I597:J618,2,FALSE)</f>
        <v>#N/A</v>
      </c>
      <c r="E601" s="95"/>
      <c r="F601" s="95"/>
      <c r="G601" s="95"/>
      <c r="H601" s="95"/>
      <c r="I601" s="96">
        <v>44202</v>
      </c>
      <c r="J601" s="99">
        <v>1.3607</v>
      </c>
    </row>
    <row r="602" spans="1:10" x14ac:dyDescent="0.3">
      <c r="C602" s="95"/>
      <c r="D602" s="95"/>
      <c r="E602" s="95"/>
      <c r="F602" s="95"/>
      <c r="G602" s="95"/>
      <c r="H602" s="95"/>
      <c r="I602" s="96">
        <v>44203</v>
      </c>
      <c r="J602" s="99">
        <v>1.3563000000000001</v>
      </c>
    </row>
    <row r="603" spans="1:10" x14ac:dyDescent="0.3">
      <c r="C603" s="95"/>
      <c r="D603" s="95"/>
      <c r="E603" s="95"/>
      <c r="F603" s="95"/>
      <c r="G603" s="95"/>
      <c r="H603" s="95"/>
      <c r="I603" s="96">
        <v>44204</v>
      </c>
      <c r="J603" s="99">
        <v>1.3563000000000001</v>
      </c>
    </row>
    <row r="604" spans="1:10" x14ac:dyDescent="0.3">
      <c r="C604" s="95"/>
      <c r="D604" s="95"/>
      <c r="E604" s="95"/>
      <c r="F604" s="95"/>
      <c r="G604" s="95"/>
      <c r="H604" s="95"/>
      <c r="I604" s="96">
        <v>44207</v>
      </c>
      <c r="J604" s="99">
        <v>1.3513999999999999</v>
      </c>
    </row>
    <row r="605" spans="1:10" x14ac:dyDescent="0.3">
      <c r="C605" s="95"/>
      <c r="D605" s="95"/>
      <c r="E605" s="95"/>
      <c r="F605" s="95"/>
      <c r="G605" s="95"/>
      <c r="H605" s="95"/>
      <c r="I605" s="96">
        <v>44208</v>
      </c>
      <c r="J605" s="99">
        <v>1.3663000000000001</v>
      </c>
    </row>
    <row r="606" spans="1:10" x14ac:dyDescent="0.3">
      <c r="C606" s="95"/>
      <c r="D606" s="95"/>
      <c r="E606" s="95"/>
      <c r="F606" s="95"/>
      <c r="G606" s="95"/>
      <c r="H606" s="95"/>
      <c r="I606" s="96">
        <v>44209</v>
      </c>
      <c r="J606" s="99">
        <v>1.3636999999999999</v>
      </c>
    </row>
    <row r="607" spans="1:10" x14ac:dyDescent="0.3">
      <c r="C607" s="95"/>
      <c r="D607" s="95"/>
      <c r="E607" s="95"/>
      <c r="F607" s="95"/>
      <c r="G607" s="95"/>
      <c r="H607" s="95"/>
      <c r="I607" s="96">
        <v>44210</v>
      </c>
      <c r="J607" s="99">
        <v>1.3687</v>
      </c>
    </row>
    <row r="608" spans="1:10" x14ac:dyDescent="0.3">
      <c r="C608" s="83"/>
      <c r="D608" s="83"/>
      <c r="E608" s="83"/>
      <c r="F608" s="83"/>
      <c r="G608" s="95"/>
      <c r="H608" s="95"/>
      <c r="I608" s="96">
        <v>44211</v>
      </c>
      <c r="J608" s="99">
        <v>1.3586</v>
      </c>
    </row>
    <row r="609" spans="1:10" x14ac:dyDescent="0.3">
      <c r="C609" s="83"/>
      <c r="D609" s="83"/>
      <c r="E609" s="83"/>
      <c r="F609" s="83"/>
      <c r="G609" s="95"/>
      <c r="H609" s="95"/>
      <c r="I609" s="96">
        <v>44214</v>
      </c>
      <c r="J609" s="99">
        <v>1.3584000000000001</v>
      </c>
    </row>
    <row r="610" spans="1:10" x14ac:dyDescent="0.3">
      <c r="C610" s="83"/>
      <c r="D610" s="83"/>
      <c r="E610" s="83"/>
      <c r="F610" s="83"/>
      <c r="G610" s="95"/>
      <c r="H610" s="95"/>
      <c r="I610" s="96">
        <v>44215</v>
      </c>
      <c r="J610" s="99">
        <v>1.3628</v>
      </c>
    </row>
    <row r="611" spans="1:10" x14ac:dyDescent="0.3">
      <c r="C611" s="83"/>
      <c r="D611" s="83"/>
      <c r="E611" s="83"/>
      <c r="F611" s="83"/>
      <c r="G611" s="95"/>
      <c r="H611" s="95"/>
      <c r="I611" s="96">
        <v>44216</v>
      </c>
      <c r="J611" s="99">
        <v>1.3653</v>
      </c>
    </row>
    <row r="612" spans="1:10" x14ac:dyDescent="0.3">
      <c r="C612" s="83"/>
      <c r="D612" s="83"/>
      <c r="E612" s="83"/>
      <c r="F612" s="83"/>
      <c r="G612" s="95"/>
      <c r="H612" s="95"/>
      <c r="I612" s="96">
        <v>44217</v>
      </c>
      <c r="J612" s="99">
        <v>1.3732</v>
      </c>
    </row>
    <row r="613" spans="1:10" x14ac:dyDescent="0.3">
      <c r="C613" s="83"/>
      <c r="D613" s="83"/>
      <c r="E613" s="83"/>
      <c r="F613" s="83"/>
      <c r="G613" s="95"/>
      <c r="H613" s="95"/>
      <c r="I613" s="96">
        <v>44218</v>
      </c>
      <c r="J613" s="99">
        <v>1.3684000000000001</v>
      </c>
    </row>
    <row r="614" spans="1:10" x14ac:dyDescent="0.3">
      <c r="C614" s="83"/>
      <c r="D614" s="83"/>
      <c r="E614" s="83"/>
      <c r="F614" s="83"/>
      <c r="G614" s="95"/>
      <c r="H614" s="95"/>
      <c r="I614" s="96">
        <v>44221</v>
      </c>
      <c r="J614" s="99">
        <v>1.3673999999999999</v>
      </c>
    </row>
    <row r="615" spans="1:10" x14ac:dyDescent="0.3">
      <c r="C615" s="83"/>
      <c r="D615" s="83"/>
      <c r="E615" s="83"/>
      <c r="F615" s="83"/>
      <c r="G615" s="95"/>
      <c r="H615" s="95"/>
      <c r="I615" s="96">
        <v>44222</v>
      </c>
      <c r="J615" s="99">
        <v>1.3733</v>
      </c>
    </row>
    <row r="616" spans="1:10" x14ac:dyDescent="0.3">
      <c r="C616" s="83"/>
      <c r="D616" s="83"/>
      <c r="E616" s="83"/>
      <c r="F616" s="83"/>
      <c r="G616" s="95"/>
      <c r="H616" s="95"/>
      <c r="I616" s="96">
        <v>44223</v>
      </c>
      <c r="J616" s="99">
        <v>1.3686</v>
      </c>
    </row>
    <row r="617" spans="1:10" x14ac:dyDescent="0.3">
      <c r="C617" s="83"/>
      <c r="D617" s="83"/>
      <c r="E617" s="83"/>
      <c r="F617" s="83"/>
      <c r="G617" s="95"/>
      <c r="H617" s="95"/>
      <c r="I617" s="96">
        <v>44224</v>
      </c>
      <c r="J617" s="99">
        <v>1.3717999999999999</v>
      </c>
    </row>
    <row r="618" spans="1:10" x14ac:dyDescent="0.3">
      <c r="C618" s="83"/>
      <c r="D618" s="83"/>
      <c r="E618" s="83"/>
      <c r="F618" s="83"/>
      <c r="G618" s="95"/>
      <c r="H618" s="95"/>
      <c r="I618" s="96">
        <v>44225</v>
      </c>
      <c r="J618" s="99">
        <v>1.3702000000000001</v>
      </c>
    </row>
    <row r="620" spans="1:10" x14ac:dyDescent="0.3">
      <c r="A620" t="s">
        <v>431</v>
      </c>
    </row>
    <row r="622" spans="1:10" x14ac:dyDescent="0.3">
      <c r="C622" s="105"/>
      <c r="D622" s="106"/>
      <c r="E622" s="106"/>
      <c r="F622" s="106"/>
      <c r="G622" s="106"/>
      <c r="H622" s="106"/>
    </row>
    <row r="623" spans="1:10" x14ac:dyDescent="0.3">
      <c r="C623" s="105"/>
      <c r="D623" s="107" t="s">
        <v>82</v>
      </c>
      <c r="E623" s="108" t="s">
        <v>2</v>
      </c>
      <c r="F623" s="108" t="s">
        <v>432</v>
      </c>
      <c r="G623" s="108" t="s">
        <v>99</v>
      </c>
      <c r="H623" s="108" t="s">
        <v>128</v>
      </c>
    </row>
    <row r="624" spans="1:10" x14ac:dyDescent="0.3">
      <c r="C624" s="105"/>
      <c r="D624" s="109">
        <v>56815</v>
      </c>
      <c r="E624" s="110" t="s">
        <v>433</v>
      </c>
      <c r="F624" s="110" t="s">
        <v>434</v>
      </c>
      <c r="G624" s="111">
        <v>13836</v>
      </c>
      <c r="H624" s="111">
        <v>25</v>
      </c>
    </row>
    <row r="625" spans="3:8" x14ac:dyDescent="0.3">
      <c r="C625" s="105"/>
      <c r="D625" s="109">
        <v>51186</v>
      </c>
      <c r="E625" s="110" t="s">
        <v>435</v>
      </c>
      <c r="F625" s="110" t="s">
        <v>436</v>
      </c>
      <c r="G625" s="111">
        <v>11771</v>
      </c>
      <c r="H625" s="111">
        <v>32</v>
      </c>
    </row>
    <row r="626" spans="3:8" x14ac:dyDescent="0.3">
      <c r="C626" s="105"/>
      <c r="D626" s="109">
        <v>51511</v>
      </c>
      <c r="E626" s="110" t="s">
        <v>437</v>
      </c>
      <c r="F626" s="110" t="s">
        <v>438</v>
      </c>
      <c r="G626" s="111">
        <v>13046</v>
      </c>
      <c r="H626" s="111">
        <v>35</v>
      </c>
    </row>
    <row r="627" spans="3:8" x14ac:dyDescent="0.3">
      <c r="C627" s="105"/>
      <c r="D627" s="109">
        <v>50890</v>
      </c>
      <c r="E627" s="110" t="s">
        <v>439</v>
      </c>
      <c r="F627" s="110" t="s">
        <v>440</v>
      </c>
      <c r="G627" s="111">
        <v>18276</v>
      </c>
      <c r="H627" s="111">
        <v>32</v>
      </c>
    </row>
    <row r="628" spans="3:8" x14ac:dyDescent="0.3">
      <c r="C628" s="105"/>
      <c r="D628" s="109">
        <v>53700</v>
      </c>
      <c r="E628" s="110" t="s">
        <v>441</v>
      </c>
      <c r="F628" s="110" t="s">
        <v>442</v>
      </c>
      <c r="G628" s="111">
        <v>19327</v>
      </c>
      <c r="H628" s="111">
        <v>26</v>
      </c>
    </row>
    <row r="629" spans="3:8" x14ac:dyDescent="0.3">
      <c r="C629" s="105"/>
      <c r="D629" s="109">
        <v>55879</v>
      </c>
      <c r="E629" s="110" t="s">
        <v>443</v>
      </c>
      <c r="F629" s="110" t="s">
        <v>444</v>
      </c>
      <c r="G629" s="111">
        <v>18996</v>
      </c>
      <c r="H629" s="111">
        <v>35</v>
      </c>
    </row>
    <row r="630" spans="3:8" x14ac:dyDescent="0.3">
      <c r="C630" s="105"/>
      <c r="D630" s="109">
        <v>59848</v>
      </c>
      <c r="E630" s="110" t="s">
        <v>445</v>
      </c>
      <c r="F630" s="110" t="s">
        <v>438</v>
      </c>
      <c r="G630" s="111">
        <v>10387</v>
      </c>
      <c r="H630" s="111">
        <v>25</v>
      </c>
    </row>
    <row r="631" spans="3:8" x14ac:dyDescent="0.3">
      <c r="C631" s="105"/>
      <c r="D631" s="109">
        <v>58369</v>
      </c>
      <c r="E631" s="110" t="s">
        <v>446</v>
      </c>
      <c r="F631" s="110" t="s">
        <v>444</v>
      </c>
      <c r="G631" s="111">
        <v>12566</v>
      </c>
      <c r="H631" s="111">
        <v>37</v>
      </c>
    </row>
    <row r="632" spans="3:8" x14ac:dyDescent="0.3">
      <c r="C632" s="105"/>
      <c r="D632" s="109">
        <v>50217</v>
      </c>
      <c r="E632" s="110" t="s">
        <v>447</v>
      </c>
      <c r="F632" s="110" t="s">
        <v>448</v>
      </c>
      <c r="G632" s="111">
        <v>16406</v>
      </c>
      <c r="H632" s="111">
        <v>42</v>
      </c>
    </row>
    <row r="633" spans="3:8" x14ac:dyDescent="0.3">
      <c r="C633" s="105"/>
      <c r="D633" s="109">
        <v>50695</v>
      </c>
      <c r="E633" s="110" t="s">
        <v>449</v>
      </c>
      <c r="F633" s="110" t="s">
        <v>440</v>
      </c>
      <c r="G633" s="111">
        <v>15784</v>
      </c>
      <c r="H633" s="111">
        <v>43</v>
      </c>
    </row>
    <row r="634" spans="3:8" x14ac:dyDescent="0.3">
      <c r="C634" s="105"/>
      <c r="D634" s="109">
        <v>59673</v>
      </c>
      <c r="E634" s="110" t="s">
        <v>450</v>
      </c>
      <c r="F634" s="110" t="s">
        <v>434</v>
      </c>
      <c r="G634" s="111">
        <v>10959</v>
      </c>
      <c r="H634" s="111">
        <v>30</v>
      </c>
    </row>
    <row r="635" spans="3:8" x14ac:dyDescent="0.3">
      <c r="C635" s="105"/>
      <c r="D635" s="109">
        <v>52130</v>
      </c>
      <c r="E635" s="110" t="s">
        <v>451</v>
      </c>
      <c r="F635" s="110" t="s">
        <v>452</v>
      </c>
      <c r="G635" s="111">
        <v>14562</v>
      </c>
      <c r="H635" s="111">
        <v>32</v>
      </c>
    </row>
    <row r="636" spans="3:8" x14ac:dyDescent="0.3">
      <c r="C636" s="105"/>
      <c r="D636" s="106"/>
      <c r="E636" s="106"/>
      <c r="F636" s="106"/>
      <c r="G636" s="106"/>
      <c r="H636" s="106"/>
    </row>
    <row r="637" spans="3:8" x14ac:dyDescent="0.3">
      <c r="C637" s="112">
        <v>1</v>
      </c>
      <c r="D637" s="106" t="s">
        <v>453</v>
      </c>
      <c r="E637" s="104"/>
      <c r="F637" s="104"/>
      <c r="G637" s="116" t="str">
        <f>VLOOKUP(D631,D623:H635,2,FALSE)</f>
        <v>Thomas Davies</v>
      </c>
      <c r="H637" s="106"/>
    </row>
    <row r="638" spans="3:8" x14ac:dyDescent="0.3">
      <c r="C638" s="105"/>
      <c r="D638" s="106"/>
      <c r="E638" s="106"/>
      <c r="F638" s="106"/>
      <c r="G638" s="106"/>
      <c r="H638" s="106"/>
    </row>
    <row r="639" spans="3:8" x14ac:dyDescent="0.3">
      <c r="C639" s="112">
        <v>2</v>
      </c>
      <c r="D639" s="106" t="s">
        <v>454</v>
      </c>
      <c r="E639" s="104"/>
      <c r="F639" s="106"/>
      <c r="G639" s="116">
        <f>VLOOKUP(E634,E623:H635,4,FALSE)</f>
        <v>30</v>
      </c>
      <c r="H639" s="106"/>
    </row>
    <row r="640" spans="3:8" x14ac:dyDescent="0.3">
      <c r="C640" s="105"/>
      <c r="D640" s="106"/>
      <c r="E640" s="106"/>
      <c r="F640" s="106"/>
      <c r="G640" s="106"/>
      <c r="H640" s="106"/>
    </row>
    <row r="641" spans="1:8" x14ac:dyDescent="0.3">
      <c r="C641" s="112">
        <v>3</v>
      </c>
      <c r="D641" s="102" t="s">
        <v>455</v>
      </c>
      <c r="E641" s="94"/>
      <c r="F641" s="94"/>
      <c r="G641" s="106"/>
      <c r="H641" s="106"/>
    </row>
    <row r="642" spans="1:8" x14ac:dyDescent="0.3">
      <c r="C642" s="105"/>
      <c r="D642" s="106"/>
      <c r="E642" s="106"/>
      <c r="F642" s="106"/>
      <c r="G642" s="106"/>
      <c r="H642" s="106"/>
    </row>
    <row r="643" spans="1:8" x14ac:dyDescent="0.3">
      <c r="C643" s="105"/>
      <c r="D643" s="113" t="s">
        <v>82</v>
      </c>
      <c r="E643" s="114" t="s">
        <v>432</v>
      </c>
      <c r="F643" s="106"/>
      <c r="G643" s="106"/>
      <c r="H643" s="106"/>
    </row>
    <row r="644" spans="1:8" x14ac:dyDescent="0.3">
      <c r="C644" s="105"/>
      <c r="D644" s="109">
        <v>55879</v>
      </c>
      <c r="E644" s="117" t="str">
        <f>VLOOKUP(D644,D623:H635,3,FALSE)</f>
        <v>Capetown</v>
      </c>
      <c r="F644" s="106"/>
      <c r="G644" s="106"/>
      <c r="H644" s="106"/>
    </row>
    <row r="645" spans="1:8" x14ac:dyDescent="0.3">
      <c r="C645" s="105"/>
      <c r="D645" s="109">
        <v>50217</v>
      </c>
      <c r="E645" s="117" t="str">
        <f t="shared" ref="E645:E646" si="9">VLOOKUP(D645,D624:H636,3,FALSE)</f>
        <v>Warsaw</v>
      </c>
      <c r="F645" s="106"/>
      <c r="G645" s="106"/>
      <c r="H645" s="106"/>
    </row>
    <row r="646" spans="1:8" x14ac:dyDescent="0.3">
      <c r="C646" s="105"/>
      <c r="D646" s="109">
        <v>50695</v>
      </c>
      <c r="E646" s="117" t="str">
        <f t="shared" si="9"/>
        <v>Cairo</v>
      </c>
      <c r="F646" s="106"/>
      <c r="G646" s="106"/>
      <c r="H646" s="106"/>
    </row>
    <row r="647" spans="1:8" x14ac:dyDescent="0.3">
      <c r="C647" s="105"/>
      <c r="D647" s="106"/>
      <c r="E647" s="106"/>
      <c r="F647" s="106"/>
      <c r="G647" s="106"/>
      <c r="H647" s="106"/>
    </row>
    <row r="648" spans="1:8" x14ac:dyDescent="0.3">
      <c r="C648" s="112">
        <v>4</v>
      </c>
      <c r="D648" s="102" t="s">
        <v>456</v>
      </c>
      <c r="E648" s="94"/>
      <c r="F648" s="94"/>
      <c r="G648" s="106"/>
      <c r="H648" s="106"/>
    </row>
    <row r="649" spans="1:8" x14ac:dyDescent="0.3">
      <c r="C649" s="105"/>
      <c r="D649" s="106"/>
      <c r="E649" s="106"/>
      <c r="F649" s="106"/>
      <c r="G649" s="106"/>
      <c r="H649" s="106"/>
    </row>
    <row r="650" spans="1:8" x14ac:dyDescent="0.3">
      <c r="C650" s="105"/>
      <c r="D650" s="113" t="s">
        <v>2</v>
      </c>
      <c r="E650" s="114" t="s">
        <v>99</v>
      </c>
      <c r="F650" s="106"/>
      <c r="G650" s="106"/>
      <c r="H650" s="106"/>
    </row>
    <row r="651" spans="1:8" x14ac:dyDescent="0.3">
      <c r="C651" s="105"/>
      <c r="D651" s="115" t="s">
        <v>439</v>
      </c>
      <c r="E651" s="117">
        <f>VLOOKUP(D651,E623:H635,3,FALSE)</f>
        <v>18276</v>
      </c>
      <c r="F651" s="106"/>
      <c r="G651" s="106"/>
      <c r="H651" s="106"/>
    </row>
    <row r="652" spans="1:8" x14ac:dyDescent="0.3">
      <c r="C652" s="105"/>
      <c r="D652" s="115" t="s">
        <v>457</v>
      </c>
      <c r="E652" s="117" t="e">
        <f t="shared" ref="E652:E653" si="10">VLOOKUP(D652,E624:H636,3,FALSE)</f>
        <v>#N/A</v>
      </c>
      <c r="F652" s="106"/>
      <c r="G652" s="106"/>
      <c r="H652" s="106"/>
    </row>
    <row r="653" spans="1:8" x14ac:dyDescent="0.3">
      <c r="C653" s="105"/>
      <c r="D653" s="115" t="s">
        <v>450</v>
      </c>
      <c r="E653" s="117">
        <f t="shared" si="10"/>
        <v>10959</v>
      </c>
      <c r="F653" s="106"/>
      <c r="G653" s="106"/>
      <c r="H653" s="106"/>
    </row>
    <row r="655" spans="1:8" x14ac:dyDescent="0.3">
      <c r="A655" t="s">
        <v>458</v>
      </c>
    </row>
    <row r="657" spans="3:13" x14ac:dyDescent="0.3">
      <c r="C657" s="118"/>
      <c r="D657" s="121" t="s">
        <v>2</v>
      </c>
      <c r="E657" s="121" t="s">
        <v>128</v>
      </c>
      <c r="F657" s="121" t="s">
        <v>459</v>
      </c>
      <c r="G657" s="121" t="s">
        <v>460</v>
      </c>
      <c r="H657" s="118"/>
      <c r="I657" s="118"/>
      <c r="J657" s="95"/>
      <c r="K657" s="95"/>
      <c r="L657" s="95"/>
      <c r="M657" s="95"/>
    </row>
    <row r="658" spans="3:13" x14ac:dyDescent="0.3">
      <c r="C658" s="118"/>
      <c r="D658" s="122" t="s">
        <v>461</v>
      </c>
      <c r="E658" s="122">
        <v>35</v>
      </c>
      <c r="F658" s="122" t="s">
        <v>462</v>
      </c>
      <c r="G658" s="122" t="s">
        <v>463</v>
      </c>
      <c r="H658" s="118"/>
      <c r="I658" s="118"/>
      <c r="J658" s="95"/>
      <c r="K658" s="95"/>
      <c r="L658" s="95"/>
      <c r="M658" s="95"/>
    </row>
    <row r="659" spans="3:13" x14ac:dyDescent="0.3">
      <c r="C659" s="118"/>
      <c r="D659" s="122" t="s">
        <v>464</v>
      </c>
      <c r="E659" s="122">
        <v>42</v>
      </c>
      <c r="F659" s="122" t="s">
        <v>465</v>
      </c>
      <c r="G659" s="122" t="s">
        <v>466</v>
      </c>
      <c r="H659" s="118"/>
      <c r="I659" s="118"/>
      <c r="J659" s="95"/>
      <c r="K659" s="95"/>
      <c r="L659" s="95"/>
      <c r="M659" s="95"/>
    </row>
    <row r="660" spans="3:13" x14ac:dyDescent="0.3">
      <c r="C660" s="118"/>
      <c r="D660" s="122" t="s">
        <v>86</v>
      </c>
      <c r="E660" s="122">
        <v>28</v>
      </c>
      <c r="F660" s="122" t="s">
        <v>462</v>
      </c>
      <c r="G660" s="122" t="s">
        <v>467</v>
      </c>
      <c r="H660" s="118"/>
      <c r="I660" s="118"/>
      <c r="J660" s="95"/>
      <c r="K660" s="95"/>
      <c r="L660" s="95"/>
      <c r="M660" s="95"/>
    </row>
    <row r="661" spans="3:13" x14ac:dyDescent="0.3">
      <c r="C661" s="118"/>
      <c r="D661" s="122" t="s">
        <v>468</v>
      </c>
      <c r="E661" s="122">
        <v>25</v>
      </c>
      <c r="F661" s="122" t="s">
        <v>465</v>
      </c>
      <c r="G661" s="122" t="s">
        <v>95</v>
      </c>
      <c r="H661" s="118"/>
      <c r="I661" s="118"/>
      <c r="J661" s="95"/>
      <c r="K661" s="95"/>
      <c r="L661" s="95"/>
      <c r="M661" s="95"/>
    </row>
    <row r="662" spans="3:13" x14ac:dyDescent="0.3">
      <c r="C662" s="118"/>
      <c r="D662" s="122" t="s">
        <v>469</v>
      </c>
      <c r="E662" s="122">
        <v>31</v>
      </c>
      <c r="F662" s="122" t="s">
        <v>462</v>
      </c>
      <c r="G662" s="122" t="s">
        <v>96</v>
      </c>
      <c r="H662" s="118"/>
      <c r="I662" s="118"/>
      <c r="J662" s="95"/>
      <c r="K662" s="95"/>
      <c r="L662" s="95"/>
      <c r="M662" s="95"/>
    </row>
    <row r="663" spans="3:13" x14ac:dyDescent="0.3">
      <c r="C663" s="118"/>
      <c r="D663" s="122" t="s">
        <v>470</v>
      </c>
      <c r="E663" s="122">
        <v>27</v>
      </c>
      <c r="F663" s="122" t="s">
        <v>465</v>
      </c>
      <c r="G663" s="122" t="s">
        <v>471</v>
      </c>
      <c r="H663" s="118"/>
      <c r="I663" s="118"/>
      <c r="J663" s="95"/>
      <c r="K663" s="95"/>
      <c r="L663" s="95"/>
      <c r="M663" s="95"/>
    </row>
    <row r="664" spans="3:13" x14ac:dyDescent="0.3">
      <c r="C664" s="118"/>
      <c r="D664" s="122" t="s">
        <v>472</v>
      </c>
      <c r="E664" s="122">
        <v>38</v>
      </c>
      <c r="F664" s="122" t="s">
        <v>462</v>
      </c>
      <c r="G664" s="122" t="s">
        <v>473</v>
      </c>
      <c r="H664" s="118"/>
      <c r="I664" s="118"/>
      <c r="J664" s="95"/>
      <c r="K664" s="95"/>
      <c r="L664" s="95"/>
      <c r="M664" s="95"/>
    </row>
    <row r="665" spans="3:13" x14ac:dyDescent="0.3">
      <c r="C665" s="118"/>
      <c r="D665" s="122" t="s">
        <v>474</v>
      </c>
      <c r="E665" s="122">
        <v>29</v>
      </c>
      <c r="F665" s="122" t="s">
        <v>465</v>
      </c>
      <c r="G665" s="122" t="s">
        <v>475</v>
      </c>
      <c r="H665" s="118"/>
      <c r="I665" s="118"/>
      <c r="J665" s="95"/>
      <c r="K665" s="95"/>
      <c r="L665" s="95"/>
      <c r="M665" s="95"/>
    </row>
    <row r="666" spans="3:13" x14ac:dyDescent="0.3">
      <c r="C666" s="118"/>
      <c r="D666" s="122" t="s">
        <v>476</v>
      </c>
      <c r="E666" s="122">
        <v>45</v>
      </c>
      <c r="F666" s="122" t="s">
        <v>462</v>
      </c>
      <c r="G666" s="122" t="s">
        <v>477</v>
      </c>
      <c r="H666" s="118"/>
      <c r="I666" s="118"/>
      <c r="J666" s="95"/>
      <c r="K666" s="95"/>
      <c r="L666" s="95"/>
      <c r="M666" s="95"/>
    </row>
    <row r="667" spans="3:13" x14ac:dyDescent="0.3">
      <c r="C667" s="118"/>
      <c r="D667" s="122" t="s">
        <v>478</v>
      </c>
      <c r="E667" s="122">
        <v>33</v>
      </c>
      <c r="F667" s="122" t="s">
        <v>465</v>
      </c>
      <c r="G667" s="122" t="s">
        <v>479</v>
      </c>
      <c r="H667" s="118"/>
      <c r="I667" s="118"/>
      <c r="J667" s="95"/>
      <c r="K667" s="95"/>
      <c r="L667" s="95"/>
      <c r="M667" s="95"/>
    </row>
    <row r="668" spans="3:13" x14ac:dyDescent="0.3">
      <c r="C668" s="95"/>
      <c r="D668" s="95"/>
      <c r="E668" s="95"/>
      <c r="F668" s="95"/>
      <c r="G668" s="95"/>
      <c r="H668" s="95"/>
      <c r="I668" s="95"/>
      <c r="J668" s="95"/>
      <c r="K668" s="95"/>
      <c r="L668" s="95"/>
      <c r="M668" s="95"/>
    </row>
    <row r="669" spans="3:13" x14ac:dyDescent="0.3">
      <c r="C669" s="95"/>
      <c r="D669" s="95"/>
      <c r="E669" s="95"/>
      <c r="F669" s="95"/>
      <c r="G669" s="95"/>
      <c r="H669" s="95"/>
      <c r="I669" s="95"/>
      <c r="J669" s="95"/>
      <c r="K669" s="95"/>
      <c r="L669" s="95"/>
      <c r="M669" s="95"/>
    </row>
    <row r="670" spans="3:13" x14ac:dyDescent="0.3">
      <c r="C670" s="118"/>
      <c r="D670" s="123" t="s">
        <v>422</v>
      </c>
      <c r="E670" s="118"/>
      <c r="F670" s="118"/>
      <c r="G670" s="118"/>
      <c r="H670" s="118"/>
      <c r="I670" s="118"/>
      <c r="J670" s="95"/>
      <c r="K670" s="95"/>
      <c r="L670" s="95"/>
      <c r="M670" s="95"/>
    </row>
    <row r="671" spans="3:13" x14ac:dyDescent="0.3">
      <c r="C671" s="118"/>
      <c r="D671" s="118"/>
      <c r="E671" s="118"/>
      <c r="F671" s="118"/>
      <c r="G671" s="118"/>
      <c r="H671" s="118"/>
      <c r="I671" s="120" t="s">
        <v>480</v>
      </c>
      <c r="J671" s="95"/>
      <c r="K671" s="95"/>
      <c r="L671" s="95"/>
      <c r="M671" s="95"/>
    </row>
    <row r="672" spans="3:13" x14ac:dyDescent="0.3">
      <c r="C672" s="120">
        <v>1</v>
      </c>
      <c r="D672" s="120" t="s">
        <v>481</v>
      </c>
      <c r="E672" s="118"/>
      <c r="F672" s="118"/>
      <c r="G672" s="118"/>
      <c r="H672" s="118"/>
      <c r="I672" s="118"/>
      <c r="J672" s="118"/>
      <c r="K672" s="118"/>
      <c r="L672" s="118"/>
      <c r="M672" s="118"/>
    </row>
    <row r="673" spans="3:13" x14ac:dyDescent="0.3">
      <c r="C673" s="118"/>
      <c r="D673" s="118"/>
      <c r="E673" s="124" t="s">
        <v>425</v>
      </c>
      <c r="F673" s="124"/>
      <c r="G673" s="118"/>
      <c r="H673" s="118"/>
      <c r="I673" s="118"/>
      <c r="J673" s="118"/>
      <c r="K673" s="118"/>
      <c r="L673" s="118"/>
      <c r="M673" s="118"/>
    </row>
    <row r="674" spans="3:13" x14ac:dyDescent="0.3">
      <c r="C674" s="118"/>
      <c r="D674" s="119" t="s">
        <v>103</v>
      </c>
      <c r="E674" s="125"/>
      <c r="F674" s="118" t="str">
        <f>VLOOKUP(D659,D657:G667,4,FALSE)</f>
        <v>Data Scientist</v>
      </c>
      <c r="G674" s="118"/>
      <c r="H674" s="118"/>
      <c r="I674" s="118"/>
      <c r="J674" s="118"/>
      <c r="K674" s="118"/>
      <c r="L674" s="118"/>
      <c r="M674" s="118"/>
    </row>
    <row r="675" spans="3:13" x14ac:dyDescent="0.3">
      <c r="C675" s="118"/>
      <c r="D675" s="103"/>
      <c r="E675" s="103"/>
      <c r="F675" s="103"/>
      <c r="G675" s="103"/>
      <c r="H675" s="103"/>
      <c r="I675" s="103"/>
      <c r="J675" s="103"/>
      <c r="K675" s="103"/>
      <c r="L675" s="103"/>
      <c r="M675" s="103"/>
    </row>
    <row r="676" spans="3:13" x14ac:dyDescent="0.3">
      <c r="C676" s="118"/>
      <c r="D676" s="103"/>
      <c r="E676" s="103"/>
      <c r="F676" s="103"/>
      <c r="G676" s="103"/>
      <c r="H676" s="103"/>
      <c r="I676" s="103"/>
      <c r="J676" s="103"/>
      <c r="K676" s="103"/>
      <c r="L676" s="103"/>
      <c r="M676" s="103"/>
    </row>
    <row r="677" spans="3:13" x14ac:dyDescent="0.3">
      <c r="C677" s="118"/>
      <c r="D677" s="103"/>
      <c r="E677" s="103"/>
      <c r="F677" s="103"/>
      <c r="G677" s="103"/>
      <c r="H677" s="103"/>
      <c r="I677" s="103"/>
      <c r="J677" s="103"/>
      <c r="K677" s="103"/>
      <c r="L677" s="103"/>
      <c r="M677" s="103"/>
    </row>
    <row r="678" spans="3:13" x14ac:dyDescent="0.3">
      <c r="C678" s="118"/>
      <c r="D678" s="103"/>
      <c r="E678" s="103"/>
      <c r="F678" s="103"/>
      <c r="G678" s="103"/>
      <c r="H678" s="103"/>
      <c r="I678" s="103"/>
      <c r="J678" s="103"/>
      <c r="K678" s="103"/>
      <c r="L678" s="103"/>
      <c r="M678" s="103"/>
    </row>
    <row r="679" spans="3:13" x14ac:dyDescent="0.3">
      <c r="C679" s="118"/>
      <c r="D679" s="103"/>
      <c r="E679" s="103"/>
      <c r="F679" s="103"/>
      <c r="G679" s="103"/>
      <c r="H679" s="103"/>
      <c r="I679" s="103"/>
      <c r="J679" s="103"/>
      <c r="K679" s="103"/>
      <c r="L679" s="103"/>
      <c r="M679" s="103"/>
    </row>
    <row r="680" spans="3:13" x14ac:dyDescent="0.3">
      <c r="C680" s="118"/>
      <c r="D680" s="103"/>
      <c r="E680" s="103"/>
      <c r="F680" s="103"/>
      <c r="G680" s="103"/>
      <c r="H680" s="103"/>
      <c r="I680" s="103"/>
      <c r="J680" s="103"/>
      <c r="K680" s="103"/>
      <c r="L680" s="103"/>
      <c r="M680" s="103"/>
    </row>
    <row r="681" spans="3:13" x14ac:dyDescent="0.3">
      <c r="C681" s="118"/>
      <c r="D681" s="103"/>
      <c r="E681" s="103"/>
      <c r="F681" s="103"/>
      <c r="G681" s="103"/>
      <c r="H681" s="103"/>
      <c r="I681" s="103"/>
      <c r="J681" s="103"/>
      <c r="K681" s="103"/>
      <c r="L681" s="103"/>
      <c r="M681" s="103"/>
    </row>
    <row r="682" spans="3:13" x14ac:dyDescent="0.3">
      <c r="C682" s="118"/>
      <c r="D682" s="118"/>
      <c r="E682" s="118"/>
      <c r="F682" s="118"/>
      <c r="G682" s="118"/>
      <c r="H682" s="118"/>
      <c r="I682" s="118"/>
      <c r="J682" s="118"/>
      <c r="K682" s="118"/>
      <c r="L682" s="118"/>
      <c r="M682" s="118"/>
    </row>
    <row r="683" spans="3:13" x14ac:dyDescent="0.3">
      <c r="C683" s="120">
        <v>2</v>
      </c>
      <c r="D683" s="120" t="s">
        <v>482</v>
      </c>
      <c r="E683" s="118"/>
      <c r="F683" s="118"/>
      <c r="G683" s="118"/>
      <c r="H683" s="118"/>
      <c r="I683" s="118"/>
      <c r="J683" s="118"/>
      <c r="K683" s="118"/>
      <c r="L683" s="118"/>
      <c r="M683" s="118"/>
    </row>
    <row r="684" spans="3:13" x14ac:dyDescent="0.3">
      <c r="C684" s="118"/>
      <c r="D684" s="118"/>
      <c r="E684" s="124" t="s">
        <v>425</v>
      </c>
      <c r="F684" s="124"/>
      <c r="G684" s="118"/>
      <c r="H684" s="118"/>
      <c r="I684" s="118"/>
      <c r="J684" s="118"/>
      <c r="K684" s="118"/>
      <c r="L684" s="118"/>
      <c r="M684" s="118"/>
    </row>
    <row r="685" spans="3:13" x14ac:dyDescent="0.3">
      <c r="C685" s="118"/>
      <c r="D685" s="119" t="s">
        <v>103</v>
      </c>
      <c r="E685" s="125"/>
      <c r="F685" s="118">
        <f>VLOOKUP(D666,D657:G667,2,FALSE)</f>
        <v>45</v>
      </c>
      <c r="G685" s="118"/>
      <c r="H685" s="118"/>
      <c r="I685" s="118"/>
      <c r="J685" s="118"/>
      <c r="K685" s="118"/>
      <c r="L685" s="118"/>
      <c r="M685" s="118"/>
    </row>
    <row r="686" spans="3:13" x14ac:dyDescent="0.3">
      <c r="C686" s="118"/>
      <c r="D686" s="103"/>
      <c r="E686" s="103"/>
      <c r="F686" s="103"/>
      <c r="G686" s="103"/>
      <c r="H686" s="103"/>
      <c r="I686" s="103"/>
      <c r="J686" s="103"/>
      <c r="K686" s="103"/>
      <c r="L686" s="103"/>
      <c r="M686" s="103"/>
    </row>
    <row r="687" spans="3:13" x14ac:dyDescent="0.3">
      <c r="C687" s="118"/>
      <c r="D687" s="103"/>
      <c r="E687" s="103"/>
      <c r="F687" s="103"/>
      <c r="G687" s="103"/>
      <c r="H687" s="103"/>
      <c r="I687" s="103"/>
      <c r="J687" s="103"/>
      <c r="K687" s="103"/>
      <c r="L687" s="103"/>
      <c r="M687" s="103"/>
    </row>
    <row r="688" spans="3:13" x14ac:dyDescent="0.3">
      <c r="C688" s="118"/>
      <c r="D688" s="103"/>
      <c r="E688" s="103"/>
      <c r="F688" s="103"/>
      <c r="G688" s="103"/>
      <c r="H688" s="103"/>
      <c r="I688" s="103"/>
      <c r="J688" s="103"/>
      <c r="K688" s="103"/>
      <c r="L688" s="103"/>
      <c r="M688" s="103"/>
    </row>
    <row r="689" spans="3:13" x14ac:dyDescent="0.3">
      <c r="C689" s="118"/>
      <c r="D689" s="103"/>
      <c r="E689" s="103"/>
      <c r="F689" s="103"/>
      <c r="G689" s="103"/>
      <c r="H689" s="103"/>
      <c r="I689" s="103"/>
      <c r="J689" s="103"/>
      <c r="K689" s="103"/>
      <c r="L689" s="103"/>
      <c r="M689" s="103"/>
    </row>
    <row r="690" spans="3:13" x14ac:dyDescent="0.3">
      <c r="C690" s="118"/>
      <c r="D690" s="103"/>
      <c r="E690" s="103"/>
      <c r="F690" s="103"/>
      <c r="G690" s="103"/>
      <c r="H690" s="103"/>
      <c r="I690" s="103"/>
      <c r="J690" s="103"/>
      <c r="K690" s="103"/>
      <c r="L690" s="103"/>
      <c r="M690" s="103"/>
    </row>
    <row r="691" spans="3:13" x14ac:dyDescent="0.3">
      <c r="C691" s="118"/>
      <c r="D691" s="103"/>
      <c r="E691" s="103"/>
      <c r="F691" s="103"/>
      <c r="G691" s="103"/>
      <c r="H691" s="103"/>
      <c r="I691" s="103"/>
      <c r="J691" s="103"/>
      <c r="K691" s="103"/>
      <c r="L691" s="103"/>
      <c r="M691" s="103"/>
    </row>
    <row r="692" spans="3:13" x14ac:dyDescent="0.3">
      <c r="C692" s="118"/>
      <c r="D692" s="103"/>
      <c r="E692" s="103"/>
      <c r="F692" s="103"/>
      <c r="G692" s="103"/>
      <c r="H692" s="103"/>
      <c r="I692" s="103"/>
      <c r="J692" s="103"/>
      <c r="K692" s="103"/>
      <c r="L692" s="103"/>
      <c r="M692" s="103"/>
    </row>
    <row r="693" spans="3:13" x14ac:dyDescent="0.3">
      <c r="C693" s="118"/>
      <c r="D693" s="118"/>
      <c r="E693" s="118"/>
      <c r="F693" s="118"/>
      <c r="G693" s="118"/>
      <c r="H693" s="118"/>
      <c r="I693" s="118"/>
      <c r="J693" s="118"/>
      <c r="K693" s="118"/>
      <c r="L693" s="118"/>
      <c r="M693" s="118"/>
    </row>
    <row r="694" spans="3:13" x14ac:dyDescent="0.3">
      <c r="C694" s="120">
        <v>2</v>
      </c>
      <c r="D694" s="120" t="s">
        <v>483</v>
      </c>
      <c r="E694" s="118"/>
      <c r="F694" s="118"/>
      <c r="G694" s="118"/>
      <c r="H694" s="118"/>
      <c r="I694" s="118"/>
      <c r="J694" s="118"/>
      <c r="K694" s="118"/>
      <c r="L694" s="118"/>
      <c r="M694" s="118"/>
    </row>
    <row r="695" spans="3:13" x14ac:dyDescent="0.3">
      <c r="C695" s="118"/>
      <c r="D695" s="118"/>
      <c r="E695" s="124" t="s">
        <v>425</v>
      </c>
      <c r="F695" s="124"/>
      <c r="G695" s="118"/>
      <c r="H695" s="118"/>
      <c r="I695" s="118"/>
      <c r="J695" s="118"/>
      <c r="K695" s="118"/>
      <c r="L695" s="118"/>
      <c r="M695" s="118"/>
    </row>
    <row r="696" spans="3:13" x14ac:dyDescent="0.3">
      <c r="C696" s="118"/>
      <c r="D696" s="119" t="s">
        <v>103</v>
      </c>
      <c r="E696" s="125"/>
      <c r="F696" s="118" t="str">
        <f>VLOOKUP("B*",D657:G667,4,FALSE)</f>
        <v>Accountant</v>
      </c>
      <c r="G696" s="118"/>
      <c r="H696" s="118"/>
      <c r="I696" s="118"/>
      <c r="J696" s="118"/>
      <c r="K696" s="118"/>
      <c r="L696" s="118"/>
      <c r="M696" s="118"/>
    </row>
  </sheetData>
  <mergeCells count="8">
    <mergeCell ref="D648:F648"/>
    <mergeCell ref="D675:M681"/>
    <mergeCell ref="D686:M692"/>
    <mergeCell ref="J357:L357"/>
    <mergeCell ref="C563:L569"/>
    <mergeCell ref="C574:L580"/>
    <mergeCell ref="C585:L591"/>
    <mergeCell ref="D641:F641"/>
  </mergeCells>
  <hyperlinks>
    <hyperlink ref="F558" location="'SUMIF2  Answers'!A1" display="'SUMIF2  Answers'!A1" xr:uid="{DA230318-6F6E-4078-8B08-884F2CFE2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patel</dc:creator>
  <cp:lastModifiedBy>akash patel</cp:lastModifiedBy>
  <dcterms:created xsi:type="dcterms:W3CDTF">2023-10-09T15:04:44Z</dcterms:created>
  <dcterms:modified xsi:type="dcterms:W3CDTF">2023-10-10T16:25:55Z</dcterms:modified>
</cp:coreProperties>
</file>