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Вычмат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AR81" i="1"/>
  <c r="AT81" i="1" s="1"/>
  <c r="AS81" i="1"/>
  <c r="AU81" i="1"/>
  <c r="AR78" i="1"/>
  <c r="AT78" i="1" s="1"/>
  <c r="AS78" i="1"/>
  <c r="AU78" i="1"/>
  <c r="AS79" i="1"/>
  <c r="AS80" i="1"/>
  <c r="AU77" i="1"/>
  <c r="AH77" i="1"/>
  <c r="AS77" i="1"/>
  <c r="AT77" i="1"/>
  <c r="AR77" i="1"/>
  <c r="AE77" i="1"/>
  <c r="AT76" i="1"/>
  <c r="AS76" i="1"/>
  <c r="AM76" i="1"/>
  <c r="AL78" i="1"/>
  <c r="AN78" i="1" s="1"/>
  <c r="AM78" i="1"/>
  <c r="AN76" i="1"/>
  <c r="AL77" i="1" s="1"/>
  <c r="AA76" i="1"/>
  <c r="Y78" i="1"/>
  <c r="Y77" i="1"/>
  <c r="Z76" i="1"/>
  <c r="AE79" i="1"/>
  <c r="AG79" i="1" s="1"/>
  <c r="AF79" i="1"/>
  <c r="AE80" i="1" s="1"/>
  <c r="AF80" i="1"/>
  <c r="AF81" i="1"/>
  <c r="AE78" i="1"/>
  <c r="AG78" i="1" s="1"/>
  <c r="AF78" i="1"/>
  <c r="AF77" i="1"/>
  <c r="AG77" i="1"/>
  <c r="AE64" i="1"/>
  <c r="AG76" i="1"/>
  <c r="AF76" i="1"/>
  <c r="Z78" i="1"/>
  <c r="Z77" i="1"/>
  <c r="AA77" i="1"/>
  <c r="Y64" i="1"/>
  <c r="S74" i="1"/>
  <c r="AE68" i="1"/>
  <c r="AF68" i="1"/>
  <c r="AG68" i="1"/>
  <c r="AH68" i="1"/>
  <c r="AE65" i="1"/>
  <c r="AG65" i="1" s="1"/>
  <c r="AE66" i="1" s="1"/>
  <c r="AF65" i="1"/>
  <c r="AH65" i="1"/>
  <c r="AF66" i="1"/>
  <c r="AF67" i="1"/>
  <c r="AH49" i="1"/>
  <c r="AH64" i="1"/>
  <c r="AG64" i="1"/>
  <c r="AF64" i="1"/>
  <c r="AE49" i="1"/>
  <c r="AG63" i="1"/>
  <c r="AF63" i="1"/>
  <c r="Y65" i="1"/>
  <c r="AA65" i="1" s="1"/>
  <c r="Z65" i="1"/>
  <c r="Z64" i="1"/>
  <c r="AA64" i="1"/>
  <c r="Z49" i="1"/>
  <c r="Y49" i="1"/>
  <c r="AA63" i="1"/>
  <c r="Z63" i="1"/>
  <c r="AE50" i="1"/>
  <c r="AG50" i="1" s="1"/>
  <c r="AF50" i="1"/>
  <c r="AF51" i="1"/>
  <c r="AF52" i="1"/>
  <c r="AF49" i="1"/>
  <c r="AG49" i="1"/>
  <c r="AG48" i="1"/>
  <c r="AF48" i="1"/>
  <c r="Y50" i="1"/>
  <c r="Z50" i="1" s="1"/>
  <c r="AA49" i="1"/>
  <c r="AA48" i="1"/>
  <c r="Z48" i="1"/>
  <c r="AW11" i="1"/>
  <c r="AX11" i="1" s="1"/>
  <c r="AW12" i="1" s="1"/>
  <c r="AX10" i="1"/>
  <c r="AW10" i="1"/>
  <c r="AX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9" i="1"/>
  <c r="AS10" i="1"/>
  <c r="AS11" i="1" s="1"/>
  <c r="AT9" i="1"/>
  <c r="AP11" i="1"/>
  <c r="AQ11" i="1" s="1"/>
  <c r="AQ10" i="1"/>
  <c r="AP10" i="1"/>
  <c r="AQ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9" i="1"/>
  <c r="AL11" i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10" i="1"/>
  <c r="AF37" i="1"/>
  <c r="AF38" i="1"/>
  <c r="AF3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9" i="1"/>
  <c r="AI16" i="1"/>
  <c r="AB10" i="1"/>
  <c r="AC9" i="1"/>
  <c r="AC10" i="1" s="1"/>
  <c r="AB11" i="1" s="1"/>
  <c r="AJ9" i="1"/>
  <c r="AI10" i="1" s="1"/>
  <c r="AG37" i="1"/>
  <c r="AG38" i="1"/>
  <c r="AG3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9" i="1"/>
  <c r="AE38" i="1"/>
  <c r="AE39" i="1" s="1"/>
  <c r="AE35" i="1"/>
  <c r="AE36" i="1"/>
  <c r="AE37" i="1" s="1"/>
  <c r="AE11" i="1"/>
  <c r="AE12" i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10" i="1"/>
  <c r="Z33" i="1"/>
  <c r="Z34" i="1"/>
  <c r="Z35" i="1"/>
  <c r="Z36" i="1"/>
  <c r="Z37" i="1"/>
  <c r="Z38" i="1"/>
  <c r="Z3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29" i="1"/>
  <c r="Y30" i="1"/>
  <c r="Y31" i="1"/>
  <c r="Y32" i="1"/>
  <c r="Y33" i="1"/>
  <c r="Y34" i="1"/>
  <c r="Y35" i="1"/>
  <c r="Y36" i="1"/>
  <c r="Y37" i="1"/>
  <c r="Y38" i="1"/>
  <c r="Y3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X38" i="1"/>
  <c r="X39" i="1"/>
  <c r="X36" i="1"/>
  <c r="X37" i="1"/>
  <c r="X33" i="1"/>
  <c r="X34" i="1"/>
  <c r="X35" i="1" s="1"/>
  <c r="X23" i="1"/>
  <c r="X24" i="1" s="1"/>
  <c r="X25" i="1" s="1"/>
  <c r="X26" i="1" s="1"/>
  <c r="X27" i="1" s="1"/>
  <c r="X28" i="1" s="1"/>
  <c r="X29" i="1" s="1"/>
  <c r="X30" i="1" s="1"/>
  <c r="X31" i="1" s="1"/>
  <c r="X32" i="1" s="1"/>
  <c r="X11" i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10" i="1"/>
  <c r="Z9" i="1"/>
  <c r="Y9" i="1"/>
  <c r="Q114" i="1"/>
  <c r="P114" i="1" s="1"/>
  <c r="S114" i="1" s="1"/>
  <c r="R114" i="1"/>
  <c r="Q111" i="1"/>
  <c r="P111" i="1" s="1"/>
  <c r="S111" i="1" s="1"/>
  <c r="R111" i="1"/>
  <c r="Q104" i="1"/>
  <c r="P104" i="1" s="1"/>
  <c r="S104" i="1" s="1"/>
  <c r="R104" i="1"/>
  <c r="P102" i="1"/>
  <c r="S102" i="1" s="1"/>
  <c r="Q102" i="1"/>
  <c r="R102" i="1"/>
  <c r="T102" i="1"/>
  <c r="V101" i="1"/>
  <c r="U101" i="1"/>
  <c r="T101" i="1"/>
  <c r="S101" i="1"/>
  <c r="P101" i="1"/>
  <c r="R101" i="1"/>
  <c r="R75" i="1"/>
  <c r="Q101" i="1"/>
  <c r="Q75" i="1"/>
  <c r="V100" i="1"/>
  <c r="V74" i="1"/>
  <c r="V93" i="1"/>
  <c r="V85" i="1"/>
  <c r="V86" i="1"/>
  <c r="V87" i="1"/>
  <c r="V88" i="1"/>
  <c r="V89" i="1"/>
  <c r="V90" i="1"/>
  <c r="V91" i="1"/>
  <c r="V92" i="1"/>
  <c r="V76" i="1"/>
  <c r="V77" i="1"/>
  <c r="V78" i="1"/>
  <c r="V79" i="1"/>
  <c r="V80" i="1"/>
  <c r="V81" i="1"/>
  <c r="V82" i="1"/>
  <c r="V83" i="1"/>
  <c r="V84" i="1"/>
  <c r="V41" i="1"/>
  <c r="U100" i="1"/>
  <c r="T100" i="1"/>
  <c r="S100" i="1"/>
  <c r="P100" i="1"/>
  <c r="T75" i="1"/>
  <c r="V75" i="1"/>
  <c r="P75" i="1"/>
  <c r="S75" i="1" s="1"/>
  <c r="U75" i="1" s="1"/>
  <c r="R42" i="1"/>
  <c r="Q42" i="1"/>
  <c r="U74" i="1"/>
  <c r="T74" i="1"/>
  <c r="B81" i="1"/>
  <c r="P74" i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82" i="1"/>
  <c r="B82" i="1" s="1"/>
  <c r="Q41" i="1"/>
  <c r="P41" i="1" s="1"/>
  <c r="S41" i="1" s="1"/>
  <c r="T11" i="1"/>
  <c r="P11" i="1"/>
  <c r="B47" i="1"/>
  <c r="A48" i="1"/>
  <c r="B48" i="1" s="1"/>
  <c r="B11" i="1"/>
  <c r="B10" i="1"/>
  <c r="A11" i="1"/>
  <c r="A12" i="1" s="1"/>
  <c r="A13" i="1" s="1"/>
  <c r="A14" i="1" s="1"/>
  <c r="A15" i="1" s="1"/>
  <c r="A16" i="1" s="1"/>
  <c r="A17" i="1" s="1"/>
  <c r="B17" i="1" s="1"/>
  <c r="AR79" i="1" l="1"/>
  <c r="AL79" i="1"/>
  <c r="AN77" i="1"/>
  <c r="AM77" i="1"/>
  <c r="AG80" i="1"/>
  <c r="AE81" i="1" s="1"/>
  <c r="AH80" i="1"/>
  <c r="AH79" i="1"/>
  <c r="AH78" i="1"/>
  <c r="AA78" i="1"/>
  <c r="Y79" i="1" s="1"/>
  <c r="AG66" i="1"/>
  <c r="AE67" i="1" s="1"/>
  <c r="AH66" i="1"/>
  <c r="Y66" i="1"/>
  <c r="AE51" i="1"/>
  <c r="AH50" i="1"/>
  <c r="AA50" i="1"/>
  <c r="Y51" i="1" s="1"/>
  <c r="AW13" i="1"/>
  <c r="AX12" i="1"/>
  <c r="AS12" i="1"/>
  <c r="AT11" i="1"/>
  <c r="AT10" i="1"/>
  <c r="AP12" i="1"/>
  <c r="AJ10" i="1"/>
  <c r="AI11" i="1" s="1"/>
  <c r="V114" i="1"/>
  <c r="T114" i="1"/>
  <c r="U114" i="1" s="1"/>
  <c r="V111" i="1"/>
  <c r="T111" i="1"/>
  <c r="U111" i="1" s="1"/>
  <c r="V104" i="1"/>
  <c r="U104" i="1"/>
  <c r="T104" i="1"/>
  <c r="U102" i="1"/>
  <c r="V102" i="1"/>
  <c r="Q76" i="1"/>
  <c r="T76" i="1" s="1"/>
  <c r="R76" i="1"/>
  <c r="P76" i="1" s="1"/>
  <c r="S76" i="1" s="1"/>
  <c r="U76" i="1" s="1"/>
  <c r="Q77" i="1"/>
  <c r="R77" i="1"/>
  <c r="U11" i="1"/>
  <c r="V11" i="1"/>
  <c r="B85" i="1"/>
  <c r="T41" i="1"/>
  <c r="U41" i="1" s="1"/>
  <c r="B92" i="1"/>
  <c r="B88" i="1"/>
  <c r="B84" i="1"/>
  <c r="B93" i="1"/>
  <c r="B89" i="1"/>
  <c r="A49" i="1"/>
  <c r="B95" i="1"/>
  <c r="B91" i="1"/>
  <c r="B87" i="1"/>
  <c r="B83" i="1"/>
  <c r="B94" i="1"/>
  <c r="B90" i="1"/>
  <c r="B86" i="1"/>
  <c r="T42" i="1"/>
  <c r="B15" i="1"/>
  <c r="B14" i="1"/>
  <c r="A18" i="1"/>
  <c r="B13" i="1"/>
  <c r="B16" i="1"/>
  <c r="B12" i="1"/>
  <c r="AU79" i="1" l="1"/>
  <c r="AT79" i="1"/>
  <c r="AR80" i="1" s="1"/>
  <c r="AL80" i="1"/>
  <c r="AM79" i="1"/>
  <c r="AN79" i="1"/>
  <c r="AG81" i="1"/>
  <c r="AH81" i="1"/>
  <c r="Z79" i="1"/>
  <c r="Y80" i="1" s="1"/>
  <c r="AA79" i="1"/>
  <c r="AG67" i="1"/>
  <c r="AH67" i="1"/>
  <c r="Z66" i="1"/>
  <c r="Y67" i="1" s="1"/>
  <c r="AA66" i="1"/>
  <c r="AG51" i="1"/>
  <c r="AE52" i="1" s="1"/>
  <c r="AH51" i="1"/>
  <c r="AA51" i="1"/>
  <c r="Y52" i="1"/>
  <c r="Z51" i="1"/>
  <c r="AW14" i="1"/>
  <c r="AX13" i="1"/>
  <c r="AT12" i="1"/>
  <c r="AS13" i="1"/>
  <c r="AQ12" i="1"/>
  <c r="AP13" i="1"/>
  <c r="AJ11" i="1"/>
  <c r="AI12" i="1" s="1"/>
  <c r="AC11" i="1"/>
  <c r="AB12" i="1" s="1"/>
  <c r="Q115" i="1"/>
  <c r="R115" i="1"/>
  <c r="Q112" i="1"/>
  <c r="R112" i="1"/>
  <c r="Q105" i="1"/>
  <c r="R105" i="1"/>
  <c r="R103" i="1"/>
  <c r="Q103" i="1"/>
  <c r="P77" i="1"/>
  <c r="S77" i="1" s="1"/>
  <c r="T77" i="1"/>
  <c r="B49" i="1"/>
  <c r="A50" i="1"/>
  <c r="R12" i="1"/>
  <c r="Q12" i="1"/>
  <c r="P42" i="1"/>
  <c r="S42" i="1" s="1"/>
  <c r="A19" i="1"/>
  <c r="B18" i="1"/>
  <c r="AT80" i="1" l="1"/>
  <c r="AU80" i="1"/>
  <c r="AM80" i="1"/>
  <c r="AN80" i="1"/>
  <c r="AA80" i="1"/>
  <c r="Z80" i="1"/>
  <c r="Z67" i="1"/>
  <c r="AA67" i="1"/>
  <c r="AG52" i="1"/>
  <c r="AH52" i="1"/>
  <c r="Z52" i="1"/>
  <c r="AA52" i="1"/>
  <c r="AW15" i="1"/>
  <c r="AX14" i="1"/>
  <c r="AS14" i="1"/>
  <c r="AT13" i="1"/>
  <c r="AQ13" i="1"/>
  <c r="AP14" i="1" s="1"/>
  <c r="AJ12" i="1"/>
  <c r="AI13" i="1" s="1"/>
  <c r="AC12" i="1"/>
  <c r="AB13" i="1" s="1"/>
  <c r="P115" i="1"/>
  <c r="S115" i="1" s="1"/>
  <c r="T115" i="1"/>
  <c r="P112" i="1"/>
  <c r="S112" i="1" s="1"/>
  <c r="T112" i="1"/>
  <c r="P105" i="1"/>
  <c r="S105" i="1" s="1"/>
  <c r="T105" i="1"/>
  <c r="P103" i="1"/>
  <c r="S103" i="1" s="1"/>
  <c r="T103" i="1"/>
  <c r="U77" i="1"/>
  <c r="U42" i="1"/>
  <c r="V42" i="1"/>
  <c r="P12" i="1"/>
  <c r="S12" i="1" s="1"/>
  <c r="T12" i="1"/>
  <c r="A51" i="1"/>
  <c r="B50" i="1"/>
  <c r="A20" i="1"/>
  <c r="B19" i="1"/>
  <c r="AX15" i="1" l="1"/>
  <c r="AW16" i="1" s="1"/>
  <c r="AS15" i="1"/>
  <c r="AT14" i="1"/>
  <c r="AQ14" i="1"/>
  <c r="AP15" i="1" s="1"/>
  <c r="AJ13" i="1"/>
  <c r="AI14" i="1"/>
  <c r="AJ14" i="1" s="1"/>
  <c r="AI15" i="1" s="1"/>
  <c r="AC13" i="1"/>
  <c r="AB14" i="1" s="1"/>
  <c r="AC14" i="1" s="1"/>
  <c r="U115" i="1"/>
  <c r="V115" i="1"/>
  <c r="U112" i="1"/>
  <c r="V112" i="1"/>
  <c r="U105" i="1"/>
  <c r="V105" i="1"/>
  <c r="V103" i="1"/>
  <c r="U103" i="1"/>
  <c r="R78" i="1"/>
  <c r="Q78" i="1"/>
  <c r="A52" i="1"/>
  <c r="B51" i="1"/>
  <c r="Q43" i="1"/>
  <c r="R43" i="1"/>
  <c r="V12" i="1"/>
  <c r="U12" i="1"/>
  <c r="A21" i="1"/>
  <c r="B20" i="1"/>
  <c r="AX16" i="1" l="1"/>
  <c r="AW17" i="1" s="1"/>
  <c r="AX17" i="1" s="1"/>
  <c r="AS16" i="1"/>
  <c r="AT15" i="1"/>
  <c r="AQ15" i="1"/>
  <c r="AP16" i="1" s="1"/>
  <c r="AJ15" i="1"/>
  <c r="AJ16" i="1" s="1"/>
  <c r="Q113" i="1"/>
  <c r="R113" i="1"/>
  <c r="Q106" i="1"/>
  <c r="R106" i="1"/>
  <c r="P78" i="1"/>
  <c r="S78" i="1" s="1"/>
  <c r="T78" i="1"/>
  <c r="A53" i="1"/>
  <c r="B52" i="1"/>
  <c r="P43" i="1"/>
  <c r="S43" i="1" s="1"/>
  <c r="T43" i="1"/>
  <c r="Q13" i="1"/>
  <c r="R13" i="1"/>
  <c r="A22" i="1"/>
  <c r="B21" i="1"/>
  <c r="AS17" i="1" l="1"/>
  <c r="AT16" i="1"/>
  <c r="AQ16" i="1"/>
  <c r="AP17" i="1"/>
  <c r="AQ17" i="1" s="1"/>
  <c r="P113" i="1"/>
  <c r="S113" i="1" s="1"/>
  <c r="T113" i="1"/>
  <c r="P106" i="1"/>
  <c r="S106" i="1" s="1"/>
  <c r="T106" i="1"/>
  <c r="U78" i="1"/>
  <c r="P13" i="1"/>
  <c r="S13" i="1" s="1"/>
  <c r="T13" i="1"/>
  <c r="A54" i="1"/>
  <c r="B53" i="1"/>
  <c r="U43" i="1"/>
  <c r="V43" i="1"/>
  <c r="B22" i="1"/>
  <c r="A23" i="1"/>
  <c r="AS18" i="1" l="1"/>
  <c r="AT17" i="1"/>
  <c r="U113" i="1"/>
  <c r="V113" i="1"/>
  <c r="U106" i="1"/>
  <c r="V106" i="1"/>
  <c r="Q79" i="1"/>
  <c r="R79" i="1"/>
  <c r="R44" i="1"/>
  <c r="Q44" i="1"/>
  <c r="U13" i="1"/>
  <c r="V13" i="1"/>
  <c r="A55" i="1"/>
  <c r="B54" i="1"/>
  <c r="A24" i="1"/>
  <c r="B23" i="1"/>
  <c r="AT18" i="1" l="1"/>
  <c r="AS19" i="1"/>
  <c r="Q107" i="1"/>
  <c r="R107" i="1"/>
  <c r="P79" i="1"/>
  <c r="S79" i="1" s="1"/>
  <c r="T79" i="1"/>
  <c r="Q14" i="1"/>
  <c r="R14" i="1"/>
  <c r="P44" i="1"/>
  <c r="S44" i="1" s="1"/>
  <c r="T44" i="1"/>
  <c r="A56" i="1"/>
  <c r="B55" i="1"/>
  <c r="A25" i="1"/>
  <c r="B24" i="1"/>
  <c r="AS20" i="1" l="1"/>
  <c r="AT19" i="1"/>
  <c r="P107" i="1"/>
  <c r="S107" i="1" s="1"/>
  <c r="T107" i="1"/>
  <c r="U79" i="1"/>
  <c r="U44" i="1"/>
  <c r="V44" i="1"/>
  <c r="A57" i="1"/>
  <c r="B56" i="1"/>
  <c r="T14" i="1"/>
  <c r="P14" i="1"/>
  <c r="S14" i="1" s="1"/>
  <c r="A26" i="1"/>
  <c r="B25" i="1"/>
  <c r="AS21" i="1" l="1"/>
  <c r="AT20" i="1"/>
  <c r="U107" i="1"/>
  <c r="V107" i="1"/>
  <c r="Q80" i="1"/>
  <c r="R80" i="1"/>
  <c r="A58" i="1"/>
  <c r="B57" i="1"/>
  <c r="U14" i="1"/>
  <c r="V14" i="1"/>
  <c r="Q45" i="1"/>
  <c r="R45" i="1"/>
  <c r="B26" i="1"/>
  <c r="A27" i="1"/>
  <c r="AT21" i="1" l="1"/>
  <c r="AS22" i="1"/>
  <c r="Q108" i="1"/>
  <c r="R108" i="1"/>
  <c r="P80" i="1"/>
  <c r="S80" i="1" s="1"/>
  <c r="T80" i="1"/>
  <c r="Q15" i="1"/>
  <c r="R15" i="1"/>
  <c r="P45" i="1"/>
  <c r="S45" i="1" s="1"/>
  <c r="T45" i="1"/>
  <c r="B58" i="1"/>
  <c r="A59" i="1"/>
  <c r="A28" i="1"/>
  <c r="B27" i="1"/>
  <c r="AT22" i="1" l="1"/>
  <c r="AS23" i="1"/>
  <c r="P108" i="1"/>
  <c r="S108" i="1" s="1"/>
  <c r="T108" i="1"/>
  <c r="U80" i="1"/>
  <c r="V45" i="1"/>
  <c r="U45" i="1"/>
  <c r="A60" i="1"/>
  <c r="B59" i="1"/>
  <c r="T15" i="1"/>
  <c r="P15" i="1"/>
  <c r="S15" i="1" s="1"/>
  <c r="B28" i="1"/>
  <c r="A29" i="1"/>
  <c r="AS24" i="1" l="1"/>
  <c r="AT23" i="1"/>
  <c r="V108" i="1"/>
  <c r="U108" i="1"/>
  <c r="Q81" i="1"/>
  <c r="R81" i="1"/>
  <c r="A61" i="1"/>
  <c r="B60" i="1"/>
  <c r="U15" i="1"/>
  <c r="V15" i="1"/>
  <c r="Q46" i="1"/>
  <c r="R46" i="1"/>
  <c r="B29" i="1"/>
  <c r="A30" i="1"/>
  <c r="AS25" i="1" l="1"/>
  <c r="AT24" i="1"/>
  <c r="Q109" i="1"/>
  <c r="R109" i="1"/>
  <c r="P81" i="1"/>
  <c r="S81" i="1" s="1"/>
  <c r="T81" i="1"/>
  <c r="B30" i="1"/>
  <c r="A31" i="1"/>
  <c r="Q16" i="1"/>
  <c r="R16" i="1"/>
  <c r="P46" i="1"/>
  <c r="S46" i="1" s="1"/>
  <c r="T46" i="1"/>
  <c r="A62" i="1"/>
  <c r="B61" i="1"/>
  <c r="AT25" i="1" l="1"/>
  <c r="AS26" i="1"/>
  <c r="P109" i="1"/>
  <c r="S109" i="1" s="1"/>
  <c r="T109" i="1"/>
  <c r="U81" i="1"/>
  <c r="A63" i="1"/>
  <c r="B62" i="1"/>
  <c r="B31" i="1"/>
  <c r="A32" i="1"/>
  <c r="T16" i="1"/>
  <c r="P16" i="1"/>
  <c r="S16" i="1" s="1"/>
  <c r="U46" i="1"/>
  <c r="V46" i="1"/>
  <c r="AS27" i="1" l="1"/>
  <c r="AT26" i="1"/>
  <c r="U109" i="1"/>
  <c r="V109" i="1"/>
  <c r="R82" i="1"/>
  <c r="Q82" i="1"/>
  <c r="A33" i="1"/>
  <c r="B32" i="1"/>
  <c r="V16" i="1"/>
  <c r="U16" i="1"/>
  <c r="Q47" i="1"/>
  <c r="R47" i="1"/>
  <c r="A64" i="1"/>
  <c r="B63" i="1"/>
  <c r="AS28" i="1" l="1"/>
  <c r="AT27" i="1"/>
  <c r="Q110" i="1"/>
  <c r="R110" i="1"/>
  <c r="P82" i="1"/>
  <c r="S82" i="1" s="1"/>
  <c r="T82" i="1"/>
  <c r="R17" i="1"/>
  <c r="Q17" i="1"/>
  <c r="B64" i="1"/>
  <c r="A65" i="1"/>
  <c r="P47" i="1"/>
  <c r="S47" i="1" s="1"/>
  <c r="T47" i="1"/>
  <c r="A34" i="1"/>
  <c r="B33" i="1"/>
  <c r="AT28" i="1" l="1"/>
  <c r="AS29" i="1"/>
  <c r="P110" i="1"/>
  <c r="S110" i="1" s="1"/>
  <c r="T110" i="1"/>
  <c r="U82" i="1"/>
  <c r="A66" i="1"/>
  <c r="B65" i="1"/>
  <c r="A35" i="1"/>
  <c r="B35" i="1" s="1"/>
  <c r="B34" i="1"/>
  <c r="P17" i="1"/>
  <c r="S17" i="1" s="1"/>
  <c r="T17" i="1"/>
  <c r="V47" i="1"/>
  <c r="U47" i="1"/>
  <c r="AT29" i="1" l="1"/>
  <c r="AS30" i="1"/>
  <c r="V110" i="1"/>
  <c r="U110" i="1"/>
  <c r="Q83" i="1"/>
  <c r="R83" i="1"/>
  <c r="Q48" i="1"/>
  <c r="R48" i="1"/>
  <c r="U17" i="1"/>
  <c r="V17" i="1"/>
  <c r="A67" i="1"/>
  <c r="B67" i="1" s="1"/>
  <c r="B66" i="1"/>
  <c r="AS31" i="1" l="1"/>
  <c r="AT30" i="1"/>
  <c r="P83" i="1"/>
  <c r="S83" i="1" s="1"/>
  <c r="T83" i="1"/>
  <c r="Q18" i="1"/>
  <c r="R18" i="1"/>
  <c r="P48" i="1"/>
  <c r="S48" i="1" s="1"/>
  <c r="T48" i="1"/>
  <c r="AS32" i="1" l="1"/>
  <c r="AT31" i="1"/>
  <c r="U83" i="1"/>
  <c r="U48" i="1"/>
  <c r="V48" i="1"/>
  <c r="P18" i="1"/>
  <c r="S18" i="1" s="1"/>
  <c r="T18" i="1"/>
  <c r="AS33" i="1" l="1"/>
  <c r="AT32" i="1"/>
  <c r="Q84" i="1"/>
  <c r="R84" i="1"/>
  <c r="V18" i="1"/>
  <c r="U18" i="1"/>
  <c r="Q49" i="1"/>
  <c r="R49" i="1"/>
  <c r="AT33" i="1" l="1"/>
  <c r="AS34" i="1"/>
  <c r="AT34" i="1" s="1"/>
  <c r="P84" i="1"/>
  <c r="S84" i="1" s="1"/>
  <c r="T84" i="1"/>
  <c r="P49" i="1"/>
  <c r="S49" i="1" s="1"/>
  <c r="T49" i="1"/>
  <c r="R19" i="1"/>
  <c r="Q19" i="1"/>
  <c r="U84" i="1" l="1"/>
  <c r="P19" i="1"/>
  <c r="S19" i="1" s="1"/>
  <c r="T19" i="1"/>
  <c r="U49" i="1"/>
  <c r="V49" i="1"/>
  <c r="Q85" i="1" l="1"/>
  <c r="R85" i="1"/>
  <c r="R50" i="1"/>
  <c r="Q50" i="1"/>
  <c r="V19" i="1"/>
  <c r="U19" i="1"/>
  <c r="P85" i="1" l="1"/>
  <c r="S85" i="1" s="1"/>
  <c r="T85" i="1"/>
  <c r="Q20" i="1"/>
  <c r="R20" i="1"/>
  <c r="P50" i="1"/>
  <c r="S50" i="1" s="1"/>
  <c r="T50" i="1"/>
  <c r="U85" i="1" l="1"/>
  <c r="Q86" i="1" s="1"/>
  <c r="U50" i="1"/>
  <c r="V50" i="1"/>
  <c r="T20" i="1"/>
  <c r="P20" i="1"/>
  <c r="S20" i="1" s="1"/>
  <c r="R86" i="1" l="1"/>
  <c r="P86" i="1" s="1"/>
  <c r="S86" i="1" s="1"/>
  <c r="T86" i="1"/>
  <c r="U20" i="1"/>
  <c r="V20" i="1"/>
  <c r="R51" i="1"/>
  <c r="Q51" i="1"/>
  <c r="U86" i="1" l="1"/>
  <c r="P51" i="1"/>
  <c r="S51" i="1" s="1"/>
  <c r="T51" i="1"/>
  <c r="Q21" i="1"/>
  <c r="R21" i="1"/>
  <c r="Q87" i="1" l="1"/>
  <c r="R87" i="1"/>
  <c r="P21" i="1"/>
  <c r="S21" i="1" s="1"/>
  <c r="T21" i="1"/>
  <c r="U51" i="1"/>
  <c r="V51" i="1"/>
  <c r="P87" i="1" l="1"/>
  <c r="S87" i="1" s="1"/>
  <c r="T87" i="1"/>
  <c r="R52" i="1"/>
  <c r="Q52" i="1"/>
  <c r="U21" i="1"/>
  <c r="V21" i="1"/>
  <c r="U87" i="1" l="1"/>
  <c r="T52" i="1"/>
  <c r="P52" i="1"/>
  <c r="S52" i="1" s="1"/>
  <c r="Q22" i="1"/>
  <c r="R22" i="1"/>
  <c r="Q88" i="1" l="1"/>
  <c r="R88" i="1"/>
  <c r="U52" i="1"/>
  <c r="V52" i="1"/>
  <c r="T22" i="1"/>
  <c r="P22" i="1"/>
  <c r="S22" i="1" s="1"/>
  <c r="P88" i="1" l="1"/>
  <c r="S88" i="1" s="1"/>
  <c r="T88" i="1"/>
  <c r="V22" i="1"/>
  <c r="U22" i="1"/>
  <c r="R53" i="1"/>
  <c r="Q53" i="1"/>
  <c r="U88" i="1" l="1"/>
  <c r="P53" i="1"/>
  <c r="S53" i="1" s="1"/>
  <c r="T53" i="1"/>
  <c r="Q23" i="1"/>
  <c r="R23" i="1"/>
  <c r="R89" i="1" l="1"/>
  <c r="Q89" i="1"/>
  <c r="T23" i="1"/>
  <c r="P23" i="1"/>
  <c r="S23" i="1" s="1"/>
  <c r="U53" i="1"/>
  <c r="V53" i="1"/>
  <c r="P89" i="1" l="1"/>
  <c r="S89" i="1" s="1"/>
  <c r="T89" i="1"/>
  <c r="Q54" i="1"/>
  <c r="R54" i="1"/>
  <c r="U23" i="1"/>
  <c r="V23" i="1"/>
  <c r="U89" i="1" l="1"/>
  <c r="Q24" i="1"/>
  <c r="R24" i="1"/>
  <c r="P54" i="1"/>
  <c r="S54" i="1" s="1"/>
  <c r="T54" i="1"/>
  <c r="Q90" i="1" l="1"/>
  <c r="R90" i="1"/>
  <c r="U54" i="1"/>
  <c r="V54" i="1"/>
  <c r="P24" i="1"/>
  <c r="S24" i="1" s="1"/>
  <c r="T24" i="1"/>
  <c r="P90" i="1" l="1"/>
  <c r="S90" i="1" s="1"/>
  <c r="T90" i="1"/>
  <c r="U24" i="1"/>
  <c r="V24" i="1"/>
  <c r="Q55" i="1"/>
  <c r="R55" i="1"/>
  <c r="U90" i="1" l="1"/>
  <c r="P55" i="1"/>
  <c r="S55" i="1" s="1"/>
  <c r="T55" i="1"/>
  <c r="Q25" i="1"/>
  <c r="R25" i="1"/>
  <c r="Q91" i="1" l="1"/>
  <c r="R91" i="1"/>
  <c r="T25" i="1"/>
  <c r="P25" i="1"/>
  <c r="S25" i="1" s="1"/>
  <c r="U55" i="1"/>
  <c r="V55" i="1"/>
  <c r="P91" i="1" l="1"/>
  <c r="S91" i="1" s="1"/>
  <c r="T91" i="1"/>
  <c r="U25" i="1"/>
  <c r="V25" i="1"/>
  <c r="Q56" i="1"/>
  <c r="R56" i="1"/>
  <c r="U91" i="1" l="1"/>
  <c r="T56" i="1"/>
  <c r="P56" i="1"/>
  <c r="S56" i="1" s="1"/>
  <c r="R26" i="1"/>
  <c r="Q26" i="1"/>
  <c r="Q92" i="1" l="1"/>
  <c r="R92" i="1"/>
  <c r="P26" i="1"/>
  <c r="S26" i="1" s="1"/>
  <c r="T26" i="1"/>
  <c r="U56" i="1"/>
  <c r="V56" i="1"/>
  <c r="P92" i="1" l="1"/>
  <c r="S92" i="1" s="1"/>
  <c r="T92" i="1"/>
  <c r="R57" i="1"/>
  <c r="Q57" i="1"/>
  <c r="V26" i="1"/>
  <c r="U26" i="1"/>
  <c r="U92" i="1" l="1"/>
  <c r="Q27" i="1"/>
  <c r="R27" i="1"/>
  <c r="P57" i="1"/>
  <c r="S57" i="1" s="1"/>
  <c r="T57" i="1"/>
  <c r="R93" i="1" l="1"/>
  <c r="Q93" i="1"/>
  <c r="V57" i="1"/>
  <c r="U57" i="1"/>
  <c r="T27" i="1"/>
  <c r="P27" i="1"/>
  <c r="S27" i="1" s="1"/>
  <c r="P93" i="1" l="1"/>
  <c r="S93" i="1" s="1"/>
  <c r="T93" i="1"/>
  <c r="V27" i="1"/>
  <c r="U27" i="1"/>
  <c r="Q58" i="1"/>
  <c r="R58" i="1"/>
  <c r="U93" i="1" l="1"/>
  <c r="P58" i="1"/>
  <c r="S58" i="1" s="1"/>
  <c r="T58" i="1"/>
  <c r="Q28" i="1"/>
  <c r="R28" i="1"/>
  <c r="P28" i="1" l="1"/>
  <c r="S28" i="1" s="1"/>
  <c r="T28" i="1"/>
  <c r="V58" i="1"/>
  <c r="U58" i="1"/>
  <c r="Q59" i="1" l="1"/>
  <c r="R59" i="1"/>
  <c r="V28" i="1"/>
  <c r="U28" i="1"/>
  <c r="P59" i="1" l="1"/>
  <c r="S59" i="1" s="1"/>
  <c r="V59" i="1" s="1"/>
  <c r="T59" i="1"/>
  <c r="U59" i="1" s="1"/>
  <c r="Q60" i="1" l="1"/>
  <c r="R60" i="1"/>
  <c r="P60" i="1" l="1"/>
  <c r="S60" i="1" s="1"/>
  <c r="T60" i="1"/>
  <c r="U60" i="1" l="1"/>
  <c r="V60" i="1"/>
</calcChain>
</file>

<file path=xl/sharedStrings.xml><?xml version="1.0" encoding="utf-8"?>
<sst xmlns="http://schemas.openxmlformats.org/spreadsheetml/2006/main" count="162" uniqueCount="61">
  <si>
    <t>1) Отделить корни заданного уравнения в табличном редакторе.</t>
  </si>
  <si>
    <t>1)</t>
  </si>
  <si>
    <t>Начальное значение</t>
  </si>
  <si>
    <t>Шаг</t>
  </si>
  <si>
    <t>Данные</t>
  </si>
  <si>
    <t>x</t>
  </si>
  <si>
    <t>F(x)</t>
  </si>
  <si>
    <t>2)</t>
  </si>
  <si>
    <t>3)</t>
  </si>
  <si>
    <r>
      <t xml:space="preserve">ОТВЕТ: </t>
    </r>
    <r>
      <rPr>
        <b/>
        <sz val="11"/>
        <color rgb="FFFF0000"/>
        <rFont val="Calibri"/>
        <family val="2"/>
        <charset val="204"/>
        <scheme val="minor"/>
      </rPr>
      <t>Один</t>
    </r>
    <r>
      <rPr>
        <b/>
        <sz val="11"/>
        <color theme="1"/>
        <rFont val="Calibri"/>
        <family val="2"/>
        <charset val="204"/>
        <scheme val="minor"/>
      </rPr>
      <t xml:space="preserve"> корень на диапазоне [1,8 ; 2,1]</t>
    </r>
  </si>
  <si>
    <r>
      <t xml:space="preserve">ОТВЕТ: </t>
    </r>
    <r>
      <rPr>
        <b/>
        <sz val="11"/>
        <color rgb="FFFF0000"/>
        <rFont val="Calibri"/>
        <family val="2"/>
        <charset val="204"/>
        <scheme val="minor"/>
      </rPr>
      <t>Один</t>
    </r>
    <r>
      <rPr>
        <b/>
        <sz val="11"/>
        <color theme="1"/>
        <rFont val="Calibri"/>
        <family val="2"/>
        <charset val="204"/>
        <scheme val="minor"/>
      </rPr>
      <t xml:space="preserve"> корень на диапазоне [0,4 ; 0,7]</t>
    </r>
  </si>
  <si>
    <t>2.1. методом половинного деления</t>
  </si>
  <si>
    <t xml:space="preserve">2) Реализовать алгоритм для вычисления всех корней заданного уравнения с точностью 10^-6 в табличном редакторе: </t>
  </si>
  <si>
    <t>Точность 10^(-6)</t>
  </si>
  <si>
    <t>N</t>
  </si>
  <si>
    <t>a</t>
  </si>
  <si>
    <t>b</t>
  </si>
  <si>
    <t>F(a)</t>
  </si>
  <si>
    <t>(итерации)</t>
  </si>
  <si>
    <t>(середина)</t>
  </si>
  <si>
    <t>(левая граница)</t>
  </si>
  <si>
    <t>(правая граница)</t>
  </si>
  <si>
    <t>Интервал</t>
  </si>
  <si>
    <t>[0,4 ; 0,7]</t>
  </si>
  <si>
    <t>F(x)*F(a)</t>
  </si>
  <si>
    <t>точность</t>
  </si>
  <si>
    <t>ОТВЕТ: x=0,594205    F(x)=5,14E-07    N=18</t>
  </si>
  <si>
    <t>[1,8 ; 2,1]</t>
  </si>
  <si>
    <t>2.2. методом итераций</t>
  </si>
  <si>
    <r>
      <t xml:space="preserve">ОТВЕТ: </t>
    </r>
    <r>
      <rPr>
        <b/>
        <sz val="11"/>
        <color rgb="FFFF0000"/>
        <rFont val="Calibri"/>
        <family val="2"/>
        <charset val="204"/>
        <scheme val="minor"/>
      </rPr>
      <t>Два</t>
    </r>
    <r>
      <rPr>
        <b/>
        <sz val="11"/>
        <color theme="1"/>
        <rFont val="Calibri"/>
        <family val="2"/>
        <charset val="204"/>
        <scheme val="minor"/>
      </rPr>
      <t xml:space="preserve"> корня на диапазоне [-1 ; -0,75] и [0,25 ; 0,5]</t>
    </r>
  </si>
  <si>
    <t>[-1 ; -0,75]</t>
  </si>
  <si>
    <t>[0,25 ; 0,5]</t>
  </si>
  <si>
    <t>x1</t>
  </si>
  <si>
    <t>F(x1)</t>
  </si>
  <si>
    <t>x2</t>
  </si>
  <si>
    <t>F(x2)</t>
  </si>
  <si>
    <t>F(x2)*F(a)</t>
  </si>
  <si>
    <t>F(x1)*F(a)</t>
  </si>
  <si>
    <t>|f'1(x)|</t>
  </si>
  <si>
    <t>|f'2(x)|</t>
  </si>
  <si>
    <t>f(x)</t>
  </si>
  <si>
    <t>2.3. методом хорд и касательных</t>
  </si>
  <si>
    <t>F'(x)</t>
  </si>
  <si>
    <t>ОТВЕТ: x=0,594205 N=6</t>
  </si>
  <si>
    <t>ОТВЕТ: x=1,926270 N=8</t>
  </si>
  <si>
    <t>ОТВЕТ: x=0,301540 N=9</t>
  </si>
  <si>
    <t>ОТВЕТ: x=-0,916406 N=9</t>
  </si>
  <si>
    <t>f(a)</t>
  </si>
  <si>
    <t>f(b)</t>
  </si>
  <si>
    <t>d</t>
  </si>
  <si>
    <t>ОТВЕТ: x=1,926270    F(x)=9,88E-07    N=20</t>
  </si>
  <si>
    <t>ОТВЕТ: x1=-0,916405    F(x1)=-2,3E-07    N=20                 x2=0,301540   F(x2)=-6E-07  N=16</t>
  </si>
  <si>
    <t>ОТВЕТ: x=0,594205 N=5</t>
  </si>
  <si>
    <t>ОТВЕТ: x=1,926270 N1=5 N2=6</t>
  </si>
  <si>
    <t>N1</t>
  </si>
  <si>
    <t>N2</t>
  </si>
  <si>
    <t>ОТВЕТ: x1=-0,916405 N1=5 N2=6</t>
  </si>
  <si>
    <t>F'(x1)</t>
  </si>
  <si>
    <t>ОТВЕТ: x2=0,301540 N1=5 N2=6</t>
  </si>
  <si>
    <t>F'(x2)</t>
  </si>
  <si>
    <t>Вариант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</si>
</sst>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"/>
    <numFmt numFmtId="166" formatCode="0.000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0" xfId="0" applyFill="1"/>
    <xf numFmtId="0" fontId="0" fillId="0" borderId="5" xfId="0" applyBorder="1"/>
    <xf numFmtId="0" fontId="0" fillId="4" borderId="5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0" fillId="0" borderId="7" xfId="0" applyBorder="1"/>
    <xf numFmtId="0" fontId="0" fillId="3" borderId="7" xfId="0" applyFill="1" applyBorder="1"/>
    <xf numFmtId="0" fontId="0" fillId="4" borderId="9" xfId="0" applyFill="1" applyBorder="1"/>
    <xf numFmtId="0" fontId="0" fillId="3" borderId="11" xfId="0" applyFill="1" applyBorder="1"/>
    <xf numFmtId="0" fontId="0" fillId="2" borderId="8" xfId="0" applyFill="1" applyBorder="1"/>
    <xf numFmtId="0" fontId="0" fillId="2" borderId="10" xfId="0" applyFill="1" applyBorder="1"/>
    <xf numFmtId="0" fontId="0" fillId="7" borderId="5" xfId="0" applyFill="1" applyBorder="1" applyAlignment="1">
      <alignment horizontal="center"/>
    </xf>
    <xf numFmtId="0" fontId="0" fillId="4" borderId="11" xfId="0" applyFill="1" applyBorder="1"/>
    <xf numFmtId="0" fontId="0" fillId="4" borderId="7" xfId="0" applyFill="1" applyBorder="1"/>
    <xf numFmtId="0" fontId="0" fillId="0" borderId="16" xfId="0" applyBorder="1"/>
    <xf numFmtId="0" fontId="0" fillId="0" borderId="0" xfId="0" applyFill="1" applyBorder="1" applyAlignment="1"/>
    <xf numFmtId="0" fontId="0" fillId="0" borderId="5" xfId="0" applyFill="1" applyBorder="1"/>
    <xf numFmtId="0" fontId="0" fillId="0" borderId="0" xfId="0" applyBorder="1"/>
    <xf numFmtId="0" fontId="0" fillId="0" borderId="0" xfId="0" applyFill="1" applyBorder="1"/>
    <xf numFmtId="0" fontId="4" fillId="0" borderId="5" xfId="0" applyFont="1" applyFill="1" applyBorder="1" applyAlignment="1"/>
    <xf numFmtId="0" fontId="4" fillId="0" borderId="5" xfId="0" applyFont="1" applyFill="1" applyBorder="1"/>
    <xf numFmtId="0" fontId="0" fillId="5" borderId="5" xfId="0" applyFill="1" applyBorder="1"/>
    <xf numFmtId="0" fontId="1" fillId="2" borderId="12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4" xfId="0" applyFill="1" applyBorder="1"/>
    <xf numFmtId="0" fontId="0" fillId="0" borderId="19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3" borderId="6" xfId="0" applyFill="1" applyBorder="1"/>
    <xf numFmtId="0" fontId="0" fillId="3" borderId="9" xfId="0" applyFill="1" applyBorder="1"/>
    <xf numFmtId="0" fontId="0" fillId="5" borderId="6" xfId="0" applyFill="1" applyBorder="1"/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1" fillId="6" borderId="4" xfId="0" applyFont="1" applyFill="1" applyBorder="1" applyAlignment="1"/>
    <xf numFmtId="0" fontId="1" fillId="0" borderId="0" xfId="0" applyFont="1" applyFill="1" applyBorder="1" applyAlignment="1"/>
    <xf numFmtId="164" fontId="0" fillId="0" borderId="5" xfId="0" applyNumberFormat="1" applyBorder="1"/>
    <xf numFmtId="164" fontId="0" fillId="4" borderId="5" xfId="0" applyNumberFormat="1" applyFill="1" applyBorder="1"/>
    <xf numFmtId="165" fontId="0" fillId="0" borderId="5" xfId="0" applyNumberFormat="1" applyBorder="1"/>
    <xf numFmtId="164" fontId="0" fillId="0" borderId="0" xfId="0" applyNumberFormat="1"/>
    <xf numFmtId="0" fontId="0" fillId="0" borderId="18" xfId="0" applyBorder="1"/>
    <xf numFmtId="0" fontId="0" fillId="2" borderId="2" xfId="0" applyFill="1" applyBorder="1"/>
    <xf numFmtId="0" fontId="0" fillId="6" borderId="1" xfId="0" applyFill="1" applyBorder="1"/>
    <xf numFmtId="166" fontId="0" fillId="0" borderId="0" xfId="0" applyNumberFormat="1"/>
    <xf numFmtId="166" fontId="0" fillId="0" borderId="5" xfId="0" applyNumberFormat="1" applyBorder="1"/>
    <xf numFmtId="166" fontId="0" fillId="4" borderId="5" xfId="0" applyNumberFormat="1" applyFill="1" applyBorder="1"/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Лист1!$A$10:$A$35</c:f>
              <c:numCache>
                <c:formatCode>General</c:formatCode>
                <c:ptCount val="26"/>
                <c:pt idx="0">
                  <c:v>-5</c:v>
                </c:pt>
                <c:pt idx="1">
                  <c:v>-4.7</c:v>
                </c:pt>
                <c:pt idx="2">
                  <c:v>-4.4000000000000004</c:v>
                </c:pt>
                <c:pt idx="3">
                  <c:v>-4.1000000000000005</c:v>
                </c:pt>
                <c:pt idx="4">
                  <c:v>-3.8000000000000007</c:v>
                </c:pt>
                <c:pt idx="5">
                  <c:v>-3.5000000000000009</c:v>
                </c:pt>
                <c:pt idx="6">
                  <c:v>-3.2000000000000011</c:v>
                </c:pt>
                <c:pt idx="7">
                  <c:v>-2.9000000000000012</c:v>
                </c:pt>
                <c:pt idx="8">
                  <c:v>-2.6000000000000014</c:v>
                </c:pt>
                <c:pt idx="9">
                  <c:v>-2.3000000000000016</c:v>
                </c:pt>
                <c:pt idx="10">
                  <c:v>-2.0000000000000018</c:v>
                </c:pt>
                <c:pt idx="11">
                  <c:v>-1.7000000000000017</c:v>
                </c:pt>
                <c:pt idx="12">
                  <c:v>-1.4000000000000017</c:v>
                </c:pt>
                <c:pt idx="13">
                  <c:v>-1.1000000000000016</c:v>
                </c:pt>
                <c:pt idx="14">
                  <c:v>-0.8000000000000016</c:v>
                </c:pt>
                <c:pt idx="15">
                  <c:v>-0.50000000000000155</c:v>
                </c:pt>
                <c:pt idx="16">
                  <c:v>-0.20000000000000157</c:v>
                </c:pt>
                <c:pt idx="17">
                  <c:v>9.9999999999998423E-2</c:v>
                </c:pt>
                <c:pt idx="18">
                  <c:v>0.39999999999999841</c:v>
                </c:pt>
                <c:pt idx="19">
                  <c:v>0.6999999999999984</c:v>
                </c:pt>
                <c:pt idx="20">
                  <c:v>0.99999999999999845</c:v>
                </c:pt>
                <c:pt idx="21">
                  <c:v>1.2999999999999985</c:v>
                </c:pt>
                <c:pt idx="22">
                  <c:v>1.5999999999999985</c:v>
                </c:pt>
                <c:pt idx="23">
                  <c:v>1.8999999999999986</c:v>
                </c:pt>
                <c:pt idx="24">
                  <c:v>2.1999999999999984</c:v>
                </c:pt>
                <c:pt idx="25">
                  <c:v>2.4999999999999982</c:v>
                </c:pt>
              </c:numCache>
            </c:numRef>
          </c:xVal>
          <c:yVal>
            <c:numRef>
              <c:f>Лист1!$B$10:$B$35</c:f>
              <c:numCache>
                <c:formatCode>General</c:formatCode>
                <c:ptCount val="26"/>
                <c:pt idx="0">
                  <c:v>-12.993262053000915</c:v>
                </c:pt>
                <c:pt idx="1">
                  <c:v>-12.390904722898304</c:v>
                </c:pt>
                <c:pt idx="2">
                  <c:v>-11.787722660096932</c:v>
                </c:pt>
                <c:pt idx="3">
                  <c:v>-11.18342732459824</c:v>
                </c:pt>
                <c:pt idx="4">
                  <c:v>-10.577629228143836</c:v>
                </c:pt>
                <c:pt idx="5">
                  <c:v>-9.9698026165776845</c:v>
                </c:pt>
                <c:pt idx="6">
                  <c:v>-9.3592377960216346</c:v>
                </c:pt>
                <c:pt idx="7">
                  <c:v>-8.7449767799435953</c:v>
                </c:pt>
                <c:pt idx="8">
                  <c:v>-8.125726421785668</c:v>
                </c:pt>
                <c:pt idx="9">
                  <c:v>-7.4997411562771994</c:v>
                </c:pt>
                <c:pt idx="10">
                  <c:v>-6.8646647167633912</c:v>
                </c:pt>
                <c:pt idx="11">
                  <c:v>-6.2173164759472694</c:v>
                </c:pt>
                <c:pt idx="12">
                  <c:v>-5.5534030360583975</c:v>
                </c:pt>
                <c:pt idx="13">
                  <c:v>-4.8671289163019242</c:v>
                </c:pt>
                <c:pt idx="14">
                  <c:v>-4.1506710358827821</c:v>
                </c:pt>
                <c:pt idx="15">
                  <c:v>-3.3934693402873704</c:v>
                </c:pt>
                <c:pt idx="16">
                  <c:v>-2.5812692469220226</c:v>
                </c:pt>
                <c:pt idx="17">
                  <c:v>-1.6948290819243572</c:v>
                </c:pt>
                <c:pt idx="18">
                  <c:v>-0.70817530235873516</c:v>
                </c:pt>
                <c:pt idx="19">
                  <c:v>0.41375270747047033</c:v>
                </c:pt>
                <c:pt idx="20">
                  <c:v>1.7182818284590375</c:v>
                </c:pt>
                <c:pt idx="21">
                  <c:v>3.2692966676192352</c:v>
                </c:pt>
                <c:pt idx="22">
                  <c:v>5.1530324243951053</c:v>
                </c:pt>
                <c:pt idx="23">
                  <c:v>7.4858944422792568</c:v>
                </c:pt>
                <c:pt idx="24">
                  <c:v>10.425013499434103</c:v>
                </c:pt>
                <c:pt idx="25">
                  <c:v>14.182493960703447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46848"/>
        <c:axId val="1797933248"/>
      </c:scatterChart>
      <c:valAx>
        <c:axId val="1797946848"/>
        <c:scaling>
          <c:orientation val="minMax"/>
          <c:max val="2.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933248"/>
        <c:crosses val="autoZero"/>
        <c:crossBetween val="midCat"/>
        <c:majorUnit val="0.30000000000000004"/>
        <c:minorUnit val="0.30000000000000004"/>
      </c:valAx>
      <c:valAx>
        <c:axId val="17979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9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Лист1!$A$47:$A$67</c:f>
              <c:numCache>
                <c:formatCode>General</c:formatCode>
                <c:ptCount val="21"/>
                <c:pt idx="0">
                  <c:v>-3</c:v>
                </c:pt>
                <c:pt idx="1">
                  <c:v>-2.7</c:v>
                </c:pt>
                <c:pt idx="2">
                  <c:v>-2.4000000000000004</c:v>
                </c:pt>
                <c:pt idx="3">
                  <c:v>-2.1000000000000005</c:v>
                </c:pt>
                <c:pt idx="4">
                  <c:v>-1.8000000000000005</c:v>
                </c:pt>
                <c:pt idx="5">
                  <c:v>-1.5000000000000004</c:v>
                </c:pt>
                <c:pt idx="6">
                  <c:v>-1.2000000000000004</c:v>
                </c:pt>
                <c:pt idx="7">
                  <c:v>-0.90000000000000036</c:v>
                </c:pt>
                <c:pt idx="8">
                  <c:v>-0.60000000000000031</c:v>
                </c:pt>
                <c:pt idx="9">
                  <c:v>-0.30000000000000032</c:v>
                </c:pt>
                <c:pt idx="10">
                  <c:v>0</c:v>
                </c:pt>
                <c:pt idx="11">
                  <c:v>0.3</c:v>
                </c:pt>
                <c:pt idx="12">
                  <c:v>0.6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2.1</c:v>
                </c:pt>
                <c:pt idx="18">
                  <c:v>2.4</c:v>
                </c:pt>
                <c:pt idx="19">
                  <c:v>2.6999999999999997</c:v>
                </c:pt>
                <c:pt idx="20">
                  <c:v>2.9999999999999996</c:v>
                </c:pt>
              </c:numCache>
            </c:numRef>
          </c:xVal>
          <c:yVal>
            <c:numRef>
              <c:f>Лист1!$B$47:$B$67</c:f>
              <c:numCache>
                <c:formatCode>General</c:formatCode>
                <c:ptCount val="21"/>
                <c:pt idx="0">
                  <c:v>-44</c:v>
                </c:pt>
                <c:pt idx="1">
                  <c:v>-36.083000000000006</c:v>
                </c:pt>
                <c:pt idx="2">
                  <c:v>-29.624000000000006</c:v>
                </c:pt>
                <c:pt idx="3">
                  <c:v>-24.461000000000006</c:v>
                </c:pt>
                <c:pt idx="4">
                  <c:v>-20.432000000000006</c:v>
                </c:pt>
                <c:pt idx="5">
                  <c:v>-17.375000000000004</c:v>
                </c:pt>
                <c:pt idx="6">
                  <c:v>-15.128000000000004</c:v>
                </c:pt>
                <c:pt idx="7">
                  <c:v>-13.529000000000002</c:v>
                </c:pt>
                <c:pt idx="8">
                  <c:v>-12.416</c:v>
                </c:pt>
                <c:pt idx="9">
                  <c:v>-11.627000000000001</c:v>
                </c:pt>
                <c:pt idx="10">
                  <c:v>-11</c:v>
                </c:pt>
                <c:pt idx="11">
                  <c:v>-10.372999999999999</c:v>
                </c:pt>
                <c:pt idx="12">
                  <c:v>-9.5839999999999996</c:v>
                </c:pt>
                <c:pt idx="13">
                  <c:v>-8.4710000000000001</c:v>
                </c:pt>
                <c:pt idx="14">
                  <c:v>-6.8719999999999999</c:v>
                </c:pt>
                <c:pt idx="15">
                  <c:v>-4.625</c:v>
                </c:pt>
                <c:pt idx="16">
                  <c:v>-1.5679999999999996</c:v>
                </c:pt>
                <c:pt idx="17">
                  <c:v>2.4610000000000021</c:v>
                </c:pt>
                <c:pt idx="18">
                  <c:v>7.6239999999999988</c:v>
                </c:pt>
                <c:pt idx="19">
                  <c:v>14.082999999999991</c:v>
                </c:pt>
                <c:pt idx="20">
                  <c:v>21.999999999999986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36512"/>
        <c:axId val="1810610032"/>
      </c:scatterChart>
      <c:valAx>
        <c:axId val="179793651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610032"/>
        <c:crosses val="autoZero"/>
        <c:crossBetween val="midCat"/>
        <c:majorUnit val="0.30000000000000004"/>
      </c:valAx>
      <c:valAx>
        <c:axId val="18106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9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Лист1!$A$81:$A$95</c:f>
              <c:numCache>
                <c:formatCode>General</c:formatCode>
                <c:ptCount val="15"/>
                <c:pt idx="0">
                  <c:v>-1.75</c:v>
                </c:pt>
                <c:pt idx="1">
                  <c:v>-1.5</c:v>
                </c:pt>
                <c:pt idx="2">
                  <c:v>-1.25</c:v>
                </c:pt>
                <c:pt idx="3">
                  <c:v>-1</c:v>
                </c:pt>
                <c:pt idx="4">
                  <c:v>-0.75</c:v>
                </c:pt>
                <c:pt idx="5">
                  <c:v>-0.5</c:v>
                </c:pt>
                <c:pt idx="6">
                  <c:v>-0.25</c:v>
                </c:pt>
                <c:pt idx="7">
                  <c:v>0</c:v>
                </c:pt>
                <c:pt idx="8">
                  <c:v>0.25</c:v>
                </c:pt>
                <c:pt idx="9">
                  <c:v>0.5</c:v>
                </c:pt>
                <c:pt idx="10">
                  <c:v>0.75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</c:numCache>
            </c:numRef>
          </c:xVal>
          <c:yVal>
            <c:numRef>
              <c:f>Лист1!$B$81:$B$95</c:f>
              <c:numCache>
                <c:formatCode>General</c:formatCode>
                <c:ptCount val="15"/>
                <c:pt idx="0">
                  <c:v>0.53473816694847631</c:v>
                </c:pt>
                <c:pt idx="1">
                  <c:v>0.78778839499689135</c:v>
                </c:pt>
                <c:pt idx="2">
                  <c:v>0.46824647518728912</c:v>
                </c:pt>
                <c:pt idx="3">
                  <c:v>0.1111438899644579</c:v>
                </c:pt>
                <c:pt idx="4">
                  <c:v>-0.19506660662146258</c:v>
                </c:pt>
                <c:pt idx="5">
                  <c:v>-0.39667970817132847</c:v>
                </c:pt>
                <c:pt idx="6">
                  <c:v>-0.45724752234875643</c:v>
                </c:pt>
                <c:pt idx="7">
                  <c:v>-0.35424868893540928</c:v>
                </c:pt>
                <c:pt idx="8">
                  <c:v>-7.831014038574402E-2</c:v>
                </c:pt>
                <c:pt idx="9">
                  <c:v>0.36725231432888172</c:v>
                </c:pt>
                <c:pt idx="10">
                  <c:v>0.96721105354691694</c:v>
                </c:pt>
                <c:pt idx="11">
                  <c:v>1.6957178727509805</c:v>
                </c:pt>
                <c:pt idx="12">
                  <c:v>2.5181345279519483</c:v>
                </c:pt>
                <c:pt idx="13">
                  <c:v>3.3933396704608803</c:v>
                </c:pt>
                <c:pt idx="14">
                  <c:v>4.2763955537224181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22416"/>
        <c:axId val="1997525136"/>
      </c:scatterChart>
      <c:valAx>
        <c:axId val="19975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525136"/>
        <c:crosses val="autoZero"/>
        <c:crossBetween val="midCat"/>
        <c:majorUnit val="0.25"/>
      </c:valAx>
      <c:valAx>
        <c:axId val="19975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5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298418</xdr:colOff>
      <xdr:row>2</xdr:row>
      <xdr:rowOff>13176</xdr:rowOff>
    </xdr:from>
    <xdr:ext cx="1951175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8418" y="403701"/>
              <a:ext cx="1951175" cy="2818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𝐞</m:t>
                        </m:r>
                      </m:e>
                      <m:sup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𝐱</m:t>
                        </m:r>
                      </m:sup>
                    </m:sSup>
                    <m:r>
                      <a:rPr lang="en-US" sz="18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800" b="1" i="0">
                        <a:latin typeface="Cambria Math" panose="02040503050406030204" pitchFamily="18" charset="0"/>
                      </a:rPr>
                      <m:t>𝟐</m:t>
                    </m:r>
                    <m:r>
                      <a:rPr lang="en-US" sz="18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8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𝐱</m:t>
                    </m:r>
                    <m:r>
                      <a:rPr lang="en-US" sz="18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8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𝟑</m:t>
                    </m:r>
                    <m:r>
                      <a:rPr lang="en-US" sz="18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8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ru-RU" sz="1800" b="1" i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8418" y="403701"/>
              <a:ext cx="1951175" cy="2818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 i="0">
                  <a:latin typeface="Cambria Math" panose="02040503050406030204" pitchFamily="18" charset="0"/>
                </a:rPr>
                <a:t>𝐞^𝐱+𝟐</a:t>
              </a:r>
              <a:r>
                <a:rPr lang="en-US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×𝐱−𝟑=𝟎</a:t>
              </a:r>
              <a:endParaRPr lang="ru-RU" sz="1800" b="1" i="0"/>
            </a:p>
          </xdr:txBody>
        </xdr:sp>
      </mc:Fallback>
    </mc:AlternateContent>
    <xdr:clientData/>
  </xdr:oneCellAnchor>
  <xdr:oneCellAnchor>
    <xdr:from>
      <xdr:col>4</xdr:col>
      <xdr:colOff>276225</xdr:colOff>
      <xdr:row>2</xdr:row>
      <xdr:rowOff>71437</xdr:rowOff>
    </xdr:from>
    <xdr:ext cx="65" cy="172227"/>
    <xdr:sp macro="" textlink="">
      <xdr:nvSpPr>
        <xdr:cNvPr id="3" name="TextBox 2"/>
        <xdr:cNvSpPr txBox="1"/>
      </xdr:nvSpPr>
      <xdr:spPr>
        <a:xfrm>
          <a:off x="2714625" y="461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38100</xdr:colOff>
      <xdr:row>2</xdr:row>
      <xdr:rowOff>0</xdr:rowOff>
    </xdr:from>
    <xdr:ext cx="2035365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476500" y="390525"/>
              <a:ext cx="2035365" cy="2818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 i="0">
                  <a:latin typeface="+mn-lt"/>
                </a:rPr>
                <a:t>F(x)</a:t>
              </a:r>
              <a:r>
                <a:rPr lang="en-US" sz="1800" b="1" i="0" baseline="0">
                  <a:latin typeface="+mn-lt"/>
                </a:rPr>
                <a:t> =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800" b="1" i="0">
                          <a:latin typeface="Cambria Math" panose="02040503050406030204" pitchFamily="18" charset="0"/>
                        </a:rPr>
                        <m:t>𝐞</m:t>
                      </m:r>
                    </m:e>
                    <m:sup>
                      <m:r>
                        <a:rPr lang="en-US" sz="1800" b="1" i="0">
                          <a:latin typeface="Cambria Math" panose="02040503050406030204" pitchFamily="18" charset="0"/>
                        </a:rPr>
                        <m:t>𝐱</m:t>
                      </m:r>
                    </m:sup>
                  </m:sSup>
                  <m:r>
                    <a:rPr lang="en-US" sz="1800" b="1" i="0">
                      <a:latin typeface="Cambria Math" panose="02040503050406030204" pitchFamily="18" charset="0"/>
                    </a:rPr>
                    <m:t>+</m:t>
                  </m:r>
                  <m:r>
                    <a:rPr lang="en-US" sz="1800" b="1" i="0">
                      <a:latin typeface="Cambria Math" panose="02040503050406030204" pitchFamily="18" charset="0"/>
                    </a:rPr>
                    <m:t>𝟐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𝐱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𝟑</m:t>
                  </m:r>
                </m:oMath>
              </a14:m>
              <a:endParaRPr lang="ru-RU" sz="1800" b="1" i="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476500" y="390525"/>
              <a:ext cx="2035365" cy="2818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 i="0">
                  <a:latin typeface="+mn-lt"/>
                </a:rPr>
                <a:t>F(x)</a:t>
              </a:r>
              <a:r>
                <a:rPr lang="en-US" sz="1800" b="1" i="0" baseline="0">
                  <a:latin typeface="+mn-lt"/>
                </a:rPr>
                <a:t> = </a:t>
              </a:r>
              <a:r>
                <a:rPr lang="en-US" sz="1800" b="1" i="0">
                  <a:latin typeface="Cambria Math" panose="02040503050406030204" pitchFamily="18" charset="0"/>
                </a:rPr>
                <a:t>𝐞^𝐱+𝟐</a:t>
              </a:r>
              <a:r>
                <a:rPr lang="en-US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×𝐱−𝟑</a:t>
              </a:r>
              <a:endParaRPr lang="ru-RU" sz="1800" b="1" i="0"/>
            </a:p>
          </xdr:txBody>
        </xdr:sp>
      </mc:Fallback>
    </mc:AlternateContent>
    <xdr:clientData/>
  </xdr:oneCellAnchor>
  <xdr:twoCellAnchor>
    <xdr:from>
      <xdr:col>2</xdr:col>
      <xdr:colOff>171450</xdr:colOff>
      <xdr:row>7</xdr:row>
      <xdr:rowOff>4760</xdr:rowOff>
    </xdr:from>
    <xdr:to>
      <xdr:col>13</xdr:col>
      <xdr:colOff>550036</xdr:colOff>
      <xdr:row>35</xdr:row>
      <xdr:rowOff>26831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361950</xdr:colOff>
      <xdr:row>39</xdr:row>
      <xdr:rowOff>9525</xdr:rowOff>
    </xdr:from>
    <xdr:ext cx="2082237" cy="283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61950" y="7572375"/>
              <a:ext cx="2082237" cy="28321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sz="1800" b="1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𝐱</m:t>
                        </m:r>
                      </m:e>
                      <m:sup>
                        <m:r>
                          <a:rPr lang="en-US" sz="1800" b="1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𝟑</m:t>
                        </m:r>
                      </m:sup>
                    </m:sSup>
                    <m:r>
                      <a:rPr lang="en-US" sz="1800" b="1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1800" b="1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𝟐</m:t>
                    </m:r>
                    <m:r>
                      <a:rPr lang="en-US" sz="1800" b="1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r>
                      <a:rPr lang="en-US" sz="1800" b="1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𝐱</m:t>
                    </m:r>
                    <m:r>
                      <a:rPr lang="en-US" sz="1800" b="1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r>
                      <a:rPr lang="en-US" sz="1800" b="1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𝟏𝟏</m:t>
                    </m:r>
                    <m:r>
                      <a:rPr lang="en-US" sz="1800" b="1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sz="1800" b="1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𝟎</m:t>
                    </m:r>
                  </m:oMath>
                </m:oMathPara>
              </a14:m>
              <a:endParaRPr lang="ru-RU" sz="3200" b="1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61950" y="7572375"/>
              <a:ext cx="2082237" cy="28321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𝐱^𝟑+𝟐×𝐱−𝟏𝟏=𝟎</a:t>
              </a:r>
              <a:endParaRPr lang="ru-RU" sz="3200" b="1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200025</xdr:colOff>
      <xdr:row>39</xdr:row>
      <xdr:rowOff>9525</xdr:rowOff>
    </xdr:from>
    <xdr:ext cx="2168671" cy="293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38425" y="7572375"/>
              <a:ext cx="2168671" cy="2939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F(x)</a:t>
              </a:r>
              <a:r>
                <a:rPr lang="en-US" sz="1800" b="1" baseline="0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=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𝐱</m:t>
                      </m:r>
                    </m:e>
                    <m:sup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𝟑</m:t>
                      </m:r>
                    </m:sup>
                  </m:sSup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𝟐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𝐱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𝟏𝟏</m:t>
                  </m:r>
                </m:oMath>
              </a14:m>
              <a:endParaRPr lang="ru-RU" sz="3200" b="1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38425" y="7572375"/>
              <a:ext cx="2168671" cy="2939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F(x)</a:t>
              </a:r>
              <a:r>
                <a:rPr lang="en-US" sz="1800" b="1" baseline="0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= 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𝐱^𝟑+𝟐×𝐱−𝟏𝟏</a:t>
              </a:r>
              <a:endParaRPr lang="ru-RU" sz="3200" b="1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2</xdr:col>
      <xdr:colOff>152399</xdr:colOff>
      <xdr:row>44</xdr:row>
      <xdr:rowOff>4762</xdr:rowOff>
    </xdr:from>
    <xdr:to>
      <xdr:col>13</xdr:col>
      <xdr:colOff>561974</xdr:colOff>
      <xdr:row>66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335387</xdr:colOff>
      <xdr:row>70</xdr:row>
      <xdr:rowOff>0</xdr:rowOff>
    </xdr:from>
    <xdr:ext cx="2387958" cy="3926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35387" y="13482570"/>
              <a:ext cx="2387958" cy="3926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ru-RU" sz="18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r>
                        <a:rPr lang="ru-RU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𝟒</m:t>
                      </m:r>
                      <m:r>
                        <a:rPr lang="ru-RU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×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𝐱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+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𝟕</m:t>
                      </m:r>
                    </m:e>
                  </m:rad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 × cos x</a:t>
              </a:r>
              <a:endParaRPr lang="ru-RU" sz="1800" b="1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35387" y="13482570"/>
              <a:ext cx="2387958" cy="3926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√(𝟒×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𝐱+𝟕</a:t>
              </a:r>
              <a:r>
                <a:rPr lang="ru-RU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=3 × cos x</a:t>
              </a:r>
              <a:endParaRPr lang="ru-RU" sz="1800" b="1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472366</xdr:colOff>
      <xdr:row>69</xdr:row>
      <xdr:rowOff>187675</xdr:rowOff>
    </xdr:from>
    <xdr:ext cx="3437897" cy="3926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918787" y="13653017"/>
              <a:ext cx="3437897" cy="3926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F</m:t>
                  </m:r>
                  <m:d>
                    <m:dPr>
                      <m:ctrlPr>
                        <a:rPr lang="en-US" sz="18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𝐱</m:t>
                      </m:r>
                    </m:e>
                  </m:d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ru-RU" sz="18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r>
                        <a:rPr lang="ru-RU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𝟒</m:t>
                      </m:r>
                      <m:r>
                        <a:rPr lang="ru-RU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×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𝐱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+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𝟕</m:t>
                      </m:r>
                    </m:e>
                  </m:rad>
                </m:oMath>
              </a14:m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- 3 × cos x</a:t>
              </a:r>
              <a:endParaRPr lang="ru-RU" sz="1800" b="1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918787" y="13653017"/>
              <a:ext cx="3437897" cy="3926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F(𝐱)=</a:t>
              </a:r>
              <a:r>
                <a:rPr lang="ru-RU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√(𝟒×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𝐱+𝟕</a:t>
              </a:r>
              <a:r>
                <a:rPr lang="ru-RU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- 3 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 cos x</a:t>
              </a:r>
              <a:endParaRPr lang="ru-RU" sz="1800" b="1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72</xdr:row>
      <xdr:rowOff>34034</xdr:rowOff>
    </xdr:from>
    <xdr:ext cx="1676400" cy="287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4171139"/>
              <a:ext cx="1676400" cy="287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+7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≥0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4171139"/>
              <a:ext cx="1676400" cy="287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×𝑥+7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≥0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281725</xdr:colOff>
      <xdr:row>73</xdr:row>
      <xdr:rowOff>70749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81725" y="14398354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≥−1,75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81725" y="14398354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≥−1,75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67078</xdr:colOff>
      <xdr:row>2</xdr:row>
      <xdr:rowOff>201232</xdr:rowOff>
    </xdr:from>
    <xdr:ext cx="2176173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8746902" y="603697"/>
              <a:ext cx="2176173" cy="2818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/>
                <a:t> 1)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800" b="1" i="0">
                          <a:latin typeface="Cambria Math" panose="02040503050406030204" pitchFamily="18" charset="0"/>
                        </a:rPr>
                        <m:t>𝐞</m:t>
                      </m:r>
                    </m:e>
                    <m:sup>
                      <m:r>
                        <a:rPr lang="en-US" sz="1800" b="1" i="0">
                          <a:latin typeface="Cambria Math" panose="02040503050406030204" pitchFamily="18" charset="0"/>
                        </a:rPr>
                        <m:t>𝐱</m:t>
                      </m:r>
                    </m:sup>
                  </m:sSup>
                  <m:r>
                    <a:rPr lang="en-US" sz="1800" b="1" i="0">
                      <a:latin typeface="Cambria Math" panose="02040503050406030204" pitchFamily="18" charset="0"/>
                    </a:rPr>
                    <m:t>+</m:t>
                  </m:r>
                  <m:r>
                    <a:rPr lang="en-US" sz="1800" b="1" i="0">
                      <a:latin typeface="Cambria Math" panose="02040503050406030204" pitchFamily="18" charset="0"/>
                    </a:rPr>
                    <m:t>𝟐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𝐱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𝟑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𝟎</m:t>
                  </m:r>
                </m:oMath>
              </a14:m>
              <a:endParaRPr lang="ru-RU" sz="1800" b="1" i="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8746902" y="603697"/>
              <a:ext cx="2176173" cy="2818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/>
                <a:t> 1) </a:t>
              </a:r>
              <a:r>
                <a:rPr lang="en-US" sz="1800" b="1" i="0">
                  <a:latin typeface="Cambria Math" panose="02040503050406030204" pitchFamily="18" charset="0"/>
                </a:rPr>
                <a:t>𝐞^𝐱+𝟐</a:t>
              </a:r>
              <a:r>
                <a:rPr lang="en-US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×𝐱−𝟑=𝟎</a:t>
              </a:r>
              <a:endParaRPr lang="ru-RU" sz="1800" b="1" i="0"/>
            </a:p>
          </xdr:txBody>
        </xdr:sp>
      </mc:Fallback>
    </mc:AlternateContent>
    <xdr:clientData/>
  </xdr:oneCellAnchor>
  <xdr:oneCellAnchor>
    <xdr:from>
      <xdr:col>14</xdr:col>
      <xdr:colOff>50131</xdr:colOff>
      <xdr:row>31</xdr:row>
      <xdr:rowOff>170447</xdr:rowOff>
    </xdr:from>
    <xdr:ext cx="2325573" cy="293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8833184" y="6226342"/>
              <a:ext cx="2325573" cy="2939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2)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𝐱</m:t>
                      </m:r>
                    </m:e>
                    <m:sup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𝟑</m:t>
                      </m:r>
                    </m:sup>
                  </m:sSup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𝟐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𝐱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𝟏𝟏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𝟎</m:t>
                  </m:r>
                </m:oMath>
              </a14:m>
              <a:endParaRPr lang="ru-RU" sz="3200" b="1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8833184" y="6226342"/>
              <a:ext cx="2325573" cy="2939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2) 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𝐱^𝟑+𝟐×𝐱−𝟏𝟏=𝟎</a:t>
              </a:r>
              <a:endParaRPr lang="ru-RU" sz="3200" b="1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70183</xdr:colOff>
      <xdr:row>64</xdr:row>
      <xdr:rowOff>150396</xdr:rowOff>
    </xdr:from>
    <xdr:ext cx="2737186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8853236" y="12643185"/>
              <a:ext cx="2737186" cy="40331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3)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ru-RU" sz="18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r>
                        <a:rPr lang="ru-RU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𝟒</m:t>
                      </m:r>
                      <m:r>
                        <a:rPr lang="ru-RU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×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𝐱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+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𝟕</m:t>
                      </m:r>
                    </m:e>
                  </m:rad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 × cos x</a:t>
              </a:r>
              <a:endParaRPr lang="ru-RU" sz="1800" b="1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8853236" y="12643185"/>
              <a:ext cx="2737186" cy="40331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3) </a:t>
              </a:r>
              <a:r>
                <a:rPr lang="ru-RU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√(𝟒×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𝐱+𝟕</a:t>
              </a:r>
              <a:r>
                <a:rPr lang="ru-RU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=3 × cos x</a:t>
              </a:r>
              <a:endParaRPr lang="ru-RU" sz="1800" b="1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160420</xdr:colOff>
      <xdr:row>77</xdr:row>
      <xdr:rowOff>187491</xdr:rowOff>
    </xdr:from>
    <xdr:to>
      <xdr:col>13</xdr:col>
      <xdr:colOff>561473</xdr:colOff>
      <xdr:row>94</xdr:row>
      <xdr:rowOff>180472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23</xdr:col>
      <xdr:colOff>76609</xdr:colOff>
      <xdr:row>4</xdr:row>
      <xdr:rowOff>81335</xdr:rowOff>
    </xdr:from>
    <xdr:ext cx="995657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4611759" y="967160"/>
              <a:ext cx="99565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1</m:t>
                    </m:r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800" b="0" i="0">
                        <a:latin typeface="Cambria Math" panose="02040503050406030204" pitchFamily="18" charset="0"/>
                      </a:rPr>
                      <m:t>ln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⁡(3−2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4611759" y="967160"/>
              <a:ext cx="99565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𝑓1(𝑥)=ln⁡(3−2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21</xdr:col>
      <xdr:colOff>770406</xdr:colOff>
      <xdr:row>4</xdr:row>
      <xdr:rowOff>9128</xdr:rowOff>
    </xdr:from>
    <xdr:ext cx="65" cy="172227"/>
    <xdr:sp macro="" textlink="">
      <xdr:nvSpPr>
        <xdr:cNvPr id="23" name="TextBox 22"/>
        <xdr:cNvSpPr txBox="1"/>
      </xdr:nvSpPr>
      <xdr:spPr>
        <a:xfrm>
          <a:off x="13807750" y="8872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23</xdr:col>
      <xdr:colOff>75666</xdr:colOff>
      <xdr:row>5</xdr:row>
      <xdr:rowOff>26266</xdr:rowOff>
    </xdr:from>
    <xdr:ext cx="899541" cy="2312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4610816" y="1102591"/>
              <a:ext cx="899541" cy="231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3−2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4610816" y="1102591"/>
              <a:ext cx="899541" cy="231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𝑓^′ (𝑥)=−2/(3−2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25</xdr:col>
      <xdr:colOff>202304</xdr:colOff>
      <xdr:row>4</xdr:row>
      <xdr:rowOff>50054</xdr:rowOff>
    </xdr:from>
    <xdr:ext cx="701218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15956654" y="935879"/>
              <a:ext cx="701218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2</m:t>
                    </m:r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3−</m:t>
                        </m:r>
                        <m:sSup>
                          <m:sSup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5956654" y="935879"/>
              <a:ext cx="701218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𝑓2(𝑥)=(3−𝑒^𝑥)/2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25</xdr:col>
      <xdr:colOff>126209</xdr:colOff>
      <xdr:row>5</xdr:row>
      <xdr:rowOff>64002</xdr:rowOff>
    </xdr:from>
    <xdr:ext cx="596253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15880559" y="1140327"/>
              <a:ext cx="596253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5880559" y="1140327"/>
              <a:ext cx="596253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𝑓^′ (𝑥)=−𝑒^𝑥/2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23</xdr:col>
      <xdr:colOff>36761</xdr:colOff>
      <xdr:row>2</xdr:row>
      <xdr:rowOff>204491</xdr:rowOff>
    </xdr:from>
    <xdr:ext cx="2176173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14512668" y="602238"/>
              <a:ext cx="2176173" cy="2818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/>
                <a:t> 1)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800" b="1" i="0">
                          <a:latin typeface="Cambria Math" panose="02040503050406030204" pitchFamily="18" charset="0"/>
                        </a:rPr>
                        <m:t>𝐞</m:t>
                      </m:r>
                    </m:e>
                    <m:sup>
                      <m:r>
                        <a:rPr lang="en-US" sz="1800" b="1" i="0">
                          <a:latin typeface="Cambria Math" panose="02040503050406030204" pitchFamily="18" charset="0"/>
                        </a:rPr>
                        <m:t>𝐱</m:t>
                      </m:r>
                    </m:sup>
                  </m:sSup>
                  <m:r>
                    <a:rPr lang="en-US" sz="1800" b="1" i="0">
                      <a:latin typeface="Cambria Math" panose="02040503050406030204" pitchFamily="18" charset="0"/>
                    </a:rPr>
                    <m:t>+</m:t>
                  </m:r>
                  <m:r>
                    <a:rPr lang="en-US" sz="1800" b="1" i="0">
                      <a:latin typeface="Cambria Math" panose="02040503050406030204" pitchFamily="18" charset="0"/>
                    </a:rPr>
                    <m:t>𝟐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𝐱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𝟑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𝟎</m:t>
                  </m:r>
                </m:oMath>
              </a14:m>
              <a:endParaRPr lang="ru-RU" sz="1800" b="1" i="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4512668" y="602238"/>
              <a:ext cx="2176173" cy="2818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/>
                <a:t> 1) </a:t>
              </a:r>
              <a:r>
                <a:rPr lang="en-US" sz="1800" b="1" i="0">
                  <a:latin typeface="Cambria Math" panose="02040503050406030204" pitchFamily="18" charset="0"/>
                </a:rPr>
                <a:t>𝐞^𝐱+𝟐</a:t>
              </a:r>
              <a:r>
                <a:rPr lang="en-US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×𝐱−𝟑=𝟎</a:t>
              </a:r>
              <a:endParaRPr lang="ru-RU" sz="1800" b="1" i="0"/>
            </a:p>
          </xdr:txBody>
        </xdr:sp>
      </mc:Fallback>
    </mc:AlternateContent>
    <xdr:clientData/>
  </xdr:oneCellAnchor>
  <xdr:oneCellAnchor>
    <xdr:from>
      <xdr:col>30</xdr:col>
      <xdr:colOff>21425</xdr:colOff>
      <xdr:row>2</xdr:row>
      <xdr:rowOff>198874</xdr:rowOff>
    </xdr:from>
    <xdr:ext cx="2325573" cy="293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8848183" y="585827"/>
              <a:ext cx="2325573" cy="2939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2)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𝐱</m:t>
                      </m:r>
                    </m:e>
                    <m:sup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𝟑</m:t>
                      </m:r>
                    </m:sup>
                  </m:sSup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𝟐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𝐱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𝟏𝟏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𝟎</m:t>
                  </m:r>
                </m:oMath>
              </a14:m>
              <a:endParaRPr lang="ru-RU" sz="3200" b="1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8848183" y="585827"/>
              <a:ext cx="2325573" cy="2939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2) 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𝐱^𝟑+𝟐×𝐱−𝟏𝟏=𝟎</a:t>
              </a:r>
              <a:endParaRPr lang="ru-RU" sz="3200" b="1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37</xdr:col>
      <xdr:colOff>29765</xdr:colOff>
      <xdr:row>2</xdr:row>
      <xdr:rowOff>133945</xdr:rowOff>
    </xdr:from>
    <xdr:ext cx="2737186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3127890" y="520898"/>
              <a:ext cx="2737186" cy="40331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3)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ru-RU" sz="18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r>
                        <a:rPr lang="ru-RU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𝟒</m:t>
                      </m:r>
                      <m:r>
                        <a:rPr lang="ru-RU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×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𝐱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+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𝟕</m:t>
                      </m:r>
                    </m:e>
                  </m:rad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 × cos x</a:t>
              </a:r>
              <a:endParaRPr lang="ru-RU" sz="1800" b="1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3127890" y="520898"/>
              <a:ext cx="2737186" cy="40331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3) </a:t>
              </a:r>
              <a:r>
                <a:rPr lang="ru-RU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√(𝟒×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𝐱+𝟕</a:t>
              </a:r>
              <a:r>
                <a:rPr lang="ru-RU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=3 × cos x</a:t>
              </a:r>
              <a:endParaRPr lang="ru-RU" sz="1800" b="1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30</xdr:col>
      <xdr:colOff>57150</xdr:colOff>
      <xdr:row>4</xdr:row>
      <xdr:rowOff>33337</xdr:rowOff>
    </xdr:from>
    <xdr:ext cx="960840" cy="1424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8859500" y="919162"/>
              <a:ext cx="960840" cy="142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1</m:t>
                    </m:r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8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11−2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8859500" y="919162"/>
              <a:ext cx="960840" cy="142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𝑓1(𝑥)=√(3&amp;11−2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39</xdr:col>
      <xdr:colOff>423197</xdr:colOff>
      <xdr:row>4</xdr:row>
      <xdr:rowOff>34771</xdr:rowOff>
    </xdr:from>
    <xdr:ext cx="1010213" cy="196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24901423" y="936061"/>
              <a:ext cx="1010213" cy="196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8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n-US" sz="800" b="0" i="1">
                      <a:latin typeface="Cambria Math" panose="02040503050406030204" pitchFamily="18" charset="0"/>
                    </a:rPr>
                    <m:t>2</m:t>
                  </m:r>
                  <m:d>
                    <m:d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8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n-US" sz="800" b="0" i="0">
                      <a:latin typeface="Cambria Math" panose="02040503050406030204" pitchFamily="18" charset="0"/>
                    </a:rPr>
                    <m:t>arccos</m:t>
                  </m:r>
                  <m:r>
                    <a:rPr lang="en-US" sz="800" b="0" i="1">
                      <a:latin typeface="Cambria Math" panose="02040503050406030204" pitchFamily="18" charset="0"/>
                    </a:rPr>
                    <m:t>⁡</m:t>
                  </m:r>
                  <m:f>
                    <m:f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n-US" sz="8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8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r>
                            <a:rPr lang="en-US" sz="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</m:t>
                          </m:r>
                          <m:r>
                            <a:rPr lang="en-US" sz="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+7</m:t>
                          </m:r>
                        </m:e>
                      </m:rad>
                    </m:num>
                    <m:den>
                      <m:r>
                        <a:rPr lang="en-US" sz="800" b="0" i="1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</m:oMath>
              </a14:m>
              <a:r>
                <a:rPr lang="en-US" sz="1100"/>
                <a:t> </a:t>
              </a:r>
              <a:endParaRPr lang="ru-RU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24901423" y="936061"/>
              <a:ext cx="1010213" cy="196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𝑓2(𝑥)=arccos⁡√(4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×𝑥+7)/</a:t>
              </a:r>
              <a:r>
                <a:rPr lang="en-US" sz="800" b="0" i="0">
                  <a:latin typeface="Cambria Math" panose="02040503050406030204" pitchFamily="18" charset="0"/>
                </a:rPr>
                <a:t>3</a:t>
              </a:r>
              <a:r>
                <a:rPr lang="en-US" sz="1100"/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32</xdr:col>
      <xdr:colOff>149328</xdr:colOff>
      <xdr:row>5</xdr:row>
      <xdr:rowOff>14287</xdr:rowOff>
    </xdr:from>
    <xdr:ext cx="753411" cy="2462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20325941" y="1110174"/>
              <a:ext cx="753411" cy="246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=−3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20325941" y="1110174"/>
              <a:ext cx="753411" cy="246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𝑓^′ (𝑥)=−3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×𝑥^2/2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39</xdr:col>
      <xdr:colOff>169812</xdr:colOff>
      <xdr:row>4</xdr:row>
      <xdr:rowOff>192190</xdr:rowOff>
    </xdr:from>
    <xdr:ext cx="1632242" cy="3844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4648038" y="1093480"/>
              <a:ext cx="1632242" cy="384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3</m:t>
                        </m:r>
                        <m:rad>
                          <m:radPr>
                            <m:degHide m:val="on"/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n-US" sz="8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f>
                              <m:fPr>
                                <m:ctrlP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9</m:t>
                                </m:r>
                              </m:den>
                            </m:f>
                          </m:e>
                        </m:rad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4×</m:t>
                            </m:r>
                            <m: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+7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8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4648038" y="1093480"/>
              <a:ext cx="1632242" cy="384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𝑓^′ (𝑥)=−2/(3√(2/9−4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×𝑥/9)×√(4×𝑥+7))</a:t>
              </a:r>
              <a:endParaRPr lang="ru-RU" sz="800"/>
            </a:p>
          </xdr:txBody>
        </xdr:sp>
      </mc:Fallback>
    </mc:AlternateContent>
    <xdr:clientData/>
  </xdr:oneCellAnchor>
  <xdr:oneCellAnchor>
    <xdr:from>
      <xdr:col>37</xdr:col>
      <xdr:colOff>44654</xdr:colOff>
      <xdr:row>4</xdr:row>
      <xdr:rowOff>49776</xdr:rowOff>
    </xdr:from>
    <xdr:ext cx="1044197" cy="2462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23293848" y="951066"/>
              <a:ext cx="1044197" cy="246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1</m:t>
                    </m:r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3×</m:t>
                            </m:r>
                            <m:r>
                              <m:rPr>
                                <m:sty m:val="p"/>
                              </m:rPr>
                              <a:rPr lang="en-US" sz="8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U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⁡)</m:t>
                            </m:r>
                          </m:e>
                          <m:sup>
                            <m: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−7</m:t>
                        </m:r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ru-RU" sz="8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23293848" y="951066"/>
              <a:ext cx="1044197" cy="246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𝑓1(𝑥)=((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3×cos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2−7)/</a:t>
              </a:r>
              <a:r>
                <a:rPr lang="en-US" sz="800" b="0" i="0">
                  <a:latin typeface="Cambria Math" panose="02040503050406030204" pitchFamily="18" charset="0"/>
                </a:rPr>
                <a:t>4</a:t>
              </a:r>
              <a:endParaRPr lang="ru-RU" sz="800"/>
            </a:p>
          </xdr:txBody>
        </xdr:sp>
      </mc:Fallback>
    </mc:AlternateContent>
    <xdr:clientData/>
  </xdr:oneCellAnchor>
  <xdr:oneCellAnchor>
    <xdr:from>
      <xdr:col>32</xdr:col>
      <xdr:colOff>54897</xdr:colOff>
      <xdr:row>3</xdr:row>
      <xdr:rowOff>193162</xdr:rowOff>
    </xdr:from>
    <xdr:ext cx="876587" cy="276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20231510" y="899856"/>
              <a:ext cx="87658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2</m:t>
                    </m:r>
                    <m:d>
                      <m:d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9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11−</m:t>
                        </m:r>
                        <m:sSup>
                          <m:sSup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20231510" y="899856"/>
              <a:ext cx="87658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𝑓2(𝑥)=  (11−𝑥^3)/2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30</xdr:col>
      <xdr:colOff>13928</xdr:colOff>
      <xdr:row>5</xdr:row>
      <xdr:rowOff>8809</xdr:rowOff>
    </xdr:from>
    <xdr:ext cx="1261756" cy="3080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8961509" y="1104696"/>
              <a:ext cx="1261756" cy="308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11−2×</m:t>
                                </m:r>
                                <m:r>
                                  <a:rPr lang="en-US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</m:e>
                          <m:sup>
                            <m:f>
                              <m:fPr>
                                <m:ctrlP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ru-RU" sz="8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8961509" y="1104696"/>
              <a:ext cx="1261756" cy="308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𝑓^′ (𝑥)=−2/(3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11−2×𝑥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2/3) )</a:t>
              </a:r>
              <a:endParaRPr lang="ru-RU" sz="800"/>
            </a:p>
          </xdr:txBody>
        </xdr:sp>
      </mc:Fallback>
    </mc:AlternateContent>
    <xdr:clientData/>
  </xdr:oneCellAnchor>
  <xdr:oneCellAnchor>
    <xdr:from>
      <xdr:col>37</xdr:col>
      <xdr:colOff>75379</xdr:colOff>
      <xdr:row>5</xdr:row>
      <xdr:rowOff>100985</xdr:rowOff>
    </xdr:from>
    <xdr:ext cx="1049005" cy="2099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23324573" y="1196872"/>
              <a:ext cx="1049005" cy="209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=−9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𝑠𝑖𝑛𝑥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𝑐𝑜𝑠𝑥</m:t>
                        </m:r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8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23324573" y="1196872"/>
              <a:ext cx="1049005" cy="209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𝑓^′ (𝑥)=−9𝑠𝑖𝑛𝑥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×𝑐𝑜𝑠𝑥/2</a:t>
              </a:r>
              <a:endParaRPr lang="ru-RU" sz="800"/>
            </a:p>
          </xdr:txBody>
        </xdr:sp>
      </mc:Fallback>
    </mc:AlternateContent>
    <xdr:clientData/>
  </xdr:oneCellAnchor>
  <xdr:oneCellAnchor>
    <xdr:from>
      <xdr:col>23</xdr:col>
      <xdr:colOff>21647</xdr:colOff>
      <xdr:row>43</xdr:row>
      <xdr:rowOff>86590</xdr:rowOff>
    </xdr:from>
    <xdr:ext cx="2176173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14482329" y="8680738"/>
              <a:ext cx="2176173" cy="2818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/>
                <a:t> 1)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800" b="1" i="0">
                          <a:latin typeface="Cambria Math" panose="02040503050406030204" pitchFamily="18" charset="0"/>
                        </a:rPr>
                        <m:t>𝐞</m:t>
                      </m:r>
                    </m:e>
                    <m:sup>
                      <m:r>
                        <a:rPr lang="en-US" sz="1800" b="1" i="0">
                          <a:latin typeface="Cambria Math" panose="02040503050406030204" pitchFamily="18" charset="0"/>
                        </a:rPr>
                        <m:t>𝐱</m:t>
                      </m:r>
                    </m:sup>
                  </m:sSup>
                  <m:r>
                    <a:rPr lang="en-US" sz="1800" b="1" i="0">
                      <a:latin typeface="Cambria Math" panose="02040503050406030204" pitchFamily="18" charset="0"/>
                    </a:rPr>
                    <m:t>+</m:t>
                  </m:r>
                  <m:r>
                    <a:rPr lang="en-US" sz="1800" b="1" i="0">
                      <a:latin typeface="Cambria Math" panose="02040503050406030204" pitchFamily="18" charset="0"/>
                    </a:rPr>
                    <m:t>𝟐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𝐱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𝟑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18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𝟎</m:t>
                  </m:r>
                </m:oMath>
              </a14:m>
              <a:endParaRPr lang="ru-RU" sz="1800" b="1" i="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14482329" y="8680738"/>
              <a:ext cx="2176173" cy="28180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/>
                <a:t> 1) </a:t>
              </a:r>
              <a:r>
                <a:rPr lang="en-US" sz="1800" b="1" i="0">
                  <a:latin typeface="Cambria Math" panose="02040503050406030204" pitchFamily="18" charset="0"/>
                </a:rPr>
                <a:t>𝐞^𝐱+𝟐</a:t>
              </a:r>
              <a:r>
                <a:rPr lang="en-US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×𝐱−𝟑=𝟎</a:t>
              </a:r>
              <a:endParaRPr lang="ru-RU" sz="1800" b="1" i="0"/>
            </a:p>
          </xdr:txBody>
        </xdr:sp>
      </mc:Fallback>
    </mc:AlternateContent>
    <xdr:clientData/>
  </xdr:oneCellAnchor>
  <xdr:oneCellAnchor>
    <xdr:from>
      <xdr:col>23</xdr:col>
      <xdr:colOff>0</xdr:colOff>
      <xdr:row>58</xdr:row>
      <xdr:rowOff>0</xdr:rowOff>
    </xdr:from>
    <xdr:ext cx="2325573" cy="293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14633864" y="11328977"/>
              <a:ext cx="2325573" cy="2939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2)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𝐱</m:t>
                      </m:r>
                    </m:e>
                    <m:sup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𝟑</m:t>
                      </m:r>
                    </m:sup>
                  </m:sSup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𝟐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𝐱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𝟏𝟏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𝟎</m:t>
                  </m:r>
                </m:oMath>
              </a14:m>
              <a:endParaRPr lang="ru-RU" sz="3200" b="1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14633864" y="11328977"/>
              <a:ext cx="2325573" cy="2939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2) 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𝐱^𝟑+𝟐×𝐱−𝟏𝟏=𝟎</a:t>
              </a:r>
              <a:endParaRPr lang="ru-RU" sz="3200" b="1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23</xdr:col>
      <xdr:colOff>0</xdr:colOff>
      <xdr:row>71</xdr:row>
      <xdr:rowOff>0</xdr:rowOff>
    </xdr:from>
    <xdr:ext cx="2737186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14633864" y="13941136"/>
              <a:ext cx="2737186" cy="40331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3)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ru-RU" sz="18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r>
                        <a:rPr lang="ru-RU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𝟒</m:t>
                      </m:r>
                      <m:r>
                        <a:rPr lang="ru-RU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×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𝐱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+</m:t>
                      </m:r>
                      <m:r>
                        <a:rPr lang="en-US" sz="1800" b="1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𝟕</m:t>
                      </m:r>
                    </m:e>
                  </m:rad>
                  <m:r>
                    <a:rPr lang="en-US" sz="18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 × cos x</a:t>
              </a:r>
              <a:endParaRPr lang="ru-RU" sz="1800" b="1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14633864" y="13941136"/>
              <a:ext cx="2737186" cy="40331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1">
                  <a:solidFill>
                    <a:schemeClr val="dk1"/>
                  </a:solidFill>
                  <a:effectLst/>
                  <a:ea typeface="Cambria Math" panose="02040503050406030204" pitchFamily="18" charset="0"/>
                  <a:cs typeface="+mn-cs"/>
                </a:rPr>
                <a:t> 3) </a:t>
              </a:r>
              <a:r>
                <a:rPr lang="ru-RU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√(𝟒×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𝐱+𝟕</a:t>
              </a:r>
              <a:r>
                <a:rPr lang="ru-RU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=3 × cos x</a:t>
              </a:r>
              <a:endParaRPr lang="ru-RU" sz="1800" b="1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2"/>
  <sheetViews>
    <sheetView tabSelected="1" zoomScale="60" zoomScaleNormal="60" workbookViewId="0">
      <selection activeCell="K2" sqref="K2"/>
    </sheetView>
  </sheetViews>
  <sheetFormatPr defaultRowHeight="15" x14ac:dyDescent="0.25"/>
  <cols>
    <col min="7" max="7" width="12.42578125" bestFit="1" customWidth="1"/>
    <col min="11" max="11" width="9.140625" customWidth="1"/>
    <col min="16" max="16" width="10.28515625" customWidth="1"/>
    <col min="18" max="18" width="9.140625" customWidth="1"/>
    <col min="19" max="19" width="10.28515625" customWidth="1"/>
    <col min="22" max="22" width="13.5703125" customWidth="1"/>
    <col min="25" max="25" width="10.28515625" customWidth="1"/>
    <col min="27" max="27" width="9.28515625" customWidth="1"/>
    <col min="28" max="28" width="11.28515625" customWidth="1"/>
    <col min="31" max="31" width="12" customWidth="1"/>
    <col min="35" max="35" width="10" customWidth="1"/>
    <col min="38" max="38" width="10.42578125" customWidth="1"/>
    <col min="42" max="42" width="12.85546875" customWidth="1"/>
    <col min="44" max="44" width="10.7109375" bestFit="1" customWidth="1"/>
    <col min="49" max="49" width="10.28515625" customWidth="1"/>
  </cols>
  <sheetData>
    <row r="1" spans="1:50" ht="15.75" thickBot="1" x14ac:dyDescent="0.3">
      <c r="A1" s="60" t="s">
        <v>0</v>
      </c>
      <c r="B1" s="61"/>
      <c r="C1" s="61"/>
      <c r="D1" s="61"/>
      <c r="E1" s="61"/>
      <c r="F1" s="61"/>
      <c r="G1" s="61"/>
      <c r="H1" s="61"/>
      <c r="I1" s="62"/>
      <c r="K1" s="60" t="s">
        <v>60</v>
      </c>
      <c r="L1" s="63"/>
      <c r="N1" s="18"/>
      <c r="O1" s="26" t="s">
        <v>12</v>
      </c>
      <c r="P1" s="27"/>
      <c r="Q1" s="27"/>
      <c r="R1" s="27"/>
      <c r="S1" s="27"/>
      <c r="T1" s="27"/>
      <c r="U1" s="27"/>
      <c r="V1" s="27"/>
      <c r="W1" s="32"/>
      <c r="X1" s="27"/>
      <c r="Y1" s="27"/>
      <c r="Z1" s="28"/>
    </row>
    <row r="2" spans="1:50" ht="15.75" thickBot="1" x14ac:dyDescent="0.3">
      <c r="N2" s="18"/>
      <c r="O2" s="29" t="s">
        <v>11</v>
      </c>
      <c r="P2" s="30"/>
      <c r="Q2" s="30"/>
      <c r="R2" s="30"/>
      <c r="S2" s="30"/>
      <c r="T2" s="30"/>
      <c r="U2" s="30"/>
      <c r="V2" s="30"/>
      <c r="W2" s="34"/>
      <c r="X2" s="33" t="s">
        <v>28</v>
      </c>
      <c r="Y2" s="30"/>
      <c r="Z2" s="31"/>
    </row>
    <row r="3" spans="1:50" ht="23.25" x14ac:dyDescent="0.35">
      <c r="A3" s="1" t="s">
        <v>1</v>
      </c>
      <c r="N3" s="18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50" x14ac:dyDescent="0.25">
      <c r="N4" s="18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50" x14ac:dyDescent="0.25">
      <c r="A5" s="58" t="s">
        <v>2</v>
      </c>
      <c r="B5" s="58"/>
      <c r="C5" s="58"/>
      <c r="D5" s="4">
        <v>-5</v>
      </c>
      <c r="N5" s="18"/>
    </row>
    <row r="6" spans="1:50" x14ac:dyDescent="0.25">
      <c r="A6" s="58" t="s">
        <v>3</v>
      </c>
      <c r="B6" s="58"/>
      <c r="C6" s="58"/>
      <c r="D6" s="4">
        <v>0.3</v>
      </c>
      <c r="N6" s="18"/>
      <c r="O6" s="58" t="s">
        <v>22</v>
      </c>
      <c r="P6" s="58"/>
      <c r="Q6" s="58"/>
      <c r="R6" s="4" t="s">
        <v>23</v>
      </c>
    </row>
    <row r="7" spans="1:50" x14ac:dyDescent="0.25">
      <c r="N7" s="18"/>
      <c r="O7" s="58" t="s">
        <v>13</v>
      </c>
      <c r="P7" s="58"/>
      <c r="Q7" s="58"/>
      <c r="R7" s="4">
        <v>9.9999999999999995E-7</v>
      </c>
    </row>
    <row r="8" spans="1:50" x14ac:dyDescent="0.25">
      <c r="A8" s="58" t="s">
        <v>4</v>
      </c>
      <c r="B8" s="58"/>
      <c r="N8" s="18"/>
      <c r="O8" s="19"/>
      <c r="P8" s="19"/>
      <c r="Q8" s="19"/>
      <c r="R8" s="22"/>
      <c r="X8" s="25" t="s">
        <v>5</v>
      </c>
      <c r="Y8" s="25" t="s">
        <v>38</v>
      </c>
      <c r="Z8" s="25" t="s">
        <v>39</v>
      </c>
      <c r="AA8" s="25" t="s">
        <v>14</v>
      </c>
      <c r="AB8" s="25" t="s">
        <v>5</v>
      </c>
      <c r="AC8" s="25" t="s">
        <v>40</v>
      </c>
      <c r="AE8" s="25" t="s">
        <v>5</v>
      </c>
      <c r="AF8" s="25" t="s">
        <v>38</v>
      </c>
      <c r="AG8" s="25" t="s">
        <v>39</v>
      </c>
      <c r="AH8" s="25" t="s">
        <v>14</v>
      </c>
      <c r="AI8" s="25" t="s">
        <v>5</v>
      </c>
      <c r="AJ8" s="25" t="s">
        <v>40</v>
      </c>
      <c r="AL8" s="25" t="s">
        <v>5</v>
      </c>
      <c r="AM8" s="25" t="s">
        <v>38</v>
      </c>
      <c r="AN8" s="25" t="s">
        <v>39</v>
      </c>
      <c r="AO8" s="25" t="s">
        <v>14</v>
      </c>
      <c r="AP8" s="25" t="s">
        <v>5</v>
      </c>
      <c r="AQ8" s="25" t="s">
        <v>40</v>
      </c>
      <c r="AS8" s="25" t="s">
        <v>5</v>
      </c>
      <c r="AT8" s="25" t="s">
        <v>38</v>
      </c>
      <c r="AU8" s="25" t="s">
        <v>39</v>
      </c>
      <c r="AV8" s="25" t="s">
        <v>14</v>
      </c>
      <c r="AW8" s="25" t="s">
        <v>5</v>
      </c>
      <c r="AX8" s="25" t="s">
        <v>40</v>
      </c>
    </row>
    <row r="9" spans="1:50" x14ac:dyDescent="0.25">
      <c r="A9" s="15" t="s">
        <v>5</v>
      </c>
      <c r="B9" s="15" t="s">
        <v>6</v>
      </c>
      <c r="N9" s="18"/>
      <c r="O9" s="23" t="s">
        <v>18</v>
      </c>
      <c r="P9" s="23" t="s">
        <v>19</v>
      </c>
      <c r="Q9" s="23" t="s">
        <v>20</v>
      </c>
      <c r="R9" s="24" t="s">
        <v>21</v>
      </c>
      <c r="S9" s="21"/>
      <c r="T9" s="21"/>
      <c r="U9" s="21"/>
      <c r="V9" s="21"/>
      <c r="X9" s="4">
        <v>0.4</v>
      </c>
      <c r="Y9" s="4">
        <f>ABS(LN(3-2*X9))</f>
        <v>0.78845736036427028</v>
      </c>
      <c r="Z9" s="4">
        <f>ABS(-EXP(X9)/2)</f>
        <v>0.74591234882063517</v>
      </c>
      <c r="AA9" s="4">
        <v>1</v>
      </c>
      <c r="AB9" s="47">
        <v>0.4</v>
      </c>
      <c r="AC9" s="4">
        <f>EXP(AB9)+2*AB9-3</f>
        <v>-0.70817530235872983</v>
      </c>
      <c r="AE9" s="4">
        <v>1.8</v>
      </c>
      <c r="AF9" s="4">
        <f>ABS(-2/3*(11-2*AE9)^(2/3))</f>
        <v>2.5316085520450757</v>
      </c>
      <c r="AG9" s="4">
        <f t="shared" ref="AG9:AG39" si="0">ABS(-3*(AE9^2/2))</f>
        <v>4.8600000000000003</v>
      </c>
      <c r="AH9" s="4">
        <v>1</v>
      </c>
      <c r="AI9" s="4">
        <v>1.8</v>
      </c>
      <c r="AJ9" s="4">
        <f>AI9^3+2*AI9-11</f>
        <v>-1.5679999999999996</v>
      </c>
      <c r="AL9" s="4">
        <v>-1</v>
      </c>
      <c r="AM9" s="4">
        <f>-9*SIN(AL9)*COS(AL9)/2</f>
        <v>2.0459192103577841</v>
      </c>
      <c r="AN9" s="4">
        <f t="shared" ref="AN9:AN34" si="1">ABS(-2/3*SQRT(4*AE9/9)*SQRT(4*AE9+7))</f>
        <v>2.2469732728470286</v>
      </c>
      <c r="AO9" s="4">
        <v>1</v>
      </c>
      <c r="AP9" s="4">
        <v>-1</v>
      </c>
      <c r="AQ9" s="4">
        <f>SQRT(4*AP9+7)-3*COS(AP9)</f>
        <v>0.1111438899644579</v>
      </c>
      <c r="AS9" s="4">
        <v>0.25</v>
      </c>
      <c r="AT9" s="4">
        <f>-9*SIN(AS9)*COS(AS9)/2</f>
        <v>-1.0787074618594568</v>
      </c>
      <c r="AU9" s="4">
        <f>ABS(-2/3*SQRT(4*AS9/9)*SQRT(4*AS9+7))</f>
        <v>0.62853936105470887</v>
      </c>
      <c r="AV9" s="4">
        <v>1</v>
      </c>
      <c r="AW9" s="4">
        <v>0.25</v>
      </c>
      <c r="AX9" s="4">
        <f>SQRT(4*AW9+7)-3*COS(AW9)</f>
        <v>-7.831014038574402E-2</v>
      </c>
    </row>
    <row r="10" spans="1:50" x14ac:dyDescent="0.25">
      <c r="A10" s="4">
        <v>-5</v>
      </c>
      <c r="B10" s="5">
        <f>EXP(A10)+2*A10-3</f>
        <v>-12.993262053000915</v>
      </c>
      <c r="N10" s="18"/>
      <c r="O10" s="25" t="s">
        <v>14</v>
      </c>
      <c r="P10" s="25" t="s">
        <v>5</v>
      </c>
      <c r="Q10" s="25" t="s">
        <v>15</v>
      </c>
      <c r="R10" s="25" t="s">
        <v>16</v>
      </c>
      <c r="S10" s="25" t="s">
        <v>6</v>
      </c>
      <c r="T10" s="25" t="s">
        <v>17</v>
      </c>
      <c r="U10" s="25" t="s">
        <v>24</v>
      </c>
      <c r="V10" s="25" t="s">
        <v>25</v>
      </c>
      <c r="X10" s="4">
        <f>X9+0.01</f>
        <v>0.41000000000000003</v>
      </c>
      <c r="Y10" s="4">
        <f t="shared" ref="Y10:Y39" si="2">ABS(LN(3-2*X10))</f>
        <v>0.77932487680099749</v>
      </c>
      <c r="Z10" s="4">
        <f t="shared" ref="Z10:Z39" si="3">ABS(-EXP(X10)/2)</f>
        <v>0.75340889255642685</v>
      </c>
      <c r="AA10" s="4">
        <v>2</v>
      </c>
      <c r="AB10" s="45">
        <f>AB9-0.2491*AC9</f>
        <v>0.57640646781755955</v>
      </c>
      <c r="AC10" s="4">
        <f>EXP(AB10)+2*AB10-3</f>
        <v>-6.7555302015882113E-2</v>
      </c>
      <c r="AE10" s="4">
        <f>AE9+0.01</f>
        <v>1.81</v>
      </c>
      <c r="AF10" s="4">
        <f t="shared" ref="AF10:AF39" si="4">ABS(-2/3*(11-2*AE10)^(2/3))</f>
        <v>2.5270450380122313</v>
      </c>
      <c r="AG10" s="4">
        <f t="shared" si="0"/>
        <v>4.9141500000000002</v>
      </c>
      <c r="AH10" s="4">
        <v>2</v>
      </c>
      <c r="AI10" s="45">
        <f>AI9-0.06561*AJ9</f>
        <v>1.90287648</v>
      </c>
      <c r="AJ10" s="4">
        <f>AI10^3+2*AI10-11</f>
        <v>-0.30404757521762527</v>
      </c>
      <c r="AL10" s="4">
        <f>AL9+0.01</f>
        <v>-0.99</v>
      </c>
      <c r="AM10" s="4">
        <f t="shared" ref="AM10:AM34" si="5">-9*SIN(AL10)*COS(AL10)/2</f>
        <v>2.0642353993840721</v>
      </c>
      <c r="AN10" s="4">
        <f t="shared" si="1"/>
        <v>2.2563775185400248</v>
      </c>
      <c r="AO10" s="4">
        <v>2</v>
      </c>
      <c r="AP10" s="45">
        <f>AP9+0.957*AQ9</f>
        <v>-0.89363529730401381</v>
      </c>
      <c r="AQ10" s="4">
        <f>SQRT(4*AP10+7)-3*COS(AP10)</f>
        <v>-2.8949455198677088E-2</v>
      </c>
      <c r="AS10" s="4">
        <f>AS9+0.01</f>
        <v>0.26</v>
      </c>
      <c r="AT10" s="4">
        <f t="shared" ref="AT10:AT34" si="6">-9*SIN(AS10)*COS(AS10)/2</f>
        <v>-1.1179803101484078</v>
      </c>
      <c r="AU10" s="4">
        <f t="shared" ref="AU10:AU34" si="7">ABS(-2/3*SQRT(4*AS10/9)*SQRT(4*AS10+7))</f>
        <v>0.64258736255743354</v>
      </c>
      <c r="AV10" s="4">
        <v>2</v>
      </c>
      <c r="AW10" s="45">
        <f>AW9-0.4751*AX9</f>
        <v>0.28720514769726702</v>
      </c>
      <c r="AX10" s="4">
        <f>SQRT(4*AW10+7)-3*COS(AW10)</f>
        <v>-2.2504065840967424E-2</v>
      </c>
    </row>
    <row r="11" spans="1:50" x14ac:dyDescent="0.25">
      <c r="A11" s="4">
        <f>A10+$D$6</f>
        <v>-4.7</v>
      </c>
      <c r="B11" s="5">
        <f t="shared" ref="B11:B35" si="8">EXP(A11)+2*A11-3</f>
        <v>-12.390904722898304</v>
      </c>
      <c r="N11" s="18"/>
      <c r="O11" s="4">
        <v>1</v>
      </c>
      <c r="P11" s="4">
        <f t="shared" ref="P11:P28" si="9">(Q11+R11)/2</f>
        <v>0.55000000000000004</v>
      </c>
      <c r="Q11" s="4">
        <v>0.4</v>
      </c>
      <c r="R11" s="4">
        <v>0.7</v>
      </c>
      <c r="S11" s="4">
        <f t="shared" ref="S11:S28" si="10">EXP(P11)+2*P11-3</f>
        <v>-0.16674698213260442</v>
      </c>
      <c r="T11" s="4">
        <f t="shared" ref="T11:T28" si="11">EXP(Q11)+2*Q11-3</f>
        <v>-0.70817530235872983</v>
      </c>
      <c r="U11" s="4">
        <f t="shared" ref="U11:U28" si="12">S11*T11</f>
        <v>0.11808609448916285</v>
      </c>
      <c r="V11" s="6" t="str">
        <f t="shared" ref="V11:V28" si="13">IF(ABS(S11)&lt;$R$7, "выполнено","не выполнено")</f>
        <v>не выполнено</v>
      </c>
      <c r="X11" s="4">
        <f t="shared" ref="X11:X39" si="14">X10+0.01</f>
        <v>0.42000000000000004</v>
      </c>
      <c r="Y11" s="4">
        <f t="shared" si="2"/>
        <v>0.77010822169607374</v>
      </c>
      <c r="Z11" s="4">
        <f t="shared" si="3"/>
        <v>0.76098077780931694</v>
      </c>
      <c r="AA11" s="4">
        <v>3</v>
      </c>
      <c r="AB11" s="45">
        <f t="shared" ref="AB11:AB12" si="15">AB10-0.2491*AC10</f>
        <v>0.5932344935497158</v>
      </c>
      <c r="AC11" s="4">
        <f t="shared" ref="AC11:AC14" si="16">EXP(AB11)+2*AB11-3</f>
        <v>-3.6981618099178881E-3</v>
      </c>
      <c r="AE11" s="4">
        <f t="shared" ref="AE11:AE39" si="17">AE10+0.01</f>
        <v>1.82</v>
      </c>
      <c r="AF11" s="4">
        <f t="shared" si="4"/>
        <v>2.5224773996953918</v>
      </c>
      <c r="AG11" s="4">
        <f t="shared" si="0"/>
        <v>4.9686000000000003</v>
      </c>
      <c r="AH11" s="4">
        <v>3</v>
      </c>
      <c r="AI11" s="45">
        <f t="shared" ref="AI11:AI15" si="18">AI10-0.06561*AJ10</f>
        <v>1.9228250414100283</v>
      </c>
      <c r="AJ11" s="4">
        <f t="shared" ref="AJ11:AJ16" si="19">AI11^3+2*AI11-11</f>
        <v>-4.5173226924243082E-2</v>
      </c>
      <c r="AL11" s="4">
        <f t="shared" ref="AL11:AL34" si="20">AL10+0.01</f>
        <v>-0.98</v>
      </c>
      <c r="AM11" s="4">
        <f t="shared" si="5"/>
        <v>2.0817259217733786</v>
      </c>
      <c r="AN11" s="4">
        <f t="shared" si="1"/>
        <v>2.2657776034174555</v>
      </c>
      <c r="AO11" s="4">
        <v>3</v>
      </c>
      <c r="AP11" s="45">
        <f t="shared" ref="AP11:AP17" si="21">AP10+0.957*AQ10</f>
        <v>-0.92133992592914782</v>
      </c>
      <c r="AQ11" s="4">
        <f t="shared" ref="AQ11:AQ17" si="22">SQRT(4*AP11+7)-3*COS(AP11)</f>
        <v>6.3546643494796218E-3</v>
      </c>
      <c r="AS11" s="4">
        <f t="shared" ref="AS11:AS34" si="23">AS10+0.01</f>
        <v>0.27</v>
      </c>
      <c r="AT11" s="4">
        <f t="shared" si="6"/>
        <v>-1.1568059812195044</v>
      </c>
      <c r="AU11" s="4">
        <f t="shared" si="7"/>
        <v>0.65645512667152905</v>
      </c>
      <c r="AV11" s="4">
        <v>3</v>
      </c>
      <c r="AW11" s="45">
        <f t="shared" ref="AW11:AW17" si="24">AW10-0.4751*AX10</f>
        <v>0.29789682937831063</v>
      </c>
      <c r="AX11" s="4">
        <f t="shared" ref="AX11:AX17" si="25">SQRT(4*AW11+7)-3*COS(AW11)</f>
        <v>-5.7727979785782146E-3</v>
      </c>
    </row>
    <row r="12" spans="1:50" x14ac:dyDescent="0.25">
      <c r="A12" s="4">
        <f t="shared" ref="A12:A35" si="26">A11+$D$6</f>
        <v>-4.4000000000000004</v>
      </c>
      <c r="B12" s="5">
        <f t="shared" si="8"/>
        <v>-11.787722660096932</v>
      </c>
      <c r="N12" s="18"/>
      <c r="O12" s="4">
        <v>2</v>
      </c>
      <c r="P12" s="4">
        <f t="shared" si="9"/>
        <v>0.625</v>
      </c>
      <c r="Q12" s="4">
        <f t="shared" ref="Q12:Q28" si="27">IF(U11&lt;0,Q11,P11)</f>
        <v>0.55000000000000004</v>
      </c>
      <c r="R12" s="4">
        <f t="shared" ref="R12:R28" si="28">IF(U11&lt;0,P11,R11)</f>
        <v>0.7</v>
      </c>
      <c r="S12" s="4">
        <f t="shared" si="10"/>
        <v>0.11824595743222233</v>
      </c>
      <c r="T12" s="4">
        <f t="shared" si="11"/>
        <v>-0.16674698213260442</v>
      </c>
      <c r="U12" s="4">
        <f t="shared" si="12"/>
        <v>-1.9717156551203478E-2</v>
      </c>
      <c r="V12" s="6" t="str">
        <f t="shared" si="13"/>
        <v>не выполнено</v>
      </c>
      <c r="X12" s="4">
        <f t="shared" si="14"/>
        <v>0.43000000000000005</v>
      </c>
      <c r="Y12" s="4">
        <f t="shared" si="2"/>
        <v>0.76080582903375993</v>
      </c>
      <c r="Z12" s="4">
        <f t="shared" si="3"/>
        <v>0.76862876177414075</v>
      </c>
      <c r="AA12" s="4">
        <v>4</v>
      </c>
      <c r="AB12" s="45">
        <f t="shared" si="15"/>
        <v>0.59415570565656639</v>
      </c>
      <c r="AC12" s="4">
        <f t="shared" si="16"/>
        <v>-1.8772948574374837E-4</v>
      </c>
      <c r="AE12" s="4">
        <f t="shared" si="17"/>
        <v>1.83</v>
      </c>
      <c r="AF12" s="4">
        <f t="shared" si="4"/>
        <v>2.5179056221446912</v>
      </c>
      <c r="AG12" s="4">
        <f t="shared" si="0"/>
        <v>5.0233500000000006</v>
      </c>
      <c r="AH12" s="4">
        <v>4</v>
      </c>
      <c r="AI12" s="45">
        <f t="shared" si="18"/>
        <v>1.925788856828528</v>
      </c>
      <c r="AJ12" s="4">
        <f t="shared" si="19"/>
        <v>-6.3209443422209688E-3</v>
      </c>
      <c r="AL12" s="4">
        <f t="shared" si="20"/>
        <v>-0.97</v>
      </c>
      <c r="AM12" s="4">
        <f t="shared" si="5"/>
        <v>2.0983837815499511</v>
      </c>
      <c r="AN12" s="4">
        <f t="shared" si="1"/>
        <v>2.2751735790516765</v>
      </c>
      <c r="AO12" s="4">
        <v>4</v>
      </c>
      <c r="AP12" s="45">
        <f t="shared" si="21"/>
        <v>-0.91525851214669585</v>
      </c>
      <c r="AQ12" s="4">
        <f t="shared" si="22"/>
        <v>-1.4732407664439506E-3</v>
      </c>
      <c r="AS12" s="4">
        <f t="shared" si="23"/>
        <v>0.28000000000000003</v>
      </c>
      <c r="AT12" s="4">
        <f t="shared" si="6"/>
        <v>-1.1951689453219876</v>
      </c>
      <c r="AU12" s="4">
        <f t="shared" si="7"/>
        <v>0.67015384266562716</v>
      </c>
      <c r="AV12" s="4">
        <v>4</v>
      </c>
      <c r="AW12" s="45">
        <f t="shared" si="24"/>
        <v>0.30063948569793314</v>
      </c>
      <c r="AX12" s="4">
        <f t="shared" si="25"/>
        <v>-1.4311245484339707E-3</v>
      </c>
    </row>
    <row r="13" spans="1:50" x14ac:dyDescent="0.25">
      <c r="A13" s="4">
        <f t="shared" si="26"/>
        <v>-4.1000000000000005</v>
      </c>
      <c r="B13" s="5">
        <f t="shared" si="8"/>
        <v>-11.18342732459824</v>
      </c>
      <c r="N13" s="18"/>
      <c r="O13" s="4">
        <v>3</v>
      </c>
      <c r="P13" s="4">
        <f t="shared" si="9"/>
        <v>0.58750000000000002</v>
      </c>
      <c r="Q13" s="4">
        <f t="shared" si="27"/>
        <v>0.55000000000000004</v>
      </c>
      <c r="R13" s="4">
        <f t="shared" si="28"/>
        <v>0.625</v>
      </c>
      <c r="S13" s="4">
        <f t="shared" si="10"/>
        <v>-2.5515922871791386E-2</v>
      </c>
      <c r="T13" s="4">
        <f t="shared" si="11"/>
        <v>-0.16674698213260442</v>
      </c>
      <c r="U13" s="4">
        <f t="shared" si="12"/>
        <v>4.2547031351995107E-3</v>
      </c>
      <c r="V13" s="6" t="str">
        <f t="shared" si="13"/>
        <v>не выполнено</v>
      </c>
      <c r="X13" s="4">
        <f t="shared" si="14"/>
        <v>0.44000000000000006</v>
      </c>
      <c r="Y13" s="4">
        <f t="shared" si="2"/>
        <v>0.75141608868392118</v>
      </c>
      <c r="Z13" s="4">
        <f t="shared" si="3"/>
        <v>0.7763536092556681</v>
      </c>
      <c r="AA13" s="4">
        <v>5</v>
      </c>
      <c r="AB13" s="45">
        <f>AB12-0.2491*AC12</f>
        <v>0.59420246907146512</v>
      </c>
      <c r="AC13" s="4">
        <f>EXP(AB13)+2*AB13-3</f>
        <v>-9.4887089368000943E-6</v>
      </c>
      <c r="AE13" s="4">
        <f t="shared" si="17"/>
        <v>1.84</v>
      </c>
      <c r="AF13" s="4">
        <f t="shared" si="4"/>
        <v>2.513329690315171</v>
      </c>
      <c r="AG13" s="4">
        <f t="shared" si="0"/>
        <v>5.0784000000000002</v>
      </c>
      <c r="AH13" s="4">
        <v>5</v>
      </c>
      <c r="AI13" s="45">
        <f t="shared" si="18"/>
        <v>1.9262035739868211</v>
      </c>
      <c r="AJ13" s="4">
        <f t="shared" si="19"/>
        <v>-8.7637810890761614E-4</v>
      </c>
      <c r="AL13" s="4">
        <f t="shared" si="20"/>
        <v>-0.96</v>
      </c>
      <c r="AM13" s="4">
        <f t="shared" si="5"/>
        <v>2.1142023157919811</v>
      </c>
      <c r="AN13" s="4">
        <f t="shared" si="1"/>
        <v>2.2845654961442534</v>
      </c>
      <c r="AO13" s="4">
        <v>5</v>
      </c>
      <c r="AP13" s="45">
        <f t="shared" si="21"/>
        <v>-0.91666840356018275</v>
      </c>
      <c r="AQ13" s="4">
        <f t="shared" si="22"/>
        <v>3.3771635708568226E-4</v>
      </c>
      <c r="AS13" s="4">
        <f t="shared" si="23"/>
        <v>0.29000000000000004</v>
      </c>
      <c r="AT13" s="4">
        <f t="shared" si="6"/>
        <v>-1.2330538577817158</v>
      </c>
      <c r="AU13" s="4">
        <f t="shared" si="7"/>
        <v>0.68369367192993458</v>
      </c>
      <c r="AV13" s="4">
        <v>5</v>
      </c>
      <c r="AW13" s="45">
        <f t="shared" si="24"/>
        <v>0.3013194129708941</v>
      </c>
      <c r="AX13" s="4">
        <f t="shared" si="25"/>
        <v>-3.5165106942480762E-4</v>
      </c>
    </row>
    <row r="14" spans="1:50" x14ac:dyDescent="0.25">
      <c r="A14" s="4">
        <f t="shared" si="26"/>
        <v>-3.8000000000000007</v>
      </c>
      <c r="B14" s="5">
        <f t="shared" si="8"/>
        <v>-10.577629228143836</v>
      </c>
      <c r="N14" s="18"/>
      <c r="O14" s="4">
        <v>4</v>
      </c>
      <c r="P14" s="4">
        <f t="shared" si="9"/>
        <v>0.60624999999999996</v>
      </c>
      <c r="Q14" s="4">
        <f t="shared" si="27"/>
        <v>0.58750000000000002</v>
      </c>
      <c r="R14" s="4">
        <f t="shared" si="28"/>
        <v>0.625</v>
      </c>
      <c r="S14" s="4">
        <f t="shared" si="10"/>
        <v>4.6042705408965823E-2</v>
      </c>
      <c r="T14" s="4">
        <f t="shared" si="11"/>
        <v>-2.5515922871791386E-2</v>
      </c>
      <c r="U14" s="4">
        <f t="shared" si="12"/>
        <v>-1.1748221200237839E-3</v>
      </c>
      <c r="V14" s="6" t="str">
        <f t="shared" si="13"/>
        <v>не выполнено</v>
      </c>
      <c r="X14" s="4">
        <f t="shared" si="14"/>
        <v>0.45000000000000007</v>
      </c>
      <c r="Y14" s="4">
        <f t="shared" si="2"/>
        <v>0.74193734472937711</v>
      </c>
      <c r="Z14" s="4">
        <f t="shared" si="3"/>
        <v>0.78415609274508447</v>
      </c>
      <c r="AA14" s="5">
        <v>6</v>
      </c>
      <c r="AB14" s="46">
        <f t="shared" ref="AB14" si="29">AB13-0.2491*AC13</f>
        <v>0.59420483270886126</v>
      </c>
      <c r="AC14" s="5">
        <f t="shared" si="16"/>
        <v>-4.7949767711941149E-7</v>
      </c>
      <c r="AE14" s="4">
        <f t="shared" si="17"/>
        <v>1.85</v>
      </c>
      <c r="AF14" s="4">
        <f t="shared" si="4"/>
        <v>2.5087495890659177</v>
      </c>
      <c r="AG14" s="4">
        <f t="shared" si="0"/>
        <v>5.1337500000000009</v>
      </c>
      <c r="AH14" s="4">
        <v>6</v>
      </c>
      <c r="AI14" s="45">
        <f t="shared" si="18"/>
        <v>1.9262610731545464</v>
      </c>
      <c r="AJ14" s="4">
        <f t="shared" si="19"/>
        <v>-1.2135004619828749E-4</v>
      </c>
      <c r="AL14" s="4">
        <f t="shared" si="20"/>
        <v>-0.95</v>
      </c>
      <c r="AM14" s="4">
        <f t="shared" si="5"/>
        <v>2.129175197296683</v>
      </c>
      <c r="AN14" s="4">
        <f t="shared" si="1"/>
        <v>2.2939534045447001</v>
      </c>
      <c r="AO14" s="4">
        <v>6</v>
      </c>
      <c r="AP14" s="45">
        <f t="shared" si="21"/>
        <v>-0.91634520900645178</v>
      </c>
      <c r="AQ14" s="4">
        <f t="shared" si="22"/>
        <v>-7.7621446927800264E-5</v>
      </c>
      <c r="AS14" s="4">
        <f t="shared" si="23"/>
        <v>0.30000000000000004</v>
      </c>
      <c r="AT14" s="4">
        <f t="shared" si="6"/>
        <v>-1.2704455651388296</v>
      </c>
      <c r="AU14" s="4">
        <f t="shared" si="7"/>
        <v>0.69708387294924978</v>
      </c>
      <c r="AV14" s="4">
        <v>6</v>
      </c>
      <c r="AW14" s="45">
        <f t="shared" si="24"/>
        <v>0.30148648239397779</v>
      </c>
      <c r="AX14" s="4">
        <f t="shared" si="25"/>
        <v>-8.6215842216130767E-5</v>
      </c>
    </row>
    <row r="15" spans="1:50" ht="15.75" thickBot="1" x14ac:dyDescent="0.3">
      <c r="A15" s="4">
        <f t="shared" si="26"/>
        <v>-3.5000000000000009</v>
      </c>
      <c r="B15" s="5">
        <f t="shared" si="8"/>
        <v>-9.9698026165776845</v>
      </c>
      <c r="N15" s="18"/>
      <c r="O15" s="4">
        <v>5</v>
      </c>
      <c r="P15" s="4">
        <f t="shared" si="9"/>
        <v>0.59687500000000004</v>
      </c>
      <c r="Q15" s="4">
        <f t="shared" si="27"/>
        <v>0.58750000000000002</v>
      </c>
      <c r="R15" s="4">
        <f t="shared" si="28"/>
        <v>0.60624999999999996</v>
      </c>
      <c r="S15" s="4">
        <f t="shared" si="10"/>
        <v>1.0183566943203992E-2</v>
      </c>
      <c r="T15" s="4">
        <f t="shared" si="11"/>
        <v>-2.5515922871791386E-2</v>
      </c>
      <c r="U15" s="4">
        <f t="shared" si="12"/>
        <v>-2.5984310868251741E-4</v>
      </c>
      <c r="V15" s="6" t="str">
        <f t="shared" si="13"/>
        <v>не выполнено</v>
      </c>
      <c r="X15" s="4">
        <f t="shared" si="14"/>
        <v>0.46000000000000008</v>
      </c>
      <c r="Y15" s="4">
        <f t="shared" si="2"/>
        <v>0.73236789371322664</v>
      </c>
      <c r="Z15" s="4">
        <f t="shared" si="3"/>
        <v>0.79203699249724091</v>
      </c>
      <c r="AE15" s="4">
        <f t="shared" si="17"/>
        <v>1.86</v>
      </c>
      <c r="AF15" s="4">
        <f t="shared" si="4"/>
        <v>2.5041653031591786</v>
      </c>
      <c r="AG15" s="4">
        <f t="shared" si="0"/>
        <v>5.1894000000000009</v>
      </c>
      <c r="AH15" s="4">
        <v>7</v>
      </c>
      <c r="AI15" s="45">
        <f t="shared" si="18"/>
        <v>1.9262690349310776</v>
      </c>
      <c r="AJ15" s="4">
        <f t="shared" si="19"/>
        <v>-1.6800047941245566E-5</v>
      </c>
      <c r="AL15" s="4">
        <f t="shared" si="20"/>
        <v>-0.94</v>
      </c>
      <c r="AM15" s="4">
        <f t="shared" si="5"/>
        <v>2.1432964371110894</v>
      </c>
      <c r="AN15" s="4">
        <f t="shared" si="1"/>
        <v>2.3033373532687222</v>
      </c>
      <c r="AO15" s="4">
        <v>7</v>
      </c>
      <c r="AP15" s="45">
        <f t="shared" si="21"/>
        <v>-0.91641949273116163</v>
      </c>
      <c r="AQ15" s="4">
        <f t="shared" si="22"/>
        <v>1.7829873027119802E-5</v>
      </c>
      <c r="AS15" s="4">
        <f t="shared" si="23"/>
        <v>0.31000000000000005</v>
      </c>
      <c r="AT15" s="4">
        <f t="shared" si="6"/>
        <v>-1.3073291112089367</v>
      </c>
      <c r="AU15" s="4">
        <f t="shared" si="7"/>
        <v>0.71033290752025069</v>
      </c>
      <c r="AV15" s="4">
        <v>7</v>
      </c>
      <c r="AW15" s="45">
        <f t="shared" si="24"/>
        <v>0.30152744354061467</v>
      </c>
      <c r="AX15" s="4">
        <f t="shared" si="25"/>
        <v>-2.1126437550478272E-5</v>
      </c>
    </row>
    <row r="16" spans="1:50" ht="15.75" thickBot="1" x14ac:dyDescent="0.3">
      <c r="A16" s="4">
        <f t="shared" si="26"/>
        <v>-3.2000000000000011</v>
      </c>
      <c r="B16" s="5">
        <f t="shared" si="8"/>
        <v>-9.3592377960216346</v>
      </c>
      <c r="N16" s="18"/>
      <c r="O16" s="4">
        <v>6</v>
      </c>
      <c r="P16" s="4">
        <f t="shared" si="9"/>
        <v>0.59218750000000009</v>
      </c>
      <c r="Q16" s="4">
        <f t="shared" si="27"/>
        <v>0.58750000000000002</v>
      </c>
      <c r="R16" s="4">
        <f t="shared" si="28"/>
        <v>0.59687500000000004</v>
      </c>
      <c r="S16" s="4">
        <f t="shared" si="10"/>
        <v>-7.6860406113006263E-3</v>
      </c>
      <c r="T16" s="4">
        <f t="shared" si="11"/>
        <v>-2.5515922871791386E-2</v>
      </c>
      <c r="U16" s="4">
        <f t="shared" si="12"/>
        <v>1.961164194274031E-4</v>
      </c>
      <c r="V16" s="6" t="str">
        <f t="shared" si="13"/>
        <v>не выполнено</v>
      </c>
      <c r="X16" s="4">
        <f t="shared" si="14"/>
        <v>0.47000000000000008</v>
      </c>
      <c r="Y16" s="4">
        <f t="shared" si="2"/>
        <v>0.72270598280148957</v>
      </c>
      <c r="Z16" s="4">
        <f t="shared" si="3"/>
        <v>0.79999709660868024</v>
      </c>
      <c r="AA16" s="55" t="s">
        <v>43</v>
      </c>
      <c r="AB16" s="56"/>
      <c r="AC16" s="57"/>
      <c r="AE16" s="4">
        <f t="shared" si="17"/>
        <v>1.87</v>
      </c>
      <c r="AF16" s="4">
        <f t="shared" si="4"/>
        <v>2.4995768172594772</v>
      </c>
      <c r="AG16" s="4">
        <f t="shared" si="0"/>
        <v>5.2453500000000011</v>
      </c>
      <c r="AH16" s="5">
        <v>8</v>
      </c>
      <c r="AI16" s="46">
        <f>AI15-0.06561*AJ15</f>
        <v>1.9262701371822231</v>
      </c>
      <c r="AJ16" s="5">
        <f t="shared" si="19"/>
        <v>-2.3257890156003214E-6</v>
      </c>
      <c r="AL16" s="4">
        <f t="shared" si="20"/>
        <v>-0.92999999999999994</v>
      </c>
      <c r="AM16" s="4">
        <f t="shared" si="5"/>
        <v>2.1565603869275569</v>
      </c>
      <c r="AN16" s="4">
        <f t="shared" si="1"/>
        <v>2.3127173905159837</v>
      </c>
      <c r="AO16" s="4">
        <v>8</v>
      </c>
      <c r="AP16" s="45">
        <f t="shared" si="21"/>
        <v>-0.9164024295426747</v>
      </c>
      <c r="AQ16" s="4">
        <f t="shared" si="22"/>
        <v>-4.0961446483578356E-6</v>
      </c>
      <c r="AS16" s="4">
        <f t="shared" si="23"/>
        <v>0.32000000000000006</v>
      </c>
      <c r="AT16" s="4">
        <f t="shared" si="6"/>
        <v>-1.3436897430653822</v>
      </c>
      <c r="AU16" s="4">
        <f t="shared" si="7"/>
        <v>0.72344853153336208</v>
      </c>
      <c r="AV16" s="4">
        <v>8</v>
      </c>
      <c r="AW16" s="45">
        <f t="shared" si="24"/>
        <v>0.30153748071109493</v>
      </c>
      <c r="AX16" s="4">
        <f t="shared" si="25"/>
        <v>-5.176158987652002E-6</v>
      </c>
    </row>
    <row r="17" spans="1:50" ht="15.75" thickBot="1" x14ac:dyDescent="0.3">
      <c r="A17" s="4">
        <f t="shared" si="26"/>
        <v>-2.9000000000000012</v>
      </c>
      <c r="B17" s="5">
        <f t="shared" si="8"/>
        <v>-8.7449767799435953</v>
      </c>
      <c r="N17" s="18"/>
      <c r="O17" s="4">
        <v>7</v>
      </c>
      <c r="P17" s="4">
        <f t="shared" si="9"/>
        <v>0.59453125000000007</v>
      </c>
      <c r="Q17" s="4">
        <f t="shared" si="27"/>
        <v>0.59218750000000009</v>
      </c>
      <c r="R17" s="4">
        <f t="shared" si="28"/>
        <v>0.59687500000000004</v>
      </c>
      <c r="S17" s="4">
        <f t="shared" si="10"/>
        <v>1.2437858591161088E-3</v>
      </c>
      <c r="T17" s="4">
        <f t="shared" si="11"/>
        <v>-7.6860406113006263E-3</v>
      </c>
      <c r="U17" s="4">
        <f t="shared" si="12"/>
        <v>-9.5597886249278523E-6</v>
      </c>
      <c r="V17" s="6" t="str">
        <f t="shared" si="13"/>
        <v>не выполнено</v>
      </c>
      <c r="X17" s="4">
        <f t="shared" si="14"/>
        <v>0.48000000000000009</v>
      </c>
      <c r="Y17" s="4">
        <f t="shared" si="2"/>
        <v>0.71294980785612505</v>
      </c>
      <c r="Z17" s="4">
        <f t="shared" si="3"/>
        <v>0.80803720109644672</v>
      </c>
      <c r="AE17" s="4">
        <f t="shared" si="17"/>
        <v>1.8800000000000001</v>
      </c>
      <c r="AF17" s="4">
        <f t="shared" si="4"/>
        <v>2.4949841159327208</v>
      </c>
      <c r="AG17" s="4">
        <f t="shared" si="0"/>
        <v>5.3016000000000005</v>
      </c>
      <c r="AL17" s="4">
        <f t="shared" si="20"/>
        <v>-0.91999999999999993</v>
      </c>
      <c r="AM17" s="4">
        <f t="shared" si="5"/>
        <v>2.1689617413430082</v>
      </c>
      <c r="AN17" s="4">
        <f t="shared" si="1"/>
        <v>2.3220935636874147</v>
      </c>
      <c r="AO17" s="5">
        <v>9</v>
      </c>
      <c r="AP17" s="46">
        <f t="shared" si="21"/>
        <v>-0.91640634955310318</v>
      </c>
      <c r="AQ17" s="5">
        <f t="shared" si="22"/>
        <v>9.4099739245123715E-7</v>
      </c>
      <c r="AS17" s="4">
        <f t="shared" si="23"/>
        <v>0.33000000000000007</v>
      </c>
      <c r="AT17" s="4">
        <f t="shared" si="6"/>
        <v>-1.3795129169402263</v>
      </c>
      <c r="AU17" s="4">
        <f t="shared" si="7"/>
        <v>0.73643787296739482</v>
      </c>
      <c r="AV17" s="5">
        <v>9</v>
      </c>
      <c r="AW17" s="46">
        <f t="shared" si="24"/>
        <v>0.30153993990422995</v>
      </c>
      <c r="AX17" s="5">
        <f t="shared" si="25"/>
        <v>-1.2681620895627077E-6</v>
      </c>
    </row>
    <row r="18" spans="1:50" ht="15.75" thickBot="1" x14ac:dyDescent="0.3">
      <c r="A18" s="4">
        <f>A17+$D$6</f>
        <v>-2.6000000000000014</v>
      </c>
      <c r="B18" s="5">
        <f t="shared" si="8"/>
        <v>-8.125726421785668</v>
      </c>
      <c r="N18" s="18"/>
      <c r="O18" s="4">
        <v>8</v>
      </c>
      <c r="P18" s="4">
        <f t="shared" si="9"/>
        <v>0.59335937500000013</v>
      </c>
      <c r="Q18" s="4">
        <f t="shared" si="27"/>
        <v>0.59218750000000009</v>
      </c>
      <c r="R18" s="4">
        <f t="shared" si="28"/>
        <v>0.59453125000000007</v>
      </c>
      <c r="S18" s="4">
        <f t="shared" si="10"/>
        <v>-3.2223702450329128E-3</v>
      </c>
      <c r="T18" s="4">
        <f t="shared" si="11"/>
        <v>-7.6860406113006263E-3</v>
      </c>
      <c r="U18" s="4">
        <f t="shared" si="12"/>
        <v>2.4767268567969718E-5</v>
      </c>
      <c r="V18" s="6" t="str">
        <f t="shared" si="13"/>
        <v>не выполнено</v>
      </c>
      <c r="X18" s="4">
        <f t="shared" si="14"/>
        <v>0.4900000000000001</v>
      </c>
      <c r="Y18" s="4">
        <f t="shared" si="2"/>
        <v>0.70309751141311316</v>
      </c>
      <c r="Z18" s="4">
        <f t="shared" si="3"/>
        <v>0.81615810997768956</v>
      </c>
      <c r="AE18" s="4">
        <f t="shared" si="17"/>
        <v>1.8900000000000001</v>
      </c>
      <c r="AF18" s="4">
        <f t="shared" si="4"/>
        <v>2.4903871836452813</v>
      </c>
      <c r="AG18" s="4">
        <f t="shared" si="0"/>
        <v>5.3581500000000002</v>
      </c>
      <c r="AH18" s="55" t="s">
        <v>44</v>
      </c>
      <c r="AI18" s="56"/>
      <c r="AJ18" s="57"/>
      <c r="AL18" s="4">
        <f t="shared" si="20"/>
        <v>-0.90999999999999992</v>
      </c>
      <c r="AM18" s="4">
        <f t="shared" si="5"/>
        <v>2.1804955399810271</v>
      </c>
      <c r="AN18" s="4">
        <f t="shared" si="1"/>
        <v>2.3314659194020688</v>
      </c>
      <c r="AS18" s="4">
        <f t="shared" si="23"/>
        <v>0.34000000000000008</v>
      </c>
      <c r="AT18" s="4">
        <f t="shared" si="6"/>
        <v>-1.4147843040415544</v>
      </c>
      <c r="AU18" s="4">
        <f t="shared" si="7"/>
        <v>0.74930749922515916</v>
      </c>
    </row>
    <row r="19" spans="1:50" ht="15.75" thickBot="1" x14ac:dyDescent="0.3">
      <c r="A19" s="4">
        <f t="shared" si="26"/>
        <v>-2.3000000000000016</v>
      </c>
      <c r="B19" s="5">
        <f t="shared" si="8"/>
        <v>-7.4997411562771994</v>
      </c>
      <c r="N19" s="18"/>
      <c r="O19" s="4">
        <v>9</v>
      </c>
      <c r="P19" s="4">
        <f t="shared" si="9"/>
        <v>0.59394531250000004</v>
      </c>
      <c r="Q19" s="4">
        <f t="shared" si="27"/>
        <v>0.59335937500000013</v>
      </c>
      <c r="R19" s="4">
        <f t="shared" si="28"/>
        <v>0.59453125000000007</v>
      </c>
      <c r="S19" s="4">
        <f t="shared" si="10"/>
        <v>-9.8960309228157683E-4</v>
      </c>
      <c r="T19" s="4">
        <f t="shared" si="11"/>
        <v>-3.2223702450329128E-3</v>
      </c>
      <c r="U19" s="4">
        <f t="shared" si="12"/>
        <v>3.1888675589607132E-6</v>
      </c>
      <c r="V19" s="6" t="str">
        <f t="shared" si="13"/>
        <v>не выполнено</v>
      </c>
      <c r="X19" s="4">
        <f t="shared" si="14"/>
        <v>0.50000000000000011</v>
      </c>
      <c r="Y19" s="4">
        <f t="shared" si="2"/>
        <v>0.69314718055994518</v>
      </c>
      <c r="Z19" s="4">
        <f t="shared" si="3"/>
        <v>0.82436063535006421</v>
      </c>
      <c r="AE19" s="4">
        <f t="shared" si="17"/>
        <v>1.9000000000000001</v>
      </c>
      <c r="AF19" s="4">
        <f t="shared" si="4"/>
        <v>2.4857860047630869</v>
      </c>
      <c r="AG19" s="4">
        <f t="shared" si="0"/>
        <v>5.4150000000000009</v>
      </c>
      <c r="AL19" s="4">
        <f t="shared" si="20"/>
        <v>-0.89999999999999991</v>
      </c>
      <c r="AM19" s="4">
        <f t="shared" si="5"/>
        <v>2.1911571694759391</v>
      </c>
      <c r="AN19" s="4">
        <f t="shared" si="1"/>
        <v>2.3408345035135452</v>
      </c>
      <c r="AO19" s="55" t="s">
        <v>46</v>
      </c>
      <c r="AP19" s="56"/>
      <c r="AQ19" s="57"/>
      <c r="AS19" s="4">
        <f t="shared" si="23"/>
        <v>0.35000000000000009</v>
      </c>
      <c r="AT19" s="4">
        <f t="shared" si="6"/>
        <v>-1.4494897962848052</v>
      </c>
      <c r="AU19" s="4">
        <f t="shared" si="7"/>
        <v>0.76206347553254439</v>
      </c>
      <c r="AV19" s="55" t="s">
        <v>45</v>
      </c>
      <c r="AW19" s="56"/>
      <c r="AX19" s="57"/>
    </row>
    <row r="20" spans="1:50" x14ac:dyDescent="0.25">
      <c r="A20" s="4">
        <f t="shared" si="26"/>
        <v>-2.0000000000000018</v>
      </c>
      <c r="B20" s="5">
        <f t="shared" si="8"/>
        <v>-6.8646647167633912</v>
      </c>
      <c r="N20" s="18"/>
      <c r="O20" s="4">
        <v>10</v>
      </c>
      <c r="P20" s="4">
        <f t="shared" si="9"/>
        <v>0.59423828125</v>
      </c>
      <c r="Q20" s="4">
        <f t="shared" si="27"/>
        <v>0.59394531250000004</v>
      </c>
      <c r="R20" s="4">
        <f t="shared" si="28"/>
        <v>0.59453125000000007</v>
      </c>
      <c r="S20" s="4">
        <f t="shared" si="10"/>
        <v>1.2701363581424374E-4</v>
      </c>
      <c r="T20" s="4">
        <f t="shared" si="11"/>
        <v>-9.8960309228157683E-4</v>
      </c>
      <c r="U20" s="4">
        <f t="shared" si="12"/>
        <v>-1.2569308676370164E-7</v>
      </c>
      <c r="V20" s="6" t="str">
        <f t="shared" si="13"/>
        <v>не выполнено</v>
      </c>
      <c r="X20" s="4">
        <f t="shared" si="14"/>
        <v>0.51000000000000012</v>
      </c>
      <c r="Y20" s="4">
        <f t="shared" si="2"/>
        <v>0.68309684470644372</v>
      </c>
      <c r="Z20" s="4">
        <f t="shared" si="3"/>
        <v>0.8326455974729432</v>
      </c>
      <c r="AE20" s="4">
        <f t="shared" si="17"/>
        <v>1.9100000000000001</v>
      </c>
      <c r="AF20" s="4">
        <f t="shared" si="4"/>
        <v>2.4811805635506845</v>
      </c>
      <c r="AG20" s="4">
        <f t="shared" si="0"/>
        <v>5.472150000000001</v>
      </c>
      <c r="AL20" s="4">
        <f t="shared" si="20"/>
        <v>-0.8899999999999999</v>
      </c>
      <c r="AM20" s="4">
        <f t="shared" si="5"/>
        <v>2.2009423653181006</v>
      </c>
      <c r="AN20" s="4">
        <f t="shared" si="1"/>
        <v>2.3501993611259957</v>
      </c>
      <c r="AS20" s="4">
        <f t="shared" si="23"/>
        <v>0.3600000000000001</v>
      </c>
      <c r="AT20" s="4">
        <f t="shared" si="6"/>
        <v>-1.4836155119358148</v>
      </c>
      <c r="AU20" s="4">
        <f t="shared" si="7"/>
        <v>0.77471141580447733</v>
      </c>
    </row>
    <row r="21" spans="1:50" x14ac:dyDescent="0.25">
      <c r="A21" s="4">
        <f t="shared" si="26"/>
        <v>-1.7000000000000017</v>
      </c>
      <c r="B21" s="5">
        <f t="shared" si="8"/>
        <v>-6.2173164759472694</v>
      </c>
      <c r="N21" s="18"/>
      <c r="O21" s="4">
        <v>11</v>
      </c>
      <c r="P21" s="4">
        <f t="shared" si="9"/>
        <v>0.59409179687500002</v>
      </c>
      <c r="Q21" s="4">
        <f t="shared" si="27"/>
        <v>0.59394531250000004</v>
      </c>
      <c r="R21" s="4">
        <f t="shared" si="28"/>
        <v>0.59423828125</v>
      </c>
      <c r="S21" s="4">
        <f t="shared" si="10"/>
        <v>-4.3131416228714414E-4</v>
      </c>
      <c r="T21" s="4">
        <f t="shared" si="11"/>
        <v>-9.8960309228157683E-4</v>
      </c>
      <c r="U21" s="4">
        <f t="shared" si="12"/>
        <v>4.2682982874419571E-7</v>
      </c>
      <c r="V21" s="6" t="str">
        <f t="shared" si="13"/>
        <v>не выполнено</v>
      </c>
      <c r="X21" s="4">
        <f t="shared" si="14"/>
        <v>0.52000000000000013</v>
      </c>
      <c r="Y21" s="4">
        <f t="shared" si="2"/>
        <v>0.67294447324242568</v>
      </c>
      <c r="Z21" s="4">
        <f t="shared" si="3"/>
        <v>0.84101382484944331</v>
      </c>
      <c r="AE21" s="4">
        <f t="shared" si="17"/>
        <v>1.9200000000000002</v>
      </c>
      <c r="AF21" s="4">
        <f t="shared" si="4"/>
        <v>2.4765708441702987</v>
      </c>
      <c r="AG21" s="4">
        <f t="shared" si="0"/>
        <v>5.5296000000000012</v>
      </c>
      <c r="AL21" s="4">
        <f t="shared" si="20"/>
        <v>-0.87999999999999989</v>
      </c>
      <c r="AM21" s="4">
        <f t="shared" si="5"/>
        <v>2.2098472135596419</v>
      </c>
      <c r="AN21" s="4">
        <f t="shared" si="1"/>
        <v>2.359560536609715</v>
      </c>
      <c r="AS21" s="4">
        <f t="shared" si="23"/>
        <v>0.37000000000000011</v>
      </c>
      <c r="AT21" s="4">
        <f t="shared" si="6"/>
        <v>-1.5171478011633268</v>
      </c>
      <c r="AU21" s="4">
        <f t="shared" si="7"/>
        <v>0.78725652712833882</v>
      </c>
    </row>
    <row r="22" spans="1:50" x14ac:dyDescent="0.25">
      <c r="A22" s="4">
        <f t="shared" si="26"/>
        <v>-1.4000000000000017</v>
      </c>
      <c r="B22" s="5">
        <f t="shared" si="8"/>
        <v>-5.5534030360583975</v>
      </c>
      <c r="N22" s="18"/>
      <c r="O22" s="4">
        <v>12</v>
      </c>
      <c r="P22" s="4">
        <f t="shared" si="9"/>
        <v>0.59416503906249996</v>
      </c>
      <c r="Q22" s="4">
        <f t="shared" si="27"/>
        <v>0.59409179687500002</v>
      </c>
      <c r="R22" s="4">
        <f t="shared" si="28"/>
        <v>0.59423828125</v>
      </c>
      <c r="S22" s="4">
        <f t="shared" si="10"/>
        <v>-1.5215512210620119E-4</v>
      </c>
      <c r="T22" s="4">
        <f t="shared" si="11"/>
        <v>-4.3131416228714414E-4</v>
      </c>
      <c r="U22" s="4">
        <f t="shared" si="12"/>
        <v>6.5626659028934291E-8</v>
      </c>
      <c r="V22" s="6" t="str">
        <f t="shared" si="13"/>
        <v>не выполнено</v>
      </c>
      <c r="X22" s="4">
        <f t="shared" si="14"/>
        <v>0.53000000000000014</v>
      </c>
      <c r="Y22" s="4">
        <f t="shared" si="2"/>
        <v>0.66268797307523664</v>
      </c>
      <c r="Z22" s="4">
        <f t="shared" si="3"/>
        <v>0.84946615430927541</v>
      </c>
      <c r="AE22" s="4">
        <f t="shared" si="17"/>
        <v>1.9300000000000002</v>
      </c>
      <c r="AF22" s="4">
        <f t="shared" si="4"/>
        <v>2.4719568306808832</v>
      </c>
      <c r="AG22" s="4">
        <f t="shared" si="0"/>
        <v>5.5873500000000007</v>
      </c>
      <c r="AL22" s="4">
        <f t="shared" si="20"/>
        <v>-0.86999999999999988</v>
      </c>
      <c r="AM22" s="4">
        <f t="shared" si="5"/>
        <v>2.2178681523799955</v>
      </c>
      <c r="AN22" s="4">
        <f t="shared" si="1"/>
        <v>2.3689180736163449</v>
      </c>
      <c r="AS22" s="4">
        <f t="shared" si="23"/>
        <v>0.38000000000000012</v>
      </c>
      <c r="AT22" s="4">
        <f t="shared" si="6"/>
        <v>-1.550073251498741</v>
      </c>
      <c r="AU22" s="4">
        <f t="shared" si="7"/>
        <v>0.79970364881368772</v>
      </c>
    </row>
    <row r="23" spans="1:50" x14ac:dyDescent="0.25">
      <c r="A23" s="4">
        <f>A22+$D$6</f>
        <v>-1.1000000000000016</v>
      </c>
      <c r="B23" s="5">
        <f t="shared" si="8"/>
        <v>-4.8671289163019242</v>
      </c>
      <c r="N23" s="18"/>
      <c r="O23" s="4">
        <v>13</v>
      </c>
      <c r="P23" s="4">
        <f t="shared" si="9"/>
        <v>0.59420166015624998</v>
      </c>
      <c r="Q23" s="4">
        <f t="shared" si="27"/>
        <v>0.59416503906249996</v>
      </c>
      <c r="R23" s="4">
        <f t="shared" si="28"/>
        <v>0.59423828125</v>
      </c>
      <c r="S23" s="4">
        <f t="shared" si="10"/>
        <v>-1.2571957907603348E-5</v>
      </c>
      <c r="T23" s="4">
        <f t="shared" si="11"/>
        <v>-1.5215512210620119E-4</v>
      </c>
      <c r="U23" s="4">
        <f t="shared" si="12"/>
        <v>1.9128877905454093E-9</v>
      </c>
      <c r="V23" s="6" t="str">
        <f t="shared" si="13"/>
        <v>не выполнено</v>
      </c>
      <c r="X23" s="4">
        <f>X22+0.01</f>
        <v>0.54000000000000015</v>
      </c>
      <c r="Y23" s="4">
        <f t="shared" si="2"/>
        <v>0.65232518603969003</v>
      </c>
      <c r="Z23" s="4">
        <f t="shared" si="3"/>
        <v>0.85800343109242938</v>
      </c>
      <c r="AE23" s="4">
        <f t="shared" si="17"/>
        <v>1.9400000000000002</v>
      </c>
      <c r="AF23" s="4">
        <f t="shared" si="4"/>
        <v>2.4673385070371507</v>
      </c>
      <c r="AG23" s="4">
        <f t="shared" si="0"/>
        <v>5.6454000000000013</v>
      </c>
      <c r="AL23" s="4">
        <f t="shared" si="20"/>
        <v>-0.85999999999999988</v>
      </c>
      <c r="AM23" s="4">
        <f t="shared" si="5"/>
        <v>2.2250019735105782</v>
      </c>
      <c r="AN23" s="4">
        <f t="shared" si="1"/>
        <v>2.3782720150936849</v>
      </c>
      <c r="AS23" s="4">
        <f t="shared" si="23"/>
        <v>0.39000000000000012</v>
      </c>
      <c r="AT23" s="4">
        <f t="shared" si="6"/>
        <v>-1.5823786932009234</v>
      </c>
      <c r="AU23" s="4">
        <f t="shared" si="7"/>
        <v>0.81205728679511113</v>
      </c>
    </row>
    <row r="24" spans="1:50" x14ac:dyDescent="0.25">
      <c r="A24" s="4">
        <f t="shared" si="26"/>
        <v>-0.8000000000000016</v>
      </c>
      <c r="B24" s="5">
        <f t="shared" si="8"/>
        <v>-4.1506710358827821</v>
      </c>
      <c r="N24" s="18"/>
      <c r="O24" s="4">
        <v>14</v>
      </c>
      <c r="P24" s="4">
        <f t="shared" si="9"/>
        <v>0.59421997070312504</v>
      </c>
      <c r="Q24" s="4">
        <f t="shared" si="27"/>
        <v>0.59420166015624998</v>
      </c>
      <c r="R24" s="4">
        <f t="shared" si="28"/>
        <v>0.59423828125</v>
      </c>
      <c r="S24" s="4">
        <f t="shared" si="10"/>
        <v>5.7220535257140881E-5</v>
      </c>
      <c r="T24" s="4">
        <f t="shared" si="11"/>
        <v>-1.2571957907603348E-5</v>
      </c>
      <c r="U24" s="4">
        <f t="shared" si="12"/>
        <v>-7.1937416070330845E-10</v>
      </c>
      <c r="V24" s="6" t="str">
        <f t="shared" si="13"/>
        <v>не выполнено</v>
      </c>
      <c r="X24" s="4">
        <f t="shared" si="14"/>
        <v>0.55000000000000016</v>
      </c>
      <c r="Y24" s="4">
        <f t="shared" si="2"/>
        <v>0.64185388617239458</v>
      </c>
      <c r="Z24" s="4">
        <f t="shared" si="3"/>
        <v>0.86662650893369775</v>
      </c>
      <c r="AE24" s="4">
        <f t="shared" si="17"/>
        <v>1.9500000000000002</v>
      </c>
      <c r="AF24" s="4">
        <f t="shared" si="4"/>
        <v>2.4627158570885976</v>
      </c>
      <c r="AG24" s="4">
        <f t="shared" si="0"/>
        <v>5.7037500000000012</v>
      </c>
      <c r="AL24" s="4">
        <f t="shared" si="20"/>
        <v>-0.84999999999999987</v>
      </c>
      <c r="AM24" s="4">
        <f t="shared" si="5"/>
        <v>2.2312458235180546</v>
      </c>
      <c r="AN24" s="4">
        <f t="shared" si="1"/>
        <v>2.3876224033001412</v>
      </c>
      <c r="AS24" s="4">
        <f t="shared" si="23"/>
        <v>0.40000000000000013</v>
      </c>
      <c r="AT24" s="4">
        <f t="shared" si="6"/>
        <v>-1.6140512045239268</v>
      </c>
      <c r="AU24" s="4">
        <f t="shared" si="7"/>
        <v>0.82432164404406261</v>
      </c>
    </row>
    <row r="25" spans="1:50" x14ac:dyDescent="0.25">
      <c r="A25" s="4">
        <f t="shared" si="26"/>
        <v>-0.50000000000000155</v>
      </c>
      <c r="B25" s="5">
        <f t="shared" si="8"/>
        <v>-3.3934693402873704</v>
      </c>
      <c r="N25" s="18"/>
      <c r="O25" s="4">
        <v>15</v>
      </c>
      <c r="P25" s="4">
        <f t="shared" si="9"/>
        <v>0.59421081542968746</v>
      </c>
      <c r="Q25" s="4">
        <f t="shared" si="27"/>
        <v>0.59420166015624998</v>
      </c>
      <c r="R25" s="4">
        <f t="shared" si="28"/>
        <v>0.59421997070312504</v>
      </c>
      <c r="S25" s="4">
        <f t="shared" si="10"/>
        <v>2.2324212751279049E-5</v>
      </c>
      <c r="T25" s="4">
        <f t="shared" si="11"/>
        <v>-1.2571957907603348E-5</v>
      </c>
      <c r="U25" s="4">
        <f t="shared" si="12"/>
        <v>-2.8065906302946213E-10</v>
      </c>
      <c r="V25" s="6" t="str">
        <f t="shared" si="13"/>
        <v>не выполнено</v>
      </c>
      <c r="X25" s="4">
        <f t="shared" si="14"/>
        <v>0.56000000000000016</v>
      </c>
      <c r="Y25" s="4">
        <f t="shared" si="2"/>
        <v>0.63127177684185765</v>
      </c>
      <c r="Z25" s="4">
        <f t="shared" si="3"/>
        <v>0.87533625014805072</v>
      </c>
      <c r="AE25" s="4">
        <f t="shared" si="17"/>
        <v>1.9600000000000002</v>
      </c>
      <c r="AF25" s="4">
        <f t="shared" si="4"/>
        <v>2.4580888645785199</v>
      </c>
      <c r="AG25" s="4">
        <f t="shared" si="0"/>
        <v>5.7624000000000013</v>
      </c>
      <c r="AL25" s="4">
        <f t="shared" si="20"/>
        <v>-0.83999999999999986</v>
      </c>
      <c r="AM25" s="4">
        <f t="shared" si="5"/>
        <v>2.2365972049456708</v>
      </c>
      <c r="AN25" s="4">
        <f t="shared" si="1"/>
        <v>2.3969692798188009</v>
      </c>
      <c r="AS25" s="4">
        <f t="shared" si="23"/>
        <v>0.41000000000000014</v>
      </c>
      <c r="AT25" s="4">
        <f t="shared" si="6"/>
        <v>-1.645078116885516</v>
      </c>
      <c r="AU25" s="4">
        <f t="shared" si="7"/>
        <v>0.83650064753910003</v>
      </c>
    </row>
    <row r="26" spans="1:50" x14ac:dyDescent="0.25">
      <c r="A26" s="4">
        <f t="shared" si="26"/>
        <v>-0.20000000000000157</v>
      </c>
      <c r="B26" s="5">
        <f t="shared" si="8"/>
        <v>-2.5812692469220226</v>
      </c>
      <c r="N26" s="18"/>
      <c r="O26" s="4">
        <v>16</v>
      </c>
      <c r="P26" s="4">
        <f t="shared" si="9"/>
        <v>0.59420623779296866</v>
      </c>
      <c r="Q26" s="4">
        <f t="shared" si="27"/>
        <v>0.59420166015624998</v>
      </c>
      <c r="R26" s="4">
        <f t="shared" si="28"/>
        <v>0.59421081542968746</v>
      </c>
      <c r="S26" s="4">
        <f t="shared" si="10"/>
        <v>4.8761084405768429E-6</v>
      </c>
      <c r="T26" s="4">
        <f t="shared" si="11"/>
        <v>-1.2571957907603348E-5</v>
      </c>
      <c r="U26" s="4">
        <f t="shared" si="12"/>
        <v>-6.1302230067841469E-11</v>
      </c>
      <c r="V26" s="6" t="str">
        <f t="shared" si="13"/>
        <v>не выполнено</v>
      </c>
      <c r="X26" s="4">
        <f t="shared" si="14"/>
        <v>0.57000000000000017</v>
      </c>
      <c r="Y26" s="4">
        <f t="shared" si="2"/>
        <v>0.62057648772510965</v>
      </c>
      <c r="Z26" s="4">
        <f t="shared" si="3"/>
        <v>0.88413352571686776</v>
      </c>
      <c r="AE26" s="4">
        <f t="shared" si="17"/>
        <v>1.9700000000000002</v>
      </c>
      <c r="AF26" s="4">
        <f t="shared" si="4"/>
        <v>2.4534575131430039</v>
      </c>
      <c r="AG26" s="4">
        <f t="shared" si="0"/>
        <v>5.8213500000000016</v>
      </c>
      <c r="AL26" s="4">
        <f t="shared" si="20"/>
        <v>-0.82999999999999985</v>
      </c>
      <c r="AM26" s="4">
        <f t="shared" si="5"/>
        <v>2.241053977312208</v>
      </c>
      <c r="AN26" s="4">
        <f t="shared" si="1"/>
        <v>2.4063126855711712</v>
      </c>
      <c r="AS26" s="4">
        <f t="shared" si="23"/>
        <v>0.42000000000000015</v>
      </c>
      <c r="AT26" s="4">
        <f t="shared" si="6"/>
        <v>-1.675447019934434</v>
      </c>
      <c r="AU26" s="4">
        <f t="shared" si="7"/>
        <v>0.84859797225689793</v>
      </c>
    </row>
    <row r="27" spans="1:50" ht="15.75" thickBot="1" x14ac:dyDescent="0.3">
      <c r="A27" s="7">
        <f>A26+$D$6</f>
        <v>9.9999999999998423E-2</v>
      </c>
      <c r="B27" s="8">
        <f t="shared" si="8"/>
        <v>-1.6948290819243572</v>
      </c>
      <c r="N27" s="18"/>
      <c r="O27" s="4">
        <v>17</v>
      </c>
      <c r="P27" s="4">
        <f t="shared" si="9"/>
        <v>0.59420394897460938</v>
      </c>
      <c r="Q27" s="4">
        <f t="shared" si="27"/>
        <v>0.59420166015624998</v>
      </c>
      <c r="R27" s="4">
        <f t="shared" si="28"/>
        <v>0.59420623779296866</v>
      </c>
      <c r="S27" s="4">
        <f t="shared" si="10"/>
        <v>-3.84792947860646E-6</v>
      </c>
      <c r="T27" s="4">
        <f t="shared" si="11"/>
        <v>-1.2571957907603348E-5</v>
      </c>
      <c r="U27" s="4">
        <f t="shared" si="12"/>
        <v>4.837600743646651E-11</v>
      </c>
      <c r="V27" s="6" t="str">
        <f t="shared" si="13"/>
        <v>не выполнено</v>
      </c>
      <c r="X27" s="4">
        <f t="shared" si="14"/>
        <v>0.58000000000000018</v>
      </c>
      <c r="Y27" s="4">
        <f t="shared" si="2"/>
        <v>0.60976557162089406</v>
      </c>
      <c r="Z27" s="4">
        <f t="shared" si="3"/>
        <v>0.89301921537503681</v>
      </c>
      <c r="AE27" s="4">
        <f t="shared" si="17"/>
        <v>1.9800000000000002</v>
      </c>
      <c r="AF27" s="4">
        <f t="shared" si="4"/>
        <v>2.4488217863099249</v>
      </c>
      <c r="AG27" s="4">
        <f t="shared" si="0"/>
        <v>5.8806000000000012</v>
      </c>
      <c r="AH27" s="44"/>
      <c r="AI27" s="44"/>
      <c r="AJ27" s="44"/>
      <c r="AL27" s="4">
        <f t="shared" si="20"/>
        <v>-0.81999999999999984</v>
      </c>
      <c r="AM27" s="4">
        <f t="shared" si="5"/>
        <v>2.2446143579681408</v>
      </c>
      <c r="AN27" s="4">
        <f t="shared" si="1"/>
        <v>2.4156526608305628</v>
      </c>
      <c r="AS27" s="4">
        <f t="shared" si="23"/>
        <v>0.43000000000000016</v>
      </c>
      <c r="AT27" s="4">
        <f t="shared" si="6"/>
        <v>-1.7051457665143739</v>
      </c>
      <c r="AU27" s="4">
        <f t="shared" si="7"/>
        <v>0.86061706257490733</v>
      </c>
    </row>
    <row r="28" spans="1:50" x14ac:dyDescent="0.25">
      <c r="A28" s="13">
        <f t="shared" si="26"/>
        <v>0.39999999999999841</v>
      </c>
      <c r="B28" s="11">
        <f t="shared" si="8"/>
        <v>-0.70817530235873516</v>
      </c>
      <c r="N28" s="18"/>
      <c r="O28" s="5">
        <v>18</v>
      </c>
      <c r="P28" s="5">
        <f t="shared" si="9"/>
        <v>0.59420509338378902</v>
      </c>
      <c r="Q28" s="5">
        <f t="shared" si="27"/>
        <v>0.59420394897460938</v>
      </c>
      <c r="R28" s="5">
        <f t="shared" si="28"/>
        <v>0.59420623779296866</v>
      </c>
      <c r="S28" s="5">
        <f t="shared" si="10"/>
        <v>5.1408829460086736E-7</v>
      </c>
      <c r="T28" s="5">
        <f t="shared" si="11"/>
        <v>-3.84792947860646E-6</v>
      </c>
      <c r="U28" s="5">
        <f t="shared" si="12"/>
        <v>-1.9781755034011997E-12</v>
      </c>
      <c r="V28" s="5" t="str">
        <f t="shared" si="13"/>
        <v>выполнено</v>
      </c>
      <c r="X28" s="4">
        <f t="shared" si="14"/>
        <v>0.59000000000000019</v>
      </c>
      <c r="Y28" s="4">
        <f t="shared" si="2"/>
        <v>0.59883650108870379</v>
      </c>
      <c r="Z28" s="4">
        <f t="shared" si="3"/>
        <v>0.90199420769892868</v>
      </c>
      <c r="AE28" s="4">
        <f t="shared" si="17"/>
        <v>1.9900000000000002</v>
      </c>
      <c r="AF28" s="4">
        <f t="shared" si="4"/>
        <v>2.4441816674979115</v>
      </c>
      <c r="AG28" s="4">
        <f t="shared" si="0"/>
        <v>5.9401500000000018</v>
      </c>
      <c r="AL28" s="4">
        <f t="shared" si="20"/>
        <v>-0.80999999999999983</v>
      </c>
      <c r="AM28" s="4">
        <f t="shared" si="5"/>
        <v>2.2472769228086791</v>
      </c>
      <c r="AN28" s="4">
        <f t="shared" si="1"/>
        <v>2.4249892452351562</v>
      </c>
      <c r="AS28" s="4">
        <f t="shared" si="23"/>
        <v>0.44000000000000017</v>
      </c>
      <c r="AT28" s="4">
        <f t="shared" si="6"/>
        <v>-1.7341624775226814</v>
      </c>
      <c r="AU28" s="4">
        <f t="shared" si="7"/>
        <v>0.87256115141745971</v>
      </c>
    </row>
    <row r="29" spans="1:50" ht="15.75" thickBot="1" x14ac:dyDescent="0.3">
      <c r="A29" s="14">
        <f t="shared" si="26"/>
        <v>0.6999999999999984</v>
      </c>
      <c r="B29" s="12">
        <f t="shared" si="8"/>
        <v>0.41375270747047033</v>
      </c>
      <c r="N29" s="18"/>
      <c r="X29" s="4">
        <f t="shared" si="14"/>
        <v>0.6000000000000002</v>
      </c>
      <c r="Y29" s="4">
        <f>ABS(LN(3-2*X29))</f>
        <v>0.58778666490211884</v>
      </c>
      <c r="Z29" s="4">
        <f t="shared" si="3"/>
        <v>0.91105940019525467</v>
      </c>
      <c r="AE29" s="4">
        <f t="shared" si="17"/>
        <v>2</v>
      </c>
      <c r="AF29" s="4">
        <f t="shared" si="4"/>
        <v>2.4395371400153136</v>
      </c>
      <c r="AG29" s="4">
        <f t="shared" si="0"/>
        <v>6</v>
      </c>
      <c r="AL29" s="4">
        <f t="shared" si="20"/>
        <v>-0.79999999999999982</v>
      </c>
      <c r="AM29" s="4">
        <f t="shared" si="5"/>
        <v>2.2490406068433866</v>
      </c>
      <c r="AN29" s="4">
        <f t="shared" si="1"/>
        <v>2.4343224778007384</v>
      </c>
      <c r="AS29" s="4">
        <f t="shared" si="23"/>
        <v>0.45000000000000018</v>
      </c>
      <c r="AT29" s="4">
        <f t="shared" si="6"/>
        <v>-1.7624855466618381</v>
      </c>
      <c r="AU29" s="4">
        <f t="shared" si="7"/>
        <v>0.88443327742810685</v>
      </c>
    </row>
    <row r="30" spans="1:50" ht="15.75" thickBot="1" x14ac:dyDescent="0.3">
      <c r="A30" s="9">
        <f t="shared" si="26"/>
        <v>0.99999999999999845</v>
      </c>
      <c r="B30" s="10">
        <f t="shared" si="8"/>
        <v>1.7182818284590375</v>
      </c>
      <c r="N30" s="21"/>
      <c r="O30" s="55" t="s">
        <v>26</v>
      </c>
      <c r="P30" s="56"/>
      <c r="Q30" s="56"/>
      <c r="R30" s="56"/>
      <c r="S30" s="56"/>
      <c r="T30" s="56"/>
      <c r="U30" s="56"/>
      <c r="V30" s="57"/>
      <c r="X30" s="4">
        <f t="shared" si="14"/>
        <v>0.61000000000000021</v>
      </c>
      <c r="Y30" s="4">
        <f t="shared" si="2"/>
        <v>0.57661336430399357</v>
      </c>
      <c r="Z30" s="4">
        <f t="shared" si="3"/>
        <v>0.92021569939081893</v>
      </c>
      <c r="AE30" s="4">
        <f t="shared" si="17"/>
        <v>2.0099999999999998</v>
      </c>
      <c r="AF30" s="4">
        <f t="shared" si="4"/>
        <v>2.4348881870591508</v>
      </c>
      <c r="AG30" s="4">
        <f t="shared" si="0"/>
        <v>6.0601499999999984</v>
      </c>
      <c r="AL30" s="4">
        <f t="shared" si="20"/>
        <v>-0.78999999999999981</v>
      </c>
      <c r="AM30" s="4">
        <f t="shared" si="5"/>
        <v>2.249904704622165</v>
      </c>
      <c r="AN30" s="4">
        <f t="shared" si="1"/>
        <v>2.443652396933131</v>
      </c>
      <c r="AS30" s="4">
        <f t="shared" si="23"/>
        <v>0.46000000000000019</v>
      </c>
      <c r="AT30" s="4">
        <f t="shared" si="6"/>
        <v>-1.7901036450818242</v>
      </c>
      <c r="AU30" s="4">
        <f t="shared" si="7"/>
        <v>0.89623630041013169</v>
      </c>
    </row>
    <row r="31" spans="1:50" x14ac:dyDescent="0.25">
      <c r="A31" s="4">
        <f t="shared" si="26"/>
        <v>1.2999999999999985</v>
      </c>
      <c r="B31" s="6">
        <f t="shared" si="8"/>
        <v>3.2692966676192352</v>
      </c>
      <c r="N31" s="18"/>
      <c r="X31" s="4">
        <f t="shared" si="14"/>
        <v>0.62000000000000022</v>
      </c>
      <c r="Y31" s="4">
        <f t="shared" si="2"/>
        <v>0.56531380905006012</v>
      </c>
      <c r="Z31" s="4">
        <f t="shared" si="3"/>
        <v>0.92946402092317126</v>
      </c>
      <c r="AE31" s="4">
        <f t="shared" si="17"/>
        <v>2.0199999999999996</v>
      </c>
      <c r="AF31" s="4">
        <f t="shared" si="4"/>
        <v>2.4302347917140454</v>
      </c>
      <c r="AG31" s="4">
        <f t="shared" si="0"/>
        <v>6.1205999999999978</v>
      </c>
      <c r="AL31" s="4">
        <f t="shared" si="20"/>
        <v>-0.7799999999999998</v>
      </c>
      <c r="AM31" s="4">
        <f t="shared" si="5"/>
        <v>2.2498688705174241</v>
      </c>
      <c r="AN31" s="4">
        <f t="shared" si="1"/>
        <v>2.4529790404403178</v>
      </c>
      <c r="AS31" s="4">
        <f t="shared" si="23"/>
        <v>0.4700000000000002</v>
      </c>
      <c r="AT31" s="4">
        <f t="shared" si="6"/>
        <v>-1.8170057259115078</v>
      </c>
      <c r="AU31" s="4">
        <f t="shared" si="7"/>
        <v>0.90797291524296864</v>
      </c>
    </row>
    <row r="32" spans="1:50" x14ac:dyDescent="0.25">
      <c r="A32" s="4">
        <f t="shared" si="26"/>
        <v>1.5999999999999985</v>
      </c>
      <c r="B32" s="6">
        <f t="shared" si="8"/>
        <v>5.1530324243951053</v>
      </c>
      <c r="N32" s="18"/>
      <c r="X32" s="4">
        <f t="shared" si="14"/>
        <v>0.63000000000000023</v>
      </c>
      <c r="Y32" s="4">
        <f t="shared" si="2"/>
        <v>0.55388511322643741</v>
      </c>
      <c r="Z32" s="4">
        <f t="shared" si="3"/>
        <v>0.9388052896321718</v>
      </c>
      <c r="AE32" s="4">
        <f t="shared" si="17"/>
        <v>2.0299999999999994</v>
      </c>
      <c r="AF32" s="4">
        <f t="shared" si="4"/>
        <v>2.42557693695115</v>
      </c>
      <c r="AG32" s="4">
        <f t="shared" si="0"/>
        <v>6.1813499999999957</v>
      </c>
      <c r="AL32" s="4">
        <f t="shared" si="20"/>
        <v>-0.7699999999999998</v>
      </c>
      <c r="AM32" s="4">
        <f t="shared" si="5"/>
        <v>2.2489331188623281</v>
      </c>
      <c r="AN32" s="4">
        <f t="shared" si="1"/>
        <v>2.4623024455442772</v>
      </c>
      <c r="AS32" s="4">
        <f t="shared" si="23"/>
        <v>0.4800000000000002</v>
      </c>
      <c r="AT32" s="4">
        <f t="shared" si="6"/>
        <v>-1.8431810286772468</v>
      </c>
      <c r="AU32" s="4">
        <f t="shared" si="7"/>
        <v>0.9196456644535157</v>
      </c>
    </row>
    <row r="33" spans="1:50" x14ac:dyDescent="0.25">
      <c r="A33" s="4">
        <f t="shared" si="26"/>
        <v>1.8999999999999986</v>
      </c>
      <c r="B33" s="6">
        <f t="shared" si="8"/>
        <v>7.4858944422792568</v>
      </c>
      <c r="N33" s="18"/>
      <c r="X33" s="4">
        <f>X32+0.01</f>
        <v>0.64000000000000024</v>
      </c>
      <c r="Y33" s="4">
        <f t="shared" si="2"/>
        <v>0.54232429082536138</v>
      </c>
      <c r="Z33" s="4">
        <f>ABS(-EXP(X33)/2)</f>
        <v>0.94824043965247595</v>
      </c>
      <c r="AE33" s="4">
        <f t="shared" si="17"/>
        <v>2.0399999999999991</v>
      </c>
      <c r="AF33" s="4">
        <f t="shared" si="4"/>
        <v>2.4209146056270532</v>
      </c>
      <c r="AG33" s="4">
        <f t="shared" si="0"/>
        <v>6.2423999999999946</v>
      </c>
      <c r="AL33" s="4">
        <f t="shared" si="20"/>
        <v>-0.75999999999999979</v>
      </c>
      <c r="AM33" s="4">
        <f t="shared" si="5"/>
        <v>2.2470978239450621</v>
      </c>
      <c r="AN33" s="4">
        <f t="shared" si="1"/>
        <v>2.4716226488925273</v>
      </c>
      <c r="AS33" s="4">
        <f t="shared" si="23"/>
        <v>0.49000000000000021</v>
      </c>
      <c r="AT33" s="4">
        <f t="shared" si="6"/>
        <v>-1.8686190836069339</v>
      </c>
      <c r="AU33" s="4">
        <f t="shared" si="7"/>
        <v>0.93125694959707006</v>
      </c>
    </row>
    <row r="34" spans="1:50" x14ac:dyDescent="0.25">
      <c r="A34" s="4">
        <f t="shared" si="26"/>
        <v>2.1999999999999984</v>
      </c>
      <c r="B34" s="6">
        <f t="shared" si="8"/>
        <v>10.425013499434103</v>
      </c>
      <c r="N34" s="18"/>
      <c r="X34" s="4">
        <f t="shared" si="14"/>
        <v>0.65000000000000024</v>
      </c>
      <c r="Y34" s="4">
        <f t="shared" si="2"/>
        <v>0.53062825106217015</v>
      </c>
      <c r="Z34" s="4">
        <f t="shared" si="3"/>
        <v>0.95777041450694822</v>
      </c>
      <c r="AE34" s="4">
        <f t="shared" si="17"/>
        <v>2.0499999999999989</v>
      </c>
      <c r="AF34" s="4">
        <f t="shared" si="4"/>
        <v>2.416247780482677</v>
      </c>
      <c r="AG34" s="4">
        <f t="shared" si="0"/>
        <v>6.3037499999999929</v>
      </c>
      <c r="AL34" s="4">
        <f t="shared" si="20"/>
        <v>-0.74999999999999978</v>
      </c>
      <c r="AM34" s="4">
        <f t="shared" si="5"/>
        <v>2.2443637198591224</v>
      </c>
      <c r="AN34" s="4">
        <f t="shared" si="1"/>
        <v>2.4809396865693967</v>
      </c>
      <c r="AS34" s="4">
        <f t="shared" si="23"/>
        <v>0.50000000000000022</v>
      </c>
      <c r="AT34" s="4">
        <f t="shared" si="6"/>
        <v>-1.8933097158177679</v>
      </c>
      <c r="AU34" s="4">
        <f t="shared" si="7"/>
        <v>0.94280904158206347</v>
      </c>
    </row>
    <row r="35" spans="1:50" x14ac:dyDescent="0.25">
      <c r="A35" s="4">
        <f t="shared" si="26"/>
        <v>2.4999999999999982</v>
      </c>
      <c r="B35" s="6">
        <f t="shared" si="8"/>
        <v>14.182493960703447</v>
      </c>
      <c r="N35" s="18"/>
      <c r="X35" s="4">
        <f t="shared" si="14"/>
        <v>0.66000000000000025</v>
      </c>
      <c r="Y35" s="4">
        <f t="shared" si="2"/>
        <v>0.51879379341516729</v>
      </c>
      <c r="Z35" s="4">
        <f t="shared" si="3"/>
        <v>0.96739616720101596</v>
      </c>
      <c r="AE35" s="4">
        <f>AE34+0.01</f>
        <v>2.0599999999999987</v>
      </c>
      <c r="AF35" s="4">
        <f t="shared" si="4"/>
        <v>2.4115764441421588</v>
      </c>
      <c r="AG35" s="4">
        <f t="shared" si="0"/>
        <v>6.3653999999999922</v>
      </c>
      <c r="AN35" s="21"/>
    </row>
    <row r="36" spans="1:50" ht="15.75" thickBot="1" x14ac:dyDescent="0.3">
      <c r="B36" s="3"/>
      <c r="N36" s="18"/>
      <c r="O36" s="58" t="s">
        <v>22</v>
      </c>
      <c r="P36" s="58"/>
      <c r="Q36" s="58"/>
      <c r="R36" s="4" t="s">
        <v>27</v>
      </c>
      <c r="X36" s="4">
        <f>X35+0.01</f>
        <v>0.67000000000000026</v>
      </c>
      <c r="Y36" s="4">
        <f t="shared" si="2"/>
        <v>0.50681760236845153</v>
      </c>
      <c r="Z36" s="4">
        <f t="shared" si="3"/>
        <v>0.97711866031797001</v>
      </c>
      <c r="AE36" s="4">
        <f t="shared" si="17"/>
        <v>2.0699999999999985</v>
      </c>
      <c r="AF36" s="4">
        <f t="shared" si="4"/>
        <v>2.4069005791117197</v>
      </c>
      <c r="AG36" s="4">
        <f t="shared" si="0"/>
        <v>6.4273499999999917</v>
      </c>
      <c r="AN36" s="21"/>
    </row>
    <row r="37" spans="1:50" ht="15.75" thickBot="1" x14ac:dyDescent="0.3">
      <c r="A37" s="55" t="s">
        <v>10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7"/>
      <c r="O37" s="58" t="s">
        <v>13</v>
      </c>
      <c r="P37" s="58"/>
      <c r="Q37" s="58"/>
      <c r="R37" s="4">
        <v>9.9999999999999995E-7</v>
      </c>
      <c r="X37" s="4">
        <f t="shared" si="14"/>
        <v>0.68000000000000027</v>
      </c>
      <c r="Y37" s="4">
        <f t="shared" si="2"/>
        <v>0.49469624183610672</v>
      </c>
      <c r="Z37" s="4">
        <f t="shared" si="3"/>
        <v>0.98693886611522408</v>
      </c>
      <c r="AE37" s="4">
        <f t="shared" si="17"/>
        <v>2.0799999999999983</v>
      </c>
      <c r="AF37" s="4">
        <f>ABS(-2/3*(11-2*AE37)^(2/3))</f>
        <v>2.4022201677785144</v>
      </c>
      <c r="AG37" s="4">
        <f t="shared" si="0"/>
        <v>6.4895999999999887</v>
      </c>
      <c r="AN37" s="21"/>
    </row>
    <row r="38" spans="1:50" x14ac:dyDescent="0.25">
      <c r="B38" s="3"/>
      <c r="N38" s="18"/>
      <c r="O38" s="19"/>
      <c r="P38" s="19"/>
      <c r="Q38" s="19"/>
      <c r="R38" s="22"/>
      <c r="X38" s="4">
        <f t="shared" si="14"/>
        <v>0.69000000000000028</v>
      </c>
      <c r="Y38" s="4">
        <f t="shared" si="2"/>
        <v>0.48242614924429233</v>
      </c>
      <c r="Z38" s="4">
        <f t="shared" si="3"/>
        <v>0.99685776662154146</v>
      </c>
      <c r="AE38" s="4">
        <f>AE37+0.01</f>
        <v>2.0899999999999981</v>
      </c>
      <c r="AF38" s="4">
        <f t="shared" si="4"/>
        <v>2.3975351924094763</v>
      </c>
      <c r="AG38" s="4">
        <f t="shared" si="0"/>
        <v>6.5521499999999886</v>
      </c>
      <c r="AN38" s="21"/>
    </row>
    <row r="39" spans="1:50" x14ac:dyDescent="0.25">
      <c r="B39" s="3"/>
      <c r="N39" s="18"/>
      <c r="O39" s="23" t="s">
        <v>18</v>
      </c>
      <c r="P39" s="23" t="s">
        <v>19</v>
      </c>
      <c r="Q39" s="23" t="s">
        <v>20</v>
      </c>
      <c r="R39" s="24" t="s">
        <v>21</v>
      </c>
      <c r="S39" s="21"/>
      <c r="T39" s="21"/>
      <c r="U39" s="21"/>
      <c r="V39" s="21"/>
      <c r="X39" s="4">
        <f t="shared" si="14"/>
        <v>0.70000000000000029</v>
      </c>
      <c r="Y39" s="4">
        <f t="shared" si="2"/>
        <v>0.47000362924573519</v>
      </c>
      <c r="Z39" s="4">
        <f t="shared" si="3"/>
        <v>1.0068763537352385</v>
      </c>
      <c r="AE39" s="4">
        <f t="shared" si="17"/>
        <v>2.0999999999999979</v>
      </c>
      <c r="AF39" s="4">
        <f t="shared" si="4"/>
        <v>2.3928456351501355</v>
      </c>
      <c r="AG39" s="4">
        <f t="shared" si="0"/>
        <v>6.6149999999999869</v>
      </c>
      <c r="AN39" s="21"/>
    </row>
    <row r="40" spans="1:50" ht="24" thickBot="1" x14ac:dyDescent="0.4">
      <c r="A40" s="1" t="s">
        <v>7</v>
      </c>
      <c r="B40" s="3"/>
      <c r="N40" s="18"/>
      <c r="O40" s="25" t="s">
        <v>14</v>
      </c>
      <c r="P40" s="25" t="s">
        <v>5</v>
      </c>
      <c r="Q40" s="25" t="s">
        <v>15</v>
      </c>
      <c r="R40" s="25" t="s">
        <v>16</v>
      </c>
      <c r="S40" s="25" t="s">
        <v>6</v>
      </c>
      <c r="T40" s="25" t="s">
        <v>17</v>
      </c>
      <c r="U40" s="25" t="s">
        <v>24</v>
      </c>
      <c r="V40" s="25" t="s">
        <v>25</v>
      </c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</row>
    <row r="41" spans="1:50" ht="15.75" thickBot="1" x14ac:dyDescent="0.3">
      <c r="B41" s="3"/>
      <c r="N41" s="18"/>
      <c r="O41" s="4">
        <v>1</v>
      </c>
      <c r="P41" s="4">
        <f>(Q41+R41)/2</f>
        <v>1.9500000000000002</v>
      </c>
      <c r="Q41" s="4">
        <f>1.8</f>
        <v>1.8</v>
      </c>
      <c r="R41" s="4">
        <v>2.1</v>
      </c>
      <c r="S41" s="4">
        <f>P41^3+2*P41-11</f>
        <v>0.31487500000000246</v>
      </c>
      <c r="T41" s="4">
        <f>Q41^3+2*Q41-11</f>
        <v>-1.5679999999999996</v>
      </c>
      <c r="U41" s="4">
        <f>S41*T41</f>
        <v>-0.49372400000000372</v>
      </c>
      <c r="V41" s="6" t="str">
        <f>IF(ABS(S41)&lt;$R$37, "выполнено","не выполнено")</f>
        <v>не выполнено</v>
      </c>
    </row>
    <row r="42" spans="1:50" ht="15.75" thickBot="1" x14ac:dyDescent="0.3">
      <c r="A42" s="58" t="s">
        <v>2</v>
      </c>
      <c r="B42" s="58"/>
      <c r="C42" s="58"/>
      <c r="D42" s="4">
        <v>-3</v>
      </c>
      <c r="N42" s="18"/>
      <c r="O42" s="4">
        <v>2</v>
      </c>
      <c r="P42" s="4">
        <f>(Q42+R42)/2</f>
        <v>1.875</v>
      </c>
      <c r="Q42" s="4">
        <f>IF(U41&lt;0,Q41,P41)</f>
        <v>1.8</v>
      </c>
      <c r="R42" s="4">
        <f>IF(U41&lt;0,P41,R41)</f>
        <v>1.9500000000000002</v>
      </c>
      <c r="S42" s="4">
        <f>P42^3+2*P42-11</f>
        <v>-0.658203125</v>
      </c>
      <c r="T42" s="4">
        <f>Q42^3+2*Q42-11</f>
        <v>-1.5679999999999996</v>
      </c>
      <c r="U42" s="4">
        <f>S42*T42</f>
        <v>1.0320624999999997</v>
      </c>
      <c r="V42" s="6" t="str">
        <f>IF(ABS(S42)&lt;$R$37, "выполнено","не выполнено")</f>
        <v>не выполнено</v>
      </c>
      <c r="X42" s="50" t="s">
        <v>41</v>
      </c>
      <c r="Y42" s="50"/>
      <c r="Z42" s="50"/>
      <c r="AA42" s="2"/>
    </row>
    <row r="43" spans="1:50" x14ac:dyDescent="0.25">
      <c r="A43" s="58" t="s">
        <v>3</v>
      </c>
      <c r="B43" s="58"/>
      <c r="C43" s="58"/>
      <c r="D43" s="4">
        <v>0.3</v>
      </c>
      <c r="N43" s="18"/>
      <c r="O43" s="4">
        <v>3</v>
      </c>
      <c r="P43" s="4">
        <f t="shared" ref="P43:P49" si="30">(Q43+R43)/2</f>
        <v>1.9125000000000001</v>
      </c>
      <c r="Q43" s="4">
        <f t="shared" ref="Q43:Q49" si="31">IF(U42&lt;0,Q42,P42)</f>
        <v>1.875</v>
      </c>
      <c r="R43" s="4">
        <f t="shared" ref="R43:R49" si="32">IF(U42&lt;0,P42,R42)</f>
        <v>1.9500000000000002</v>
      </c>
      <c r="S43" s="4">
        <f t="shared" ref="S43:S49" si="33">P43^3+2*P43-11</f>
        <v>-0.17973242187499849</v>
      </c>
      <c r="T43" s="4">
        <f t="shared" ref="T43:T49" si="34">Q43^3+2*Q43-11</f>
        <v>-0.658203125</v>
      </c>
      <c r="U43" s="4">
        <f t="shared" ref="U43:U49" si="35">S43*T43</f>
        <v>0.11830044174194237</v>
      </c>
      <c r="V43" s="6" t="str">
        <f t="shared" ref="V43:V49" si="36">IF(ABS(S43)&lt;$R$37, "выполнено","не выполнено")</f>
        <v>не выполнено</v>
      </c>
    </row>
    <row r="44" spans="1:50" x14ac:dyDescent="0.25">
      <c r="N44" s="18"/>
      <c r="O44" s="4">
        <v>4</v>
      </c>
      <c r="P44" s="4">
        <f t="shared" si="30"/>
        <v>1.9312500000000001</v>
      </c>
      <c r="Q44" s="4">
        <f t="shared" si="31"/>
        <v>1.9125000000000001</v>
      </c>
      <c r="R44" s="4">
        <f t="shared" si="32"/>
        <v>1.9500000000000002</v>
      </c>
      <c r="S44" s="4">
        <f t="shared" si="33"/>
        <v>6.5534423828127686E-2</v>
      </c>
      <c r="T44" s="4">
        <f t="shared" si="34"/>
        <v>-0.17973242187499849</v>
      </c>
      <c r="U44" s="4">
        <f t="shared" si="35"/>
        <v>-1.1778660710811999E-2</v>
      </c>
      <c r="V44" s="6" t="str">
        <f t="shared" si="36"/>
        <v>не выполнено</v>
      </c>
    </row>
    <row r="45" spans="1:50" x14ac:dyDescent="0.25">
      <c r="A45" s="58" t="s">
        <v>4</v>
      </c>
      <c r="B45" s="58"/>
      <c r="N45" s="18"/>
      <c r="O45" s="4">
        <v>5</v>
      </c>
      <c r="P45" s="4">
        <f t="shared" si="30"/>
        <v>1.921875</v>
      </c>
      <c r="Q45" s="4">
        <f t="shared" si="31"/>
        <v>1.9125000000000001</v>
      </c>
      <c r="R45" s="4">
        <f t="shared" si="32"/>
        <v>1.9312500000000001</v>
      </c>
      <c r="S45" s="4">
        <f t="shared" si="33"/>
        <v>-5.7605743408203125E-2</v>
      </c>
      <c r="T45" s="4">
        <f t="shared" si="34"/>
        <v>-0.17973242187499849</v>
      </c>
      <c r="U45" s="4">
        <f t="shared" si="35"/>
        <v>1.0353619776666078E-2</v>
      </c>
      <c r="V45" s="6" t="str">
        <f t="shared" si="36"/>
        <v>не выполнено</v>
      </c>
    </row>
    <row r="46" spans="1:50" x14ac:dyDescent="0.25">
      <c r="A46" s="15" t="s">
        <v>5</v>
      </c>
      <c r="B46" s="15" t="s">
        <v>6</v>
      </c>
      <c r="N46" s="18"/>
      <c r="O46" s="4">
        <v>6</v>
      </c>
      <c r="P46" s="4">
        <f t="shared" si="30"/>
        <v>1.9265625000000002</v>
      </c>
      <c r="Q46" s="4">
        <f t="shared" si="31"/>
        <v>1.921875</v>
      </c>
      <c r="R46" s="4">
        <f t="shared" si="32"/>
        <v>1.9312500000000001</v>
      </c>
      <c r="S46" s="4">
        <f t="shared" si="33"/>
        <v>3.8373451232942557E-3</v>
      </c>
      <c r="T46" s="4">
        <f t="shared" si="34"/>
        <v>-5.7605743408203125E-2</v>
      </c>
      <c r="U46" s="4">
        <f t="shared" si="35"/>
        <v>-2.2105311854120848E-4</v>
      </c>
      <c r="V46" s="6" t="str">
        <f t="shared" si="36"/>
        <v>не выполнено</v>
      </c>
    </row>
    <row r="47" spans="1:50" x14ac:dyDescent="0.25">
      <c r="A47" s="4">
        <v>-3</v>
      </c>
      <c r="B47" s="5">
        <f>A47^3+2*A47-11</f>
        <v>-44</v>
      </c>
      <c r="N47" s="18"/>
      <c r="O47" s="4">
        <v>7</v>
      </c>
      <c r="P47" s="4">
        <f t="shared" si="30"/>
        <v>1.9242187500000001</v>
      </c>
      <c r="Q47" s="4">
        <f t="shared" si="31"/>
        <v>1.921875</v>
      </c>
      <c r="R47" s="4">
        <f t="shared" si="32"/>
        <v>1.9265625000000002</v>
      </c>
      <c r="S47" s="4">
        <f t="shared" si="33"/>
        <v>-2.6915909290313067E-2</v>
      </c>
      <c r="T47" s="4">
        <f t="shared" si="34"/>
        <v>-5.7605743408203125E-2</v>
      </c>
      <c r="U47" s="4">
        <f t="shared" si="35"/>
        <v>1.5505109641762453E-3</v>
      </c>
      <c r="V47" s="6" t="str">
        <f t="shared" si="36"/>
        <v>не выполнено</v>
      </c>
      <c r="X47" s="4" t="s">
        <v>14</v>
      </c>
      <c r="Y47" s="4" t="s">
        <v>5</v>
      </c>
      <c r="Z47" s="4" t="s">
        <v>6</v>
      </c>
      <c r="AA47" s="4" t="s">
        <v>42</v>
      </c>
      <c r="AC47" s="4" t="s">
        <v>14</v>
      </c>
      <c r="AD47" s="4" t="s">
        <v>15</v>
      </c>
      <c r="AE47" s="4" t="s">
        <v>16</v>
      </c>
      <c r="AF47" s="4" t="s">
        <v>47</v>
      </c>
      <c r="AG47" s="4" t="s">
        <v>48</v>
      </c>
      <c r="AH47" s="4" t="s">
        <v>49</v>
      </c>
    </row>
    <row r="48" spans="1:50" x14ac:dyDescent="0.25">
      <c r="A48" s="4">
        <f>A47+$D$43</f>
        <v>-2.7</v>
      </c>
      <c r="B48" s="5">
        <f t="shared" ref="B48:B67" si="37">A48^3+2*A48-11</f>
        <v>-36.083000000000006</v>
      </c>
      <c r="N48" s="18"/>
      <c r="O48" s="4">
        <v>8</v>
      </c>
      <c r="P48" s="4">
        <f t="shared" si="30"/>
        <v>1.9253906250000001</v>
      </c>
      <c r="Q48" s="4">
        <f t="shared" si="31"/>
        <v>1.9242187500000001</v>
      </c>
      <c r="R48" s="4">
        <f t="shared" si="32"/>
        <v>1.9265625000000002</v>
      </c>
      <c r="S48" s="4">
        <f t="shared" si="33"/>
        <v>-1.1547214448450305E-2</v>
      </c>
      <c r="T48" s="4">
        <f t="shared" si="34"/>
        <v>-2.6915909290313067E-2</v>
      </c>
      <c r="U48" s="4">
        <f t="shared" si="35"/>
        <v>3.1080377665028083E-4</v>
      </c>
      <c r="V48" s="6" t="str">
        <f t="shared" si="36"/>
        <v>не выполнено</v>
      </c>
      <c r="X48" s="4">
        <v>1</v>
      </c>
      <c r="Y48" s="4">
        <v>0.4</v>
      </c>
      <c r="Z48" s="4">
        <f>EXP(Y48)+2*Y48-3</f>
        <v>-0.70817530235872983</v>
      </c>
      <c r="AA48" s="4">
        <f>EXP(Y48)+2</f>
        <v>3.4918246976412703</v>
      </c>
      <c r="AC48" s="4">
        <v>1</v>
      </c>
      <c r="AD48" s="4">
        <v>0.4</v>
      </c>
      <c r="AE48" s="4">
        <v>0.7</v>
      </c>
      <c r="AF48" s="4">
        <f>EXP(AD48)+2*AD48-3</f>
        <v>-0.70817530235872983</v>
      </c>
      <c r="AG48" s="4">
        <f>EXP(AE48)+2*AE48-3</f>
        <v>0.41375270747047654</v>
      </c>
      <c r="AH48" s="4"/>
    </row>
    <row r="49" spans="1:34" x14ac:dyDescent="0.25">
      <c r="A49" s="4">
        <f t="shared" ref="A49:A67" si="38">A48+$D$43</f>
        <v>-2.4000000000000004</v>
      </c>
      <c r="B49" s="5">
        <f t="shared" si="37"/>
        <v>-29.624000000000006</v>
      </c>
      <c r="N49" s="18"/>
      <c r="O49" s="4">
        <v>9</v>
      </c>
      <c r="P49" s="4">
        <f t="shared" si="30"/>
        <v>1.9259765625000003</v>
      </c>
      <c r="Q49" s="4">
        <f t="shared" si="31"/>
        <v>1.9253906250000001</v>
      </c>
      <c r="R49" s="4">
        <f t="shared" si="32"/>
        <v>1.9265625000000002</v>
      </c>
      <c r="S49" s="4">
        <f t="shared" si="33"/>
        <v>-3.8569183573091692E-3</v>
      </c>
      <c r="T49" s="4">
        <f t="shared" si="34"/>
        <v>-1.1547214448450305E-2</v>
      </c>
      <c r="U49" s="4">
        <f t="shared" si="35"/>
        <v>4.4536663382013657E-5</v>
      </c>
      <c r="V49" s="6" t="str">
        <f t="shared" si="36"/>
        <v>не выполнено</v>
      </c>
      <c r="X49" s="4">
        <v>2</v>
      </c>
      <c r="Y49" s="45">
        <f>Y48-Z48/AA48</f>
        <v>0.6028095232951135</v>
      </c>
      <c r="Z49" s="4">
        <f>EXP(Y49)+2*Y49-3</f>
        <v>3.2864330311944023E-2</v>
      </c>
      <c r="AA49" s="4">
        <f>EXP(Y49)+2</f>
        <v>3.8272452837217168</v>
      </c>
      <c r="AC49" s="4">
        <v>2</v>
      </c>
      <c r="AD49" s="4">
        <v>0.4</v>
      </c>
      <c r="AE49" s="45">
        <f>AE48-(AD48-AE48)/(AF48-AG48)*AG48</f>
        <v>0.58936383515370205</v>
      </c>
      <c r="AF49" s="4">
        <f>EXP(AD49)+2*AD49-3</f>
        <v>-0.70817530235872983</v>
      </c>
      <c r="AG49" s="4">
        <f>EXP(AE49)+2*AE49-3</f>
        <v>-1.8431183342932478E-2</v>
      </c>
      <c r="AH49" s="4">
        <f>ABS(AE48-AE49)</f>
        <v>0.1106361648462979</v>
      </c>
    </row>
    <row r="50" spans="1:34" x14ac:dyDescent="0.25">
      <c r="A50" s="4">
        <f t="shared" si="38"/>
        <v>-2.1000000000000005</v>
      </c>
      <c r="B50" s="5">
        <f t="shared" si="37"/>
        <v>-24.461000000000006</v>
      </c>
      <c r="N50" s="18"/>
      <c r="O50" s="4">
        <v>10</v>
      </c>
      <c r="P50" s="4">
        <f t="shared" ref="P50:P56" si="39">(Q50+R50)/2</f>
        <v>1.9262695312500002</v>
      </c>
      <c r="Q50" s="4">
        <f t="shared" ref="Q50:Q56" si="40">IF(U49&lt;0,Q49,P49)</f>
        <v>1.9259765625000003</v>
      </c>
      <c r="R50" s="4">
        <f t="shared" ref="R50:R56" si="41">IF(U49&lt;0,P49,R49)</f>
        <v>1.9265625000000002</v>
      </c>
      <c r="S50" s="4">
        <f t="shared" ref="S50:S56" si="42">P50^3+2*P50-11</f>
        <v>-1.0282616127454958E-5</v>
      </c>
      <c r="T50" s="4">
        <f t="shared" ref="T50:T56" si="43">Q50^3+2*Q50-11</f>
        <v>-3.8569183573091692E-3</v>
      </c>
      <c r="U50" s="4">
        <f t="shared" ref="U50:U56" si="44">S50*T50</f>
        <v>3.9659210903144346E-8</v>
      </c>
      <c r="V50" s="6" t="str">
        <f t="shared" ref="V50:V56" si="45">IF(ABS(S50)&lt;$R$37, "выполнено","не выполнено")</f>
        <v>не выполнено</v>
      </c>
      <c r="X50" s="4">
        <v>3</v>
      </c>
      <c r="Y50" s="45">
        <f t="shared" ref="Y50:Y52" si="46">Y49-Z49/AA49</f>
        <v>0.59422258206829304</v>
      </c>
      <c r="Z50" s="4">
        <f t="shared" ref="Z50:Z52" si="47">EXP(Y50)+2*Y50-3</f>
        <v>6.7174066030517565E-5</v>
      </c>
      <c r="AA50" s="4">
        <f t="shared" ref="AA50:AA52" si="48">EXP(Y50)+2</f>
        <v>3.8116220099294447</v>
      </c>
      <c r="AC50" s="4">
        <v>3</v>
      </c>
      <c r="AD50" s="4">
        <v>0.4</v>
      </c>
      <c r="AE50" s="45">
        <f t="shared" ref="AE50:AE52" si="49">AE49-(AD49-AE49)/(AF49-AG49)*AG49</f>
        <v>0.59442397190299234</v>
      </c>
      <c r="AF50" s="4">
        <f t="shared" ref="AF50:AF52" si="50">EXP(AD50)+2*AD50-3</f>
        <v>-0.70817530235872983</v>
      </c>
      <c r="AG50" s="4">
        <f t="shared" ref="AG50:AG52" si="51">EXP(AE50)+2*AE50-3</f>
        <v>8.3483273277362713E-4</v>
      </c>
      <c r="AH50" s="4">
        <f t="shared" ref="AH50:AH52" si="52">ABS(AE49-AE50)</f>
        <v>5.0601367492902893E-3</v>
      </c>
    </row>
    <row r="51" spans="1:34" x14ac:dyDescent="0.25">
      <c r="A51" s="4">
        <f t="shared" si="38"/>
        <v>-1.8000000000000005</v>
      </c>
      <c r="B51" s="5">
        <f t="shared" si="37"/>
        <v>-20.432000000000006</v>
      </c>
      <c r="N51" s="18"/>
      <c r="O51" s="4">
        <v>11</v>
      </c>
      <c r="P51" s="4">
        <f t="shared" si="39"/>
        <v>1.9264160156250001</v>
      </c>
      <c r="Q51" s="4">
        <f t="shared" si="40"/>
        <v>1.9262695312500002</v>
      </c>
      <c r="R51" s="4">
        <f t="shared" si="41"/>
        <v>1.9265625000000002</v>
      </c>
      <c r="S51" s="4">
        <f t="shared" si="42"/>
        <v>1.9134072443716121E-3</v>
      </c>
      <c r="T51" s="4">
        <f t="shared" si="43"/>
        <v>-1.0282616127454958E-5</v>
      </c>
      <c r="U51" s="4">
        <f t="shared" si="44"/>
        <v>-1.9674832189364689E-8</v>
      </c>
      <c r="V51" s="6" t="str">
        <f t="shared" si="45"/>
        <v>не выполнено</v>
      </c>
      <c r="X51" s="4">
        <v>4</v>
      </c>
      <c r="Y51" s="45">
        <f t="shared" si="46"/>
        <v>0.59420495858258127</v>
      </c>
      <c r="Z51" s="4">
        <f t="shared" si="47"/>
        <v>2.8133140261843437E-10</v>
      </c>
      <c r="AA51" s="4">
        <f t="shared" si="48"/>
        <v>3.8115900831161689</v>
      </c>
      <c r="AC51" s="4">
        <v>4</v>
      </c>
      <c r="AD51" s="4">
        <v>0.4</v>
      </c>
      <c r="AE51" s="45">
        <f t="shared" si="49"/>
        <v>0.59419504499807652</v>
      </c>
      <c r="AF51" s="4">
        <f t="shared" si="50"/>
        <v>-0.70817530235872983</v>
      </c>
      <c r="AG51" s="4">
        <f t="shared" si="51"/>
        <v>-3.7786150034246901E-5</v>
      </c>
      <c r="AH51" s="4">
        <f t="shared" si="52"/>
        <v>2.2892690491582712E-4</v>
      </c>
    </row>
    <row r="52" spans="1:34" x14ac:dyDescent="0.25">
      <c r="A52" s="4">
        <f t="shared" si="38"/>
        <v>-1.5000000000000004</v>
      </c>
      <c r="B52" s="5">
        <f t="shared" si="37"/>
        <v>-17.375000000000004</v>
      </c>
      <c r="N52" s="18"/>
      <c r="O52" s="4">
        <v>12</v>
      </c>
      <c r="P52" s="4">
        <f t="shared" si="39"/>
        <v>1.9263427734375003</v>
      </c>
      <c r="Q52" s="4">
        <f t="shared" si="40"/>
        <v>1.9262695312500002</v>
      </c>
      <c r="R52" s="4">
        <f t="shared" si="41"/>
        <v>1.9264160156250001</v>
      </c>
      <c r="S52" s="4">
        <f t="shared" si="42"/>
        <v>9.5153131299952065E-4</v>
      </c>
      <c r="T52" s="4">
        <f t="shared" si="43"/>
        <v>-1.0282616127454958E-5</v>
      </c>
      <c r="U52" s="4">
        <f t="shared" si="44"/>
        <v>-9.784231224827263E-9</v>
      </c>
      <c r="V52" s="6" t="str">
        <f t="shared" si="45"/>
        <v>не выполнено</v>
      </c>
      <c r="X52" s="5">
        <v>5</v>
      </c>
      <c r="Y52" s="46">
        <f t="shared" si="46"/>
        <v>0.59420495850877175</v>
      </c>
      <c r="Z52" s="5">
        <f t="shared" si="47"/>
        <v>0</v>
      </c>
      <c r="AA52" s="5">
        <f t="shared" si="48"/>
        <v>3.8115900829824563</v>
      </c>
      <c r="AC52" s="5">
        <v>5</v>
      </c>
      <c r="AD52" s="5">
        <v>0.4</v>
      </c>
      <c r="AE52" s="46">
        <f t="shared" si="49"/>
        <v>0.59420540722707615</v>
      </c>
      <c r="AF52" s="5">
        <f t="shared" si="50"/>
        <v>-0.70817530235872983</v>
      </c>
      <c r="AG52" s="5">
        <f t="shared" si="51"/>
        <v>1.7103304212895409E-6</v>
      </c>
      <c r="AH52" s="5">
        <f t="shared" si="52"/>
        <v>1.0362228999638567E-5</v>
      </c>
    </row>
    <row r="53" spans="1:34" ht="15.75" thickBot="1" x14ac:dyDescent="0.3">
      <c r="A53" s="4">
        <f t="shared" si="38"/>
        <v>-1.2000000000000004</v>
      </c>
      <c r="B53" s="5">
        <f t="shared" si="37"/>
        <v>-15.128000000000004</v>
      </c>
      <c r="N53" s="18"/>
      <c r="O53" s="4">
        <v>13</v>
      </c>
      <c r="P53" s="4">
        <f t="shared" si="39"/>
        <v>1.9263061523437504</v>
      </c>
      <c r="Q53" s="4">
        <f t="shared" si="40"/>
        <v>1.9262695312500002</v>
      </c>
      <c r="R53" s="4">
        <f t="shared" si="41"/>
        <v>1.9263427734375003</v>
      </c>
      <c r="S53" s="4">
        <f t="shared" si="42"/>
        <v>4.7061659830305302E-4</v>
      </c>
      <c r="T53" s="4">
        <f t="shared" si="43"/>
        <v>-1.0282616127454958E-5</v>
      </c>
      <c r="U53" s="4">
        <f t="shared" si="44"/>
        <v>-4.8391698235589648E-9</v>
      </c>
      <c r="V53" s="6" t="str">
        <f t="shared" si="45"/>
        <v>не выполнено</v>
      </c>
      <c r="AE53" s="48"/>
    </row>
    <row r="54" spans="1:34" ht="15.75" thickBot="1" x14ac:dyDescent="0.3">
      <c r="A54" s="4">
        <f t="shared" si="38"/>
        <v>-0.90000000000000036</v>
      </c>
      <c r="B54" s="5">
        <f t="shared" si="37"/>
        <v>-13.529000000000002</v>
      </c>
      <c r="N54" s="18"/>
      <c r="O54" s="4">
        <v>14</v>
      </c>
      <c r="P54" s="4">
        <f t="shared" si="39"/>
        <v>1.9262878417968752</v>
      </c>
      <c r="Q54" s="4">
        <f t="shared" si="40"/>
        <v>1.9262695312500002</v>
      </c>
      <c r="R54" s="4">
        <f t="shared" si="41"/>
        <v>1.9263061523437504</v>
      </c>
      <c r="S54" s="4">
        <f t="shared" si="42"/>
        <v>2.3016505357098538E-4</v>
      </c>
      <c r="T54" s="4">
        <f t="shared" si="43"/>
        <v>-1.0282616127454958E-5</v>
      </c>
      <c r="U54" s="4">
        <f t="shared" si="44"/>
        <v>-2.3666988918255487E-9</v>
      </c>
      <c r="V54" s="6" t="str">
        <f t="shared" si="45"/>
        <v>не выполнено</v>
      </c>
      <c r="X54" s="55" t="s">
        <v>52</v>
      </c>
      <c r="Y54" s="56"/>
      <c r="Z54" s="57"/>
      <c r="AE54" s="48"/>
    </row>
    <row r="55" spans="1:34" x14ac:dyDescent="0.25">
      <c r="A55" s="4">
        <f t="shared" si="38"/>
        <v>-0.60000000000000031</v>
      </c>
      <c r="B55" s="5">
        <f t="shared" si="37"/>
        <v>-12.416</v>
      </c>
      <c r="N55" s="18"/>
      <c r="O55" s="4">
        <v>15</v>
      </c>
      <c r="P55" s="4">
        <f t="shared" si="39"/>
        <v>1.9262786865234376</v>
      </c>
      <c r="Q55" s="4">
        <f t="shared" si="40"/>
        <v>1.9262695312500002</v>
      </c>
      <c r="R55" s="4">
        <f t="shared" si="41"/>
        <v>1.9262878417968752</v>
      </c>
      <c r="S55" s="4">
        <f t="shared" si="42"/>
        <v>1.0994073434389406E-4</v>
      </c>
      <c r="T55" s="4">
        <f t="shared" si="43"/>
        <v>-1.0282616127454958E-5</v>
      </c>
      <c r="U55" s="4">
        <f t="shared" si="44"/>
        <v>-1.1304783680287663E-9</v>
      </c>
      <c r="V55" s="6" t="str">
        <f t="shared" si="45"/>
        <v>не выполнено</v>
      </c>
      <c r="AE55" s="48"/>
    </row>
    <row r="56" spans="1:34" x14ac:dyDescent="0.25">
      <c r="A56" s="4">
        <f t="shared" si="38"/>
        <v>-0.30000000000000032</v>
      </c>
      <c r="B56" s="5">
        <f t="shared" si="37"/>
        <v>-11.627000000000001</v>
      </c>
      <c r="N56" s="18"/>
      <c r="O56" s="4">
        <v>16</v>
      </c>
      <c r="P56" s="4">
        <f t="shared" si="39"/>
        <v>1.926274108886719</v>
      </c>
      <c r="Q56" s="4">
        <f t="shared" si="40"/>
        <v>1.9262695312500002</v>
      </c>
      <c r="R56" s="4">
        <f t="shared" si="41"/>
        <v>1.9262786865234376</v>
      </c>
      <c r="S56" s="4">
        <f t="shared" si="42"/>
        <v>4.9828938013973811E-5</v>
      </c>
      <c r="T56" s="4">
        <f t="shared" si="43"/>
        <v>-1.0282616127454958E-5</v>
      </c>
      <c r="U56" s="4">
        <f t="shared" si="44"/>
        <v>-5.1237184163644055E-10</v>
      </c>
      <c r="V56" s="6" t="str">
        <f t="shared" si="45"/>
        <v>не выполнено</v>
      </c>
    </row>
    <row r="57" spans="1:34" x14ac:dyDescent="0.25">
      <c r="A57" s="4">
        <f t="shared" si="38"/>
        <v>0</v>
      </c>
      <c r="B57" s="5">
        <f t="shared" si="37"/>
        <v>-11</v>
      </c>
      <c r="N57" s="18"/>
      <c r="O57" s="4">
        <v>17</v>
      </c>
      <c r="P57" s="4">
        <f>(Q57+R57)/2</f>
        <v>1.9262718200683597</v>
      </c>
      <c r="Q57" s="4">
        <f>IF(U56&lt;0,Q56,P56)</f>
        <v>1.9262695312500002</v>
      </c>
      <c r="R57" s="4">
        <f>IF(U56&lt;0,P56,R56)</f>
        <v>1.926274108886719</v>
      </c>
      <c r="S57" s="4">
        <f>P57^3+2*P57-11</f>
        <v>1.9773130672362527E-5</v>
      </c>
      <c r="T57" s="4">
        <f>Q57^3+2*Q57-11</f>
        <v>-1.0282616127454958E-5</v>
      </c>
      <c r="U57" s="4">
        <f>S57*T57</f>
        <v>-2.0331951234190922E-10</v>
      </c>
      <c r="V57" s="6" t="str">
        <f>IF(ABS(S57)&lt;$R$37, "выполнено","не выполнено")</f>
        <v>не выполнено</v>
      </c>
    </row>
    <row r="58" spans="1:34" x14ac:dyDescent="0.25">
      <c r="A58" s="4">
        <f t="shared" si="38"/>
        <v>0.3</v>
      </c>
      <c r="B58" s="5">
        <f t="shared" si="37"/>
        <v>-10.372999999999999</v>
      </c>
      <c r="N58" s="18"/>
      <c r="O58" s="4">
        <v>18</v>
      </c>
      <c r="P58" s="4">
        <f t="shared" ref="P58" si="53">(Q58+R58)/2</f>
        <v>1.9262706756591799</v>
      </c>
      <c r="Q58" s="4">
        <f t="shared" ref="Q58" si="54">IF(U57&lt;0,Q57,P57)</f>
        <v>1.9262695312500002</v>
      </c>
      <c r="R58" s="4">
        <f t="shared" ref="R58" si="55">IF(U57&lt;0,P57,R57)</f>
        <v>1.9262718200683597</v>
      </c>
      <c r="S58" s="4">
        <f t="shared" ref="S58" si="56">P58^3+2*P58-11</f>
        <v>4.7452497025091134E-6</v>
      </c>
      <c r="T58" s="4">
        <f t="shared" ref="T58" si="57">Q58^3+2*Q58-11</f>
        <v>-1.0282616127454958E-5</v>
      </c>
      <c r="U58" s="4">
        <f t="shared" ref="U58" si="58">S58*T58</f>
        <v>-4.8793581119821047E-11</v>
      </c>
      <c r="V58" s="6" t="str">
        <f t="shared" ref="V58" si="59">IF(ABS(S58)&lt;$R$37, "выполнено","не выполнено")</f>
        <v>не выполнено</v>
      </c>
    </row>
    <row r="59" spans="1:34" x14ac:dyDescent="0.25">
      <c r="A59" s="4">
        <f>A58+$D$43</f>
        <v>0.6</v>
      </c>
      <c r="B59" s="5">
        <f t="shared" si="37"/>
        <v>-9.5839999999999996</v>
      </c>
      <c r="N59" s="18"/>
      <c r="O59" s="4">
        <v>19</v>
      </c>
      <c r="P59" s="4">
        <f>(Q59+R59)/2</f>
        <v>1.9262701034545899</v>
      </c>
      <c r="Q59" s="4">
        <f>IF(U58&lt;0,Q58,P58)</f>
        <v>1.9262695312500002</v>
      </c>
      <c r="R59" s="4">
        <f>IF(U58&lt;0,P58,R58)</f>
        <v>1.9262706756591799</v>
      </c>
      <c r="S59" s="4">
        <f>P59^3+2*P59-11</f>
        <v>-2.7686851069574914E-6</v>
      </c>
      <c r="T59" s="4">
        <f>Q59^3+2*Q59-11</f>
        <v>-1.0282616127454958E-5</v>
      </c>
      <c r="U59" s="4">
        <f>S59*T59</f>
        <v>2.8469326132645457E-11</v>
      </c>
      <c r="V59" s="6" t="str">
        <f>IF(ABS(S59)&lt;$R$37, "выполнено","не выполнено")</f>
        <v>не выполнено</v>
      </c>
    </row>
    <row r="60" spans="1:34" x14ac:dyDescent="0.25">
      <c r="A60" s="4">
        <f t="shared" si="38"/>
        <v>0.89999999999999991</v>
      </c>
      <c r="B60" s="5">
        <f t="shared" si="37"/>
        <v>-8.4710000000000001</v>
      </c>
      <c r="N60" s="18"/>
      <c r="O60" s="5">
        <v>20</v>
      </c>
      <c r="P60" s="46">
        <f t="shared" ref="P60" si="60">(Q60+R60)/2</f>
        <v>1.9262703895568849</v>
      </c>
      <c r="Q60" s="5">
        <f t="shared" ref="Q60" si="61">IF(U59&lt;0,Q59,P59)</f>
        <v>1.9262701034545899</v>
      </c>
      <c r="R60" s="5">
        <f t="shared" ref="R60" si="62">IF(U59&lt;0,P59,R59)</f>
        <v>1.9262706756591799</v>
      </c>
      <c r="S60" s="5">
        <f t="shared" ref="S60" si="63">P60^3+2*P60-11</f>
        <v>9.882818243767133E-7</v>
      </c>
      <c r="T60" s="5">
        <f t="shared" ref="T60" si="64">Q60^3+2*Q60-11</f>
        <v>-2.7686851069574914E-6</v>
      </c>
      <c r="U60" s="5">
        <f t="shared" ref="U60" si="65">S60*T60</f>
        <v>-2.7362411686285851E-12</v>
      </c>
      <c r="V60" s="5" t="str">
        <f t="shared" ref="V60" si="66">IF(ABS(S60)&lt;$R$37, "выполнено","не выполнено")</f>
        <v>выполнено</v>
      </c>
    </row>
    <row r="61" spans="1:34" ht="15.75" thickBot="1" x14ac:dyDescent="0.3">
      <c r="A61" s="4">
        <f t="shared" si="38"/>
        <v>1.2</v>
      </c>
      <c r="B61" s="5">
        <f t="shared" si="37"/>
        <v>-6.8719999999999999</v>
      </c>
      <c r="N61" s="18"/>
    </row>
    <row r="62" spans="1:34" ht="15.75" thickBot="1" x14ac:dyDescent="0.3">
      <c r="A62" s="7">
        <f t="shared" si="38"/>
        <v>1.5</v>
      </c>
      <c r="B62" s="8">
        <f t="shared" si="37"/>
        <v>-4.625</v>
      </c>
      <c r="N62" s="18"/>
      <c r="O62" s="55" t="s">
        <v>50</v>
      </c>
      <c r="P62" s="56"/>
      <c r="Q62" s="56"/>
      <c r="R62" s="56"/>
      <c r="S62" s="56"/>
      <c r="T62" s="56"/>
      <c r="U62" s="56"/>
      <c r="V62" s="57"/>
      <c r="X62" s="4" t="s">
        <v>54</v>
      </c>
      <c r="Y62" s="4" t="s">
        <v>5</v>
      </c>
      <c r="Z62" s="4" t="s">
        <v>6</v>
      </c>
      <c r="AA62" s="4" t="s">
        <v>42</v>
      </c>
      <c r="AC62" s="4" t="s">
        <v>55</v>
      </c>
      <c r="AD62" s="4" t="s">
        <v>15</v>
      </c>
      <c r="AE62" s="4" t="s">
        <v>16</v>
      </c>
      <c r="AF62" s="4" t="s">
        <v>47</v>
      </c>
      <c r="AG62" s="4" t="s">
        <v>48</v>
      </c>
      <c r="AH62" s="4" t="s">
        <v>49</v>
      </c>
    </row>
    <row r="63" spans="1:34" x14ac:dyDescent="0.25">
      <c r="A63" s="13">
        <f t="shared" si="38"/>
        <v>1.8</v>
      </c>
      <c r="B63" s="11">
        <f t="shared" si="37"/>
        <v>-1.5679999999999996</v>
      </c>
      <c r="N63" s="18"/>
      <c r="X63" s="4">
        <v>1</v>
      </c>
      <c r="Y63" s="4">
        <v>1.8</v>
      </c>
      <c r="Z63" s="4">
        <f>Y63^3+2*Y63-11</f>
        <v>-1.5679999999999996</v>
      </c>
      <c r="AA63" s="4">
        <f>3*Y63^2+2</f>
        <v>11.72</v>
      </c>
      <c r="AC63" s="4">
        <v>1</v>
      </c>
      <c r="AD63" s="4">
        <v>1.8</v>
      </c>
      <c r="AE63" s="4">
        <v>2.1</v>
      </c>
      <c r="AF63" s="4">
        <f>AD63^3+2*AD63-11</f>
        <v>-1.5679999999999996</v>
      </c>
      <c r="AG63" s="4">
        <f>AE63^3+2*AE63-11</f>
        <v>2.4610000000000021</v>
      </c>
      <c r="AH63" s="4"/>
    </row>
    <row r="64" spans="1:34" ht="15.75" thickBot="1" x14ac:dyDescent="0.3">
      <c r="A64" s="14">
        <f>A63+$D$43</f>
        <v>2.1</v>
      </c>
      <c r="B64" s="12">
        <f t="shared" si="37"/>
        <v>2.4610000000000021</v>
      </c>
      <c r="N64" s="18"/>
      <c r="X64" s="4">
        <v>2</v>
      </c>
      <c r="Y64" s="45">
        <f>Y63-Z63/AA63</f>
        <v>1.9337883959044369</v>
      </c>
      <c r="Z64" s="4">
        <f>Y64^3+2*Y64-11</f>
        <v>9.9051131646060497E-2</v>
      </c>
      <c r="AA64" s="4">
        <f>3*Y64^2+2</f>
        <v>13.218612680403965</v>
      </c>
      <c r="AC64" s="4">
        <v>2</v>
      </c>
      <c r="AD64" s="4">
        <v>1.8</v>
      </c>
      <c r="AE64" s="45">
        <f>AE63-(AD63-AE63)/(AF63-AG63)*AG63</f>
        <v>1.916753536857781</v>
      </c>
      <c r="AF64" s="4">
        <f>AD64^3+2*AD64-11</f>
        <v>-1.5679999999999996</v>
      </c>
      <c r="AG64" s="4">
        <f>AE64^3+2*AE64-11</f>
        <v>-0.12444753803093889</v>
      </c>
      <c r="AH64" s="4">
        <f>ABS(AE63-AE64)</f>
        <v>0.18324646314221904</v>
      </c>
    </row>
    <row r="65" spans="1:47" x14ac:dyDescent="0.25">
      <c r="A65" s="9">
        <f t="shared" si="38"/>
        <v>2.4</v>
      </c>
      <c r="B65" s="10">
        <f t="shared" si="37"/>
        <v>7.6239999999999988</v>
      </c>
      <c r="N65" s="18"/>
      <c r="X65" s="4">
        <v>3</v>
      </c>
      <c r="Y65" s="45">
        <f t="shared" ref="Y65:Y67" si="67">Y64-Z64/AA64</f>
        <v>1.926295088244935</v>
      </c>
      <c r="Z65" s="4">
        <f t="shared" ref="Z65:Z67" si="68">Y65^3+2*Y65-11</f>
        <v>3.2532393429463013E-4</v>
      </c>
      <c r="AA65" s="4">
        <f t="shared" ref="AA65:AA67" si="69">3*Y65^2+2</f>
        <v>13.131838300989687</v>
      </c>
      <c r="AC65" s="4">
        <v>3</v>
      </c>
      <c r="AD65" s="4">
        <v>1.8</v>
      </c>
      <c r="AE65" s="45">
        <f t="shared" ref="AE65:AE67" si="70">AE64-(AD64-AE64)/(AF64-AG64)*AG64</f>
        <v>1.9268187687084728</v>
      </c>
      <c r="AF65" s="4">
        <f t="shared" ref="AF65:AF67" si="71">AD65^3+2*AD65-11</f>
        <v>-1.5679999999999996</v>
      </c>
      <c r="AG65" s="4">
        <f t="shared" ref="AG65:AG67" si="72">AE65^3+2*AE65-11</f>
        <v>7.2037960550659363E-3</v>
      </c>
      <c r="AH65" s="4">
        <f t="shared" ref="AH65:AH67" si="73">ABS(AE64-AE65)</f>
        <v>1.0065231850691747E-2</v>
      </c>
    </row>
    <row r="66" spans="1:47" x14ac:dyDescent="0.25">
      <c r="A66" s="4">
        <f t="shared" si="38"/>
        <v>2.6999999999999997</v>
      </c>
      <c r="B66" s="6">
        <f t="shared" si="37"/>
        <v>14.082999999999991</v>
      </c>
      <c r="N66" s="18"/>
      <c r="X66" s="4">
        <v>4</v>
      </c>
      <c r="Y66" s="45">
        <f t="shared" si="67"/>
        <v>1.9262703145668834</v>
      </c>
      <c r="Z66" s="4">
        <f t="shared" si="68"/>
        <v>3.5466882764012553E-9</v>
      </c>
      <c r="AA66" s="4">
        <f t="shared" si="69"/>
        <v>13.131551974344799</v>
      </c>
      <c r="AC66" s="4">
        <v>4</v>
      </c>
      <c r="AD66" s="4">
        <v>1.8</v>
      </c>
      <c r="AE66" s="45">
        <f t="shared" si="70"/>
        <v>1.9262387951532933</v>
      </c>
      <c r="AF66" s="4">
        <f t="shared" si="71"/>
        <v>-1.5679999999999996</v>
      </c>
      <c r="AG66" s="4">
        <f t="shared" si="72"/>
        <v>-4.1388953000520701E-4</v>
      </c>
      <c r="AH66" s="4">
        <f t="shared" si="73"/>
        <v>5.7997355517946936E-4</v>
      </c>
    </row>
    <row r="67" spans="1:47" x14ac:dyDescent="0.25">
      <c r="A67" s="4">
        <f t="shared" si="38"/>
        <v>2.9999999999999996</v>
      </c>
      <c r="B67" s="6">
        <f t="shared" si="37"/>
        <v>21.999999999999986</v>
      </c>
      <c r="N67" s="18"/>
      <c r="X67" s="5">
        <v>5</v>
      </c>
      <c r="Y67" s="46">
        <f t="shared" si="67"/>
        <v>1.9262703142967943</v>
      </c>
      <c r="Z67" s="5">
        <f t="shared" si="68"/>
        <v>0</v>
      </c>
      <c r="AA67" s="5">
        <f t="shared" si="69"/>
        <v>13.131551971223212</v>
      </c>
      <c r="AC67" s="4">
        <v>5</v>
      </c>
      <c r="AD67" s="4">
        <v>1.8</v>
      </c>
      <c r="AE67" s="45">
        <f t="shared" si="70"/>
        <v>1.9262721259637958</v>
      </c>
      <c r="AF67" s="4">
        <f t="shared" si="71"/>
        <v>-1.5679999999999996</v>
      </c>
      <c r="AG67" s="4">
        <f t="shared" si="72"/>
        <v>2.3790018353508913E-5</v>
      </c>
      <c r="AH67" s="4">
        <f t="shared" si="73"/>
        <v>3.3330810502496533E-5</v>
      </c>
    </row>
    <row r="68" spans="1:47" ht="15.75" thickBot="1" x14ac:dyDescent="0.3">
      <c r="N68" s="18"/>
      <c r="AC68" s="5">
        <v>6</v>
      </c>
      <c r="AD68" s="5">
        <v>1.8</v>
      </c>
      <c r="AE68" s="46">
        <f>AE67-(AD67-AE67)/(AF67-AG67)*AG67</f>
        <v>1.9262702101662081</v>
      </c>
      <c r="AF68" s="5">
        <f>AD68^3+2*AD68-11</f>
        <v>-1.5679999999999996</v>
      </c>
      <c r="AG68" s="5">
        <f>AE68^3+2*AE68-11</f>
        <v>-1.3673961412052904E-6</v>
      </c>
      <c r="AH68" s="5">
        <f>ABS(AE67-AE68)</f>
        <v>1.9157975876815669E-6</v>
      </c>
    </row>
    <row r="69" spans="1:47" ht="15.75" thickBot="1" x14ac:dyDescent="0.3">
      <c r="A69" s="55" t="s">
        <v>9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7"/>
      <c r="O69" s="58" t="s">
        <v>22</v>
      </c>
      <c r="P69" s="58"/>
      <c r="Q69" s="58"/>
      <c r="R69" s="4" t="s">
        <v>30</v>
      </c>
      <c r="X69" s="55" t="s">
        <v>53</v>
      </c>
      <c r="Y69" s="56"/>
      <c r="Z69" s="57"/>
      <c r="AE69" s="48"/>
    </row>
    <row r="70" spans="1:47" x14ac:dyDescent="0.25">
      <c r="N70" s="18"/>
      <c r="O70" s="58" t="s">
        <v>13</v>
      </c>
      <c r="P70" s="58"/>
      <c r="Q70" s="58"/>
      <c r="R70" s="4">
        <v>9.9999999999999995E-7</v>
      </c>
      <c r="AE70" s="48"/>
    </row>
    <row r="71" spans="1:47" ht="23.25" x14ac:dyDescent="0.35">
      <c r="A71" s="1" t="s">
        <v>8</v>
      </c>
      <c r="N71" s="18"/>
    </row>
    <row r="72" spans="1:47" x14ac:dyDescent="0.25">
      <c r="N72" s="18"/>
      <c r="O72" s="23" t="s">
        <v>18</v>
      </c>
      <c r="P72" s="23" t="s">
        <v>19</v>
      </c>
      <c r="Q72" s="23" t="s">
        <v>20</v>
      </c>
      <c r="R72" s="24" t="s">
        <v>21</v>
      </c>
      <c r="S72" s="21"/>
      <c r="T72" s="21"/>
      <c r="U72" s="21"/>
      <c r="V72" s="21"/>
    </row>
    <row r="73" spans="1:47" x14ac:dyDescent="0.25">
      <c r="N73" s="18"/>
      <c r="O73" s="40" t="s">
        <v>14</v>
      </c>
      <c r="P73" s="40" t="s">
        <v>32</v>
      </c>
      <c r="Q73" s="40" t="s">
        <v>15</v>
      </c>
      <c r="R73" s="40" t="s">
        <v>16</v>
      </c>
      <c r="S73" s="40" t="s">
        <v>33</v>
      </c>
      <c r="T73" s="40" t="s">
        <v>17</v>
      </c>
      <c r="U73" s="40" t="s">
        <v>37</v>
      </c>
      <c r="V73" s="40" t="s">
        <v>25</v>
      </c>
    </row>
    <row r="74" spans="1:47" x14ac:dyDescent="0.25">
      <c r="N74" s="21"/>
      <c r="O74" s="4">
        <v>1</v>
      </c>
      <c r="P74" s="4">
        <f>(Q74+R74)/2</f>
        <v>-0.875</v>
      </c>
      <c r="Q74" s="4">
        <v>-1</v>
      </c>
      <c r="R74" s="4">
        <v>-0.75</v>
      </c>
      <c r="S74" s="4">
        <f>SQRT(4*P74+7)-3*COS(P74)</f>
        <v>-5.2161881103004459E-2</v>
      </c>
      <c r="T74" s="4">
        <f>SQRT(4*Q74+7)-3*COS(Q74)</f>
        <v>0.1111438899644579</v>
      </c>
      <c r="U74" s="4">
        <f>S74*T74</f>
        <v>-5.7974743736514634E-3</v>
      </c>
      <c r="V74" s="6" t="str">
        <f>IF(ABS(S74)&lt;$R$70, "выполнено","не выполнено")</f>
        <v>не выполнено</v>
      </c>
    </row>
    <row r="75" spans="1:47" x14ac:dyDescent="0.25">
      <c r="N75" s="21"/>
      <c r="O75" s="4">
        <v>2</v>
      </c>
      <c r="P75" s="4">
        <f>(Q75+R75)/2</f>
        <v>-0.9375</v>
      </c>
      <c r="Q75" s="4">
        <f>IF(U74&lt;0,Q74,P74)</f>
        <v>-1</v>
      </c>
      <c r="R75" s="4">
        <f>IF(U74&lt;0,P74,R74)</f>
        <v>-0.875</v>
      </c>
      <c r="S75" s="4">
        <f>SQRT(4*P75+7)-3*COS(P75)</f>
        <v>2.7360412454562111E-2</v>
      </c>
      <c r="T75" s="4">
        <f>SQRT(4*Q75+7)-3*COS(Q75)</f>
        <v>0.1111438899644579</v>
      </c>
      <c r="U75" s="4">
        <f>S75*T75</f>
        <v>3.0409426712320348E-3</v>
      </c>
      <c r="V75" s="6" t="str">
        <f>IF(ABS(S42)&lt;$R$37, "выполнено","не выполнено")</f>
        <v>не выполнено</v>
      </c>
      <c r="X75" s="4" t="s">
        <v>54</v>
      </c>
      <c r="Y75" s="4" t="s">
        <v>32</v>
      </c>
      <c r="Z75" s="4" t="s">
        <v>33</v>
      </c>
      <c r="AA75" s="4" t="s">
        <v>57</v>
      </c>
      <c r="AC75" s="4" t="s">
        <v>55</v>
      </c>
      <c r="AD75" s="4" t="s">
        <v>15</v>
      </c>
      <c r="AE75" s="4" t="s">
        <v>16</v>
      </c>
      <c r="AF75" s="4" t="s">
        <v>47</v>
      </c>
      <c r="AG75" s="4" t="s">
        <v>48</v>
      </c>
      <c r="AH75" s="4" t="s">
        <v>49</v>
      </c>
      <c r="AK75" s="4" t="s">
        <v>54</v>
      </c>
      <c r="AL75" s="4" t="s">
        <v>34</v>
      </c>
      <c r="AM75" s="4" t="s">
        <v>35</v>
      </c>
      <c r="AN75" s="4" t="s">
        <v>59</v>
      </c>
      <c r="AP75" s="4" t="s">
        <v>55</v>
      </c>
      <c r="AQ75" s="4" t="s">
        <v>15</v>
      </c>
      <c r="AR75" s="4" t="s">
        <v>16</v>
      </c>
      <c r="AS75" s="4" t="s">
        <v>47</v>
      </c>
      <c r="AT75" s="4" t="s">
        <v>48</v>
      </c>
      <c r="AU75" s="4" t="s">
        <v>49</v>
      </c>
    </row>
    <row r="76" spans="1:47" x14ac:dyDescent="0.25">
      <c r="A76" s="58" t="s">
        <v>2</v>
      </c>
      <c r="B76" s="58"/>
      <c r="C76" s="58"/>
      <c r="D76" s="4">
        <v>-1.75</v>
      </c>
      <c r="N76" s="21"/>
      <c r="O76" s="4">
        <v>3</v>
      </c>
      <c r="P76" s="4">
        <f t="shared" ref="P76:P84" si="74">(Q76+R76)/2</f>
        <v>-0.90625</v>
      </c>
      <c r="Q76" s="4">
        <f t="shared" ref="Q76:Q84" si="75">IF(U75&lt;0,Q75,P75)</f>
        <v>-0.9375</v>
      </c>
      <c r="R76" s="4">
        <f t="shared" ref="R76:R84" si="76">IF(U75&lt;0,P75,R75)</f>
        <v>-0.875</v>
      </c>
      <c r="S76" s="4">
        <f t="shared" ref="S76:S84" si="77">SQRT(4*P76+7)-3*COS(P76)</f>
        <v>-1.2988891449352336E-2</v>
      </c>
      <c r="T76" s="4">
        <f t="shared" ref="T76:T84" si="78">SQRT(4*Q76+7)-3*COS(Q76)</f>
        <v>2.7360412454562111E-2</v>
      </c>
      <c r="U76" s="4">
        <f t="shared" ref="U76:U84" si="79">S76*T76</f>
        <v>-3.5538142738181493E-4</v>
      </c>
      <c r="V76" s="6" t="str">
        <f t="shared" ref="V76:V84" si="80">IF(ABS(S43)&lt;$R$37, "выполнено","не выполнено")</f>
        <v>не выполнено</v>
      </c>
      <c r="X76" s="4">
        <v>1</v>
      </c>
      <c r="Y76" s="4">
        <v>-1</v>
      </c>
      <c r="Z76" s="4">
        <f>SQRT(4*Y76+7)-3*COS(Y76)</f>
        <v>0.1111438899644579</v>
      </c>
      <c r="AA76" s="4">
        <f>3*SIN(Y76)+(2/SQRT(4*Y76+7))</f>
        <v>-1.3697124160444376</v>
      </c>
      <c r="AC76" s="4">
        <v>1</v>
      </c>
      <c r="AD76" s="4">
        <v>-1</v>
      </c>
      <c r="AE76" s="4">
        <v>-0.75</v>
      </c>
      <c r="AF76" s="4">
        <f t="shared" ref="AF76:AG78" si="81">SQRT(4*AD76+7)-3*COS(AD76)</f>
        <v>0.1111438899644579</v>
      </c>
      <c r="AG76" s="4">
        <f t="shared" si="81"/>
        <v>-0.19506660662146258</v>
      </c>
      <c r="AH76" s="4"/>
      <c r="AK76" s="4">
        <v>1</v>
      </c>
      <c r="AL76" s="4">
        <v>0.25</v>
      </c>
      <c r="AM76" s="4">
        <f>SQRT(4*AL76+7)-3*COS(AL76)</f>
        <v>-7.831014038574402E-2</v>
      </c>
      <c r="AN76" s="4">
        <f>3*SIN(AL76)+(2/SQRT(4*AL76+7))</f>
        <v>1.4493186589501161</v>
      </c>
      <c r="AP76" s="4">
        <v>1</v>
      </c>
      <c r="AQ76" s="4">
        <v>0.25</v>
      </c>
      <c r="AR76" s="4">
        <v>0.5</v>
      </c>
      <c r="AS76" s="4">
        <f>SQRT(4*AQ76+7)-3*COS(AQ76)</f>
        <v>-7.831014038574402E-2</v>
      </c>
      <c r="AT76" s="4">
        <f>SQRT(4*AR76+7)-3*COS(AR76)</f>
        <v>0.36725231432888172</v>
      </c>
      <c r="AU76" s="4"/>
    </row>
    <row r="77" spans="1:47" x14ac:dyDescent="0.25">
      <c r="A77" s="58" t="s">
        <v>3</v>
      </c>
      <c r="B77" s="58"/>
      <c r="C77" s="58"/>
      <c r="D77" s="4">
        <v>0.25</v>
      </c>
      <c r="N77" s="21"/>
      <c r="O77" s="4">
        <v>4</v>
      </c>
      <c r="P77" s="4">
        <f t="shared" si="74"/>
        <v>-0.921875</v>
      </c>
      <c r="Q77" s="4">
        <f t="shared" si="75"/>
        <v>-0.9375</v>
      </c>
      <c r="R77" s="4">
        <f t="shared" si="76"/>
        <v>-0.90625</v>
      </c>
      <c r="S77" s="4">
        <f t="shared" si="77"/>
        <v>7.0454536340200935E-3</v>
      </c>
      <c r="T77" s="4">
        <f t="shared" si="78"/>
        <v>2.7360412454562111E-2</v>
      </c>
      <c r="U77" s="4">
        <f t="shared" si="79"/>
        <v>1.9276651735628325E-4</v>
      </c>
      <c r="V77" s="6" t="str">
        <f t="shared" si="80"/>
        <v>не выполнено</v>
      </c>
      <c r="X77" s="4">
        <v>2</v>
      </c>
      <c r="Y77" s="4">
        <f>Y76-Z76/AA76</f>
        <v>-0.91885603966018803</v>
      </c>
      <c r="Z77" s="4">
        <f>SQRT(4*Y77+7)-3*COS(Y77)</f>
        <v>3.1522528419478668E-3</v>
      </c>
      <c r="AA77" s="4">
        <f>3*SIN(Y77)+(2/SQRT(4*Y77+7))</f>
        <v>-1.28783723666017</v>
      </c>
      <c r="AC77" s="4">
        <v>2</v>
      </c>
      <c r="AD77" s="4">
        <v>-1</v>
      </c>
      <c r="AE77" s="45">
        <f>AE76-(AD76-AE76)/(AF76-AG76)*AG76</f>
        <v>-0.90925858910483848</v>
      </c>
      <c r="AF77" s="4">
        <f t="shared" si="81"/>
        <v>0.1111438899644579</v>
      </c>
      <c r="AG77" s="4">
        <f t="shared" si="81"/>
        <v>-9.1537371063064032E-3</v>
      </c>
      <c r="AH77" s="4">
        <f>ABS(AE76-AE77)</f>
        <v>0.15925858910483848</v>
      </c>
      <c r="AK77" s="4">
        <v>2</v>
      </c>
      <c r="AL77" s="53">
        <f>AL76-AM76/AN76</f>
        <v>0.30403238266626043</v>
      </c>
      <c r="AM77" s="4">
        <f>SQRT(4*AL77+7)-3*COS(AL77)</f>
        <v>3.9679426830159237E-3</v>
      </c>
      <c r="AN77" s="4">
        <f>3*SIN(AL77)+(2/SQRT(4*AL77+7))</f>
        <v>1.5958546235111091</v>
      </c>
      <c r="AP77" s="4">
        <v>2</v>
      </c>
      <c r="AQ77" s="4">
        <v>0.25</v>
      </c>
      <c r="AR77" s="53">
        <f>AR76-(AQ76-AR76)/(AS76-AT76)*AT76</f>
        <v>0.29393892458684617</v>
      </c>
      <c r="AS77" s="4">
        <f>SQRT(4*AQ77+7)-3*COS(AQ77)</f>
        <v>-7.831014038574402E-2</v>
      </c>
      <c r="AT77" s="4">
        <f>SQRT(4*AR77+7)-3*COS(AR77)</f>
        <v>-1.2002461335501202E-2</v>
      </c>
      <c r="AU77" s="4">
        <f>ABS(AR76-AR77)</f>
        <v>0.20606107541315383</v>
      </c>
    </row>
    <row r="78" spans="1:47" x14ac:dyDescent="0.25">
      <c r="N78" s="21"/>
      <c r="O78" s="4">
        <v>5</v>
      </c>
      <c r="P78" s="4">
        <f t="shared" si="74"/>
        <v>-0.9140625</v>
      </c>
      <c r="Q78" s="4">
        <f t="shared" si="75"/>
        <v>-0.921875</v>
      </c>
      <c r="R78" s="4">
        <f t="shared" si="76"/>
        <v>-0.90625</v>
      </c>
      <c r="S78" s="4">
        <f t="shared" si="77"/>
        <v>-3.0076495323729802E-3</v>
      </c>
      <c r="T78" s="4">
        <f t="shared" si="78"/>
        <v>7.0454536340200935E-3</v>
      </c>
      <c r="U78" s="4">
        <f t="shared" si="79"/>
        <v>-2.1190255327716047E-5</v>
      </c>
      <c r="V78" s="6" t="str">
        <f t="shared" si="80"/>
        <v>не выполнено</v>
      </c>
      <c r="X78" s="4">
        <v>3</v>
      </c>
      <c r="Y78" s="4">
        <f>Y77-Z77/AA77</f>
        <v>-0.91640832907051539</v>
      </c>
      <c r="Z78" s="4">
        <f t="shared" ref="Z78:Z80" si="82">SQRT(4*Y78+7)-3*COS(Y78)</f>
        <v>3.4846480581052219E-6</v>
      </c>
      <c r="AA78" s="4">
        <f t="shared" ref="AA78:AA80" si="83">3*SIN(Y78)+(2/SQRT(4*Y78+7))</f>
        <v>-1.2849864015303365</v>
      </c>
      <c r="AC78" s="4">
        <v>3</v>
      </c>
      <c r="AD78" s="4">
        <v>-1</v>
      </c>
      <c r="AE78" s="45">
        <f>AE77-(AD77-AE77)/(AF77-AG77)*AG77</f>
        <v>-0.91616332230876962</v>
      </c>
      <c r="AF78" s="4">
        <f t="shared" si="81"/>
        <v>0.1111438899644579</v>
      </c>
      <c r="AG78" s="4">
        <f t="shared" si="81"/>
        <v>-3.1131061199318744E-4</v>
      </c>
      <c r="AH78" s="4">
        <f>ABS(AE77-AE78)</f>
        <v>6.904733203931146E-3</v>
      </c>
      <c r="AK78" s="4">
        <v>3</v>
      </c>
      <c r="AL78" s="53">
        <f t="shared" ref="AL78:AL80" si="84">AL77-AM77/AN77</f>
        <v>0.30154597655848736</v>
      </c>
      <c r="AM78" s="4">
        <f t="shared" ref="AM78:AM80" si="85">SQRT(4*AL78+7)-3*COS(AL78)</f>
        <v>8.3249827897979856E-6</v>
      </c>
      <c r="AN78" s="4">
        <f t="shared" ref="AN78:AN80" si="86">3*SIN(AL78)+(2/SQRT(4*AL78+7))</f>
        <v>1.5891574315101957</v>
      </c>
      <c r="AP78" s="4">
        <v>3</v>
      </c>
      <c r="AQ78" s="4">
        <v>0.25</v>
      </c>
      <c r="AR78" s="53">
        <f t="shared" ref="AR78:AR80" si="87">AR77-(AQ77-AR77)/(AS77-AT77)*AT77</f>
        <v>0.30189238112507788</v>
      </c>
      <c r="AS78" s="4">
        <f t="shared" ref="AS78:AS80" si="88">SQRT(4*AQ78+7)-3*COS(AQ78)</f>
        <v>-7.831014038574402E-2</v>
      </c>
      <c r="AT78" s="4">
        <f t="shared" ref="AT78:AT80" si="89">SQRT(4*AR78+7)-3*COS(AR78)</f>
        <v>5.5897803230742227E-4</v>
      </c>
      <c r="AU78" s="4">
        <f t="shared" ref="AU78:AU80" si="90">ABS(AR77-AR78)</f>
        <v>7.9534565382317068E-3</v>
      </c>
    </row>
    <row r="79" spans="1:47" x14ac:dyDescent="0.25">
      <c r="A79" s="58" t="s">
        <v>4</v>
      </c>
      <c r="B79" s="58"/>
      <c r="C79" s="19"/>
      <c r="D79" s="22"/>
      <c r="E79" s="22"/>
      <c r="F79" s="19"/>
      <c r="G79" s="19"/>
      <c r="H79" s="19"/>
      <c r="I79" s="22"/>
      <c r="J79" s="22"/>
      <c r="N79" s="21"/>
      <c r="O79" s="4">
        <v>6</v>
      </c>
      <c r="P79" s="4">
        <f t="shared" si="74"/>
        <v>-0.91796875</v>
      </c>
      <c r="Q79" s="4">
        <f t="shared" si="75"/>
        <v>-0.921875</v>
      </c>
      <c r="R79" s="4">
        <f t="shared" si="76"/>
        <v>-0.9140625</v>
      </c>
      <c r="S79" s="4">
        <f t="shared" si="77"/>
        <v>2.0100253456039052E-3</v>
      </c>
      <c r="T79" s="4">
        <f t="shared" si="78"/>
        <v>7.0454536340200935E-3</v>
      </c>
      <c r="U79" s="4">
        <f t="shared" si="79"/>
        <v>1.4161540375657529E-5</v>
      </c>
      <c r="V79" s="6" t="str">
        <f t="shared" si="80"/>
        <v>не выполнено</v>
      </c>
      <c r="X79" s="4">
        <v>4</v>
      </c>
      <c r="Y79" s="4">
        <f t="shared" ref="Y79:Y80" si="91">Y78-Z78/AA78</f>
        <v>-0.9164056172534456</v>
      </c>
      <c r="Z79" s="4">
        <f t="shared" si="82"/>
        <v>4.2985615067436811E-12</v>
      </c>
      <c r="AA79" s="4">
        <f t="shared" si="83"/>
        <v>-1.2849832312409348</v>
      </c>
      <c r="AC79" s="4">
        <v>4</v>
      </c>
      <c r="AD79" s="4">
        <v>-1</v>
      </c>
      <c r="AE79" s="45">
        <f t="shared" ref="AE79:AE81" si="92">AE78-(AD78-AE78)/(AF78-AG78)*AG78</f>
        <v>-0.91639749036288054</v>
      </c>
      <c r="AF79" s="4">
        <f t="shared" ref="AF79:AF81" si="93">SQRT(4*AD79+7)-3*COS(AD79)</f>
        <v>0.1111438899644579</v>
      </c>
      <c r="AG79" s="4">
        <f t="shared" ref="AG79:AG81" si="94">SQRT(4*AE79+7)-3*COS(AE79)</f>
        <v>-1.0442875193028556E-5</v>
      </c>
      <c r="AH79" s="4">
        <f t="shared" ref="AH79:AH81" si="95">ABS(AE78-AE79)</f>
        <v>2.3416805411091701E-4</v>
      </c>
      <c r="AK79" s="4">
        <v>4</v>
      </c>
      <c r="AL79" s="53">
        <f t="shared" si="84"/>
        <v>0.30154073794422254</v>
      </c>
      <c r="AM79" s="4">
        <f t="shared" si="85"/>
        <v>3.6972203076857113E-11</v>
      </c>
      <c r="AN79" s="4">
        <f t="shared" si="86"/>
        <v>1.5891433161629964</v>
      </c>
      <c r="AP79" s="4">
        <v>4</v>
      </c>
      <c r="AQ79" s="4">
        <v>0.25</v>
      </c>
      <c r="AR79" s="53">
        <f t="shared" si="87"/>
        <v>0.30152459837721846</v>
      </c>
      <c r="AS79" s="4">
        <f t="shared" si="88"/>
        <v>-7.831014038574402E-2</v>
      </c>
      <c r="AT79" s="4">
        <f t="shared" si="89"/>
        <v>-2.5647697120323443E-5</v>
      </c>
      <c r="AU79" s="4">
        <f t="shared" si="90"/>
        <v>3.6778274785942422E-4</v>
      </c>
    </row>
    <row r="80" spans="1:47" x14ac:dyDescent="0.25">
      <c r="A80" s="15" t="s">
        <v>5</v>
      </c>
      <c r="B80" s="15" t="s">
        <v>6</v>
      </c>
      <c r="C80" s="19"/>
      <c r="D80" s="22"/>
      <c r="E80" s="22"/>
      <c r="F80" s="19"/>
      <c r="G80" s="19"/>
      <c r="H80" s="19"/>
      <c r="I80" s="22"/>
      <c r="J80" s="22"/>
      <c r="N80" s="21"/>
      <c r="O80" s="4">
        <v>7</v>
      </c>
      <c r="P80" s="4">
        <f t="shared" si="74"/>
        <v>-0.916015625</v>
      </c>
      <c r="Q80" s="4">
        <f t="shared" si="75"/>
        <v>-0.91796875</v>
      </c>
      <c r="R80" s="4">
        <f t="shared" si="76"/>
        <v>-0.9140625</v>
      </c>
      <c r="S80" s="4">
        <f t="shared" si="77"/>
        <v>-5.0104456228039496E-4</v>
      </c>
      <c r="T80" s="4">
        <f t="shared" si="78"/>
        <v>2.0100253456039052E-3</v>
      </c>
      <c r="U80" s="4">
        <f t="shared" si="79"/>
        <v>-1.0071122694606083E-6</v>
      </c>
      <c r="V80" s="6" t="str">
        <f t="shared" si="80"/>
        <v>не выполнено</v>
      </c>
      <c r="X80" s="5">
        <v>5</v>
      </c>
      <c r="Y80" s="5">
        <f t="shared" si="91"/>
        <v>-0.91640561725010039</v>
      </c>
      <c r="Z80" s="5">
        <f t="shared" si="82"/>
        <v>0</v>
      </c>
      <c r="AA80" s="5">
        <f t="shared" si="83"/>
        <v>-1.2849832312370242</v>
      </c>
      <c r="AC80" s="4">
        <v>5</v>
      </c>
      <c r="AD80" s="4">
        <v>-1</v>
      </c>
      <c r="AE80" s="45">
        <f t="shared" si="92"/>
        <v>-0.91640534476271962</v>
      </c>
      <c r="AF80" s="4">
        <f t="shared" si="93"/>
        <v>0.1111438899644579</v>
      </c>
      <c r="AG80" s="4">
        <f t="shared" si="94"/>
        <v>-3.5014167187874534E-7</v>
      </c>
      <c r="AH80" s="4">
        <f t="shared" si="95"/>
        <v>7.8543998390800951E-6</v>
      </c>
      <c r="AK80" s="5">
        <v>5</v>
      </c>
      <c r="AL80" s="54">
        <f t="shared" si="84"/>
        <v>0.30154073792095704</v>
      </c>
      <c r="AM80" s="5">
        <f t="shared" si="85"/>
        <v>0</v>
      </c>
      <c r="AN80" s="5">
        <f t="shared" si="86"/>
        <v>1.5891433161003077</v>
      </c>
      <c r="AP80" s="4">
        <v>5</v>
      </c>
      <c r="AQ80" s="4">
        <v>0.25</v>
      </c>
      <c r="AR80" s="53">
        <f t="shared" si="87"/>
        <v>0.301541478952771</v>
      </c>
      <c r="AS80" s="4">
        <f t="shared" si="88"/>
        <v>-7.831014038574402E-2</v>
      </c>
      <c r="AT80" s="4">
        <f t="shared" si="89"/>
        <v>1.1776064945401288E-6</v>
      </c>
      <c r="AU80" s="4">
        <f t="shared" si="90"/>
        <v>1.6880575552546961E-5</v>
      </c>
    </row>
    <row r="81" spans="1:47" ht="15.75" thickBot="1" x14ac:dyDescent="0.3">
      <c r="A81" s="20">
        <v>-1.75</v>
      </c>
      <c r="B81" s="5">
        <f>SQRT(4*A81+7)-3*COS(A81)</f>
        <v>0.53473816694847631</v>
      </c>
      <c r="C81" s="22"/>
      <c r="D81" s="22"/>
      <c r="E81" s="22"/>
      <c r="F81" s="22"/>
      <c r="G81" s="22"/>
      <c r="H81" s="22"/>
      <c r="I81" s="22"/>
      <c r="J81" s="22"/>
      <c r="N81" s="21"/>
      <c r="O81" s="4">
        <v>8</v>
      </c>
      <c r="P81" s="4">
        <f t="shared" si="74"/>
        <v>-0.9169921875</v>
      </c>
      <c r="Q81" s="4">
        <f t="shared" si="75"/>
        <v>-0.91796875</v>
      </c>
      <c r="R81" s="4">
        <f t="shared" si="76"/>
        <v>-0.916015625</v>
      </c>
      <c r="S81" s="4">
        <f t="shared" si="77"/>
        <v>7.5393393295142275E-4</v>
      </c>
      <c r="T81" s="4">
        <f t="shared" si="78"/>
        <v>2.0100253456039052E-3</v>
      </c>
      <c r="U81" s="4">
        <f t="shared" si="79"/>
        <v>1.515426314143195E-6</v>
      </c>
      <c r="V81" s="6" t="str">
        <f t="shared" si="80"/>
        <v>не выполнено</v>
      </c>
      <c r="AC81" s="5">
        <v>6</v>
      </c>
      <c r="AD81" s="5">
        <v>-1</v>
      </c>
      <c r="AE81" s="46">
        <f t="shared" si="92"/>
        <v>-0.91640560811394967</v>
      </c>
      <c r="AF81" s="5">
        <f t="shared" si="93"/>
        <v>0.1111438899644579</v>
      </c>
      <c r="AG81" s="5">
        <f t="shared" si="94"/>
        <v>-1.1739800465093708E-8</v>
      </c>
      <c r="AH81" s="5">
        <f t="shared" si="95"/>
        <v>2.633512300453944E-7</v>
      </c>
      <c r="AP81" s="5">
        <v>6</v>
      </c>
      <c r="AQ81" s="5">
        <v>0.25</v>
      </c>
      <c r="AR81" s="54">
        <f t="shared" ref="AR81" si="96">AR80-(AQ80-AR80)/(AS80-AT80)*AT80</f>
        <v>0.30154070389774817</v>
      </c>
      <c r="AS81" s="5">
        <f t="shared" ref="AS81" si="97">SQRT(4*AQ81+7)-3*COS(AQ81)</f>
        <v>-7.831014038574402E-2</v>
      </c>
      <c r="AT81" s="5">
        <f t="shared" ref="AT81" si="98">SQRT(4*AR81+7)-3*COS(AR81)</f>
        <v>-5.406775338556713E-8</v>
      </c>
      <c r="AU81" s="5">
        <f t="shared" ref="AU81" si="99">ABS(AR80-AR81)</f>
        <v>7.7505502282804173E-7</v>
      </c>
    </row>
    <row r="82" spans="1:47" ht="15.75" thickBot="1" x14ac:dyDescent="0.3">
      <c r="A82" s="20">
        <f>A81+$D$77</f>
        <v>-1.5</v>
      </c>
      <c r="B82" s="5">
        <f t="shared" ref="B82:B94" si="100">SQRT(4*A82+7)-3*COS(A82)</f>
        <v>0.78778839499689135</v>
      </c>
      <c r="C82" s="19"/>
      <c r="D82" s="22"/>
      <c r="E82" s="22"/>
      <c r="F82" s="22"/>
      <c r="G82" s="59"/>
      <c r="H82" s="59"/>
      <c r="I82" s="22"/>
      <c r="J82" s="22"/>
      <c r="N82" s="21"/>
      <c r="O82" s="4">
        <v>9</v>
      </c>
      <c r="P82" s="4">
        <f t="shared" si="74"/>
        <v>-0.91650390625</v>
      </c>
      <c r="Q82" s="4">
        <f t="shared" si="75"/>
        <v>-0.9169921875</v>
      </c>
      <c r="R82" s="4">
        <f t="shared" si="76"/>
        <v>-0.916015625</v>
      </c>
      <c r="S82" s="4">
        <f t="shared" si="77"/>
        <v>1.263053631530564E-4</v>
      </c>
      <c r="T82" s="4">
        <f t="shared" si="78"/>
        <v>7.5393393295142275E-4</v>
      </c>
      <c r="U82" s="4">
        <f t="shared" si="79"/>
        <v>9.5225899194841532E-8</v>
      </c>
      <c r="V82" s="6" t="str">
        <f t="shared" si="80"/>
        <v>не выполнено</v>
      </c>
      <c r="X82" s="41" t="s">
        <v>56</v>
      </c>
      <c r="Y82" s="42"/>
      <c r="Z82" s="43"/>
      <c r="AA82" s="51"/>
      <c r="AE82" s="48"/>
      <c r="AK82" s="55" t="s">
        <v>58</v>
      </c>
      <c r="AL82" s="56"/>
      <c r="AM82" s="56"/>
      <c r="AN82" s="57"/>
      <c r="AR82" s="52"/>
    </row>
    <row r="83" spans="1:47" ht="15.75" thickBot="1" x14ac:dyDescent="0.3">
      <c r="A83" s="36">
        <f t="shared" ref="A83:A95" si="101">A82+$D$77</f>
        <v>-1.25</v>
      </c>
      <c r="B83" s="8">
        <f t="shared" si="100"/>
        <v>0.46824647518728912</v>
      </c>
      <c r="C83" s="35"/>
      <c r="D83" s="22"/>
      <c r="E83" s="22"/>
      <c r="F83" s="22"/>
      <c r="G83" s="35"/>
      <c r="H83" s="35"/>
      <c r="I83" s="22"/>
      <c r="J83" s="22"/>
      <c r="N83" s="21"/>
      <c r="O83" s="4">
        <v>10</v>
      </c>
      <c r="P83" s="4">
        <f t="shared" si="74"/>
        <v>-0.916259765625</v>
      </c>
      <c r="Q83" s="4">
        <f t="shared" si="75"/>
        <v>-0.91650390625</v>
      </c>
      <c r="R83" s="4">
        <f t="shared" si="76"/>
        <v>-0.916015625</v>
      </c>
      <c r="S83" s="4">
        <f t="shared" si="77"/>
        <v>-1.8740445603060429E-4</v>
      </c>
      <c r="T83" s="4">
        <f t="shared" si="78"/>
        <v>1.263053631530564E-4</v>
      </c>
      <c r="U83" s="4">
        <f t="shared" si="79"/>
        <v>-2.3670187875446465E-8</v>
      </c>
      <c r="V83" s="6" t="str">
        <f t="shared" si="80"/>
        <v>не выполнено</v>
      </c>
    </row>
    <row r="84" spans="1:47" x14ac:dyDescent="0.25">
      <c r="A84" s="13">
        <f t="shared" si="101"/>
        <v>-1</v>
      </c>
      <c r="B84" s="11">
        <f t="shared" si="100"/>
        <v>0.1111438899644579</v>
      </c>
      <c r="C84" s="22"/>
      <c r="D84" s="22"/>
      <c r="E84" s="22"/>
      <c r="F84" s="22"/>
      <c r="G84" s="22"/>
      <c r="H84" s="22"/>
      <c r="I84" s="22"/>
      <c r="J84" s="22"/>
      <c r="N84" s="21"/>
      <c r="O84" s="4">
        <v>11</v>
      </c>
      <c r="P84" s="4">
        <f t="shared" si="74"/>
        <v>-0.9163818359375</v>
      </c>
      <c r="Q84" s="4">
        <f t="shared" si="75"/>
        <v>-0.91650390625</v>
      </c>
      <c r="R84" s="4">
        <f t="shared" si="76"/>
        <v>-0.916259765625</v>
      </c>
      <c r="S84" s="4">
        <f t="shared" si="77"/>
        <v>-3.0558257316348758E-5</v>
      </c>
      <c r="T84" s="4">
        <f t="shared" si="78"/>
        <v>1.263053631530564E-4</v>
      </c>
      <c r="U84" s="4">
        <f t="shared" si="79"/>
        <v>-3.8596717876659727E-9</v>
      </c>
      <c r="V84" s="6" t="str">
        <f t="shared" si="80"/>
        <v>не выполнено</v>
      </c>
    </row>
    <row r="85" spans="1:47" ht="15.75" thickBot="1" x14ac:dyDescent="0.3">
      <c r="A85" s="14">
        <f t="shared" si="101"/>
        <v>-0.75</v>
      </c>
      <c r="B85" s="12">
        <f t="shared" si="100"/>
        <v>-0.19506660662146258</v>
      </c>
      <c r="C85" s="22"/>
      <c r="D85" s="22"/>
      <c r="E85" s="22"/>
      <c r="F85" s="22"/>
      <c r="G85" s="22"/>
      <c r="H85" s="22"/>
      <c r="I85" s="22"/>
      <c r="J85" s="22"/>
      <c r="N85" s="21"/>
      <c r="O85" s="4">
        <v>12</v>
      </c>
      <c r="P85" s="4">
        <f>(Q85+R85)/2</f>
        <v>-0.91644287109375</v>
      </c>
      <c r="Q85" s="4">
        <f>IF(U84&lt;0,Q84,P84)</f>
        <v>-0.91650390625</v>
      </c>
      <c r="R85" s="4">
        <f>IF(U84&lt;0,P84,R84)</f>
        <v>-0.9163818359375</v>
      </c>
      <c r="S85" s="4">
        <f>SQRT(4*P85+7)-3*COS(P85)</f>
        <v>4.7871375603802946E-5</v>
      </c>
      <c r="T85" s="4">
        <f>SQRT(4*Q85+7)-3*COS(Q85)</f>
        <v>1.263053631530564E-4</v>
      </c>
      <c r="U85" s="4">
        <f>S85*T85</f>
        <v>6.0464114802746959E-9</v>
      </c>
      <c r="V85" s="6" t="str">
        <f>IF(ABS(S52)&lt;$R$37, "выполнено","не выполнено")</f>
        <v>не выполнено</v>
      </c>
    </row>
    <row r="86" spans="1:47" x14ac:dyDescent="0.25">
      <c r="A86" s="37">
        <f t="shared" si="101"/>
        <v>-0.5</v>
      </c>
      <c r="B86" s="10">
        <f t="shared" si="100"/>
        <v>-0.39667970817132847</v>
      </c>
      <c r="C86" s="22"/>
      <c r="D86" s="22"/>
      <c r="E86" s="22"/>
      <c r="F86" s="22"/>
      <c r="G86" s="22"/>
      <c r="H86" s="22"/>
      <c r="I86" s="22"/>
      <c r="J86" s="22"/>
      <c r="N86" s="21"/>
      <c r="O86" s="4">
        <v>13</v>
      </c>
      <c r="P86" s="4">
        <f t="shared" ref="P86:P92" si="102">(Q86+R86)/2</f>
        <v>-0.916412353515625</v>
      </c>
      <c r="Q86" s="4">
        <f t="shared" ref="Q86:Q92" si="103">IF(U85&lt;0,Q85,P85)</f>
        <v>-0.91644287109375</v>
      </c>
      <c r="R86" s="4">
        <f t="shared" ref="R86:R92" si="104">IF(U85&lt;0,P85,R85)</f>
        <v>-0.9163818359375</v>
      </c>
      <c r="S86" s="4">
        <f t="shared" ref="S86:S92" si="105">SQRT(4*P86+7)-3*COS(P86)</f>
        <v>8.6560147645187158E-6</v>
      </c>
      <c r="T86" s="4">
        <f t="shared" ref="T86:T92" si="106">SQRT(4*Q86+7)-3*COS(Q86)</f>
        <v>4.7871375603802946E-5</v>
      </c>
      <c r="U86" s="4">
        <f t="shared" ref="U86:U92" si="107">S86*T86</f>
        <v>4.1437533402433935E-10</v>
      </c>
      <c r="V86" s="6" t="str">
        <f t="shared" ref="V86:V92" si="108">IF(ABS(S53)&lt;$R$37, "выполнено","не выполнено")</f>
        <v>не выполнено</v>
      </c>
    </row>
    <row r="87" spans="1:47" x14ac:dyDescent="0.25">
      <c r="A87" s="20">
        <f t="shared" si="101"/>
        <v>-0.25</v>
      </c>
      <c r="B87" s="6">
        <f t="shared" si="100"/>
        <v>-0.45724752234875643</v>
      </c>
      <c r="C87" s="22"/>
      <c r="D87" s="22"/>
      <c r="E87" s="22"/>
      <c r="F87" s="22"/>
      <c r="G87" s="22"/>
      <c r="H87" s="22"/>
      <c r="I87" s="22"/>
      <c r="J87" s="22"/>
      <c r="N87" s="21"/>
      <c r="O87" s="4">
        <v>14</v>
      </c>
      <c r="P87" s="4">
        <f t="shared" si="102"/>
        <v>-0.9163970947265625</v>
      </c>
      <c r="Q87" s="4">
        <f t="shared" si="103"/>
        <v>-0.916412353515625</v>
      </c>
      <c r="R87" s="4">
        <f t="shared" si="104"/>
        <v>-0.9163818359375</v>
      </c>
      <c r="S87" s="4">
        <f t="shared" si="105"/>
        <v>-1.0951257376934365E-5</v>
      </c>
      <c r="T87" s="4">
        <f t="shared" si="106"/>
        <v>8.6560147645187158E-6</v>
      </c>
      <c r="U87" s="4">
        <f t="shared" si="107"/>
        <v>-9.4794245544788368E-11</v>
      </c>
      <c r="V87" s="6" t="str">
        <f t="shared" si="108"/>
        <v>не выполнено</v>
      </c>
    </row>
    <row r="88" spans="1:47" ht="15.75" thickBot="1" x14ac:dyDescent="0.3">
      <c r="A88" s="36">
        <f t="shared" si="101"/>
        <v>0</v>
      </c>
      <c r="B88" s="38">
        <f t="shared" si="100"/>
        <v>-0.35424868893540928</v>
      </c>
      <c r="C88" s="22"/>
      <c r="D88" s="22"/>
      <c r="E88" s="22"/>
      <c r="F88" s="22"/>
      <c r="G88" s="22"/>
      <c r="H88" s="22"/>
      <c r="I88" s="22"/>
      <c r="J88" s="22"/>
      <c r="N88" s="21"/>
      <c r="O88" s="4">
        <v>15</v>
      </c>
      <c r="P88" s="4">
        <f t="shared" si="102"/>
        <v>-0.91640472412109375</v>
      </c>
      <c r="Q88" s="4">
        <f t="shared" si="103"/>
        <v>-0.916412353515625</v>
      </c>
      <c r="R88" s="4">
        <f t="shared" si="104"/>
        <v>-0.9163970947265625</v>
      </c>
      <c r="S88" s="4">
        <f t="shared" si="105"/>
        <v>-1.1476553305467263E-6</v>
      </c>
      <c r="T88" s="4">
        <f t="shared" si="106"/>
        <v>8.6560147645187158E-6</v>
      </c>
      <c r="U88" s="4">
        <f t="shared" si="107"/>
        <v>-9.9341214857910704E-12</v>
      </c>
      <c r="V88" s="6" t="str">
        <f t="shared" si="108"/>
        <v>не выполнено</v>
      </c>
    </row>
    <row r="89" spans="1:47" x14ac:dyDescent="0.25">
      <c r="A89" s="13">
        <f t="shared" si="101"/>
        <v>0.25</v>
      </c>
      <c r="B89" s="39">
        <f t="shared" si="100"/>
        <v>-7.831014038574402E-2</v>
      </c>
      <c r="C89" s="22"/>
      <c r="D89" s="22"/>
      <c r="E89" s="22"/>
      <c r="F89" s="22"/>
      <c r="G89" s="22"/>
      <c r="H89" s="22"/>
      <c r="I89" s="22"/>
      <c r="J89" s="22"/>
      <c r="N89" s="21"/>
      <c r="O89" s="4">
        <v>16</v>
      </c>
      <c r="P89" s="4">
        <f t="shared" si="102"/>
        <v>-0.91640853881835938</v>
      </c>
      <c r="Q89" s="4">
        <f t="shared" si="103"/>
        <v>-0.916412353515625</v>
      </c>
      <c r="R89" s="4">
        <f t="shared" si="104"/>
        <v>-0.91640472412109375</v>
      </c>
      <c r="S89" s="4">
        <f t="shared" si="105"/>
        <v>3.7541712110122916E-6</v>
      </c>
      <c r="T89" s="4">
        <f t="shared" si="106"/>
        <v>8.6560147645187158E-6</v>
      </c>
      <c r="U89" s="4">
        <f t="shared" si="107"/>
        <v>3.2496161431053502E-11</v>
      </c>
      <c r="V89" s="6" t="str">
        <f t="shared" si="108"/>
        <v>не выполнено</v>
      </c>
    </row>
    <row r="90" spans="1:47" ht="15.75" thickBot="1" x14ac:dyDescent="0.3">
      <c r="A90" s="14">
        <f t="shared" si="101"/>
        <v>0.5</v>
      </c>
      <c r="B90" s="16">
        <f t="shared" si="100"/>
        <v>0.36725231432888172</v>
      </c>
      <c r="C90" s="22"/>
      <c r="D90" s="22"/>
      <c r="E90" s="22"/>
      <c r="F90" s="22"/>
      <c r="G90" s="22"/>
      <c r="H90" s="22"/>
      <c r="I90" s="22"/>
      <c r="J90" s="22"/>
      <c r="N90" s="21"/>
      <c r="O90" s="4">
        <v>17</v>
      </c>
      <c r="P90" s="4">
        <f t="shared" si="102"/>
        <v>-0.91640663146972656</v>
      </c>
      <c r="Q90" s="4">
        <f t="shared" si="103"/>
        <v>-0.91640853881835938</v>
      </c>
      <c r="R90" s="4">
        <f t="shared" si="104"/>
        <v>-0.91640472412109375</v>
      </c>
      <c r="S90" s="4">
        <f t="shared" si="105"/>
        <v>1.3032558134895567E-6</v>
      </c>
      <c r="T90" s="4">
        <f t="shared" si="106"/>
        <v>3.7541712110122916E-6</v>
      </c>
      <c r="U90" s="4">
        <f t="shared" si="107"/>
        <v>4.8926454555868982E-12</v>
      </c>
      <c r="V90" s="6" t="str">
        <f t="shared" si="108"/>
        <v>не выполнено</v>
      </c>
    </row>
    <row r="91" spans="1:47" x14ac:dyDescent="0.25">
      <c r="A91" s="37">
        <f t="shared" si="101"/>
        <v>0.75</v>
      </c>
      <c r="B91" s="17">
        <f t="shared" si="100"/>
        <v>0.96721105354691694</v>
      </c>
      <c r="C91" s="22"/>
      <c r="D91" s="22"/>
      <c r="E91" s="22"/>
      <c r="F91" s="22"/>
      <c r="G91" s="22"/>
      <c r="H91" s="22"/>
      <c r="I91" s="22"/>
      <c r="J91" s="22"/>
      <c r="N91" s="21"/>
      <c r="O91" s="4">
        <v>18</v>
      </c>
      <c r="P91" s="4">
        <f t="shared" si="102"/>
        <v>-0.91640567779541016</v>
      </c>
      <c r="Q91" s="4">
        <f t="shared" si="103"/>
        <v>-0.91640663146972656</v>
      </c>
      <c r="R91" s="4">
        <f t="shared" si="104"/>
        <v>-0.91640472412109375</v>
      </c>
      <c r="S91" s="4">
        <f t="shared" si="105"/>
        <v>7.7799709785608684E-8</v>
      </c>
      <c r="T91" s="4">
        <f t="shared" si="106"/>
        <v>1.3032558134895567E-6</v>
      </c>
      <c r="U91" s="4">
        <f t="shared" si="107"/>
        <v>1.0139292406589487E-13</v>
      </c>
      <c r="V91" s="6" t="str">
        <f t="shared" si="108"/>
        <v>не выполнено</v>
      </c>
    </row>
    <row r="92" spans="1:47" x14ac:dyDescent="0.25">
      <c r="A92" s="20">
        <f t="shared" si="101"/>
        <v>1</v>
      </c>
      <c r="B92" s="5">
        <f t="shared" si="100"/>
        <v>1.6957178727509805</v>
      </c>
      <c r="C92" s="22"/>
      <c r="D92" s="22"/>
      <c r="E92" s="22"/>
      <c r="F92" s="22"/>
      <c r="G92" s="22"/>
      <c r="H92" s="22"/>
      <c r="I92" s="22"/>
      <c r="J92" s="22"/>
      <c r="N92" s="21"/>
      <c r="O92" s="4">
        <v>19</v>
      </c>
      <c r="P92" s="4">
        <f t="shared" si="102"/>
        <v>-0.91640520095825195</v>
      </c>
      <c r="Q92" s="4">
        <f t="shared" si="103"/>
        <v>-0.91640567779541016</v>
      </c>
      <c r="R92" s="4">
        <f t="shared" si="104"/>
        <v>-0.91640472412109375</v>
      </c>
      <c r="S92" s="4">
        <f t="shared" si="105"/>
        <v>-5.3492794327425486E-7</v>
      </c>
      <c r="T92" s="4">
        <f t="shared" si="106"/>
        <v>7.7799709785608684E-8</v>
      </c>
      <c r="U92" s="4">
        <f t="shared" si="107"/>
        <v>-4.1617238742949575E-14</v>
      </c>
      <c r="V92" s="6" t="str">
        <f t="shared" si="108"/>
        <v>не выполнено</v>
      </c>
    </row>
    <row r="93" spans="1:47" x14ac:dyDescent="0.25">
      <c r="A93" s="20">
        <f t="shared" si="101"/>
        <v>1.25</v>
      </c>
      <c r="B93" s="5">
        <f t="shared" si="100"/>
        <v>2.5181345279519483</v>
      </c>
      <c r="C93" s="22"/>
      <c r="D93" s="22"/>
      <c r="E93" s="22"/>
      <c r="F93" s="22"/>
      <c r="G93" s="22"/>
      <c r="H93" s="22"/>
      <c r="I93" s="22"/>
      <c r="J93" s="22"/>
      <c r="N93" s="21"/>
      <c r="O93" s="5">
        <v>20</v>
      </c>
      <c r="P93" s="5">
        <f>(Q93+R93)/2</f>
        <v>-0.91640543937683105</v>
      </c>
      <c r="Q93" s="5">
        <f>IF(U92&lt;0,Q92,P92)</f>
        <v>-0.91640567779541016</v>
      </c>
      <c r="R93" s="5">
        <f>IF(U92&lt;0,P92,R92)</f>
        <v>-0.91640520095825195</v>
      </c>
      <c r="S93" s="5">
        <f>SQRT(4*P93+7)-3*COS(P93)</f>
        <v>-2.2856414982896922E-7</v>
      </c>
      <c r="T93" s="5">
        <f>SQRT(4*Q93+7)-3*COS(Q93)</f>
        <v>7.7799709785608684E-8</v>
      </c>
      <c r="U93" s="5">
        <f>S93*T93</f>
        <v>-1.7782224524088185E-14</v>
      </c>
      <c r="V93" s="5" t="str">
        <f>IF(ABS(S60)&lt;$R$37, "выполнено","не выполнено")</f>
        <v>выполнено</v>
      </c>
    </row>
    <row r="94" spans="1:47" x14ac:dyDescent="0.25">
      <c r="A94" s="20">
        <f t="shared" si="101"/>
        <v>1.5</v>
      </c>
      <c r="B94" s="5">
        <f t="shared" si="100"/>
        <v>3.3933396704608803</v>
      </c>
      <c r="C94" s="22"/>
      <c r="D94" s="22"/>
      <c r="E94" s="22"/>
      <c r="F94" s="22"/>
      <c r="G94" s="22"/>
      <c r="H94" s="22"/>
      <c r="I94" s="22"/>
      <c r="J94" s="22"/>
      <c r="N94" s="18"/>
    </row>
    <row r="95" spans="1:47" x14ac:dyDescent="0.25">
      <c r="A95" s="20">
        <f t="shared" si="101"/>
        <v>1.75</v>
      </c>
      <c r="B95" s="5">
        <f>SQRT(4*A95+7)-3*COS(A95)</f>
        <v>4.2763955537224181</v>
      </c>
      <c r="C95" s="22"/>
      <c r="D95" s="22"/>
      <c r="E95" s="22"/>
      <c r="F95" s="22"/>
      <c r="G95" s="22"/>
      <c r="H95" s="22"/>
      <c r="I95" s="22"/>
      <c r="J95" s="22"/>
      <c r="N95" s="18"/>
      <c r="O95" s="58" t="s">
        <v>22</v>
      </c>
      <c r="P95" s="58"/>
      <c r="Q95" s="58"/>
      <c r="R95" s="4" t="s">
        <v>31</v>
      </c>
    </row>
    <row r="96" spans="1:47" ht="15.75" thickBot="1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N96" s="18"/>
      <c r="O96" s="58" t="s">
        <v>13</v>
      </c>
      <c r="P96" s="58"/>
      <c r="Q96" s="58"/>
      <c r="R96" s="4">
        <v>9.9999999999999995E-7</v>
      </c>
    </row>
    <row r="97" spans="1:22" ht="15.75" thickBot="1" x14ac:dyDescent="0.3">
      <c r="A97" s="55" t="s">
        <v>29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7"/>
    </row>
    <row r="98" spans="1:22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N98" s="21"/>
      <c r="O98" s="23" t="s">
        <v>18</v>
      </c>
      <c r="P98" s="23" t="s">
        <v>19</v>
      </c>
      <c r="Q98" s="23" t="s">
        <v>20</v>
      </c>
      <c r="R98" s="24" t="s">
        <v>21</v>
      </c>
      <c r="S98" s="21"/>
      <c r="T98" s="21"/>
      <c r="U98" s="21"/>
      <c r="V98" s="21"/>
    </row>
    <row r="99" spans="1:22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N99" s="21"/>
      <c r="O99" s="40" t="s">
        <v>14</v>
      </c>
      <c r="P99" s="40" t="s">
        <v>34</v>
      </c>
      <c r="Q99" s="40" t="s">
        <v>15</v>
      </c>
      <c r="R99" s="40" t="s">
        <v>16</v>
      </c>
      <c r="S99" s="40" t="s">
        <v>35</v>
      </c>
      <c r="T99" s="40" t="s">
        <v>17</v>
      </c>
      <c r="U99" s="40" t="s">
        <v>36</v>
      </c>
      <c r="V99" s="40" t="s">
        <v>25</v>
      </c>
    </row>
    <row r="100" spans="1:22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N100" s="21"/>
      <c r="O100" s="4">
        <v>1</v>
      </c>
      <c r="P100" s="4">
        <f>(Q100+R100)/2</f>
        <v>0.375</v>
      </c>
      <c r="Q100" s="4">
        <v>0.25</v>
      </c>
      <c r="R100" s="4">
        <v>0.5</v>
      </c>
      <c r="S100" s="4">
        <f>SQRT(4*P100+7)-3*COS(P100)</f>
        <v>0.12395308168570729</v>
      </c>
      <c r="T100" s="4">
        <f>SQRT(4*Q100+7)-3*COS(Q100)</f>
        <v>-7.831014038574402E-2</v>
      </c>
      <c r="U100" s="4">
        <f>S100*T100</f>
        <v>-9.7067832280533332E-3</v>
      </c>
      <c r="V100" s="6" t="str">
        <f>IF(ABS(S100)&lt;$R$96, "выполнено","не выполнено")</f>
        <v>не выполнено</v>
      </c>
    </row>
    <row r="101" spans="1:22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N101" s="21"/>
      <c r="O101" s="4">
        <v>2</v>
      </c>
      <c r="P101" s="4">
        <f>(Q101+R101)/2</f>
        <v>0.3125</v>
      </c>
      <c r="Q101" s="4">
        <f>IF(U100&lt;0,Q100,P100)</f>
        <v>0.25</v>
      </c>
      <c r="R101" s="4">
        <f>IF(U100&lt;0,P100,R100)</f>
        <v>0.375</v>
      </c>
      <c r="S101" s="4">
        <f>SQRT(4*P101+7)-3*COS(P101)</f>
        <v>1.7577479124497586E-2</v>
      </c>
      <c r="T101" s="4">
        <f>SQRT(4*Q101+7)-3*COS(Q101)</f>
        <v>-7.831014038574402E-2</v>
      </c>
      <c r="U101" s="4">
        <f>S101*T101</f>
        <v>-1.3764948578668908E-3</v>
      </c>
      <c r="V101" s="6" t="str">
        <f>IF(ABS(S101)&lt;$R$96, "выполнено","не выполнено")</f>
        <v>не выполнено</v>
      </c>
    </row>
    <row r="102" spans="1:22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N102" s="21"/>
      <c r="O102" s="4">
        <v>3</v>
      </c>
      <c r="P102" s="4">
        <f t="shared" ref="P102:P104" si="109">(Q102+R102)/2</f>
        <v>0.28125</v>
      </c>
      <c r="Q102" s="4">
        <f t="shared" ref="Q102:Q104" si="110">IF(U101&lt;0,Q101,P101)</f>
        <v>0.25</v>
      </c>
      <c r="R102" s="4">
        <f t="shared" ref="R102:R104" si="111">IF(U101&lt;0,P101,R101)</f>
        <v>0.3125</v>
      </c>
      <c r="S102" s="4">
        <f t="shared" ref="S102:S104" si="112">SQRT(4*P102+7)-3*COS(P102)</f>
        <v>-3.1689166298840998E-2</v>
      </c>
      <c r="T102" s="4">
        <f t="shared" ref="T102:T104" si="113">SQRT(4*Q102+7)-3*COS(Q102)</f>
        <v>-7.831014038574402E-2</v>
      </c>
      <c r="U102" s="4">
        <f t="shared" ref="U102:U104" si="114">S102*T102</f>
        <v>2.481583061569427E-3</v>
      </c>
      <c r="V102" s="6" t="str">
        <f t="shared" ref="V102:V104" si="115">IF(ABS(S102)&lt;$R$96, "выполнено","не выполнено")</f>
        <v>не выполнено</v>
      </c>
    </row>
    <row r="103" spans="1:22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N103" s="21"/>
      <c r="O103" s="4">
        <v>4</v>
      </c>
      <c r="P103" s="4">
        <f t="shared" si="109"/>
        <v>0.296875</v>
      </c>
      <c r="Q103" s="4">
        <f t="shared" si="110"/>
        <v>0.28125</v>
      </c>
      <c r="R103" s="4">
        <f t="shared" si="111"/>
        <v>0.3125</v>
      </c>
      <c r="S103" s="4">
        <f t="shared" si="112"/>
        <v>-7.3851850646264872E-3</v>
      </c>
      <c r="T103" s="4">
        <f t="shared" si="113"/>
        <v>-3.1689166298840998E-2</v>
      </c>
      <c r="U103" s="4">
        <f t="shared" si="114"/>
        <v>2.3403035766066555E-4</v>
      </c>
      <c r="V103" s="6" t="str">
        <f t="shared" si="115"/>
        <v>не выполнено</v>
      </c>
    </row>
    <row r="104" spans="1:22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N104" s="21"/>
      <c r="O104" s="4">
        <v>5</v>
      </c>
      <c r="P104" s="4">
        <f t="shared" si="109"/>
        <v>0.3046875</v>
      </c>
      <c r="Q104" s="4">
        <f t="shared" si="110"/>
        <v>0.296875</v>
      </c>
      <c r="R104" s="4">
        <f t="shared" si="111"/>
        <v>0.3125</v>
      </c>
      <c r="S104" s="4">
        <f t="shared" si="112"/>
        <v>5.0139924682444104E-3</v>
      </c>
      <c r="T104" s="4">
        <f t="shared" si="113"/>
        <v>-7.3851850646264872E-3</v>
      </c>
      <c r="U104" s="4">
        <f t="shared" si="114"/>
        <v>-3.7029262290628318E-5</v>
      </c>
      <c r="V104" s="6" t="str">
        <f t="shared" si="115"/>
        <v>не выполнено</v>
      </c>
    </row>
    <row r="105" spans="1:22" x14ac:dyDescent="0.25">
      <c r="A105" s="22"/>
      <c r="B105" s="22"/>
      <c r="C105" s="22"/>
      <c r="N105" s="21"/>
      <c r="O105" s="4">
        <v>6</v>
      </c>
      <c r="P105" s="4">
        <f t="shared" ref="P105:P110" si="116">(Q105+R105)/2</f>
        <v>0.30078125</v>
      </c>
      <c r="Q105" s="4">
        <f t="shared" ref="Q105:Q110" si="117">IF(U104&lt;0,Q104,P104)</f>
        <v>0.296875</v>
      </c>
      <c r="R105" s="4">
        <f t="shared" ref="R105:R110" si="118">IF(U104&lt;0,P104,R104)</f>
        <v>0.3046875</v>
      </c>
      <c r="S105" s="4">
        <f t="shared" ref="S105:S110" si="119">SQRT(4*P105+7)-3*COS(P105)</f>
        <v>-1.206157978879574E-3</v>
      </c>
      <c r="T105" s="4">
        <f t="shared" ref="T105:T110" si="120">SQRT(4*Q105+7)-3*COS(Q105)</f>
        <v>-7.3851850646264872E-3</v>
      </c>
      <c r="U105" s="4">
        <f t="shared" ref="U105:U110" si="121">S105*T105</f>
        <v>8.907699891201499E-6</v>
      </c>
      <c r="V105" s="6" t="str">
        <f t="shared" ref="V105:V110" si="122">IF(ABS(S105)&lt;$R$96, "выполнено","не выполнено")</f>
        <v>не выполнено</v>
      </c>
    </row>
    <row r="106" spans="1:2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N106" s="21"/>
      <c r="O106" s="4">
        <v>7</v>
      </c>
      <c r="P106" s="4">
        <f t="shared" si="116"/>
        <v>0.302734375</v>
      </c>
      <c r="Q106" s="4">
        <f t="shared" si="117"/>
        <v>0.30078125</v>
      </c>
      <c r="R106" s="4">
        <f t="shared" si="118"/>
        <v>0.3046875</v>
      </c>
      <c r="S106" s="4">
        <f t="shared" si="119"/>
        <v>1.8987796771323673E-3</v>
      </c>
      <c r="T106" s="4">
        <f t="shared" si="120"/>
        <v>-1.206157978879574E-3</v>
      </c>
      <c r="U106" s="4">
        <f t="shared" si="121"/>
        <v>-2.2902282577075864E-6</v>
      </c>
      <c r="V106" s="6" t="str">
        <f t="shared" si="122"/>
        <v>не выполнено</v>
      </c>
    </row>
    <row r="107" spans="1:22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N107" s="21"/>
      <c r="O107" s="4">
        <v>8</v>
      </c>
      <c r="P107" s="4">
        <f t="shared" si="116"/>
        <v>0.3017578125</v>
      </c>
      <c r="Q107" s="4">
        <f t="shared" si="117"/>
        <v>0.30078125</v>
      </c>
      <c r="R107" s="4">
        <f t="shared" si="118"/>
        <v>0.302734375</v>
      </c>
      <c r="S107" s="4">
        <f t="shared" si="119"/>
        <v>3.4502609894637715E-4</v>
      </c>
      <c r="T107" s="4">
        <f t="shared" si="120"/>
        <v>-1.206157978879574E-3</v>
      </c>
      <c r="U107" s="4">
        <f t="shared" si="121"/>
        <v>-4.1615598216586618E-7</v>
      </c>
      <c r="V107" s="6" t="str">
        <f t="shared" si="122"/>
        <v>не выполнено</v>
      </c>
    </row>
    <row r="108" spans="1:22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N108" s="21"/>
      <c r="O108" s="4">
        <v>9</v>
      </c>
      <c r="P108" s="4">
        <f t="shared" si="116"/>
        <v>0.30126953125</v>
      </c>
      <c r="Q108" s="4">
        <f t="shared" si="117"/>
        <v>0.30078125</v>
      </c>
      <c r="R108" s="4">
        <f t="shared" si="118"/>
        <v>0.3017578125</v>
      </c>
      <c r="S108" s="4">
        <f t="shared" si="119"/>
        <v>-4.3088717214789796E-4</v>
      </c>
      <c r="T108" s="4">
        <f t="shared" si="120"/>
        <v>-1.206157978879574E-3</v>
      </c>
      <c r="U108" s="4">
        <f t="shared" si="121"/>
        <v>5.1971800068304371E-7</v>
      </c>
      <c r="V108" s="6" t="str">
        <f t="shared" si="122"/>
        <v>не выполнено</v>
      </c>
    </row>
    <row r="109" spans="1:22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N109" s="21"/>
      <c r="O109" s="4">
        <v>10</v>
      </c>
      <c r="P109" s="4">
        <f t="shared" si="116"/>
        <v>0.301513671875</v>
      </c>
      <c r="Q109" s="4">
        <f t="shared" si="117"/>
        <v>0.30126953125</v>
      </c>
      <c r="R109" s="4">
        <f t="shared" si="118"/>
        <v>0.3017578125</v>
      </c>
      <c r="S109" s="4">
        <f t="shared" si="119"/>
        <v>-4.3010839073431839E-5</v>
      </c>
      <c r="T109" s="4">
        <f t="shared" si="120"/>
        <v>-4.3088717214789796E-4</v>
      </c>
      <c r="U109" s="4">
        <f t="shared" si="121"/>
        <v>1.8532818820059361E-8</v>
      </c>
      <c r="V109" s="6" t="str">
        <f t="shared" si="122"/>
        <v>не выполнено</v>
      </c>
    </row>
    <row r="110" spans="1:22" x14ac:dyDescent="0.25">
      <c r="N110" s="21"/>
      <c r="O110" s="4">
        <v>11</v>
      </c>
      <c r="P110" s="4">
        <f t="shared" si="116"/>
        <v>0.3016357421875</v>
      </c>
      <c r="Q110" s="4">
        <f t="shared" si="117"/>
        <v>0.301513671875</v>
      </c>
      <c r="R110" s="4">
        <f t="shared" si="118"/>
        <v>0.3017578125</v>
      </c>
      <c r="S110" s="4">
        <f t="shared" si="119"/>
        <v>1.5098755501519179E-4</v>
      </c>
      <c r="T110" s="4">
        <f t="shared" si="120"/>
        <v>-4.3010839073431839E-5</v>
      </c>
      <c r="U110" s="4">
        <f t="shared" si="121"/>
        <v>-6.4941014308493504E-9</v>
      </c>
      <c r="V110" s="6" t="str">
        <f t="shared" si="122"/>
        <v>не выполнено</v>
      </c>
    </row>
    <row r="111" spans="1:22" x14ac:dyDescent="0.25">
      <c r="N111" s="21"/>
      <c r="O111" s="4">
        <v>12</v>
      </c>
      <c r="P111" s="4">
        <f>(Q111+R111)/2</f>
        <v>0.30157470703125</v>
      </c>
      <c r="Q111" s="4">
        <f>IF(U110&lt;0,Q110,P110)</f>
        <v>0.301513671875</v>
      </c>
      <c r="R111" s="4">
        <f>IF(U110&lt;0,P110,R110)</f>
        <v>0.3016357421875</v>
      </c>
      <c r="S111" s="4">
        <f>SQRT(4*P111+7)-3*COS(P111)</f>
        <v>5.3983339153962362E-5</v>
      </c>
      <c r="T111" s="4">
        <f>SQRT(4*Q111+7)-3*COS(Q111)</f>
        <v>-4.3010839073431839E-5</v>
      </c>
      <c r="U111" s="4">
        <f>S111*T111</f>
        <v>-2.3218687129975671E-9</v>
      </c>
      <c r="V111" s="6" t="str">
        <f>IF(ABS(S111)&lt;$R$96, "выполнено","не выполнено")</f>
        <v>не выполнено</v>
      </c>
    </row>
    <row r="112" spans="1:22" x14ac:dyDescent="0.25">
      <c r="N112" s="21"/>
      <c r="O112" s="4">
        <v>13</v>
      </c>
      <c r="P112" s="4">
        <f t="shared" ref="P112:P113" si="123">(Q112+R112)/2</f>
        <v>0.301544189453125</v>
      </c>
      <c r="Q112" s="4">
        <f t="shared" ref="Q112:Q113" si="124">IF(U111&lt;0,Q111,P111)</f>
        <v>0.301513671875</v>
      </c>
      <c r="R112" s="4">
        <f t="shared" ref="R112:R113" si="125">IF(U111&lt;0,P111,R111)</f>
        <v>0.30157470703125</v>
      </c>
      <c r="S112" s="4">
        <f t="shared" ref="S112:S113" si="126">SQRT(4*P112+7)-3*COS(P112)</f>
        <v>5.4849953246005612E-6</v>
      </c>
      <c r="T112" s="4">
        <f t="shared" ref="T112:T113" si="127">SQRT(4*Q112+7)-3*COS(Q112)</f>
        <v>-4.3010839073431839E-5</v>
      </c>
      <c r="U112" s="4">
        <f t="shared" ref="U112:U113" si="128">S112*T112</f>
        <v>-2.3591425122492077E-10</v>
      </c>
      <c r="V112" s="6" t="str">
        <f t="shared" ref="V112:V113" si="129">IF(ABS(S112)&lt;$R$96, "выполнено","не выполнено")</f>
        <v>не выполнено</v>
      </c>
    </row>
    <row r="113" spans="14:22" x14ac:dyDescent="0.25">
      <c r="N113" s="21"/>
      <c r="O113" s="4">
        <v>14</v>
      </c>
      <c r="P113" s="4">
        <f t="shared" si="123"/>
        <v>0.3015289306640625</v>
      </c>
      <c r="Q113" s="4">
        <f t="shared" si="124"/>
        <v>0.301513671875</v>
      </c>
      <c r="R113" s="4">
        <f t="shared" si="125"/>
        <v>0.301544189453125</v>
      </c>
      <c r="S113" s="4">
        <f t="shared" si="126"/>
        <v>-1.8763235554164481E-5</v>
      </c>
      <c r="T113" s="4">
        <f t="shared" si="127"/>
        <v>-4.3010839073431839E-5</v>
      </c>
      <c r="U113" s="4">
        <f t="shared" si="128"/>
        <v>8.0702250491706321E-10</v>
      </c>
      <c r="V113" s="6" t="str">
        <f t="shared" si="129"/>
        <v>не выполнено</v>
      </c>
    </row>
    <row r="114" spans="14:22" x14ac:dyDescent="0.25">
      <c r="N114" s="21"/>
      <c r="O114" s="4">
        <v>15</v>
      </c>
      <c r="P114" s="4">
        <f>(Q114+R114)/2</f>
        <v>0.30153656005859375</v>
      </c>
      <c r="Q114" s="4">
        <f>IF(U113&lt;0,Q113,P113)</f>
        <v>0.3015289306640625</v>
      </c>
      <c r="R114" s="4">
        <f>IF(U113&lt;0,P113,R113)</f>
        <v>0.301544189453125</v>
      </c>
      <c r="S114" s="4">
        <f>SQRT(4*P114+7)-3*COS(P114)</f>
        <v>-6.639198534497126E-6</v>
      </c>
      <c r="T114" s="4">
        <f>SQRT(4*Q114+7)-3*COS(Q114)</f>
        <v>-1.8763235554164481E-5</v>
      </c>
      <c r="U114" s="4">
        <f>S114*T114</f>
        <v>1.2457284599363321E-10</v>
      </c>
      <c r="V114" s="6" t="str">
        <f>IF(ABS(S114)&lt;$R$96, "выполнено","не выполнено")</f>
        <v>не выполнено</v>
      </c>
    </row>
    <row r="115" spans="14:22" x14ac:dyDescent="0.25">
      <c r="N115" s="21"/>
      <c r="O115" s="5">
        <v>16</v>
      </c>
      <c r="P115" s="46">
        <f t="shared" ref="P115" si="130">(Q115+R115)/2</f>
        <v>0.30154037475585938</v>
      </c>
      <c r="Q115" s="5">
        <f t="shared" ref="Q115" si="131">IF(U114&lt;0,Q114,P114)</f>
        <v>0.30153656005859375</v>
      </c>
      <c r="R115" s="5">
        <f t="shared" ref="R115" si="132">IF(U114&lt;0,P114,R114)</f>
        <v>0.301544189453125</v>
      </c>
      <c r="S115" s="5">
        <f t="shared" ref="S115" si="133">SQRT(4*P115+7)-3*COS(P115)</f>
        <v>-5.7712120993258509E-7</v>
      </c>
      <c r="T115" s="5">
        <f t="shared" ref="T115" si="134">SQRT(4*Q115+7)-3*COS(Q115)</f>
        <v>-6.639198534497126E-6</v>
      </c>
      <c r="U115" s="5">
        <f t="shared" ref="U115" si="135">S115*T115</f>
        <v>3.8316222912116268E-12</v>
      </c>
      <c r="V115" s="5" t="str">
        <f t="shared" ref="V115" si="136">IF(ABS(S115)&lt;$R$96, "выполнено","не выполнено")</f>
        <v>выполнено</v>
      </c>
    </row>
    <row r="116" spans="14:22" ht="15.75" thickBot="1" x14ac:dyDescent="0.3">
      <c r="N116" s="18"/>
      <c r="O116" s="21"/>
    </row>
    <row r="117" spans="14:22" ht="15.75" thickBot="1" x14ac:dyDescent="0.3">
      <c r="N117" s="21"/>
      <c r="O117" s="55" t="s">
        <v>51</v>
      </c>
      <c r="P117" s="56"/>
      <c r="Q117" s="56"/>
      <c r="R117" s="56"/>
      <c r="S117" s="56"/>
      <c r="T117" s="56"/>
      <c r="U117" s="56"/>
      <c r="V117" s="57"/>
    </row>
    <row r="118" spans="14:22" x14ac:dyDescent="0.25">
      <c r="N118" s="21"/>
      <c r="O118" s="44"/>
      <c r="P118" s="44"/>
      <c r="Q118" s="44"/>
      <c r="R118" s="44"/>
      <c r="S118" s="44"/>
      <c r="T118" s="44"/>
      <c r="U118" s="44"/>
      <c r="V118" s="44"/>
    </row>
    <row r="119" spans="14:22" x14ac:dyDescent="0.25">
      <c r="N119" s="21"/>
      <c r="O119" s="21"/>
    </row>
    <row r="120" spans="14:22" x14ac:dyDescent="0.25">
      <c r="N120" s="21"/>
      <c r="O120" s="21"/>
    </row>
    <row r="121" spans="14:22" x14ac:dyDescent="0.25">
      <c r="N121" s="21"/>
      <c r="O121" s="21"/>
    </row>
    <row r="122" spans="14:22" x14ac:dyDescent="0.25">
      <c r="N122" s="21"/>
      <c r="O122" s="21"/>
    </row>
    <row r="123" spans="14:22" x14ac:dyDescent="0.25">
      <c r="N123" s="21"/>
      <c r="O123" s="21"/>
    </row>
    <row r="124" spans="14:22" x14ac:dyDescent="0.25">
      <c r="N124" s="21"/>
      <c r="O124" s="21"/>
    </row>
    <row r="125" spans="14:22" x14ac:dyDescent="0.25">
      <c r="N125" s="21"/>
      <c r="O125" s="21"/>
    </row>
    <row r="126" spans="14:22" x14ac:dyDescent="0.25">
      <c r="N126" s="21"/>
      <c r="O126" s="21"/>
    </row>
    <row r="127" spans="14:22" x14ac:dyDescent="0.25">
      <c r="N127" s="21"/>
      <c r="O127" s="21"/>
    </row>
    <row r="128" spans="14:22" x14ac:dyDescent="0.25">
      <c r="N128" s="21"/>
      <c r="O128" s="21"/>
    </row>
    <row r="129" spans="14:15" x14ac:dyDescent="0.25">
      <c r="N129" s="21"/>
      <c r="O129" s="21"/>
    </row>
    <row r="130" spans="14:15" x14ac:dyDescent="0.25">
      <c r="N130" s="21"/>
      <c r="O130" s="21"/>
    </row>
    <row r="131" spans="14:15" x14ac:dyDescent="0.25">
      <c r="N131" s="21"/>
      <c r="O131" s="21"/>
    </row>
    <row r="132" spans="14:15" x14ac:dyDescent="0.25">
      <c r="N132" s="21"/>
      <c r="O132" s="21"/>
    </row>
    <row r="133" spans="14:15" x14ac:dyDescent="0.25">
      <c r="N133" s="21"/>
      <c r="O133" s="21"/>
    </row>
    <row r="134" spans="14:15" x14ac:dyDescent="0.25">
      <c r="N134" s="21"/>
      <c r="O134" s="21"/>
    </row>
    <row r="135" spans="14:15" x14ac:dyDescent="0.25">
      <c r="O135" s="21"/>
    </row>
    <row r="136" spans="14:15" x14ac:dyDescent="0.25">
      <c r="O136" s="21"/>
    </row>
    <row r="137" spans="14:15" x14ac:dyDescent="0.25">
      <c r="O137" s="21"/>
    </row>
    <row r="138" spans="14:15" x14ac:dyDescent="0.25">
      <c r="O138" s="21"/>
    </row>
    <row r="139" spans="14:15" x14ac:dyDescent="0.25">
      <c r="O139" s="21"/>
    </row>
    <row r="140" spans="14:15" x14ac:dyDescent="0.25">
      <c r="O140" s="21"/>
    </row>
    <row r="141" spans="14:15" x14ac:dyDescent="0.25">
      <c r="O141" s="21"/>
    </row>
    <row r="142" spans="14:15" x14ac:dyDescent="0.25">
      <c r="O142" s="21"/>
    </row>
  </sheetData>
  <mergeCells count="33">
    <mergeCell ref="A1:I1"/>
    <mergeCell ref="K1:L1"/>
    <mergeCell ref="A5:C5"/>
    <mergeCell ref="A6:C6"/>
    <mergeCell ref="A8:B8"/>
    <mergeCell ref="O6:Q6"/>
    <mergeCell ref="A42:C42"/>
    <mergeCell ref="A43:C43"/>
    <mergeCell ref="A45:B45"/>
    <mergeCell ref="A69:N69"/>
    <mergeCell ref="A37:N37"/>
    <mergeCell ref="A79:B79"/>
    <mergeCell ref="O117:V117"/>
    <mergeCell ref="O95:Q95"/>
    <mergeCell ref="O96:Q96"/>
    <mergeCell ref="O7:Q7"/>
    <mergeCell ref="O30:V30"/>
    <mergeCell ref="O36:Q36"/>
    <mergeCell ref="O37:Q37"/>
    <mergeCell ref="O62:V62"/>
    <mergeCell ref="O69:Q69"/>
    <mergeCell ref="G82:H82"/>
    <mergeCell ref="A97:N97"/>
    <mergeCell ref="AV19:AX19"/>
    <mergeCell ref="X54:Z54"/>
    <mergeCell ref="O70:Q70"/>
    <mergeCell ref="A76:C76"/>
    <mergeCell ref="A77:C77"/>
    <mergeCell ref="X69:Z69"/>
    <mergeCell ref="AK82:AN82"/>
    <mergeCell ref="AA16:AC16"/>
    <mergeCell ref="AH18:AJ18"/>
    <mergeCell ref="AO19:AQ1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2021-12-21T07:53:32Z</dcterms:created>
  <dcterms:modified xsi:type="dcterms:W3CDTF">2021-12-21T15:13:41Z</dcterms:modified>
</cp:coreProperties>
</file>