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Вычмат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7" i="1" l="1"/>
  <c r="S66" i="1"/>
  <c r="S65" i="1"/>
  <c r="Q65" i="1" a="1"/>
  <c r="Q65" i="1" s="1"/>
  <c r="P61" i="1"/>
  <c r="P60" i="1"/>
  <c r="P59" i="1"/>
  <c r="L59" i="1" a="1"/>
  <c r="L59" i="1" s="1"/>
  <c r="G59" i="1" a="1"/>
  <c r="G59" i="1" s="1"/>
  <c r="H59" i="1"/>
  <c r="I59" i="1"/>
  <c r="G60" i="1"/>
  <c r="I60" i="1"/>
  <c r="G61" i="1"/>
  <c r="H61" i="1"/>
  <c r="P49" i="1"/>
  <c r="P48" i="1"/>
  <c r="P47" i="1"/>
  <c r="M47" i="1" a="1"/>
  <c r="M47" i="1" s="1"/>
  <c r="K49" i="1"/>
  <c r="K48" i="1"/>
  <c r="K47" i="1"/>
  <c r="L41" i="1"/>
  <c r="M41" i="1" s="1"/>
  <c r="L37" i="1"/>
  <c r="M37" i="1" s="1"/>
  <c r="R13" i="1"/>
  <c r="P36" i="1"/>
  <c r="Q36" i="1"/>
  <c r="O36" i="1"/>
  <c r="N36" i="1"/>
  <c r="M36" i="1"/>
  <c r="L36" i="1"/>
  <c r="M13" i="1"/>
  <c r="G46" i="1"/>
  <c r="F46" i="1"/>
  <c r="F45" i="1"/>
  <c r="H45" i="1"/>
  <c r="H44" i="1"/>
  <c r="G44" i="1"/>
  <c r="E44" i="1"/>
  <c r="C46" i="1"/>
  <c r="D46" i="1"/>
  <c r="E46" i="1"/>
  <c r="B46" i="1"/>
  <c r="C45" i="1"/>
  <c r="D45" i="1"/>
  <c r="E45" i="1"/>
  <c r="B45" i="1"/>
  <c r="C44" i="1"/>
  <c r="D44" i="1"/>
  <c r="B44" i="1"/>
  <c r="H48" i="1"/>
  <c r="H49" i="1"/>
  <c r="N13" i="1"/>
  <c r="P21" i="1"/>
  <c r="P22" i="1"/>
  <c r="P20" i="1"/>
  <c r="G49" i="1"/>
  <c r="H50" i="1"/>
  <c r="F48" i="1"/>
  <c r="G50" i="1"/>
  <c r="C14" i="1"/>
  <c r="B13" i="1"/>
  <c r="D12" i="1"/>
  <c r="C12" i="1"/>
  <c r="E39" i="1" a="1"/>
  <c r="E39" i="1"/>
  <c r="E40" i="1"/>
  <c r="E41" i="1"/>
  <c r="B39" i="1" a="1"/>
  <c r="B39" i="1" s="1"/>
  <c r="I36" i="1"/>
  <c r="I35" i="1"/>
  <c r="H36" i="1"/>
  <c r="H35" i="1"/>
  <c r="G36" i="1"/>
  <c r="G35" i="1"/>
  <c r="I34" i="1"/>
  <c r="H34" i="1"/>
  <c r="G34" i="1"/>
  <c r="E36" i="1"/>
  <c r="E35" i="1"/>
  <c r="E34" i="1"/>
  <c r="D36" i="1"/>
  <c r="D35" i="1"/>
  <c r="C36" i="1"/>
  <c r="C35" i="1"/>
  <c r="B36" i="1"/>
  <c r="B35" i="1"/>
  <c r="D34" i="1"/>
  <c r="C34" i="1"/>
  <c r="B34" i="1"/>
  <c r="K14" i="1"/>
  <c r="L14" i="1"/>
  <c r="O14" i="1" s="1"/>
  <c r="M14" i="1"/>
  <c r="P14" i="1" s="1"/>
  <c r="N14" i="1"/>
  <c r="Q13" i="1"/>
  <c r="O13" i="1"/>
  <c r="P13" i="1"/>
  <c r="L13" i="1"/>
  <c r="K13" i="1"/>
  <c r="B8" i="1"/>
  <c r="C8" i="1"/>
  <c r="D8" i="1"/>
  <c r="H12" i="1" s="1"/>
  <c r="F13" i="1"/>
  <c r="H13" i="1"/>
  <c r="F14" i="1"/>
  <c r="G14" i="1"/>
  <c r="G12" i="1"/>
  <c r="E12" i="1"/>
  <c r="C13" i="1"/>
  <c r="D13" i="1"/>
  <c r="E13" i="1"/>
  <c r="D14" i="1"/>
  <c r="E14" i="1"/>
  <c r="B14" i="1"/>
  <c r="B12" i="1"/>
  <c r="C10" i="1"/>
  <c r="D10" i="1"/>
  <c r="E10" i="1"/>
  <c r="B10" i="1"/>
  <c r="C9" i="1"/>
  <c r="D9" i="1"/>
  <c r="E9" i="1"/>
  <c r="B9" i="1"/>
  <c r="E8" i="1"/>
  <c r="Q67" i="1" l="1"/>
  <c r="Q66" i="1"/>
  <c r="L61" i="1"/>
  <c r="L60" i="1"/>
  <c r="I61" i="1"/>
  <c r="H60" i="1"/>
  <c r="M49" i="1"/>
  <c r="M48" i="1"/>
  <c r="P41" i="1"/>
  <c r="L42" i="1"/>
  <c r="O41" i="1"/>
  <c r="N41" i="1"/>
  <c r="Q41" i="1" s="1"/>
  <c r="P37" i="1"/>
  <c r="O37" i="1"/>
  <c r="N37" i="1"/>
  <c r="Q37" i="1" s="1"/>
  <c r="F50" i="1"/>
  <c r="F49" i="1"/>
  <c r="G48" i="1"/>
  <c r="L15" i="1"/>
  <c r="O15" i="1" s="1"/>
  <c r="K15" i="1"/>
  <c r="N15" i="1" s="1"/>
  <c r="C41" i="1"/>
  <c r="B40" i="1"/>
  <c r="B41" i="1"/>
  <c r="D39" i="1"/>
  <c r="D40" i="1"/>
  <c r="C39" i="1"/>
  <c r="D41" i="1"/>
  <c r="C40" i="1"/>
  <c r="M16" i="1"/>
  <c r="Q14" i="1"/>
  <c r="R14" i="1" s="1"/>
  <c r="M15" i="1"/>
  <c r="K16" i="1" s="1"/>
  <c r="K20" i="1" s="1"/>
  <c r="M42" i="1" l="1"/>
  <c r="N42" i="1"/>
  <c r="Q42" i="1" s="1"/>
  <c r="O42" i="1"/>
  <c r="L38" i="1"/>
  <c r="P16" i="1"/>
  <c r="K22" i="1"/>
  <c r="N16" i="1"/>
  <c r="P15" i="1"/>
  <c r="Q15" i="1" s="1"/>
  <c r="R15" i="1" s="1"/>
  <c r="L16" i="1"/>
  <c r="P42" i="1" l="1"/>
  <c r="L43" i="1"/>
  <c r="M38" i="1"/>
  <c r="O38" i="1"/>
  <c r="O16" i="1"/>
  <c r="Q16" i="1" s="1"/>
  <c r="R16" i="1" s="1"/>
  <c r="K21" i="1"/>
  <c r="M43" i="1" l="1"/>
  <c r="P43" i="1" s="1"/>
  <c r="N43" i="1"/>
  <c r="Q43" i="1" s="1"/>
  <c r="O43" i="1"/>
  <c r="P38" i="1"/>
  <c r="N38" i="1"/>
  <c r="Q38" i="1" s="1"/>
  <c r="M20" i="1" a="1"/>
  <c r="L39" i="1" l="1"/>
  <c r="M20" i="1"/>
  <c r="M22" i="1"/>
  <c r="M21" i="1"/>
  <c r="M39" i="1" l="1"/>
  <c r="O39" i="1"/>
  <c r="P39" i="1" l="1"/>
  <c r="N39" i="1"/>
  <c r="Q39" i="1" s="1"/>
  <c r="L40" i="1" l="1"/>
  <c r="M40" i="1" l="1"/>
  <c r="P40" i="1" s="1"/>
  <c r="N40" i="1"/>
  <c r="Q40" i="1" s="1"/>
  <c r="O40" i="1"/>
</calcChain>
</file>

<file path=xl/sharedStrings.xml><?xml version="1.0" encoding="utf-8"?>
<sst xmlns="http://schemas.openxmlformats.org/spreadsheetml/2006/main" count="68" uniqueCount="29">
  <si>
    <t>Вариант 6</t>
  </si>
  <si>
    <t>x1</t>
  </si>
  <si>
    <t>x2</t>
  </si>
  <si>
    <t>x3</t>
  </si>
  <si>
    <t>b</t>
  </si>
  <si>
    <t>Выделение наибольших диагональных элементов</t>
  </si>
  <si>
    <t>Приведение диагональных элементов к единице</t>
  </si>
  <si>
    <t>Перенос элементов</t>
  </si>
  <si>
    <t>i</t>
  </si>
  <si>
    <t>Метод итераций</t>
  </si>
  <si>
    <t>∆1</t>
  </si>
  <si>
    <t>∆2</t>
  </si>
  <si>
    <t>∆3</t>
  </si>
  <si>
    <r>
      <t>min</t>
    </r>
    <r>
      <rPr>
        <sz val="11"/>
        <color theme="1"/>
        <rFont val="Calibri"/>
        <family val="2"/>
        <charset val="204"/>
      </rPr>
      <t>∆</t>
    </r>
  </si>
  <si>
    <t>условие</t>
  </si>
  <si>
    <t>Проверка</t>
  </si>
  <si>
    <t>Метод Зейделя</t>
  </si>
  <si>
    <r>
      <t>A</t>
    </r>
    <r>
      <rPr>
        <vertAlign val="superscript"/>
        <sz val="12"/>
        <color theme="1"/>
        <rFont val="Calibri (Основной текст)"/>
        <charset val="204"/>
      </rPr>
      <t>T</t>
    </r>
  </si>
  <si>
    <t>Нормализованная система</t>
  </si>
  <si>
    <t>Матрица модулей элементов</t>
  </si>
  <si>
    <t>разница</t>
  </si>
  <si>
    <r>
      <t>Точность 10</t>
    </r>
    <r>
      <rPr>
        <vertAlign val="superscript"/>
        <sz val="11"/>
        <color theme="1"/>
        <rFont val="Calibri"/>
        <family val="2"/>
        <charset val="204"/>
        <scheme val="minor"/>
      </rPr>
      <t>-2</t>
    </r>
  </si>
  <si>
    <t>Метод обратной матрицы</t>
  </si>
  <si>
    <t> Обратная матрица</t>
  </si>
  <si>
    <r>
      <t>x</t>
    </r>
    <r>
      <rPr>
        <vertAlign val="subscript"/>
        <sz val="12"/>
        <color theme="1"/>
        <rFont val="Calibri (Основной текст)"/>
        <charset val="204"/>
      </rPr>
      <t>1</t>
    </r>
  </si>
  <si>
    <r>
      <t>x</t>
    </r>
    <r>
      <rPr>
        <vertAlign val="sub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</si>
  <si>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2"/>
        <color theme="1"/>
        <rFont val="Calibri (Основной текст)"/>
        <charset val="204"/>
      </rPr>
      <t>3</t>
    </r>
    <r>
      <rPr>
        <sz val="12"/>
        <color theme="1"/>
        <rFont val="Calibri"/>
        <family val="2"/>
        <charset val="204"/>
        <scheme val="minor"/>
      </rPr>
      <t/>
    </r>
  </si>
  <si>
    <t>Значения x</t>
  </si>
  <si>
    <t>проверка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</si>
</sst>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  <font>
      <vertAlign val="superscript"/>
      <sz val="12"/>
      <color theme="1"/>
      <name val="Calibri (Основной текст)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1" fillId="0" borderId="2" xfId="0" applyFont="1" applyBorder="1"/>
    <xf numFmtId="0" fontId="5" fillId="2" borderId="2" xfId="1" applyFont="1" applyFill="1" applyBorder="1" applyAlignment="1">
      <alignment horizontal="center" vertical="center"/>
    </xf>
    <xf numFmtId="0" fontId="0" fillId="4" borderId="2" xfId="0" applyFill="1" applyBorder="1"/>
    <xf numFmtId="0" fontId="0" fillId="0" borderId="2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0" borderId="0" xfId="0" applyFill="1" applyBorder="1" applyAlignment="1"/>
    <xf numFmtId="0" fontId="0" fillId="0" borderId="2" xfId="0" applyFont="1" applyBorder="1"/>
    <xf numFmtId="2" fontId="0" fillId="0" borderId="2" xfId="0" applyNumberFormat="1" applyBorder="1"/>
    <xf numFmtId="0" fontId="0" fillId="0" borderId="0" xfId="0" applyFill="1" applyBorder="1"/>
    <xf numFmtId="2" fontId="0" fillId="4" borderId="2" xfId="0" applyNumberFormat="1" applyFill="1" applyBorder="1"/>
    <xf numFmtId="2" fontId="0" fillId="0" borderId="2" xfId="0" applyNumberFormat="1" applyFill="1" applyBorder="1"/>
    <xf numFmtId="0" fontId="2" fillId="2" borderId="6" xfId="1" applyFill="1" applyBorder="1" applyAlignment="1">
      <alignment horizontal="center" vertical="center"/>
    </xf>
    <xf numFmtId="172" fontId="0" fillId="0" borderId="0" xfId="0" applyNumberFormat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72" fontId="0" fillId="0" borderId="2" xfId="0" applyNumberFormat="1" applyBorder="1"/>
    <xf numFmtId="172" fontId="0" fillId="4" borderId="2" xfId="0" applyNumberFormat="1" applyFill="1" applyBorder="1"/>
    <xf numFmtId="1" fontId="0" fillId="0" borderId="2" xfId="0" applyNumberFormat="1" applyBorder="1"/>
    <xf numFmtId="0" fontId="0" fillId="5" borderId="5" xfId="0" applyFill="1" applyBorder="1" applyAlignment="1">
      <alignment horizontal="center"/>
    </xf>
    <xf numFmtId="0" fontId="2" fillId="0" borderId="0" xfId="1" applyBorder="1" applyAlignment="1">
      <alignment vertical="center"/>
    </xf>
    <xf numFmtId="0" fontId="0" fillId="0" borderId="2" xfId="0" applyFont="1" applyFill="1" applyBorder="1"/>
    <xf numFmtId="0" fontId="0" fillId="0" borderId="8" xfId="0" applyBorder="1"/>
    <xf numFmtId="0" fontId="0" fillId="0" borderId="9" xfId="0" applyBorder="1"/>
    <xf numFmtId="172" fontId="0" fillId="0" borderId="9" xfId="0" applyNumberFormat="1" applyBorder="1"/>
    <xf numFmtId="0" fontId="0" fillId="0" borderId="10" xfId="0" applyBorder="1"/>
    <xf numFmtId="0" fontId="0" fillId="0" borderId="11" xfId="0" applyBorder="1"/>
    <xf numFmtId="172" fontId="0" fillId="0" borderId="0" xfId="0" applyNumberFormat="1" applyBorder="1"/>
    <xf numFmtId="172" fontId="0" fillId="0" borderId="1" xfId="0" applyNumberFormat="1" applyBorder="1"/>
    <xf numFmtId="0" fontId="0" fillId="0" borderId="7" xfId="0" applyBorder="1"/>
    <xf numFmtId="0" fontId="0" fillId="0" borderId="12" xfId="0" applyBorder="1"/>
    <xf numFmtId="0" fontId="0" fillId="0" borderId="10" xfId="0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37" zoomScale="85" zoomScaleNormal="85" workbookViewId="0">
      <selection activeCell="R26" sqref="R26"/>
    </sheetView>
  </sheetViews>
  <sheetFormatPr defaultRowHeight="15"/>
  <cols>
    <col min="1" max="1" width="10.28515625" customWidth="1"/>
    <col min="16" max="16" width="12.140625" customWidth="1"/>
    <col min="18" max="18" width="14.7109375" customWidth="1"/>
    <col min="19" max="19" width="14" customWidth="1"/>
    <col min="20" max="20" width="14.7109375" customWidth="1"/>
    <col min="21" max="21" width="14" customWidth="1"/>
  </cols>
  <sheetData>
    <row r="1" spans="1:18">
      <c r="A1" s="10" t="s">
        <v>0</v>
      </c>
    </row>
    <row r="3" spans="1:18">
      <c r="B3" s="4" t="s">
        <v>1</v>
      </c>
      <c r="C3" s="4" t="s">
        <v>2</v>
      </c>
      <c r="D3" s="4" t="s">
        <v>3</v>
      </c>
      <c r="E3" s="4" t="s">
        <v>4</v>
      </c>
    </row>
    <row r="4" spans="1:18">
      <c r="B4" s="5">
        <v>0.3</v>
      </c>
      <c r="C4" s="6">
        <v>-1.2</v>
      </c>
      <c r="D4" s="3">
        <v>-0.2</v>
      </c>
      <c r="E4" s="3">
        <v>-0.6</v>
      </c>
    </row>
    <row r="5" spans="1:18">
      <c r="B5" s="3">
        <v>-0.1</v>
      </c>
      <c r="C5" s="5">
        <v>-0.2</v>
      </c>
      <c r="D5" s="6">
        <v>1.6</v>
      </c>
      <c r="E5" s="3">
        <v>0.3</v>
      </c>
    </row>
    <row r="6" spans="1:18">
      <c r="B6" s="3">
        <v>0.05</v>
      </c>
      <c r="C6" s="6">
        <v>0.34</v>
      </c>
      <c r="D6" s="5">
        <v>0.1</v>
      </c>
      <c r="E6" s="3">
        <v>0.32</v>
      </c>
      <c r="G6" s="15"/>
      <c r="H6" s="15"/>
    </row>
    <row r="7" spans="1:18">
      <c r="B7" s="7" t="s">
        <v>5</v>
      </c>
      <c r="C7" s="7"/>
      <c r="D7" s="7"/>
      <c r="E7" s="7"/>
    </row>
    <row r="8" spans="1:18" ht="17.25">
      <c r="B8" s="8">
        <f>B4+B6*3</f>
        <v>0.45</v>
      </c>
      <c r="C8" s="3">
        <f t="shared" ref="C8:E8" si="0">C4+C6*3</f>
        <v>-0.17999999999999994</v>
      </c>
      <c r="D8" s="3">
        <f t="shared" si="0"/>
        <v>0.10000000000000003</v>
      </c>
      <c r="E8" s="3">
        <f t="shared" si="0"/>
        <v>0.36</v>
      </c>
      <c r="M8" s="11" t="s">
        <v>9</v>
      </c>
      <c r="N8" s="12"/>
      <c r="P8" s="10" t="s">
        <v>21</v>
      </c>
    </row>
    <row r="9" spans="1:18">
      <c r="B9" s="3">
        <f>B5-B4*2</f>
        <v>-0.7</v>
      </c>
      <c r="C9" s="8">
        <f t="shared" ref="C9:E9" si="1">C5-C4*2</f>
        <v>2.1999999999999997</v>
      </c>
      <c r="D9" s="3">
        <f t="shared" si="1"/>
        <v>2</v>
      </c>
      <c r="E9" s="3">
        <f t="shared" si="1"/>
        <v>1.5</v>
      </c>
    </row>
    <row r="10" spans="1:18">
      <c r="B10" s="3">
        <f>B6+B5</f>
        <v>-0.05</v>
      </c>
      <c r="C10" s="3">
        <f t="shared" ref="C10:E10" si="2">C6+C5</f>
        <v>0.14000000000000001</v>
      </c>
      <c r="D10" s="8">
        <f t="shared" si="2"/>
        <v>1.7000000000000002</v>
      </c>
      <c r="E10" s="3">
        <f t="shared" si="2"/>
        <v>0.62</v>
      </c>
    </row>
    <row r="11" spans="1:18">
      <c r="B11" s="7" t="s">
        <v>6</v>
      </c>
      <c r="C11" s="7"/>
      <c r="D11" s="7"/>
      <c r="E11" s="7"/>
      <c r="F11" s="7" t="s">
        <v>7</v>
      </c>
      <c r="G11" s="7"/>
      <c r="H11" s="7"/>
      <c r="J11" s="14" t="s">
        <v>8</v>
      </c>
      <c r="K11" s="4" t="s">
        <v>1</v>
      </c>
      <c r="L11" s="4" t="s">
        <v>2</v>
      </c>
      <c r="M11" s="4" t="s">
        <v>3</v>
      </c>
      <c r="N11" s="13" t="s">
        <v>10</v>
      </c>
      <c r="O11" s="13" t="s">
        <v>11</v>
      </c>
      <c r="P11" s="13" t="s">
        <v>12</v>
      </c>
      <c r="Q11" s="13" t="s">
        <v>13</v>
      </c>
      <c r="R11" s="13" t="s">
        <v>14</v>
      </c>
    </row>
    <row r="12" spans="1:18">
      <c r="B12" s="8">
        <f>B8/$B8</f>
        <v>1</v>
      </c>
      <c r="C12" s="3">
        <f>C8/$B8</f>
        <v>-0.39999999999999986</v>
      </c>
      <c r="D12" s="3">
        <f>D8/$B8</f>
        <v>0.22222222222222229</v>
      </c>
      <c r="E12" s="3">
        <f t="shared" ref="C12:E12" si="3">E8/$B8</f>
        <v>0.79999999999999993</v>
      </c>
      <c r="F12" s="9">
        <v>0</v>
      </c>
      <c r="G12" s="9">
        <f t="shared" ref="G12:H12" si="4">-C12</f>
        <v>0.39999999999999986</v>
      </c>
      <c r="H12" s="9">
        <f t="shared" si="4"/>
        <v>-0.22222222222222229</v>
      </c>
      <c r="J12" s="3">
        <v>0</v>
      </c>
      <c r="K12" s="3">
        <v>0</v>
      </c>
      <c r="L12" s="3">
        <v>0</v>
      </c>
      <c r="M12" s="3">
        <v>0</v>
      </c>
      <c r="N12" s="3"/>
      <c r="O12" s="3"/>
      <c r="P12" s="3"/>
      <c r="Q12" s="3"/>
      <c r="R12" s="3"/>
    </row>
    <row r="13" spans="1:18">
      <c r="B13" s="3">
        <f>B9/$C9</f>
        <v>-0.31818181818181818</v>
      </c>
      <c r="C13" s="8">
        <f t="shared" ref="C13:E13" si="5">C9/$C9</f>
        <v>1</v>
      </c>
      <c r="D13" s="3">
        <f t="shared" si="5"/>
        <v>0.90909090909090917</v>
      </c>
      <c r="E13" s="3">
        <f t="shared" si="5"/>
        <v>0.68181818181818188</v>
      </c>
      <c r="F13" s="9">
        <f t="shared" ref="F13:F14" si="6">-B13</f>
        <v>0.31818181818181818</v>
      </c>
      <c r="G13" s="9">
        <v>0</v>
      </c>
      <c r="H13" s="9">
        <f t="shared" ref="H13:H14" si="7">-D13</f>
        <v>-0.90909090909090917</v>
      </c>
      <c r="J13" s="3">
        <v>1</v>
      </c>
      <c r="K13" s="3">
        <f>$E$12+SUMPRODUCT($F$12:$H$12,$K12:$M12)</f>
        <v>0.79999999999999993</v>
      </c>
      <c r="L13" s="17">
        <f>$E$13+SUMPRODUCT($F$13:$H$13,$K12:$M12)</f>
        <v>0.68181818181818188</v>
      </c>
      <c r="M13" s="17">
        <f>$E$14+SUMPRODUCT($F$14:$H$14,$K12:$M12)</f>
        <v>0.36470588235294116</v>
      </c>
      <c r="N13" s="3">
        <f>ABS(K13-K12)</f>
        <v>0.79999999999999993</v>
      </c>
      <c r="O13" s="3">
        <f t="shared" ref="O13:P13" si="8">ABS(L13-L12)</f>
        <v>0.68181818181818188</v>
      </c>
      <c r="P13" s="3">
        <f t="shared" si="8"/>
        <v>0.36470588235294116</v>
      </c>
      <c r="Q13" s="3">
        <f>MIN(N13:P13)</f>
        <v>0.36470588235294116</v>
      </c>
      <c r="R13" s="3" t="str">
        <f>IF(Q13&lt;=0.01,"выполнено","не выполнено")</f>
        <v>не выполнено</v>
      </c>
    </row>
    <row r="14" spans="1:18">
      <c r="B14" s="3">
        <f>B10/$D10</f>
        <v>-2.9411764705882353E-2</v>
      </c>
      <c r="C14" s="3">
        <f>C10/$D10</f>
        <v>8.2352941176470587E-2</v>
      </c>
      <c r="D14" s="8">
        <f t="shared" ref="C14:E14" si="9">D10/$D10</f>
        <v>1</v>
      </c>
      <c r="E14" s="3">
        <f t="shared" si="9"/>
        <v>0.36470588235294116</v>
      </c>
      <c r="F14" s="9">
        <f t="shared" si="6"/>
        <v>2.9411764705882353E-2</v>
      </c>
      <c r="G14" s="9">
        <f t="shared" ref="G13:G14" si="10">-C14</f>
        <v>-8.2352941176470587E-2</v>
      </c>
      <c r="H14" s="9">
        <v>0</v>
      </c>
      <c r="J14" s="3">
        <v>2</v>
      </c>
      <c r="K14" s="17">
        <f t="shared" ref="K14:K24" si="11">$E$12+SUMPRODUCT($F$12:$H$12,$K13:$M13)</f>
        <v>0.99168152109328567</v>
      </c>
      <c r="L14" s="17">
        <f t="shared" ref="L14:L24" si="12">$E$13+SUMPRODUCT($F$13:$H$13,$K13:$M13)</f>
        <v>0.60481283422459897</v>
      </c>
      <c r="M14" s="17">
        <f t="shared" ref="M14:M24" si="13">$E$14+SUMPRODUCT($F$14:$H$14,$K13:$M13)</f>
        <v>0.33208556149732615</v>
      </c>
      <c r="N14" s="3">
        <f t="shared" ref="N14:N24" si="14">ABS(K14-K13)</f>
        <v>0.19168152109328573</v>
      </c>
      <c r="O14" s="3">
        <f t="shared" ref="O14:O24" si="15">ABS(L14-L13)</f>
        <v>7.7005347593582907E-2</v>
      </c>
      <c r="P14" s="3">
        <f t="shared" ref="P14:P24" si="16">ABS(M14-M13)</f>
        <v>3.2620320855615004E-2</v>
      </c>
      <c r="Q14" s="3">
        <f t="shared" ref="Q14:Q24" si="17">MIN(N14:P14)</f>
        <v>3.2620320855615004E-2</v>
      </c>
      <c r="R14" s="3" t="str">
        <f t="shared" ref="R14:R22" si="18">IF(Q14&lt;=0.01,"выполнено","не выполнено")</f>
        <v>не выполнено</v>
      </c>
    </row>
    <row r="15" spans="1:18">
      <c r="J15" s="3">
        <v>3</v>
      </c>
      <c r="K15" s="17">
        <f t="shared" si="11"/>
        <v>0.9681283422459892</v>
      </c>
      <c r="L15" s="17">
        <f t="shared" si="12"/>
        <v>0.69545724625938532</v>
      </c>
      <c r="M15" s="17">
        <f t="shared" si="13"/>
        <v>0.34406487015483556</v>
      </c>
      <c r="N15" s="3">
        <f t="shared" si="14"/>
        <v>2.3553178847296463E-2</v>
      </c>
      <c r="O15" s="3">
        <f t="shared" si="15"/>
        <v>9.0644412034786348E-2</v>
      </c>
      <c r="P15" s="3">
        <f t="shared" si="16"/>
        <v>1.1979308657509402E-2</v>
      </c>
      <c r="Q15" s="3">
        <f t="shared" si="17"/>
        <v>1.1979308657509402E-2</v>
      </c>
      <c r="R15" s="3" t="str">
        <f t="shared" si="18"/>
        <v>не выполнено</v>
      </c>
    </row>
    <row r="16" spans="1:18">
      <c r="J16" s="3">
        <v>4</v>
      </c>
      <c r="K16" s="19">
        <f t="shared" si="11"/>
        <v>1.001724038469346</v>
      </c>
      <c r="L16" s="19">
        <f t="shared" si="12"/>
        <v>0.6770727723920551</v>
      </c>
      <c r="M16" s="19">
        <f t="shared" si="13"/>
        <v>0.33590729566822675</v>
      </c>
      <c r="N16" s="3">
        <f t="shared" si="14"/>
        <v>3.3595696223356786E-2</v>
      </c>
      <c r="O16" s="3">
        <f t="shared" si="15"/>
        <v>1.838447386733022E-2</v>
      </c>
      <c r="P16" s="3">
        <f t="shared" si="16"/>
        <v>8.1575744866088096E-3</v>
      </c>
      <c r="Q16" s="3">
        <f t="shared" si="17"/>
        <v>8.1575744866088096E-3</v>
      </c>
      <c r="R16" s="8" t="str">
        <f t="shared" si="18"/>
        <v>выполнено</v>
      </c>
    </row>
    <row r="17" spans="2:18">
      <c r="J17" s="18"/>
      <c r="K17" s="18"/>
      <c r="L17" s="18"/>
      <c r="M17" s="18"/>
      <c r="N17" s="18"/>
      <c r="O17" s="18"/>
      <c r="P17" s="18"/>
      <c r="Q17" s="18"/>
      <c r="R17" s="18"/>
    </row>
    <row r="18" spans="2:18">
      <c r="J18" s="31"/>
      <c r="K18" s="32"/>
      <c r="L18" s="32"/>
      <c r="M18" s="11" t="s">
        <v>15</v>
      </c>
      <c r="N18" s="12"/>
      <c r="O18" s="32"/>
      <c r="P18" s="40"/>
      <c r="Q18" s="18"/>
      <c r="R18" s="18"/>
    </row>
    <row r="19" spans="2:18">
      <c r="J19" s="35"/>
      <c r="K19" s="1"/>
      <c r="L19" s="1"/>
      <c r="M19" s="1"/>
      <c r="N19" s="1"/>
      <c r="O19" s="1"/>
      <c r="P19" s="4" t="s">
        <v>20</v>
      </c>
      <c r="Q19" s="18"/>
      <c r="R19" s="18"/>
    </row>
    <row r="20" spans="2:18">
      <c r="J20" s="14" t="s">
        <v>1</v>
      </c>
      <c r="K20" s="17">
        <f>K16</f>
        <v>1.001724038469346</v>
      </c>
      <c r="L20" s="1"/>
      <c r="M20" s="17">
        <f t="array" ref="M20:M22">MMULT(B4:D6,K20:K22)</f>
        <v>-0.57915157446330767</v>
      </c>
      <c r="N20" s="1"/>
      <c r="O20" s="1"/>
      <c r="P20" s="20">
        <f>E4-M20</f>
        <v>-2.0848425536692305E-2</v>
      </c>
      <c r="Q20" s="18"/>
      <c r="R20" s="18"/>
    </row>
    <row r="21" spans="2:18">
      <c r="J21" s="14" t="s">
        <v>2</v>
      </c>
      <c r="K21" s="17">
        <f>L16</f>
        <v>0.6770727723920551</v>
      </c>
      <c r="L21" s="1"/>
      <c r="M21" s="17">
        <v>0.30186471474381726</v>
      </c>
      <c r="N21" s="1"/>
      <c r="O21" s="1"/>
      <c r="P21" s="20">
        <f t="shared" ref="P21:P22" si="19">E5-M21</f>
        <v>-1.8647147438172751E-3</v>
      </c>
      <c r="Q21" s="18"/>
      <c r="R21" s="18"/>
    </row>
    <row r="22" spans="2:18">
      <c r="J22" s="14" t="s">
        <v>3</v>
      </c>
      <c r="K22" s="17">
        <f>M16</f>
        <v>0.33590729566822675</v>
      </c>
      <c r="L22" s="2"/>
      <c r="M22" s="17">
        <v>0.31388167410358875</v>
      </c>
      <c r="N22" s="2"/>
      <c r="O22" s="2"/>
      <c r="P22" s="20">
        <f t="shared" si="19"/>
        <v>6.1183258964112586E-3</v>
      </c>
      <c r="Q22" s="18"/>
      <c r="R22" s="18"/>
    </row>
    <row r="32" spans="2:18" ht="17.25">
      <c r="B32" s="4" t="s">
        <v>1</v>
      </c>
      <c r="C32" s="4" t="s">
        <v>2</v>
      </c>
      <c r="D32" s="4" t="s">
        <v>3</v>
      </c>
      <c r="E32" s="4" t="s">
        <v>4</v>
      </c>
      <c r="M32" s="11" t="s">
        <v>16</v>
      </c>
      <c r="N32" s="12"/>
      <c r="P32" s="10" t="s">
        <v>21</v>
      </c>
    </row>
    <row r="33" spans="2:19" ht="18">
      <c r="B33" s="7" t="s">
        <v>5</v>
      </c>
      <c r="C33" s="7"/>
      <c r="D33" s="7"/>
      <c r="E33" s="7"/>
      <c r="G33" s="21" t="s">
        <v>17</v>
      </c>
    </row>
    <row r="34" spans="2:19">
      <c r="B34" s="8">
        <f>B8</f>
        <v>0.45</v>
      </c>
      <c r="C34" s="3">
        <f>C8</f>
        <v>-0.17999999999999994</v>
      </c>
      <c r="D34" s="3">
        <f>D8</f>
        <v>0.10000000000000003</v>
      </c>
      <c r="E34" s="3">
        <f>E8</f>
        <v>0.36</v>
      </c>
      <c r="G34" s="3">
        <f>B34</f>
        <v>0.45</v>
      </c>
      <c r="H34" s="3">
        <f>B35</f>
        <v>-0.7</v>
      </c>
      <c r="I34" s="3">
        <f>B36</f>
        <v>-0.05</v>
      </c>
      <c r="K34" s="14" t="s">
        <v>8</v>
      </c>
      <c r="L34" s="4" t="s">
        <v>1</v>
      </c>
      <c r="M34" s="4" t="s">
        <v>2</v>
      </c>
      <c r="N34" s="4" t="s">
        <v>3</v>
      </c>
      <c r="O34" s="13" t="s">
        <v>10</v>
      </c>
      <c r="P34" s="13" t="s">
        <v>11</v>
      </c>
      <c r="Q34" s="13" t="s">
        <v>12</v>
      </c>
      <c r="R34" s="23"/>
      <c r="S34" s="24"/>
    </row>
    <row r="35" spans="2:19">
      <c r="B35" s="3">
        <f>B9</f>
        <v>-0.7</v>
      </c>
      <c r="C35" s="8">
        <f>C9</f>
        <v>2.1999999999999997</v>
      </c>
      <c r="D35" s="3">
        <f>D9</f>
        <v>2</v>
      </c>
      <c r="E35" s="3">
        <f>E9</f>
        <v>1.5</v>
      </c>
      <c r="G35" s="3">
        <f>C34</f>
        <v>-0.17999999999999994</v>
      </c>
      <c r="H35" s="3">
        <f>C35</f>
        <v>2.1999999999999997</v>
      </c>
      <c r="I35" s="3">
        <f>C36</f>
        <v>0.14000000000000001</v>
      </c>
      <c r="K35" s="3">
        <v>0</v>
      </c>
      <c r="L35" s="3">
        <v>0</v>
      </c>
      <c r="M35" s="3">
        <v>0</v>
      </c>
      <c r="N35" s="3">
        <v>0</v>
      </c>
      <c r="O35" s="3"/>
      <c r="P35" s="3"/>
      <c r="Q35" s="3"/>
      <c r="R35" s="18"/>
      <c r="S35" s="18"/>
    </row>
    <row r="36" spans="2:19">
      <c r="B36" s="3">
        <f>B10</f>
        <v>-0.05</v>
      </c>
      <c r="C36" s="3">
        <f>C10</f>
        <v>0.14000000000000001</v>
      </c>
      <c r="D36" s="8">
        <f>D10</f>
        <v>1.7000000000000002</v>
      </c>
      <c r="E36" s="3">
        <f>E10</f>
        <v>0.62</v>
      </c>
      <c r="G36" s="3">
        <f>D34</f>
        <v>0.10000000000000003</v>
      </c>
      <c r="H36" s="3">
        <f>D35</f>
        <v>2</v>
      </c>
      <c r="I36" s="3">
        <f>D36</f>
        <v>1.7000000000000002</v>
      </c>
      <c r="K36" s="3">
        <v>1</v>
      </c>
      <c r="L36" s="25">
        <f>$E$4/$B$4-M35*$C$4/$B$4-N35*$D$4/$B$4</f>
        <v>-2</v>
      </c>
      <c r="M36" s="25">
        <f>$E$6/$C$6-L36*$B$6/$C$6-N35*$D$6/$C$6</f>
        <v>1.2352941176470589</v>
      </c>
      <c r="N36" s="25">
        <f>$E$5/$D$5-L36*$B$5/$D$5-M36*$C$5/$D$5</f>
        <v>0.21691176470588233</v>
      </c>
      <c r="O36" s="3">
        <f>ABS(L35:L36)</f>
        <v>2</v>
      </c>
      <c r="P36" s="3">
        <f>ABS(M35:M36)</f>
        <v>1.2352941176470589</v>
      </c>
      <c r="Q36" s="3">
        <f t="shared" ref="P36:Q36" si="20">ABS(N35:N36)</f>
        <v>0.21691176470588233</v>
      </c>
    </row>
    <row r="37" spans="2:19">
      <c r="K37" s="3">
        <v>2</v>
      </c>
      <c r="L37" s="25">
        <f t="shared" ref="L37:L40" si="21">$E$4/$B$4-M36*$C$4/$B$4-N36*$D$4/$B$4</f>
        <v>3.0857843137254903</v>
      </c>
      <c r="M37" s="25">
        <f t="shared" ref="M37:M43" si="22">$E$6/$C$6-L37*$B$6/$C$6-N36*$D$6/$C$6</f>
        <v>0.42358708189158017</v>
      </c>
      <c r="N37" s="25">
        <f t="shared" ref="N37:N40" si="23">$E$5/$D$5-L37*$B$5/$D$5-M37*$C$5/$D$5</f>
        <v>0.43330990484429066</v>
      </c>
      <c r="O37" s="3">
        <f t="shared" ref="O37:O40" si="24">ABS(L36:L37)</f>
        <v>3.0857843137254903</v>
      </c>
      <c r="P37" s="3">
        <f t="shared" ref="P37:P40" si="25">ABS(M36:M37)</f>
        <v>0.42358708189158017</v>
      </c>
      <c r="Q37" s="3">
        <f t="shared" ref="Q37:Q41" si="26">ABS(N36:N37)</f>
        <v>0.43330990484429066</v>
      </c>
    </row>
    <row r="38" spans="2:19">
      <c r="B38" s="7" t="s">
        <v>18</v>
      </c>
      <c r="C38" s="7"/>
      <c r="D38" s="7"/>
      <c r="E38" s="7"/>
      <c r="K38" s="3">
        <v>3</v>
      </c>
      <c r="L38" s="25">
        <f t="shared" si="21"/>
        <v>-1.6778402537485526E-2</v>
      </c>
      <c r="M38" s="25">
        <f t="shared" si="22"/>
        <v>0.81619979306601531</v>
      </c>
      <c r="N38" s="25">
        <f t="shared" si="23"/>
        <v>0.28847632397465905</v>
      </c>
      <c r="O38" s="3">
        <f t="shared" si="24"/>
        <v>1.6778402537485526E-2</v>
      </c>
      <c r="P38" s="3">
        <f t="shared" si="25"/>
        <v>0.81619979306601531</v>
      </c>
      <c r="Q38" s="3">
        <f t="shared" si="26"/>
        <v>0.28847632397465905</v>
      </c>
    </row>
    <row r="39" spans="2:19">
      <c r="B39" s="3">
        <f t="array" ref="B39:D41">MMULT(G34:I36,B34:D36)</f>
        <v>0.69499999999999984</v>
      </c>
      <c r="C39" s="3">
        <v>-1.6279999999999997</v>
      </c>
      <c r="D39" s="3">
        <v>-1.44</v>
      </c>
      <c r="E39" s="3">
        <f t="array" ref="E39:E41">MMULT(G34:I36,E34:E36)</f>
        <v>-0.91899999999999982</v>
      </c>
      <c r="K39" s="3">
        <v>4</v>
      </c>
      <c r="L39" s="25">
        <f t="shared" si="21"/>
        <v>1.4571167215805005</v>
      </c>
      <c r="M39" s="25">
        <f t="shared" si="22"/>
        <v>0.64204862212796787</v>
      </c>
      <c r="N39" s="25">
        <f t="shared" si="23"/>
        <v>0.35882587286477724</v>
      </c>
      <c r="O39" s="3">
        <f t="shared" si="24"/>
        <v>1.4571167215805005</v>
      </c>
      <c r="P39" s="3">
        <f t="shared" si="25"/>
        <v>0.64204862212796787</v>
      </c>
      <c r="Q39" s="3">
        <f t="shared" si="26"/>
        <v>0.35882587286477724</v>
      </c>
    </row>
    <row r="40" spans="2:19">
      <c r="B40" s="3">
        <v>-1.6279999999999997</v>
      </c>
      <c r="C40" s="3">
        <v>4.8919999999999986</v>
      </c>
      <c r="D40" s="3">
        <v>4.62</v>
      </c>
      <c r="E40" s="3">
        <v>3.3220000000000001</v>
      </c>
      <c r="K40" s="3">
        <v>5</v>
      </c>
      <c r="L40" s="25">
        <f t="shared" si="21"/>
        <v>0.80741173708838965</v>
      </c>
      <c r="M40" s="25">
        <f t="shared" si="22"/>
        <v>0.71690242899736123</v>
      </c>
      <c r="N40" s="25">
        <f t="shared" si="23"/>
        <v>0.32757603719269446</v>
      </c>
      <c r="O40" s="3">
        <f t="shared" si="24"/>
        <v>0.80741173708838965</v>
      </c>
      <c r="P40" s="3">
        <f t="shared" si="25"/>
        <v>0.71690242899736123</v>
      </c>
      <c r="Q40" s="3">
        <f t="shared" si="26"/>
        <v>0.32757603719269446</v>
      </c>
    </row>
    <row r="41" spans="2:19">
      <c r="B41" s="3">
        <v>-1.44</v>
      </c>
      <c r="C41" s="3">
        <v>4.62</v>
      </c>
      <c r="D41" s="3">
        <v>6.9</v>
      </c>
      <c r="E41" s="3">
        <v>4.09</v>
      </c>
      <c r="K41" s="3">
        <v>6</v>
      </c>
      <c r="L41" s="25">
        <f>$E$4/$B$4-M40*$C$4/$B$4-N40*$D$4/$B$4</f>
        <v>1.0859937407845746</v>
      </c>
      <c r="M41" s="25">
        <f>$E$6/$C$6-L41*$B$6/$C$6-N40*$D$6/$C$6</f>
        <v>0.68512561541618178</v>
      </c>
      <c r="N41" s="25">
        <f>$E$5/$D$5-L41*$B$5/$D$5-M41*$C$5/$D$5</f>
        <v>0.34101531072605862</v>
      </c>
      <c r="O41" s="3">
        <f>ABS(L40:L41)</f>
        <v>1.0859937407845746</v>
      </c>
      <c r="P41" s="3">
        <f>ABS(M40:M41)</f>
        <v>0.68512561541618178</v>
      </c>
      <c r="Q41" s="3">
        <f t="shared" si="26"/>
        <v>0.34101531072605862</v>
      </c>
    </row>
    <row r="42" spans="2:19">
      <c r="K42" s="3">
        <v>7</v>
      </c>
      <c r="L42" s="25">
        <f t="shared" ref="L42:L43" si="27">$E$4/$B$4-M41*$C$4/$B$4-N41*$D$4/$B$4</f>
        <v>0.96784600214876626</v>
      </c>
      <c r="M42" s="25">
        <f t="shared" si="22"/>
        <v>0.69854755535281121</v>
      </c>
      <c r="N42" s="25">
        <f t="shared" ref="N42:N43" si="28">$E$5/$D$5-L42*$B$5/$D$5-M42*$C$5/$D$5</f>
        <v>0.33530881955339925</v>
      </c>
      <c r="O42" s="3">
        <f t="shared" ref="O42:O43" si="29">ABS(L41:L42)</f>
        <v>0.96784600214876626</v>
      </c>
      <c r="P42" s="3">
        <f t="shared" ref="P42:P43" si="30">ABS(M41:M42)</f>
        <v>0.69854755535281121</v>
      </c>
      <c r="Q42" s="3">
        <f t="shared" ref="Q42:Q55" si="31">ABS(N41:N42)</f>
        <v>0.33530881955339925</v>
      </c>
    </row>
    <row r="43" spans="2:19">
      <c r="B43" s="7" t="s">
        <v>6</v>
      </c>
      <c r="C43" s="7"/>
      <c r="D43" s="7"/>
      <c r="E43" s="7"/>
      <c r="F43" s="7" t="s">
        <v>7</v>
      </c>
      <c r="G43" s="7"/>
      <c r="H43" s="7"/>
      <c r="K43" s="3">
        <v>8</v>
      </c>
      <c r="L43" s="26">
        <f t="shared" si="27"/>
        <v>1.0177294344468444</v>
      </c>
      <c r="M43" s="26">
        <f t="shared" si="22"/>
        <v>0.69289013624211127</v>
      </c>
      <c r="N43" s="26">
        <f t="shared" si="28"/>
        <v>0.33771935668319164</v>
      </c>
      <c r="O43" s="3">
        <f t="shared" si="29"/>
        <v>1.0177294344468444</v>
      </c>
      <c r="P43" s="3">
        <f t="shared" si="30"/>
        <v>0.69289013624211127</v>
      </c>
      <c r="Q43" s="3">
        <f t="shared" si="31"/>
        <v>0.33771935668319164</v>
      </c>
    </row>
    <row r="44" spans="2:19">
      <c r="B44" s="3">
        <f>B39/$B$39</f>
        <v>1</v>
      </c>
      <c r="C44" s="3">
        <f t="shared" ref="C44:E44" si="32">C39/$B$39</f>
        <v>-2.3424460431654679</v>
      </c>
      <c r="D44" s="3">
        <f t="shared" si="32"/>
        <v>-2.0719424460431659</v>
      </c>
      <c r="E44" s="3">
        <f>E39/$B$39</f>
        <v>-1.3223021582733814</v>
      </c>
      <c r="F44" s="3">
        <v>0</v>
      </c>
      <c r="G44" s="25">
        <f>-C44</f>
        <v>2.3424460431654679</v>
      </c>
      <c r="H44" s="25">
        <f>-D44</f>
        <v>2.0719424460431659</v>
      </c>
      <c r="L44" s="22"/>
      <c r="M44" s="22"/>
      <c r="N44" s="22"/>
    </row>
    <row r="45" spans="2:19">
      <c r="B45" s="25">
        <f>B40/$C$40</f>
        <v>-0.33278822567457078</v>
      </c>
      <c r="C45" s="27">
        <f t="shared" ref="C45:E45" si="33">C40/$C$40</f>
        <v>1</v>
      </c>
      <c r="D45" s="25">
        <f t="shared" si="33"/>
        <v>0.94439901880621457</v>
      </c>
      <c r="E45" s="25">
        <f t="shared" si="33"/>
        <v>0.6790678659035162</v>
      </c>
      <c r="F45" s="25">
        <f>-B45</f>
        <v>0.33278822567457078</v>
      </c>
      <c r="G45" s="3">
        <v>0</v>
      </c>
      <c r="H45" s="25">
        <f>-D45</f>
        <v>-0.94439901880621457</v>
      </c>
      <c r="J45" s="31"/>
      <c r="K45" s="32"/>
      <c r="L45" s="33"/>
      <c r="M45" s="11" t="s">
        <v>15</v>
      </c>
      <c r="N45" s="12"/>
      <c r="O45" s="32"/>
      <c r="P45" s="34"/>
    </row>
    <row r="46" spans="2:19">
      <c r="B46" s="25">
        <f>B41/$D$41</f>
        <v>-0.20869565217391303</v>
      </c>
      <c r="C46" s="25">
        <f t="shared" ref="C46:E46" si="34">C41/$D$41</f>
        <v>0.66956521739130437</v>
      </c>
      <c r="D46" s="27">
        <f t="shared" si="34"/>
        <v>1</v>
      </c>
      <c r="E46" s="25">
        <f t="shared" si="34"/>
        <v>0.59275362318840574</v>
      </c>
      <c r="F46" s="25">
        <f>-B46</f>
        <v>0.20869565217391303</v>
      </c>
      <c r="G46" s="25">
        <f>-C46</f>
        <v>-0.66956521739130437</v>
      </c>
      <c r="H46" s="3">
        <v>0</v>
      </c>
      <c r="J46" s="35"/>
      <c r="K46" s="1"/>
      <c r="L46" s="36"/>
      <c r="M46" s="36"/>
      <c r="N46" s="36"/>
      <c r="O46" s="1"/>
      <c r="P46" s="4" t="s">
        <v>20</v>
      </c>
    </row>
    <row r="47" spans="2:19">
      <c r="E47" s="22"/>
      <c r="F47" s="7" t="s">
        <v>19</v>
      </c>
      <c r="G47" s="7"/>
      <c r="H47" s="7"/>
      <c r="J47" s="14" t="s">
        <v>1</v>
      </c>
      <c r="K47" s="17">
        <f>L43</f>
        <v>1.0177294344468444</v>
      </c>
      <c r="L47" s="36"/>
      <c r="M47" s="17">
        <f t="array" ref="M47:M49">MMULT(B4:D6,K47:K49)</f>
        <v>-0.59369320449311846</v>
      </c>
      <c r="N47" s="36"/>
      <c r="O47" s="1"/>
      <c r="P47" s="20">
        <f>E4-M47</f>
        <v>-6.3067955068815129E-3</v>
      </c>
    </row>
    <row r="48" spans="2:19">
      <c r="F48" s="3">
        <f>ABS(F44)</f>
        <v>0</v>
      </c>
      <c r="G48" s="25">
        <f t="shared" ref="G48:H48" si="35">ABS(G44)</f>
        <v>2.3424460431654679</v>
      </c>
      <c r="H48" s="25">
        <f t="shared" si="35"/>
        <v>2.0719424460431659</v>
      </c>
      <c r="J48" s="14" t="s">
        <v>2</v>
      </c>
      <c r="K48" s="17">
        <f>M43</f>
        <v>0.69289013624211127</v>
      </c>
      <c r="L48" s="36"/>
      <c r="M48" s="17">
        <v>0.3</v>
      </c>
      <c r="N48" s="36"/>
      <c r="O48" s="1"/>
      <c r="P48" s="20">
        <f>E5-M48</f>
        <v>0</v>
      </c>
    </row>
    <row r="49" spans="2:20">
      <c r="F49" s="25">
        <f t="shared" ref="F49:H49" si="36">ABS(F45)</f>
        <v>0.33278822567457078</v>
      </c>
      <c r="G49" s="3">
        <f t="shared" si="36"/>
        <v>0</v>
      </c>
      <c r="H49" s="25">
        <f>ABS(H45)</f>
        <v>0.94439901880621457</v>
      </c>
      <c r="J49" s="14" t="s">
        <v>3</v>
      </c>
      <c r="K49" s="17">
        <f>N43</f>
        <v>0.33771935668319164</v>
      </c>
      <c r="L49" s="37"/>
      <c r="M49" s="17">
        <v>0.32024105371297923</v>
      </c>
      <c r="N49" s="37"/>
      <c r="O49" s="2"/>
      <c r="P49" s="20">
        <f>E6-M49</f>
        <v>-2.4105371297922229E-4</v>
      </c>
    </row>
    <row r="50" spans="2:20">
      <c r="F50" s="25">
        <f>ABS(F46)</f>
        <v>0.20869565217391303</v>
      </c>
      <c r="G50" s="25">
        <f>ABS(G46)</f>
        <v>0.66956521739130437</v>
      </c>
      <c r="H50" s="3">
        <f t="shared" ref="F50:H50" si="37">ABS(H46)</f>
        <v>0</v>
      </c>
      <c r="L50" s="22"/>
      <c r="M50" s="22"/>
      <c r="N50" s="22"/>
    </row>
    <row r="51" spans="2:20">
      <c r="L51" s="22"/>
      <c r="M51" s="22"/>
      <c r="N51" s="22"/>
    </row>
    <row r="52" spans="2:20">
      <c r="L52" s="22"/>
      <c r="M52" s="22"/>
      <c r="N52" s="22"/>
    </row>
    <row r="53" spans="2:20">
      <c r="L53" s="22"/>
      <c r="M53" s="22"/>
      <c r="N53" s="22"/>
    </row>
    <row r="54" spans="2:20">
      <c r="K54" s="11" t="s">
        <v>22</v>
      </c>
      <c r="L54" s="28"/>
      <c r="M54" s="28"/>
      <c r="N54" s="12"/>
    </row>
    <row r="55" spans="2:20" ht="15.75">
      <c r="B55" s="29"/>
      <c r="C55" s="29"/>
      <c r="D55" s="29"/>
      <c r="L55" s="22"/>
      <c r="M55" s="22"/>
      <c r="N55" s="22"/>
    </row>
    <row r="56" spans="2:20">
      <c r="L56" s="22"/>
      <c r="M56" s="22"/>
      <c r="N56" s="22"/>
      <c r="O56" s="31"/>
      <c r="P56" s="11" t="s">
        <v>15</v>
      </c>
      <c r="Q56" s="12"/>
      <c r="R56" s="32"/>
      <c r="S56" s="32"/>
      <c r="T56" s="34"/>
    </row>
    <row r="57" spans="2:20">
      <c r="L57" s="22"/>
      <c r="M57" s="22"/>
      <c r="N57" s="22"/>
      <c r="O57" s="35"/>
      <c r="P57" s="1"/>
      <c r="Q57" s="1"/>
      <c r="R57" s="1"/>
      <c r="S57" s="1"/>
      <c r="T57" s="38"/>
    </row>
    <row r="58" spans="2:20">
      <c r="B58" s="4" t="s">
        <v>1</v>
      </c>
      <c r="C58" s="4" t="s">
        <v>2</v>
      </c>
      <c r="D58" s="4" t="s">
        <v>3</v>
      </c>
      <c r="E58" s="4" t="s">
        <v>4</v>
      </c>
      <c r="G58" s="7" t="s">
        <v>23</v>
      </c>
      <c r="H58" s="7"/>
      <c r="I58" s="7"/>
      <c r="K58" s="7" t="s">
        <v>27</v>
      </c>
      <c r="L58" s="7"/>
      <c r="O58" s="35"/>
      <c r="P58" s="1"/>
      <c r="Q58" s="1"/>
      <c r="R58" s="4" t="s">
        <v>1</v>
      </c>
      <c r="S58" s="4" t="s">
        <v>2</v>
      </c>
      <c r="T58" s="4" t="s">
        <v>3</v>
      </c>
    </row>
    <row r="59" spans="2:20" ht="19.5">
      <c r="B59" s="30">
        <v>0.3</v>
      </c>
      <c r="C59" s="30">
        <v>-1.2</v>
      </c>
      <c r="D59" s="30">
        <v>-0.2</v>
      </c>
      <c r="E59" s="3">
        <v>-0.6</v>
      </c>
      <c r="G59" s="3">
        <f t="array" ref="G59:I61">MINVERSE(B59:D61)</f>
        <v>2.0704845814977975</v>
      </c>
      <c r="H59" s="3">
        <v>-0.19089574155653458</v>
      </c>
      <c r="I59" s="3">
        <v>7.1953010279001468</v>
      </c>
      <c r="K59" s="4" t="s">
        <v>24</v>
      </c>
      <c r="L59" s="19">
        <f t="array" ref="L59:L61">MMULT(G59:I61,E59:E61)</f>
        <v>1.0029368575624082</v>
      </c>
      <c r="O59" s="4" t="s">
        <v>24</v>
      </c>
      <c r="P59" s="20">
        <f>L59</f>
        <v>1.0029368575624082</v>
      </c>
      <c r="Q59" s="1"/>
      <c r="R59" s="9">
        <v>0.3</v>
      </c>
      <c r="S59" s="16">
        <v>-1.2</v>
      </c>
      <c r="T59" s="3">
        <v>-0.2</v>
      </c>
    </row>
    <row r="60" spans="2:20" ht="19.5">
      <c r="B60" s="30">
        <v>-0.1</v>
      </c>
      <c r="C60" s="30">
        <v>-0.2</v>
      </c>
      <c r="D60" s="30">
        <v>1.6</v>
      </c>
      <c r="E60" s="3">
        <v>0.3</v>
      </c>
      <c r="G60" s="3">
        <v>-0.33039647577092512</v>
      </c>
      <c r="H60" s="3">
        <v>-0.14684287812041116</v>
      </c>
      <c r="I60" s="3">
        <v>1.6886930983847284</v>
      </c>
      <c r="K60" s="4" t="s">
        <v>25</v>
      </c>
      <c r="L60" s="19">
        <v>0.69456681350954474</v>
      </c>
      <c r="O60" s="4" t="s">
        <v>25</v>
      </c>
      <c r="P60" s="20">
        <f>L60</f>
        <v>0.69456681350954474</v>
      </c>
      <c r="Q60" s="1"/>
      <c r="R60" s="3">
        <v>-0.1</v>
      </c>
      <c r="S60" s="30">
        <v>-0.2</v>
      </c>
      <c r="T60" s="16">
        <v>1.6</v>
      </c>
    </row>
    <row r="61" spans="2:20" ht="19.5">
      <c r="B61" s="30">
        <v>0.05</v>
      </c>
      <c r="C61" s="30">
        <v>0.34</v>
      </c>
      <c r="D61" s="30">
        <v>0.1</v>
      </c>
      <c r="E61" s="3">
        <v>0.32</v>
      </c>
      <c r="G61" s="3">
        <v>8.8105726872246687E-2</v>
      </c>
      <c r="H61" s="3">
        <v>0.59471365638766516</v>
      </c>
      <c r="I61" s="3">
        <v>0.66079295154185025</v>
      </c>
      <c r="K61" s="4" t="s">
        <v>26</v>
      </c>
      <c r="L61" s="19">
        <v>0.33700440528634357</v>
      </c>
      <c r="O61" s="4" t="s">
        <v>26</v>
      </c>
      <c r="P61" s="20">
        <f>L61</f>
        <v>0.33700440528634357</v>
      </c>
      <c r="Q61" s="1"/>
      <c r="R61" s="3">
        <v>0.05</v>
      </c>
      <c r="S61" s="16">
        <v>0.34</v>
      </c>
      <c r="T61" s="30">
        <v>0.1</v>
      </c>
    </row>
    <row r="62" spans="2:20">
      <c r="O62" s="35"/>
      <c r="P62" s="1"/>
      <c r="Q62" s="1"/>
      <c r="R62" s="1"/>
      <c r="S62" s="1"/>
      <c r="T62" s="38"/>
    </row>
    <row r="63" spans="2:20">
      <c r="O63" s="35"/>
      <c r="P63" s="1"/>
      <c r="Q63" s="1"/>
      <c r="R63" s="1"/>
      <c r="S63" s="1"/>
      <c r="T63" s="38"/>
    </row>
    <row r="64" spans="2:20">
      <c r="O64" s="4" t="s">
        <v>4</v>
      </c>
      <c r="P64" s="1"/>
      <c r="Q64" s="14" t="s">
        <v>28</v>
      </c>
      <c r="R64" s="1"/>
      <c r="S64" s="4" t="s">
        <v>20</v>
      </c>
      <c r="T64" s="38"/>
    </row>
    <row r="65" spans="15:20">
      <c r="O65" s="3">
        <v>-0.6</v>
      </c>
      <c r="P65" s="1"/>
      <c r="Q65" s="3">
        <f t="array" ref="Q65:Q67">MMULT(R59:T61,P59:P61)</f>
        <v>-0.6</v>
      </c>
      <c r="R65" s="1"/>
      <c r="S65" s="20">
        <f>O65-Q65</f>
        <v>0</v>
      </c>
      <c r="T65" s="38"/>
    </row>
    <row r="66" spans="15:20">
      <c r="O66" s="3">
        <v>0.3</v>
      </c>
      <c r="P66" s="1"/>
      <c r="Q66" s="3">
        <v>0.29999999999999993</v>
      </c>
      <c r="R66" s="1"/>
      <c r="S66" s="20">
        <f>O66-Q66</f>
        <v>0</v>
      </c>
      <c r="T66" s="38"/>
    </row>
    <row r="67" spans="15:20">
      <c r="O67" s="3">
        <v>0.32</v>
      </c>
      <c r="P67" s="2"/>
      <c r="Q67" s="3">
        <v>0.32</v>
      </c>
      <c r="R67" s="2"/>
      <c r="S67" s="20">
        <f>O67-Q67</f>
        <v>0</v>
      </c>
      <c r="T67" s="39"/>
    </row>
  </sheetData>
  <mergeCells count="16">
    <mergeCell ref="G58:I58"/>
    <mergeCell ref="K58:L58"/>
    <mergeCell ref="P56:Q56"/>
    <mergeCell ref="F47:H47"/>
    <mergeCell ref="M45:N45"/>
    <mergeCell ref="K54:N54"/>
    <mergeCell ref="M18:N18"/>
    <mergeCell ref="M32:N32"/>
    <mergeCell ref="B33:E33"/>
    <mergeCell ref="B38:E38"/>
    <mergeCell ref="B43:E43"/>
    <mergeCell ref="F43:H43"/>
    <mergeCell ref="B7:E7"/>
    <mergeCell ref="B11:E11"/>
    <mergeCell ref="F11:H11"/>
    <mergeCell ref="M8:N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2021-12-22T08:42:31Z</dcterms:created>
  <dcterms:modified xsi:type="dcterms:W3CDTF">2021-12-22T14:45:14Z</dcterms:modified>
</cp:coreProperties>
</file>