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</workbook>
</file>

<file path=xl/sharedStrings.xml><?xml version="1.0" encoding="utf-8"?>
<sst xmlns="http://schemas.openxmlformats.org/spreadsheetml/2006/main" count="661" uniqueCount="628">
  <si>
    <r>
      <rPr>
        <rFont val="Arial"/>
        <b/>
        <color rgb="FFFFFFFF"/>
        <sz val="32.0"/>
      </rPr>
      <t xml:space="preserve">COMPILED </t>
    </r>
    <r>
      <rPr>
        <rFont val="Arial"/>
        <b/>
        <color rgb="FF000000"/>
        <sz val="32.0"/>
      </rPr>
      <t>DAY</t>
    </r>
    <r>
      <rPr>
        <rFont val="Arial"/>
        <b/>
        <color rgb="FFFFFFFF"/>
        <sz val="32.0"/>
      </rPr>
      <t>-WISE DSA SHEET</t>
    </r>
  </si>
  <si>
    <t>TOPIC COVERED:</t>
  </si>
  <si>
    <r>
      <rPr>
        <rFont val="Arial"/>
        <b/>
        <color rgb="FFFFFFFF"/>
        <sz val="18.0"/>
      </rPr>
      <t xml:space="preserve">❤️ From </t>
    </r>
    <r>
      <rPr>
        <rFont val="Arial"/>
        <b/>
        <color rgb="FFFF9900"/>
        <sz val="18.0"/>
      </rPr>
      <t>Siddharth Singh</t>
    </r>
    <r>
      <rPr>
        <rFont val="Arial"/>
        <b/>
        <color rgb="FFFFFFFF"/>
        <sz val="18.0"/>
      </rPr>
      <t xml:space="preserve"> </t>
    </r>
  </si>
  <si>
    <t>Array &amp; String</t>
  </si>
  <si>
    <t>YOUTUBE LINK:</t>
  </si>
  <si>
    <t>Matrix</t>
  </si>
  <si>
    <r>
      <rPr>
        <rFont val="Arial"/>
        <color rgb="FF1155CC"/>
        <sz val="14.0"/>
        <u/>
      </rPr>
      <t>https://youtu.be/A69Hwva4qKk</t>
    </r>
    <r>
      <rPr>
        <rFont val="Arial"/>
        <color rgb="FF0000FF"/>
        <sz val="14.0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</si>
  <si>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</si>
  <si>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</si>
  <si>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</si>
  <si>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</si>
  <si>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</si>
  <si>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</si>
  <si>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</si>
  <si>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</si>
  <si>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</si>
  <si>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</si>
  <si>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</si>
  <si>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</si>
  <si>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</si>
  <si>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</si>
  <si>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</si>
  <si>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</si>
  <si>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</si>
  <si>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</si>
  <si>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</si>
  <si>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</si>
  <si>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</si>
  <si>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</si>
  <si>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</si>
  <si>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</si>
  <si>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</si>
  <si>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</si>
  <si>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</si>
  <si>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</si>
  <si>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</si>
  <si>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</si>
  <si>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</si>
  <si>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</si>
  <si>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</si>
  <si>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</si>
  <si>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</si>
  <si>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</si>
  <si>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</si>
  <si>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</si>
  <si>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</si>
  <si>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</si>
  <si>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</si>
  <si>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</si>
  <si>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</si>
  <si>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</si>
  <si>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</si>
  <si>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</si>
  <si>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</si>
  <si>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</si>
  <si>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</si>
  <si>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</si>
  <si>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rFont val="Calibri, Arial"/>
        <color rgb="FF000000"/>
        <sz val="11.0"/>
        <u/>
      </rPr>
      <t>C</t>
    </r>
    <r>
      <rPr>
        <rFont val="Calibri, Arial"/>
        <color rgb="FF0B4CB4"/>
        <sz val="11.0"/>
        <u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</si>
  <si>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</si>
  <si>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</si>
  <si>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</si>
  <si>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</si>
  <si>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</si>
  <si>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</si>
  <si>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</si>
  <si>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</si>
  <si>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</si>
  <si>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</si>
  <si>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</si>
  <si>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</si>
  <si>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</si>
  <si>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</si>
  <si>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</si>
  <si>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</si>
  <si>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</si>
  <si>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</si>
  <si>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</si>
  <si>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</si>
  <si>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</si>
  <si>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</si>
  <si>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</si>
  <si>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</si>
  <si>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</si>
  <si>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</si>
  <si>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</si>
  <si>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</si>
  <si>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</si>
  <si>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</si>
  <si>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</si>
  <si>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</si>
  <si>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</si>
  <si>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</si>
  <si>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</si>
  <si>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</si>
  <si>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</si>
  <si>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</si>
  <si>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</si>
  <si>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</si>
  <si>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</si>
  <si>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</si>
  <si>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</si>
  <si>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</si>
  <si>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</si>
  <si>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</si>
  <si>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</si>
  <si>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</si>
  <si>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</si>
  <si>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</si>
  <si>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</si>
  <si>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</si>
  <si>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</si>
  <si>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</si>
  <si>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</si>
  <si>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</si>
  <si>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</si>
  <si>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</si>
  <si>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</si>
  <si>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</si>
  <si>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</si>
  <si>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</si>
  <si>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</si>
  <si>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</si>
  <si>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</si>
  <si>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</si>
  <si>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</si>
  <si>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</si>
  <si>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</si>
  <si>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</si>
  <si>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</si>
  <si>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</si>
  <si>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</si>
  <si>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</si>
  <si>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</si>
  <si>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</si>
  <si>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</si>
  <si>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</si>
  <si>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</si>
  <si>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</si>
  <si>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</si>
  <si>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</si>
  <si>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</si>
  <si>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</si>
  <si>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</si>
  <si>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</si>
  <si>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</si>
  <si>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</si>
  <si>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</si>
  <si>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</si>
  <si>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</si>
  <si>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</si>
  <si>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</si>
  <si>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</si>
  <si>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</si>
  <si>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</si>
  <si>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</si>
  <si>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</si>
  <si>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</si>
  <si>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</si>
  <si>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</si>
  <si>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</si>
  <si>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</si>
  <si>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</si>
  <si>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</si>
  <si>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</si>
  <si>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</si>
  <si>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</si>
  <si>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</si>
  <si>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</si>
  <si>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</si>
  <si>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</si>
  <si>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</si>
  <si>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</si>
  <si>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</si>
  <si>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</si>
  <si>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</si>
  <si>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</si>
  <si>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</si>
  <si>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</si>
  <si>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</si>
  <si>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</si>
  <si>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</si>
  <si>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</si>
  <si>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</si>
  <si>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</si>
  <si>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</si>
  <si>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</si>
  <si>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</si>
  <si>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</si>
  <si>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</si>
  <si>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</si>
  <si>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</si>
  <si>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</si>
  <si>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</si>
  <si>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</si>
  <si>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</si>
  <si>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</si>
  <si>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</si>
  <si>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</si>
  <si>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</si>
  <si>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</si>
  <si>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</si>
  <si>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</si>
  <si>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</si>
  <si>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</si>
  <si>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</si>
  <si>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</si>
  <si>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</si>
  <si>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</si>
  <si>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</si>
  <si>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</si>
  <si>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</si>
  <si>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</si>
  <si>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</si>
  <si>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</si>
  <si>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</si>
  <si>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</si>
  <si>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</si>
  <si>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</si>
  <si>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</si>
  <si>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</si>
  <si>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</si>
  <si>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</si>
  <si>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</si>
  <si>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</si>
  <si>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</si>
  <si>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</si>
  <si>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</si>
  <si>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</si>
  <si>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</si>
  <si>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</si>
  <si>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</si>
  <si>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</si>
  <si>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</si>
  <si>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</si>
  <si>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</si>
  <si>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</si>
  <si>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</si>
  <si>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</si>
  <si>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</si>
  <si>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</si>
  <si>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</si>
  <si>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</si>
  <si>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</si>
  <si>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</si>
  <si>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</si>
  <si>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</si>
  <si>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</si>
  <si>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</si>
  <si>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</si>
  <si>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</si>
  <si>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</si>
  <si>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</si>
  <si>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</si>
  <si>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</si>
  <si>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</si>
  <si>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</si>
  <si>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</si>
  <si>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</si>
  <si>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</si>
  <si>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</si>
  <si>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</si>
  <si>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</si>
  <si>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</si>
  <si>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</si>
  <si>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</si>
  <si>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</si>
  <si>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</si>
  <si>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</si>
  <si>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</si>
  <si>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</si>
  <si>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</si>
  <si>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</si>
  <si>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</si>
  <si>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</si>
  <si>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</si>
  <si>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</si>
  <si>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</si>
  <si>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</si>
  <si>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</si>
  <si>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</si>
  <si>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</si>
  <si>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</si>
  <si>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</si>
  <si>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</si>
  <si>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</si>
  <si>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</si>
  <si>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</si>
  <si>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</si>
  <si>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</si>
  <si>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</si>
  <si>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</si>
  <si>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</si>
  <si>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</si>
  <si>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</si>
  <si>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</si>
  <si>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</si>
  <si>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</si>
  <si>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</si>
  <si>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</si>
  <si>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</si>
  <si>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</si>
  <si>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</si>
  <si>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</si>
  <si>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</si>
  <si>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</si>
  <si>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</si>
  <si>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</si>
  <si>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</si>
  <si>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</si>
  <si>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</si>
  <si>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</si>
  <si>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</si>
  <si>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</si>
  <si>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</si>
  <si>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</si>
  <si>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</si>
  <si>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</si>
  <si>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</si>
  <si>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</si>
  <si>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</si>
  <si>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</si>
  <si>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</si>
  <si>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</si>
  <si>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</si>
  <si>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</si>
  <si>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</si>
  <si>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</si>
  <si>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</si>
  <si>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</si>
  <si>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</si>
  <si>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</si>
  <si>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</si>
  <si>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</si>
  <si>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</si>
  <si>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</si>
  <si>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</si>
  <si>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</si>
  <si>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</si>
  <si>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</si>
  <si>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</si>
  <si>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</si>
  <si>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</si>
  <si>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</si>
  <si>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</si>
  <si>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</si>
  <si>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</si>
  <si>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</si>
  <si>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</si>
  <si>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</si>
  <si>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</si>
  <si>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</si>
  <si>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</si>
  <si>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</si>
  <si>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</si>
  <si>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</si>
  <si>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</si>
  <si>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</si>
  <si>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</si>
  <si>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</si>
  <si>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</si>
  <si>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</si>
  <si>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</si>
  <si>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</si>
  <si>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</si>
  <si>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</si>
  <si>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</si>
  <si>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</si>
  <si>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</si>
  <si>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</si>
  <si>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</si>
  <si>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</si>
  <si>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</si>
  <si>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</si>
  <si>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</si>
  <si>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</si>
  <si>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</si>
  <si>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</si>
  <si>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</si>
  <si>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</si>
  <si>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</si>
  <si>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</si>
  <si>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</si>
  <si>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</si>
  <si>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</si>
  <si>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</si>
  <si>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</si>
  <si>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</si>
  <si>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</si>
  <si>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</si>
  <si>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</si>
  <si>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</si>
  <si>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</si>
  <si>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</si>
  <si>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</si>
  <si>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</si>
  <si>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</si>
  <si>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</si>
  <si>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</si>
  <si>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</si>
  <si>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</si>
  <si>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</si>
  <si>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</si>
  <si>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</si>
  <si>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</si>
  <si>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</si>
  <si>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</si>
  <si>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</si>
  <si>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</si>
  <si>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</si>
  <si>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</si>
  <si>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</si>
  <si>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</si>
  <si>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</si>
  <si>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</si>
  <si>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</si>
  <si>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</si>
  <si>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</si>
  <si>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</si>
  <si>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</si>
  <si>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</si>
  <si>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</si>
  <si>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</si>
  <si>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</si>
  <si>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</si>
  <si>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</si>
  <si>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</si>
  <si>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</si>
  <si>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</si>
  <si>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</si>
  <si>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</si>
  <si>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</si>
  <si>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</si>
  <si>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</si>
  <si>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</si>
  <si>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</si>
  <si>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</si>
  <si>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</si>
  <si>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</si>
  <si>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</si>
  <si>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</si>
  <si>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</si>
  <si>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</si>
  <si>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</si>
  <si>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</si>
  <si>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</si>
  <si>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</si>
  <si>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</si>
  <si>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</si>
  <si>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</si>
  <si>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</si>
  <si>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</si>
  <si>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</si>
  <si>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</si>
  <si>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</si>
  <si>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</si>
  <si>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</si>
  <si>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</si>
  <si>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</si>
  <si>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</si>
  <si>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</si>
  <si>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</si>
  <si>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</si>
  <si>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</si>
  <si>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</si>
  <si>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</si>
  <si>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</si>
  <si>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</si>
  <si>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</si>
  <si>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</si>
  <si>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</si>
  <si>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</si>
  <si>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</si>
  <si>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</si>
  <si>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</si>
  <si>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</si>
  <si>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</si>
  <si>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</si>
  <si>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</si>
  <si>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</si>
  <si>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</si>
  <si>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</si>
  <si>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</si>
  <si>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</si>
  <si>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</si>
  <si>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</si>
  <si>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</si>
  <si>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</si>
  <si>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</si>
  <si>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</si>
  <si>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</si>
  <si>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</si>
  <si>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</si>
  <si>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</si>
  <si>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</si>
  <si>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</si>
  <si>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</si>
  <si>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</si>
  <si>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</si>
  <si>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</si>
  <si>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</si>
  <si>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</si>
  <si>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</si>
  <si>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</si>
  <si>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</si>
  <si>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</si>
  <si>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</si>
  <si>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</si>
  <si>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</si>
  <si>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</si>
  <si>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</si>
  <si>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</si>
  <si>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</si>
  <si>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</si>
  <si>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</si>
  <si>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</si>
  <si>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</si>
  <si>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</si>
  <si>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</si>
  <si>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</si>
  <si>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</si>
  <si>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</si>
  <si>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</si>
  <si>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</si>
  <si>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</si>
  <si>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</si>
  <si>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</si>
  <si>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</si>
  <si>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</si>
  <si>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</si>
  <si>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</si>
  <si>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</si>
  <si>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</si>
  <si>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</si>
  <si>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</si>
  <si>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</si>
  <si>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</si>
  <si>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</si>
  <si>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</si>
  <si>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</si>
  <si>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</si>
  <si>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</si>
  <si>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</si>
  <si>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</si>
  <si>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</si>
  <si>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</si>
  <si>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</si>
  <si>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</si>
  <si>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</si>
  <si>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</si>
  <si>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</si>
  <si>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</si>
  <si>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</si>
  <si>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</si>
  <si>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</si>
  <si>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</si>
  <si>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</si>
  <si>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</si>
  <si>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</si>
  <si>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</si>
  <si>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</si>
  <si>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</si>
  <si>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</si>
  <si>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</si>
  <si>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</si>
  <si>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</si>
  <si>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</si>
  <si>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</si>
  <si>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</si>
  <si>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</si>
  <si>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</si>
  <si>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</si>
  <si>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</si>
  <si>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</si>
  <si>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</si>
  <si>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</si>
  <si>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</si>
  <si>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</si>
  <si>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</si>
  <si>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</si>
  <si>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</si>
  <si>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</si>
  <si>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</si>
  <si>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</si>
  <si>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</si>
  <si>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rFont val="Arial"/>
        <color rgb="FF1155CC"/>
        <sz val="11.0"/>
        <u/>
      </rPr>
      <t>Rabin Kar</t>
    </r>
    <r>
      <rPr>
        <rFont val="Arial"/>
        <color rgb="FF000000"/>
        <sz val="11.0"/>
        <u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</si>
  <si>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</si>
  <si>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</si>
  <si>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</si>
  <si>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</si>
  <si>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</si>
  <si>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</si>
  <si>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</si>
  <si>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</si>
  <si>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</si>
  <si>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</si>
  <si>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</si>
  <si>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</si>
  <si>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</si>
  <si>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</si>
  <si>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</si>
  <si>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</si>
  <si>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</si>
  <si>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</si>
  <si>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</si>
  <si>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</si>
  <si>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</si>
  <si>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</si>
  <si>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</si>
  <si>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</si>
  <si>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rFont val="Arial"/>
        <color rgb="FF1155CC"/>
        <sz val="11.0"/>
        <u/>
      </rPr>
      <t>Hamming Distance</t>
    </r>
    <r>
      <rPr>
        <rFont val="Arial"/>
        <color rgb="FF1155CC"/>
        <sz val="11.0"/>
        <u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</si>
  <si>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</si>
  <si>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</si>
  <si>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</si>
  <si>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</si>
  <si>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</si>
  <si>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</si>
  <si>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</si>
  <si>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</si>
  <si>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</si>
  <si>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</si>
  <si>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</si>
  <si>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</si>
  <si>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</si>
  <si>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</si>
  <si>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</si>
  <si>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</si>
  <si>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</si>
  <si>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rFont val="Arial"/>
        <b/>
        <color rgb="FFFFFFFF"/>
        <sz val="24.0"/>
      </rPr>
      <t xml:space="preserve">DSA INTERVIEW  </t>
    </r>
    <r>
      <rPr>
        <rFont val="Arial"/>
        <b/>
        <color rgb="FF00FF00"/>
        <sz val="24.0"/>
      </rPr>
      <t>READY🎊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</si>
</sst>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 yyyy"/>
    <numFmt numFmtId="165" formatCode="d mmm yyyy"/>
    <numFmt numFmtId="166" formatCode="d mmm"/>
    <numFmt numFmtId="167" formatCode="d mmmm"/>
  </numFmts>
  <fonts count="80">
    <font>
      <sz val="10.0"/>
      <color rgb="FF000000"/>
      <name val="Arial"/>
      <scheme val="minor"/>
    </font>
    <font>
      <color theme="1"/>
      <name val="Arial"/>
    </font>
    <font>
      <b/>
      <sz val="32.0"/>
      <color rgb="FFFFFFFF"/>
      <name val="Arial"/>
    </font>
    <font>
      <b/>
      <sz val="18.0"/>
      <color rgb="FFFF9900"/>
      <name val="Arial"/>
    </font>
    <font>
      <b/>
      <sz val="18.0"/>
      <color rgb="FFFFFFFF"/>
      <name val="Arial"/>
      <scheme val="minor"/>
    </font>
    <font>
      <b/>
      <sz val="14.0"/>
      <color rgb="FFFFFFFF"/>
      <name val="Arial"/>
    </font>
    <font>
      <b/>
      <sz val="18.0"/>
      <color rgb="FFFFFFFF"/>
      <name val="Arial"/>
    </font>
    <font>
      <u/>
      <color rgb="FF0000FF"/>
      <name val="Arial"/>
    </font>
    <font>
      <b/>
      <sz val="24.0"/>
      <color rgb="FFFF0000"/>
      <name val="Arial"/>
    </font>
    <font>
      <b/>
      <sz val="11.0"/>
      <color rgb="FFFFFFFF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u/>
      <sz val="11.0"/>
      <color rgb="FF1155CC"/>
      <name val="Arial"/>
    </font>
    <font>
      <u/>
      <sz val="11.0"/>
      <color rgb="FF0563C1"/>
      <name val="Calibri"/>
    </font>
    <font>
      <sz val="11.0"/>
      <color rgb="FF00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b/>
      <u/>
      <sz val="11.0"/>
      <color rgb="FF0000FF"/>
      <name val="Calibri"/>
    </font>
    <font>
      <u/>
      <sz val="11.0"/>
      <color rgb="FF1155CC"/>
      <name val="Calibri"/>
    </font>
    <font>
      <sz val="11.0"/>
      <color rgb="FF000000"/>
      <name val="Docs-Calibri"/>
    </font>
    <font>
      <sz val="11.0"/>
      <color theme="1"/>
      <name val="Arial"/>
    </font>
    <font>
      <sz val="11.0"/>
      <color rgb="FF0563C1"/>
      <name val="Calibri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0563C1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0563C1"/>
      <name val="Arial"/>
    </font>
    <font>
      <b/>
      <i/>
      <sz val="11.0"/>
      <color theme="1"/>
      <name val="Calibri"/>
    </font>
    <font>
      <u/>
      <sz val="12.0"/>
      <color rgb="FF1155CC"/>
      <name val="Calibri"/>
    </font>
    <font>
      <u/>
      <sz val="12.0"/>
      <color rgb="FF0B4CB4"/>
      <name val="Calibri"/>
    </font>
    <font>
      <u/>
      <color rgb="FF0000FF"/>
      <name val="Arial"/>
    </font>
    <font>
      <u/>
      <color rgb="FF0000FF"/>
      <name val="Arial"/>
    </font>
    <font>
      <b/>
      <u/>
      <sz val="11.0"/>
      <color rgb="FF0000FF"/>
      <name val="Calibri"/>
    </font>
    <font>
      <u/>
      <sz val="11.0"/>
      <color rgb="FF1155CC"/>
      <name val="Arial"/>
    </font>
    <font>
      <u/>
      <sz val="11.0"/>
      <color rgb="FF0000FF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sz val="11.0"/>
      <color rgb="FF0B4CB4"/>
      <name val="Calibri"/>
    </font>
    <font>
      <b/>
      <u/>
      <sz val="14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color rgb="FF0000FF"/>
      <name val="Arial"/>
    </font>
    <font>
      <u/>
      <sz val="11.0"/>
      <color rgb="FF1155CC"/>
      <name val="Arial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i/>
      <u/>
      <sz val="11.0"/>
      <color rgb="FF1155CC"/>
      <name val="Calibri"/>
    </font>
    <font>
      <b/>
      <u/>
      <sz val="14.0"/>
      <color rgb="FF000000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u/>
      <color rgb="FF0000FF"/>
      <name val="Arial"/>
    </font>
    <font>
      <u/>
      <sz val="11.0"/>
      <color rgb="FF1155CC"/>
      <name val="Calibri"/>
    </font>
    <font>
      <u/>
      <sz val="11.0"/>
      <color rgb="FF0000FF"/>
      <name val="Arial"/>
    </font>
    <font>
      <u/>
      <color rgb="FF0000FF"/>
      <name val="Arial"/>
    </font>
    <font>
      <b/>
      <u/>
      <sz val="11.0"/>
      <color rgb="FF0000FF"/>
      <name val="Arial"/>
    </font>
    <font>
      <u/>
      <sz val="11.0"/>
      <color rgb="FF1155CC"/>
      <name val="Arial"/>
    </font>
    <font>
      <b/>
      <u/>
      <sz val="11.0"/>
      <color rgb="FF1155CC"/>
      <name val="Arial"/>
    </font>
    <font>
      <b/>
      <u/>
      <sz val="14.0"/>
      <color rgb="FF0000FF"/>
      <name val="Arial"/>
    </font>
    <font>
      <u/>
      <sz val="11.0"/>
      <color rgb="FF1155CC"/>
      <name val="Arial"/>
    </font>
    <font>
      <u/>
      <sz val="11.0"/>
      <color rgb="FF0563C1"/>
      <name val="Calibri"/>
    </font>
    <font>
      <b/>
      <u/>
      <sz val="11.0"/>
      <color rgb="FF000000"/>
      <name val="Calibri"/>
    </font>
    <font>
      <sz val="11.0"/>
      <color rgb="FF0563C1"/>
      <name val="Arial"/>
    </font>
    <font>
      <b/>
      <sz val="14.0"/>
      <color theme="1"/>
      <name val="Arial"/>
    </font>
    <font>
      <b/>
      <sz val="11.0"/>
      <color rgb="FF000000"/>
      <name val="Calibri"/>
    </font>
    <font>
      <b/>
      <sz val="24.0"/>
      <color rgb="FFFFFFFF"/>
      <name val="Arial"/>
    </font>
    <font>
      <u/>
      <sz val="12.0"/>
      <color rgb="FF0B4CB4"/>
      <name val="Calibri"/>
    </font>
    <font>
      <color theme="1"/>
      <name val="Arial"/>
      <scheme val="minor"/>
    </font>
    <font>
      <b/>
      <sz val="36.0"/>
      <color rgb="FFFFFFFF"/>
      <name val="Arial"/>
      <scheme val="minor"/>
    </font>
    <font>
      <b/>
      <sz val="15.0"/>
      <color rgb="FF000000"/>
      <name val="Calibri"/>
    </font>
    <font>
      <u/>
      <sz val="11.0"/>
      <color rgb="FF0563C1"/>
      <name val="Arial"/>
    </font>
    <font>
      <u/>
      <sz val="16.0"/>
      <color rgb="FF0563C1"/>
      <name val="Calibri"/>
    </font>
    <font>
      <b/>
      <sz val="11.0"/>
      <color theme="1"/>
      <name val="Arial"/>
    </font>
    <font>
      <u/>
      <sz val="11.0"/>
      <color rgb="FF0563C1"/>
      <name val="Calibri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2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horizontal="right" readingOrder="0"/>
    </xf>
    <xf borderId="0" fillId="3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6" numFmtId="0" xfId="0" applyAlignment="1" applyFont="1">
      <alignment readingOrder="0" vertical="bottom"/>
    </xf>
    <xf borderId="0" fillId="3" fontId="7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2" fillId="3" fontId="1" numFmtId="0" xfId="0" applyAlignment="1" applyBorder="1" applyFont="1">
      <alignment vertical="bottom"/>
    </xf>
    <xf borderId="2" fillId="3" fontId="5" numFmtId="0" xfId="0" applyAlignment="1" applyBorder="1" applyFont="1">
      <alignment vertical="bottom"/>
    </xf>
    <xf borderId="2" fillId="3" fontId="6" numFmtId="0" xfId="0" applyAlignment="1" applyBorder="1" applyFont="1">
      <alignment readingOrder="0" shrinkToFit="0" vertical="bottom" wrapText="0"/>
    </xf>
    <xf borderId="0" fillId="3" fontId="8" numFmtId="0" xfId="0" applyAlignment="1" applyFont="1">
      <alignment horizontal="left" vertical="bottom"/>
    </xf>
    <xf borderId="0" fillId="4" fontId="1" numFmtId="0" xfId="0" applyAlignment="1" applyFill="1" applyFont="1">
      <alignment vertical="bottom"/>
    </xf>
    <xf borderId="0" fillId="3" fontId="9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3" fontId="8" numFmtId="0" xfId="0" applyAlignment="1" applyFont="1">
      <alignment readingOrder="0" vertical="bottom"/>
    </xf>
    <xf borderId="0" fillId="6" fontId="1" numFmtId="0" xfId="0" applyAlignment="1" applyFill="1" applyFont="1">
      <alignment vertical="bottom"/>
    </xf>
    <xf borderId="0" fillId="2" fontId="10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6" numFmtId="164" xfId="0" applyAlignment="1" applyFont="1" applyNumberFormat="1">
      <alignment vertical="bottom"/>
    </xf>
    <xf borderId="0" fillId="0" fontId="17" numFmtId="0" xfId="0" applyAlignment="1" applyFont="1">
      <alignment vertical="bottom"/>
    </xf>
    <xf borderId="0" fillId="7" fontId="18" numFmtId="0" xfId="0" applyAlignment="1" applyFill="1" applyFont="1">
      <alignment vertical="bottom"/>
    </xf>
    <xf borderId="0" fillId="7" fontId="14" numFmtId="0" xfId="0" applyAlignment="1" applyFont="1">
      <alignment vertical="bottom"/>
    </xf>
    <xf borderId="0" fillId="7" fontId="1" numFmtId="0" xfId="0" applyAlignment="1" applyFont="1">
      <alignment readingOrder="0" vertical="bottom"/>
    </xf>
    <xf borderId="0" fillId="7" fontId="1" numFmtId="0" xfId="0" applyAlignment="1" applyFont="1">
      <alignment vertical="bottom"/>
    </xf>
    <xf borderId="0" fillId="7" fontId="19" numFmtId="164" xfId="0" applyAlignment="1" applyFont="1" applyNumberFormat="1">
      <alignment vertical="bottom"/>
    </xf>
    <xf borderId="0" fillId="7" fontId="20" numFmtId="0" xfId="0" applyAlignment="1" applyFont="1">
      <alignment vertical="bottom"/>
    </xf>
    <xf borderId="0" fillId="0" fontId="21" numFmtId="0" xfId="0" applyAlignment="1" applyFont="1">
      <alignment horizontal="right" vertical="bottom"/>
    </xf>
    <xf borderId="0" fillId="0" fontId="22" numFmtId="0" xfId="0" applyAlignment="1" applyFont="1">
      <alignment vertical="bottom"/>
    </xf>
    <xf borderId="0" fillId="7" fontId="23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6" numFmtId="0" xfId="0" applyAlignment="1" applyFont="1">
      <alignment vertical="bottom"/>
    </xf>
    <xf borderId="0" fillId="0" fontId="27" numFmtId="164" xfId="0" applyAlignment="1" applyFont="1" applyNumberFormat="1">
      <alignment vertical="bottom"/>
    </xf>
    <xf borderId="0" fillId="7" fontId="28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7" fontId="29" numFmtId="0" xfId="0" applyAlignment="1" applyFont="1">
      <alignment vertical="bottom"/>
    </xf>
    <xf borderId="0" fillId="0" fontId="30" numFmtId="0" xfId="0" applyAlignment="1" applyFont="1">
      <alignment vertical="bottom"/>
    </xf>
    <xf borderId="0" fillId="0" fontId="26" numFmtId="0" xfId="0" applyAlignment="1" applyFont="1">
      <alignment vertical="bottom"/>
    </xf>
    <xf borderId="0" fillId="0" fontId="31" numFmtId="164" xfId="0" applyAlignment="1" applyFont="1" applyNumberFormat="1">
      <alignment vertical="bottom"/>
    </xf>
    <xf borderId="0" fillId="0" fontId="32" numFmtId="0" xfId="0" applyAlignment="1" applyFont="1">
      <alignment horizontal="right" vertical="bottom"/>
    </xf>
    <xf borderId="0" fillId="2" fontId="10" numFmtId="0" xfId="0" applyAlignment="1" applyFont="1">
      <alignment vertical="bottom"/>
    </xf>
    <xf borderId="0" fillId="7" fontId="33" numFmtId="0" xfId="0" applyAlignment="1" applyFont="1">
      <alignment vertical="bottom"/>
    </xf>
    <xf borderId="0" fillId="7" fontId="34" numFmtId="164" xfId="0" applyAlignment="1" applyFont="1" applyNumberFormat="1">
      <alignment vertical="bottom"/>
    </xf>
    <xf borderId="0" fillId="7" fontId="35" numFmtId="164" xfId="0" applyAlignment="1" applyFont="1" applyNumberFormat="1">
      <alignment vertical="bottom"/>
    </xf>
    <xf borderId="0" fillId="7" fontId="36" numFmtId="0" xfId="0" applyAlignment="1" applyFont="1">
      <alignment vertical="bottom"/>
    </xf>
    <xf borderId="0" fillId="0" fontId="37" numFmtId="0" xfId="0" applyAlignment="1" applyFont="1">
      <alignment horizontal="right" vertical="bottom"/>
    </xf>
    <xf borderId="0" fillId="0" fontId="38" numFmtId="164" xfId="0" applyAlignment="1" applyFont="1" applyNumberFormat="1">
      <alignment vertical="bottom"/>
    </xf>
    <xf borderId="0" fillId="0" fontId="24" numFmtId="0" xfId="0" applyAlignment="1" applyFont="1">
      <alignment vertical="bottom"/>
    </xf>
    <xf borderId="0" fillId="0" fontId="39" numFmtId="164" xfId="0" applyAlignment="1" applyFont="1" applyNumberFormat="1">
      <alignment vertical="bottom"/>
    </xf>
    <xf borderId="0" fillId="2" fontId="10" numFmtId="164" xfId="0" applyAlignment="1" applyFont="1" applyNumberFormat="1">
      <alignment vertical="bottom"/>
    </xf>
    <xf borderId="0" fillId="0" fontId="40" numFmtId="0" xfId="0" applyAlignment="1" applyFont="1">
      <alignment vertical="bottom"/>
    </xf>
    <xf borderId="0" fillId="7" fontId="41" numFmtId="0" xfId="0" applyAlignment="1" applyFont="1">
      <alignment vertical="bottom"/>
    </xf>
    <xf borderId="0" fillId="7" fontId="42" numFmtId="0" xfId="0" applyAlignment="1" applyFont="1">
      <alignment vertical="bottom"/>
    </xf>
    <xf borderId="0" fillId="7" fontId="43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2" fontId="44" numFmtId="0" xfId="0" applyAlignment="1" applyFont="1">
      <alignment vertical="bottom"/>
    </xf>
    <xf borderId="0" fillId="0" fontId="45" numFmtId="165" xfId="0" applyAlignment="1" applyFont="1" applyNumberFormat="1">
      <alignment vertical="bottom"/>
    </xf>
    <xf borderId="0" fillId="0" fontId="11" numFmtId="165" xfId="0" applyAlignment="1" applyFont="1" applyNumberFormat="1">
      <alignment horizontal="right" vertical="bottom"/>
    </xf>
    <xf borderId="0" fillId="0" fontId="46" numFmtId="166" xfId="0" applyAlignment="1" applyFont="1" applyNumberFormat="1">
      <alignment vertical="bottom"/>
    </xf>
    <xf borderId="0" fillId="0" fontId="47" numFmtId="0" xfId="0" applyAlignment="1" applyFont="1">
      <alignment vertical="bottom"/>
    </xf>
    <xf borderId="0" fillId="0" fontId="48" numFmtId="165" xfId="0" applyAlignment="1" applyFont="1" applyNumberFormat="1">
      <alignment vertical="bottom"/>
    </xf>
    <xf borderId="0" fillId="0" fontId="49" numFmtId="0" xfId="0" applyAlignment="1" applyFont="1">
      <alignment vertical="bottom"/>
    </xf>
    <xf borderId="0" fillId="0" fontId="50" numFmtId="167" xfId="0" applyAlignment="1" applyFont="1" applyNumberFormat="1">
      <alignment vertical="bottom"/>
    </xf>
    <xf borderId="0" fillId="7" fontId="51" numFmtId="0" xfId="0" applyAlignment="1" applyFont="1">
      <alignment vertical="bottom"/>
    </xf>
    <xf borderId="0" fillId="0" fontId="11" numFmtId="164" xfId="0" applyAlignment="1" applyFont="1" applyNumberFormat="1">
      <alignment horizontal="right" vertical="bottom"/>
    </xf>
    <xf borderId="0" fillId="0" fontId="52" numFmtId="0" xfId="0" applyAlignment="1" applyFont="1">
      <alignment vertical="bottom"/>
    </xf>
    <xf borderId="0" fillId="2" fontId="53" numFmtId="0" xfId="0" applyAlignment="1" applyFont="1">
      <alignment vertical="bottom"/>
    </xf>
    <xf borderId="0" fillId="7" fontId="54" numFmtId="164" xfId="0" applyAlignment="1" applyFont="1" applyNumberFormat="1">
      <alignment vertical="bottom"/>
    </xf>
    <xf borderId="2" fillId="7" fontId="55" numFmtId="0" xfId="0" applyAlignment="1" applyBorder="1" applyFont="1">
      <alignment vertical="bottom"/>
    </xf>
    <xf borderId="0" fillId="0" fontId="56" numFmtId="0" xfId="0" applyAlignment="1" applyFont="1">
      <alignment vertical="bottom"/>
    </xf>
    <xf borderId="0" fillId="0" fontId="57" numFmtId="0" xfId="0" applyAlignment="1" applyFont="1">
      <alignment vertical="bottom"/>
    </xf>
    <xf borderId="0" fillId="0" fontId="58" numFmtId="164" xfId="0" applyAlignment="1" applyFont="1" applyNumberFormat="1">
      <alignment vertical="bottom"/>
    </xf>
    <xf borderId="0" fillId="0" fontId="59" numFmtId="164" xfId="0" applyAlignment="1" applyFont="1" applyNumberFormat="1">
      <alignment vertical="bottom"/>
    </xf>
    <xf borderId="0" fillId="6" fontId="60" numFmtId="0" xfId="0" applyAlignment="1" applyFont="1">
      <alignment vertical="bottom"/>
    </xf>
    <xf borderId="0" fillId="0" fontId="61" numFmtId="166" xfId="0" applyAlignment="1" applyFont="1" applyNumberFormat="1">
      <alignment vertical="bottom"/>
    </xf>
    <xf borderId="0" fillId="0" fontId="62" numFmtId="0" xfId="0" applyAlignment="1" applyFont="1">
      <alignment vertical="bottom"/>
    </xf>
    <xf borderId="0" fillId="2" fontId="63" numFmtId="0" xfId="0" applyAlignment="1" applyFont="1">
      <alignment vertical="bottom"/>
    </xf>
    <xf borderId="0" fillId="7" fontId="64" numFmtId="0" xfId="0" applyAlignment="1" applyFont="1">
      <alignment vertical="bottom"/>
    </xf>
    <xf borderId="0" fillId="7" fontId="65" numFmtId="0" xfId="0" applyAlignment="1" applyFont="1">
      <alignment vertical="bottom"/>
    </xf>
    <xf borderId="0" fillId="7" fontId="66" numFmtId="0" xfId="0" applyAlignment="1" applyFont="1">
      <alignment horizontal="right" vertical="bottom"/>
    </xf>
    <xf borderId="0" fillId="7" fontId="67" numFmtId="0" xfId="0" applyAlignment="1" applyFont="1">
      <alignment vertical="bottom"/>
    </xf>
    <xf borderId="0" fillId="2" fontId="68" numFmtId="0" xfId="0" applyAlignment="1" applyFont="1">
      <alignment vertical="bottom"/>
    </xf>
    <xf borderId="0" fillId="7" fontId="69" numFmtId="0" xfId="0" applyAlignment="1" applyFont="1">
      <alignment horizontal="right" vertical="bottom"/>
    </xf>
    <xf borderId="0" fillId="3" fontId="70" numFmtId="0" xfId="0" applyAlignment="1" applyFont="1">
      <alignment vertical="bottom"/>
    </xf>
    <xf borderId="0" fillId="7" fontId="71" numFmtId="0" xfId="0" applyAlignment="1" applyFont="1">
      <alignment vertical="bottom"/>
    </xf>
    <xf borderId="0" fillId="7" fontId="72" numFmtId="0" xfId="0" applyFont="1"/>
    <xf borderId="0" fillId="7" fontId="73" numFmtId="0" xfId="0" applyAlignment="1" applyFont="1">
      <alignment readingOrder="0"/>
    </xf>
    <xf borderId="0" fillId="7" fontId="74" numFmtId="0" xfId="0" applyAlignment="1" applyFont="1">
      <alignment horizontal="center" readingOrder="0" shrinkToFit="0" vertical="bottom" wrapText="0"/>
    </xf>
    <xf borderId="0" fillId="7" fontId="75" numFmtId="0" xfId="0" applyAlignment="1" applyFont="1">
      <alignment readingOrder="0" vertical="bottom"/>
    </xf>
    <xf borderId="0" fillId="7" fontId="76" numFmtId="0" xfId="0" applyAlignment="1" applyFont="1">
      <alignment readingOrder="0" vertical="bottom"/>
    </xf>
    <xf borderId="0" fillId="0" fontId="77" numFmtId="0" xfId="0" applyAlignment="1" applyFont="1">
      <alignment horizontal="center" vertical="bottom"/>
    </xf>
    <xf borderId="0" fillId="0" fontId="78" numFmtId="0" xfId="0" applyAlignment="1" applyFont="1">
      <alignment vertical="bottom"/>
    </xf>
    <xf borderId="0" fillId="0" fontId="67" numFmtId="0" xfId="0" applyAlignment="1" applyFont="1">
      <alignment vertical="bottom"/>
    </xf>
    <xf borderId="0" fillId="0" fontId="7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ractice.geeksforgeeks.org/problems/kth-element-in-matrix/1" TargetMode="External"/><Relationship Id="rId190" Type="http://schemas.openxmlformats.org/officeDocument/2006/relationships/hyperlink" Target="https://practice.geeksforgeeks.org/problems/solve-the-sudoku/0" TargetMode="External"/><Relationship Id="rId42" Type="http://schemas.openxmlformats.org/officeDocument/2006/relationships/hyperlink" Target="https://www.interviewbit.com/problems/painters-partition-problem/" TargetMode="External"/><Relationship Id="rId41" Type="http://schemas.openxmlformats.org/officeDocument/2006/relationships/hyperlink" Target="https://www.geeksforgeeks.org/common-elements-in-all-rows-of-a-given-matrix/" TargetMode="External"/><Relationship Id="rId44" Type="http://schemas.openxmlformats.org/officeDocument/2006/relationships/hyperlink" Target="https://leetcode.com/problems/search-in-rotated-sorted-array-ii/" TargetMode="External"/><Relationship Id="rId194" Type="http://schemas.openxmlformats.org/officeDocument/2006/relationships/hyperlink" Target="https://www.geeksforgeeks.org/the-knights-tour-problem-backtracking-1/" TargetMode="External"/><Relationship Id="rId43" Type="http://schemas.openxmlformats.org/officeDocument/2006/relationships/hyperlink" Target="https://leetcode.com/problems/find-median-from-data-stream/" TargetMode="External"/><Relationship Id="rId193" Type="http://schemas.openxmlformats.org/officeDocument/2006/relationships/hyperlink" Target="https://practice.geeksforgeeks.org/problems/subset-sum-problem2014/1" TargetMode="External"/><Relationship Id="rId46" Type="http://schemas.openxmlformats.org/officeDocument/2006/relationships/hyperlink" Target="https://leetcode.com/problems/find-minimum-in-rotated-sorted-array-ii/" TargetMode="External"/><Relationship Id="rId192" Type="http://schemas.openxmlformats.org/officeDocument/2006/relationships/hyperlink" Target="https://www.geeksforgeeks.org/given-a-string-print-all-possible-palindromic-partition/" TargetMode="External"/><Relationship Id="rId45" Type="http://schemas.openxmlformats.org/officeDocument/2006/relationships/hyperlink" Target="https://leetcode.com/problems/find-minimum-in-rotated-sorted-array/" TargetMode="External"/><Relationship Id="rId191" Type="http://schemas.openxmlformats.org/officeDocument/2006/relationships/hyperlink" Target="https://practice.geeksforgeeks.org/problems/m-coloring-problem/0" TargetMode="External"/><Relationship Id="rId48" Type="http://schemas.openxmlformats.org/officeDocument/2006/relationships/hyperlink" Target="https://www.geeksforgeeks.org/split-a-circular-linked-list-into-two-halves/" TargetMode="External"/><Relationship Id="rId187" Type="http://schemas.openxmlformats.org/officeDocument/2006/relationships/hyperlink" Target="https://practice.geeksforgeeks.org/problems/word-break-part-2/0" TargetMode="External"/><Relationship Id="rId47" Type="http://schemas.openxmlformats.org/officeDocument/2006/relationships/hyperlink" Target="https://practice.geeksforgeeks.org/problems/reverse-a-linked-list-in-groups-of-given-size/1" TargetMode="External"/><Relationship Id="rId186" Type="http://schemas.openxmlformats.org/officeDocument/2006/relationships/hyperlink" Target="https://www.geeksforgeeks.org/printing-solutions-n-queen-problem/" TargetMode="External"/><Relationship Id="rId185" Type="http://schemas.openxmlformats.org/officeDocument/2006/relationships/hyperlink" Target="https://practice.geeksforgeeks.org/problems/rat-in-a-maze-problem/1" TargetMode="External"/><Relationship Id="rId49" Type="http://schemas.openxmlformats.org/officeDocument/2006/relationships/hyperlink" Target="https://www.geeksforgeeks.org/split-a-circular-linked-list-into-two-halves/" TargetMode="External"/><Relationship Id="rId184" Type="http://schemas.openxmlformats.org/officeDocument/2006/relationships/hyperlink" Target="https://www.geeksforgeeks.org/find-maximum-sum-possible-equal-sum-three-stacks/" TargetMode="External"/><Relationship Id="rId189" Type="http://schemas.openxmlformats.org/officeDocument/2006/relationships/hyperlink" Target="https://practice.geeksforgeeks.org/problems/solve-the-sudoku/0" TargetMode="External"/><Relationship Id="rId188" Type="http://schemas.openxmlformats.org/officeDocument/2006/relationships/hyperlink" Target="https://leetcode.com/problems/remove-invalid-parentheses/" TargetMode="External"/><Relationship Id="rId31" Type="http://schemas.openxmlformats.org/officeDocument/2006/relationships/hyperlink" Target="https://leetcode.com/problems/container-with-most-water" TargetMode="External"/><Relationship Id="rId30" Type="http://schemas.openxmlformats.org/officeDocument/2006/relationships/hyperlink" Target="https://leetcode.com/problems/orderly-queue" TargetMode="External"/><Relationship Id="rId33" Type="http://schemas.openxmlformats.org/officeDocument/2006/relationships/hyperlink" Target="https://leetcode.com/problems/search-a-2d-matrix/" TargetMode="External"/><Relationship Id="rId183" Type="http://schemas.openxmlformats.org/officeDocument/2006/relationships/hyperlink" Target="https://www.geeksforgeeks.org/find-maximum-sum-possible-equal-sum-three-stacks/" TargetMode="External"/><Relationship Id="rId32" Type="http://schemas.openxmlformats.org/officeDocument/2006/relationships/hyperlink" Target="https://leetcode.com/problems/spiral-matrix/" TargetMode="External"/><Relationship Id="rId182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row-with-max-1s0023/1" TargetMode="External"/><Relationship Id="rId181" Type="http://schemas.openxmlformats.org/officeDocument/2006/relationships/hyperlink" Target="https://practice.geeksforgeeks.org/problems/smallest-number5829/1" TargetMode="External"/><Relationship Id="rId34" Type="http://schemas.openxmlformats.org/officeDocument/2006/relationships/hyperlink" Target="https://practice.geeksforgeeks.org/problems/median-in-a-row-wise-sorted-matrix1527/1" TargetMode="External"/><Relationship Id="rId180" Type="http://schemas.openxmlformats.org/officeDocument/2006/relationships/hyperlink" Target="https://practice.geeksforgeeks.org/problems/minimum-cost-of-ropes/0" TargetMode="External"/><Relationship Id="rId37" Type="http://schemas.openxmlformats.org/officeDocument/2006/relationships/hyperlink" Target="https://practice.geeksforgeeks.org/problems/sorted-matrix/0" TargetMode="External"/><Relationship Id="rId176" Type="http://schemas.openxmlformats.org/officeDocument/2006/relationships/hyperlink" Target="https://www.spoj.com/problems/CHOCOLA/" TargetMode="External"/><Relationship Id="rId36" Type="http://schemas.openxmlformats.org/officeDocument/2006/relationships/hyperlink" Target="https://practice.geeksforgeeks.org/problems/sorted-matrix/0" TargetMode="External"/><Relationship Id="rId175" Type="http://schemas.openxmlformats.org/officeDocument/2006/relationships/hyperlink" Target="https://www.spoj.com/problems/GCJ101BB/" TargetMode="External"/><Relationship Id="rId39" Type="http://schemas.openxmlformats.org/officeDocument/2006/relationships/hyperlink" Target="https://www.geeksforgeeks.org/rotate-a-matrix-by-90-degree-in-clockwise-direction-without-using-any-extra-space/" TargetMode="External"/><Relationship Id="rId174" Type="http://schemas.openxmlformats.org/officeDocument/2006/relationships/hyperlink" Target="https://www.spoj.com/problems/GERGOVIA/" TargetMode="External"/><Relationship Id="rId295" Type="http://schemas.openxmlformats.org/officeDocument/2006/relationships/drawing" Target="../drawings/drawing1.xml"/><Relationship Id="rId38" Type="http://schemas.openxmlformats.org/officeDocument/2006/relationships/hyperlink" Target="https://www.geeksforgeeks.org/find-a-specific-pair-in-matrix/" TargetMode="External"/><Relationship Id="rId173" Type="http://schemas.openxmlformats.org/officeDocument/2006/relationships/hyperlink" Target="https://www.spoj.com/problems/DIEHARD/" TargetMode="External"/><Relationship Id="rId294" Type="http://schemas.openxmlformats.org/officeDocument/2006/relationships/hyperlink" Target="https://www.interviewbit.com/problems/shortest-unique-prefix/" TargetMode="External"/><Relationship Id="rId179" Type="http://schemas.openxmlformats.org/officeDocument/2006/relationships/hyperlink" Target="https://www.geeksforgeeks.org/k-centers-problem-set-1-greedy-approximate-algorithm/" TargetMode="External"/><Relationship Id="rId178" Type="http://schemas.openxmlformats.org/officeDocument/2006/relationships/hyperlink" Target="https://www.spoj.com/problems/ARRANGE/" TargetMode="External"/><Relationship Id="rId177" Type="http://schemas.openxmlformats.org/officeDocument/2006/relationships/hyperlink" Target="https://www.spoj.com/problems/ARRANGE/" TargetMode="External"/><Relationship Id="rId20" Type="http://schemas.openxmlformats.org/officeDocument/2006/relationships/hyperlink" Target="https://practice.geeksforgeeks.org/problems/minimum-swaps-required-to-bring-all-elements-less-than-or-equal-to-k-together/0" TargetMode="External"/><Relationship Id="rId22" Type="http://schemas.openxmlformats.org/officeDocument/2006/relationships/hyperlink" Target="https://practice.geeksforgeeks.org/problems/kth-smallest-element/0" TargetMode="External"/><Relationship Id="rId21" Type="http://schemas.openxmlformats.org/officeDocument/2006/relationships/hyperlink" Target="https://leetcode.com/problems/sum-of-subsequence-widths/" TargetMode="External"/><Relationship Id="rId24" Type="http://schemas.openxmlformats.org/officeDocument/2006/relationships/hyperlink" Target="https://leetcode.com/problems/bulb-switcher-iii/" TargetMode="External"/><Relationship Id="rId23" Type="http://schemas.openxmlformats.org/officeDocument/2006/relationships/hyperlink" Target="https://leetcode.com/problems/maximize-distance-to-closest-person/" TargetMode="External"/><Relationship Id="rId26" Type="http://schemas.openxmlformats.org/officeDocument/2006/relationships/hyperlink" Target="https://codeforces.com/problemset/problem/451/B" TargetMode="External"/><Relationship Id="rId25" Type="http://schemas.openxmlformats.org/officeDocument/2006/relationships/hyperlink" Target="https://codeforces.com/problemset/problem/1270/B" TargetMode="External"/><Relationship Id="rId28" Type="http://schemas.openxmlformats.org/officeDocument/2006/relationships/hyperlink" Target="https://leetcode.com/problems/long-pressed-name" TargetMode="External"/><Relationship Id="rId27" Type="http://schemas.openxmlformats.org/officeDocument/2006/relationships/hyperlink" Target="https://practice.geeksforgeeks.org/problems/minimize-the-heights3351/1" TargetMode="External"/><Relationship Id="rId29" Type="http://schemas.openxmlformats.org/officeDocument/2006/relationships/hyperlink" Target="https://www.lintcode.com/problem/range-addition/description" TargetMode="External"/><Relationship Id="rId11" Type="http://schemas.openxmlformats.org/officeDocument/2006/relationships/hyperlink" Target="https://www.geeksforgeeks.org/a-program-to-check-if-strings-are-rotations-of-each-other/" TargetMode="External"/><Relationship Id="rId10" Type="http://schemas.openxmlformats.org/officeDocument/2006/relationships/hyperlink" Target="https://leetcode.com/problems/sort-array-by-parity" TargetMode="External"/><Relationship Id="rId13" Type="http://schemas.openxmlformats.org/officeDocument/2006/relationships/hyperlink" Target="https://codeforces.com/contest/1497/problem/A" TargetMode="External"/><Relationship Id="rId12" Type="http://schemas.openxmlformats.org/officeDocument/2006/relationships/hyperlink" Target="https://www.geeksforgeeks.org/a-program-to-check-if-strings-are-rotations-of-each-other/" TargetMode="External"/><Relationship Id="rId15" Type="http://schemas.openxmlformats.org/officeDocument/2006/relationships/hyperlink" Target="https://codeforces.com/contest/1497/problem/C2" TargetMode="External"/><Relationship Id="rId198" Type="http://schemas.openxmlformats.org/officeDocument/2006/relationships/hyperlink" Target="https://practice.geeksforgeeks.org/problems/combination-sum/0" TargetMode="External"/><Relationship Id="rId14" Type="http://schemas.openxmlformats.org/officeDocument/2006/relationships/hyperlink" Target="https://codeforces.com/contest/1497/problem/C1" TargetMode="External"/><Relationship Id="rId197" Type="http://schemas.openxmlformats.org/officeDocument/2006/relationships/hyperlink" Target="https://www.geeksforgeeks.org/find-shortest-safe-route-in-a-path-with-landmines/" TargetMode="External"/><Relationship Id="rId17" Type="http://schemas.openxmlformats.org/officeDocument/2006/relationships/hyperlink" Target="https://www.lintcode.com/problem/wiggle-sort/description" TargetMode="External"/><Relationship Id="rId196" Type="http://schemas.openxmlformats.org/officeDocument/2006/relationships/hyperlink" Target="https://www.geeksforgeeks.org/tug-of-war/" TargetMode="External"/><Relationship Id="rId16" Type="http://schemas.openxmlformats.org/officeDocument/2006/relationships/hyperlink" Target="https://leetcode.com/problems/fibonacci-number" TargetMode="External"/><Relationship Id="rId195" Type="http://schemas.openxmlformats.org/officeDocument/2006/relationships/hyperlink" Target="https://www.geeksforgeeks.org/the-knights-tour-problem-backtracking-1/" TargetMode="External"/><Relationship Id="rId19" Type="http://schemas.openxmlformats.org/officeDocument/2006/relationships/hyperlink" Target="https://leetcode.com/problems/boats-to-save-people" TargetMode="External"/><Relationship Id="rId18" Type="http://schemas.openxmlformats.org/officeDocument/2006/relationships/hyperlink" Target="https://leetcode.com/problems/maximum-swap" TargetMode="External"/><Relationship Id="rId199" Type="http://schemas.openxmlformats.org/officeDocument/2006/relationships/hyperlink" Target="https://practice.geeksforgeeks.org/problems/largest-number-in-k-swaps/0" TargetMode="External"/><Relationship Id="rId84" Type="http://schemas.openxmlformats.org/officeDocument/2006/relationships/hyperlink" Target="https://leetcode.com/problems/longest-zigzag-path-in-a-binary-tree/" TargetMode="External"/><Relationship Id="rId83" Type="http://schemas.openxmlformats.org/officeDocument/2006/relationships/hyperlink" Target="https://leetcode.com/problems/longest-zigzag-path-in-a-binary-tree/" TargetMode="External"/><Relationship Id="rId86" Type="http://schemas.openxmlformats.org/officeDocument/2006/relationships/hyperlink" Target="https://leetcode.com/problems/closest-binary-search-tree-value/" TargetMode="External"/><Relationship Id="rId85" Type="http://schemas.openxmlformats.org/officeDocument/2006/relationships/hyperlink" Target="https://leetcode.com/problems/count-complete-tree-nodes/" TargetMode="External"/><Relationship Id="rId88" Type="http://schemas.openxmlformats.org/officeDocument/2006/relationships/hyperlink" Target="https://leetcode.com/problems/sum-root-to-leaf-numbers/" TargetMode="External"/><Relationship Id="rId150" Type="http://schemas.openxmlformats.org/officeDocument/2006/relationships/hyperlink" Target="https://practice.geeksforgeeks.org/problems/coin-piles/0" TargetMode="External"/><Relationship Id="rId271" Type="http://schemas.openxmlformats.org/officeDocument/2006/relationships/hyperlink" Target="https://leetcode.com/problems/coin-change/" TargetMode="External"/><Relationship Id="rId87" Type="http://schemas.openxmlformats.org/officeDocument/2006/relationships/hyperlink" Target="https://leetcode.com/problems/closest-binary-search-tree-value-ii/" TargetMode="External"/><Relationship Id="rId270" Type="http://schemas.openxmlformats.org/officeDocument/2006/relationships/hyperlink" Target="https://open.kattis.com/problems/tritiling" TargetMode="External"/><Relationship Id="rId89" Type="http://schemas.openxmlformats.org/officeDocument/2006/relationships/hyperlink" Target="https://leetcode.com/problems/sum-root-to-leaf-numbers/" TargetMode="External"/><Relationship Id="rId80" Type="http://schemas.openxmlformats.org/officeDocument/2006/relationships/hyperlink" Target="https://www.geeksforgeeks.org/construct-bst-from-given-preorder-traversa/" TargetMode="External"/><Relationship Id="rId82" Type="http://schemas.openxmlformats.org/officeDocument/2006/relationships/hyperlink" Target="https://www.spoj.com/problems/FENTREE/" TargetMode="External"/><Relationship Id="rId81" Type="http://schemas.openxmlformats.org/officeDocument/2006/relationships/hyperlink" Target="https://www.geeksforgeeks.org/full-and-complete-binary-tree-from-given-preorder-and-postorder-traversals/" TargetMode="External"/><Relationship Id="rId1" Type="http://schemas.openxmlformats.org/officeDocument/2006/relationships/hyperlink" Target="https://youtu.be/A69Hwva4qKk" TargetMode="External"/><Relationship Id="rId2" Type="http://schemas.openxmlformats.org/officeDocument/2006/relationships/hyperlink" Target="https://leetcode.com/problems/squares-of-a-sorted-array/" TargetMode="External"/><Relationship Id="rId3" Type="http://schemas.openxmlformats.org/officeDocument/2006/relationships/hyperlink" Target="https://leetcode.com/problems/rotate-array" TargetMode="External"/><Relationship Id="rId149" Type="http://schemas.openxmlformats.org/officeDocument/2006/relationships/hyperlink" Target="https://practice.geeksforgeeks.org/problems/fractional-knapsack/0" TargetMode="External"/><Relationship Id="rId4" Type="http://schemas.openxmlformats.org/officeDocument/2006/relationships/hyperlink" Target="https://codeforces.com/problemset/problem/1051/B" TargetMode="External"/><Relationship Id="rId148" Type="http://schemas.openxmlformats.org/officeDocument/2006/relationships/hyperlink" Target="https://practice.geeksforgeeks.org/problems/water-connection-problem/0" TargetMode="External"/><Relationship Id="rId269" Type="http://schemas.openxmlformats.org/officeDocument/2006/relationships/hyperlink" Target="https://leetcode.com/problems/shortest-palindrome" TargetMode="External"/><Relationship Id="rId9" Type="http://schemas.openxmlformats.org/officeDocument/2006/relationships/hyperlink" Target="https://www.geeksforgeeks.org/sort-an-array-of-0s-1s-and-2s/" TargetMode="External"/><Relationship Id="rId143" Type="http://schemas.openxmlformats.org/officeDocument/2006/relationships/hyperlink" Target="https://www.codechef.com/LTIME87B/problems/MODEFREQ/" TargetMode="External"/><Relationship Id="rId264" Type="http://schemas.openxmlformats.org/officeDocument/2006/relationships/hyperlink" Target="https://leetcode.com/problems/jump-game-ii/" TargetMode="External"/><Relationship Id="rId142" Type="http://schemas.openxmlformats.org/officeDocument/2006/relationships/hyperlink" Target="https://www.cnblogs.com/grandyang/p/8570939.html" TargetMode="External"/><Relationship Id="rId263" Type="http://schemas.openxmlformats.org/officeDocument/2006/relationships/hyperlink" Target="https://leetcode.com/problems/frog-jump/" TargetMode="External"/><Relationship Id="rId141" Type="http://schemas.openxmlformats.org/officeDocument/2006/relationships/hyperlink" Target="https://leetcode.com/problems/trapping-rain-water-ii" TargetMode="External"/><Relationship Id="rId262" Type="http://schemas.openxmlformats.org/officeDocument/2006/relationships/hyperlink" Target="https://www.geeksforgeeks.org/longest-common-substring-dp-29/" TargetMode="External"/><Relationship Id="rId140" Type="http://schemas.openxmlformats.org/officeDocument/2006/relationships/hyperlink" Target="https://leetcode.com/problems/the-skyline-problem/" TargetMode="External"/><Relationship Id="rId261" Type="http://schemas.openxmlformats.org/officeDocument/2006/relationships/hyperlink" Target="https://www.geeksforgeeks.org/shortest-common-supersequence/" TargetMode="External"/><Relationship Id="rId5" Type="http://schemas.openxmlformats.org/officeDocument/2006/relationships/hyperlink" Target="https://codeforces.com/contest/1501/problem/B" TargetMode="External"/><Relationship Id="rId147" Type="http://schemas.openxmlformats.org/officeDocument/2006/relationships/hyperlink" Target="https://practice.geeksforgeeks.org/problems/huffman-encoding/0" TargetMode="External"/><Relationship Id="rId268" Type="http://schemas.openxmlformats.org/officeDocument/2006/relationships/hyperlink" Target="https://www.geeksforgeeks.org/rabin-karp-algorithm-for-pattern-searching/" TargetMode="External"/><Relationship Id="rId6" Type="http://schemas.openxmlformats.org/officeDocument/2006/relationships/hyperlink" Target="https://leetcode.com/problems/next-greater-element-iii" TargetMode="External"/><Relationship Id="rId146" Type="http://schemas.openxmlformats.org/officeDocument/2006/relationships/hyperlink" Target="https://practice.geeksforgeeks.org/problems/job-sequencing-problem/0" TargetMode="External"/><Relationship Id="rId267" Type="http://schemas.openxmlformats.org/officeDocument/2006/relationships/hyperlink" Target="https://leetcode.com/problems/dungeon-game/" TargetMode="External"/><Relationship Id="rId7" Type="http://schemas.openxmlformats.org/officeDocument/2006/relationships/hyperlink" Target="https://leetcode.com/problems/max-chunks-to-make-sorted-ii" TargetMode="External"/><Relationship Id="rId145" Type="http://schemas.openxmlformats.org/officeDocument/2006/relationships/hyperlink" Target="https://practice.geeksforgeeks.org/problems/n-meetings-in-one-room/0" TargetMode="External"/><Relationship Id="rId266" Type="http://schemas.openxmlformats.org/officeDocument/2006/relationships/hyperlink" Target="https://leetcode.com/problems/dungeon-game/" TargetMode="External"/><Relationship Id="rId8" Type="http://schemas.openxmlformats.org/officeDocument/2006/relationships/hyperlink" Target="https://leetcode.com/problems/product-of-array-except-self" TargetMode="External"/><Relationship Id="rId144" Type="http://schemas.openxmlformats.org/officeDocument/2006/relationships/hyperlink" Target="https://www.programcreek.com/2014/08/leetcode-line-reflection-java/" TargetMode="External"/><Relationship Id="rId265" Type="http://schemas.openxmlformats.org/officeDocument/2006/relationships/hyperlink" Target="https://www.geeksforgeeks.org/friends-pairing-problem/" TargetMode="External"/><Relationship Id="rId73" Type="http://schemas.openxmlformats.org/officeDocument/2006/relationships/hyperlink" Target="https://leetcode.com/problems/inorder-successor-in-bst/" TargetMode="External"/><Relationship Id="rId72" Type="http://schemas.openxmlformats.org/officeDocument/2006/relationships/hyperlink" Target="https://leetcode.com/problems/binary-tree-coloring-game/" TargetMode="External"/><Relationship Id="rId75" Type="http://schemas.openxmlformats.org/officeDocument/2006/relationships/hyperlink" Target="https://leetcode.com/problems/binary-tree-maximum-path-sum/" TargetMode="External"/><Relationship Id="rId74" Type="http://schemas.openxmlformats.org/officeDocument/2006/relationships/hyperlink" Target="https://leetcode.com/problems/maximum-product-of-splitted-binary-tree/" TargetMode="External"/><Relationship Id="rId77" Type="http://schemas.openxmlformats.org/officeDocument/2006/relationships/hyperlink" Target="https://leetcode.com/problems/delete-node-in-a-bst/" TargetMode="External"/><Relationship Id="rId260" Type="http://schemas.openxmlformats.org/officeDocument/2006/relationships/hyperlink" Target="https://www.geeksforgeeks.org/shortest-common-supersequence/" TargetMode="External"/><Relationship Id="rId76" Type="http://schemas.openxmlformats.org/officeDocument/2006/relationships/hyperlink" Target="https://leetcode.com/problems/recover-binary-search-tree/" TargetMode="External"/><Relationship Id="rId79" Type="http://schemas.openxmlformats.org/officeDocument/2006/relationships/hyperlink" Target="https://www.geeksforgeeks.org/construct-a-binary-search-tree-from-given-postorder/" TargetMode="External"/><Relationship Id="rId78" Type="http://schemas.openxmlformats.org/officeDocument/2006/relationships/hyperlink" Target="https://leetcode.com/problems/validate-binary-search-tree/" TargetMode="External"/><Relationship Id="rId71" Type="http://schemas.openxmlformats.org/officeDocument/2006/relationships/hyperlink" Target="https://leetcode.com/problems/binary-tree-coloring-game/" TargetMode="External"/><Relationship Id="rId70" Type="http://schemas.openxmlformats.org/officeDocument/2006/relationships/hyperlink" Target="https://www.geeksforgeeks.org/boundary-traversal-of-binary-tree/" TargetMode="External"/><Relationship Id="rId139" Type="http://schemas.openxmlformats.org/officeDocument/2006/relationships/hyperlink" Target="https://codeforces.com/contest/1526/problem/C2" TargetMode="External"/><Relationship Id="rId138" Type="http://schemas.openxmlformats.org/officeDocument/2006/relationships/hyperlink" Target="https://codeforces.com/contest/1520/problem/D" TargetMode="External"/><Relationship Id="rId259" Type="http://schemas.openxmlformats.org/officeDocument/2006/relationships/hyperlink" Target="https://leetcode.com/problems/distinct-subsequences/" TargetMode="External"/><Relationship Id="rId137" Type="http://schemas.openxmlformats.org/officeDocument/2006/relationships/hyperlink" Target="https://practice.geeksforgeeks.org/problems/implementing-floyd-warshall/0" TargetMode="External"/><Relationship Id="rId258" Type="http://schemas.openxmlformats.org/officeDocument/2006/relationships/hyperlink" Target="https://leetcode.com/problems/number-of-digit-one/" TargetMode="External"/><Relationship Id="rId132" Type="http://schemas.openxmlformats.org/officeDocument/2006/relationships/hyperlink" Target="https://leetcode.com/problems/cheapest-flights-within-k-stops/" TargetMode="External"/><Relationship Id="rId253" Type="http://schemas.openxmlformats.org/officeDocument/2006/relationships/hyperlink" Target="https://www.geeksforgeeks.org/longest-repeating-subsequence/" TargetMode="External"/><Relationship Id="rId131" Type="http://schemas.openxmlformats.org/officeDocument/2006/relationships/hyperlink" Target="https://leetcode.com/problems/smallest-string-with-swaps/" TargetMode="External"/><Relationship Id="rId252" Type="http://schemas.openxmlformats.org/officeDocument/2006/relationships/hyperlink" Target="https://www.geeksforgeeks.org/word-break-problem-dp-32/" TargetMode="External"/><Relationship Id="rId130" Type="http://schemas.openxmlformats.org/officeDocument/2006/relationships/hyperlink" Target="https://leetcode.com/problems/graph-connectivity-with-threshold/" TargetMode="External"/><Relationship Id="rId251" Type="http://schemas.openxmlformats.org/officeDocument/2006/relationships/hyperlink" Target="https://www.geeksforgeeks.org/probability-knight-remain-chessboard/" TargetMode="External"/><Relationship Id="rId250" Type="http://schemas.openxmlformats.org/officeDocument/2006/relationships/hyperlink" Target="https://www.geeksforgeeks.org/longest-bitonic-subsequence-dp-15/" TargetMode="External"/><Relationship Id="rId136" Type="http://schemas.openxmlformats.org/officeDocument/2006/relationships/hyperlink" Target="https://practice.geeksforgeeks.org/problems/implementing-floyd-warshall/0" TargetMode="External"/><Relationship Id="rId257" Type="http://schemas.openxmlformats.org/officeDocument/2006/relationships/hyperlink" Target="https://codeforces.com/contest/1555/problem/D" TargetMode="External"/><Relationship Id="rId135" Type="http://schemas.openxmlformats.org/officeDocument/2006/relationships/hyperlink" Target="https://www.geeksforgeeks.org/shortest-cycle-in-an-undirected-unweighted-graph/" TargetMode="External"/><Relationship Id="rId256" Type="http://schemas.openxmlformats.org/officeDocument/2006/relationships/hyperlink" Target="https://www.geeksforgeeks.org/largest-sum-subarray-least-k-numbers/" TargetMode="External"/><Relationship Id="rId134" Type="http://schemas.openxmlformats.org/officeDocument/2006/relationships/hyperlink" Target="https://leetcode.com/problems/find-eventual-safe-states/" TargetMode="External"/><Relationship Id="rId255" Type="http://schemas.openxmlformats.org/officeDocument/2006/relationships/hyperlink" Target="https://www.geeksforgeeks.org/optimal-binary-search-tree-dp-24/" TargetMode="External"/><Relationship Id="rId133" Type="http://schemas.openxmlformats.org/officeDocument/2006/relationships/hyperlink" Target="https://leetcode.com/problems/cracking-the-safe/" TargetMode="External"/><Relationship Id="rId254" Type="http://schemas.openxmlformats.org/officeDocument/2006/relationships/hyperlink" Target="https://www.geeksforgeeks.org/longest-repeating-subsequence/" TargetMode="External"/><Relationship Id="rId62" Type="http://schemas.openxmlformats.org/officeDocument/2006/relationships/hyperlink" Target="https://www.geeksforgeeks.org/efficiently-implement-k-queues-single-array/" TargetMode="External"/><Relationship Id="rId61" Type="http://schemas.openxmlformats.org/officeDocument/2006/relationships/hyperlink" Target="https://practice.geeksforgeeks.org/problems/add-two-numbers-represented-by-linked-lists/1" TargetMode="External"/><Relationship Id="rId64" Type="http://schemas.openxmlformats.org/officeDocument/2006/relationships/hyperlink" Target="https://leetcode.com/problems/minimum-cost-tree-from-leaf-values/" TargetMode="External"/><Relationship Id="rId63" Type="http://schemas.openxmlformats.org/officeDocument/2006/relationships/hyperlink" Target="https://leetcode.com/problems/remove-duplicate-letters/" TargetMode="External"/><Relationship Id="rId66" Type="http://schemas.openxmlformats.org/officeDocument/2006/relationships/hyperlink" Target="https://leetcode.com/problems/populating-next-right-pointers-in-each-node/" TargetMode="External"/><Relationship Id="rId172" Type="http://schemas.openxmlformats.org/officeDocument/2006/relationships/hyperlink" Target="https://www.spoj.com/problems/DEFKIN/" TargetMode="External"/><Relationship Id="rId293" Type="http://schemas.openxmlformats.org/officeDocument/2006/relationships/hyperlink" Target="https://www.hackerrank.com/challenges/no-prefix-set/problem" TargetMode="External"/><Relationship Id="rId65" Type="http://schemas.openxmlformats.org/officeDocument/2006/relationships/hyperlink" Target="https://leetcode.com/problems/minimum-cost-tree-from-leaf-values/" TargetMode="External"/><Relationship Id="rId171" Type="http://schemas.openxmlformats.org/officeDocument/2006/relationships/hyperlink" Target="https://practice.geeksforgeeks.org/problems/chocolate-distribution-problem/0" TargetMode="External"/><Relationship Id="rId292" Type="http://schemas.openxmlformats.org/officeDocument/2006/relationships/hyperlink" Target="https://leetcode.com/problems/k-th-smallest-in-lexicographical-order/" TargetMode="External"/><Relationship Id="rId68" Type="http://schemas.openxmlformats.org/officeDocument/2006/relationships/hyperlink" Target="https://leetcode.com/problems/sum-of-distances-in-tree/" TargetMode="External"/><Relationship Id="rId170" Type="http://schemas.openxmlformats.org/officeDocument/2006/relationships/hyperlink" Target="https://practice.geeksforgeeks.org/problems/chocolate-distribution-problem/0" TargetMode="External"/><Relationship Id="rId291" Type="http://schemas.openxmlformats.org/officeDocument/2006/relationships/hyperlink" Target="https://leetcode.com/problems/search-suggestions-system/" TargetMode="External"/><Relationship Id="rId67" Type="http://schemas.openxmlformats.org/officeDocument/2006/relationships/hyperlink" Target="https://leetcode.com/problems/sum-of-distances-in-tree/" TargetMode="External"/><Relationship Id="rId290" Type="http://schemas.openxmlformats.org/officeDocument/2006/relationships/hyperlink" Target="https://leetcode.com/problems/maximum-xor-of-two-numbers-in-an-array/" TargetMode="External"/><Relationship Id="rId60" Type="http://schemas.openxmlformats.org/officeDocument/2006/relationships/hyperlink" Target="https://practice.geeksforgeeks.org/problems/remove-duplicate-element-from-sorted-linked-list/1" TargetMode="External"/><Relationship Id="rId165" Type="http://schemas.openxmlformats.org/officeDocument/2006/relationships/hyperlink" Target="https://practice.geeksforgeeks.org/problems/swap-and-maximize/0" TargetMode="External"/><Relationship Id="rId286" Type="http://schemas.openxmlformats.org/officeDocument/2006/relationships/hyperlink" Target="https://leetcode.com/problems/divide-two-integers/" TargetMode="External"/><Relationship Id="rId69" Type="http://schemas.openxmlformats.org/officeDocument/2006/relationships/hyperlink" Target="https://www.geeksforgeeks.org/reverse-level-order-traversal/" TargetMode="External"/><Relationship Id="rId164" Type="http://schemas.openxmlformats.org/officeDocument/2006/relationships/hyperlink" Target="https://www.geeksforgeeks.org/maximum-sum-absolute-difference-array/" TargetMode="External"/><Relationship Id="rId285" Type="http://schemas.openxmlformats.org/officeDocument/2006/relationships/hyperlink" Target="https://leetcode.com/problems/bitwise-ors-of-subarrays/" TargetMode="External"/><Relationship Id="rId163" Type="http://schemas.openxmlformats.org/officeDocument/2006/relationships/hyperlink" Target="https://practice.geeksforgeeks.org/problems/maximize-arrii-of-an-array/0" TargetMode="External"/><Relationship Id="rId284" Type="http://schemas.openxmlformats.org/officeDocument/2006/relationships/hyperlink" Target="https://leetcode.com/problems/total-hamming-distance/" TargetMode="External"/><Relationship Id="rId162" Type="http://schemas.openxmlformats.org/officeDocument/2006/relationships/hyperlink" Target="https://practice.geeksforgeeks.org/problems/maximize-sum-after-k-negations/0" TargetMode="External"/><Relationship Id="rId283" Type="http://schemas.openxmlformats.org/officeDocument/2006/relationships/hyperlink" Target="https://leetcode.com/problems/single-number-iii/" TargetMode="External"/><Relationship Id="rId169" Type="http://schemas.openxmlformats.org/officeDocument/2006/relationships/hyperlink" Target="https://www.geeksforgeeks.org/smallest-subset-sum-greater-elements/" TargetMode="External"/><Relationship Id="rId168" Type="http://schemas.openxmlformats.org/officeDocument/2006/relationships/hyperlink" Target="https://practice.geeksforgeeks.org/problems/page-faults-in-lru/0" TargetMode="External"/><Relationship Id="rId289" Type="http://schemas.openxmlformats.org/officeDocument/2006/relationships/hyperlink" Target="https://leetcode.com/problems/implement-trie-prefix-tree/" TargetMode="External"/><Relationship Id="rId167" Type="http://schemas.openxmlformats.org/officeDocument/2006/relationships/hyperlink" Target="https://www.geeksforgeeks.org/program-for-shortest-job-first-or-sjf-cpu-scheduling-set-1-non-preemptive/" TargetMode="External"/><Relationship Id="rId288" Type="http://schemas.openxmlformats.org/officeDocument/2006/relationships/hyperlink" Target="https://www.geeksforgeeks.org/maximum-xor-value-of-a-pair-from-a-range/" TargetMode="External"/><Relationship Id="rId166" Type="http://schemas.openxmlformats.org/officeDocument/2006/relationships/hyperlink" Target="https://www.geeksforgeeks.org/minimum-sum-absolute-difference-pairs-two-arrays/" TargetMode="External"/><Relationship Id="rId287" Type="http://schemas.openxmlformats.org/officeDocument/2006/relationships/hyperlink" Target="https://www.interviewbit.com/problems/min-xor-value/" TargetMode="External"/><Relationship Id="rId51" Type="http://schemas.openxmlformats.org/officeDocument/2006/relationships/hyperlink" Target="https://practice.geeksforgeeks.org/problems/sort-a-linked-list/1" TargetMode="External"/><Relationship Id="rId50" Type="http://schemas.openxmlformats.org/officeDocument/2006/relationships/hyperlink" Target="https://www.geeksforgeeks.org/write-a-function-to-get-the-intersection-point-of-two-linked-lists/" TargetMode="External"/><Relationship Id="rId53" Type="http://schemas.openxmlformats.org/officeDocument/2006/relationships/hyperlink" Target="https://practice.geeksforgeeks.org/problems/check-if-linked-list-is-pallindrome/1" TargetMode="External"/><Relationship Id="rId52" Type="http://schemas.openxmlformats.org/officeDocument/2006/relationships/hyperlink" Target="https://practice.geeksforgeeks.org/problems/quick-sort-on-linked-list/1" TargetMode="External"/><Relationship Id="rId55" Type="http://schemas.openxmlformats.org/officeDocument/2006/relationships/hyperlink" Target="https://www.geeksforgeeks.org/sort-k-sorted-doubly-linked-list/" TargetMode="External"/><Relationship Id="rId161" Type="http://schemas.openxmlformats.org/officeDocument/2006/relationships/hyperlink" Target="https://practice.geeksforgeeks.org/problems/maximize-sum-after-k-negations/0" TargetMode="External"/><Relationship Id="rId282" Type="http://schemas.openxmlformats.org/officeDocument/2006/relationships/hyperlink" Target="https://www.geeksforgeeks.org/calculate-square-of-a-number-without-using-and-pow/" TargetMode="External"/><Relationship Id="rId54" Type="http://schemas.openxmlformats.org/officeDocument/2006/relationships/hyperlink" Target="https://www.geeksforgeeks.org/sort-k-sorted-doubly-linked-list/" TargetMode="External"/><Relationship Id="rId160" Type="http://schemas.openxmlformats.org/officeDocument/2006/relationships/hyperlink" Target="https://www.geeksforgeeks.org/maximum-product-subset-array/" TargetMode="External"/><Relationship Id="rId281" Type="http://schemas.openxmlformats.org/officeDocument/2006/relationships/hyperlink" Target="https://www.geeksforgeeks.org/calculate-square-of-a-number-without-using-and-pow/" TargetMode="External"/><Relationship Id="rId57" Type="http://schemas.openxmlformats.org/officeDocument/2006/relationships/hyperlink" Target="https://practice.geeksforgeeks.org/problems/flattening-a-linked-list/1" TargetMode="External"/><Relationship Id="rId280" Type="http://schemas.openxmlformats.org/officeDocument/2006/relationships/hyperlink" Target="https://www.geeksforgeeks.org/copy-set-bits-in-a-range/" TargetMode="External"/><Relationship Id="rId56" Type="http://schemas.openxmlformats.org/officeDocument/2006/relationships/hyperlink" Target="https://www.geeksforgeeks.org/reverse-doubly-linked-list-groups-given-size/" TargetMode="External"/><Relationship Id="rId159" Type="http://schemas.openxmlformats.org/officeDocument/2006/relationships/hyperlink" Target="https://www.geeksforgeeks.org/find-maximum-meetings-in-one-room/" TargetMode="External"/><Relationship Id="rId59" Type="http://schemas.openxmlformats.org/officeDocument/2006/relationships/hyperlink" Target="https://practice.geeksforgeeks.org/problems/delete-nodes-having-greater-value-on-right/1" TargetMode="External"/><Relationship Id="rId154" Type="http://schemas.openxmlformats.org/officeDocument/2006/relationships/hyperlink" Target="https://www.geeksforgeeks.org/buy-maximum-stocks-stocks-can-bought-th-day/" TargetMode="External"/><Relationship Id="rId275" Type="http://schemas.openxmlformats.org/officeDocument/2006/relationships/hyperlink" Target="https://leetcode.com/problems/number-of-1-bits/" TargetMode="External"/><Relationship Id="rId58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minimum-platforms/0" TargetMode="External"/><Relationship Id="rId274" Type="http://schemas.openxmlformats.org/officeDocument/2006/relationships/hyperlink" Target="https://www.geeksforgeeks.org/unbounded-knapsack-repetition-items-allowed/" TargetMode="External"/><Relationship Id="rId152" Type="http://schemas.openxmlformats.org/officeDocument/2006/relationships/hyperlink" Target="https://practice.geeksforgeeks.org/problems/minimum-platforms/0" TargetMode="External"/><Relationship Id="rId273" Type="http://schemas.openxmlformats.org/officeDocument/2006/relationships/hyperlink" Target="https://www.geeksforgeeks.org/unbounded-knapsack-repetition-items-allowed/" TargetMode="External"/><Relationship Id="rId151" Type="http://schemas.openxmlformats.org/officeDocument/2006/relationships/hyperlink" Target="https://www.geeksforgeeks.org/maximum-trains-stoppage-can-provided/" TargetMode="External"/><Relationship Id="rId272" Type="http://schemas.openxmlformats.org/officeDocument/2006/relationships/hyperlink" Target="https://leetcode.com/problems/coin-change-2/" TargetMode="External"/><Relationship Id="rId158" Type="http://schemas.openxmlformats.org/officeDocument/2006/relationships/hyperlink" Target="https://www.geeksforgeeks.org/survival/" TargetMode="External"/><Relationship Id="rId279" Type="http://schemas.openxmlformats.org/officeDocument/2006/relationships/hyperlink" Target="https://leetcode.com/problems/power-of-two/" TargetMode="External"/><Relationship Id="rId157" Type="http://schemas.openxmlformats.org/officeDocument/2006/relationships/hyperlink" Target="https://www.geeksforgeeks.org/minimum-cost-cut-board-squares/" TargetMode="External"/><Relationship Id="rId278" Type="http://schemas.openxmlformats.org/officeDocument/2006/relationships/hyperlink" Target="https://practice.geeksforgeeks.org/problems/bit-difference/0" TargetMode="External"/><Relationship Id="rId156" Type="http://schemas.openxmlformats.org/officeDocument/2006/relationships/hyperlink" Target="https://www.geeksforgeeks.org/minimize-cash-flow-among-given-set-friends-borrowed-money/" TargetMode="External"/><Relationship Id="rId277" Type="http://schemas.openxmlformats.org/officeDocument/2006/relationships/hyperlink" Target="https://practice.geeksforgeeks.org/problems/finding-the-numbers0215/1" TargetMode="External"/><Relationship Id="rId155" Type="http://schemas.openxmlformats.org/officeDocument/2006/relationships/hyperlink" Target="https://practice.geeksforgeeks.org/problems/shop-in-candy-store/0" TargetMode="External"/><Relationship Id="rId276" Type="http://schemas.openxmlformats.org/officeDocument/2006/relationships/hyperlink" Target="https://leetcode.com/problems/reverse-bits/" TargetMode="External"/><Relationship Id="rId107" Type="http://schemas.openxmlformats.org/officeDocument/2006/relationships/hyperlink" Target="https://practice.geeksforgeeks.org/problems/eulerian-path-in-an-undirected-graph/0" TargetMode="External"/><Relationship Id="rId228" Type="http://schemas.openxmlformats.org/officeDocument/2006/relationships/hyperlink" Target="https://www.geeksforgeeks.org/highway-billboard-problem/" TargetMode="External"/><Relationship Id="rId106" Type="http://schemas.openxmlformats.org/officeDocument/2006/relationships/hyperlink" Target="https://practice.geeksforgeeks.org/problems/doctor-strange/0" TargetMode="External"/><Relationship Id="rId227" Type="http://schemas.openxmlformats.org/officeDocument/2006/relationships/hyperlink" Target="https://www.geeksforgeeks.org/highway-billboard-problem/" TargetMode="External"/><Relationship Id="rId105" Type="http://schemas.openxmlformats.org/officeDocument/2006/relationships/hyperlink" Target="https://leetcode.com/problems/rotting-oranges" TargetMode="External"/><Relationship Id="rId226" Type="http://schemas.openxmlformats.org/officeDocument/2006/relationships/hyperlink" Target="https://leetcode.com/problems/best-time-to-buy-and-sell-stock-with-transaction-fee/" TargetMode="External"/><Relationship Id="rId104" Type="http://schemas.openxmlformats.org/officeDocument/2006/relationships/hyperlink" Target="https://leetcode.com/problems/coloring-a-border" TargetMode="External"/><Relationship Id="rId225" Type="http://schemas.openxmlformats.org/officeDocument/2006/relationships/hyperlink" Target="https://leetcode.com/problems/cherry-pickup-ii/" TargetMode="External"/><Relationship Id="rId109" Type="http://schemas.openxmlformats.org/officeDocument/2006/relationships/hyperlink" Target="https://practice.geeksforgeeks.org/problems/euler-circuit-in-a-directed-graph/1" TargetMode="External"/><Relationship Id="rId108" Type="http://schemas.openxmlformats.org/officeDocument/2006/relationships/hyperlink" Target="https://practice.geeksforgeeks.org/problems/euler-circuit-in-a-directed-graph/1" TargetMode="External"/><Relationship Id="rId229" Type="http://schemas.openxmlformats.org/officeDocument/2006/relationships/hyperlink" Target="https://www.geeksforgeeks.org/matrix-chain-multiplication-dp-8/" TargetMode="External"/><Relationship Id="rId220" Type="http://schemas.openxmlformats.org/officeDocument/2006/relationships/hyperlink" Target="https://www.geeksforgeeks.org/total-number-of-possible-binary-search-trees-with-n-keys/" TargetMode="External"/><Relationship Id="rId103" Type="http://schemas.openxmlformats.org/officeDocument/2006/relationships/hyperlink" Target="https://leetcode.com/problems/sliding-puzzle" TargetMode="External"/><Relationship Id="rId224" Type="http://schemas.openxmlformats.org/officeDocument/2006/relationships/hyperlink" Target="https://leetcode.com/problems/cherry-pickup/" TargetMode="External"/><Relationship Id="rId102" Type="http://schemas.openxmlformats.org/officeDocument/2006/relationships/hyperlink" Target="https://leetcode.com/problems/as-far-from-land-as-possible/" TargetMode="External"/><Relationship Id="rId223" Type="http://schemas.openxmlformats.org/officeDocument/2006/relationships/hyperlink" Target="https://leetcode.com/problems/cherry-pickup/" TargetMode="External"/><Relationship Id="rId101" Type="http://schemas.openxmlformats.org/officeDocument/2006/relationships/hyperlink" Target="https://leetcode.com/problems/word-ladder" TargetMode="External"/><Relationship Id="rId222" Type="http://schemas.openxmlformats.org/officeDocument/2006/relationships/hyperlink" Target="https://leetcode.com/problems/minimum-path-sum/" TargetMode="External"/><Relationship Id="rId100" Type="http://schemas.openxmlformats.org/officeDocument/2006/relationships/hyperlink" Target="https://leetcode.com/problems/number-of-distinct-islands" TargetMode="External"/><Relationship Id="rId221" Type="http://schemas.openxmlformats.org/officeDocument/2006/relationships/hyperlink" Target="https://cp-algorithms.com/combinatorics/catalan-numbers.html" TargetMode="External"/><Relationship Id="rId217" Type="http://schemas.openxmlformats.org/officeDocument/2006/relationships/hyperlink" Target="https://www.geeksforgeeks.org/count-number-binary-strings-without-consecutive-1s/" TargetMode="External"/><Relationship Id="rId216" Type="http://schemas.openxmlformats.org/officeDocument/2006/relationships/hyperlink" Target="https://www.lintcode.com/en/old/problem/paint-house-ii/" TargetMode="External"/><Relationship Id="rId215" Type="http://schemas.openxmlformats.org/officeDocument/2006/relationships/hyperlink" Target="https://www.lintcode.com/problem/paint-house/description" TargetMode="External"/><Relationship Id="rId214" Type="http://schemas.openxmlformats.org/officeDocument/2006/relationships/hyperlink" Target="https://www.lintcode.com/problem/paint-fence/description" TargetMode="External"/><Relationship Id="rId219" Type="http://schemas.openxmlformats.org/officeDocument/2006/relationships/hyperlink" Target="https://www.geeksforgeeks.org/count-possible-ways-to-construct-buildings/" TargetMode="External"/><Relationship Id="rId218" Type="http://schemas.openxmlformats.org/officeDocument/2006/relationships/hyperlink" Target="https://www.geeksforgeeks.org/count-possible-ways-to-construct-buildings/" TargetMode="External"/><Relationship Id="rId213" Type="http://schemas.openxmlformats.org/officeDocument/2006/relationships/hyperlink" Target="https://www.geeksforgeeks.org/minimum-number-of-increasing-subsequences/" TargetMode="External"/><Relationship Id="rId212" Type="http://schemas.openxmlformats.org/officeDocument/2006/relationships/hyperlink" Target="https://www.geeksforgeeks.org/minimum-number-of-increasing-subsequences/" TargetMode="External"/><Relationship Id="rId211" Type="http://schemas.openxmlformats.org/officeDocument/2006/relationships/hyperlink" Target="https://www.geeksforgeeks.org/weighted-job-scheduling-set-2-using-lis/?ref=rp" TargetMode="External"/><Relationship Id="rId210" Type="http://schemas.openxmlformats.org/officeDocument/2006/relationships/hyperlink" Target="https://practice.geeksforgeeks.org/problems/box-stacking/1" TargetMode="External"/><Relationship Id="rId129" Type="http://schemas.openxmlformats.org/officeDocument/2006/relationships/hyperlink" Target="https://leetcode.com/problems/remove-max-number-of-edges-to-keep-graph-fully-traversable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249" Type="http://schemas.openxmlformats.org/officeDocument/2006/relationships/hyperlink" Target="https://leetcode.com/problems/palindrome-partitioning-ii/" TargetMode="External"/><Relationship Id="rId127" Type="http://schemas.openxmlformats.org/officeDocument/2006/relationships/hyperlink" Target="https://leetcode.com/problems/shortest-distance-from-all-buildings/" TargetMode="External"/><Relationship Id="rId248" Type="http://schemas.openxmlformats.org/officeDocument/2006/relationships/hyperlink" Target="https://leetcode.com/problems/regular-expression-matching/" TargetMode="External"/><Relationship Id="rId126" Type="http://schemas.openxmlformats.org/officeDocument/2006/relationships/hyperlink" Target="https://leetcode.com/problems/swim-in-rising-water/" TargetMode="External"/><Relationship Id="rId247" Type="http://schemas.openxmlformats.org/officeDocument/2006/relationships/hyperlink" Target="https://leetcode.com/problems/wildcard-matching/" TargetMode="External"/><Relationship Id="rId121" Type="http://schemas.openxmlformats.org/officeDocument/2006/relationships/hyperlink" Target="https://practice.geeksforgeeks.org/problems/maximum-bipartite-matching/1" TargetMode="External"/><Relationship Id="rId242" Type="http://schemas.openxmlformats.org/officeDocument/2006/relationships/hyperlink" Target="https://www.geeksforgeeks.org/egg-dropping-puzzle-dp-11/" TargetMode="External"/><Relationship Id="rId120" Type="http://schemas.openxmlformats.org/officeDocument/2006/relationships/hyperlink" Target="https://practice.geeksforgeeks.org/problems/find-the-maximum-flow/0" TargetMode="External"/><Relationship Id="rId241" Type="http://schemas.openxmlformats.org/officeDocument/2006/relationships/hyperlink" Target="https://www.geeksforgeeks.org/puzzle-set-35-2-eggs-and-100-floors/" TargetMode="External"/><Relationship Id="rId240" Type="http://schemas.openxmlformats.org/officeDocument/2006/relationships/hyperlink" Target="https://leetcode.com/problems/edit-distance/" TargetMode="External"/><Relationship Id="rId125" Type="http://schemas.openxmlformats.org/officeDocument/2006/relationships/hyperlink" Target="https://leetcode.com/problems/largest-color-value-in-a-directed-graph/" TargetMode="External"/><Relationship Id="rId246" Type="http://schemas.openxmlformats.org/officeDocument/2006/relationships/hyperlink" Target="https://leetcode.com/problems/wildcard-matching/" TargetMode="External"/><Relationship Id="rId124" Type="http://schemas.openxmlformats.org/officeDocument/2006/relationships/hyperlink" Target="https://www.geeksforgeeks.org/given-sorted-dictionary-find-precedence-characters/" TargetMode="External"/><Relationship Id="rId245" Type="http://schemas.openxmlformats.org/officeDocument/2006/relationships/hyperlink" Target="https://www.geeksforgeeks.org/maximum-size-sub-matrix-with-all-1s-in-a-binary-matrix/" TargetMode="External"/><Relationship Id="rId123" Type="http://schemas.openxmlformats.org/officeDocument/2006/relationships/hyperlink" Target="https://leetcode.com/problems/bricks-falling-when-hit/" TargetMode="External"/><Relationship Id="rId244" Type="http://schemas.openxmlformats.org/officeDocument/2006/relationships/hyperlink" Target="https://www.geeksforgeeks.org/ugly-numbers/" TargetMode="External"/><Relationship Id="rId122" Type="http://schemas.openxmlformats.org/officeDocument/2006/relationships/hyperlink" Target="https://www.geeksforgeeks.org/minimum-swaps-to-make-two-array-identical/" TargetMode="External"/><Relationship Id="rId243" Type="http://schemas.openxmlformats.org/officeDocument/2006/relationships/hyperlink" Target="https://www.geeksforgeeks.org/optimal-strategy-for-a-game-dp-31/" TargetMode="External"/><Relationship Id="rId95" Type="http://schemas.openxmlformats.org/officeDocument/2006/relationships/hyperlink" Target="https://practice.geeksforgeeks.org/problems/strongly-connected-components-kosarajus-algo/1" TargetMode="External"/><Relationship Id="rId94" Type="http://schemas.openxmlformats.org/officeDocument/2006/relationships/hyperlink" Target="https://discuss.codechef.com/t/how-to-solve-this-google-interview-graph-question/35981" TargetMode="External"/><Relationship Id="rId97" Type="http://schemas.openxmlformats.org/officeDocument/2006/relationships/hyperlink" Target="https://leetcode.com/problems/number-of-enclaves" TargetMode="External"/><Relationship Id="rId96" Type="http://schemas.openxmlformats.org/officeDocument/2006/relationships/hyperlink" Target="https://practice.geeksforgeeks.org/problems/mother-vertex/1" TargetMode="External"/><Relationship Id="rId99" Type="http://schemas.openxmlformats.org/officeDocument/2006/relationships/hyperlink" Target="https://leetcode.com/problems/number-of-distinct-islands" TargetMode="External"/><Relationship Id="rId98" Type="http://schemas.openxmlformats.org/officeDocument/2006/relationships/hyperlink" Target="https://leetcode.com/problems/number-of-islands" TargetMode="External"/><Relationship Id="rId91" Type="http://schemas.openxmlformats.org/officeDocument/2006/relationships/hyperlink" Target="https://www.spoj.com/problems/RMQSQ/" TargetMode="External"/><Relationship Id="rId90" Type="http://schemas.openxmlformats.org/officeDocument/2006/relationships/hyperlink" Target="https://www.spoj.com/problems/RMQSQ/" TargetMode="External"/><Relationship Id="rId93" Type="http://schemas.openxmlformats.org/officeDocument/2006/relationships/hyperlink" Target="https://www.geeksforgeeks.org/minimum-cost-connect-cities/" TargetMode="External"/><Relationship Id="rId92" Type="http://schemas.openxmlformats.org/officeDocument/2006/relationships/hyperlink" Target="https://practice.geeksforgeeks.org/problems/bfs-traversal-of-graph/1" TargetMode="External"/><Relationship Id="rId118" Type="http://schemas.openxmlformats.org/officeDocument/2006/relationships/hyperlink" Target="https://leetcode.com/problems/reconstruct-itinerary" TargetMode="External"/><Relationship Id="rId2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117" Type="http://schemas.openxmlformats.org/officeDocument/2006/relationships/hyperlink" Target="https://www.geeksforgeeks.org/job-sequencing-problem/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116" Type="http://schemas.openxmlformats.org/officeDocument/2006/relationships/hyperlink" Target="https://leetcode.com/problems/minimize-malware-spread" TargetMode="External"/><Relationship Id="rId237" Type="http://schemas.openxmlformats.org/officeDocument/2006/relationships/hyperlink" Target="https://leetcode.com/problems/palindromic-substrings/" TargetMode="External"/><Relationship Id="rId115" Type="http://schemas.openxmlformats.org/officeDocument/2006/relationships/hyperlink" Target="https://practice.geeksforgeeks.org/problems/castle-run/0" TargetMode="External"/><Relationship Id="rId236" Type="http://schemas.openxmlformats.org/officeDocument/2006/relationships/hyperlink" Target="https://leetcode.com/problems/longest-palindromic-subsequence/" TargetMode="External"/><Relationship Id="rId119" Type="http://schemas.openxmlformats.org/officeDocument/2006/relationships/hyperlink" Target="https://leetcode.com/problems/most-stones-removed-with-same-row-or-column" TargetMode="External"/><Relationship Id="rId110" Type="http://schemas.openxmlformats.org/officeDocument/2006/relationships/hyperlink" Target="https://www.lintcode.com/en/old/problem/number-of-islands-ii/" TargetMode="External"/><Relationship Id="rId231" Type="http://schemas.openxmlformats.org/officeDocument/2006/relationships/hyperlink" Target="https://www.geeksforgeeks.org/minimum-maximum-values-expression/" TargetMode="External"/><Relationship Id="rId230" Type="http://schemas.openxmlformats.org/officeDocument/2006/relationships/hyperlink" Target="https://www.lintcode.com/problem/boolean-parenthesization/description" TargetMode="External"/><Relationship Id="rId114" Type="http://schemas.openxmlformats.org/officeDocument/2006/relationships/hyperlink" Target="https://leetcode.com/problems/redundant-connection" TargetMode="External"/><Relationship Id="rId235" Type="http://schemas.openxmlformats.org/officeDocument/2006/relationships/hyperlink" Target="https://www.geeksforgeeks.org/lcs-longest-common-subsequence-three-strings/" TargetMode="External"/><Relationship Id="rId113" Type="http://schemas.openxmlformats.org/officeDocument/2006/relationships/hyperlink" Target="https://leetcode.com/problems/satisfiability-of-equality-equations" TargetMode="External"/><Relationship Id="rId234" Type="http://schemas.openxmlformats.org/officeDocument/2006/relationships/hyperlink" Target="https://leetcode.com/problems/longest-common-subsequence/" TargetMode="External"/><Relationship Id="rId112" Type="http://schemas.openxmlformats.org/officeDocument/2006/relationships/hyperlink" Target="https://medium.com/@rebeccahezhang/leetcode-737-sentence-similarity-ii-2ca213f10115" TargetMode="External"/><Relationship Id="rId233" Type="http://schemas.openxmlformats.org/officeDocument/2006/relationships/hyperlink" Target="https://www.geeksforgeeks.org/binomial-coefficient-dp-9/" TargetMode="External"/><Relationship Id="rId111" Type="http://schemas.openxmlformats.org/officeDocument/2006/relationships/hyperlink" Target="https://leetcode.com/problems/regions-cut-by-slashes" TargetMode="External"/><Relationship Id="rId232" Type="http://schemas.openxmlformats.org/officeDocument/2006/relationships/hyperlink" Target="https://www.geeksforgeeks.org/binomial-coefficient-dp-9/" TargetMode="External"/><Relationship Id="rId206" Type="http://schemas.openxmlformats.org/officeDocument/2006/relationships/hyperlink" Target="https://www.geeksforgeeks.org/find-the-k-th-permutation-sequence-of-first-n-natural-numbers/" TargetMode="External"/><Relationship Id="rId205" Type="http://schemas.openxmlformats.org/officeDocument/2006/relationships/hyperlink" Target="https://practice.geeksforgeeks.org/problems/partition-array-to-k-subsets/1" TargetMode="External"/><Relationship Id="rId204" Type="http://schemas.openxmlformats.org/officeDocument/2006/relationships/hyperlink" Target="https://www.geeksforgeeks.org/print-all-possible-paths-from-top-left-to-bottom-right-of-a-mxn-matrix/" TargetMode="External"/><Relationship Id="rId203" Type="http://schemas.openxmlformats.org/officeDocument/2006/relationships/hyperlink" Target="https://www.geeksforgeeks.org/longest-possible-route-in-a-matrix-with-hurdles/" TargetMode="External"/><Relationship Id="rId209" Type="http://schemas.openxmlformats.org/officeDocument/2006/relationships/hyperlink" Target="https://www.geeksforgeeks.org/dynamic-programming-building-bridges/" TargetMode="External"/><Relationship Id="rId208" Type="http://schemas.openxmlformats.org/officeDocument/2006/relationships/hyperlink" Target="https://leetcode.com/problems/longest-increasing-subsequence/" TargetMode="External"/><Relationship Id="rId207" Type="http://schemas.openxmlformats.org/officeDocument/2006/relationships/hyperlink" Target="https://leetcode.com/problems/longest-increasing-subsequence/" TargetMode="External"/><Relationship Id="rId202" Type="http://schemas.openxmlformats.org/officeDocument/2006/relationships/hyperlink" Target="https://www.geeksforgeeks.org/find-if-there-is-a-path-of-more-than-k-length-from-a-source/" TargetMode="External"/><Relationship Id="rId201" Type="http://schemas.openxmlformats.org/officeDocument/2006/relationships/hyperlink" Target="https://practice.geeksforgeeks.org/problems/permutations-of-a-given-string/0" TargetMode="External"/><Relationship Id="rId200" Type="http://schemas.openxmlformats.org/officeDocument/2006/relationships/hyperlink" Target="https://practice.geeksforgeeks.org/problems/permutations-of-a-given-string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0.5"/>
    <col customWidth="1" min="2" max="2" width="61.0"/>
    <col customWidth="1" min="4" max="4" width="18.63"/>
  </cols>
  <sheetData>
    <row r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3</v>
      </c>
      <c r="B3" s="10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5</v>
      </c>
      <c r="B4" s="11" t="s">
        <v>6</v>
      </c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2" t="s">
        <v>7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2" t="s">
        <v>8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2" t="s">
        <v>9</v>
      </c>
      <c r="B7" s="7"/>
      <c r="C7" s="13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2" t="s">
        <v>10</v>
      </c>
      <c r="B8" s="14" t="s">
        <v>11</v>
      </c>
      <c r="C8" s="15" t="s">
        <v>12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2" t="s">
        <v>13</v>
      </c>
      <c r="B9" s="16">
        <v>450.0</v>
      </c>
      <c r="C9" s="17"/>
      <c r="D9" s="18" t="s">
        <v>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2" t="s">
        <v>15</v>
      </c>
      <c r="B10" s="7"/>
      <c r="C10" s="19"/>
      <c r="D10" s="18" t="s">
        <v>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2" t="s">
        <v>17</v>
      </c>
      <c r="B11" s="12" t="s">
        <v>18</v>
      </c>
      <c r="C11" s="4"/>
      <c r="D11" s="18" t="s">
        <v>19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2" t="s">
        <v>20</v>
      </c>
      <c r="B12" s="20" t="s">
        <v>21</v>
      </c>
      <c r="C12" s="21"/>
      <c r="D12" s="18" t="s">
        <v>22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2" t="s">
        <v>23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2" t="s">
        <v>24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2" t="s">
        <v>25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2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3" t="s">
        <v>27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5" t="s">
        <v>28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6" t="s">
        <v>29</v>
      </c>
      <c r="B19" s="27" t="s">
        <v>30</v>
      </c>
      <c r="C19" s="2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9" t="s">
        <v>31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9" t="s">
        <v>32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6" t="s">
        <v>33</v>
      </c>
      <c r="B22" s="27" t="s">
        <v>34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9" t="str">
        <f>HYPERLINK("https://leetcode.com/problems/majority-element/","majority element")</f>
        <v>majority element</v>
      </c>
      <c r="B23" s="24" t="s">
        <v>35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9" t="str">
        <f>HYPERLINK("https://leetcode.com/problems/majority-element-ii/","majority element 2")</f>
        <v>majority element 2</v>
      </c>
      <c r="B24" s="24" t="s">
        <v>36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9" t="str">
        <f>HYPERLINK("geeksforgeeks.org/given-an-array-of-of-size-n-finds-all-the-elements-that-appear-more-than-nk-times/","majority element general")</f>
        <v>majority element general</v>
      </c>
      <c r="B25" s="24" t="s">
        <v>37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30" t="s">
        <v>38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5" t="str">
        <f>HYPERLINK("https://leetcode.com/problems/max-chunks-to-make-sorted/","Max chunks to make sorted")</f>
        <v>Max chunks to make sorted</v>
      </c>
      <c r="B27" s="24" t="s">
        <v>39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31" t="s">
        <v>40</v>
      </c>
      <c r="B28" s="27" t="s">
        <v>41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31" t="str">
        <f>HYPERLINK("https://leetcode.com/problems/maximum-product-of-three-numbers/","max product of 3 numbers")</f>
        <v>max product of 3 numbers</v>
      </c>
      <c r="B29" s="27" t="s">
        <v>42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6" t="str">
        <f>HYPERLINK("https://leetcode.com/problems/largest-number-at-least-twice-of-others/","largest number atleast twice of others")</f>
        <v>largest number atleast twice of others</v>
      </c>
      <c r="B30" s="24" t="s">
        <v>43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6" t="s">
        <v>44</v>
      </c>
      <c r="B31" s="27" t="s">
        <v>45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31" t="str">
        <f>HYPERLINK("https://leetcode.com/problems/number-of-subarrays-with-bounded-maximum/","number of subarrays with bounded maximum")</f>
        <v>number of subarrays with bounded maximum</v>
      </c>
      <c r="B32" s="27" t="s">
        <v>46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31" t="str">
        <f>HYPERLINK("https://leetcode.com/problems/maximum-subarray/","maximum subarray")</f>
        <v>maximum subarray</v>
      </c>
      <c r="B33" s="27" t="s">
        <v>47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30" t="s">
        <v>48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32" t="str">
        <f>HYPERLINK("https://www.codechef.com/JAN18/problems/KCON","K-CON")</f>
        <v>K-CON</v>
      </c>
      <c r="B35" s="27" t="s">
        <v>49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9" t="str">
        <f>HYPERLINK("https://leetcode.com/problems/best-meeting-point/","best meeting points")</f>
        <v>best meeting points</v>
      </c>
      <c r="B36" s="24" t="s">
        <v>50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6" t="str">
        <f>HYPERLINK("https://www.geeksforgeeks.org/segregate-0s-and-1s-in-an-array-by-traversing-array-once/","Segregate 0 and 1")</f>
        <v>Segregate 0 and 1</v>
      </c>
      <c r="B37" s="27" t="s">
        <v>51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33" t="s">
        <v>52</v>
      </c>
      <c r="B38" s="34" t="s">
        <v>53</v>
      </c>
      <c r="C38" s="3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7" t="s">
        <v>54</v>
      </c>
      <c r="B39" s="34" t="s">
        <v>55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7" t="str">
        <f>HYPERLINK("https://leetcode.com/problems/partition-labels/","partition labels")</f>
        <v>partition labels</v>
      </c>
      <c r="B40" s="36" t="s">
        <v>56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8" t="s">
        <v>57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9" t="s">
        <v>58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40" t="s">
        <v>59</v>
      </c>
      <c r="B43" s="24" t="s">
        <v>60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9" t="s">
        <v>61</v>
      </c>
      <c r="B44" s="41" t="s">
        <v>60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9" t="s">
        <v>62</v>
      </c>
      <c r="B45" s="24" t="s">
        <v>60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9" t="str">
        <f>HYPERLINK("https://leetcode.com/problems/consecutive-numbers-sum/","consecutive number sum")</f>
        <v>consecutive number sum</v>
      </c>
      <c r="B46" s="42" t="s">
        <v>63</v>
      </c>
      <c r="C46" s="4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43" t="s">
        <v>64</v>
      </c>
      <c r="B47" s="27"/>
      <c r="C47" s="36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6" t="s">
        <v>65</v>
      </c>
      <c r="B48" s="27" t="s">
        <v>66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6" t="str">
        <f>HYPERLINK("https://www.geeksforgeeks.org/sieve-of-eratosthenes/","Sieve of Eratosthenes")</f>
        <v>Sieve of Eratosthenes</v>
      </c>
      <c r="B49" s="27" t="s">
        <v>67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6" t="str">
        <f>HYPERLINK("https://www.spoj.com/problems/PRIME1/cstart=10","Segmented sieve")</f>
        <v>Segmented sieve</v>
      </c>
      <c r="B50" s="27" t="s">
        <v>68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9" t="s">
        <v>69</v>
      </c>
      <c r="B51" s="27" t="s">
        <v>69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6" t="str">
        <f>HYPERLINK("https://www.geeksforgeeks.org/find-the-number-of-jumps-to-reach-x-in-the-number-line-from-zero/","MIn Jump required with +i or -i allowed")</f>
        <v>MIn Jump required with +i or -i allowed</v>
      </c>
      <c r="B52" s="27" t="s">
        <v>70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6" t="s">
        <v>71</v>
      </c>
      <c r="B53" s="27" t="s">
        <v>72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6"/>
      <c r="B54" s="27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30" t="s">
        <v>73</v>
      </c>
      <c r="B55" s="27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32" t="str">
        <f>HYPERLINK("https://leetcode.com/problems/minimum-domino-rotations-for-equal-row/","minimum domino rotation for equal row")</f>
        <v>minimum domino rotation for equal row</v>
      </c>
      <c r="B56" s="24" t="s">
        <v>74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6" t="str">
        <f>HYPERLINK("https://leetcode.com/problems/multiply-strings/","multiply strings")</f>
        <v>multiply strings</v>
      </c>
      <c r="B57" s="24" t="s">
        <v>75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6" t="str">
        <f>HYPERLINK("https://www.geeksforgeeks.org/given-an-array-a-and-a-number-x-check-for-pair-in-a-with-sum-as-x/","Two Sum")</f>
        <v>Two Sum</v>
      </c>
      <c r="B58" s="27" t="s">
        <v>76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6" t="str">
        <f>HYPERLINK("https://www.geeksforgeeks.org/find-a-pair-with-the-given-difference/","Two Difference")</f>
        <v>Two Difference</v>
      </c>
      <c r="B59" s="27" t="s">
        <v>77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6" t="s">
        <v>78</v>
      </c>
      <c r="B60" s="27" t="s">
        <v>79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9" t="str">
        <f>HYPERLINK("https://leetcode.com/problems/smallest-range-covering-elements-from-k-lists/","smallest range from k lists")</f>
        <v>smallest range from k lists</v>
      </c>
      <c r="B61" s="24" t="s">
        <v>80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6" t="str">
        <f>HYPERLINK("https://leetcode.com/problems/maximum-product-subarray/","maximum product subarray")</f>
        <v>maximum product subarray</v>
      </c>
      <c r="B62" s="24" t="s">
        <v>81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6" t="str">
        <f>HYPERLINK("https://www.geeksforgeeks.org/minimum-number-platforms-required-railwaybus-station/","Min No. of Platform")</f>
        <v>Min No. of Platform</v>
      </c>
      <c r="B63" s="27" t="s">
        <v>82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9" t="str">
        <f>HYPERLINK("https://leetcode.com/problems/reverse-vowels-of-a-string/","Reverse vowels of a string")</f>
        <v>Reverse vowels of a string</v>
      </c>
      <c r="B64" s="44" t="s">
        <v>83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9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30" t="s">
        <v>84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45" t="str">
        <f>HYPERLINK("https://leetcode.com/problems/first-missing-positive/","First missing positive")</f>
        <v>First missing positive</v>
      </c>
      <c r="B67" s="24" t="s">
        <v>85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45" t="str">
        <f>HYPERLINK("https://leetcode.com/problems/rotate-image/","rotate image")</f>
        <v>rotate image</v>
      </c>
      <c r="B68" s="24" t="s">
        <v>86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46" t="s">
        <v>87</v>
      </c>
      <c r="B69" s="44" t="s">
        <v>88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45" t="str">
        <f>HYPERLINK("https://leetcode.com/problems/push-dominoes/","push dominoes")</f>
        <v>push dominoes</v>
      </c>
      <c r="B70" s="47" t="s">
        <v>89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31" t="str">
        <f>HYPERLINK("https://leetcode.com/problems/valid-palindrome-ii/","valid pallindrome 2")</f>
        <v>valid pallindrome 2</v>
      </c>
      <c r="B71" s="27" t="s">
        <v>90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45" t="s">
        <v>91</v>
      </c>
      <c r="B72" s="24" t="s">
        <v>92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48" t="s">
        <v>93</v>
      </c>
      <c r="B73" s="44" t="s">
        <v>94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3" t="s">
        <v>95</v>
      </c>
      <c r="B74" s="47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40" t="s">
        <v>96</v>
      </c>
      <c r="B75" s="24" t="s">
        <v>97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49" t="str">
        <f>HYPERLINK("https://www.codechef.com/SNCKPE19/problems/BUDDYNIM","Buddy nim")</f>
        <v>Buddy nim</v>
      </c>
      <c r="B76" s="42" t="s">
        <v>98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9" t="s">
        <v>99</v>
      </c>
      <c r="B77" s="24" t="s">
        <v>100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9" t="s">
        <v>101</v>
      </c>
      <c r="B78" s="44" t="s">
        <v>102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9" t="s">
        <v>103</v>
      </c>
      <c r="B79" s="50" t="s">
        <v>104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31" t="str">
        <f>HYPERLINK("https://leetcode.com/problems/maximum-sum-of-two-non-overlapping-subarrays/","max sum of two non overlapping subarrays")</f>
        <v>max sum of two non overlapping subarrays</v>
      </c>
      <c r="B80" s="47" t="s">
        <v>105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51" t="s">
        <v>106</v>
      </c>
      <c r="B81" s="44" t="s">
        <v>107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52" t="s">
        <v>108</v>
      </c>
      <c r="B82" s="47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3" t="s">
        <v>109</v>
      </c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32" t="s">
        <v>110</v>
      </c>
      <c r="B84" s="27" t="s">
        <v>111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9" t="s">
        <v>112</v>
      </c>
      <c r="B85" s="27" t="s">
        <v>113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6" t="str">
        <f>HYPERLINK("https://www.codechef.com/COOK103B/problems/MAXREMOV","Max range query")</f>
        <v>Max range query</v>
      </c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6" t="s">
        <v>114</v>
      </c>
      <c r="B87" s="27" t="s">
        <v>115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6" t="s">
        <v>116</v>
      </c>
      <c r="B88" s="27" t="s">
        <v>117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53" t="s">
        <v>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3" t="s">
        <v>118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54" t="s">
        <v>119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55" t="s">
        <v>120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56" t="s">
        <v>121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57" t="s">
        <v>122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57" t="s">
        <v>123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58" t="s">
        <v>124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55" t="s">
        <v>125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56" t="s">
        <v>126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57" t="s">
        <v>127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57" t="s">
        <v>128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53" t="s">
        <v>129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3" t="s">
        <v>130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47" t="s">
        <v>131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9" t="str">
        <f>HYPERLINK("https://leetcode.com/problems/median-of-two-sorted-arrays/","median of two sorted array")</f>
        <v>median of two sorted array</v>
      </c>
      <c r="B106" s="24" t="s">
        <v>132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45" t="str">
        <f>HYPERLINK("https://leetcode.com/problems/capacity-to-ship-packages-within-d-days/","capacity to ship within D days")</f>
        <v>capacity to ship within D days</v>
      </c>
      <c r="B107" s="24" t="s">
        <v>133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31" t="str">
        <f>HYPERLINK("https://leetcode.com/problems/koko-eating-bananas/","koko eating bananas")</f>
        <v>koko eating bananas</v>
      </c>
      <c r="B108" s="24" t="s">
        <v>134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6" t="str">
        <f>HYPERLINK("https://leetcode.com/problems/find-the-smallest-divisor-given-a-threshold/","smallest divisor given a threshold")</f>
        <v>smallest divisor given a threshold</v>
      </c>
      <c r="B109" s="24" t="s">
        <v>135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9" t="s">
        <v>136</v>
      </c>
      <c r="B110" s="24" t="s">
        <v>137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6" t="str">
        <f>HYPERLINK("https://leetcode.com/problems/split-array-largest-sum/","split array largest sum")</f>
        <v>split array largest sum</v>
      </c>
      <c r="B111" s="24" t="s">
        <v>138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30" t="s">
        <v>139</v>
      </c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40" t="s">
        <v>140</v>
      </c>
      <c r="B113" s="24" t="s">
        <v>140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9" t="str">
        <f>HYPERLINK("https://leetcode.com/problems/k-th-smallest-prime-fraction/","Kth smallest prime fraction")</f>
        <v>Kth smallest prime fraction</v>
      </c>
      <c r="B114" s="24" t="s">
        <v>141</v>
      </c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9" t="str">
        <f>HYPERLINK("https://leetcode.com/problems/search-in-rotated-sorted-array/","search in rotated sorted array")</f>
        <v>search in rotated sorted array</v>
      </c>
      <c r="B115" s="24" t="s">
        <v>142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9" t="s">
        <v>143</v>
      </c>
      <c r="B116" s="44" t="s">
        <v>144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9" t="s">
        <v>145</v>
      </c>
      <c r="B117" s="50" t="s">
        <v>146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9" t="s">
        <v>147</v>
      </c>
      <c r="B118" s="50" t="s">
        <v>148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59" t="str">
        <f>HYPERLINK("https://www.geeksforgeeks.org/counting-sort/","counting sort")</f>
        <v>counting sort</v>
      </c>
      <c r="B119" s="60" t="s">
        <v>149</v>
      </c>
      <c r="C119" s="42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59" t="str">
        <f>HYPERLINK("https://www.geeksforgeeks.org/merge-sort/","merge sort")</f>
        <v>merge sort</v>
      </c>
      <c r="B120" s="42" t="s">
        <v>150</v>
      </c>
      <c r="C120" s="42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61" t="str">
        <f>HYPERLINK("https://www.geeksforgeeks.org/counting-inversions/","count inversions")</f>
        <v>count inversions</v>
      </c>
      <c r="B121" s="24" t="s">
        <v>151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62" t="s">
        <v>152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3" t="s">
        <v>153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40" t="str">
        <f>HYPERLINK("https://leetcode.com/problems/reverse-linked-list/","reverse LinkedList")</f>
        <v>reverse LinkedList</v>
      </c>
      <c r="B124" s="24" t="s">
        <v>154</v>
      </c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63" t="s">
        <v>155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40" t="str">
        <f>HYPERLINK("https://www.geeksforgeeks.org/write-a-c-function-to-print-the-middle-of-the-linked-list/","Find the middle element")</f>
        <v>Find the middle element</v>
      </c>
      <c r="B126" s="24" t="s">
        <v>156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9" t="str">
        <f>HYPERLINK("https://www.geeksforgeeks.org/detect-loop-in-a-linked-list/","Floyd cycle")</f>
        <v>Floyd cycle</v>
      </c>
      <c r="B127" s="24" t="s">
        <v>157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9" t="str">
        <f>HYPERLINK("https://www.geeksforgeeks.org/a-linked-list-with-next-and-arbit-pointer/","Clone a linkedlist")</f>
        <v>Clone a linkedlist</v>
      </c>
      <c r="B128" s="24" t="s">
        <v>158</v>
      </c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9" t="s">
        <v>159</v>
      </c>
      <c r="B129" s="44" t="s">
        <v>160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58" t="s">
        <v>161</v>
      </c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5" t="s">
        <v>162</v>
      </c>
      <c r="B131" s="42" t="s">
        <v>163</v>
      </c>
      <c r="C131" s="42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9" t="str">
        <f>HYPERLINK("https://leetcode.com/problems/lru-cache/","LRU Cache")</f>
        <v>LRU Cache</v>
      </c>
      <c r="B132" s="24" t="s">
        <v>164</v>
      </c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64" t="s">
        <v>165</v>
      </c>
      <c r="B133" s="64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64" t="s">
        <v>166</v>
      </c>
      <c r="B134" s="64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64" t="s">
        <v>167</v>
      </c>
      <c r="B135" s="64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64" t="s">
        <v>168</v>
      </c>
      <c r="B136" s="64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58" t="s">
        <v>169</v>
      </c>
      <c r="B137" s="64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65" t="s">
        <v>170</v>
      </c>
      <c r="B138" s="64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64" t="s">
        <v>171</v>
      </c>
      <c r="B139" s="64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64" t="s">
        <v>172</v>
      </c>
      <c r="B140" s="64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64" t="s">
        <v>173</v>
      </c>
      <c r="B141" s="64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64" t="s">
        <v>174</v>
      </c>
      <c r="B142" s="66"/>
      <c r="C142" s="36"/>
      <c r="D142" s="36"/>
      <c r="E142" s="36"/>
      <c r="F142" s="36"/>
      <c r="G142" s="36"/>
      <c r="H142" s="36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65" t="s">
        <v>175</v>
      </c>
      <c r="B143" s="67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22" t="s">
        <v>176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3" t="s">
        <v>177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5" t="str">
        <f>HYPERLINK("https://www.geeksforgeeks.org/next-greater-element/","Next Greater Element on right")</f>
        <v>Next Greater Element on right</v>
      </c>
      <c r="B146" s="42" t="s">
        <v>178</v>
      </c>
      <c r="C146" s="4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49" t="str">
        <f>HYPERLINK("https://leetcode.com/problems/next-greater-element-ii/","Next Greater Element 2")</f>
        <v>Next Greater Element 2</v>
      </c>
      <c r="B147" s="42" t="s">
        <v>179</v>
      </c>
      <c r="C147" s="42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49" t="str">
        <f>HYPERLINK("https://leetcode.com/problems/daily-temperatures/","Daily Temperatures")</f>
        <v>Daily Temperatures</v>
      </c>
      <c r="B148" s="42" t="s">
        <v>180</v>
      </c>
      <c r="C148" s="42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49" t="str">
        <f>HYPERLINK("https://www.geeksforgeeks.org/the-stock-span-problem/","Stock Span Problem")</f>
        <v>Stock Span Problem</v>
      </c>
      <c r="B149" s="42" t="s">
        <v>181</v>
      </c>
      <c r="C149" s="42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49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2" t="s">
        <v>182</v>
      </c>
      <c r="C150" s="4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49" t="str">
        <f>HYPERLINK("https://leetcode.com/problems/largest-rectangle-in-histogram/","Largest Rectangular Area Histogram")</f>
        <v>Largest Rectangular Area Histogram</v>
      </c>
      <c r="B151" s="42" t="s">
        <v>183</v>
      </c>
      <c r="C151" s="42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49" t="str">
        <f>HYPERLINK("https://leetcode.com/problems/maximal-rectangle/","maximu size binary matrix containing 1")</f>
        <v>maximu size binary matrix containing 1</v>
      </c>
      <c r="B152" s="42" t="s">
        <v>184</v>
      </c>
      <c r="C152" s="42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49" t="str">
        <f>HYPERLINK("https://leetcode.com/problems/asteroid-collision/","Asteroid Collision")</f>
        <v>Asteroid Collision</v>
      </c>
      <c r="B153" s="42" t="s">
        <v>185</v>
      </c>
      <c r="C153" s="42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30" t="s">
        <v>186</v>
      </c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5" t="str">
        <f>HYPERLINK("https://leetcode.com/problems/valid-parentheses/","Valid Parentheses")</f>
        <v>Valid Parentheses</v>
      </c>
      <c r="B155" s="42" t="s">
        <v>187</v>
      </c>
      <c r="C155" s="42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49" t="str">
        <f>HYPERLINK("https://www.geeksforgeeks.org/length-of-the-longest-valid-substring/","Length of longest valid substring")</f>
        <v>Length of longest valid substring</v>
      </c>
      <c r="B156" s="42" t="s">
        <v>188</v>
      </c>
      <c r="C156" s="42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49" t="str">
        <f>HYPERLINK("https://www.geeksforgeeks.org/find-expression-duplicate-parenthesis-not/","Count of duplicate Parentheses")</f>
        <v>Count of duplicate Parentheses</v>
      </c>
      <c r="B157" s="42" t="s">
        <v>189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49" t="str">
        <f>HYPERLINK("https://www.geeksforgeeks.org/minimum-number-of-bracket-reversals-needed-to-make-an-expression-balanced/","Minimum Number of bracket reversal")</f>
        <v>Minimum Number of bracket reversal</v>
      </c>
      <c r="B158" s="42" t="s">
        <v>190</v>
      </c>
      <c r="C158" s="42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49" t="str">
        <f>HYPERLINK("https://leetcode.com/problems/minimum-add-to-make-parentheses-valid/","Minimum Add To make Parentheses Valid")</f>
        <v>Minimum Add To make Parentheses Valid</v>
      </c>
      <c r="B159" s="42" t="s">
        <v>191</v>
      </c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49" t="str">
        <f>HYPERLINK("https://leetcode.com/problems/remove-k-digits/","Remove K digits From number")</f>
        <v>Remove K digits From number</v>
      </c>
      <c r="B160" s="42" t="s">
        <v>192</v>
      </c>
      <c r="C160" s="42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42" t="s">
        <v>193</v>
      </c>
      <c r="B161" s="42"/>
      <c r="C161" s="42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49" t="str">
        <f>HYPERLINK("https://www.geeksforgeeks.org/first-negative-integer-every-window-size-k/","First negative Integer in k sized window")</f>
        <v>First negative Integer in k sized window</v>
      </c>
      <c r="B162" s="42" t="s">
        <v>194</v>
      </c>
      <c r="C162" s="4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9" t="str">
        <f>HYPERLINK("https://www.geeksforgeeks.org/maximum-sum-of-smallest-and-second-smallest-in-an-array/","Maximum sum of smallest and second smallest")</f>
        <v>Maximum sum of smallest and second smallest</v>
      </c>
      <c r="B163" s="24" t="s">
        <v>195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9" t="str">
        <f>HYPERLINK("https://www.geeksforgeeks.org/reversing-first-k-elements-queue/","K reverse in a queue")</f>
        <v>K reverse in a queue</v>
      </c>
      <c r="B164" s="44" t="s">
        <v>196</v>
      </c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9" t="str">
        <f>HYPERLINK("https://www.geeksforgeeks.org/efficiently-implement-k-stacks-single-array/","K stacks in a single array")</f>
        <v>K stacks in a single array</v>
      </c>
      <c r="B165" s="24" t="s">
        <v>197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9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30" t="s">
        <v>198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40" t="s">
        <v>199</v>
      </c>
      <c r="B168" s="24" t="s">
        <v>200</v>
      </c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9" t="str">
        <f>HYPERLINK("https://leetcode.com/problems/gas-station/","Gas Station")</f>
        <v>Gas Station</v>
      </c>
      <c r="B169" s="24" t="s">
        <v>201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49" t="str">
        <f>HYPERLINK("https://www.geeksforgeeks.org/interesting-method-generate-binary-numbers-1-n/","Print Binary Number")</f>
        <v>Print Binary Number</v>
      </c>
      <c r="B170" s="42" t="s">
        <v>202</v>
      </c>
      <c r="C170" s="42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9" t="s">
        <v>203</v>
      </c>
      <c r="B171" s="24" t="s">
        <v>204</v>
      </c>
      <c r="C171" s="42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49" t="str">
        <f>HYPERLINK("https://leetcode.com/problems/backspace-string-compare/","Backspace String Compare")</f>
        <v>Backspace String Compare</v>
      </c>
      <c r="B172" s="42" t="s">
        <v>205</v>
      </c>
      <c r="C172" s="42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49" t="str">
        <f>HYPERLINK("https://leetcode.com/problems/car-fleet/","Car fleet")</f>
        <v>Car fleet</v>
      </c>
      <c r="B173" s="42" t="s">
        <v>206</v>
      </c>
      <c r="C173" s="42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9" t="str">
        <f>HYPERLINK("https://leetcode.com/problems/validate-stack-sequences/","Validate Stack")</f>
        <v>Validate Stack</v>
      </c>
      <c r="B174" s="24" t="s">
        <v>207</v>
      </c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30" t="s">
        <v>208</v>
      </c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45" t="str">
        <f>HYPERLINK("https://leetcode.com/problems/maximum-frequency-stack/","max frequency stack")</f>
        <v>max frequency stack</v>
      </c>
      <c r="B176" s="24" t="s">
        <v>209</v>
      </c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45" t="str">
        <f>HYPERLINK("https://leetcode.com/problems/min-stack/","Min Stack")</f>
        <v>Min Stack</v>
      </c>
      <c r="B177" s="24" t="s">
        <v>210</v>
      </c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 t="s">
        <v>211</v>
      </c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9" t="s">
        <v>212</v>
      </c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68" t="s">
        <v>10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3" t="s">
        <v>213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40" t="str">
        <f>HYPERLINK("https://leetcode.com/problems/binary-tree-inorder-traversal/","Inorder Traversal")</f>
        <v>Inorder Traversal</v>
      </c>
      <c r="B182" s="24" t="s">
        <v>214</v>
      </c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9" t="str">
        <f>HYPERLINK("https://leetcode.com/problems/binary-tree-preorder-traversal/","Preorder Traversal")</f>
        <v>Preorder Traversal</v>
      </c>
      <c r="B183" s="24" t="s">
        <v>215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9" t="str">
        <f>HYPERLINK("https://leetcode.com/problems/binary-tree-postorder-traversal/","Postorder Traversal")</f>
        <v>Postorder Traversal</v>
      </c>
      <c r="B184" s="24" t="s">
        <v>216</v>
      </c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9" t="str">
        <f>HYPERLINK("https://leetcode.com/problems/binary-tree-level-order-traversal/","Binary Tree Level Order")</f>
        <v>Binary Tree Level Order</v>
      </c>
      <c r="B185" s="24" t="s">
        <v>217</v>
      </c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69" t="str">
        <f>HYPERLINK("https://leetcode.com/problems/binary-search-tree-to-greater-sum-tree/","Binary search tree to greater sum")</f>
        <v>Binary search tree to greater sum</v>
      </c>
      <c r="B186" s="24" t="s">
        <v>218</v>
      </c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69" t="s">
        <v>219</v>
      </c>
      <c r="B187" s="24" t="s">
        <v>219</v>
      </c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69" t="s">
        <v>220</v>
      </c>
      <c r="B188" s="24" t="s">
        <v>221</v>
      </c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58" t="s">
        <v>222</v>
      </c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40" t="str">
        <f>HYPERLINK("https://leetcode.com/problems/binary-tree-right-side-view/","right side view")</f>
        <v>right side view</v>
      </c>
      <c r="B190" s="24" t="s">
        <v>223</v>
      </c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9" t="str">
        <f>HYPERLINK("https://practice.geeksforgeeks.org/problems/left-view-of-binary-tree/1","Left View")</f>
        <v>Left View</v>
      </c>
      <c r="B191" s="24" t="s">
        <v>224</v>
      </c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9" t="str">
        <f>HYPERLINK("https://www.geeksforgeeks.org/print-nodes-in-the-top-view-of-binary-tree-set-3/","Top View")</f>
        <v>Top View</v>
      </c>
      <c r="B192" s="24" t="s">
        <v>225</v>
      </c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9" t="str">
        <f>HYPERLINK("https://practice.geeksforgeeks.org/problems/bottom-view-of-binary-tree/1","Bottom View")</f>
        <v>Bottom View</v>
      </c>
      <c r="B193" s="24" t="s">
        <v>226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9" t="s">
        <v>227</v>
      </c>
      <c r="B194" s="24" t="s">
        <v>227</v>
      </c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9" t="str">
        <f>HYPERLINK("https://leetcode.com/problems/vertical-order-traversal-of-a-binary-tree/","Vertical order")</f>
        <v>Vertical order</v>
      </c>
      <c r="B195" s="24" t="s">
        <v>228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9" t="str">
        <f>HYPERLINK("https://www.geeksforgeeks.org/diagonal-traversal-of-binary-tree/","Diagonal Traversal")</f>
        <v>Diagonal Traversal</v>
      </c>
      <c r="B196" s="24" t="s">
        <v>229</v>
      </c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9" t="s">
        <v>230</v>
      </c>
      <c r="B197" s="24" t="s">
        <v>231</v>
      </c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9" t="s">
        <v>232</v>
      </c>
      <c r="B198" s="24" t="s">
        <v>233</v>
      </c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58" t="s">
        <v>234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40" t="str">
        <f>HYPERLINK("https://practice.geeksforgeeks.org/problems/image-multiplication/0","image multiplication")</f>
        <v>image multiplication</v>
      </c>
      <c r="B200" s="42" t="s">
        <v>235</v>
      </c>
      <c r="C200" s="4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9" t="s">
        <v>236</v>
      </c>
      <c r="B201" s="24" t="s">
        <v>237</v>
      </c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9" t="s">
        <v>238</v>
      </c>
      <c r="B202" s="24" t="s">
        <v>238</v>
      </c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9" t="str">
        <f>HYPERLINK("https://leetcode.com/problems/lowest-common-ancestor-of-a-binary-search-tree/","Lowest common ancestor in BST")</f>
        <v>Lowest common ancestor in BST</v>
      </c>
      <c r="B203" s="24" t="s">
        <v>239</v>
      </c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9" t="str">
        <f>HYPERLINK("https://practice.geeksforgeeks.org/problems/lowest-common-ancestor-in-a-binary-tree/1","Lowest common ancestor")</f>
        <v>Lowest common ancestor</v>
      </c>
      <c r="B204" s="24" t="s">
        <v>240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30" t="s">
        <v>241</v>
      </c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69" t="str">
        <f>HYPERLINK("https://leetcode.com/problems/distribute-coins-in-binary-tree/","Distribute coins in a binary tree")</f>
        <v>Distribute coins in a binary tree</v>
      </c>
      <c r="B206" s="42" t="s">
        <v>242</v>
      </c>
      <c r="C206" s="4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69" t="str">
        <f>HYPERLINK("https://leetcode.com/problems/binary-tree-cameras/","Binary Tree Cameras")</f>
        <v>Binary Tree Cameras</v>
      </c>
      <c r="B207" s="24" t="s">
        <v>243</v>
      </c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9" t="s">
        <v>244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9" t="s">
        <v>245</v>
      </c>
      <c r="B209" s="24" t="s">
        <v>246</v>
      </c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9" t="str">
        <f>HYPERLINK("https://leetcode.com/problems/flatten-binary-tree-to-linked-list/","Flatten binary tree to linked list")</f>
        <v>Flatten binary tree to linked list</v>
      </c>
      <c r="B210" s="24" t="s">
        <v>247</v>
      </c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69" t="str">
        <f>HYPERLINK("https://www.geeksforgeeks.org/convert-a-binary-tree-to-a-circular-doubly-link-list/","Convert a binary tree to circular doubly linked list")</f>
        <v>Convert a binary tree to circular doubly linked list</v>
      </c>
      <c r="B211" s="24" t="s">
        <v>248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70" t="s">
        <v>249</v>
      </c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40" t="str">
        <f>HYPERLINK("https://www.geeksforgeeks.org/in-place-conversion-of-sorted-dll-to-balanced-bst/","Conversion of sorted DLL to BST")</f>
        <v>Conversion of sorted DLL to BST</v>
      </c>
      <c r="B213" s="24" t="s">
        <v>250</v>
      </c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9" t="str">
        <f>HYPERLINK("https://www.geeksforgeeks.org/merge-two-balanced-binary-search-trees/","Merge Two BST")</f>
        <v>Merge Two BST</v>
      </c>
      <c r="B214" s="24" t="s">
        <v>251</v>
      </c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9" t="str">
        <f>HYPERLINK("https://www.geeksforgeeks.org/clone-binary-tree-random-pointers/","clone a binary tree with random pointer")</f>
        <v>clone a binary tree with random pointer</v>
      </c>
      <c r="B215" s="42" t="s">
        <v>252</v>
      </c>
      <c r="C215" s="4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9" t="s">
        <v>253</v>
      </c>
      <c r="B216" s="42"/>
      <c r="C216" s="4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9" t="str">
        <f>HYPERLINK("https://leetcode.com/problems/construct-binary-tree-from-preorder-and-inorder-traversal/","Construct from inorder and preorder")</f>
        <v>Construct from inorder and preorder</v>
      </c>
      <c r="B217" s="42" t="s">
        <v>254</v>
      </c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9" t="str">
        <f>HYPERLINK("https://leetcode.com/problems/construct-binary-tree-from-inorder-and-postorder-traversal/","Construct from inorder and postorder")</f>
        <v>Construct from inorder and postorder</v>
      </c>
      <c r="B218" s="42" t="s">
        <v>255</v>
      </c>
      <c r="C218" s="4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30" t="s">
        <v>256</v>
      </c>
      <c r="B219" s="42"/>
      <c r="C219" s="4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40" t="str">
        <f>HYPERLINK("https://www.geeksforgeeks.org/construct-tree-inorder-level-order-traversals/","Inorder and level order")</f>
        <v>Inorder and level order</v>
      </c>
      <c r="B220" s="42" t="s">
        <v>257</v>
      </c>
      <c r="C220" s="4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9" t="s">
        <v>258</v>
      </c>
      <c r="B221" s="24" t="s">
        <v>259</v>
      </c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9" t="s">
        <v>260</v>
      </c>
      <c r="B222" s="24" t="s">
        <v>261</v>
      </c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9" t="s">
        <v>262</v>
      </c>
      <c r="B223" s="24" t="s">
        <v>262</v>
      </c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9" t="s">
        <v>263</v>
      </c>
      <c r="B224" s="44" t="s">
        <v>264</v>
      </c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71" t="str">
        <f>HYPERLINK("https://leetcode.com/problems/serialize-and-deserialize-binary-tree/","serialize and deserialise")</f>
        <v>serialize and deserialise</v>
      </c>
      <c r="B225" s="42" t="s">
        <v>265</v>
      </c>
      <c r="C225" s="4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71" t="s">
        <v>266</v>
      </c>
      <c r="B226" s="24" t="s">
        <v>266</v>
      </c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9" t="s">
        <v>267</v>
      </c>
      <c r="B227" s="24" t="s">
        <v>268</v>
      </c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58" t="s">
        <v>269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40" t="s">
        <v>270</v>
      </c>
      <c r="B229" s="24" t="s">
        <v>271</v>
      </c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9" t="s">
        <v>272</v>
      </c>
      <c r="B230" s="24" t="s">
        <v>272</v>
      </c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9" t="s">
        <v>273</v>
      </c>
      <c r="B231" s="24" t="s">
        <v>274</v>
      </c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9" t="s">
        <v>275</v>
      </c>
      <c r="B232" s="24" t="s">
        <v>276</v>
      </c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72" t="s">
        <v>277</v>
      </c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9" t="s">
        <v>278</v>
      </c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68" t="s">
        <v>279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3" t="s">
        <v>280</v>
      </c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32" t="s">
        <v>281</v>
      </c>
      <c r="B237" s="27" t="s">
        <v>282</v>
      </c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49" t="str">
        <f>HYPERLINK("https://leetcode.com/problems/is-graph-bipartite/","Bipartite graph")</f>
        <v>Bipartite graph</v>
      </c>
      <c r="B238" s="24" t="s">
        <v>283</v>
      </c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49" t="str">
        <f>HYPERLINK("https://leetcode.com/problems/bus-routes/","Bus routes")</f>
        <v>Bus routes</v>
      </c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73" t="str">
        <f>HYPERLINK("https://www.spoj.com/problems/MST/","Prim's Algo")</f>
        <v>Prim's Algo</v>
      </c>
      <c r="B240" s="24" t="s">
        <v>284</v>
      </c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69" t="s">
        <v>285</v>
      </c>
      <c r="B241" s="24" t="s">
        <v>286</v>
      </c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49" t="str">
        <f>HYPERLINK("https://www.geeksforgeeks.org/dijkstras-shortest-path-algorithm-greedy-algo-7/","Dijkstra algo")</f>
        <v>Dijkstra algo</v>
      </c>
      <c r="B242" s="24" t="s">
        <v>287</v>
      </c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30" t="s">
        <v>288</v>
      </c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5" t="str">
        <f>HYPERLINK("https://www.codechef.com/problems/REVERSE","chef and reversing")</f>
        <v>chef and reversing</v>
      </c>
      <c r="B244" s="24" t="s">
        <v>289</v>
      </c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9" t="s">
        <v>290</v>
      </c>
      <c r="B245" s="24" t="s">
        <v>291</v>
      </c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6" t="str">
        <f>HYPERLINK("https://practice.geeksforgeeks.org/problems/depth-first-traversal-for-a-graph/1","DFS")</f>
        <v>DFS</v>
      </c>
      <c r="B246" s="24" t="s">
        <v>292</v>
      </c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72" t="str">
        <f>HYPERLINK("https://leetcode.com/problems/evaluate-division/","evaluate division")</f>
        <v>evaluate division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6" t="s">
        <v>293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6" t="s">
        <v>294</v>
      </c>
      <c r="B249" s="27" t="s">
        <v>295</v>
      </c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6" t="s">
        <v>296</v>
      </c>
      <c r="B250" s="27" t="s">
        <v>297</v>
      </c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6" t="str">
        <f>HYPERLINK("https://leetcode.com/problems/01-matrix/","0-1 matrix")</f>
        <v>0-1 matrix</v>
      </c>
      <c r="B251" s="27" t="s">
        <v>298</v>
      </c>
      <c r="C251" s="27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6" t="s">
        <v>299</v>
      </c>
      <c r="B252" s="27" t="s">
        <v>300</v>
      </c>
      <c r="C252" s="27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6" t="s">
        <v>301</v>
      </c>
      <c r="B253" s="24" t="s">
        <v>302</v>
      </c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58" t="s">
        <v>303</v>
      </c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32" t="s">
        <v>304</v>
      </c>
      <c r="B255" s="24" t="s">
        <v>305</v>
      </c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49" t="str">
        <f>HYPERLINK("https://leetcode.com/problems/shortest-bridge/","Shortest bridge")</f>
        <v>Shortest bridge</v>
      </c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33" t="s">
        <v>306</v>
      </c>
      <c r="B257" s="34" t="s">
        <v>306</v>
      </c>
      <c r="C257" s="36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6" t="s">
        <v>307</v>
      </c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49" t="str">
        <f>HYPERLINK("https://www.geeksforgeeks.org/bellman-ford-algorithm-dp-23/","bellman ford")</f>
        <v>bellman ford</v>
      </c>
      <c r="B259" s="24" t="s">
        <v>308</v>
      </c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30" t="s">
        <v>309</v>
      </c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32" t="s">
        <v>310</v>
      </c>
      <c r="B261" s="27" t="s">
        <v>311</v>
      </c>
      <c r="C261" s="27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6" t="s">
        <v>312</v>
      </c>
      <c r="B262" s="27" t="s">
        <v>313</v>
      </c>
      <c r="C262" s="27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73" t="str">
        <f>HYPERLINK("https://www.geeksforgeeks.org/topological-sorting/","topological sorting")</f>
        <v>topological sorting</v>
      </c>
      <c r="B263" s="24" t="s">
        <v>314</v>
      </c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73" t="str">
        <f>HYPERLINK("https://www.geeksforgeeks.org/topological-sorting-indegree-based-solution/","Kahn's algo")</f>
        <v>Kahn's algo</v>
      </c>
      <c r="B264" s="24" t="s">
        <v>315</v>
      </c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49" t="str">
        <f>HYPERLINK("https://leetcode.com/problems/course-schedule-ii/","course schedule 2")</f>
        <v>course schedule 2</v>
      </c>
      <c r="B265" s="24" t="s">
        <v>316</v>
      </c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6" t="str">
        <f>HYPERLINK("https://www.geeksforgeeks.org/articulation-points-or-cut-vertices-in-a-graph/","Articulation point")</f>
        <v>Articulation point</v>
      </c>
      <c r="B266" s="27" t="s">
        <v>317</v>
      </c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31" t="s">
        <v>318</v>
      </c>
      <c r="B267" s="42" t="s">
        <v>319</v>
      </c>
      <c r="C267" s="4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31" t="s">
        <v>320</v>
      </c>
      <c r="B268" s="27" t="s">
        <v>321</v>
      </c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6" t="s">
        <v>322</v>
      </c>
      <c r="B269" s="27" t="s">
        <v>323</v>
      </c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58" t="s">
        <v>324</v>
      </c>
      <c r="B270" s="42"/>
      <c r="C270" s="4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47" t="s">
        <v>325</v>
      </c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74" t="s">
        <v>326</v>
      </c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9" t="s">
        <v>327</v>
      </c>
      <c r="B273" s="27" t="s">
        <v>328</v>
      </c>
      <c r="C273" s="27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31" t="s">
        <v>329</v>
      </c>
      <c r="B274" s="27" t="s">
        <v>330</v>
      </c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45" t="s">
        <v>331</v>
      </c>
      <c r="B275" s="27" t="s">
        <v>332</v>
      </c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31" t="s">
        <v>333</v>
      </c>
      <c r="B276" s="27" t="s">
        <v>334</v>
      </c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31" t="s">
        <v>335</v>
      </c>
      <c r="B277" s="27" t="s">
        <v>336</v>
      </c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6" t="str">
        <f>HYPERLINK("https://leetcode.com/problems/redundant-connection-ii/","Redundant connection 2")</f>
        <v>Redundant connection 2</v>
      </c>
      <c r="B278" s="27" t="s">
        <v>337</v>
      </c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30" t="s">
        <v>338</v>
      </c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32" t="s">
        <v>339</v>
      </c>
      <c r="B280" s="27" t="s">
        <v>340</v>
      </c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6" t="s">
        <v>341</v>
      </c>
      <c r="B281" s="27" t="s">
        <v>342</v>
      </c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31" t="str">
        <f>HYPERLINK("https://www.geeksforgeeks.org/kruskals-minimum-spanning-tree-algorithm-greedy-algo-2/","Kruskal's algo")</f>
        <v>Kruskal's algo</v>
      </c>
      <c r="B282" s="27" t="s">
        <v>343</v>
      </c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31" t="s">
        <v>344</v>
      </c>
      <c r="B283" s="27" t="s">
        <v>345</v>
      </c>
      <c r="C283" s="27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6" t="s">
        <v>346</v>
      </c>
      <c r="B284" s="27" t="s">
        <v>347</v>
      </c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9" t="str">
        <f>HYPERLINK("https://leetcode.com/problems/sort-items-by-groups-respecting-dependencies/","Sort item by group accord to dependencies")</f>
        <v>Sort item by group accord to dependencies</v>
      </c>
      <c r="B285" s="24" t="s">
        <v>348</v>
      </c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30" t="s">
        <v>349</v>
      </c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32" t="s">
        <v>350</v>
      </c>
      <c r="B287" s="27" t="s">
        <v>351</v>
      </c>
      <c r="C287" s="27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75" t="s">
        <v>352</v>
      </c>
      <c r="B288" s="27" t="s">
        <v>353</v>
      </c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75" t="s">
        <v>354</v>
      </c>
      <c r="B289" s="27" t="s">
        <v>355</v>
      </c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49" t="str">
        <f>HYPERLINK("https://www.geeksforgeeks.org/minimum-number-swaps-required-sort-array/","Min swaps required to sort array")</f>
        <v>Min swaps required to sort array</v>
      </c>
      <c r="B290" s="24" t="s">
        <v>356</v>
      </c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30" t="s">
        <v>357</v>
      </c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5" t="s">
        <v>358</v>
      </c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9" t="s">
        <v>359</v>
      </c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9" t="s">
        <v>360</v>
      </c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9" t="s">
        <v>361</v>
      </c>
      <c r="B295" s="44" t="s">
        <v>362</v>
      </c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9" t="s">
        <v>363</v>
      </c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9" t="s">
        <v>364</v>
      </c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9" t="s">
        <v>365</v>
      </c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58" t="s">
        <v>366</v>
      </c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40" t="s">
        <v>367</v>
      </c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9" t="s">
        <v>368</v>
      </c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9" t="s">
        <v>369</v>
      </c>
      <c r="B302" s="24" t="s">
        <v>369</v>
      </c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9" t="s">
        <v>370</v>
      </c>
      <c r="B303" s="24" t="s">
        <v>371</v>
      </c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9" t="s">
        <v>372</v>
      </c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9" t="s">
        <v>373</v>
      </c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76" t="s">
        <v>374</v>
      </c>
      <c r="B306" s="34" t="s">
        <v>375</v>
      </c>
      <c r="C306" s="3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76" t="s">
        <v>376</v>
      </c>
      <c r="B307" s="36"/>
      <c r="C307" s="36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53" t="s">
        <v>377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3" t="s">
        <v>378</v>
      </c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40" t="str">
        <f>HYPERLINK("https://leetcode.com/problems/subarray-sum-equals-k/","number of subarrays sum exactly k")</f>
        <v>number of subarrays sum exactly k</v>
      </c>
      <c r="B310" s="24" t="s">
        <v>379</v>
      </c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9" t="str">
        <f>HYPERLINK("https://www.geeksforgeeks.org/count-sub-arrays-sum-divisible-k/","Subarray sum Divisible by k")</f>
        <v>Subarray sum Divisible by k</v>
      </c>
      <c r="B311" s="24" t="s">
        <v>380</v>
      </c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9" t="s">
        <v>381</v>
      </c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9" t="str">
        <f>HYPERLINK("https://www.geeksforgeeks.org/count-subarrays-equal-number-1s-0s/","subarray with equal number of 0 and 1")</f>
        <v>subarray with equal number of 0 and 1</v>
      </c>
      <c r="B313" s="24" t="s">
        <v>382</v>
      </c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9" t="str">
        <f>HYPERLINK("https://www.geeksforgeeks.org/substring-equal-number-0-1-2/","Substring with equal 0 1 and 2")</f>
        <v>Substring with equal 0 1 and 2</v>
      </c>
      <c r="B314" s="24" t="s">
        <v>383</v>
      </c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9" t="str">
        <f>HYPERLINK("https://leetcode.com/problems/k-closest-points-to-origin/","K closest point from origin")</f>
        <v>K closest point from origin</v>
      </c>
      <c r="B315" s="24" t="s">
        <v>384</v>
      </c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9" t="str">
        <f>HYPERLINK("https://www.geeksforgeeks.org/maximum-consecutive-ones-or-zeros-in-a-binary-array/","Longest consecutive 1's")</f>
        <v>Longest consecutive 1's</v>
      </c>
      <c r="B316" s="24" t="s">
        <v>385</v>
      </c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45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77" t="s">
        <v>386</v>
      </c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40" t="str">
        <f>HYPERLINK("https://leetcode.com/problems/minimum-number-of-refueling-stops/","Minimum number of refueling spots")</f>
        <v>Minimum number of refueling spots</v>
      </c>
      <c r="B319" s="24" t="s">
        <v>387</v>
      </c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9" t="s">
        <v>388</v>
      </c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45" t="str">
        <f>HYPERLINK("https://leetcode.com/problems/x-of-a-kind-in-a-deck-of-cards/","X of akind in a deck")</f>
        <v>X of akind in a deck</v>
      </c>
      <c r="B321" s="24" t="s">
        <v>389</v>
      </c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45" t="str">
        <f>HYPERLINK("https://www.geeksforgeeks.org/check-whether-arithmetic-progression-can-formed-given-array/","Check AP sequence")</f>
        <v>Check AP sequence</v>
      </c>
      <c r="B322" s="24" t="s">
        <v>390</v>
      </c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9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30" t="s">
        <v>391</v>
      </c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40" t="str">
        <f>HYPERLINK("https://leetcode.com/problems/array-of-doubled-pairs/","Array of doubled Pair")</f>
        <v>Array of doubled Pair</v>
      </c>
      <c r="B325" s="24" t="s">
        <v>392</v>
      </c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9" t="str">
        <f>HYPERLINK("https://leetcode.com/problems/rabbits-in-forest/","Rabbits in forest")</f>
        <v>Rabbits in forest</v>
      </c>
      <c r="B326" s="24" t="s">
        <v>393</v>
      </c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9" t="str">
        <f>HYPERLINK("https://leetcode.com/problems/longest-consecutive-sequence/","Longest consecutive sequence")</f>
        <v>Longest consecutive sequence</v>
      </c>
      <c r="B327" s="24" t="s">
        <v>394</v>
      </c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9" t="s">
        <v>395</v>
      </c>
      <c r="B328" s="24" t="s">
        <v>396</v>
      </c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9" t="str">
        <f>HYPERLINK("https://practice.geeksforgeeks.org/problems/morning-assembly/0","Morning Assembly")</f>
        <v>Morning Assembly</v>
      </c>
      <c r="B329" s="24" t="s">
        <v>397</v>
      </c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9" t="str">
        <f>HYPERLINK("https://leetcode.com/problems/brick-wall/","Brick wall")</f>
        <v>Brick wall</v>
      </c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30" t="s">
        <v>398</v>
      </c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40" t="str">
        <f>HYPERLINK("https://leetcode.com/problems/grid-illumination/","Grid illumination")</f>
        <v>Grid illumination</v>
      </c>
      <c r="B332" s="24" t="s">
        <v>399</v>
      </c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9" t="str">
        <f>HYPERLINK("https://leetcode.com/problems/island-perimeter/","Island perimeter")</f>
        <v>Island perimeter</v>
      </c>
      <c r="B333" s="24" t="s">
        <v>400</v>
      </c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9" t="str">
        <f>HYPERLINK("https://leetcode.com/problems/bulb-switcher/","bulb switcher")</f>
        <v>bulb switcher</v>
      </c>
      <c r="B334" s="24" t="s">
        <v>100</v>
      </c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9" t="str">
        <f>HYPERLINK("https://leetcode.com/problems/isomorphic-strings/","Isomorphic string")</f>
        <v>Isomorphic string</v>
      </c>
      <c r="B335" s="24" t="s">
        <v>401</v>
      </c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9" t="str">
        <f>HYPERLINK("https://practice.geeksforgeeks.org/problems/pairs-of-non-coinciding-points/0","Pairs of coinciding points")</f>
        <v>Pairs of coinciding points</v>
      </c>
      <c r="B336" s="24" t="s">
        <v>402</v>
      </c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30" t="s">
        <v>403</v>
      </c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40" t="str">
        <f>HYPERLINK("https://leetcode.com/problems/trapping-rain-water/","trapping rain water")</f>
        <v>trapping rain water</v>
      </c>
      <c r="B339" s="24" t="s">
        <v>404</v>
      </c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6" t="s">
        <v>405</v>
      </c>
      <c r="B340" s="24" t="s">
        <v>406</v>
      </c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9" t="str">
        <f>HYPERLINK("https://www.geeksforgeeks.org/count-pairs-in-array-whose-sum-is-divisible-by-k/","Count Pair whose sum is divisible by k")</f>
        <v>Count Pair whose sum is divisible by k</v>
      </c>
      <c r="B341" s="24" t="s">
        <v>407</v>
      </c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9" t="str">
        <f>HYPERLINK("https://www.geeksforgeeks.org/length-largest-subarray-contiguous-elements-set-1/","length of largest subarray with continuous element")</f>
        <v>length of largest subarray with continuous element</v>
      </c>
      <c r="B342" s="24" t="s">
        <v>408</v>
      </c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9" t="str">
        <f>HYPERLINK("https://www.geeksforgeeks.org/length-largest-subarray-contiguous-elements-set-2/","length of largest subarray with cont element 2")</f>
        <v>length of largest subarray with cont element 2</v>
      </c>
      <c r="B343" s="24" t="s">
        <v>409</v>
      </c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9" t="str">
        <f>HYPERLINK("https://www.geeksforgeeks.org/find-smallest-number-whose-digits-multiply-given-number-n/","smallest number whose digit mult to given no.")</f>
        <v>smallest number whose digit mult to given no.</v>
      </c>
      <c r="B344" s="24" t="s">
        <v>410</v>
      </c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9" t="str">
        <f>HYPERLINK("https://www.geeksforgeeks.org/check-if-frequency-of-all-characters-can-become-same-by-one-removal/","same frequency after one removal")</f>
        <v>same frequency after one removal</v>
      </c>
      <c r="B345" s="24" t="s">
        <v>411</v>
      </c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9" t="str">
        <f>HYPERLINK("https://leetcode.com/problems/insert-delete-getrandom-o1/","Insert Delete GetRandom O(1)")</f>
        <v>Insert Delete GetRandom O(1)</v>
      </c>
      <c r="B346" s="24" t="s">
        <v>412</v>
      </c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9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30" t="s">
        <v>413</v>
      </c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40" t="str">
        <f>HYPERLINK("https://leetcode.com/problems/insert-delete-getrandom-o1-duplicates-allowed/","Insert delete get random duplicates allowed")</f>
        <v>Insert delete get random duplicates allowed</v>
      </c>
      <c r="B349" s="24" t="s">
        <v>414</v>
      </c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9" t="str">
        <f>HYPERLINK("https://leetcode.com/problems/find-all-anagrams-in-a-string/","Find all anagrams in a string")</f>
        <v>Find all anagrams in a string</v>
      </c>
      <c r="B350" s="24" t="s">
        <v>415</v>
      </c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9" t="str">
        <f>HYPERLINK("https://www.geeksforgeeks.org/check-anagram-string-palindrome-not/","Anagram Pallindrome")</f>
        <v>Anagram Pallindrome</v>
      </c>
      <c r="B351" s="24" t="s">
        <v>416</v>
      </c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45" t="str">
        <f>HYPERLINK("https://leetcode.com/problems/minimum-window-substring/","Find smallest size of string containing all char of other")</f>
        <v>Find smallest size of string containing all char of other</v>
      </c>
      <c r="B352" s="24" t="s">
        <v>417</v>
      </c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45" t="str">
        <f>HYPERLINK("https://leetcode.com/problems/group-anagrams/","Group anagram")</f>
        <v>Group anagram</v>
      </c>
      <c r="B353" s="24" t="s">
        <v>418</v>
      </c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45" t="str">
        <f>HYPERLINK("https://www.geeksforgeeks.org/length-of-the-longest-substring-without-repeating-characters/","longest substring with unique character")</f>
        <v>longest substring with unique character</v>
      </c>
      <c r="B354" s="24" t="s">
        <v>419</v>
      </c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9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4" t="s">
        <v>420</v>
      </c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9" t="s">
        <v>421</v>
      </c>
      <c r="B356" s="24" t="s">
        <v>422</v>
      </c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9" t="str">
        <f>HYPERLINK("https://www.geeksforgeeks.org/check-two-strings-k-anagrams-not/","K anagram")</f>
        <v>K anagram</v>
      </c>
      <c r="B357" s="24" t="s">
        <v>423</v>
      </c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9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30" t="s">
        <v>424</v>
      </c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78" t="str">
        <f>HYPERLINK("https://www.geeksforgeeks.org/rearrange-characters-string-no-two-adjacent/","rearrange character string such that no two are same")</f>
        <v>rearrange character string such that no two are same</v>
      </c>
      <c r="B360" s="24" t="s">
        <v>425</v>
      </c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9" t="s">
        <v>426</v>
      </c>
      <c r="B361" s="24" t="s">
        <v>426</v>
      </c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9" t="s">
        <v>427</v>
      </c>
      <c r="B362" s="24" t="s">
        <v>427</v>
      </c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9" t="str">
        <f>HYPERLINK("https://leetcode.com/problems/kth-smallest-element-in-a-sorted-matrix/","Kth smallest element in sorted 2d matrix")</f>
        <v>Kth smallest element in sorted 2d matrix</v>
      </c>
      <c r="B363" s="24" t="s">
        <v>428</v>
      </c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9" t="str">
        <f>HYPERLINK("https://leetcode.com/problems/k-th-smallest-prime-fraction/","Kth smallest prime fraction")</f>
        <v>Kth smallest prime fraction</v>
      </c>
      <c r="B364" s="24" t="s">
        <v>141</v>
      </c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9" t="str">
        <f>HYPERLINK("https://leetcode.com/problems/employee-free-time/","Employee Free time")</f>
        <v>Employee Free time</v>
      </c>
      <c r="B365" s="24" t="s">
        <v>429</v>
      </c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79" t="s">
        <v>17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3" t="s">
        <v>430</v>
      </c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65" t="s">
        <v>431</v>
      </c>
      <c r="B369" s="64"/>
      <c r="C369" s="36"/>
      <c r="D369" s="36"/>
      <c r="E369" s="36"/>
      <c r="F369" s="36"/>
      <c r="G369" s="36"/>
      <c r="H369" s="36"/>
      <c r="I369" s="36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80" t="s">
        <v>432</v>
      </c>
      <c r="B370" s="64"/>
      <c r="C370" s="36"/>
      <c r="D370" s="36"/>
      <c r="E370" s="36"/>
      <c r="F370" s="36"/>
      <c r="G370" s="36"/>
      <c r="H370" s="36"/>
      <c r="I370" s="36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80" t="s">
        <v>433</v>
      </c>
      <c r="B371" s="64"/>
      <c r="C371" s="36"/>
      <c r="D371" s="36"/>
      <c r="E371" s="36"/>
      <c r="F371" s="36"/>
      <c r="G371" s="36"/>
      <c r="H371" s="36"/>
      <c r="I371" s="36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64" t="s">
        <v>434</v>
      </c>
      <c r="B372" s="64"/>
      <c r="C372" s="36"/>
      <c r="D372" s="36"/>
      <c r="E372" s="36"/>
      <c r="F372" s="36"/>
      <c r="G372" s="36"/>
      <c r="H372" s="36"/>
      <c r="I372" s="36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64" t="s">
        <v>435</v>
      </c>
      <c r="B373" s="64"/>
      <c r="C373" s="36"/>
      <c r="D373" s="36"/>
      <c r="E373" s="36"/>
      <c r="F373" s="36"/>
      <c r="G373" s="36"/>
      <c r="H373" s="36"/>
      <c r="I373" s="36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64" t="s">
        <v>436</v>
      </c>
      <c r="B374" s="64"/>
      <c r="C374" s="36"/>
      <c r="D374" s="36"/>
      <c r="E374" s="36"/>
      <c r="F374" s="36"/>
      <c r="G374" s="36"/>
      <c r="H374" s="36"/>
      <c r="I374" s="36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64" t="s">
        <v>437</v>
      </c>
      <c r="B375" s="64"/>
      <c r="C375" s="36"/>
      <c r="D375" s="36"/>
      <c r="E375" s="36"/>
      <c r="F375" s="36"/>
      <c r="G375" s="36"/>
      <c r="H375" s="36"/>
      <c r="I375" s="36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64" t="s">
        <v>438</v>
      </c>
      <c r="B376" s="64"/>
      <c r="C376" s="36"/>
      <c r="D376" s="36"/>
      <c r="E376" s="36"/>
      <c r="F376" s="36"/>
      <c r="G376" s="36"/>
      <c r="H376" s="36"/>
      <c r="I376" s="36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58" t="s">
        <v>439</v>
      </c>
      <c r="B377" s="64"/>
      <c r="C377" s="36"/>
      <c r="D377" s="36"/>
      <c r="E377" s="36"/>
      <c r="F377" s="36"/>
      <c r="G377" s="36"/>
      <c r="H377" s="36"/>
      <c r="I377" s="36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65" t="s">
        <v>440</v>
      </c>
      <c r="B378" s="64"/>
      <c r="C378" s="36"/>
      <c r="D378" s="36"/>
      <c r="E378" s="36"/>
      <c r="F378" s="36"/>
      <c r="G378" s="36"/>
      <c r="H378" s="36"/>
      <c r="I378" s="36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64" t="s">
        <v>441</v>
      </c>
      <c r="B379" s="64"/>
      <c r="C379" s="36"/>
      <c r="D379" s="36"/>
      <c r="E379" s="36"/>
      <c r="F379" s="36"/>
      <c r="G379" s="36"/>
      <c r="H379" s="36"/>
      <c r="I379" s="36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81" t="s">
        <v>442</v>
      </c>
      <c r="B380" s="64"/>
      <c r="C380" s="36"/>
      <c r="D380" s="36"/>
      <c r="E380" s="36"/>
      <c r="F380" s="36"/>
      <c r="G380" s="36"/>
      <c r="H380" s="36"/>
      <c r="I380" s="36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64" t="s">
        <v>443</v>
      </c>
      <c r="B381" s="64"/>
      <c r="C381" s="36"/>
      <c r="D381" s="36"/>
      <c r="E381" s="36"/>
      <c r="F381" s="36"/>
      <c r="G381" s="36"/>
      <c r="H381" s="36"/>
      <c r="I381" s="36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64" t="s">
        <v>444</v>
      </c>
      <c r="B382" s="64"/>
      <c r="C382" s="36"/>
      <c r="D382" s="36"/>
      <c r="E382" s="36"/>
      <c r="F382" s="36"/>
      <c r="G382" s="36"/>
      <c r="H382" s="36"/>
      <c r="I382" s="36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64" t="s">
        <v>445</v>
      </c>
      <c r="B383" s="64"/>
      <c r="C383" s="36"/>
      <c r="D383" s="36"/>
      <c r="E383" s="36"/>
      <c r="F383" s="36"/>
      <c r="G383" s="36"/>
      <c r="H383" s="36"/>
      <c r="I383" s="36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64" t="s">
        <v>446</v>
      </c>
      <c r="B384" s="64"/>
      <c r="C384" s="36"/>
      <c r="D384" s="36"/>
      <c r="E384" s="36"/>
      <c r="F384" s="36"/>
      <c r="G384" s="36"/>
      <c r="H384" s="36"/>
      <c r="I384" s="36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64" t="s">
        <v>447</v>
      </c>
      <c r="B385" s="64"/>
      <c r="C385" s="36"/>
      <c r="D385" s="36"/>
      <c r="E385" s="36"/>
      <c r="F385" s="36"/>
      <c r="G385" s="36"/>
      <c r="H385" s="36"/>
      <c r="I385" s="36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58" t="s">
        <v>448</v>
      </c>
      <c r="B386" s="64"/>
      <c r="C386" s="36"/>
      <c r="D386" s="36"/>
      <c r="E386" s="36"/>
      <c r="F386" s="36"/>
      <c r="G386" s="36"/>
      <c r="H386" s="36"/>
      <c r="I386" s="36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65" t="s">
        <v>449</v>
      </c>
      <c r="B387" s="64"/>
      <c r="C387" s="36"/>
      <c r="D387" s="36"/>
      <c r="E387" s="36"/>
      <c r="F387" s="36"/>
      <c r="G387" s="36"/>
      <c r="H387" s="36"/>
      <c r="I387" s="36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64" t="s">
        <v>450</v>
      </c>
      <c r="B388" s="64"/>
      <c r="C388" s="36"/>
      <c r="D388" s="36"/>
      <c r="E388" s="36"/>
      <c r="F388" s="36"/>
      <c r="G388" s="36"/>
      <c r="H388" s="36"/>
      <c r="I388" s="36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64" t="s">
        <v>451</v>
      </c>
      <c r="B389" s="64"/>
      <c r="C389" s="36"/>
      <c r="D389" s="36"/>
      <c r="E389" s="36"/>
      <c r="F389" s="36"/>
      <c r="G389" s="36"/>
      <c r="H389" s="36"/>
      <c r="I389" s="36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64" t="s">
        <v>452</v>
      </c>
      <c r="B390" s="64"/>
      <c r="C390" s="36"/>
      <c r="D390" s="36"/>
      <c r="E390" s="36"/>
      <c r="F390" s="36"/>
      <c r="G390" s="36"/>
      <c r="H390" s="36"/>
      <c r="I390" s="36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64" t="s">
        <v>453</v>
      </c>
      <c r="B391" s="64"/>
      <c r="C391" s="36"/>
      <c r="D391" s="36"/>
      <c r="E391" s="36"/>
      <c r="F391" s="36"/>
      <c r="G391" s="36"/>
      <c r="H391" s="36"/>
      <c r="I391" s="36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64" t="s">
        <v>454</v>
      </c>
      <c r="B392" s="64"/>
      <c r="C392" s="36"/>
      <c r="D392" s="36"/>
      <c r="E392" s="36"/>
      <c r="F392" s="36"/>
      <c r="G392" s="36"/>
      <c r="H392" s="36"/>
      <c r="I392" s="36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64" t="s">
        <v>455</v>
      </c>
      <c r="B393" s="64"/>
      <c r="C393" s="36"/>
      <c r="D393" s="36"/>
      <c r="E393" s="36"/>
      <c r="F393" s="36"/>
      <c r="G393" s="36"/>
      <c r="H393" s="36"/>
      <c r="I393" s="36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64" t="s">
        <v>456</v>
      </c>
      <c r="B394" s="64"/>
      <c r="C394" s="36"/>
      <c r="D394" s="36"/>
      <c r="E394" s="36"/>
      <c r="F394" s="36"/>
      <c r="G394" s="36"/>
      <c r="H394" s="36"/>
      <c r="I394" s="36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58" t="s">
        <v>457</v>
      </c>
      <c r="B395" s="64"/>
      <c r="C395" s="36"/>
      <c r="D395" s="36"/>
      <c r="E395" s="36"/>
      <c r="F395" s="36"/>
      <c r="G395" s="36"/>
      <c r="H395" s="36"/>
      <c r="I395" s="36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65" t="s">
        <v>458</v>
      </c>
      <c r="B396" s="64"/>
      <c r="C396" s="36"/>
      <c r="D396" s="36"/>
      <c r="E396" s="36"/>
      <c r="F396" s="36"/>
      <c r="G396" s="36"/>
      <c r="H396" s="36"/>
      <c r="I396" s="36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64" t="s">
        <v>459</v>
      </c>
      <c r="B397" s="64"/>
      <c r="C397" s="36"/>
      <c r="D397" s="36"/>
      <c r="E397" s="36"/>
      <c r="F397" s="36"/>
      <c r="G397" s="36"/>
      <c r="H397" s="36"/>
      <c r="I397" s="36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64" t="s">
        <v>460</v>
      </c>
      <c r="B398" s="64"/>
      <c r="C398" s="36"/>
      <c r="D398" s="36"/>
      <c r="E398" s="36"/>
      <c r="F398" s="36"/>
      <c r="G398" s="36"/>
      <c r="H398" s="36"/>
      <c r="I398" s="36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64" t="s">
        <v>461</v>
      </c>
      <c r="B399" s="64"/>
      <c r="C399" s="36"/>
      <c r="D399" s="36"/>
      <c r="E399" s="36"/>
      <c r="F399" s="36"/>
      <c r="G399" s="36"/>
      <c r="H399" s="36"/>
      <c r="I399" s="36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64" t="s">
        <v>462</v>
      </c>
      <c r="B400" s="64"/>
      <c r="C400" s="36"/>
      <c r="D400" s="36"/>
      <c r="E400" s="36"/>
      <c r="F400" s="36"/>
      <c r="G400" s="36"/>
      <c r="H400" s="36"/>
      <c r="I400" s="36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64" t="s">
        <v>463</v>
      </c>
      <c r="B401" s="64"/>
      <c r="C401" s="36"/>
      <c r="D401" s="36"/>
      <c r="E401" s="36"/>
      <c r="F401" s="36"/>
      <c r="G401" s="36"/>
      <c r="H401" s="36"/>
      <c r="I401" s="36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58" t="s">
        <v>464</v>
      </c>
      <c r="B402" s="64"/>
      <c r="C402" s="36"/>
      <c r="D402" s="36"/>
      <c r="E402" s="36"/>
      <c r="F402" s="36"/>
      <c r="G402" s="36"/>
      <c r="H402" s="36"/>
      <c r="I402" s="36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65" t="s">
        <v>465</v>
      </c>
      <c r="B403" s="64"/>
      <c r="C403" s="36"/>
      <c r="D403" s="36"/>
      <c r="E403" s="36"/>
      <c r="F403" s="36"/>
      <c r="G403" s="36"/>
      <c r="H403" s="36"/>
      <c r="I403" s="36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64" t="s">
        <v>466</v>
      </c>
      <c r="B404" s="64"/>
      <c r="C404" s="36"/>
      <c r="D404" s="36"/>
      <c r="E404" s="36"/>
      <c r="F404" s="36"/>
      <c r="G404" s="36"/>
      <c r="H404" s="36"/>
      <c r="I404" s="36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64" t="s">
        <v>467</v>
      </c>
      <c r="B405" s="64"/>
      <c r="C405" s="36"/>
      <c r="D405" s="36"/>
      <c r="E405" s="36"/>
      <c r="F405" s="36"/>
      <c r="G405" s="36"/>
      <c r="H405" s="36"/>
      <c r="I405" s="36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64" t="s">
        <v>468</v>
      </c>
      <c r="B406" s="64"/>
      <c r="C406" s="36"/>
      <c r="D406" s="36"/>
      <c r="E406" s="36"/>
      <c r="F406" s="36"/>
      <c r="G406" s="36"/>
      <c r="H406" s="36"/>
      <c r="I406" s="36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64" t="s">
        <v>469</v>
      </c>
      <c r="B407" s="64"/>
      <c r="C407" s="36"/>
      <c r="D407" s="36"/>
      <c r="E407" s="36"/>
      <c r="F407" s="36"/>
      <c r="G407" s="36"/>
      <c r="H407" s="36"/>
      <c r="I407" s="36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68" t="s">
        <v>23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3" t="s">
        <v>470</v>
      </c>
      <c r="B409" s="64"/>
      <c r="C409" s="36"/>
      <c r="D409" s="36"/>
      <c r="E409" s="36"/>
      <c r="F409" s="36"/>
      <c r="G409" s="36"/>
      <c r="H409" s="36"/>
      <c r="I409" s="36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65" t="s">
        <v>471</v>
      </c>
      <c r="B410" s="64"/>
      <c r="C410" s="36"/>
      <c r="D410" s="36"/>
      <c r="E410" s="36"/>
      <c r="F410" s="36"/>
      <c r="G410" s="36"/>
      <c r="H410" s="36"/>
      <c r="I410" s="36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64" t="s">
        <v>472</v>
      </c>
      <c r="B411" s="64"/>
      <c r="C411" s="36"/>
      <c r="D411" s="36"/>
      <c r="E411" s="36"/>
      <c r="F411" s="36"/>
      <c r="G411" s="36"/>
      <c r="H411" s="36"/>
      <c r="I411" s="36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64" t="s">
        <v>473</v>
      </c>
      <c r="B412" s="64"/>
      <c r="C412" s="36"/>
      <c r="D412" s="36"/>
      <c r="E412" s="36"/>
      <c r="F412" s="36"/>
      <c r="G412" s="36"/>
      <c r="H412" s="36"/>
      <c r="I412" s="36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64" t="s">
        <v>474</v>
      </c>
      <c r="B413" s="64"/>
      <c r="C413" s="36"/>
      <c r="D413" s="36"/>
      <c r="E413" s="36"/>
      <c r="F413" s="36"/>
      <c r="G413" s="36"/>
      <c r="H413" s="36"/>
      <c r="I413" s="36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64" t="s">
        <v>475</v>
      </c>
      <c r="B414" s="64"/>
      <c r="C414" s="36"/>
      <c r="D414" s="36"/>
      <c r="E414" s="36"/>
      <c r="F414" s="36"/>
      <c r="G414" s="36"/>
      <c r="H414" s="36"/>
      <c r="I414" s="36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58" t="s">
        <v>476</v>
      </c>
      <c r="B415" s="64"/>
      <c r="C415" s="36"/>
      <c r="D415" s="36"/>
      <c r="E415" s="36"/>
      <c r="F415" s="36"/>
      <c r="G415" s="36"/>
      <c r="H415" s="36"/>
      <c r="I415" s="36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65" t="s">
        <v>477</v>
      </c>
      <c r="B416" s="64"/>
      <c r="C416" s="36"/>
      <c r="D416" s="36"/>
      <c r="E416" s="36"/>
      <c r="F416" s="36"/>
      <c r="G416" s="36"/>
      <c r="H416" s="36"/>
      <c r="I416" s="36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64" t="s">
        <v>478</v>
      </c>
      <c r="B417" s="64"/>
      <c r="C417" s="36"/>
      <c r="D417" s="36"/>
      <c r="E417" s="36"/>
      <c r="F417" s="36"/>
      <c r="G417" s="36"/>
      <c r="H417" s="36"/>
      <c r="I417" s="36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64" t="s">
        <v>479</v>
      </c>
      <c r="B418" s="64"/>
      <c r="C418" s="36"/>
      <c r="D418" s="36"/>
      <c r="E418" s="36"/>
      <c r="F418" s="36"/>
      <c r="G418" s="36"/>
      <c r="H418" s="36"/>
      <c r="I418" s="36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64" t="s">
        <v>480</v>
      </c>
      <c r="B419" s="64"/>
      <c r="C419" s="36"/>
      <c r="D419" s="36"/>
      <c r="E419" s="36"/>
      <c r="F419" s="36"/>
      <c r="G419" s="36"/>
      <c r="H419" s="36"/>
      <c r="I419" s="36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58" t="s">
        <v>481</v>
      </c>
      <c r="B420" s="64"/>
      <c r="C420" s="36"/>
      <c r="D420" s="36"/>
      <c r="E420" s="36"/>
      <c r="F420" s="36"/>
      <c r="G420" s="36"/>
      <c r="H420" s="36"/>
      <c r="I420" s="36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65" t="s">
        <v>482</v>
      </c>
      <c r="B421" s="64"/>
      <c r="C421" s="36"/>
      <c r="D421" s="36"/>
      <c r="E421" s="36"/>
      <c r="F421" s="36"/>
      <c r="G421" s="36"/>
      <c r="H421" s="36"/>
      <c r="I421" s="36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64" t="s">
        <v>483</v>
      </c>
      <c r="B422" s="64"/>
      <c r="C422" s="36"/>
      <c r="D422" s="36"/>
      <c r="E422" s="36"/>
      <c r="F422" s="36"/>
      <c r="G422" s="36"/>
      <c r="H422" s="36"/>
      <c r="I422" s="36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64" t="s">
        <v>484</v>
      </c>
      <c r="B423" s="64"/>
      <c r="C423" s="36"/>
      <c r="D423" s="36"/>
      <c r="E423" s="36"/>
      <c r="F423" s="36"/>
      <c r="G423" s="36"/>
      <c r="H423" s="36"/>
      <c r="I423" s="36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64" t="s">
        <v>485</v>
      </c>
      <c r="B424" s="64"/>
      <c r="C424" s="36"/>
      <c r="D424" s="36"/>
      <c r="E424" s="36"/>
      <c r="F424" s="36"/>
      <c r="G424" s="36"/>
      <c r="H424" s="36"/>
      <c r="I424" s="36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64" t="s">
        <v>486</v>
      </c>
      <c r="B425" s="64"/>
      <c r="C425" s="36"/>
      <c r="D425" s="36"/>
      <c r="E425" s="36"/>
      <c r="F425" s="36"/>
      <c r="G425" s="36"/>
      <c r="H425" s="36"/>
      <c r="I425" s="36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58" t="s">
        <v>487</v>
      </c>
      <c r="B426" s="64"/>
      <c r="C426" s="36"/>
      <c r="D426" s="36"/>
      <c r="E426" s="36"/>
      <c r="F426" s="36"/>
      <c r="G426" s="36"/>
      <c r="H426" s="36"/>
      <c r="I426" s="36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65" t="s">
        <v>488</v>
      </c>
      <c r="B427" s="64"/>
      <c r="C427" s="36"/>
      <c r="D427" s="36"/>
      <c r="E427" s="36"/>
      <c r="F427" s="36"/>
      <c r="G427" s="36"/>
      <c r="H427" s="36"/>
      <c r="I427" s="36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64" t="s">
        <v>489</v>
      </c>
      <c r="B428" s="64"/>
      <c r="C428" s="36"/>
      <c r="D428" s="36"/>
      <c r="E428" s="36"/>
      <c r="F428" s="36"/>
      <c r="G428" s="36"/>
      <c r="H428" s="36"/>
      <c r="I428" s="36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64" t="s">
        <v>490</v>
      </c>
      <c r="B429" s="64"/>
      <c r="C429" s="36"/>
      <c r="D429" s="36"/>
      <c r="E429" s="36"/>
      <c r="F429" s="36"/>
      <c r="G429" s="36"/>
      <c r="H429" s="36"/>
      <c r="I429" s="36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64" t="s">
        <v>491</v>
      </c>
      <c r="B430" s="64"/>
      <c r="C430" s="36"/>
      <c r="D430" s="36"/>
      <c r="E430" s="36"/>
      <c r="F430" s="36"/>
      <c r="G430" s="36"/>
      <c r="H430" s="36"/>
      <c r="I430" s="36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64" t="s">
        <v>492</v>
      </c>
      <c r="B431" s="64"/>
      <c r="C431" s="36"/>
      <c r="D431" s="36"/>
      <c r="E431" s="36"/>
      <c r="F431" s="36"/>
      <c r="G431" s="36"/>
      <c r="H431" s="36"/>
      <c r="I431" s="36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53" t="s">
        <v>20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3" t="s">
        <v>493</v>
      </c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82" t="s">
        <v>494</v>
      </c>
      <c r="B435" s="24" t="s">
        <v>495</v>
      </c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72" t="s">
        <v>494</v>
      </c>
      <c r="B436" s="24" t="s">
        <v>496</v>
      </c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72" t="s">
        <v>497</v>
      </c>
      <c r="B437" s="24" t="s">
        <v>498</v>
      </c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61" t="str">
        <f>HYPERLINK("https://leetcode.com/problems/russian-doll-envelopes/","Russian doll envelopes")</f>
        <v>Russian doll envelopes</v>
      </c>
      <c r="B438" s="24" t="s">
        <v>499</v>
      </c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45" t="s">
        <v>500</v>
      </c>
      <c r="B439" s="24" t="s">
        <v>501</v>
      </c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9" t="s">
        <v>502</v>
      </c>
      <c r="B440" s="24" t="s">
        <v>503</v>
      </c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72" t="s">
        <v>504</v>
      </c>
      <c r="B441" s="24" t="s">
        <v>505</v>
      </c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58" t="s">
        <v>506</v>
      </c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45" t="s">
        <v>507</v>
      </c>
      <c r="B443" s="24" t="s">
        <v>507</v>
      </c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45" t="s">
        <v>508</v>
      </c>
      <c r="B444" s="24" t="s">
        <v>508</v>
      </c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45" t="s">
        <v>509</v>
      </c>
      <c r="B445" s="24" t="s">
        <v>509</v>
      </c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9" t="s">
        <v>510</v>
      </c>
      <c r="B446" s="24" t="s">
        <v>511</v>
      </c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9" t="s">
        <v>512</v>
      </c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83" t="s">
        <v>513</v>
      </c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59" t="s">
        <v>514</v>
      </c>
      <c r="B449" s="24" t="s">
        <v>515</v>
      </c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59" t="s">
        <v>516</v>
      </c>
      <c r="B450" s="42"/>
      <c r="C450" s="4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61" t="s">
        <v>517</v>
      </c>
      <c r="B451" s="24" t="s">
        <v>518</v>
      </c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59" t="s">
        <v>519</v>
      </c>
      <c r="B452" s="24" t="s">
        <v>519</v>
      </c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58" t="s">
        <v>520</v>
      </c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40" t="s">
        <v>521</v>
      </c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61" t="str">
        <f>HYPERLINK("https://leetcode.com/problems/best-time-to-buy-and-sell-stock/","best time to buy and sell stock")</f>
        <v>best time to buy and sell stock</v>
      </c>
      <c r="B455" s="42" t="s">
        <v>522</v>
      </c>
      <c r="C455" s="4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61" t="str">
        <f>HYPERLINK("https://leetcode.com/problems/best-time-to-buy-and-sell-stock-ii/","best time to buy and sell 2")</f>
        <v>best time to buy and sell 2</v>
      </c>
      <c r="B456" s="42" t="s">
        <v>523</v>
      </c>
      <c r="C456" s="4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45" t="s">
        <v>524</v>
      </c>
      <c r="B457" s="24" t="s">
        <v>525</v>
      </c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61" t="str">
        <f>HYPERLINK("https://leetcode.com/problems/best-time-to-buy-and-sell-stock-with-cooldown/","best time to buy and sell with cool down")</f>
        <v>best time to buy and sell with cool down</v>
      </c>
      <c r="B458" s="24" t="s">
        <v>526</v>
      </c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61" t="str">
        <f>HYPERLINK("https://leetcode.com/problems/best-time-to-buy-and-sell-stock-iii/","best time to buy and sell 3")</f>
        <v>best time to buy and sell 3</v>
      </c>
      <c r="B459" s="42" t="s">
        <v>527</v>
      </c>
      <c r="C459" s="4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61" t="str">
        <f>HYPERLINK("https://leetcode.com/problems/best-time-to-buy-and-sell-stock-iv/","best time to but and sell 4")</f>
        <v>best time to but and sell 4</v>
      </c>
      <c r="B460" s="24" t="s">
        <v>528</v>
      </c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59" t="s">
        <v>529</v>
      </c>
      <c r="B461" s="42" t="s">
        <v>530</v>
      </c>
      <c r="C461" s="4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58" t="s">
        <v>531</v>
      </c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5" t="str">
        <f>HYPERLINK("https://leetcode.com/problems/burst-balloons/","burst balloons")</f>
        <v>burst balloons</v>
      </c>
      <c r="B463" s="42" t="s">
        <v>532</v>
      </c>
      <c r="C463" s="4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49" t="s">
        <v>533</v>
      </c>
      <c r="B464" s="42" t="s">
        <v>534</v>
      </c>
      <c r="C464" s="4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59" t="s">
        <v>535</v>
      </c>
      <c r="B465" s="42" t="s">
        <v>535</v>
      </c>
      <c r="C465" s="4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59" t="s">
        <v>536</v>
      </c>
      <c r="B466" s="42" t="s">
        <v>537</v>
      </c>
      <c r="C466" s="4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49" t="str">
        <f>HYPERLINK("https://leetcode.com/problems/minimum-score-triangulation-of-polygon/","Minimum score triangulation")</f>
        <v>Minimum score triangulation</v>
      </c>
      <c r="B467" s="42" t="s">
        <v>538</v>
      </c>
      <c r="C467" s="4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49" t="s">
        <v>539</v>
      </c>
      <c r="B468" s="42" t="s">
        <v>540</v>
      </c>
      <c r="C468" s="4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58" t="s">
        <v>541</v>
      </c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5" t="s">
        <v>542</v>
      </c>
      <c r="B470" s="42" t="s">
        <v>543</v>
      </c>
      <c r="C470" s="4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59" t="s">
        <v>544</v>
      </c>
      <c r="B471" s="42" t="s">
        <v>544</v>
      </c>
      <c r="C471" s="4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59" t="s">
        <v>545</v>
      </c>
      <c r="B472" s="42" t="s">
        <v>546</v>
      </c>
      <c r="C472" s="4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59" t="str">
        <f>HYPERLINK("https://www.geeksforgeeks.org/count-palindromic-subsequence-given-string/","Count all pallindromic subsequence")</f>
        <v>Count all pallindromic subsequence</v>
      </c>
      <c r="B473" s="42"/>
      <c r="C473" s="4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59" t="str">
        <f>HYPERLINK("https://leetcode.com/problems/count-different-palindromic-subsequences/","Count distinct pallindromic subsequence")</f>
        <v>Count distinct pallindromic subsequence</v>
      </c>
      <c r="B474" s="42"/>
      <c r="C474" s="4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45" t="s">
        <v>547</v>
      </c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49" t="str">
        <f>HYPERLINK("https://www.geeksforgeeks.org/number-subsequences-form-ai-bj-ck/","No. of sequence of type a^i+b^j+c^k")</f>
        <v>No. of sequence of type a^i+b^j+c^k</v>
      </c>
      <c r="B476" s="42" t="s">
        <v>548</v>
      </c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9" t="s">
        <v>549</v>
      </c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58" t="s">
        <v>550</v>
      </c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5" t="s">
        <v>551</v>
      </c>
      <c r="B479" s="42" t="s">
        <v>551</v>
      </c>
      <c r="C479" s="4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59" t="s">
        <v>552</v>
      </c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59" t="s">
        <v>553</v>
      </c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59" t="s">
        <v>554</v>
      </c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49" t="s">
        <v>555</v>
      </c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84" t="str">
        <f>HYPERLINK("https://www.geeksforgeeks.org/super-ugly-number-number-whose-prime-factors-given-set/","Super ugly number")</f>
        <v>Super ugly number</v>
      </c>
      <c r="B484" s="24" t="s">
        <v>556</v>
      </c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85" t="s">
        <v>557</v>
      </c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49" t="s">
        <v>558</v>
      </c>
      <c r="B486" s="42" t="s">
        <v>559</v>
      </c>
      <c r="C486" s="4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58" t="s">
        <v>560</v>
      </c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5" t="s">
        <v>561</v>
      </c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9" t="s">
        <v>562</v>
      </c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49" t="s">
        <v>563</v>
      </c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9" t="s">
        <v>564</v>
      </c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9" t="s">
        <v>565</v>
      </c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9" t="s">
        <v>566</v>
      </c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58" t="s">
        <v>567</v>
      </c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40" t="s">
        <v>568</v>
      </c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9" t="s">
        <v>569</v>
      </c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9" t="s">
        <v>570</v>
      </c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9" t="s">
        <v>571</v>
      </c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49" t="str">
        <f>HYPERLINK("https://leetcode.com/problems/scramble-string/","Scramble string")</f>
        <v>Scramble string</v>
      </c>
      <c r="B499" s="24" t="s">
        <v>572</v>
      </c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9" t="s">
        <v>573</v>
      </c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9" t="s">
        <v>574</v>
      </c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58" t="s">
        <v>575</v>
      </c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40" t="s">
        <v>576</v>
      </c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9" t="s">
        <v>577</v>
      </c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9" t="s">
        <v>578</v>
      </c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59" t="s">
        <v>579</v>
      </c>
      <c r="B506" s="42" t="s">
        <v>579</v>
      </c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45" t="s">
        <v>580</v>
      </c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86" t="s">
        <v>581</v>
      </c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3" t="s">
        <v>582</v>
      </c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25" t="str">
        <f>HYPERLINK("https://www.spoj.com/problems/NAJPF/","KMP")</f>
        <v>KMP</v>
      </c>
      <c r="B510" s="44" t="s">
        <v>583</v>
      </c>
      <c r="C510" s="42"/>
      <c r="D510" s="42"/>
      <c r="E510" s="42"/>
      <c r="F510" s="42"/>
      <c r="G510" s="42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49" t="s">
        <v>584</v>
      </c>
      <c r="B511" s="44" t="s">
        <v>585</v>
      </c>
      <c r="C511" s="42"/>
      <c r="D511" s="42"/>
      <c r="E511" s="42"/>
      <c r="F511" s="42"/>
      <c r="G511" s="42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6" t="s">
        <v>586</v>
      </c>
      <c r="B512" s="27" t="s">
        <v>587</v>
      </c>
      <c r="C512" s="42"/>
      <c r="D512" s="42"/>
      <c r="E512" s="42"/>
      <c r="F512" s="42"/>
      <c r="G512" s="42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49" t="str">
        <f>HYPERLINK("https://www.geeksforgeeks.org/z-algorithm-linear-time-pattern-searching-algorithm/","Z algo")</f>
        <v>Z algo</v>
      </c>
      <c r="B513" s="24" t="s">
        <v>588</v>
      </c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49" t="str">
        <f>HYPERLINK("https://www.codechef.com/COOK103B/problems/SECPASS","chef and secret password")</f>
        <v>chef and secret password</v>
      </c>
      <c r="B514" s="24" t="s">
        <v>589</v>
      </c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49" t="str">
        <f>HYPERLINK("https://www.geeksforgeeks.org/manachers-algorithm-linear-time-longest-palindromic-substring-part-1/","Manacher's algo")</f>
        <v>Manacher's algo</v>
      </c>
      <c r="B515" s="24" t="s">
        <v>590</v>
      </c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30" t="s">
        <v>591</v>
      </c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87" t="s">
        <v>592</v>
      </c>
      <c r="B517" s="24" t="s">
        <v>593</v>
      </c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71" t="str">
        <f>HYPERLINK("https://leetcode.com/problems/scramble-string/","Scramble string")</f>
        <v>Scramble string</v>
      </c>
      <c r="B518" s="24" t="s">
        <v>572</v>
      </c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88" t="s">
        <v>594</v>
      </c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49" t="s">
        <v>595</v>
      </c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49" t="s">
        <v>596</v>
      </c>
      <c r="B521" s="24" t="s">
        <v>597</v>
      </c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89" t="s">
        <v>24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3" t="s">
        <v>598</v>
      </c>
      <c r="B523" s="67"/>
      <c r="C523" s="36"/>
      <c r="D523" s="36"/>
      <c r="E523" s="36"/>
      <c r="F523" s="36"/>
      <c r="G523" s="36"/>
      <c r="H523" s="36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90" t="s">
        <v>599</v>
      </c>
      <c r="B524" s="36"/>
      <c r="C524" s="36"/>
      <c r="D524" s="36"/>
      <c r="E524" s="36"/>
      <c r="F524" s="36"/>
      <c r="G524" s="36"/>
      <c r="H524" s="36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48" t="s">
        <v>600</v>
      </c>
      <c r="B525" s="36"/>
      <c r="C525" s="36"/>
      <c r="D525" s="36"/>
      <c r="E525" s="36"/>
      <c r="F525" s="36"/>
      <c r="G525" s="36"/>
      <c r="H525" s="36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91" t="s">
        <v>601</v>
      </c>
      <c r="B526" s="36"/>
      <c r="C526" s="36"/>
      <c r="D526" s="36"/>
      <c r="E526" s="36"/>
      <c r="F526" s="36"/>
      <c r="G526" s="36"/>
      <c r="H526" s="36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91" t="s">
        <v>602</v>
      </c>
      <c r="B527" s="36"/>
      <c r="C527" s="36"/>
      <c r="D527" s="36"/>
      <c r="E527" s="36"/>
      <c r="F527" s="36"/>
      <c r="G527" s="36"/>
      <c r="H527" s="36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48" t="s">
        <v>603</v>
      </c>
      <c r="B528" s="36"/>
      <c r="C528" s="36"/>
      <c r="D528" s="36"/>
      <c r="E528" s="36"/>
      <c r="F528" s="36"/>
      <c r="G528" s="36"/>
      <c r="H528" s="36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91" t="s">
        <v>604</v>
      </c>
      <c r="B529" s="36"/>
      <c r="C529" s="36"/>
      <c r="D529" s="36"/>
      <c r="E529" s="36"/>
      <c r="F529" s="36"/>
      <c r="G529" s="36"/>
      <c r="H529" s="36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91" t="s">
        <v>605</v>
      </c>
      <c r="B530" s="36"/>
      <c r="C530" s="36"/>
      <c r="D530" s="36"/>
      <c r="E530" s="36"/>
      <c r="F530" s="36"/>
      <c r="G530" s="36"/>
      <c r="H530" s="36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92" t="s">
        <v>606</v>
      </c>
      <c r="B531" s="36"/>
      <c r="C531" s="36"/>
      <c r="D531" s="36"/>
      <c r="E531" s="36"/>
      <c r="F531" s="36"/>
      <c r="G531" s="36"/>
      <c r="H531" s="36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93" t="s">
        <v>607</v>
      </c>
      <c r="B532" s="36"/>
      <c r="C532" s="36"/>
      <c r="D532" s="36"/>
      <c r="E532" s="36"/>
      <c r="F532" s="36"/>
      <c r="G532" s="36"/>
      <c r="H532" s="36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48" t="s">
        <v>608</v>
      </c>
      <c r="B533" s="36"/>
      <c r="C533" s="36"/>
      <c r="D533" s="36"/>
      <c r="E533" s="36"/>
      <c r="F533" s="36"/>
      <c r="G533" s="36"/>
      <c r="H533" s="36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48" t="s">
        <v>609</v>
      </c>
      <c r="B534" s="36"/>
      <c r="C534" s="36"/>
      <c r="D534" s="36"/>
      <c r="E534" s="36"/>
      <c r="F534" s="36"/>
      <c r="G534" s="36"/>
      <c r="H534" s="36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48" t="s">
        <v>610</v>
      </c>
      <c r="B535" s="36"/>
      <c r="C535" s="36"/>
      <c r="D535" s="36"/>
      <c r="E535" s="36"/>
      <c r="F535" s="36"/>
      <c r="G535" s="36"/>
      <c r="H535" s="36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48" t="s">
        <v>611</v>
      </c>
      <c r="B536" s="36"/>
      <c r="C536" s="36"/>
      <c r="D536" s="36"/>
      <c r="E536" s="36"/>
      <c r="F536" s="36"/>
      <c r="G536" s="36"/>
      <c r="H536" s="36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48" t="s">
        <v>612</v>
      </c>
      <c r="B537" s="36"/>
      <c r="C537" s="36"/>
      <c r="D537" s="36"/>
      <c r="E537" s="36"/>
      <c r="F537" s="36"/>
      <c r="G537" s="36"/>
      <c r="H537" s="36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48" t="s">
        <v>613</v>
      </c>
      <c r="B538" s="36"/>
      <c r="C538" s="36"/>
      <c r="D538" s="36"/>
      <c r="E538" s="36"/>
      <c r="F538" s="36"/>
      <c r="G538" s="36"/>
      <c r="H538" s="36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48"/>
      <c r="B539" s="36"/>
      <c r="C539" s="36"/>
      <c r="D539" s="36"/>
      <c r="E539" s="36"/>
      <c r="F539" s="36"/>
      <c r="G539" s="36"/>
      <c r="H539" s="36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94" t="s">
        <v>25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95" t="s">
        <v>614</v>
      </c>
      <c r="B541" s="36"/>
      <c r="C541" s="36"/>
      <c r="D541" s="36"/>
      <c r="E541" s="36"/>
      <c r="F541" s="36"/>
      <c r="G541" s="36"/>
      <c r="H541" s="36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5" t="s">
        <v>615</v>
      </c>
      <c r="B542" s="24" t="s">
        <v>616</v>
      </c>
      <c r="C542" s="36"/>
      <c r="D542" s="36"/>
      <c r="E542" s="36"/>
      <c r="F542" s="36"/>
      <c r="G542" s="36"/>
      <c r="H542" s="36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90" t="s">
        <v>617</v>
      </c>
      <c r="B543" s="36" t="s">
        <v>618</v>
      </c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25" t="s">
        <v>619</v>
      </c>
      <c r="B544" s="24" t="s">
        <v>620</v>
      </c>
      <c r="C544" s="36"/>
      <c r="D544" s="36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5" t="s">
        <v>621</v>
      </c>
      <c r="B545" s="24" t="s">
        <v>622</v>
      </c>
      <c r="C545" s="36"/>
      <c r="D545" s="36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5" t="s">
        <v>623</v>
      </c>
      <c r="B546" s="24" t="s">
        <v>624</v>
      </c>
      <c r="C546" s="67"/>
      <c r="D546" s="67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5" t="s">
        <v>625</v>
      </c>
      <c r="B547" s="24" t="s">
        <v>626</v>
      </c>
      <c r="C547" s="67"/>
      <c r="D547" s="67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8"/>
      <c r="B548" s="96" t="s">
        <v>627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91">
      <c r="A591" s="49"/>
      <c r="B591" s="97"/>
    </row>
    <row r="592">
      <c r="A592" s="98"/>
      <c r="B592" s="99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>
      <c r="A594" s="100"/>
      <c r="B594" s="101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>
      <c r="A595" s="100"/>
      <c r="B595" s="102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>
      <c r="A596" s="100"/>
      <c r="B596" s="102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>
      <c r="A598" s="103"/>
      <c r="B598" s="49"/>
    </row>
    <row r="599">
      <c r="A599" s="103"/>
      <c r="B599" s="49"/>
    </row>
    <row r="600">
      <c r="A600" s="103"/>
      <c r="B600" s="104"/>
    </row>
    <row r="601">
      <c r="A601" s="103"/>
      <c r="B601" s="104"/>
    </row>
    <row r="602">
      <c r="A602" s="103"/>
      <c r="B602" s="49"/>
    </row>
    <row r="603">
      <c r="A603" s="103"/>
      <c r="B603" s="104"/>
    </row>
    <row r="604">
      <c r="A604" s="103"/>
      <c r="B604" s="104"/>
    </row>
    <row r="605">
      <c r="A605" s="103"/>
      <c r="B605" s="105"/>
    </row>
    <row r="606">
      <c r="A606" s="103"/>
      <c r="B606" s="49"/>
    </row>
    <row r="607">
      <c r="A607" s="103"/>
      <c r="B607" s="49"/>
    </row>
    <row r="608">
      <c r="A608" s="103"/>
      <c r="B608" s="49"/>
    </row>
    <row r="609">
      <c r="A609" s="103"/>
      <c r="B609" s="49"/>
    </row>
    <row r="610">
      <c r="A610" s="103"/>
      <c r="B610" s="49"/>
    </row>
    <row r="611">
      <c r="A611" s="103"/>
      <c r="B611" s="49"/>
    </row>
    <row r="612">
      <c r="A612" s="24"/>
      <c r="B612" s="24"/>
    </row>
    <row r="613">
      <c r="A613" s="103"/>
      <c r="B613" s="106"/>
    </row>
    <row r="614">
      <c r="A614" s="103"/>
      <c r="B614" s="106"/>
    </row>
    <row r="615">
      <c r="A615" s="103"/>
      <c r="B615" s="106"/>
    </row>
    <row r="616">
      <c r="A616" s="103"/>
      <c r="B616" s="106"/>
    </row>
    <row r="617">
      <c r="A617" s="103"/>
      <c r="B617" s="106"/>
    </row>
    <row r="618">
      <c r="A618" s="103"/>
      <c r="B618" s="106"/>
    </row>
  </sheetData>
  <hyperlinks>
    <hyperlink r:id="rId1" ref="B4"/>
    <hyperlink r:id="rId2" ref="A18"/>
    <hyperlink r:id="rId3" ref="A19"/>
    <hyperlink r:id="rId4" ref="A20"/>
    <hyperlink r:id="rId5" ref="A21"/>
    <hyperlink r:id="rId6" ref="A22"/>
    <hyperlink r:id="rId7" ref="A28"/>
    <hyperlink r:id="rId8" ref="A31"/>
    <hyperlink r:id="rId9" ref="A38"/>
    <hyperlink r:id="rId10" ref="A39"/>
    <hyperlink r:id="rId11" ref="A41"/>
    <hyperlink r:id="rId12" ref="A42"/>
    <hyperlink r:id="rId13" ref="A43"/>
    <hyperlink r:id="rId14" ref="A44"/>
    <hyperlink r:id="rId15" ref="A45"/>
    <hyperlink r:id="rId16" ref="A48"/>
    <hyperlink r:id="rId17" ref="A51"/>
    <hyperlink r:id="rId18" ref="A53"/>
    <hyperlink r:id="rId19" ref="A60"/>
    <hyperlink r:id="rId20" ref="A69"/>
    <hyperlink r:id="rId21" ref="A72"/>
    <hyperlink r:id="rId22" ref="A73"/>
    <hyperlink r:id="rId23" ref="A75"/>
    <hyperlink r:id="rId24" ref="A77"/>
    <hyperlink r:id="rId25" ref="A78"/>
    <hyperlink r:id="rId26" ref="A79"/>
    <hyperlink r:id="rId27" ref="A81"/>
    <hyperlink r:id="rId28" ref="A84"/>
    <hyperlink r:id="rId29" ref="A85"/>
    <hyperlink r:id="rId30" ref="A87"/>
    <hyperlink r:id="rId31" ref="A88"/>
    <hyperlink r:id="rId32" ref="A92"/>
    <hyperlink r:id="rId33" ref="A93"/>
    <hyperlink r:id="rId34" ref="A94"/>
    <hyperlink r:id="rId35" ref="A95"/>
    <hyperlink r:id="rId36" ref="A96"/>
    <hyperlink r:id="rId37" ref="A97"/>
    <hyperlink r:id="rId38" ref="A98"/>
    <hyperlink r:id="rId39" ref="A99"/>
    <hyperlink r:id="rId40" ref="A100"/>
    <hyperlink r:id="rId41" ref="A101"/>
    <hyperlink r:id="rId42" ref="A110"/>
    <hyperlink r:id="rId43" ref="A113"/>
    <hyperlink r:id="rId44" ref="A116"/>
    <hyperlink r:id="rId45" ref="A117"/>
    <hyperlink r:id="rId46" ref="A118"/>
    <hyperlink r:id="rId47" ref="A125"/>
    <hyperlink r:id="rId48" ref="A129"/>
    <hyperlink r:id="rId49" ref="A130"/>
    <hyperlink r:id="rId50" ref="A131"/>
    <hyperlink r:id="rId51" ref="A133"/>
    <hyperlink r:id="rId52" ref="A134"/>
    <hyperlink r:id="rId53" ref="A135"/>
    <hyperlink r:id="rId54" ref="A136"/>
    <hyperlink r:id="rId55" ref="A137"/>
    <hyperlink r:id="rId56" ref="A138"/>
    <hyperlink r:id="rId57" ref="A139"/>
    <hyperlink r:id="rId58" ref="A140"/>
    <hyperlink r:id="rId59" ref="A141"/>
    <hyperlink r:id="rId60" ref="A142"/>
    <hyperlink r:id="rId61" ref="A143"/>
    <hyperlink r:id="rId62" ref="A168"/>
    <hyperlink r:id="rId63" ref="A171"/>
    <hyperlink r:id="rId64" ref="A179"/>
    <hyperlink r:id="rId65" ref="A180"/>
    <hyperlink r:id="rId66" ref="A187"/>
    <hyperlink r:id="rId67" ref="A188"/>
    <hyperlink r:id="rId68" ref="A189"/>
    <hyperlink r:id="rId69" ref="A194"/>
    <hyperlink r:id="rId70" ref="A197"/>
    <hyperlink r:id="rId71" ref="A198"/>
    <hyperlink r:id="rId72" ref="A199"/>
    <hyperlink r:id="rId73" ref="A201"/>
    <hyperlink r:id="rId74" ref="A202"/>
    <hyperlink r:id="rId75" ref="A208"/>
    <hyperlink r:id="rId76" ref="A209"/>
    <hyperlink r:id="rId77" ref="A216"/>
    <hyperlink r:id="rId78" ref="A221"/>
    <hyperlink r:id="rId79" ref="A222"/>
    <hyperlink r:id="rId80" ref="A223"/>
    <hyperlink r:id="rId81" ref="A224"/>
    <hyperlink r:id="rId82" ref="A226"/>
    <hyperlink r:id="rId83" ref="A227"/>
    <hyperlink r:id="rId84" ref="A228"/>
    <hyperlink r:id="rId85" ref="A229"/>
    <hyperlink r:id="rId86" ref="A230"/>
    <hyperlink r:id="rId87" ref="A231"/>
    <hyperlink r:id="rId88" ref="A232"/>
    <hyperlink r:id="rId89" ref="A233"/>
    <hyperlink r:id="rId90" ref="A234"/>
    <hyperlink r:id="rId91" ref="A235"/>
    <hyperlink r:id="rId92" ref="A237"/>
    <hyperlink r:id="rId93" ref="A241"/>
    <hyperlink r:id="rId94" ref="A245"/>
    <hyperlink r:id="rId95" ref="A248"/>
    <hyperlink r:id="rId96" ref="A249"/>
    <hyperlink r:id="rId97" ref="A250"/>
    <hyperlink r:id="rId98" ref="A252"/>
    <hyperlink r:id="rId99" ref="A253"/>
    <hyperlink r:id="rId100" ref="A254"/>
    <hyperlink r:id="rId101" ref="A255"/>
    <hyperlink r:id="rId102" ref="A257"/>
    <hyperlink r:id="rId103" ref="A258"/>
    <hyperlink r:id="rId104" ref="A261"/>
    <hyperlink r:id="rId105" ref="A262"/>
    <hyperlink r:id="rId106" ref="A267"/>
    <hyperlink r:id="rId107" ref="A268"/>
    <hyperlink r:id="rId108" ref="A269"/>
    <hyperlink r:id="rId109" ref="A270"/>
    <hyperlink r:id="rId110" ref="A273"/>
    <hyperlink r:id="rId111" ref="A274"/>
    <hyperlink r:id="rId112" ref="A275"/>
    <hyperlink r:id="rId113" ref="A276"/>
    <hyperlink r:id="rId114" ref="A277"/>
    <hyperlink r:id="rId115" ref="A280"/>
    <hyperlink r:id="rId116" ref="A281"/>
    <hyperlink r:id="rId117" ref="A283"/>
    <hyperlink r:id="rId118" ref="A284"/>
    <hyperlink r:id="rId119" ref="A287"/>
    <hyperlink r:id="rId120" ref="A288"/>
    <hyperlink r:id="rId121" ref="A289"/>
    <hyperlink r:id="rId122" ref="A292"/>
    <hyperlink r:id="rId123" ref="A293"/>
    <hyperlink r:id="rId124" ref="A294"/>
    <hyperlink r:id="rId125" ref="A295"/>
    <hyperlink r:id="rId126" ref="A296"/>
    <hyperlink r:id="rId127" ref="A297"/>
    <hyperlink r:id="rId128" ref="A298"/>
    <hyperlink r:id="rId129" ref="A299"/>
    <hyperlink r:id="rId130" ref="A300"/>
    <hyperlink r:id="rId131" ref="A301"/>
    <hyperlink r:id="rId132" ref="A302"/>
    <hyperlink r:id="rId133" ref="A303"/>
    <hyperlink r:id="rId134" ref="A304"/>
    <hyperlink r:id="rId135" ref="A305"/>
    <hyperlink r:id="rId136" ref="A306"/>
    <hyperlink r:id="rId137" ref="A307"/>
    <hyperlink r:id="rId138" ref="A312"/>
    <hyperlink r:id="rId139" ref="A320"/>
    <hyperlink r:id="rId140" ref="A328"/>
    <hyperlink r:id="rId141" ref="A340"/>
    <hyperlink r:id="rId142" ref="A356"/>
    <hyperlink r:id="rId143" ref="A361"/>
    <hyperlink r:id="rId144" ref="A362"/>
    <hyperlink r:id="rId145" ref="A369"/>
    <hyperlink r:id="rId146" ref="A370"/>
    <hyperlink r:id="rId147" ref="A371"/>
    <hyperlink r:id="rId148" ref="A372"/>
    <hyperlink r:id="rId149" ref="A373"/>
    <hyperlink r:id="rId150" ref="A374"/>
    <hyperlink r:id="rId151" ref="A375"/>
    <hyperlink r:id="rId152" ref="A376"/>
    <hyperlink r:id="rId153" ref="A377"/>
    <hyperlink r:id="rId154" ref="A378"/>
    <hyperlink r:id="rId155" ref="A379"/>
    <hyperlink r:id="rId156" ref="A380"/>
    <hyperlink r:id="rId157" ref="A381"/>
    <hyperlink r:id="rId158" ref="A382"/>
    <hyperlink r:id="rId159" ref="A383"/>
    <hyperlink r:id="rId160" ref="A384"/>
    <hyperlink r:id="rId161" ref="A385"/>
    <hyperlink r:id="rId162" ref="A386"/>
    <hyperlink r:id="rId163" ref="A387"/>
    <hyperlink r:id="rId164" ref="A388"/>
    <hyperlink r:id="rId165" ref="A389"/>
    <hyperlink r:id="rId166" ref="A390"/>
    <hyperlink r:id="rId167" ref="A391"/>
    <hyperlink r:id="rId168" ref="A392"/>
    <hyperlink r:id="rId169" ref="A393"/>
    <hyperlink r:id="rId170" ref="A394"/>
    <hyperlink r:id="rId171" ref="A395"/>
    <hyperlink r:id="rId172" ref="A396"/>
    <hyperlink r:id="rId173" ref="A397"/>
    <hyperlink r:id="rId174" ref="A398"/>
    <hyperlink r:id="rId175" ref="A399"/>
    <hyperlink r:id="rId176" ref="A400"/>
    <hyperlink r:id="rId177" ref="A401"/>
    <hyperlink r:id="rId178" ref="A402"/>
    <hyperlink r:id="rId179" ref="A403"/>
    <hyperlink r:id="rId180" ref="A404"/>
    <hyperlink r:id="rId181" ref="A405"/>
    <hyperlink r:id="rId182" ref="A406"/>
    <hyperlink r:id="rId183" ref="A407"/>
    <hyperlink r:id="rId184" ref="A408"/>
    <hyperlink r:id="rId185" ref="A410"/>
    <hyperlink r:id="rId186" ref="A411"/>
    <hyperlink r:id="rId187" ref="A412"/>
    <hyperlink r:id="rId188" ref="A413"/>
    <hyperlink r:id="rId189" ref="A414"/>
    <hyperlink r:id="rId190" ref="A415"/>
    <hyperlink r:id="rId191" ref="A416"/>
    <hyperlink r:id="rId192" ref="A417"/>
    <hyperlink r:id="rId193" ref="A418"/>
    <hyperlink r:id="rId194" ref="A419"/>
    <hyperlink r:id="rId195" ref="A420"/>
    <hyperlink r:id="rId196" ref="A421"/>
    <hyperlink r:id="rId197" ref="A422"/>
    <hyperlink r:id="rId198" ref="A423"/>
    <hyperlink r:id="rId199" ref="A424"/>
    <hyperlink r:id="rId200" ref="A425"/>
    <hyperlink r:id="rId201" ref="A426"/>
    <hyperlink r:id="rId202" ref="A427"/>
    <hyperlink r:id="rId203" ref="A428"/>
    <hyperlink r:id="rId204" ref="A429"/>
    <hyperlink r:id="rId205" ref="A430"/>
    <hyperlink r:id="rId206" ref="A431"/>
    <hyperlink r:id="rId207" ref="A435"/>
    <hyperlink r:id="rId208" ref="A436"/>
    <hyperlink r:id="rId209" ref="A437"/>
    <hyperlink r:id="rId210" ref="A439"/>
    <hyperlink r:id="rId211" ref="A440"/>
    <hyperlink r:id="rId212" ref="A441"/>
    <hyperlink r:id="rId213" ref="A442"/>
    <hyperlink r:id="rId214" ref="A443"/>
    <hyperlink r:id="rId215" ref="A444"/>
    <hyperlink r:id="rId216" ref="A445"/>
    <hyperlink r:id="rId217" ref="A446"/>
    <hyperlink r:id="rId218" ref="A447"/>
    <hyperlink r:id="rId219" ref="A448"/>
    <hyperlink r:id="rId220" ref="A449"/>
    <hyperlink r:id="rId221" ref="A450"/>
    <hyperlink r:id="rId222" ref="A451"/>
    <hyperlink r:id="rId223" ref="A452"/>
    <hyperlink r:id="rId224" ref="A453"/>
    <hyperlink r:id="rId225" ref="A454"/>
    <hyperlink r:id="rId226" ref="A457"/>
    <hyperlink r:id="rId227" ref="A461"/>
    <hyperlink r:id="rId228" ref="A462"/>
    <hyperlink r:id="rId229" ref="A464"/>
    <hyperlink r:id="rId230" ref="A465"/>
    <hyperlink r:id="rId231" ref="A466"/>
    <hyperlink r:id="rId232" ref="A468"/>
    <hyperlink r:id="rId233" ref="A469"/>
    <hyperlink r:id="rId234" ref="A470"/>
    <hyperlink r:id="rId235" ref="A471"/>
    <hyperlink r:id="rId236" ref="A472"/>
    <hyperlink r:id="rId237" ref="A475"/>
    <hyperlink r:id="rId238" ref="A477"/>
    <hyperlink r:id="rId239" ref="A478"/>
    <hyperlink r:id="rId240" ref="A479"/>
    <hyperlink r:id="rId241" ref="A480"/>
    <hyperlink r:id="rId242" ref="A481"/>
    <hyperlink r:id="rId243" ref="A482"/>
    <hyperlink r:id="rId244" ref="A483"/>
    <hyperlink r:id="rId245" ref="A485"/>
    <hyperlink r:id="rId246" ref="A486"/>
    <hyperlink r:id="rId247" ref="A487"/>
    <hyperlink r:id="rId248" ref="A488"/>
    <hyperlink r:id="rId249" ref="A489"/>
    <hyperlink r:id="rId250" ref="A490"/>
    <hyperlink r:id="rId251" ref="A491"/>
    <hyperlink r:id="rId252" ref="A492"/>
    <hyperlink r:id="rId253" ref="A493"/>
    <hyperlink r:id="rId254" ref="A494"/>
    <hyperlink r:id="rId255" ref="A495"/>
    <hyperlink r:id="rId256" ref="A496"/>
    <hyperlink r:id="rId257" ref="A497"/>
    <hyperlink r:id="rId258" ref="A498"/>
    <hyperlink r:id="rId259" ref="A500"/>
    <hyperlink r:id="rId260" ref="A501"/>
    <hyperlink r:id="rId261" ref="A502"/>
    <hyperlink r:id="rId262" ref="A503"/>
    <hyperlink r:id="rId263" ref="A504"/>
    <hyperlink r:id="rId264" ref="A505"/>
    <hyperlink r:id="rId265" ref="A506"/>
    <hyperlink r:id="rId266" ref="A507"/>
    <hyperlink r:id="rId267" ref="A508"/>
    <hyperlink r:id="rId268" ref="A511"/>
    <hyperlink r:id="rId269" ref="A512"/>
    <hyperlink r:id="rId270" ref="A517"/>
    <hyperlink r:id="rId271" ref="A519"/>
    <hyperlink r:id="rId272" ref="A520"/>
    <hyperlink r:id="rId273" ref="A521"/>
    <hyperlink r:id="rId274" ref="A522"/>
    <hyperlink r:id="rId275" ref="A524"/>
    <hyperlink r:id="rId276" ref="A525"/>
    <hyperlink r:id="rId277" ref="A526"/>
    <hyperlink r:id="rId278" ref="A527"/>
    <hyperlink r:id="rId279" ref="A528"/>
    <hyperlink r:id="rId280" ref="A529"/>
    <hyperlink r:id="rId281" ref="A530"/>
    <hyperlink r:id="rId282" ref="A531"/>
    <hyperlink r:id="rId283" ref="A533"/>
    <hyperlink r:id="rId284" ref="A534"/>
    <hyperlink r:id="rId285" ref="A535"/>
    <hyperlink r:id="rId286" ref="A536"/>
    <hyperlink r:id="rId287" ref="A537"/>
    <hyperlink r:id="rId288" ref="A538"/>
    <hyperlink r:id="rId289" ref="A542"/>
    <hyperlink r:id="rId290" ref="A543"/>
    <hyperlink r:id="rId291" ref="A544"/>
    <hyperlink r:id="rId292" ref="A545"/>
    <hyperlink r:id="rId293" ref="A546"/>
    <hyperlink r:id="rId294" ref="A54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95"/>
</worksheet>
</file>