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MTA" sheetId="2" state="visible" r:id="rId3"/>
    <sheet name="Arbeitsanalyse" sheetId="3" state="visible" r:id="rId4"/>
    <sheet name="Tabelle1" sheetId="4" state="visible" r:id="rId5"/>
  </sheets>
  <definedNames>
    <definedName function="false" hidden="false" localSheetId="2" name="_xlnm.Print_Area" vbProcedure="false">Arbeitsanalyse!$A$1:$L$97</definedName>
    <definedName function="false" hidden="false" localSheetId="1" name="_xlnm.Print_Area" vbProcedure="false">MTA!$A$1:$I$69</definedName>
    <definedName function="false" hidden="false" localSheetId="0" name="_xlnm.Print_Area" vbProcedure="false">Report!$A$1:$I$67</definedName>
    <definedName function="false" hidden="false" localSheetId="0" name="Z_267CC0B3_6A13_40E2_B883_F5101A181CE5_.wvu.PrintArea" vbProcedure="false">Report!$A$1:$I$67</definedName>
    <definedName function="false" hidden="false" localSheetId="1" name="Z_267CC0B3_6A13_40E2_B883_F5101A181CE5_.wvu.PrintArea" vbProcedure="false">MTA!$A$1:$I$69</definedName>
    <definedName function="false" hidden="false" localSheetId="2" name="Z_267CC0B3_6A13_40E2_B883_F5101A181CE5_.wvu.PrintArea" vbProcedure="false">Arbeitsanalyse!$A$1:$L$97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<sst xmlns="http://schemas.openxmlformats.org/spreadsheetml/2006/main" count="91" uniqueCount="87">
  <si>
    <t xml:space="preserve">Projekt:</t>
  </si>
  <si>
    <t xml:space="preserve">Einarmiger Ardroid</t>
  </si>
  <si>
    <t xml:space="preserve">Berichtszeitraum:</t>
  </si>
  <si>
    <t xml:space="preserve">-</t>
  </si>
  <si>
    <t xml:space="preserve">Folgenummer:</t>
  </si>
  <si>
    <t xml:space="preserve">Datum:</t>
  </si>
  <si>
    <t xml:space="preserve">Intervall (Tage):</t>
  </si>
  <si>
    <t xml:space="preserve">Projekttyp:</t>
  </si>
  <si>
    <t xml:space="preserve">Projekt</t>
  </si>
  <si>
    <t xml:space="preserve">Mail</t>
  </si>
  <si>
    <t xml:space="preserve">Telefon</t>
  </si>
  <si>
    <t xml:space="preserve">Matrikelnr.:</t>
  </si>
  <si>
    <t xml:space="preserve">Studierende:</t>
  </si>
  <si>
    <t xml:space="preserve">Franziska Massmann</t>
  </si>
  <si>
    <t xml:space="preserve">massmannfranziska0@gmail.com</t>
  </si>
  <si>
    <t xml:space="preserve">+491743975454</t>
  </si>
  <si>
    <t xml:space="preserve">Lukas Pensler</t>
  </si>
  <si>
    <t xml:space="preserve">Privat.lukas.pensler@gmail.com</t>
  </si>
  <si>
    <t xml:space="preserve">+4916757343837</t>
  </si>
  <si>
    <t xml:space="preserve">Jonas Nikolic</t>
  </si>
  <si>
    <t xml:space="preserve">jonas.nikolic@stud.hs-emden-leer.de</t>
  </si>
  <si>
    <t xml:space="preserve">+4917647113105</t>
  </si>
  <si>
    <t xml:space="preserve">Simon Struck</t>
  </si>
  <si>
    <t xml:space="preserve">simonstruck70@gmail.com</t>
  </si>
  <si>
    <t xml:space="preserve">+491639829779</t>
  </si>
  <si>
    <t xml:space="preserve">1. Begleiter:</t>
  </si>
  <si>
    <t xml:space="preserve">2. Begleiter:</t>
  </si>
  <si>
    <t xml:space="preserve">Prof. M. Krüger-Basener</t>
  </si>
  <si>
    <t xml:space="preserve">krueger-basener@technik-emden.de</t>
  </si>
  <si>
    <t xml:space="preserve">04921-807.1819</t>
  </si>
  <si>
    <t xml:space="preserve">Bericht</t>
  </si>
  <si>
    <t xml:space="preserve">Ergebnisse:</t>
  </si>
  <si>
    <t xml:space="preserve">Risiken:</t>
  </si>
  <si>
    <t xml:space="preserve">Ziele:</t>
  </si>
  <si>
    <t xml:space="preserve">Wir konstruieren etwas und verwenden dabei den Arduino.</t>
  </si>
  <si>
    <t xml:space="preserve">Sonstiges:</t>
  </si>
  <si>
    <t xml:space="preserve">Project Report Sheet v2.1   ●   © 2005-2009  Prof. Dr. G.J. Veltink   ●   FH O/O/W Emden</t>
  </si>
  <si>
    <t xml:space="preserve">Unterschrift Mitarbeiter:</t>
  </si>
  <si>
    <t xml:space="preserve">1. Berichtszeitpunkt</t>
  </si>
  <si>
    <t xml:space="preserve">Meilensteintrendanalyse v2.1</t>
  </si>
  <si>
    <t xml:space="preserve">Messintervall (Tage)</t>
  </si>
  <si>
    <t xml:space="preserve">© 2005-2009  Prof. Dr. G.J. Veltink - FH OOW Emden</t>
  </si>
  <si>
    <t xml:space="preserve">Berichtszeitpunkte</t>
  </si>
  <si>
    <t xml:space="preserve">Ziellinie</t>
  </si>
  <si>
    <t xml:space="preserve">Projektziele festgelegt</t>
  </si>
  <si>
    <t xml:space="preserve">Abgabe Zwischenbericht</t>
  </si>
  <si>
    <t xml:space="preserve">Abgabe  Präsentation</t>
  </si>
  <si>
    <t xml:space="preserve">Abgabe Endbericht</t>
  </si>
  <si>
    <t xml:space="preserve">Projekt abgeschlossen</t>
  </si>
  <si>
    <t xml:space="preserve">erreichte Meilensteine</t>
  </si>
  <si>
    <t xml:space="preserve">Achsen formatieren!</t>
  </si>
  <si>
    <t xml:space="preserve">min:</t>
  </si>
  <si>
    <t xml:space="preserve">max:</t>
  </si>
  <si>
    <t xml:space="preserve">Hauptintervall:</t>
  </si>
  <si>
    <t xml:space="preserve">Hilfsintervall:</t>
  </si>
  <si>
    <t xml:space="preserve">Achse schneidet:</t>
  </si>
  <si>
    <t xml:space="preserve">Bitte, die Skalierung der x-/y-Achsen der beiden</t>
  </si>
  <si>
    <t xml:space="preserve">MTA-Diagramme (Arbeitsblatt: MTA und Report)</t>
  </si>
  <si>
    <t xml:space="preserve">mit diesen Werten einstellen, damit die Daten</t>
  </si>
  <si>
    <t xml:space="preserve">auch sichtbar sind!</t>
  </si>
  <si>
    <t xml:space="preserve">(Rechtsklick auf Achse: Achse Formatieren... / Tab: Skalierung)</t>
  </si>
  <si>
    <t xml:space="preserve">Legende</t>
  </si>
  <si>
    <t xml:space="preserve">im 1. Bericht (Planung) eintragen</t>
  </si>
  <si>
    <t xml:space="preserve">pro Projektbericht eintragen</t>
  </si>
  <si>
    <t xml:space="preserve">beim Erreichen des Meilensteins eintragen</t>
  </si>
  <si>
    <t xml:space="preserve">Bitte positionieren Sie, wenn notwendig,</t>
  </si>
  <si>
    <t xml:space="preserve">die Legenden neu! (auch Vorderseite!)</t>
  </si>
  <si>
    <t xml:space="preserve">Projektanfang</t>
  </si>
  <si>
    <t xml:space="preserve">Arbeitsanalyse v2.1</t>
  </si>
  <si>
    <t xml:space="preserve">Berichtsintervall (Tage)</t>
  </si>
  <si>
    <t xml:space="preserve">© 2005-2009 Prof. Dr. G.J. Veltink - FH OOW Emden</t>
  </si>
  <si>
    <t xml:space="preserve">Datum</t>
  </si>
  <si>
    <t xml:space="preserve">Berichtsintervall</t>
  </si>
  <si>
    <t xml:space="preserve">Arbeit in Stunden pro Berichtsintervall!</t>
  </si>
  <si>
    <t xml:space="preserve">Fortschritt (in%)</t>
  </si>
  <si>
    <t xml:space="preserve">Woche</t>
  </si>
  <si>
    <t xml:space="preserve">Arbeit Soll</t>
  </si>
  <si>
    <t xml:space="preserve">Arbeit Soll kum.</t>
  </si>
  <si>
    <t xml:space="preserve">Arbeit Soll %</t>
  </si>
  <si>
    <t xml:space="preserve">Arbeit Ist</t>
  </si>
  <si>
    <t xml:space="preserve">Arbeit Ist kum.</t>
  </si>
  <si>
    <t xml:space="preserve">Arbeit Ist %</t>
  </si>
  <si>
    <t xml:space="preserve">Soll</t>
  </si>
  <si>
    <t xml:space="preserve">Ist</t>
  </si>
  <si>
    <t xml:space="preserve">1. Schätzung am</t>
  </si>
  <si>
    <t xml:space="preserve">: im 1. Bericht (Planung) eintragen</t>
  </si>
  <si>
    <t xml:space="preserve">: pro Projektbericht eintragen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</si>
</sst>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%"/>
    <numFmt numFmtId="168" formatCode="D\/M"/>
    <numFmt numFmtId="169" formatCode="0.00"/>
    <numFmt numFmtId="170" formatCode="0"/>
  </numFmts>
  <fonts count="4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99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8"/>
      <name val="Arial"/>
      <family val="2"/>
      <charset val="1"/>
    </font>
    <font>
      <b val="true"/>
      <sz val="4"/>
      <color rgb="FF000000"/>
      <name val="Arial"/>
      <family val="2"/>
    </font>
    <font>
      <sz val="3.25"/>
      <color rgb="FF000000"/>
      <name val="Arial"/>
      <family val="2"/>
    </font>
    <font>
      <b val="true"/>
      <sz val="3.25"/>
      <color rgb="FF000000"/>
      <name val="Arial"/>
      <family val="2"/>
    </font>
    <font>
      <sz val="4"/>
      <color rgb="FF000000"/>
      <name val="Arial"/>
      <family val="2"/>
    </font>
    <font>
      <b val="true"/>
      <sz val="12"/>
      <color rgb="FF000000"/>
      <name val="Arial"/>
      <family val="2"/>
    </font>
    <font>
      <sz val="8.75"/>
      <color rgb="FF000000"/>
      <name val="Arial"/>
      <family val="2"/>
    </font>
    <font>
      <sz val="8.7"/>
      <color rgb="FF000000"/>
      <name val="Arial"/>
      <family val="2"/>
    </font>
    <font>
      <sz val="10"/>
      <color rgb="FFFFFF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C99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5"/>
      <color rgb="FF000000"/>
      <name val="Arial"/>
      <family val="2"/>
    </font>
    <font>
      <b val="true"/>
      <sz val="9.75"/>
      <color rgb="FF000000"/>
      <name val="Arial"/>
      <family val="2"/>
    </font>
    <font>
      <b val="true"/>
      <sz val="10.25"/>
      <color rgb="FF000000"/>
      <name val="Arial"/>
      <family val="2"/>
    </font>
    <font>
      <b val="true"/>
      <sz val="10"/>
      <color rgb="FF90713A"/>
      <name val="Arial"/>
      <family val="2"/>
      <charset val="1"/>
    </font>
    <font>
      <b val="true"/>
      <sz val="10"/>
      <color rgb="FF666699"/>
      <name val="Arial"/>
      <family val="2"/>
      <charset val="1"/>
    </font>
    <font>
      <b val="true"/>
      <sz val="10"/>
      <color rgb="FF9933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10"/>
      <color rgb="FF969696"/>
      <name val="Arial"/>
      <family val="2"/>
      <charset val="1"/>
    </font>
    <font>
      <b val="true"/>
      <sz val="8.75"/>
      <color rgb="FF000000"/>
      <name val="Arial"/>
      <family val="2"/>
    </font>
    <font>
      <sz val="8"/>
      <color rgb="FF000000"/>
      <name val="Arial"/>
      <family val="2"/>
    </font>
    <font>
      <b val="true"/>
      <sz val="8"/>
      <color rgb="FF000000"/>
      <name val="Arial"/>
      <family val="2"/>
    </font>
    <font>
      <b val="true"/>
      <sz val="9.25"/>
      <color rgb="FF000000"/>
      <name val="Arial"/>
      <family val="2"/>
    </font>
    <font>
      <sz val="10"/>
      <color rgb="FF000000"/>
      <name val="Arial"/>
      <family val="2"/>
    </font>
    <font>
      <sz val="9.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90713A"/>
        <bgColor rgb="FF808080"/>
      </patternFill>
    </fill>
    <fill>
      <patternFill patternType="solid">
        <fgColor rgb="FF666699"/>
        <bgColor rgb="FF808080"/>
      </patternFill>
    </fill>
    <fill>
      <patternFill patternType="solid">
        <fgColor rgb="FF993366"/>
        <bgColor rgb="FF993366"/>
      </patternFill>
    </fill>
    <fill>
      <patternFill patternType="solid">
        <fgColor rgb="FF339966"/>
        <bgColor rgb="FF0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2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2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5" fillId="2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5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24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6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1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33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33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4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4" fillId="0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5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3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3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3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8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3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1FB714"/>
      <rgbColor rgb="FF000080"/>
      <rgbColor rgb="FF90713A"/>
      <rgbColor rgb="FF800080"/>
      <rgbColor rgb="FF008080"/>
      <rgbColor rgb="FFC0C0C0"/>
      <rgbColor rgb="FF808080"/>
      <rgbColor rgb="FF878787"/>
      <rgbColor rgb="FF993366"/>
      <rgbColor rgb="FFFFFFCC"/>
      <rgbColor rgb="FFCCFFFF"/>
      <rgbColor rgb="FF4600A5"/>
      <rgbColor rgb="FFFF8080"/>
      <rgbColor rgb="FF0066CC"/>
      <rgbColor rgb="FFCCCCFF"/>
      <rgbColor rgb="FF00009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400" spc="-1" strike="noStrike">
                <a:solidFill>
                  <a:srgbClr val="000000"/>
                </a:solidFill>
                <a:latin typeface="Arial"/>
                <a:ea typeface="Arial"/>
              </a:rPr>
              <a:t>Arbeit Soll-Ist</a:t>
            </a:r>
          </a:p>
        </c:rich>
      </c:tx>
      <c:layout>
        <c:manualLayout>
          <c:xMode val="edge"/>
          <c:yMode val="edge"/>
          <c:x val="0.457074428887251"/>
          <c:y val="0.03335557038025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940309506264"/>
          <c:y val="0.12497220369135"/>
          <c:w val="0.713154016212233"/>
          <c:h val="0.674672003557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"Arbeit: Soll vs Ist"</c:f>
              <c:strCache>
                <c:ptCount val="1"/>
                <c:pt idx="0">
                  <c:v>Arbeit: Soll vs Ist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3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axId val="14082530"/>
        <c:axId val="23017781"/>
      </c:scatterChart>
      <c:valAx>
        <c:axId val="14082530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3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3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(Soll)</a:t>
                </a:r>
              </a:p>
            </c:rich>
          </c:tx>
          <c:layout>
            <c:manualLayout>
              <c:xMode val="edge"/>
              <c:yMode val="edge"/>
              <c:x val="0.475865880619013"/>
              <c:y val="0.88281076273070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017781"/>
        <c:crossesAt val="0"/>
        <c:crossBetween val="midCat"/>
        <c:majorUnit val="0.2"/>
        <c:minorUnit val="0.1"/>
      </c:valAx>
      <c:valAx>
        <c:axId val="23017781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3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3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0243183492999263"/>
              <c:y val="0.38269957749610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3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082530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400" spc="-1" strike="noStrike">
                <a:solidFill>
                  <a:srgbClr val="000000"/>
                </a:solidFill>
                <a:latin typeface="Arial"/>
                <a:ea typeface="Arial"/>
              </a:rPr>
              <a:t>Arbeit vs. Fortschritt (Ist)</a:t>
            </a:r>
          </a:p>
        </c:rich>
      </c:tx>
      <c:layout>
        <c:manualLayout>
          <c:xMode val="edge"/>
          <c:yMode val="edge"/>
          <c:x val="0.360067937346669"/>
          <c:y val="0.0316415374814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0598226080393"/>
          <c:y val="0.150775111488639"/>
          <c:w val="0.755802981694659"/>
          <c:h val="0.642599277978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 vs. Fortschritt (Soll)"</c:f>
              <c:strCache>
                <c:ptCount val="1"/>
                <c:pt idx="0">
                  <c:v>Arbeit vs. Fortschritt (Soll)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3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Arbeitsanalyse!$K$6:$K$23</c:f>
              <c:numCache>
                <c:formatCode>General</c:formatCod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31376045"/>
        <c:axId val="95398338"/>
      </c:scatterChart>
      <c:valAx>
        <c:axId val="31376045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4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493866767314588"/>
              <c:y val="0.88044170736886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398338"/>
        <c:crossesAt val="0"/>
        <c:crossBetween val="midCat"/>
        <c:majorUnit val="0.2"/>
        <c:minorUnit val="0.1"/>
      </c:valAx>
      <c:valAx>
        <c:axId val="95398338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4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(Ist)</a:t>
                </a:r>
              </a:p>
            </c:rich>
          </c:tx>
          <c:layout>
            <c:manualLayout>
              <c:xMode val="edge"/>
              <c:yMode val="edge"/>
              <c:x val="0.0243442158897905"/>
              <c:y val="0.348906349543427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4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376045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200" spc="-1" strike="noStrike">
                <a:solidFill>
                  <a:srgbClr val="000000"/>
                </a:solidFill>
                <a:latin typeface="Arial"/>
                <a:ea typeface="Arial"/>
              </a:rPr>
              <a:t>Meilensteintrendanalyse</a:t>
            </a:r>
          </a:p>
        </c:rich>
      </c:tx>
      <c:layout>
        <c:manualLayout>
          <c:xMode val="edge"/>
          <c:yMode val="edge"/>
          <c:x val="0.363442329036114"/>
          <c:y val="0.026408450704225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779902672245"/>
          <c:y val="0.0819179784589892"/>
          <c:w val="0.803636984547084"/>
          <c:h val="0.8203189726594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MTA!$B$4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808080"/>
            </a:solidFill>
            <a:ln w="2556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MTA!$B$5:$B$23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MTA!$C$4</c:f>
              <c:strCache>
                <c:ptCount val="1"/>
                <c:pt idx="0">
                  <c:v>Projektziele festgelegt</c:v>
                </c:pt>
              </c:strCache>
            </c:strRef>
          </c:tx>
          <c:spPr>
            <a:solidFill>
              <a:srgbClr val="dd0806"/>
            </a:solidFill>
            <a:ln w="25560">
              <a:solidFill>
                <a:srgbClr val="dd0806"/>
              </a:solidFill>
              <a:round/>
            </a:ln>
          </c:spPr>
          <c:marker>
            <c:symbol val="diamond"/>
            <c:size val="6"/>
            <c:spPr>
              <a:solidFill>
                <a:srgbClr val="dd0806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MTA!$A$5:$A$16</c:f>
              <c:numCache>
                <c:formatCode>General</c:formatCode>
                <c:ptCount val="12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MTA!$C$5:$C$16</c:f>
              <c:numCache>
                <c:formatCode>General</c:formatCode>
                <c:ptCount val="12"/>
                <c:pt idx="0">
                  <c:v>43389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MTA!$D$4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diamond"/>
            <c:size val="6"/>
            <c:spPr>
              <a:solidFill>
                <a:srgbClr val="ff9900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MTA!$D$5:$D$31</c:f>
              <c:numCache>
                <c:formatCode>General</c:formatCod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0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MTA!$E$4</c:f>
              <c:strCache>
                <c:ptCount val="1"/>
                <c:pt idx="0">
                  <c:v>Abgabe Zwischenbericht</c:v>
                </c:pt>
              </c:strCache>
            </c:strRef>
          </c:tx>
          <c:spPr>
            <a:solidFill>
              <a:srgbClr val="fcf305"/>
            </a:solidFill>
            <a:ln w="25560">
              <a:solidFill>
                <a:srgbClr val="fcf305"/>
              </a:solidFill>
              <a:round/>
            </a:ln>
          </c:spPr>
          <c:marker>
            <c:symbol val="diamond"/>
            <c:size val="6"/>
            <c:spPr>
              <a:solidFill>
                <a:srgbClr val="fcf30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MTA!$E$5:$E$31</c:f>
              <c:numCache>
                <c:formatCode>General</c:formatCode>
                <c:ptCount val="27"/>
                <c:pt idx="0">
                  <c:v>43414</c:v>
                </c:pt>
                <c:pt idx="1">
                  <c:v>43414</c:v>
                </c:pt>
                <c:pt idx="2">
                  <c:v>43414</c:v>
                </c:pt>
                <c:pt idx="3">
                  <c:v>43414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MTA!$F$4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fb714"/>
            </a:solidFill>
            <a:ln w="25560">
              <a:solidFill>
                <a:srgbClr val="1fb714"/>
              </a:solidFill>
              <a:round/>
            </a:ln>
          </c:spPr>
          <c:marker>
            <c:symbol val="diamond"/>
            <c:size val="6"/>
            <c:spPr>
              <a:solidFill>
                <a:srgbClr val="1fb714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MTA!$F$5:$F$31</c:f>
              <c:numCache>
                <c:formatCode>General</c:formatCode>
                <c:ptCount val="2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</c:v>
                </c:pt>
                <c:pt idx="25">
                  <c:v/>
                </c:pt>
                <c:pt idx="26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MTA!$G$4</c:f>
              <c:strCache>
                <c:ptCount val="1"/>
                <c:pt idx="0">
                  <c:v>Abgabe  Präsentation</c:v>
                </c:pt>
              </c:strCache>
            </c:strRef>
          </c:tx>
          <c:spPr>
            <a:solidFill>
              <a:srgbClr val="33cccc"/>
            </a:solidFill>
            <a:ln w="25560">
              <a:solidFill>
                <a:srgbClr val="33cccc"/>
              </a:solidFill>
              <a:round/>
            </a:ln>
          </c:spPr>
          <c:marker>
            <c:symbol val="diamond"/>
            <c:size val="6"/>
            <c:spPr>
              <a:solidFill>
                <a:srgbClr val="33cc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MTA!$G$5:$G$31</c:f>
              <c:numCache>
                <c:formatCode>General</c:formatCode>
                <c:ptCount val="27"/>
                <c:pt idx="0">
                  <c:v>43431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0</c:v>
                </c:pt>
                <c:pt idx="26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MTA!$H$4</c:f>
              <c:strCache>
                <c:ptCount val="1"/>
                <c:pt idx="0">
                  <c:v>Abgabe Endbericht</c:v>
                </c:pt>
              </c:strCache>
            </c:strRef>
          </c:tx>
          <c:spPr>
            <a:solidFill>
              <a:srgbClr val="0066cc"/>
            </a:solidFill>
            <a:ln w="25560">
              <a:solidFill>
                <a:srgbClr val="0066cc"/>
              </a:solidFill>
              <a:round/>
            </a:ln>
          </c:spPr>
          <c:marker>
            <c:symbol val="diamond"/>
            <c:size val="6"/>
            <c:spPr>
              <a:solidFill>
                <a:srgbClr val="0066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MTA!$A$5:$A$31</c:f>
              <c:numCache>
                <c:formatCode>General</c:formatCode>
                <c:ptCount val="27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</c:numCache>
            </c:numRef>
          </c:xVal>
          <c:yVal>
            <c:numRef>
              <c:f>MTA!$H$5:$H$31</c:f>
              <c:numCache>
                <c:formatCode>General</c:formatCode>
                <c:ptCount val="27"/>
                <c:pt idx="0">
                  <c:v>43438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MTA!$I$4</c:f>
              <c:strCache>
                <c:ptCount val="1"/>
                <c:pt idx="0">
                  <c:v>Projekt abgeschlossen</c:v>
                </c:pt>
              </c:strCache>
            </c:strRef>
          </c:tx>
          <c:spPr>
            <a:solidFill>
              <a:srgbClr val="4600a5"/>
            </a:solidFill>
            <a:ln w="25560">
              <a:solidFill>
                <a:srgbClr val="4600a5"/>
              </a:solidFill>
              <a:round/>
            </a:ln>
          </c:spPr>
          <c:marker>
            <c:symbol val="diamond"/>
            <c:size val="6"/>
            <c:spPr>
              <a:solidFill>
                <a:srgbClr val="4600a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MTA!$A$5:$A$32</c:f>
              <c:numCache>
                <c:formatCode>General</c:formatCode>
                <c:ptCount val="28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</c:numCache>
            </c:numRef>
          </c:xVal>
          <c:yVal>
            <c:numRef>
              <c:f>MTA!$I$5:$I$32</c:f>
              <c:numCache>
                <c:formatCode>General</c:formatCode>
                <c:ptCount val="28"/>
                <c:pt idx="0">
                  <c:v>43452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0</c:v>
                </c:pt>
              </c:numCache>
            </c:numRef>
          </c:yVal>
          <c:smooth val="0"/>
        </c:ser>
        <c:axId val="11903213"/>
        <c:axId val="35609313"/>
      </c:scatterChart>
      <c:valAx>
        <c:axId val="11903213"/>
        <c:scaling>
          <c:orientation val="minMax"/>
          <c:max val="43452"/>
          <c:min val="43389"/>
        </c:scaling>
        <c:delete val="0"/>
        <c:axPos val="b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numFmt formatCode="D\/M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609313"/>
        <c:crossesAt val="41926"/>
        <c:crossBetween val="midCat"/>
        <c:majorUnit val="7"/>
        <c:minorUnit val="1"/>
      </c:valAx>
      <c:valAx>
        <c:axId val="35609313"/>
        <c:scaling>
          <c:orientation val="minMax"/>
          <c:max val="43452"/>
          <c:min val="43389"/>
        </c:scaling>
        <c:delete val="0"/>
        <c:axPos val="l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numFmt formatCode="M/D/YYYY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903213"/>
        <c:crossesAt val="41926"/>
        <c:crossBetween val="midCat"/>
        <c:majorUnit val="7"/>
        <c:minorUnit val="1"/>
      </c:valAx>
      <c:spPr>
        <a:solidFill>
          <a:srgbClr val="ffffcc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49488457714117"/>
          <c:y val="0.546988521013188"/>
          <c:w val="0.341297197065384"/>
          <c:h val="0.28192809031401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87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1500" spc="-1" strike="noStrike">
                <a:solidFill>
                  <a:srgbClr val="000000"/>
                </a:solidFill>
                <a:latin typeface="Arial"/>
                <a:ea typeface="Arial"/>
              </a:rPr>
              <a:t>Meilensteintrendanalyse</a:t>
            </a:r>
          </a:p>
        </c:rich>
      </c:tx>
      <c:layout>
        <c:manualLayout>
          <c:xMode val="edge"/>
          <c:yMode val="edge"/>
          <c:x val="0.363480608483464"/>
          <c:y val="0.02666238355284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809667203157"/>
          <c:y val="0.0819145518792162"/>
          <c:w val="0.803696588962151"/>
          <c:h val="0.766141985223257"/>
        </c:manualLayout>
      </c:layout>
      <c:scatterChart>
        <c:scatterStyle val="lineMarker"/>
        <c:varyColors val="0"/>
        <c:ser>
          <c:idx val="0"/>
          <c:order val="0"/>
          <c:tx>
            <c:strRef>
              <c:f>MTA!$B$4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808080"/>
            </a:solidFill>
            <a:ln w="2556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MTA!$B$5:$B$23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MTA!$C$4</c:f>
              <c:strCache>
                <c:ptCount val="1"/>
                <c:pt idx="0">
                  <c:v>Projektziele festgelegt</c:v>
                </c:pt>
              </c:strCache>
            </c:strRef>
          </c:tx>
          <c:spPr>
            <a:solidFill>
              <a:srgbClr val="dd0806"/>
            </a:solidFill>
            <a:ln w="25560">
              <a:solidFill>
                <a:srgbClr val="dd0806"/>
              </a:solidFill>
              <a:round/>
            </a:ln>
          </c:spPr>
          <c:marker>
            <c:symbol val="diamond"/>
            <c:size val="6"/>
            <c:spPr>
              <a:solidFill>
                <a:srgbClr val="dd0806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MTA!$C$5:$C$23</c:f>
              <c:numCache>
                <c:formatCode>General</c:formatCode>
                <c:ptCount val="19"/>
                <c:pt idx="0">
                  <c:v>43389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MTA!$D$4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diamond"/>
            <c:size val="6"/>
            <c:spPr>
              <a:solidFill>
                <a:srgbClr val="ff9900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MTA!$D$5:$D$23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MTA!$E$4</c:f>
              <c:strCache>
                <c:ptCount val="1"/>
                <c:pt idx="0">
                  <c:v>Abgabe Zwischenbericht</c:v>
                </c:pt>
              </c:strCache>
            </c:strRef>
          </c:tx>
          <c:spPr>
            <a:solidFill>
              <a:srgbClr val="fcf305"/>
            </a:solidFill>
            <a:ln w="25560">
              <a:solidFill>
                <a:srgbClr val="fcf305"/>
              </a:solidFill>
              <a:round/>
            </a:ln>
          </c:spPr>
          <c:marker>
            <c:symbol val="diamond"/>
            <c:size val="6"/>
            <c:spPr>
              <a:solidFill>
                <a:srgbClr val="fcf30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MTA!$E$5:$E$23</c:f>
              <c:numCache>
                <c:formatCode>General</c:formatCode>
                <c:ptCount val="19"/>
                <c:pt idx="0">
                  <c:v>43414</c:v>
                </c:pt>
                <c:pt idx="1">
                  <c:v>43414</c:v>
                </c:pt>
                <c:pt idx="2">
                  <c:v>43414</c:v>
                </c:pt>
                <c:pt idx="3">
                  <c:v>43414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MTA!$F$4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1fb714"/>
            </a:solidFill>
            <a:ln w="25560">
              <a:solidFill>
                <a:srgbClr val="1fb714"/>
              </a:solidFill>
              <a:round/>
            </a:ln>
          </c:spPr>
          <c:marker>
            <c:symbol val="diamond"/>
            <c:size val="6"/>
            <c:spPr>
              <a:solidFill>
                <a:srgbClr val="1fb714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MTA!$F$5:$F$23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MTA!$G$4</c:f>
              <c:strCache>
                <c:ptCount val="1"/>
                <c:pt idx="0">
                  <c:v>Abgabe  Präsentation</c:v>
                </c:pt>
              </c:strCache>
            </c:strRef>
          </c:tx>
          <c:spPr>
            <a:solidFill>
              <a:srgbClr val="33cccc"/>
            </a:solidFill>
            <a:ln w="25560">
              <a:solidFill>
                <a:srgbClr val="33cccc"/>
              </a:solidFill>
              <a:round/>
            </a:ln>
          </c:spPr>
          <c:marker>
            <c:symbol val="diamond"/>
            <c:size val="6"/>
            <c:spPr>
              <a:solidFill>
                <a:srgbClr val="33cc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MTA!$G$5:$G$23</c:f>
              <c:numCache>
                <c:formatCode>General</c:formatCode>
                <c:ptCount val="19"/>
                <c:pt idx="0">
                  <c:v>43431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MTA!$H$4</c:f>
              <c:strCache>
                <c:ptCount val="1"/>
                <c:pt idx="0">
                  <c:v>Abgabe Endbericht</c:v>
                </c:pt>
              </c:strCache>
            </c:strRef>
          </c:tx>
          <c:spPr>
            <a:solidFill>
              <a:srgbClr val="0066cc"/>
            </a:solidFill>
            <a:ln w="25560">
              <a:solidFill>
                <a:srgbClr val="0066cc"/>
              </a:solidFill>
              <a:round/>
            </a:ln>
          </c:spPr>
          <c:marker>
            <c:symbol val="diamond"/>
            <c:size val="6"/>
            <c:spPr>
              <a:solidFill>
                <a:srgbClr val="0066cc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MTA!$H$5:$H$23</c:f>
              <c:numCache>
                <c:formatCode>General</c:formatCode>
                <c:ptCount val="19"/>
                <c:pt idx="0">
                  <c:v>43438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7"/>
          <c:order val="7"/>
          <c:tx>
            <c:strRef>
              <c:f>MTA!$I$4</c:f>
              <c:strCache>
                <c:ptCount val="1"/>
                <c:pt idx="0">
                  <c:v>Projekt abgeschlossen</c:v>
                </c:pt>
              </c:strCache>
            </c:strRef>
          </c:tx>
          <c:spPr>
            <a:solidFill>
              <a:srgbClr val="4600a5"/>
            </a:solidFill>
            <a:ln w="25560">
              <a:solidFill>
                <a:srgbClr val="4600a5"/>
              </a:solidFill>
              <a:round/>
            </a:ln>
          </c:spPr>
          <c:marker>
            <c:symbol val="diamond"/>
            <c:size val="6"/>
            <c:spPr>
              <a:solidFill>
                <a:srgbClr val="4600a5"/>
              </a:solidFill>
            </c:spPr>
          </c:marker>
          <c:dLbls>
            <c:numFmt formatCode="M/D/YYYY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MTA!$A$5:$A$23</c:f>
              <c:numCache>
                <c:formatCode>General</c:formatCode>
                <c:ptCount val="19"/>
                <c:pt idx="0">
                  <c:v>43389</c:v>
                </c:pt>
                <c:pt idx="1">
                  <c:v>43396</c:v>
                </c:pt>
                <c:pt idx="2">
                  <c:v>43403</c:v>
                </c:pt>
                <c:pt idx="3">
                  <c:v>43410</c:v>
                </c:pt>
                <c:pt idx="4">
                  <c:v>43417</c:v>
                </c:pt>
                <c:pt idx="5">
                  <c:v>43424</c:v>
                </c:pt>
                <c:pt idx="6">
                  <c:v>43431</c:v>
                </c:pt>
                <c:pt idx="7">
                  <c:v>43438</c:v>
                </c:pt>
                <c:pt idx="8">
                  <c:v>43445</c:v>
                </c:pt>
                <c:pt idx="9">
                  <c:v>43452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MTA!$I$5:$I$23</c:f>
              <c:numCache>
                <c:formatCode>General</c:formatCode>
                <c:ptCount val="19"/>
                <c:pt idx="0">
                  <c:v>43452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72057001"/>
        <c:axId val="41076602"/>
      </c:scatterChart>
      <c:valAx>
        <c:axId val="72057001"/>
        <c:scaling>
          <c:orientation val="minMax"/>
          <c:max val="43452"/>
          <c:min val="43389"/>
        </c:scaling>
        <c:delete val="0"/>
        <c:axPos val="b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97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Berichtszeitpunkte</a:t>
                </a:r>
              </a:p>
            </c:rich>
          </c:tx>
          <c:layout>
            <c:manualLayout>
              <c:xMode val="edge"/>
              <c:yMode val="edge"/>
              <c:x val="0.414568298634547"/>
              <c:y val="0.934789592033408"/>
            </c:manualLayout>
          </c:layout>
          <c:overlay val="0"/>
        </c:title>
        <c:numFmt formatCode="D\/M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076602"/>
        <c:crossesAt val="41926"/>
        <c:crossBetween val="midCat"/>
        <c:majorUnit val="7"/>
        <c:minorUnit val="1"/>
      </c:valAx>
      <c:valAx>
        <c:axId val="41076602"/>
        <c:scaling>
          <c:orientation val="minMax"/>
          <c:max val="43452"/>
          <c:min val="43389"/>
        </c:scaling>
        <c:delete val="0"/>
        <c:axPos val="l"/>
        <c:majorGridlines>
          <c:spPr>
            <a:ln w="3240">
              <a:solidFill>
                <a:srgbClr val="969696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Meilensteinprognosen</a:t>
                </a:r>
              </a:p>
            </c:rich>
          </c:tx>
          <c:layout>
            <c:manualLayout>
              <c:xMode val="edge"/>
              <c:yMode val="edge"/>
              <c:x val="0.0154716785213644"/>
              <c:y val="0.327658207516865"/>
            </c:manualLayout>
          </c:layout>
          <c:overlay val="0"/>
        </c:title>
        <c:numFmt formatCode="M/D/YYYY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057001"/>
        <c:crossesAt val="41926"/>
        <c:crossBetween val="midCat"/>
        <c:majorUnit val="7"/>
        <c:minorUnit val="1"/>
      </c:valAx>
      <c:spPr>
        <a:solidFill>
          <a:srgbClr val="ffffcc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49488457714117"/>
          <c:y val="0.546988521013188"/>
          <c:w val="0.341297197065384"/>
          <c:h val="0.28192809031401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87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span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75" spc="-1" strike="noStrike">
                <a:solidFill>
                  <a:srgbClr val="000000"/>
                </a:solidFill>
                <a:latin typeface="Arial"/>
                <a:ea typeface="Arial"/>
              </a:rPr>
              <a:t>Arbeit Soll-Ist</a:t>
            </a:r>
          </a:p>
        </c:rich>
      </c:tx>
      <c:layout>
        <c:manualLayout>
          <c:xMode val="edge"/>
          <c:yMode val="edge"/>
          <c:x val="0.464322294298395"/>
          <c:y val="0.04922175055589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498122226016"/>
          <c:y val="0.151505963210026"/>
          <c:w val="0.749231819733697"/>
          <c:h val="0.677885587224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"Arbeit: Soll vs Ist"</c:f>
              <c:strCache>
                <c:ptCount val="1"/>
                <c:pt idx="0">
                  <c:v>Arbeit: Soll vs Ist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axId val="59397611"/>
        <c:axId val="41787171"/>
      </c:scatterChart>
      <c:valAx>
        <c:axId val="59397611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(Soll)</a:t>
                </a:r>
              </a:p>
            </c:rich>
          </c:tx>
          <c:layout>
            <c:manualLayout>
              <c:xMode val="edge"/>
              <c:yMode val="edge"/>
              <c:x val="0.484209627859338"/>
              <c:y val="0.89771578734586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787171"/>
        <c:crossesAt val="0"/>
        <c:crossBetween val="midCat"/>
        <c:majorUnit val="0.2"/>
        <c:minorUnit val="0.1"/>
      </c:valAx>
      <c:valAx>
        <c:axId val="41787171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0400307272106521"/>
              <c:y val="0.40489185364867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397611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925" spc="-1" strike="noStrike">
                <a:solidFill>
                  <a:srgbClr val="000000"/>
                </a:solidFill>
                <a:latin typeface="Arial"/>
                <a:ea typeface="Arial"/>
              </a:rPr>
              <a:t>Fortschritt Soll-Ist</a:t>
            </a:r>
          </a:p>
        </c:rich>
      </c:tx>
      <c:layout>
        <c:manualLayout>
          <c:xMode val="edge"/>
          <c:yMode val="edge"/>
          <c:x val="0.447570560914612"/>
          <c:y val="0.06428138265615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101107538407"/>
          <c:y val="0.151505963210026"/>
          <c:w val="0.72374062165059"/>
          <c:h val="0.677885587224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Arbeitsanalyse!$J$4</c:f>
              <c:strCache>
                <c:ptCount val="1"/>
                <c:pt idx="0">
                  <c:v>Fortschritt (in%)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Arbeitsanalyse!$J$6:$J$18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Arbeitsanalyse!$K$6:$K$18</c:f>
              <c:numCache>
                <c:formatCode>General</c:formatCode>
                <c:ptCount val="13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</c:numCache>
            </c:numRef>
          </c:xVal>
          <c:yVal>
            <c:numRef>
              <c:f>Arbeitsanalyse!$J$6:$J$23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96393179"/>
        <c:axId val="20411603"/>
      </c:scatterChart>
      <c:valAx>
        <c:axId val="96393179"/>
        <c:scaling>
          <c:orientation val="minMax"/>
          <c:max val="1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(Soll)</a:t>
                </a:r>
              </a:p>
            </c:rich>
          </c:tx>
          <c:layout>
            <c:manualLayout>
              <c:xMode val="edge"/>
              <c:yMode val="edge"/>
              <c:x val="0.447749196141479"/>
              <c:y val="0.897715787345866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411603"/>
        <c:crossesAt val="0"/>
        <c:crossBetween val="midCat"/>
        <c:majorUnit val="0.2"/>
        <c:minorUnit val="0.1"/>
      </c:valAx>
      <c:valAx>
        <c:axId val="20411603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(Ist)</a:t>
                </a:r>
              </a:p>
            </c:rich>
          </c:tx>
          <c:layout>
            <c:manualLayout>
              <c:xMode val="edge"/>
              <c:yMode val="edge"/>
              <c:x val="0.040907466952483"/>
              <c:y val="0.37487366080452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393179"/>
        <c:crosses val="autoZero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39201261166579"/>
          <c:y val="0.0871539313399779"/>
          <c:w val="0.642091434576984"/>
          <c:h val="0.684496124031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Arbeitsanalyse!$D$5</c:f>
              <c:strCache>
                <c:ptCount val="1"/>
                <c:pt idx="0">
                  <c:v>Arbeit Soll</c:v>
                </c:pt>
              </c:strCache>
            </c:strRef>
          </c:tx>
          <c:spPr>
            <a:solidFill>
              <a:srgbClr val="ffcc99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Arbeitsanalyse!$D$6:$D$23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40</c:v>
                </c:pt>
                <c:pt idx="9">
                  <c:v>40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</c:ser>
        <c:ser>
          <c:idx val="1"/>
          <c:order val="1"/>
          <c:tx>
            <c:strRef>
              <c:f>Arbeitsanalyse!$G$5</c:f>
              <c:strCache>
                <c:ptCount val="1"/>
                <c:pt idx="0">
                  <c:v>Arbeit Ist</c:v>
                </c:pt>
              </c:strCache>
            </c:strRef>
          </c:tx>
          <c:spPr>
            <a:solidFill>
              <a:srgbClr val="ff99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Arbeitsanalyse!$G$6:$G$23</c:f>
              <c:numCache>
                <c:formatCode>General</c:formatCod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val>
        </c:ser>
        <c:gapWidth val="150"/>
        <c:overlap val="0"/>
        <c:axId val="21793237"/>
        <c:axId val="17462568"/>
      </c:barChart>
      <c:lineChart>
        <c:grouping val="standard"/>
        <c:varyColors val="0"/>
        <c:ser>
          <c:idx val="2"/>
          <c:order val="2"/>
          <c:tx>
            <c:strRef>
              <c:f>Arbeitsanalyse!$E$5</c:f>
              <c:strCache>
                <c:ptCount val="1"/>
                <c:pt idx="0">
                  <c:v>Arbeit Soll kum.</c:v>
                </c:pt>
              </c:strCache>
            </c:strRef>
          </c:tx>
          <c:spPr>
            <a:solidFill>
              <a:srgbClr val="969696"/>
            </a:solidFill>
            <a:ln w="38160">
              <a:solidFill>
                <a:srgbClr val="969696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Arbeitsanalyse!$E$6:$E$23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55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205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Arbeitsanalyse!$H$5</c:f>
              <c:strCache>
                <c:ptCount val="1"/>
                <c:pt idx="0">
                  <c:v>Arbeit Ist kum.</c:v>
                </c:pt>
              </c:strCache>
            </c:strRef>
          </c:tx>
          <c:spPr>
            <a:solidFill>
              <a:srgbClr val="333333"/>
            </a:solidFill>
            <a:ln w="38160">
              <a:solidFill>
                <a:srgbClr val="333333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Arbeitsanalyse!$A$6:$A$23</c:f>
              <c:strCache>
                <c:ptCount val="18"/>
                <c:pt idx="0">
                  <c:v>10/12/2012</c:v>
                </c:pt>
                <c:pt idx="1">
                  <c:v>10/19/2012</c:v>
                </c:pt>
                <c:pt idx="2">
                  <c:v>10/26/2012</c:v>
                </c:pt>
                <c:pt idx="3">
                  <c:v>11/2/2012</c:v>
                </c:pt>
                <c:pt idx="4">
                  <c:v>11/9/2012</c:v>
                </c:pt>
                <c:pt idx="5">
                  <c:v>11/16/2012</c:v>
                </c:pt>
                <c:pt idx="6">
                  <c:v>11/23/2012</c:v>
                </c:pt>
                <c:pt idx="7">
                  <c:v>11/30/2012</c:v>
                </c:pt>
                <c:pt idx="8">
                  <c:v>12/7/2012</c:v>
                </c:pt>
                <c:pt idx="9">
                  <c:v>12/14/2012</c:v>
                </c:pt>
                <c:pt idx="10">
                  <c:v>12/21/2012</c:v>
                </c:pt>
                <c:pt idx="11">
                  <c:v>12/28/2012</c:v>
                </c:pt>
                <c:pt idx="12">
                  <c:v>1/4/2013</c:v>
                </c:pt>
                <c:pt idx="13">
                  <c:v>1/11/2013</c:v>
                </c:pt>
                <c:pt idx="14">
                  <c:v>1/18/2013</c:v>
                </c:pt>
                <c:pt idx="15">
                  <c:v>1/25/2013</c:v>
                </c:pt>
                <c:pt idx="16">
                  <c:v>2/1/2013</c:v>
                </c:pt>
                <c:pt idx="17">
                  <c:v>2/8/2013</c:v>
                </c:pt>
              </c:strCache>
            </c:strRef>
          </c:cat>
          <c:val>
            <c:numRef>
              <c:f>Arbeitsanalyse!$H$6:$H$23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878300"/>
        <c:axId val="36484391"/>
      </c:lineChart>
      <c:catAx>
        <c:axId val="21793237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 rot="-2700000"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7462568"/>
        <c:crosses val="autoZero"/>
        <c:auto val="1"/>
        <c:lblAlgn val="ctr"/>
        <c:lblOffset val="100"/>
      </c:catAx>
      <c:valAx>
        <c:axId val="17462568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1793237"/>
        <c:crosses val="autoZero"/>
      </c:valAx>
      <c:catAx>
        <c:axId val="3087830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484391"/>
        <c:crosses val="autoZero"/>
        <c:auto val="1"/>
        <c:lblAlgn val="ctr"/>
        <c:lblOffset val="100"/>
      </c:catAx>
      <c:valAx>
        <c:axId val="36484391"/>
        <c:scaling>
          <c:orientation val="minMax"/>
        </c:scaling>
        <c:delete val="0"/>
        <c:axPos val="r"/>
        <c:numFmt formatCode="0.00" sourceLinked="0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878300"/>
        <c:crosses val="max"/>
      </c:valAx>
      <c:spPr>
        <a:solidFill>
          <a:srgbClr val="ffffcc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809931506849315"/>
          <c:y val="0.319501747966152"/>
          <c:w val="0.174657534246575"/>
          <c:h val="0.219916685725488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2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75" spc="-1" strike="noStrike">
                <a:solidFill>
                  <a:srgbClr val="000000"/>
                </a:solidFill>
                <a:latin typeface="Arial"/>
                <a:ea typeface="Arial"/>
              </a:rPr>
              <a:t>Arbeit vs. Fortschritt (Soll)</a:t>
            </a:r>
          </a:p>
        </c:rich>
      </c:tx>
      <c:layout>
        <c:manualLayout>
          <c:xMode val="edge"/>
          <c:yMode val="edge"/>
          <c:x val="0.388763066202091"/>
          <c:y val="0.06417382516422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8745644599303"/>
          <c:y val="0.151288529560384"/>
          <c:w val="0.746341463414634"/>
          <c:h val="0.67710965133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 vs. Fortschritt (Soll)"</c:f>
              <c:strCache>
                <c:ptCount val="1"/>
                <c:pt idx="0">
                  <c:v>Arbeit vs. Fortschritt (Soll)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Arbeitsanalyse!$J$6:$J$23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0.4</c:v>
                </c:pt>
                <c:pt idx="5">
                  <c:v>0.55</c:v>
                </c:pt>
                <c:pt idx="6">
                  <c:v>0.65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71048011"/>
        <c:axId val="77169151"/>
      </c:scatterChart>
      <c:valAx>
        <c:axId val="71048011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(Soll)</a:t>
                </a:r>
              </a:p>
            </c:rich>
          </c:tx>
          <c:layout>
            <c:manualLayout>
              <c:xMode val="edge"/>
              <c:yMode val="edge"/>
              <c:x val="0.482404181184669"/>
              <c:y val="0.896614451743305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169151"/>
        <c:crossesAt val="0"/>
        <c:crossBetween val="midCat"/>
        <c:majorUnit val="0.2"/>
        <c:minorUnit val="0.1"/>
      </c:valAx>
      <c:valAx>
        <c:axId val="77169151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(Soll)</a:t>
                </a:r>
              </a:p>
            </c:rich>
          </c:tx>
          <c:layout>
            <c:manualLayout>
              <c:xMode val="edge"/>
              <c:yMode val="edge"/>
              <c:x val="0.0398954703832753"/>
              <c:y val="0.36291056088933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1048011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75" spc="-1" strike="noStrike">
                <a:solidFill>
                  <a:srgbClr val="000000"/>
                </a:solidFill>
                <a:latin typeface="Arial"/>
                <a:ea typeface="Arial"/>
              </a:rPr>
              <a:t>Arbeit vs. Fortschritt (Ist)</a:t>
            </a:r>
          </a:p>
        </c:rich>
      </c:tx>
      <c:layout>
        <c:manualLayout>
          <c:xMode val="edge"/>
          <c:yMode val="edge"/>
          <c:x val="0.392550911039657"/>
          <c:y val="0.0646044624746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101107538407"/>
          <c:y val="0.152129817444219"/>
          <c:w val="0.744105037513398"/>
          <c:h val="0.676673427991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"Ziellinie"</c:f>
              <c:strCache>
                <c:ptCount val="1"/>
                <c:pt idx="0">
                  <c:v>Ziellinie</c:v>
                </c:pt>
              </c:strCache>
            </c:strRef>
          </c:tx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xVal>
          <c:yVal>
            <c:numRef>
              <c:f>Arbeitsanalyse!$F$6:$F$23</c:f>
              <c:numCache>
                <c:formatCode>General</c:formatCode>
                <c:ptCount val="18"/>
                <c:pt idx="0">
                  <c:v>0</c:v>
                </c:pt>
                <c:pt idx="1">
                  <c:v>0.0606060606060606</c:v>
                </c:pt>
                <c:pt idx="2">
                  <c:v>0.166666666666667</c:v>
                </c:pt>
                <c:pt idx="3">
                  <c:v>0.272727272727273</c:v>
                </c:pt>
                <c:pt idx="4">
                  <c:v>0.378787878787879</c:v>
                </c:pt>
                <c:pt idx="5">
                  <c:v>0.5</c:v>
                </c:pt>
                <c:pt idx="6">
                  <c:v>0.621212121212121</c:v>
                </c:pt>
                <c:pt idx="7">
                  <c:v>0.757575757575758</c:v>
                </c:pt>
                <c:pt idx="8">
                  <c:v>0.878787878787879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"Arbeit vs. Fortschritt (Soll)"</c:f>
              <c:strCache>
                <c:ptCount val="1"/>
                <c:pt idx="0">
                  <c:v>Arbeit vs. Fortschritt (Soll)</c:v>
                </c:pt>
              </c:strCache>
            </c:strRef>
          </c:tx>
          <c:spPr>
            <a:solidFill>
              <a:srgbClr val="000090"/>
            </a:solidFill>
            <a:ln w="25560">
              <a:solidFill>
                <a:srgbClr val="000090"/>
              </a:solidFill>
              <a:round/>
            </a:ln>
          </c:spPr>
          <c:marker>
            <c:symbol val="diamond"/>
            <c:size val="5"/>
            <c:spPr>
              <a:solidFill>
                <a:srgbClr val="000090"/>
              </a:solidFill>
            </c:spPr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Arbeitsanalyse!$I$6:$I$23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Arbeitsanalyse!$K$6:$K$23</c:f>
              <c:numCache>
                <c:formatCode>General</c:formatCode>
                <c:ptCount val="18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numCache>
            </c:numRef>
          </c:yVal>
          <c:smooth val="0"/>
        </c:ser>
        <c:axId val="77925818"/>
        <c:axId val="93658820"/>
      </c:scatterChart>
      <c:valAx>
        <c:axId val="77925818"/>
        <c:scaling>
          <c:orientation val="minMax"/>
          <c:max val="1.2"/>
          <c:min val="0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Arbeit (Ist)</a:t>
                </a:r>
              </a:p>
            </c:rich>
          </c:tx>
          <c:layout>
            <c:manualLayout>
              <c:xMode val="edge"/>
              <c:yMode val="edge"/>
              <c:x val="0.491336191496963"/>
              <c:y val="0.8973630831643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658820"/>
        <c:crossesAt val="0"/>
        <c:crossBetween val="midCat"/>
        <c:majorUnit val="0.2"/>
        <c:minorUnit val="0.1"/>
      </c:valAx>
      <c:valAx>
        <c:axId val="93658820"/>
        <c:scaling>
          <c:orientation val="minMax"/>
          <c:max val="1.2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1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Fortschritt (Ist)</a:t>
                </a:r>
              </a:p>
            </c:rich>
          </c:tx>
          <c:layout>
            <c:manualLayout>
              <c:xMode val="edge"/>
              <c:yMode val="edge"/>
              <c:x val="0.040907466952483"/>
              <c:y val="0.376369168356998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7925818"/>
        <c:crossesAt val="0"/>
        <c:crossBetween val="midCat"/>
        <c:majorUnit val="0.2"/>
        <c:minorUnit val="0.1"/>
      </c:valAx>
      <c:spPr>
        <a:solidFill>
          <a:srgbClr val="cccc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619200</xdr:colOff>
      <xdr:row>43</xdr:row>
      <xdr:rowOff>92160</xdr:rowOff>
    </xdr:from>
    <xdr:to>
      <xdr:col>8</xdr:col>
      <xdr:colOff>9360</xdr:colOff>
      <xdr:row>53</xdr:row>
      <xdr:rowOff>85320</xdr:rowOff>
    </xdr:to>
    <xdr:graphicFrame>
      <xdr:nvGraphicFramePr>
        <xdr:cNvPr id="0" name="Chart 7"/>
        <xdr:cNvGraphicFramePr/>
      </xdr:nvGraphicFramePr>
      <xdr:xfrm>
        <a:off x="5323680" y="7380000"/>
        <a:ext cx="1953720" cy="16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590400</xdr:colOff>
      <xdr:row>54</xdr:row>
      <xdr:rowOff>57240</xdr:rowOff>
    </xdr:from>
    <xdr:to>
      <xdr:col>7</xdr:col>
      <xdr:colOff>780120</xdr:colOff>
      <xdr:row>64</xdr:row>
      <xdr:rowOff>126720</xdr:rowOff>
    </xdr:to>
    <xdr:graphicFrame>
      <xdr:nvGraphicFramePr>
        <xdr:cNvPr id="1" name="Chart 8"/>
        <xdr:cNvGraphicFramePr/>
      </xdr:nvGraphicFramePr>
      <xdr:xfrm>
        <a:off x="5294880" y="9133200"/>
        <a:ext cx="1907280" cy="169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43</xdr:row>
      <xdr:rowOff>85680</xdr:rowOff>
    </xdr:from>
    <xdr:to>
      <xdr:col>5</xdr:col>
      <xdr:colOff>599400</xdr:colOff>
      <xdr:row>64</xdr:row>
      <xdr:rowOff>147960</xdr:rowOff>
    </xdr:to>
    <xdr:graphicFrame>
      <xdr:nvGraphicFramePr>
        <xdr:cNvPr id="2" name="Chart 1"/>
        <xdr:cNvGraphicFramePr/>
      </xdr:nvGraphicFramePr>
      <xdr:xfrm>
        <a:off x="1087560" y="7373520"/>
        <a:ext cx="4216320" cy="347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165240</xdr:colOff>
      <xdr:row>33</xdr:row>
      <xdr:rowOff>101520</xdr:rowOff>
    </xdr:from>
    <xdr:to>
      <xdr:col>8</xdr:col>
      <xdr:colOff>901080</xdr:colOff>
      <xdr:row>67</xdr:row>
      <xdr:rowOff>161280</xdr:rowOff>
    </xdr:to>
    <xdr:graphicFrame>
      <xdr:nvGraphicFramePr>
        <xdr:cNvPr id="3" name="Chart 1"/>
        <xdr:cNvGraphicFramePr/>
      </xdr:nvGraphicFramePr>
      <xdr:xfrm>
        <a:off x="3159720" y="5464080"/>
        <a:ext cx="6933600" cy="560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26</xdr:row>
      <xdr:rowOff>76320</xdr:rowOff>
    </xdr:from>
    <xdr:to>
      <xdr:col>5</xdr:col>
      <xdr:colOff>84960</xdr:colOff>
      <xdr:row>48</xdr:row>
      <xdr:rowOff>75600</xdr:rowOff>
    </xdr:to>
    <xdr:graphicFrame>
      <xdr:nvGraphicFramePr>
        <xdr:cNvPr id="4" name="Chart 2"/>
        <xdr:cNvGraphicFramePr/>
      </xdr:nvGraphicFramePr>
      <xdr:xfrm>
        <a:off x="1370160" y="4295880"/>
        <a:ext cx="421740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26</xdr:row>
      <xdr:rowOff>76320</xdr:rowOff>
    </xdr:from>
    <xdr:to>
      <xdr:col>10</xdr:col>
      <xdr:colOff>664200</xdr:colOff>
      <xdr:row>48</xdr:row>
      <xdr:rowOff>75600</xdr:rowOff>
    </xdr:to>
    <xdr:graphicFrame>
      <xdr:nvGraphicFramePr>
        <xdr:cNvPr id="5" name="Chart 3"/>
        <xdr:cNvGraphicFramePr/>
      </xdr:nvGraphicFramePr>
      <xdr:xfrm>
        <a:off x="6359400" y="4295880"/>
        <a:ext cx="403020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12600</xdr:colOff>
      <xdr:row>76</xdr:row>
      <xdr:rowOff>0</xdr:rowOff>
    </xdr:from>
    <xdr:to>
      <xdr:col>7</xdr:col>
      <xdr:colOff>1068120</xdr:colOff>
      <xdr:row>96</xdr:row>
      <xdr:rowOff>11880</xdr:rowOff>
    </xdr:to>
    <xdr:graphicFrame>
      <xdr:nvGraphicFramePr>
        <xdr:cNvPr id="6" name="Chart 5"/>
        <xdr:cNvGraphicFramePr/>
      </xdr:nvGraphicFramePr>
      <xdr:xfrm>
        <a:off x="1382760" y="12315600"/>
        <a:ext cx="6850440" cy="32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51</xdr:row>
      <xdr:rowOff>76320</xdr:rowOff>
    </xdr:from>
    <xdr:to>
      <xdr:col>4</xdr:col>
      <xdr:colOff>1158120</xdr:colOff>
      <xdr:row>73</xdr:row>
      <xdr:rowOff>75600</xdr:rowOff>
    </xdr:to>
    <xdr:graphicFrame>
      <xdr:nvGraphicFramePr>
        <xdr:cNvPr id="7" name="Chart 8"/>
        <xdr:cNvGraphicFramePr/>
      </xdr:nvGraphicFramePr>
      <xdr:xfrm>
        <a:off x="1370160" y="8343720"/>
        <a:ext cx="413244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51</xdr:row>
      <xdr:rowOff>76320</xdr:rowOff>
    </xdr:from>
    <xdr:to>
      <xdr:col>10</xdr:col>
      <xdr:colOff>664200</xdr:colOff>
      <xdr:row>73</xdr:row>
      <xdr:rowOff>63000</xdr:rowOff>
    </xdr:to>
    <xdr:graphicFrame>
      <xdr:nvGraphicFramePr>
        <xdr:cNvPr id="8" name="Chart 10"/>
        <xdr:cNvGraphicFramePr/>
      </xdr:nvGraphicFramePr>
      <xdr:xfrm>
        <a:off x="6359400" y="8343720"/>
        <a:ext cx="4030200" cy="354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ssmannfranziska0@gmail.com" TargetMode="External"/><Relationship Id="rId2" Type="http://schemas.openxmlformats.org/officeDocument/2006/relationships/hyperlink" Target="mailto:Privat.lukas.pensler@gmail.com" TargetMode="External"/><Relationship Id="rId3" Type="http://schemas.openxmlformats.org/officeDocument/2006/relationships/hyperlink" Target="mailto:jonas.nikolic@stud.hs-emden-leer.de" TargetMode="External"/><Relationship Id="rId4" Type="http://schemas.openxmlformats.org/officeDocument/2006/relationships/hyperlink" Target="mailto:simonstruck70@gmail.com" TargetMode="External"/><Relationship Id="rId5" Type="http://schemas.openxmlformats.org/officeDocument/2006/relationships/hyperlink" Target="mailto:krueger-basener@technik-emden.de" TargetMode="External"/><Relationship Id="rId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0.42"/>
    <col collapsed="false" customWidth="true" hidden="false" outlineLevel="0" max="3" min="3" style="1" width="2"/>
    <col collapsed="false" customWidth="true" hidden="false" outlineLevel="0" max="4" min="4" style="1" width="13.43"/>
    <col collapsed="false" customWidth="true" hidden="false" outlineLevel="0" max="5" min="5" style="1" width="25.41"/>
    <col collapsed="false" customWidth="true" hidden="false" outlineLevel="0" max="6" min="6" style="1" width="16.41"/>
    <col collapsed="false" customWidth="true" hidden="false" outlineLevel="0" max="7" min="7" style="1" width="7.93"/>
    <col collapsed="false" customWidth="true" hidden="false" outlineLevel="0" max="8" min="8" style="1" width="11.99"/>
    <col collapsed="false" customWidth="true" hidden="false" outlineLevel="0" max="9" min="9" style="1" width="2.85"/>
    <col collapsed="false" customWidth="true" hidden="false" outlineLevel="0" max="1025" min="10" style="1" width="11.42"/>
  </cols>
  <sheetData>
    <row r="1" customFormat="false" ht="12.75" hidden="false" customHeight="false" outlineLevel="0" collapsed="false"/>
    <row r="2" customFormat="false" ht="20.25" hidden="false" customHeight="false" outlineLevel="0" collapsed="false">
      <c r="A2" s="2" t="s">
        <v>0</v>
      </c>
      <c r="B2" s="3" t="s">
        <v>1</v>
      </c>
      <c r="C2" s="3"/>
      <c r="D2" s="3"/>
      <c r="E2" s="3"/>
      <c r="F2" s="3"/>
      <c r="G2" s="3"/>
      <c r="H2" s="3"/>
    </row>
    <row r="3" customFormat="false" ht="15.75" hidden="false" customHeight="true" outlineLevel="0" collapsed="false">
      <c r="A3" s="4" t="s">
        <v>2</v>
      </c>
      <c r="B3" s="5" t="n">
        <v>43389</v>
      </c>
      <c r="C3" s="6" t="s">
        <v>3</v>
      </c>
      <c r="D3" s="7" t="n">
        <v>43389</v>
      </c>
      <c r="E3" s="8" t="s">
        <v>4</v>
      </c>
      <c r="F3" s="9" t="n">
        <v>1</v>
      </c>
      <c r="G3" s="8" t="s">
        <v>5</v>
      </c>
      <c r="H3" s="10" t="n">
        <v>43384</v>
      </c>
    </row>
    <row r="4" customFormat="false" ht="15.75" hidden="false" customHeight="true" outlineLevel="0" collapsed="false">
      <c r="A4" s="2" t="s">
        <v>6</v>
      </c>
      <c r="B4" s="11" t="n">
        <v>7</v>
      </c>
      <c r="C4" s="12"/>
      <c r="D4" s="13"/>
      <c r="E4" s="14"/>
      <c r="F4" s="14"/>
      <c r="G4" s="15" t="s">
        <v>7</v>
      </c>
      <c r="H4" s="16" t="s">
        <v>8</v>
      </c>
    </row>
    <row r="5" customFormat="false" ht="15.75" hidden="false" customHeight="true" outlineLevel="0" collapsed="false">
      <c r="A5" s="2"/>
      <c r="B5" s="17"/>
      <c r="C5" s="18"/>
      <c r="D5" s="19"/>
      <c r="E5" s="4" t="s">
        <v>9</v>
      </c>
      <c r="F5" s="4" t="s">
        <v>10</v>
      </c>
      <c r="G5" s="2"/>
      <c r="H5" s="20" t="s">
        <v>11</v>
      </c>
    </row>
    <row r="6" customFormat="false" ht="15" hidden="false" customHeight="false" outlineLevel="0" collapsed="false">
      <c r="A6" s="2" t="s">
        <v>12</v>
      </c>
      <c r="B6" s="21" t="s">
        <v>13</v>
      </c>
      <c r="C6" s="21"/>
      <c r="D6" s="21"/>
      <c r="E6" s="22" t="s">
        <v>14</v>
      </c>
      <c r="F6" s="23" t="s">
        <v>15</v>
      </c>
      <c r="G6" s="24"/>
      <c r="H6" s="25"/>
    </row>
    <row r="7" customFormat="false" ht="15" hidden="false" customHeight="false" outlineLevel="0" collapsed="false">
      <c r="A7" s="2" t="s">
        <v>12</v>
      </c>
      <c r="B7" s="26" t="s">
        <v>16</v>
      </c>
      <c r="C7" s="26"/>
      <c r="D7" s="26"/>
      <c r="E7" s="27" t="s">
        <v>17</v>
      </c>
      <c r="F7" s="28" t="s">
        <v>18</v>
      </c>
      <c r="G7" s="29"/>
      <c r="H7" s="30" t="n">
        <v>7013253</v>
      </c>
    </row>
    <row r="8" customFormat="false" ht="15" hidden="false" customHeight="false" outlineLevel="0" collapsed="false">
      <c r="A8" s="2" t="s">
        <v>12</v>
      </c>
      <c r="B8" s="31" t="s">
        <v>19</v>
      </c>
      <c r="C8" s="31"/>
      <c r="D8" s="31"/>
      <c r="E8" s="32" t="s">
        <v>20</v>
      </c>
      <c r="F8" s="33" t="s">
        <v>21</v>
      </c>
      <c r="G8" s="15"/>
      <c r="H8" s="34" t="n">
        <v>7013202</v>
      </c>
    </row>
    <row r="9" customFormat="false" ht="15" hidden="false" customHeight="false" outlineLevel="0" collapsed="false">
      <c r="A9" s="2" t="s">
        <v>12</v>
      </c>
      <c r="B9" s="31" t="s">
        <v>22</v>
      </c>
      <c r="C9" s="31"/>
      <c r="D9" s="31"/>
      <c r="E9" s="32" t="s">
        <v>23</v>
      </c>
      <c r="F9" s="33" t="s">
        <v>24</v>
      </c>
      <c r="G9" s="15"/>
      <c r="H9" s="34" t="n">
        <v>7012333</v>
      </c>
    </row>
    <row r="10" customFormat="false" ht="9" hidden="false" customHeight="true" outlineLevel="0" collapsed="false">
      <c r="A10" s="2"/>
      <c r="B10" s="35"/>
      <c r="C10" s="35"/>
      <c r="D10" s="35"/>
      <c r="E10" s="27"/>
      <c r="F10" s="36"/>
      <c r="G10" s="2"/>
      <c r="H10" s="37"/>
    </row>
    <row r="11" customFormat="false" ht="12.8" hidden="false" customHeight="false" outlineLevel="0" collapsed="false">
      <c r="A11" s="2" t="s">
        <v>25</v>
      </c>
      <c r="B11" s="38"/>
      <c r="C11" s="38"/>
      <c r="D11" s="38"/>
      <c r="E11" s="22"/>
      <c r="F11" s="39"/>
      <c r="G11" s="24"/>
      <c r="H11" s="40"/>
    </row>
    <row r="12" customFormat="false" ht="12.8" hidden="false" customHeight="false" outlineLevel="0" collapsed="false">
      <c r="A12" s="2" t="s">
        <v>26</v>
      </c>
      <c r="B12" s="41" t="s">
        <v>27</v>
      </c>
      <c r="C12" s="41"/>
      <c r="D12" s="41"/>
      <c r="E12" s="42" t="s">
        <v>28</v>
      </c>
      <c r="F12" s="14" t="s">
        <v>29</v>
      </c>
      <c r="G12" s="14"/>
      <c r="H12" s="16"/>
    </row>
    <row r="13" customFormat="false" ht="12.8" hidden="false" customHeight="false" outlineLevel="0" collapsed="false">
      <c r="A13" s="43"/>
      <c r="B13" s="43"/>
      <c r="C13" s="43"/>
      <c r="D13" s="43"/>
      <c r="E13" s="43"/>
      <c r="F13" s="43"/>
      <c r="G13" s="43"/>
      <c r="H13" s="43"/>
      <c r="I13" s="43"/>
    </row>
    <row r="14" customFormat="false" ht="15" hidden="false" customHeight="true" outlineLevel="0" collapsed="false">
      <c r="A14" s="44"/>
      <c r="B14" s="45" t="s">
        <v>30</v>
      </c>
      <c r="C14" s="46"/>
      <c r="D14" s="46"/>
      <c r="E14" s="46"/>
      <c r="F14" s="46"/>
      <c r="G14" s="46"/>
      <c r="H14" s="43"/>
      <c r="I14" s="43"/>
    </row>
    <row r="15" customFormat="false" ht="12.8" hidden="false" customHeight="false" outlineLevel="0" collapsed="false">
      <c r="A15" s="47" t="s">
        <v>31</v>
      </c>
      <c r="B15" s="48"/>
      <c r="C15" s="48"/>
      <c r="D15" s="48"/>
      <c r="E15" s="48"/>
      <c r="F15" s="48"/>
      <c r="G15" s="48"/>
      <c r="H15" s="48"/>
      <c r="I15" s="43"/>
    </row>
    <row r="16" customFormat="false" ht="12.8" hidden="false" customHeight="false" outlineLevel="0" collapsed="false">
      <c r="A16" s="47"/>
      <c r="B16" s="48"/>
      <c r="C16" s="48"/>
      <c r="D16" s="48"/>
      <c r="E16" s="48"/>
      <c r="F16" s="48"/>
      <c r="G16" s="48"/>
      <c r="H16" s="48"/>
      <c r="I16" s="43"/>
    </row>
    <row r="17" customFormat="false" ht="12.8" hidden="false" customHeight="false" outlineLevel="0" collapsed="false">
      <c r="A17" s="47"/>
      <c r="B17" s="48"/>
      <c r="C17" s="48"/>
      <c r="D17" s="48"/>
      <c r="E17" s="48"/>
      <c r="F17" s="48"/>
      <c r="G17" s="48"/>
      <c r="H17" s="48"/>
      <c r="I17" s="43"/>
    </row>
    <row r="18" customFormat="false" ht="12.8" hidden="false" customHeight="false" outlineLevel="0" collapsed="false">
      <c r="A18" s="47"/>
      <c r="B18" s="48"/>
      <c r="C18" s="48"/>
      <c r="D18" s="48"/>
      <c r="E18" s="48"/>
      <c r="F18" s="48"/>
      <c r="G18" s="48"/>
      <c r="H18" s="48"/>
      <c r="I18" s="43"/>
    </row>
    <row r="19" customFormat="false" ht="12.8" hidden="false" customHeight="false" outlineLevel="0" collapsed="false">
      <c r="A19" s="47"/>
      <c r="B19" s="48"/>
      <c r="C19" s="48"/>
      <c r="D19" s="48"/>
      <c r="E19" s="48"/>
      <c r="F19" s="48"/>
      <c r="G19" s="48"/>
      <c r="H19" s="48"/>
      <c r="I19" s="43"/>
    </row>
    <row r="20" customFormat="false" ht="12.8" hidden="false" customHeight="false" outlineLevel="0" collapsed="false">
      <c r="A20" s="47"/>
      <c r="B20" s="48"/>
      <c r="C20" s="48"/>
      <c r="D20" s="48"/>
      <c r="E20" s="48"/>
      <c r="F20" s="48"/>
      <c r="G20" s="48"/>
      <c r="H20" s="48"/>
      <c r="I20" s="43"/>
    </row>
    <row r="21" customFormat="false" ht="12.8" hidden="false" customHeight="false" outlineLevel="0" collapsed="false">
      <c r="A21" s="47"/>
      <c r="B21" s="48"/>
      <c r="C21" s="48"/>
      <c r="D21" s="48"/>
      <c r="E21" s="48"/>
      <c r="F21" s="48"/>
      <c r="G21" s="48"/>
      <c r="H21" s="48"/>
      <c r="I21" s="43"/>
    </row>
    <row r="22" customFormat="false" ht="12.8" hidden="false" customHeight="false" outlineLevel="0" collapsed="false">
      <c r="A22" s="47"/>
      <c r="B22" s="48"/>
      <c r="C22" s="48"/>
      <c r="D22" s="48"/>
      <c r="E22" s="48"/>
      <c r="F22" s="48"/>
      <c r="G22" s="48"/>
      <c r="H22" s="48"/>
      <c r="I22" s="43"/>
    </row>
    <row r="23" customFormat="false" ht="12.8" hidden="false" customHeight="false" outlineLevel="0" collapsed="false">
      <c r="A23" s="47"/>
      <c r="B23" s="48"/>
      <c r="C23" s="48"/>
      <c r="D23" s="48"/>
      <c r="E23" s="48"/>
      <c r="F23" s="48"/>
      <c r="G23" s="48"/>
      <c r="H23" s="48"/>
      <c r="I23" s="43"/>
    </row>
    <row r="24" customFormat="false" ht="12.8" hidden="false" customHeight="false" outlineLevel="0" collapsed="false">
      <c r="A24" s="47"/>
      <c r="B24" s="48"/>
      <c r="C24" s="48"/>
      <c r="D24" s="48"/>
      <c r="E24" s="48"/>
      <c r="F24" s="48"/>
      <c r="G24" s="48"/>
      <c r="H24" s="48"/>
      <c r="I24" s="43"/>
    </row>
    <row r="25" customFormat="false" ht="12.8" hidden="false" customHeight="false" outlineLevel="0" collapsed="false">
      <c r="A25" s="47"/>
      <c r="B25" s="49"/>
      <c r="C25" s="49"/>
      <c r="D25" s="49"/>
      <c r="E25" s="49"/>
      <c r="F25" s="49"/>
      <c r="G25" s="49"/>
      <c r="H25" s="50"/>
      <c r="I25" s="43"/>
    </row>
    <row r="26" customFormat="false" ht="12.8" hidden="false" customHeight="false" outlineLevel="0" collapsed="false">
      <c r="A26" s="47" t="s">
        <v>32</v>
      </c>
      <c r="B26" s="51"/>
      <c r="C26" s="51"/>
      <c r="D26" s="51"/>
      <c r="E26" s="51"/>
      <c r="F26" s="51"/>
      <c r="G26" s="51"/>
      <c r="H26" s="51"/>
      <c r="I26" s="43"/>
    </row>
    <row r="27" customFormat="false" ht="12.8" hidden="false" customHeight="false" outlineLevel="0" collapsed="false">
      <c r="A27" s="47"/>
      <c r="B27" s="51"/>
      <c r="C27" s="51"/>
      <c r="D27" s="51"/>
      <c r="E27" s="51"/>
      <c r="F27" s="51"/>
      <c r="G27" s="51"/>
      <c r="H27" s="51"/>
      <c r="I27" s="43"/>
    </row>
    <row r="28" customFormat="false" ht="12.8" hidden="false" customHeight="false" outlineLevel="0" collapsed="false">
      <c r="A28" s="47"/>
      <c r="B28" s="51"/>
      <c r="C28" s="51"/>
      <c r="D28" s="51"/>
      <c r="E28" s="51"/>
      <c r="F28" s="51"/>
      <c r="G28" s="51"/>
      <c r="H28" s="51"/>
      <c r="I28" s="43"/>
    </row>
    <row r="29" customFormat="false" ht="12.8" hidden="false" customHeight="false" outlineLevel="0" collapsed="false">
      <c r="A29" s="47"/>
      <c r="B29" s="51"/>
      <c r="C29" s="51"/>
      <c r="D29" s="51"/>
      <c r="E29" s="51"/>
      <c r="F29" s="51"/>
      <c r="G29" s="51"/>
      <c r="H29" s="51"/>
      <c r="I29" s="43"/>
    </row>
    <row r="30" customFormat="false" ht="12.8" hidden="false" customHeight="false" outlineLevel="0" collapsed="false">
      <c r="A30" s="47"/>
      <c r="B30" s="51"/>
      <c r="C30" s="51"/>
      <c r="D30" s="51"/>
      <c r="E30" s="51"/>
      <c r="F30" s="51"/>
      <c r="G30" s="51"/>
      <c r="H30" s="51"/>
      <c r="I30" s="43"/>
    </row>
    <row r="31" customFormat="false" ht="12.8" hidden="false" customHeight="false" outlineLevel="0" collapsed="false">
      <c r="A31" s="47"/>
      <c r="B31" s="51"/>
      <c r="C31" s="51"/>
      <c r="D31" s="51"/>
      <c r="E31" s="51"/>
      <c r="F31" s="51"/>
      <c r="G31" s="51"/>
      <c r="H31" s="51"/>
      <c r="I31" s="43"/>
    </row>
    <row r="32" customFormat="false" ht="12.8" hidden="false" customHeight="false" outlineLevel="0" collapsed="false">
      <c r="A32" s="47"/>
      <c r="B32" s="50"/>
      <c r="C32" s="50"/>
      <c r="D32" s="50"/>
      <c r="E32" s="50"/>
      <c r="F32" s="50"/>
      <c r="G32" s="50"/>
      <c r="H32" s="50"/>
      <c r="I32" s="43"/>
    </row>
    <row r="33" customFormat="false" ht="12.8" hidden="false" customHeight="true" outlineLevel="0" collapsed="false">
      <c r="A33" s="47" t="s">
        <v>33</v>
      </c>
      <c r="B33" s="52" t="s">
        <v>34</v>
      </c>
      <c r="C33" s="52"/>
      <c r="D33" s="52"/>
      <c r="E33" s="52"/>
      <c r="F33" s="52"/>
      <c r="G33" s="52"/>
      <c r="H33" s="52"/>
      <c r="I33" s="43"/>
    </row>
    <row r="34" customFormat="false" ht="12.8" hidden="false" customHeight="false" outlineLevel="0" collapsed="false">
      <c r="A34" s="47"/>
      <c r="B34" s="52"/>
      <c r="C34" s="52"/>
      <c r="D34" s="52"/>
      <c r="E34" s="52"/>
      <c r="F34" s="52"/>
      <c r="G34" s="52"/>
      <c r="H34" s="52"/>
      <c r="I34" s="43"/>
    </row>
    <row r="35" customFormat="false" ht="12.8" hidden="false" customHeight="false" outlineLevel="0" collapsed="false">
      <c r="A35" s="47"/>
      <c r="B35" s="52"/>
      <c r="C35" s="52"/>
      <c r="D35" s="52"/>
      <c r="E35" s="52"/>
      <c r="F35" s="52"/>
      <c r="G35" s="52"/>
      <c r="H35" s="52"/>
      <c r="I35" s="43"/>
    </row>
    <row r="36" customFormat="false" ht="12.8" hidden="false" customHeight="false" outlineLevel="0" collapsed="false">
      <c r="A36" s="47"/>
      <c r="B36" s="52"/>
      <c r="C36" s="52"/>
      <c r="D36" s="52"/>
      <c r="E36" s="52"/>
      <c r="F36" s="52"/>
      <c r="G36" s="52"/>
      <c r="H36" s="52"/>
      <c r="I36" s="43"/>
    </row>
    <row r="37" customFormat="false" ht="12.8" hidden="false" customHeight="false" outlineLevel="0" collapsed="false">
      <c r="A37" s="47"/>
      <c r="B37" s="50"/>
      <c r="C37" s="50"/>
      <c r="D37" s="50"/>
      <c r="E37" s="50"/>
      <c r="F37" s="50"/>
      <c r="G37" s="50"/>
      <c r="H37" s="50"/>
      <c r="I37" s="43"/>
    </row>
    <row r="38" customFormat="false" ht="12.8" hidden="false" customHeight="false" outlineLevel="0" collapsed="false">
      <c r="A38" s="47" t="s">
        <v>35</v>
      </c>
      <c r="B38" s="51"/>
      <c r="C38" s="51"/>
      <c r="D38" s="51"/>
      <c r="E38" s="51"/>
      <c r="F38" s="51"/>
      <c r="G38" s="51"/>
      <c r="H38" s="51"/>
      <c r="I38" s="43"/>
    </row>
    <row r="39" customFormat="false" ht="12.8" hidden="false" customHeight="false" outlineLevel="0" collapsed="false">
      <c r="A39" s="53"/>
      <c r="B39" s="51"/>
      <c r="C39" s="51"/>
      <c r="D39" s="51"/>
      <c r="E39" s="51"/>
      <c r="F39" s="51"/>
      <c r="G39" s="51"/>
      <c r="H39" s="51"/>
      <c r="I39" s="43"/>
    </row>
    <row r="40" customFormat="false" ht="12.8" hidden="false" customHeight="false" outlineLevel="0" collapsed="false">
      <c r="A40" s="53"/>
      <c r="B40" s="51"/>
      <c r="C40" s="51"/>
      <c r="D40" s="51"/>
      <c r="E40" s="51"/>
      <c r="F40" s="51"/>
      <c r="G40" s="51"/>
      <c r="H40" s="51"/>
      <c r="I40" s="43"/>
    </row>
    <row r="41" customFormat="false" ht="12.8" hidden="false" customHeight="false" outlineLevel="0" collapsed="false">
      <c r="A41" s="53"/>
      <c r="B41" s="51"/>
      <c r="C41" s="51"/>
      <c r="D41" s="51"/>
      <c r="E41" s="51"/>
      <c r="F41" s="51"/>
      <c r="G41" s="51"/>
      <c r="H41" s="51"/>
      <c r="I41" s="43"/>
    </row>
    <row r="42" customFormat="false" ht="12.8" hidden="false" customHeight="false" outlineLevel="0" collapsed="false">
      <c r="A42" s="53"/>
      <c r="B42" s="51"/>
      <c r="C42" s="51"/>
      <c r="D42" s="51"/>
      <c r="E42" s="51"/>
      <c r="F42" s="51"/>
      <c r="G42" s="51"/>
      <c r="H42" s="51"/>
      <c r="I42" s="43"/>
    </row>
    <row r="43" customFormat="false" ht="12.8" hidden="false" customHeight="false" outlineLevel="0" collapsed="false">
      <c r="A43" s="53"/>
      <c r="B43" s="51"/>
      <c r="C43" s="51"/>
      <c r="D43" s="51"/>
      <c r="E43" s="51"/>
      <c r="F43" s="51"/>
      <c r="G43" s="51"/>
      <c r="H43" s="51"/>
      <c r="I43" s="43"/>
    </row>
    <row r="44" customFormat="false" ht="12.8" hidden="false" customHeight="false" outlineLevel="0" collapsed="false">
      <c r="A44" s="43"/>
      <c r="B44" s="43"/>
      <c r="C44" s="43"/>
      <c r="D44" s="43"/>
      <c r="E44" s="43"/>
      <c r="F44" s="43"/>
      <c r="G44" s="43"/>
      <c r="H44" s="43"/>
      <c r="I44" s="43"/>
    </row>
    <row r="45" customFormat="false" ht="12.8" hidden="false" customHeight="false" outlineLevel="0" collapsed="false">
      <c r="A45" s="43"/>
      <c r="B45" s="43"/>
      <c r="C45" s="43"/>
      <c r="D45" s="43"/>
      <c r="E45" s="43"/>
      <c r="F45" s="43"/>
      <c r="G45" s="43"/>
      <c r="H45" s="43"/>
      <c r="I45" s="43"/>
    </row>
    <row r="46" customFormat="false" ht="12.8" hidden="false" customHeight="false" outlineLevel="0" collapsed="false">
      <c r="A46" s="43"/>
      <c r="B46" s="43"/>
      <c r="C46" s="43"/>
      <c r="D46" s="43"/>
      <c r="E46" s="43"/>
      <c r="F46" s="43"/>
      <c r="G46" s="43"/>
      <c r="H46" s="43"/>
      <c r="I46" s="43"/>
    </row>
    <row r="47" customFormat="false" ht="12.8" hidden="false" customHeight="false" outlineLevel="0" collapsed="false">
      <c r="A47" s="43"/>
      <c r="B47" s="43"/>
      <c r="C47" s="43"/>
      <c r="D47" s="43"/>
      <c r="E47" s="43"/>
      <c r="F47" s="43"/>
      <c r="G47" s="43"/>
      <c r="H47" s="43"/>
      <c r="I47" s="43"/>
    </row>
    <row r="48" customFormat="false" ht="12.8" hidden="false" customHeight="false" outlineLevel="0" collapsed="false">
      <c r="A48" s="43"/>
      <c r="B48" s="43"/>
      <c r="C48" s="43"/>
      <c r="D48" s="43"/>
      <c r="E48" s="43"/>
      <c r="F48" s="43"/>
      <c r="G48" s="43"/>
      <c r="H48" s="43"/>
      <c r="I48" s="43"/>
    </row>
    <row r="49" customFormat="false" ht="12.8" hidden="false" customHeight="false" outlineLevel="0" collapsed="false">
      <c r="A49" s="43"/>
      <c r="B49" s="43"/>
      <c r="C49" s="43"/>
      <c r="D49" s="43"/>
      <c r="E49" s="43"/>
      <c r="F49" s="43"/>
      <c r="G49" s="43"/>
      <c r="H49" s="43"/>
      <c r="I49" s="43"/>
    </row>
    <row r="50" customFormat="false" ht="12.8" hidden="false" customHeight="false" outlineLevel="0" collapsed="false">
      <c r="A50" s="43"/>
      <c r="B50" s="43"/>
      <c r="C50" s="43"/>
      <c r="D50" s="43"/>
      <c r="E50" s="43"/>
      <c r="F50" s="43"/>
      <c r="G50" s="43"/>
      <c r="H50" s="43"/>
      <c r="I50" s="43"/>
    </row>
    <row r="51" customFormat="false" ht="12.8" hidden="false" customHeight="false" outlineLevel="0" collapsed="false">
      <c r="A51" s="43"/>
      <c r="B51" s="43"/>
      <c r="C51" s="43"/>
      <c r="D51" s="43"/>
      <c r="E51" s="43"/>
      <c r="F51" s="43"/>
      <c r="G51" s="43"/>
      <c r="H51" s="43"/>
      <c r="I51" s="43"/>
    </row>
    <row r="52" customFormat="false" ht="12.8" hidden="false" customHeight="false" outlineLevel="0" collapsed="false">
      <c r="A52" s="43"/>
      <c r="B52" s="43"/>
      <c r="C52" s="43"/>
      <c r="D52" s="43"/>
      <c r="E52" s="43"/>
      <c r="F52" s="43"/>
      <c r="G52" s="43"/>
      <c r="H52" s="43"/>
      <c r="I52" s="43"/>
    </row>
    <row r="53" customFormat="false" ht="12.8" hidden="false" customHeight="false" outlineLevel="0" collapsed="false">
      <c r="A53" s="43"/>
      <c r="B53" s="43"/>
      <c r="C53" s="43"/>
      <c r="D53" s="43"/>
      <c r="E53" s="43"/>
      <c r="F53" s="43"/>
      <c r="G53" s="43"/>
      <c r="H53" s="43"/>
      <c r="I53" s="43"/>
    </row>
    <row r="54" customFormat="false" ht="12.8" hidden="false" customHeight="false" outlineLevel="0" collapsed="false">
      <c r="A54" s="43"/>
      <c r="B54" s="43"/>
      <c r="C54" s="43"/>
      <c r="D54" s="43"/>
      <c r="E54" s="43"/>
      <c r="F54" s="43"/>
      <c r="G54" s="43"/>
      <c r="H54" s="43"/>
      <c r="I54" s="43"/>
    </row>
    <row r="55" customFormat="false" ht="12.8" hidden="false" customHeight="false" outlineLevel="0" collapsed="false">
      <c r="A55" s="43"/>
      <c r="B55" s="43"/>
      <c r="C55" s="43"/>
      <c r="D55" s="43"/>
      <c r="E55" s="43"/>
      <c r="F55" s="43"/>
      <c r="G55" s="43"/>
      <c r="H55" s="43"/>
      <c r="I55" s="43"/>
    </row>
    <row r="56" customFormat="false" ht="12.8" hidden="false" customHeight="false" outlineLevel="0" collapsed="false">
      <c r="A56" s="43"/>
      <c r="B56" s="43"/>
      <c r="C56" s="43"/>
      <c r="D56" s="43"/>
      <c r="E56" s="43"/>
      <c r="F56" s="43"/>
      <c r="G56" s="43"/>
      <c r="H56" s="43"/>
      <c r="I56" s="43"/>
    </row>
    <row r="57" customFormat="false" ht="12.8" hidden="false" customHeight="false" outlineLevel="0" collapsed="false">
      <c r="A57" s="43"/>
      <c r="B57" s="43"/>
      <c r="C57" s="43"/>
      <c r="D57" s="43"/>
      <c r="E57" s="43"/>
      <c r="F57" s="43"/>
      <c r="G57" s="43"/>
      <c r="H57" s="43"/>
      <c r="I57" s="43"/>
    </row>
    <row r="58" customFormat="false" ht="12.8" hidden="false" customHeight="false" outlineLevel="0" collapsed="false">
      <c r="A58" s="43"/>
      <c r="B58" s="43"/>
      <c r="C58" s="43"/>
      <c r="D58" s="43"/>
      <c r="E58" s="43"/>
      <c r="F58" s="43"/>
      <c r="G58" s="43"/>
      <c r="H58" s="43"/>
      <c r="I58" s="43"/>
    </row>
    <row r="59" customFormat="false" ht="12.8" hidden="false" customHeight="false" outlineLevel="0" collapsed="false">
      <c r="A59" s="43"/>
      <c r="B59" s="43"/>
      <c r="C59" s="43"/>
      <c r="D59" s="43"/>
      <c r="E59" s="43"/>
      <c r="F59" s="43"/>
      <c r="G59" s="43"/>
      <c r="H59" s="43"/>
      <c r="I59" s="43"/>
    </row>
    <row r="60" customFormat="false" ht="12.8" hidden="false" customHeight="false" outlineLevel="0" collapsed="false">
      <c r="A60" s="43"/>
      <c r="B60" s="43"/>
      <c r="C60" s="43"/>
      <c r="D60" s="43"/>
      <c r="E60" s="43"/>
      <c r="F60" s="43"/>
      <c r="G60" s="43"/>
      <c r="H60" s="43"/>
      <c r="I60" s="43"/>
    </row>
    <row r="61" customFormat="false" ht="12.8" hidden="false" customHeight="false" outlineLevel="0" collapsed="false">
      <c r="A61" s="43"/>
      <c r="B61" s="43"/>
      <c r="C61" s="43"/>
      <c r="D61" s="43"/>
      <c r="E61" s="43"/>
      <c r="F61" s="43"/>
      <c r="G61" s="43"/>
      <c r="H61" s="43"/>
      <c r="I61" s="43"/>
    </row>
    <row r="62" customFormat="false" ht="12.8" hidden="false" customHeight="false" outlineLevel="0" collapsed="false">
      <c r="A62" s="43"/>
      <c r="B62" s="43"/>
      <c r="C62" s="43"/>
      <c r="D62" s="43"/>
      <c r="E62" s="43"/>
      <c r="F62" s="43"/>
      <c r="G62" s="43"/>
      <c r="H62" s="43"/>
      <c r="I62" s="43"/>
    </row>
    <row r="63" customFormat="false" ht="12.8" hidden="false" customHeight="false" outlineLevel="0" collapsed="false">
      <c r="A63" s="43"/>
      <c r="B63" s="43"/>
      <c r="C63" s="43"/>
      <c r="D63" s="43"/>
      <c r="E63" s="43"/>
      <c r="F63" s="43"/>
      <c r="G63" s="43"/>
      <c r="H63" s="43"/>
      <c r="I63" s="43"/>
    </row>
    <row r="64" customFormat="false" ht="12.8" hidden="false" customHeight="false" outlineLevel="0" collapsed="false">
      <c r="A64" s="43"/>
      <c r="B64" s="43"/>
      <c r="C64" s="43"/>
      <c r="D64" s="43"/>
      <c r="E64" s="43"/>
      <c r="F64" s="43"/>
      <c r="G64" s="43"/>
      <c r="H64" s="43"/>
      <c r="I64" s="43"/>
    </row>
    <row r="65" customFormat="false" ht="12.8" hidden="false" customHeight="false" outlineLevel="0" collapsed="false">
      <c r="A65" s="43"/>
      <c r="B65" s="43"/>
      <c r="C65" s="43"/>
      <c r="D65" s="43"/>
      <c r="E65" s="43"/>
      <c r="F65" s="43"/>
      <c r="G65" s="43"/>
      <c r="H65" s="43"/>
      <c r="I65" s="43"/>
    </row>
    <row r="66" customFormat="false" ht="12.8" hidden="false" customHeight="false" outlineLevel="0" collapsed="false">
      <c r="A66" s="43"/>
      <c r="B66" s="54" t="s">
        <v>36</v>
      </c>
      <c r="C66" s="54"/>
      <c r="D66" s="54"/>
      <c r="E66" s="54"/>
      <c r="F66" s="54"/>
      <c r="G66" s="54"/>
      <c r="H66" s="54"/>
      <c r="I66" s="43"/>
    </row>
    <row r="67" customFormat="false" ht="12.8" hidden="false" customHeight="false" outlineLevel="0" collapsed="false">
      <c r="A67" s="43"/>
      <c r="I67" s="43"/>
    </row>
    <row r="68" customFormat="false" ht="12.8" hidden="false" customHeight="false" outlineLevel="0" collapsed="false">
      <c r="A68" s="55" t="s">
        <v>37</v>
      </c>
      <c r="B68" s="43"/>
      <c r="C68" s="56"/>
      <c r="D68" s="56"/>
      <c r="E68" s="56"/>
      <c r="F68" s="43"/>
      <c r="G68" s="43"/>
      <c r="H68" s="43"/>
      <c r="I68" s="43"/>
    </row>
  </sheetData>
  <mergeCells count="12">
    <mergeCell ref="B2:H2"/>
    <mergeCell ref="B6:D6"/>
    <mergeCell ref="B7:D7"/>
    <mergeCell ref="B8:D8"/>
    <mergeCell ref="B9:D9"/>
    <mergeCell ref="B11:D11"/>
    <mergeCell ref="B12:D12"/>
    <mergeCell ref="B15:H24"/>
    <mergeCell ref="B26:H31"/>
    <mergeCell ref="B33:H36"/>
    <mergeCell ref="B38:H43"/>
    <mergeCell ref="B66:H66"/>
  </mergeCells>
  <hyperlinks>
    <hyperlink ref="E6" r:id="rId1" display="massmannfranziska0@gmail.com"/>
    <hyperlink ref="E7" r:id="rId2" display="Privat.lukas.pensler@gmail.com"/>
    <hyperlink ref="E8" r:id="rId3" display="jonas.nikolic@stud.hs-emden-leer.de"/>
    <hyperlink ref="E9" r:id="rId4" display="simonstruck70@gmail.com"/>
    <hyperlink ref="E12" r:id="rId5" display="krueger-basener@technik-emden.de"/>
  </hyperlinks>
  <printOptions headings="false" gridLines="false" gridLinesSet="true" horizontalCentered="false" verticalCentered="false"/>
  <pageMargins left="0.39375" right="0.39375" top="0.511805555555556" bottom="0.196527777777778" header="0.236111111111111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&amp;C&amp;"Arial,Bold"&amp;12- Projektbericht -</oddHeader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58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57" width="19.3"/>
    <col collapsed="false" customWidth="true" hidden="false" outlineLevel="0" max="2" min="2" style="43" width="23.15"/>
    <col collapsed="false" customWidth="true" hidden="false" outlineLevel="0" max="3" min="3" style="43" width="16.41"/>
    <col collapsed="false" customWidth="true" hidden="false" outlineLevel="0" max="5" min="4" style="43" width="14.43"/>
    <col collapsed="false" customWidth="true" hidden="false" outlineLevel="0" max="6" min="6" style="43" width="13.86"/>
    <col collapsed="false" customWidth="true" hidden="false" outlineLevel="0" max="7" min="7" style="43" width="14.01"/>
    <col collapsed="false" customWidth="true" hidden="false" outlineLevel="0" max="8" min="8" style="43" width="14.69"/>
    <col collapsed="false" customWidth="true" hidden="false" outlineLevel="0" max="9" min="9" style="43" width="16"/>
    <col collapsed="false" customWidth="true" hidden="false" outlineLevel="0" max="10" min="10" style="58" width="11.71"/>
    <col collapsed="false" customWidth="true" hidden="false" outlineLevel="0" max="11" min="11" style="58" width="11.3"/>
    <col collapsed="false" customWidth="true" hidden="false" outlineLevel="0" max="12" min="12" style="43" width="11.99"/>
    <col collapsed="false" customWidth="true" hidden="false" outlineLevel="0" max="13" min="13" style="43" width="8.14"/>
    <col collapsed="false" customWidth="true" hidden="false" outlineLevel="0" max="1025" min="14" style="43" width="11.42"/>
  </cols>
  <sheetData>
    <row r="1" customFormat="false" ht="12.75" hidden="false" customHeight="false" outlineLevel="0" collapsed="false">
      <c r="A1" s="57" t="s">
        <v>38</v>
      </c>
      <c r="B1" s="59" t="n">
        <v>43389</v>
      </c>
      <c r="C1" s="60"/>
      <c r="I1" s="61" t="s">
        <v>39</v>
      </c>
      <c r="K1" s="62"/>
    </row>
    <row r="2" customFormat="false" ht="12.75" hidden="false" customHeight="false" outlineLevel="0" collapsed="false">
      <c r="A2" s="57" t="s">
        <v>40</v>
      </c>
      <c r="B2" s="63" t="n">
        <v>7</v>
      </c>
      <c r="C2" s="60"/>
      <c r="I2" s="64" t="s">
        <v>41</v>
      </c>
      <c r="K2" s="65"/>
    </row>
    <row r="3" customFormat="false" ht="13.5" hidden="false" customHeight="false" outlineLevel="0" collapsed="false">
      <c r="E3" s="66"/>
      <c r="I3" s="67"/>
    </row>
    <row r="4" s="47" customFormat="true" ht="13.5" hidden="false" customHeight="false" outlineLevel="0" collapsed="false">
      <c r="A4" s="68" t="s">
        <v>42</v>
      </c>
      <c r="B4" s="69" t="s">
        <v>43</v>
      </c>
      <c r="C4" s="70" t="s">
        <v>44</v>
      </c>
      <c r="D4" s="71"/>
      <c r="E4" s="71" t="s">
        <v>45</v>
      </c>
      <c r="F4" s="71"/>
      <c r="G4" s="71" t="s">
        <v>46</v>
      </c>
      <c r="H4" s="72" t="s">
        <v>47</v>
      </c>
      <c r="I4" s="72" t="s">
        <v>48</v>
      </c>
      <c r="J4" s="69"/>
      <c r="K4" s="73"/>
    </row>
    <row r="5" s="47" customFormat="true" ht="12.75" hidden="false" customHeight="false" outlineLevel="0" collapsed="false">
      <c r="A5" s="68" t="n">
        <v>43389</v>
      </c>
      <c r="B5" s="74" t="n">
        <f aca="false">A5</f>
        <v>43389</v>
      </c>
      <c r="C5" s="75" t="n">
        <v>43389</v>
      </c>
      <c r="D5" s="75"/>
      <c r="E5" s="76" t="n">
        <v>43414</v>
      </c>
      <c r="F5" s="75"/>
      <c r="G5" s="76" t="n">
        <v>43431</v>
      </c>
      <c r="H5" s="76" t="n">
        <v>43438</v>
      </c>
      <c r="I5" s="76" t="n">
        <v>43452</v>
      </c>
      <c r="J5" s="69"/>
      <c r="K5" s="73"/>
    </row>
    <row r="6" customFormat="false" ht="12.75" hidden="false" customHeight="false" outlineLevel="0" collapsed="false">
      <c r="A6" s="57" t="n">
        <f aca="false">A5+$B$2</f>
        <v>43396</v>
      </c>
      <c r="B6" s="74" t="n">
        <f aca="false">A6</f>
        <v>43396</v>
      </c>
      <c r="C6" s="77"/>
      <c r="D6" s="75"/>
      <c r="E6" s="76" t="n">
        <v>43414</v>
      </c>
      <c r="F6" s="75"/>
      <c r="G6" s="76"/>
      <c r="H6" s="76"/>
      <c r="I6" s="76"/>
      <c r="J6" s="74" t="str">
        <f aca="false">IF(B6&gt;$K$24,B6,"")</f>
        <v/>
      </c>
      <c r="K6" s="74" t="n">
        <f aca="false">MAX(C6:I6)</f>
        <v>43414</v>
      </c>
      <c r="L6" s="78"/>
      <c r="M6" s="58" t="n">
        <f aca="false">IF(L6=0,B6,"")</f>
        <v>43396</v>
      </c>
    </row>
    <row r="7" customFormat="false" ht="12.75" hidden="false" customHeight="false" outlineLevel="0" collapsed="false">
      <c r="A7" s="57" t="n">
        <f aca="false">A6+$B$2</f>
        <v>43403</v>
      </c>
      <c r="B7" s="74" t="n">
        <f aca="false">A7</f>
        <v>43403</v>
      </c>
      <c r="C7" s="77"/>
      <c r="D7" s="77"/>
      <c r="E7" s="76" t="n">
        <v>43414</v>
      </c>
      <c r="F7" s="75"/>
      <c r="G7" s="76"/>
      <c r="H7" s="76"/>
      <c r="I7" s="76"/>
      <c r="J7" s="74" t="str">
        <f aca="false">IF(B7&gt;$K$24,B7,"")</f>
        <v/>
      </c>
      <c r="K7" s="74" t="n">
        <f aca="false">MAX(C7:I7)</f>
        <v>43414</v>
      </c>
      <c r="L7" s="78"/>
      <c r="M7" s="58" t="n">
        <f aca="false">IF(L7=0,B7,"")</f>
        <v>43403</v>
      </c>
    </row>
    <row r="8" customFormat="false" ht="12.75" hidden="false" customHeight="false" outlineLevel="0" collapsed="false">
      <c r="A8" s="57" t="n">
        <f aca="false">A7+$B$2</f>
        <v>43410</v>
      </c>
      <c r="B8" s="74" t="n">
        <f aca="false">A8</f>
        <v>43410</v>
      </c>
      <c r="C8" s="77"/>
      <c r="D8" s="77"/>
      <c r="E8" s="76" t="n">
        <v>43414</v>
      </c>
      <c r="F8" s="75"/>
      <c r="G8" s="76"/>
      <c r="H8" s="76"/>
      <c r="I8" s="76"/>
      <c r="J8" s="74" t="str">
        <f aca="false">IF(B8&gt;$K$24,B8,"")</f>
        <v/>
      </c>
      <c r="K8" s="74" t="n">
        <f aca="false">MAX(C8:I8)</f>
        <v>43414</v>
      </c>
      <c r="L8" s="78"/>
      <c r="M8" s="58" t="n">
        <f aca="false">IF(L8=0,B8,"")</f>
        <v>43410</v>
      </c>
    </row>
    <row r="9" customFormat="false" ht="12.75" hidden="false" customHeight="false" outlineLevel="0" collapsed="false">
      <c r="A9" s="57" t="n">
        <f aca="false">A8+$B$2</f>
        <v>43417</v>
      </c>
      <c r="B9" s="74" t="n">
        <f aca="false">A9</f>
        <v>43417</v>
      </c>
      <c r="C9" s="77"/>
      <c r="D9" s="77"/>
      <c r="E9" s="79"/>
      <c r="F9" s="77"/>
      <c r="G9" s="76"/>
      <c r="H9" s="76"/>
      <c r="I9" s="76"/>
      <c r="J9" s="74" t="n">
        <f aca="false">IF(B9&gt;$K$24,B9,"")</f>
        <v>43417</v>
      </c>
      <c r="K9" s="74" t="n">
        <f aca="false">MAX(C9:I9)</f>
        <v>0</v>
      </c>
      <c r="L9" s="78"/>
      <c r="M9" s="58" t="n">
        <f aca="false">IF(L9=0,B9,"")</f>
        <v>43417</v>
      </c>
    </row>
    <row r="10" customFormat="false" ht="12.75" hidden="false" customHeight="false" outlineLevel="0" collapsed="false">
      <c r="A10" s="57" t="n">
        <f aca="false">A9+$B$2</f>
        <v>43424</v>
      </c>
      <c r="B10" s="74" t="n">
        <f aca="false">A10</f>
        <v>43424</v>
      </c>
      <c r="C10" s="77"/>
      <c r="D10" s="77"/>
      <c r="E10" s="77"/>
      <c r="F10" s="77"/>
      <c r="G10" s="76"/>
      <c r="H10" s="76"/>
      <c r="I10" s="76"/>
      <c r="J10" s="74" t="n">
        <f aca="false">IF(B10&gt;$K$24,B10,"")</f>
        <v>43424</v>
      </c>
      <c r="K10" s="74" t="n">
        <f aca="false">MAX(C10:I10)</f>
        <v>0</v>
      </c>
      <c r="L10" s="78"/>
      <c r="M10" s="58" t="n">
        <f aca="false">IF(L10=0,B10,"")</f>
        <v>43424</v>
      </c>
    </row>
    <row r="11" customFormat="false" ht="12.75" hidden="false" customHeight="false" outlineLevel="0" collapsed="false">
      <c r="A11" s="57" t="n">
        <f aca="false">A10+$B$2</f>
        <v>43431</v>
      </c>
      <c r="B11" s="74" t="n">
        <f aca="false">A11</f>
        <v>43431</v>
      </c>
      <c r="C11" s="77"/>
      <c r="D11" s="77"/>
      <c r="E11" s="77"/>
      <c r="F11" s="77"/>
      <c r="G11" s="76"/>
      <c r="H11" s="76"/>
      <c r="I11" s="76"/>
      <c r="J11" s="74" t="n">
        <f aca="false">IF(B11&gt;$K$24,B11,"")</f>
        <v>43431</v>
      </c>
      <c r="K11" s="74" t="n">
        <f aca="false">MAX(C11:I11)</f>
        <v>0</v>
      </c>
      <c r="L11" s="78"/>
      <c r="M11" s="58" t="n">
        <f aca="false">IF(L11=0,B11,"")</f>
        <v>43431</v>
      </c>
    </row>
    <row r="12" customFormat="false" ht="12.75" hidden="false" customHeight="false" outlineLevel="0" collapsed="false">
      <c r="A12" s="57" t="n">
        <f aca="false">A11+$B$2</f>
        <v>43438</v>
      </c>
      <c r="B12" s="74" t="n">
        <f aca="false">A12</f>
        <v>43438</v>
      </c>
      <c r="C12" s="77"/>
      <c r="D12" s="77"/>
      <c r="E12" s="77"/>
      <c r="F12" s="77"/>
      <c r="G12" s="76"/>
      <c r="H12" s="76"/>
      <c r="I12" s="76"/>
      <c r="J12" s="74" t="n">
        <f aca="false">IF(B12&gt;$K$24,B12,"")</f>
        <v>43438</v>
      </c>
      <c r="K12" s="74" t="n">
        <f aca="false">MAX(C12:I12)</f>
        <v>0</v>
      </c>
      <c r="L12" s="78"/>
      <c r="M12" s="58" t="n">
        <f aca="false">IF(L12=0,B12,"")</f>
        <v>43438</v>
      </c>
    </row>
    <row r="13" customFormat="false" ht="12.75" hidden="false" customHeight="false" outlineLevel="0" collapsed="false">
      <c r="A13" s="57" t="n">
        <f aca="false">A12+$B$2</f>
        <v>43445</v>
      </c>
      <c r="B13" s="74" t="n">
        <f aca="false">A13</f>
        <v>43445</v>
      </c>
      <c r="C13" s="77"/>
      <c r="D13" s="77"/>
      <c r="E13" s="80"/>
      <c r="F13" s="77"/>
      <c r="G13" s="77"/>
      <c r="H13" s="77"/>
      <c r="I13" s="76"/>
      <c r="J13" s="74" t="n">
        <f aca="false">IF(B13&gt;$K$24,B13,"")</f>
        <v>43445</v>
      </c>
      <c r="K13" s="74" t="n">
        <f aca="false">MAX(C13:I13)</f>
        <v>0</v>
      </c>
      <c r="L13" s="78"/>
      <c r="M13" s="58" t="n">
        <f aca="false">IF(L13=0,B13,"")</f>
        <v>43445</v>
      </c>
    </row>
    <row r="14" customFormat="false" ht="12.75" hidden="false" customHeight="false" outlineLevel="0" collapsed="false">
      <c r="A14" s="57" t="n">
        <f aca="false">A13+$B$2</f>
        <v>43452</v>
      </c>
      <c r="B14" s="74" t="n">
        <f aca="false">A14</f>
        <v>43452</v>
      </c>
      <c r="C14" s="77"/>
      <c r="D14" s="77"/>
      <c r="E14" s="77"/>
      <c r="F14" s="77"/>
      <c r="G14" s="77"/>
      <c r="H14" s="77"/>
      <c r="I14" s="76"/>
      <c r="J14" s="74" t="n">
        <f aca="false">IF(B14&gt;$K$24,B14,"")</f>
        <v>43452</v>
      </c>
      <c r="K14" s="74" t="n">
        <f aca="false">MAX(C14:I14)</f>
        <v>0</v>
      </c>
      <c r="L14" s="78"/>
      <c r="M14" s="58" t="n">
        <f aca="false">IF(L14=0,B14,"")</f>
        <v>43452</v>
      </c>
    </row>
    <row r="15" customFormat="false" ht="12.75" hidden="false" customHeight="false" outlineLevel="0" collapsed="false">
      <c r="B15" s="74" t="n">
        <f aca="false">A15</f>
        <v>0</v>
      </c>
      <c r="C15" s="77"/>
      <c r="D15" s="77"/>
      <c r="E15" s="77"/>
      <c r="F15" s="77"/>
      <c r="G15" s="77"/>
      <c r="H15" s="77"/>
      <c r="I15" s="77"/>
      <c r="J15" s="74" t="str">
        <f aca="false">IF(B15&gt;$K$24,B15,"")</f>
        <v/>
      </c>
      <c r="K15" s="74" t="n">
        <f aca="false">MAX(C15:I15)</f>
        <v>0</v>
      </c>
      <c r="L15" s="78"/>
      <c r="M15" s="58" t="n">
        <f aca="false">IF(L15=0,B15,"")</f>
        <v>0</v>
      </c>
    </row>
    <row r="16" customFormat="false" ht="12.75" hidden="false" customHeight="false" outlineLevel="0" collapsed="false">
      <c r="B16" s="74" t="n">
        <f aca="false">A16</f>
        <v>0</v>
      </c>
      <c r="C16" s="77"/>
      <c r="D16" s="77"/>
      <c r="E16" s="77"/>
      <c r="F16" s="80"/>
      <c r="G16" s="77"/>
      <c r="H16" s="77"/>
      <c r="I16" s="77"/>
      <c r="J16" s="74" t="str">
        <f aca="false">IF(B16&gt;$K$24,B16,"")</f>
        <v/>
      </c>
      <c r="K16" s="74" t="n">
        <f aca="false">MAX(C16:I16)</f>
        <v>0</v>
      </c>
      <c r="L16" s="78"/>
      <c r="M16" s="58" t="n">
        <f aca="false">IF(L16=0,B16,"")</f>
        <v>0</v>
      </c>
    </row>
    <row r="17" customFormat="false" ht="12.75" hidden="false" customHeight="false" outlineLevel="0" collapsed="false">
      <c r="B17" s="74" t="n">
        <f aca="false">A17</f>
        <v>0</v>
      </c>
      <c r="C17" s="77"/>
      <c r="D17" s="77"/>
      <c r="E17" s="77"/>
      <c r="F17" s="77"/>
      <c r="G17" s="80"/>
      <c r="H17" s="77"/>
      <c r="I17" s="77"/>
      <c r="J17" s="74" t="str">
        <f aca="false">IF(B17&gt;$K$24,B17,"")</f>
        <v/>
      </c>
      <c r="K17" s="74" t="n">
        <f aca="false">MAX(C17:I17)</f>
        <v>0</v>
      </c>
      <c r="L17" s="78"/>
      <c r="M17" s="58" t="n">
        <f aca="false">IF(L17=0,B17,"")</f>
        <v>0</v>
      </c>
    </row>
    <row r="18" customFormat="false" ht="12.75" hidden="false" customHeight="false" outlineLevel="0" collapsed="false">
      <c r="B18" s="74" t="n">
        <f aca="false">A18</f>
        <v>0</v>
      </c>
      <c r="C18" s="80"/>
      <c r="D18" s="80"/>
      <c r="E18" s="80"/>
      <c r="F18" s="80"/>
      <c r="G18" s="80"/>
      <c r="H18" s="80"/>
      <c r="I18" s="77"/>
      <c r="J18" s="74" t="str">
        <f aca="false">IF(B18&gt;$K$24,B18,"")</f>
        <v/>
      </c>
      <c r="K18" s="74" t="n">
        <f aca="false">MAX(C18:I18)</f>
        <v>0</v>
      </c>
      <c r="L18" s="78"/>
      <c r="M18" s="58" t="n">
        <f aca="false">IF(L18=0,B18,"")</f>
        <v>0</v>
      </c>
    </row>
    <row r="19" customFormat="false" ht="12.75" hidden="false" customHeight="false" outlineLevel="0" collapsed="false">
      <c r="B19" s="74" t="n">
        <f aca="false">A19</f>
        <v>0</v>
      </c>
      <c r="C19" s="80"/>
      <c r="D19" s="80"/>
      <c r="E19" s="80"/>
      <c r="F19" s="80"/>
      <c r="G19" s="80"/>
      <c r="H19" s="80"/>
      <c r="I19" s="77"/>
      <c r="J19" s="74" t="str">
        <f aca="false">IF(B19&gt;$K$24,B19,"")</f>
        <v/>
      </c>
      <c r="K19" s="74" t="n">
        <f aca="false">MAX(C19:I19)</f>
        <v>0</v>
      </c>
      <c r="L19" s="78"/>
      <c r="M19" s="58" t="n">
        <f aca="false">IF(L19=0,B19,"")</f>
        <v>0</v>
      </c>
    </row>
    <row r="20" customFormat="false" ht="12.75" hidden="false" customHeight="false" outlineLevel="0" collapsed="false">
      <c r="B20" s="74" t="n">
        <f aca="false">A20</f>
        <v>0</v>
      </c>
      <c r="C20" s="80"/>
      <c r="D20" s="80"/>
      <c r="E20" s="80"/>
      <c r="F20" s="80"/>
      <c r="G20" s="80"/>
      <c r="H20" s="80"/>
      <c r="I20" s="77"/>
      <c r="J20" s="74" t="str">
        <f aca="false">IF(B20&gt;$K$24,B20,"")</f>
        <v/>
      </c>
      <c r="K20" s="74" t="n">
        <f aca="false">MAX(C20:I20)</f>
        <v>0</v>
      </c>
      <c r="L20" s="78"/>
      <c r="M20" s="58" t="n">
        <f aca="false">IF(L20=0,B20,"")</f>
        <v>0</v>
      </c>
    </row>
    <row r="21" customFormat="false" ht="12.75" hidden="false" customHeight="false" outlineLevel="0" collapsed="false">
      <c r="B21" s="74" t="n">
        <f aca="false">A21</f>
        <v>0</v>
      </c>
      <c r="C21" s="80"/>
      <c r="D21" s="80"/>
      <c r="E21" s="80"/>
      <c r="F21" s="80"/>
      <c r="G21" s="80"/>
      <c r="H21" s="80"/>
      <c r="I21" s="77"/>
      <c r="J21" s="74" t="str">
        <f aca="false">IF(B21&gt;$K$24,B21,"")</f>
        <v/>
      </c>
      <c r="K21" s="74" t="n">
        <f aca="false">MAX(C21:I21)</f>
        <v>0</v>
      </c>
      <c r="L21" s="78"/>
      <c r="M21" s="58" t="n">
        <f aca="false">IF(L21=0,B21,"")</f>
        <v>0</v>
      </c>
    </row>
    <row r="22" customFormat="false" ht="12.75" hidden="false" customHeight="false" outlineLevel="0" collapsed="false">
      <c r="B22" s="74" t="n">
        <f aca="false">A22</f>
        <v>0</v>
      </c>
      <c r="C22" s="80"/>
      <c r="D22" s="80"/>
      <c r="E22" s="80"/>
      <c r="F22" s="80"/>
      <c r="G22" s="80"/>
      <c r="H22" s="80"/>
      <c r="I22" s="80"/>
      <c r="J22" s="74" t="str">
        <f aca="false">IF(B22&gt;$K$24,B22,"")</f>
        <v/>
      </c>
      <c r="K22" s="74" t="n">
        <f aca="false">MAX(C22:I22)</f>
        <v>0</v>
      </c>
      <c r="L22" s="78"/>
      <c r="M22" s="58" t="n">
        <f aca="false">IF(L22=0,B22,"")</f>
        <v>0</v>
      </c>
    </row>
    <row r="23" customFormat="false" ht="12.75" hidden="false" customHeight="false" outlineLevel="0" collapsed="false">
      <c r="B23" s="74" t="n">
        <f aca="false">A23</f>
        <v>0</v>
      </c>
      <c r="C23" s="77"/>
      <c r="D23" s="77"/>
      <c r="E23" s="77"/>
      <c r="F23" s="77"/>
      <c r="G23" s="77"/>
      <c r="H23" s="80"/>
      <c r="I23" s="80"/>
      <c r="J23" s="74" t="str">
        <f aca="false">IF(B23&gt;$K$24,B23,"")</f>
        <v/>
      </c>
      <c r="K23" s="74" t="n">
        <f aca="false">MAX(C23:I23)</f>
        <v>0</v>
      </c>
      <c r="L23" s="78"/>
      <c r="M23" s="58" t="n">
        <f aca="false">IF(L23=0,B23,"")</f>
        <v>0</v>
      </c>
    </row>
    <row r="24" customFormat="false" ht="12.75" hidden="false" customHeight="false" outlineLevel="0" collapsed="false">
      <c r="B24" s="57"/>
      <c r="C24" s="81"/>
      <c r="D24" s="81"/>
      <c r="E24" s="81"/>
      <c r="F24" s="81"/>
      <c r="G24" s="81"/>
      <c r="H24" s="82"/>
      <c r="I24" s="4"/>
      <c r="J24" s="74" t="n">
        <f aca="false">MIN(J6:J23)</f>
        <v>43417</v>
      </c>
      <c r="K24" s="74" t="n">
        <f aca="false">MAX(K6:K23)</f>
        <v>43414</v>
      </c>
      <c r="L24" s="83"/>
    </row>
    <row r="25" customFormat="false" ht="12.75" hidden="false" customHeight="false" outlineLevel="0" collapsed="false">
      <c r="B25" s="84" t="s">
        <v>49</v>
      </c>
      <c r="C25" s="85"/>
      <c r="D25" s="86"/>
      <c r="E25" s="86"/>
      <c r="F25" s="86"/>
      <c r="G25" s="86"/>
      <c r="H25" s="86"/>
    </row>
    <row r="26" customFormat="false" ht="12.75" hidden="false" customHeight="false" outlineLevel="0" collapsed="false">
      <c r="A26" s="87" t="n">
        <v>43389</v>
      </c>
      <c r="B26" s="43" t="str">
        <f aca="false">C4</f>
        <v>Projektziele festgelegt</v>
      </c>
      <c r="C26" s="74" t="n">
        <f aca="false">A26</f>
        <v>43389</v>
      </c>
      <c r="D26" s="74"/>
      <c r="E26" s="74"/>
      <c r="F26" s="74"/>
      <c r="G26" s="74"/>
      <c r="H26" s="74"/>
      <c r="I26" s="58"/>
    </row>
    <row r="27" customFormat="false" ht="12.75" hidden="false" customHeight="false" outlineLevel="0" collapsed="false">
      <c r="A27" s="87"/>
      <c r="B27" s="43" t="n">
        <f aca="false">D4</f>
        <v>0</v>
      </c>
      <c r="C27" s="58"/>
      <c r="D27" s="74" t="n">
        <f aca="false">A27</f>
        <v>0</v>
      </c>
      <c r="E27" s="58"/>
      <c r="F27" s="58"/>
      <c r="G27" s="58"/>
      <c r="H27" s="58"/>
      <c r="I27" s="58"/>
    </row>
    <row r="28" customFormat="false" ht="12.75" hidden="false" customHeight="false" outlineLevel="0" collapsed="false">
      <c r="A28" s="87"/>
      <c r="B28" s="43" t="str">
        <f aca="false">E4</f>
        <v>Abgabe Zwischenbericht</v>
      </c>
      <c r="C28" s="58"/>
      <c r="D28" s="58"/>
      <c r="E28" s="74" t="n">
        <f aca="false">A28</f>
        <v>0</v>
      </c>
      <c r="F28" s="58"/>
      <c r="G28" s="58"/>
      <c r="H28" s="58"/>
      <c r="I28" s="58"/>
    </row>
    <row r="29" customFormat="false" ht="12.75" hidden="false" customHeight="false" outlineLevel="0" collapsed="false">
      <c r="A29" s="87"/>
      <c r="B29" s="43" t="n">
        <f aca="false">F4</f>
        <v>0</v>
      </c>
      <c r="C29" s="58"/>
      <c r="D29" s="58"/>
      <c r="E29" s="58"/>
      <c r="F29" s="74" t="n">
        <f aca="false">A29</f>
        <v>0</v>
      </c>
      <c r="G29" s="58"/>
      <c r="H29" s="58"/>
      <c r="I29" s="58"/>
    </row>
    <row r="30" customFormat="false" ht="12.75" hidden="false" customHeight="false" outlineLevel="0" collapsed="false">
      <c r="A30" s="87"/>
      <c r="B30" s="43" t="str">
        <f aca="false">G4</f>
        <v>Abgabe  Präsentation</v>
      </c>
      <c r="C30" s="58"/>
      <c r="D30" s="58"/>
      <c r="E30" s="58"/>
      <c r="F30" s="58"/>
      <c r="G30" s="74" t="n">
        <f aca="false">A30</f>
        <v>0</v>
      </c>
      <c r="H30" s="58"/>
      <c r="I30" s="58"/>
    </row>
    <row r="31" customFormat="false" ht="12.75" hidden="false" customHeight="false" outlineLevel="0" collapsed="false">
      <c r="A31" s="87"/>
      <c r="B31" s="43" t="str">
        <f aca="false">H4</f>
        <v>Abgabe Endbericht</v>
      </c>
      <c r="C31" s="58"/>
      <c r="D31" s="58"/>
      <c r="E31" s="58"/>
      <c r="F31" s="58"/>
      <c r="G31" s="58"/>
      <c r="H31" s="74" t="n">
        <f aca="false">A31</f>
        <v>0</v>
      </c>
      <c r="I31" s="58"/>
    </row>
    <row r="32" customFormat="false" ht="12.75" hidden="false" customHeight="false" outlineLevel="0" collapsed="false">
      <c r="A32" s="87"/>
      <c r="B32" s="43" t="str">
        <f aca="false">I4</f>
        <v>Projekt abgeschlossen</v>
      </c>
      <c r="C32" s="58"/>
      <c r="D32" s="58"/>
      <c r="E32" s="58"/>
      <c r="F32" s="58"/>
      <c r="G32" s="58"/>
      <c r="H32" s="74"/>
      <c r="I32" s="74" t="n">
        <f aca="false">A32</f>
        <v>0</v>
      </c>
      <c r="K32" s="74"/>
    </row>
    <row r="34" customFormat="false" ht="12.75" hidden="false" customHeight="false" outlineLevel="0" collapsed="false">
      <c r="A34" s="88" t="s">
        <v>50</v>
      </c>
    </row>
    <row r="35" customFormat="false" ht="12.75" hidden="false" customHeight="false" outlineLevel="0" collapsed="false">
      <c r="A35" s="89" t="s">
        <v>51</v>
      </c>
      <c r="B35" s="90" t="n">
        <v>43389</v>
      </c>
    </row>
    <row r="36" customFormat="false" ht="12.75" hidden="false" customHeight="false" outlineLevel="0" collapsed="false">
      <c r="A36" s="89" t="s">
        <v>52</v>
      </c>
      <c r="B36" s="90" t="n">
        <v>43452</v>
      </c>
    </row>
    <row r="37" customFormat="false" ht="12.75" hidden="false" customHeight="false" outlineLevel="0" collapsed="false">
      <c r="A37" s="89" t="s">
        <v>53</v>
      </c>
      <c r="B37" s="90" t="n">
        <v>7</v>
      </c>
    </row>
    <row r="38" customFormat="false" ht="12.75" hidden="false" customHeight="false" outlineLevel="0" collapsed="false">
      <c r="A38" s="89" t="s">
        <v>54</v>
      </c>
      <c r="B38" s="90" t="n">
        <v>1</v>
      </c>
    </row>
    <row r="39" customFormat="false" ht="12.75" hidden="false" customHeight="false" outlineLevel="0" collapsed="false">
      <c r="A39" s="89" t="s">
        <v>55</v>
      </c>
      <c r="B39" s="90" t="n">
        <f aca="false">B35</f>
        <v>43389</v>
      </c>
    </row>
    <row r="40" customFormat="false" ht="12.75" hidden="false" customHeight="false" outlineLevel="0" collapsed="false">
      <c r="A40" s="91" t="s">
        <v>56</v>
      </c>
      <c r="B40" s="92"/>
    </row>
    <row r="41" customFormat="false" ht="12.75" hidden="false" customHeight="false" outlineLevel="0" collapsed="false">
      <c r="A41" s="91" t="s">
        <v>57</v>
      </c>
      <c r="B41" s="92"/>
    </row>
    <row r="42" customFormat="false" ht="12.75" hidden="false" customHeight="false" outlineLevel="0" collapsed="false">
      <c r="A42" s="91" t="s">
        <v>58</v>
      </c>
      <c r="B42" s="92"/>
    </row>
    <row r="43" customFormat="false" ht="12.75" hidden="false" customHeight="false" outlineLevel="0" collapsed="false">
      <c r="A43" s="91" t="s">
        <v>59</v>
      </c>
      <c r="B43" s="92"/>
    </row>
    <row r="44" customFormat="false" ht="12.75" hidden="false" customHeight="false" outlineLevel="0" collapsed="false">
      <c r="A44" s="91" t="s">
        <v>60</v>
      </c>
      <c r="B44" s="92"/>
    </row>
    <row r="46" customFormat="false" ht="15.75" hidden="false" customHeight="false" outlineLevel="0" collapsed="false">
      <c r="A46" s="93" t="s">
        <v>61</v>
      </c>
    </row>
    <row r="48" customFormat="false" ht="12.75" hidden="false" customHeight="false" outlineLevel="0" collapsed="false">
      <c r="A48" s="94"/>
    </row>
    <row r="49" customFormat="false" ht="12.75" hidden="false" customHeight="false" outlineLevel="0" collapsed="false">
      <c r="A49" s="95" t="s">
        <v>62</v>
      </c>
    </row>
    <row r="51" customFormat="false" ht="12.75" hidden="false" customHeight="false" outlineLevel="0" collapsed="false">
      <c r="A51" s="96"/>
    </row>
    <row r="52" customFormat="false" ht="12.75" hidden="false" customHeight="false" outlineLevel="0" collapsed="false">
      <c r="A52" s="95" t="s">
        <v>63</v>
      </c>
    </row>
    <row r="54" customFormat="false" ht="12.75" hidden="false" customHeight="false" outlineLevel="0" collapsed="false">
      <c r="A54" s="97"/>
    </row>
    <row r="55" customFormat="false" ht="12.75" hidden="false" customHeight="false" outlineLevel="0" collapsed="false">
      <c r="A55" s="43" t="s">
        <v>64</v>
      </c>
    </row>
    <row r="57" customFormat="false" ht="12.75" hidden="false" customHeight="false" outlineLevel="0" collapsed="false">
      <c r="A57" s="53" t="s">
        <v>65</v>
      </c>
    </row>
    <row r="58" customFormat="false" ht="12.75" hidden="false" customHeight="false" outlineLevel="0" collapsed="false">
      <c r="A58" s="88" t="s">
        <v>66</v>
      </c>
    </row>
  </sheetData>
  <printOptions headings="false" gridLines="false" gridLinesSet="true" horizontalCentered="false" verticalCentered="false"/>
  <pageMargins left="0.259722222222222" right="0.309722222222222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25"/>
  <sheetViews>
    <sheetView showFormulas="false" showGridLines="true" showRowColHeaders="true" showZeros="true" rightToLeft="false" tabSelected="false" showOutlineSymbols="true" defaultGridColor="true" view="normal" topLeftCell="A40" colorId="64" zoomScale="160" zoomScaleNormal="16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57" width="19.42"/>
    <col collapsed="false" customWidth="true" hidden="false" outlineLevel="0" max="2" min="2" style="57" width="16.29"/>
    <col collapsed="false" customWidth="true" hidden="false" outlineLevel="0" max="3" min="3" style="43" width="15.87"/>
    <col collapsed="false" customWidth="true" hidden="false" outlineLevel="0" max="4" min="4" style="60" width="10"/>
    <col collapsed="false" customWidth="true" hidden="false" outlineLevel="0" max="5" min="5" style="60" width="16.41"/>
    <col collapsed="false" customWidth="true" hidden="false" outlineLevel="0" max="6" min="6" style="98" width="12.14"/>
    <col collapsed="false" customWidth="true" hidden="false" outlineLevel="0" max="7" min="7" style="60" width="11.42"/>
    <col collapsed="false" customWidth="true" hidden="false" outlineLevel="0" max="8" min="8" style="60" width="15.15"/>
    <col collapsed="false" customWidth="true" hidden="false" outlineLevel="0" max="9" min="9" style="98" width="10.85"/>
    <col collapsed="false" customWidth="true" hidden="false" outlineLevel="0" max="10" min="10" style="60" width="10.29"/>
    <col collapsed="false" customWidth="true" hidden="false" outlineLevel="0" max="11" min="11" style="60" width="9.42"/>
    <col collapsed="false" customWidth="true" hidden="false" outlineLevel="0" max="12" min="12" style="43" width="2.99"/>
    <col collapsed="false" customWidth="true" hidden="false" outlineLevel="0" max="13" min="13" style="43" width="8.86"/>
    <col collapsed="false" customWidth="true" hidden="false" outlineLevel="0" max="1025" min="14" style="43" width="11.42"/>
  </cols>
  <sheetData>
    <row r="1" customFormat="false" ht="12.75" hidden="false" customHeight="false" outlineLevel="0" collapsed="false">
      <c r="A1" s="57" t="s">
        <v>67</v>
      </c>
      <c r="B1" s="86" t="n">
        <f aca="false">MTA!B1</f>
        <v>43389</v>
      </c>
      <c r="K1" s="64" t="s">
        <v>68</v>
      </c>
    </row>
    <row r="2" customFormat="false" ht="12.75" hidden="false" customHeight="false" outlineLevel="0" collapsed="false">
      <c r="A2" s="57" t="s">
        <v>69</v>
      </c>
      <c r="B2" s="4" t="n">
        <f aca="false">MTA!B2</f>
        <v>7</v>
      </c>
      <c r="C2" s="86"/>
      <c r="K2" s="64" t="s">
        <v>70</v>
      </c>
      <c r="N2" s="95"/>
      <c r="O2" s="95"/>
      <c r="P2" s="95"/>
      <c r="Q2" s="95"/>
      <c r="R2" s="95"/>
    </row>
    <row r="3" customFormat="false" ht="13.5" hidden="false" customHeight="false" outlineLevel="0" collapsed="false">
      <c r="B3" s="4"/>
      <c r="C3" s="86"/>
      <c r="K3" s="64"/>
      <c r="N3" s="95"/>
      <c r="O3" s="95"/>
      <c r="P3" s="95"/>
      <c r="Q3" s="95"/>
      <c r="R3" s="95"/>
    </row>
    <row r="4" customFormat="false" ht="12.75" hidden="false" customHeight="false" outlineLevel="0" collapsed="false">
      <c r="A4" s="99" t="s">
        <v>71</v>
      </c>
      <c r="B4" s="100" t="s">
        <v>72</v>
      </c>
      <c r="C4" s="100"/>
      <c r="D4" s="101" t="s">
        <v>73</v>
      </c>
      <c r="E4" s="101"/>
      <c r="F4" s="101"/>
      <c r="G4" s="101"/>
      <c r="H4" s="101"/>
      <c r="I4" s="102"/>
      <c r="J4" s="103" t="s">
        <v>74</v>
      </c>
      <c r="K4" s="103"/>
      <c r="N4" s="95"/>
      <c r="O4" s="95"/>
      <c r="P4" s="95"/>
      <c r="Q4" s="95"/>
      <c r="R4" s="95"/>
    </row>
    <row r="5" s="47" customFormat="true" ht="12.75" hidden="false" customHeight="false" outlineLevel="0" collapsed="false">
      <c r="A5" s="104" t="s">
        <v>42</v>
      </c>
      <c r="B5" s="105" t="s">
        <v>75</v>
      </c>
      <c r="C5" s="105"/>
      <c r="D5" s="106" t="s">
        <v>76</v>
      </c>
      <c r="E5" s="107" t="s">
        <v>77</v>
      </c>
      <c r="F5" s="108" t="s">
        <v>78</v>
      </c>
      <c r="G5" s="107" t="s">
        <v>79</v>
      </c>
      <c r="H5" s="107" t="s">
        <v>80</v>
      </c>
      <c r="I5" s="109" t="s">
        <v>81</v>
      </c>
      <c r="J5" s="110" t="s">
        <v>82</v>
      </c>
      <c r="K5" s="111" t="s">
        <v>83</v>
      </c>
    </row>
    <row r="6" customFormat="false" ht="12.75" hidden="false" customHeight="false" outlineLevel="0" collapsed="false">
      <c r="A6" s="112" t="n">
        <v>41194</v>
      </c>
      <c r="B6" s="113" t="s">
        <v>84</v>
      </c>
      <c r="C6" s="114" t="n">
        <f aca="false">A6</f>
        <v>41194</v>
      </c>
      <c r="D6" s="115" t="n">
        <v>0</v>
      </c>
      <c r="E6" s="116" t="n">
        <v>0</v>
      </c>
      <c r="F6" s="117" t="n">
        <f aca="false">E6/MAX(E$6:E$23)</f>
        <v>0</v>
      </c>
      <c r="G6" s="116" t="n">
        <v>0</v>
      </c>
      <c r="H6" s="116" t="n">
        <v>0</v>
      </c>
      <c r="I6" s="118" t="n">
        <f aca="false">IF(ISBLANK(G6),"",H6/MAX(E$6:E$23))</f>
        <v>0</v>
      </c>
      <c r="J6" s="117" t="n">
        <v>0</v>
      </c>
      <c r="K6" s="118" t="n">
        <v>0</v>
      </c>
      <c r="M6" s="47"/>
      <c r="N6" s="95"/>
      <c r="O6" s="95"/>
      <c r="P6" s="95"/>
      <c r="Q6" s="95"/>
      <c r="R6" s="95"/>
    </row>
    <row r="7" customFormat="false" ht="12.75" hidden="false" customHeight="false" outlineLevel="0" collapsed="false">
      <c r="A7" s="119" t="n">
        <f aca="false">A6+$B$2</f>
        <v>41201</v>
      </c>
      <c r="B7" s="120" t="n">
        <f aca="false">C6+1</f>
        <v>41195</v>
      </c>
      <c r="C7" s="121" t="n">
        <f aca="false">A7</f>
        <v>41201</v>
      </c>
      <c r="D7" s="122" t="n">
        <v>20</v>
      </c>
      <c r="E7" s="123" t="n">
        <f aca="false">IF(ISBLANK(D7),E6,E6+D7)</f>
        <v>20</v>
      </c>
      <c r="F7" s="124" t="n">
        <f aca="false">E7/MAX(E$6:E$23)</f>
        <v>0.0606060606060606</v>
      </c>
      <c r="G7" s="125"/>
      <c r="H7" s="123" t="n">
        <f aca="false">IF(G7="",H6,H6+G7)</f>
        <v>0</v>
      </c>
      <c r="I7" s="126" t="n">
        <f aca="false">H7/MAX(E$6:E$23)</f>
        <v>0</v>
      </c>
      <c r="J7" s="127" t="n">
        <v>0.05</v>
      </c>
      <c r="K7" s="128"/>
      <c r="M7" s="47"/>
      <c r="N7" s="95"/>
      <c r="O7" s="95"/>
      <c r="P7" s="95"/>
      <c r="Q7" s="95"/>
      <c r="R7" s="95"/>
    </row>
    <row r="8" customFormat="false" ht="12.75" hidden="false" customHeight="false" outlineLevel="0" collapsed="false">
      <c r="A8" s="119" t="n">
        <f aca="false">A7+$B$2</f>
        <v>41208</v>
      </c>
      <c r="B8" s="120" t="n">
        <f aca="false">C7+1</f>
        <v>41202</v>
      </c>
      <c r="C8" s="121" t="n">
        <f aca="false">A8</f>
        <v>41208</v>
      </c>
      <c r="D8" s="122" t="n">
        <v>35</v>
      </c>
      <c r="E8" s="123" t="n">
        <f aca="false">IF(ISBLANK(D8),E7,E7+D8)</f>
        <v>55</v>
      </c>
      <c r="F8" s="124" t="n">
        <f aca="false">E8/MAX(E$6:E$23)</f>
        <v>0.166666666666667</v>
      </c>
      <c r="G8" s="125"/>
      <c r="H8" s="123" t="n">
        <f aca="false">IF(G8="",H7,H7+G8)</f>
        <v>0</v>
      </c>
      <c r="I8" s="126" t="n">
        <f aca="false">IF(ISBLANK(G8),0,H8/MAX(E$6:E$23))</f>
        <v>0</v>
      </c>
      <c r="J8" s="127" t="n">
        <v>0.15</v>
      </c>
      <c r="K8" s="128"/>
      <c r="M8" s="47"/>
      <c r="N8" s="95"/>
      <c r="O8" s="95"/>
      <c r="P8" s="95"/>
      <c r="Q8" s="95"/>
      <c r="R8" s="95"/>
    </row>
    <row r="9" customFormat="false" ht="12.75" hidden="false" customHeight="false" outlineLevel="0" collapsed="false">
      <c r="A9" s="119" t="n">
        <f aca="false">A8+$B$2</f>
        <v>41215</v>
      </c>
      <c r="B9" s="120" t="n">
        <f aca="false">C8+1</f>
        <v>41209</v>
      </c>
      <c r="C9" s="121" t="n">
        <f aca="false">A9</f>
        <v>41215</v>
      </c>
      <c r="D9" s="122" t="n">
        <v>35</v>
      </c>
      <c r="E9" s="123" t="n">
        <f aca="false">IF(ISBLANK(D9),E8,E8+D9)</f>
        <v>90</v>
      </c>
      <c r="F9" s="124" t="n">
        <f aca="false">E9/MAX(E$6:E$23)</f>
        <v>0.272727272727273</v>
      </c>
      <c r="G9" s="125"/>
      <c r="H9" s="123" t="n">
        <f aca="false">IF(G9="",H8,H8+G9)</f>
        <v>0</v>
      </c>
      <c r="I9" s="126" t="n">
        <f aca="false">IF(ISBLANK(G9),0,H9/MAX(E$6:E$23))</f>
        <v>0</v>
      </c>
      <c r="J9" s="127" t="n">
        <v>0.25</v>
      </c>
      <c r="K9" s="128"/>
      <c r="N9" s="95"/>
      <c r="O9" s="95"/>
      <c r="P9" s="95"/>
      <c r="Q9" s="95"/>
      <c r="R9" s="95"/>
    </row>
    <row r="10" customFormat="false" ht="12.75" hidden="false" customHeight="false" outlineLevel="0" collapsed="false">
      <c r="A10" s="119" t="n">
        <f aca="false">A9+$B$2</f>
        <v>41222</v>
      </c>
      <c r="B10" s="120" t="n">
        <f aca="false">C9+1</f>
        <v>41216</v>
      </c>
      <c r="C10" s="121" t="n">
        <f aca="false">A10</f>
        <v>41222</v>
      </c>
      <c r="D10" s="122" t="n">
        <v>35</v>
      </c>
      <c r="E10" s="123" t="n">
        <f aca="false">IF(ISBLANK(D10),E9,E9+D10)</f>
        <v>125</v>
      </c>
      <c r="F10" s="124" t="n">
        <f aca="false">E10/MAX(E$6:E$23)</f>
        <v>0.378787878787879</v>
      </c>
      <c r="G10" s="125"/>
      <c r="H10" s="123" t="n">
        <f aca="false">IF(G10="",H9,H9+G10)</f>
        <v>0</v>
      </c>
      <c r="I10" s="126" t="n">
        <f aca="false">IF(ISBLANK(G10),0,H10/MAX(E$6:E$23))</f>
        <v>0</v>
      </c>
      <c r="J10" s="127" t="n">
        <v>0.4</v>
      </c>
      <c r="K10" s="128"/>
      <c r="N10" s="95"/>
      <c r="O10" s="95"/>
      <c r="P10" s="95"/>
      <c r="Q10" s="95"/>
      <c r="R10" s="95"/>
    </row>
    <row r="11" customFormat="false" ht="12.75" hidden="false" customHeight="false" outlineLevel="0" collapsed="false">
      <c r="A11" s="119" t="n">
        <f aca="false">A10+$B$2</f>
        <v>41229</v>
      </c>
      <c r="B11" s="120" t="n">
        <f aca="false">C10+1</f>
        <v>41223</v>
      </c>
      <c r="C11" s="121" t="n">
        <f aca="false">A11</f>
        <v>41229</v>
      </c>
      <c r="D11" s="122" t="n">
        <v>40</v>
      </c>
      <c r="E11" s="123" t="n">
        <f aca="false">IF(ISBLANK(D11),E10,E10+D11)</f>
        <v>165</v>
      </c>
      <c r="F11" s="124" t="n">
        <f aca="false">E11/MAX(E$6:E$23)</f>
        <v>0.5</v>
      </c>
      <c r="G11" s="125"/>
      <c r="H11" s="123" t="n">
        <f aca="false">IF(G11="",H10,H10+G11)</f>
        <v>0</v>
      </c>
      <c r="I11" s="126" t="n">
        <f aca="false">IF(ISBLANK(G11),0,H11/MAX(E$6:E$23))</f>
        <v>0</v>
      </c>
      <c r="J11" s="127" t="n">
        <v>0.55</v>
      </c>
      <c r="K11" s="128"/>
      <c r="N11" s="95"/>
      <c r="O11" s="95"/>
      <c r="P11" s="95"/>
      <c r="Q11" s="95"/>
      <c r="R11" s="95"/>
    </row>
    <row r="12" customFormat="false" ht="12.75" hidden="false" customHeight="false" outlineLevel="0" collapsed="false">
      <c r="A12" s="119" t="n">
        <f aca="false">A11+$B$2</f>
        <v>41236</v>
      </c>
      <c r="B12" s="120" t="n">
        <f aca="false">C11+1</f>
        <v>41230</v>
      </c>
      <c r="C12" s="121" t="n">
        <f aca="false">A12</f>
        <v>41236</v>
      </c>
      <c r="D12" s="122" t="n">
        <v>40</v>
      </c>
      <c r="E12" s="123" t="n">
        <f aca="false">IF(ISBLANK(D12),E11,E11+D12)</f>
        <v>205</v>
      </c>
      <c r="F12" s="124" t="n">
        <f aca="false">E12/MAX(E$6:E$23)</f>
        <v>0.621212121212121</v>
      </c>
      <c r="G12" s="125"/>
      <c r="H12" s="123" t="n">
        <f aca="false">IF(G12="",H11,H11+G12)</f>
        <v>0</v>
      </c>
      <c r="I12" s="126" t="n">
        <f aca="false">IF(ISBLANK(G12),0,H12/MAX(E$6:E$23))</f>
        <v>0</v>
      </c>
      <c r="J12" s="127" t="n">
        <v>0.65</v>
      </c>
      <c r="K12" s="128"/>
      <c r="N12" s="95"/>
      <c r="O12" s="95"/>
      <c r="P12" s="95"/>
      <c r="Q12" s="95"/>
      <c r="R12" s="95"/>
    </row>
    <row r="13" customFormat="false" ht="12.75" hidden="false" customHeight="false" outlineLevel="0" collapsed="false">
      <c r="A13" s="119" t="n">
        <f aca="false">A12+$B$2</f>
        <v>41243</v>
      </c>
      <c r="B13" s="120" t="n">
        <f aca="false">C12+1</f>
        <v>41237</v>
      </c>
      <c r="C13" s="121" t="n">
        <f aca="false">A13</f>
        <v>41243</v>
      </c>
      <c r="D13" s="122" t="n">
        <v>45</v>
      </c>
      <c r="E13" s="123" t="n">
        <f aca="false">IF(ISBLANK(D13),E12,E12+D13)</f>
        <v>250</v>
      </c>
      <c r="F13" s="124" t="n">
        <f aca="false">E13/MAX(E$6:E$23)</f>
        <v>0.757575757575758</v>
      </c>
      <c r="G13" s="125"/>
      <c r="H13" s="123" t="n">
        <f aca="false">IF(G13="",H12,H12+G13)</f>
        <v>0</v>
      </c>
      <c r="I13" s="126" t="n">
        <f aca="false">IF(ISBLANK(G13),0,H13/MAX(E$6:E$23))</f>
        <v>0</v>
      </c>
      <c r="J13" s="127" t="n">
        <v>0.8</v>
      </c>
      <c r="K13" s="128"/>
      <c r="N13" s="95"/>
      <c r="O13" s="95"/>
      <c r="P13" s="95"/>
      <c r="Q13" s="95"/>
      <c r="R13" s="95"/>
    </row>
    <row r="14" customFormat="false" ht="12.75" hidden="false" customHeight="false" outlineLevel="0" collapsed="false">
      <c r="A14" s="119" t="n">
        <f aca="false">A13+$B$2</f>
        <v>41250</v>
      </c>
      <c r="B14" s="120" t="n">
        <f aca="false">C13+1</f>
        <v>41244</v>
      </c>
      <c r="C14" s="121" t="n">
        <f aca="false">A14</f>
        <v>41250</v>
      </c>
      <c r="D14" s="122" t="n">
        <v>40</v>
      </c>
      <c r="E14" s="123" t="n">
        <f aca="false">IF(ISBLANK(D14),E13,E13+D14)</f>
        <v>290</v>
      </c>
      <c r="F14" s="124" t="n">
        <f aca="false">E14/MAX(E$6:E$23)</f>
        <v>0.878787878787879</v>
      </c>
      <c r="G14" s="125"/>
      <c r="H14" s="123" t="n">
        <f aca="false">IF(G14="",H13,H13+G14)</f>
        <v>0</v>
      </c>
      <c r="I14" s="126" t="n">
        <f aca="false">IF(ISBLANK(G14),0,H14/MAX(E$6:E$23))</f>
        <v>0</v>
      </c>
      <c r="J14" s="127" t="n">
        <v>0.9</v>
      </c>
      <c r="K14" s="128"/>
      <c r="N14" s="95"/>
      <c r="O14" s="95"/>
      <c r="P14" s="95"/>
      <c r="Q14" s="95"/>
      <c r="R14" s="95"/>
    </row>
    <row r="15" customFormat="false" ht="12.75" hidden="false" customHeight="false" outlineLevel="0" collapsed="false">
      <c r="A15" s="119" t="n">
        <f aca="false">A14+$B$2</f>
        <v>41257</v>
      </c>
      <c r="B15" s="120" t="n">
        <f aca="false">C14+1</f>
        <v>41251</v>
      </c>
      <c r="C15" s="121" t="n">
        <f aca="false">A15</f>
        <v>41257</v>
      </c>
      <c r="D15" s="122" t="n">
        <v>40</v>
      </c>
      <c r="E15" s="123" t="n">
        <f aca="false">IF(ISBLANK(D15),E14,E14+D15)</f>
        <v>330</v>
      </c>
      <c r="F15" s="124" t="n">
        <f aca="false">E15/MAX(E$6:E$23)</f>
        <v>1</v>
      </c>
      <c r="G15" s="125"/>
      <c r="H15" s="123" t="n">
        <f aca="false">IF(G15="",H14,H14+G15)</f>
        <v>0</v>
      </c>
      <c r="I15" s="126" t="n">
        <f aca="false">IF(ISBLANK(G15),0,H15/MAX(E$6:E$23))</f>
        <v>0</v>
      </c>
      <c r="J15" s="127" t="n">
        <v>1</v>
      </c>
      <c r="K15" s="128"/>
      <c r="N15" s="95"/>
      <c r="O15" s="95"/>
      <c r="P15" s="95"/>
      <c r="Q15" s="95"/>
      <c r="R15" s="95"/>
    </row>
    <row r="16" customFormat="false" ht="12.75" hidden="false" customHeight="false" outlineLevel="0" collapsed="false">
      <c r="A16" s="119" t="n">
        <f aca="false">A15+$B$2</f>
        <v>41264</v>
      </c>
      <c r="B16" s="120" t="n">
        <f aca="false">C15+1</f>
        <v>41258</v>
      </c>
      <c r="C16" s="121" t="n">
        <f aca="false">A16</f>
        <v>41264</v>
      </c>
      <c r="D16" s="122"/>
      <c r="E16" s="123" t="n">
        <f aca="false">IF(ISBLANK(D16),E15,E15+D16)</f>
        <v>330</v>
      </c>
      <c r="F16" s="124" t="n">
        <f aca="false">E16/MAX(E$6:E$23)</f>
        <v>1</v>
      </c>
      <c r="G16" s="125"/>
      <c r="H16" s="123" t="n">
        <f aca="false">IF(G16="",H15,H15+G16)</f>
        <v>0</v>
      </c>
      <c r="I16" s="126" t="n">
        <f aca="false">IF(ISBLANK(G16),0,H16/MAX(E$6:E$23))</f>
        <v>0</v>
      </c>
      <c r="J16" s="127"/>
      <c r="K16" s="128"/>
    </row>
    <row r="17" customFormat="false" ht="12.75" hidden="false" customHeight="false" outlineLevel="0" collapsed="false">
      <c r="A17" s="119" t="n">
        <f aca="false">A16+$B$2</f>
        <v>41271</v>
      </c>
      <c r="B17" s="120" t="n">
        <f aca="false">C16+1</f>
        <v>41265</v>
      </c>
      <c r="C17" s="121" t="n">
        <f aca="false">A17</f>
        <v>41271</v>
      </c>
      <c r="D17" s="122"/>
      <c r="E17" s="123" t="n">
        <f aca="false">IF(ISBLANK(D17),E16,E16+D17)</f>
        <v>330</v>
      </c>
      <c r="F17" s="124" t="n">
        <f aca="false">E17/MAX(E$6:E$23)</f>
        <v>1</v>
      </c>
      <c r="G17" s="125"/>
      <c r="H17" s="123" t="n">
        <f aca="false">IF(G17="",H16,H16+G17)</f>
        <v>0</v>
      </c>
      <c r="I17" s="126" t="n">
        <f aca="false">IF(ISBLANK(G17),0,H17/MAX(E$6:E$23))</f>
        <v>0</v>
      </c>
      <c r="J17" s="127"/>
      <c r="K17" s="128"/>
    </row>
    <row r="18" customFormat="false" ht="12.75" hidden="false" customHeight="false" outlineLevel="0" collapsed="false">
      <c r="A18" s="119" t="n">
        <f aca="false">A17+$B$2</f>
        <v>41278</v>
      </c>
      <c r="B18" s="120" t="n">
        <f aca="false">C17+1</f>
        <v>41272</v>
      </c>
      <c r="C18" s="121" t="n">
        <f aca="false">A18</f>
        <v>41278</v>
      </c>
      <c r="D18" s="122"/>
      <c r="E18" s="123" t="n">
        <f aca="false">IF(ISBLANK(D18),E17,E17+D18)</f>
        <v>330</v>
      </c>
      <c r="F18" s="124" t="n">
        <f aca="false">E18/MAX(E$6:E$23)</f>
        <v>1</v>
      </c>
      <c r="G18" s="125"/>
      <c r="H18" s="123" t="n">
        <f aca="false">IF(G18="",H17,H17+G18)</f>
        <v>0</v>
      </c>
      <c r="I18" s="126" t="n">
        <f aca="false">IF(ISBLANK(G18),0,H18/MAX(E$6:E$23))</f>
        <v>0</v>
      </c>
      <c r="J18" s="127"/>
      <c r="K18" s="128"/>
    </row>
    <row r="19" customFormat="false" ht="12.75" hidden="false" customHeight="false" outlineLevel="0" collapsed="false">
      <c r="A19" s="119" t="n">
        <f aca="false">A18+$B$2</f>
        <v>41285</v>
      </c>
      <c r="B19" s="120" t="n">
        <f aca="false">C18+1</f>
        <v>41279</v>
      </c>
      <c r="C19" s="121" t="n">
        <f aca="false">A19</f>
        <v>41285</v>
      </c>
      <c r="D19" s="122"/>
      <c r="E19" s="123" t="n">
        <f aca="false">IF(ISBLANK(D19),E18,E18+D19)</f>
        <v>330</v>
      </c>
      <c r="F19" s="124" t="n">
        <f aca="false">E19/MAX(E$6:E$23)</f>
        <v>1</v>
      </c>
      <c r="G19" s="125"/>
      <c r="H19" s="123" t="n">
        <f aca="false">IF(G19="",H18,H18+G19)</f>
        <v>0</v>
      </c>
      <c r="I19" s="126" t="n">
        <f aca="false">IF(ISBLANK(G19),0,H19/MAX(E$6:E$23))</f>
        <v>0</v>
      </c>
      <c r="J19" s="127"/>
      <c r="K19" s="128"/>
    </row>
    <row r="20" customFormat="false" ht="12.75" hidden="false" customHeight="false" outlineLevel="0" collapsed="false">
      <c r="A20" s="119" t="n">
        <f aca="false">A19+$B$2</f>
        <v>41292</v>
      </c>
      <c r="B20" s="120" t="n">
        <f aca="false">C19+1</f>
        <v>41286</v>
      </c>
      <c r="C20" s="121" t="n">
        <f aca="false">A20</f>
        <v>41292</v>
      </c>
      <c r="D20" s="122"/>
      <c r="E20" s="123" t="n">
        <f aca="false">IF(ISBLANK(D20),E19,E19+D20)</f>
        <v>330</v>
      </c>
      <c r="F20" s="124" t="n">
        <f aca="false">E20/MAX(E$6:E$23)</f>
        <v>1</v>
      </c>
      <c r="G20" s="125"/>
      <c r="H20" s="123" t="n">
        <f aca="false">IF(G20="",H19,H19+G20)</f>
        <v>0</v>
      </c>
      <c r="I20" s="126" t="n">
        <f aca="false">IF(ISBLANK(G20),0,H20/MAX(E$6:E$23))</f>
        <v>0</v>
      </c>
      <c r="J20" s="127"/>
      <c r="K20" s="128"/>
    </row>
    <row r="21" customFormat="false" ht="12.75" hidden="false" customHeight="false" outlineLevel="0" collapsed="false">
      <c r="A21" s="119" t="n">
        <f aca="false">A20+$B$2</f>
        <v>41299</v>
      </c>
      <c r="B21" s="120" t="n">
        <f aca="false">C20+1</f>
        <v>41293</v>
      </c>
      <c r="C21" s="121" t="n">
        <f aca="false">A21</f>
        <v>41299</v>
      </c>
      <c r="D21" s="122"/>
      <c r="E21" s="123" t="n">
        <f aca="false">IF(ISBLANK(D21),E20,E20+D21)</f>
        <v>330</v>
      </c>
      <c r="F21" s="124" t="n">
        <f aca="false">E21/MAX(E$6:E$23)</f>
        <v>1</v>
      </c>
      <c r="G21" s="125"/>
      <c r="H21" s="123" t="n">
        <f aca="false">IF(G21="",H20,H20+G21)</f>
        <v>0</v>
      </c>
      <c r="I21" s="126" t="n">
        <f aca="false">IF(ISBLANK(G21),0,H21/MAX(E$6:E$23))</f>
        <v>0</v>
      </c>
      <c r="J21" s="127"/>
      <c r="K21" s="128"/>
    </row>
    <row r="22" customFormat="false" ht="12.75" hidden="false" customHeight="false" outlineLevel="0" collapsed="false">
      <c r="A22" s="119" t="n">
        <f aca="false">A21+$B$2</f>
        <v>41306</v>
      </c>
      <c r="B22" s="120" t="n">
        <f aca="false">C21+1</f>
        <v>41300</v>
      </c>
      <c r="C22" s="121" t="n">
        <f aca="false">A22</f>
        <v>41306</v>
      </c>
      <c r="D22" s="122"/>
      <c r="E22" s="123" t="n">
        <f aca="false">IF(ISBLANK(D22),E21,E21+D22)</f>
        <v>330</v>
      </c>
      <c r="F22" s="124" t="n">
        <f aca="false">E22/MAX(E$6:E$23)</f>
        <v>1</v>
      </c>
      <c r="G22" s="125"/>
      <c r="H22" s="123" t="n">
        <f aca="false">IF(G22="",H21,H21+G22)</f>
        <v>0</v>
      </c>
      <c r="I22" s="126" t="n">
        <f aca="false">IF(ISBLANK(G22),0,H22/MAX(E$6:E$23))</f>
        <v>0</v>
      </c>
      <c r="J22" s="127"/>
      <c r="K22" s="128"/>
    </row>
    <row r="23" customFormat="false" ht="12.75" hidden="false" customHeight="false" outlineLevel="0" collapsed="false">
      <c r="A23" s="129" t="n">
        <f aca="false">A22+$B$2</f>
        <v>41313</v>
      </c>
      <c r="B23" s="130" t="n">
        <f aca="false">C22+1</f>
        <v>41307</v>
      </c>
      <c r="C23" s="131" t="n">
        <f aca="false">A23</f>
        <v>41313</v>
      </c>
      <c r="D23" s="132"/>
      <c r="E23" s="133" t="n">
        <f aca="false">IF(ISBLANK(D23),E22,E22+D23)</f>
        <v>330</v>
      </c>
      <c r="F23" s="134" t="n">
        <f aca="false">E23/MAX(E$6:E$23)</f>
        <v>1</v>
      </c>
      <c r="G23" s="135"/>
      <c r="H23" s="133" t="n">
        <f aca="false">IF(G23="",H22,H22+G23)</f>
        <v>0</v>
      </c>
      <c r="I23" s="136" t="n">
        <f aca="false">IF(ISBLANK(G23),0,H23/MAX(E$6:E$23))</f>
        <v>0</v>
      </c>
      <c r="J23" s="137"/>
      <c r="K23" s="138"/>
    </row>
    <row r="24" customFormat="false" ht="12.75" hidden="false" customHeight="false" outlineLevel="0" collapsed="false">
      <c r="C24" s="57"/>
      <c r="D24" s="139"/>
      <c r="E24" s="140"/>
      <c r="F24" s="141"/>
      <c r="G24" s="139"/>
      <c r="H24" s="140"/>
      <c r="I24" s="141"/>
      <c r="J24" s="142"/>
      <c r="K24" s="142"/>
    </row>
    <row r="25" customFormat="false" ht="12.75" hidden="false" customHeight="false" outlineLevel="0" collapsed="false">
      <c r="D25" s="94"/>
      <c r="E25" s="95" t="s">
        <v>85</v>
      </c>
      <c r="F25" s="95"/>
      <c r="G25" s="96"/>
      <c r="H25" s="95" t="s">
        <v>86</v>
      </c>
    </row>
  </sheetData>
  <mergeCells count="4">
    <mergeCell ref="B4:C4"/>
    <mergeCell ref="D4:H4"/>
    <mergeCell ref="J4:K4"/>
    <mergeCell ref="B5:C5"/>
  </mergeCells>
  <printOptions headings="false" gridLines="false" gridLinesSet="true" horizontalCentered="false" verticalCentered="false"/>
  <pageMargins left="0.470138888888889" right="0.45" top="0.490277777777778" bottom="0.37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0.66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LibreOffice/6.0.6.2$Linux_X86_64 LibreOffice_project/00m0$Build-2</Application>
  <Company>FH O/O/W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2006-03-22T09:27:14Z</dcterms:created>
  <dc:creator>Prof. Dr. G.J. Veltink</dc:creator>
  <dc:description/>
  <dc:language>en-US</dc:language>
  <cp:lastModifiedBy/>
  <cp:lastPrinted>2013-09-25T20:50:01Z</cp:lastPrinted>
  <dcterms:modified xsi:type="dcterms:W3CDTF">2018-10-23T23:28:25Z</dcterms:modified>
  <cp:revision>2</cp:revision>
  <dc:subject>Projektmanagement</dc:subject>
  <dc:title>Meilensteintrendanalyse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FH O/O/W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